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ADMINISTRACIÓN" sheetId="2" r:id="rId6"/>
    <sheet state="visible" name="LOCAL 1" sheetId="3" r:id="rId7"/>
    <sheet state="visible" name="FITNESS" sheetId="4" r:id="rId8"/>
    <sheet state="visible" name="SALON" sheetId="5" r:id="rId9"/>
    <sheet state="visible" name="AULA" sheetId="6" r:id="rId10"/>
    <sheet state="visible" name="CANTINA" sheetId="7" r:id="rId11"/>
    <sheet state="hidden" name="Hoja 7" sheetId="8" r:id="rId12"/>
    <sheet state="hidden" name="Recibos" sheetId="9" r:id="rId13"/>
    <sheet state="hidden" name="System" sheetId="10" r:id="rId14"/>
  </sheets>
  <definedNames>
    <definedName name="SAL_PAGO_ESTADO">SALON!$T$14:$V$14</definedName>
    <definedName name="FIT_INS_CUOTA">FITNESS!$B$12:$D$12</definedName>
    <definedName name="FIT_INS_MODALIDAD">FITNESS!$P$10:$R$10</definedName>
    <definedName name="SAL_PAGO_DNI">SALON!$T$10:$V$10</definedName>
    <definedName name="FIT_INS_TURNO">FITNESS!$P$12:$R$12</definedName>
    <definedName name="AUL_INS_MODALIDAD">AULA!$P$10:$R$10</definedName>
    <definedName name="AUL_INS_HORARIO">AULA!$P$12:$R$12</definedName>
    <definedName name="FIT_PAGO_APELLIDO">FITNESS!$T$12:$V$12</definedName>
    <definedName name="SAL_INS_TEL">SALON!$J$10:$L$10</definedName>
    <definedName name="SAL_INS_INSTRUCTOR">SALON!$K$12:$O$12</definedName>
    <definedName name="SAL_INS_NOMBRE">SALON!$B$10:$D$10</definedName>
    <definedName name="AUL_INS_APELLIDO">AULA!$E$10:$G$10</definedName>
    <definedName name="AUL_PAGO_INSTRUCTOR">AULA!$W$12:$Z$12</definedName>
    <definedName name="AUL_PAGO_MONTO">AULA!$AA$12:$AD$12</definedName>
    <definedName name="SAL_PAGO_INSTRUCTOR">SALON!$W$12:$Z$12</definedName>
    <definedName name="AUL_PAGO_ACTIVIDAD">AULA!$T$12:$V$12</definedName>
    <definedName name="FIT_INS_TEL">FITNESS!$J$10:$L$10</definedName>
    <definedName name="FIT_INS_OBS">FITNESS!$B$14:$R$14</definedName>
    <definedName name="AUL_INS_INSTRUCTOR">AULA!$K$12:$O$12</definedName>
    <definedName name="AUL_INS_NOMBRE">AULA!$B$10:$D$10</definedName>
    <definedName name="FIT_PAGO_DNI">FITNESS!$T$10:$V$10</definedName>
    <definedName name="SAL_INS_DNI">SALON!$H$10:$I$10</definedName>
    <definedName name="FIT_INS_APELLIDO">FITNESS!$E$10:$G$10</definedName>
    <definedName name="SAL_PAGO_MP">SALON!$W$14:$Z$14</definedName>
    <definedName name="FIT_PAGO_MONTO">FITNESS!$W$12:$Z$12</definedName>
    <definedName name="SAL_INS_APELLIDO">SALON!$E$10:$G$10</definedName>
    <definedName name="FIT_PAGO_ESTADO">FITNESS!$T$14:$V$14</definedName>
    <definedName name="FIT_PAGO_NOMBRE">FITNESS!$W$10:$Z$10</definedName>
    <definedName name="FIT_INS_DESCUENTO">FITNESS!$E$12:$G$12</definedName>
    <definedName name="AUL_INS_CUOTA">AULA!$B$12:$D$12</definedName>
    <definedName name="FIT_INS_PROMO">FITNESS!$H$12:$J$12</definedName>
    <definedName name="FIT_INS_ENTRENADOR">FITNESS!$K$12:$O$12</definedName>
    <definedName name="AUL_PAGO_APELLIDO">AULA!$AA$10:$AD$10</definedName>
    <definedName name="AUL_PAGO_DNI">AULA!$T$10:$V$10</definedName>
    <definedName name="FIT_INS_DNI">FITNESS!$H$10:$I$10</definedName>
    <definedName name="SAL_INS_CUOTA">SALON!$B$12:$D$12</definedName>
    <definedName name="AUL_INS_DNI">AULA!$H$10:$I$10</definedName>
    <definedName name="SAL_INS_HORARIO">SALON!$P$12:$R$12</definedName>
    <definedName name="SAL_PAGO_ACTIVIDAD">SALON!$T$12:$V$12</definedName>
    <definedName name="AUL_PAGO_MP">AULA!$W$14:$Z$14</definedName>
    <definedName name="SAL_INS_MODALIDAD">SALON!$P$10:$R$10</definedName>
    <definedName name="SAL_INS_ACTIVIDAD">SALON!$M$10:$O$10</definedName>
    <definedName name="SAL_PAGO_APELLIDO">SALON!$AA$10:$AD$10</definedName>
    <definedName name="FIT_INS_ACTIVIDAD">FITNESS!$M$10:$O$10</definedName>
    <definedName name="AUL_PAGO_NOMBRE">AULA!$W$10:$Z$10</definedName>
    <definedName name="SAL_PAGO_NOMBRE">SALON!$W$10:$Z$10</definedName>
    <definedName name="AUL_INS_TEL">AULA!$J$10:$L$10</definedName>
    <definedName name="AUL_PAGO_ESTADO">AULA!$T$14:$V$14</definedName>
    <definedName name="FIT_INS_NOMBRE">FITNESS!$B$10:$D$10</definedName>
    <definedName name="AUL_INS_ACTIVIDAD">AULA!$M$10:$O$10</definedName>
    <definedName name="SAL_PAGO_MONTO">SALON!$AA$12:$AD$12</definedName>
    <definedName name="FIT_PAGO_MP">FITNESS!$W$14:$Z$14</definedName>
  </definedNames>
  <calcPr/>
</workbook>
</file>

<file path=xl/sharedStrings.xml><?xml version="1.0" encoding="utf-8"?>
<sst xmlns="http://schemas.openxmlformats.org/spreadsheetml/2006/main" count="13935" uniqueCount="2616">
  <si>
    <t>LOCAL 1</t>
  </si>
  <si>
    <t>CANCHA FÚTBOL 5</t>
  </si>
  <si>
    <t>ESPACIO FITNESS</t>
  </si>
  <si>
    <t>SALÓN SUPERIOR</t>
  </si>
  <si>
    <t>CAPITAL</t>
  </si>
  <si>
    <t>+/- 30 DÍAS</t>
  </si>
  <si>
    <t>------------------------------------------------------------------------------------</t>
  </si>
  <si>
    <t>INGRESOS</t>
  </si>
  <si>
    <t>JULIO</t>
  </si>
  <si>
    <t>GASTOS</t>
  </si>
  <si>
    <t>+/-</t>
  </si>
  <si>
    <t>$ LOCAL 1</t>
  </si>
  <si>
    <t>ESTADO</t>
  </si>
  <si>
    <t>$ LOCAL 2</t>
  </si>
  <si>
    <t>LOCAL 2</t>
  </si>
  <si>
    <t>$ CANCHA 1</t>
  </si>
  <si>
    <t>$ FITNESS</t>
  </si>
  <si>
    <t>$ CANTINA</t>
  </si>
  <si>
    <t>$ SALÓN</t>
  </si>
  <si>
    <t>$ AULA</t>
  </si>
  <si>
    <t>$ OTROS</t>
  </si>
  <si>
    <t>$ TESORERÍA</t>
  </si>
  <si>
    <t>ADMINISTRACIÓN</t>
  </si>
  <si>
    <t>CANTINA</t>
  </si>
  <si>
    <t>BAÑOS</t>
  </si>
  <si>
    <t>AULA SUPERIOR</t>
  </si>
  <si>
    <t>ALQUILER</t>
  </si>
  <si>
    <t>LUZ</t>
  </si>
  <si>
    <t>AGUA</t>
  </si>
  <si>
    <t>INTERNET</t>
  </si>
  <si>
    <t>IMPUESTOS</t>
  </si>
  <si>
    <t>SALARIOS</t>
  </si>
  <si>
    <t>SECTOR +++</t>
  </si>
  <si>
    <t>SECTOR ---</t>
  </si>
  <si>
    <t>UTILIDAD</t>
  </si>
  <si>
    <t>AGREGAR MOVIMIENTO</t>
  </si>
  <si>
    <t>Enero</t>
  </si>
  <si>
    <t>Febrero</t>
  </si>
  <si>
    <t>Tipo</t>
  </si>
  <si>
    <t>Categ.</t>
  </si>
  <si>
    <t>Sector</t>
  </si>
  <si>
    <t>Marzo</t>
  </si>
  <si>
    <t>Abril</t>
  </si>
  <si>
    <t>Mayo</t>
  </si>
  <si>
    <t>Junio</t>
  </si>
  <si>
    <t>Concepto</t>
  </si>
  <si>
    <t>Monto $</t>
  </si>
  <si>
    <t>Julio</t>
  </si>
  <si>
    <t>Agosto</t>
  </si>
  <si>
    <t>Septiembre</t>
  </si>
  <si>
    <t>Octubre</t>
  </si>
  <si>
    <t>Contra-parte (D.N.I.)</t>
  </si>
  <si>
    <t>Noviembre</t>
  </si>
  <si>
    <t>Diciembre</t>
  </si>
  <si>
    <t>Impuesto</t>
  </si>
  <si>
    <t>M.P.</t>
  </si>
  <si>
    <t>TOTAL</t>
  </si>
  <si>
    <t>AGREGAR</t>
  </si>
  <si>
    <t>MOVIMIENTOS</t>
  </si>
  <si>
    <t>CAJA Y BANCOS</t>
  </si>
  <si>
    <t>Id.</t>
  </si>
  <si>
    <t>Fecha</t>
  </si>
  <si>
    <t>Categoría</t>
  </si>
  <si>
    <t>Contra-parte</t>
  </si>
  <si>
    <t>Monto</t>
  </si>
  <si>
    <t>Impuestos</t>
  </si>
  <si>
    <t>Estado</t>
  </si>
  <si>
    <t>Efectivo</t>
  </si>
  <si>
    <t>PROYECTADO</t>
  </si>
  <si>
    <t>E-0848</t>
  </si>
  <si>
    <t>EGRESOS</t>
  </si>
  <si>
    <t>Retención IIBB SIRCUPA</t>
  </si>
  <si>
    <t>67.238.712</t>
  </si>
  <si>
    <t>TESORERÍA</t>
  </si>
  <si>
    <t>COMPLETADO</t>
  </si>
  <si>
    <t>Transferencia</t>
  </si>
  <si>
    <t>Cuenta Corriente</t>
  </si>
  <si>
    <t>I-0847</t>
  </si>
  <si>
    <t>CUOTA</t>
  </si>
  <si>
    <t>Pago de cuota [F-0044] de Mia Alfonso por actividad de Complemento</t>
  </si>
  <si>
    <t>53.089.524</t>
  </si>
  <si>
    <t>FITNESS</t>
  </si>
  <si>
    <t>Tipo de cambio →</t>
  </si>
  <si>
    <t>Dólares</t>
  </si>
  <si>
    <t>I-0846</t>
  </si>
  <si>
    <t>Pago de cuota [F-0043] de Evana Alfonso por actividad de Complemento</t>
  </si>
  <si>
    <t>50.939.699</t>
  </si>
  <si>
    <t>E-0845</t>
  </si>
  <si>
    <t>INFO SECTORES</t>
  </si>
  <si>
    <t>I-0844</t>
  </si>
  <si>
    <t>Pago de cuota [A-0022] de Sergio Adriel Duran por clases de Arte - niños al profesor Vanesa Rodriguez</t>
  </si>
  <si>
    <t>55.910.712</t>
  </si>
  <si>
    <t>AULA</t>
  </si>
  <si>
    <t>SECTOR</t>
  </si>
  <si>
    <t>VOL.</t>
  </si>
  <si>
    <t>I-0843</t>
  </si>
  <si>
    <t>Pago de cuota [F-0104] de Dahiana Da Silva por actividad de Funcional</t>
  </si>
  <si>
    <t>35.456.307</t>
  </si>
  <si>
    <t>I-0842</t>
  </si>
  <si>
    <t>Pago de cuota [A-0003] de Ambar Mia Durán por clases de Arte - niños al profesor Vanesa Rodriguez</t>
  </si>
  <si>
    <t>54.486.073</t>
  </si>
  <si>
    <t>I-0841</t>
  </si>
  <si>
    <t>Pago de cuota [F-0085] de Ramon Diaz por actividad de Funcional</t>
  </si>
  <si>
    <t>30.216.036</t>
  </si>
  <si>
    <t>CANCHA 1</t>
  </si>
  <si>
    <t>I-0840</t>
  </si>
  <si>
    <t>Pago de cuota [F-0084] de Marta Ocampo por actividad de Funcional</t>
  </si>
  <si>
    <t>31.262.846</t>
  </si>
  <si>
    <t>E-0839</t>
  </si>
  <si>
    <t>Pago de INTERNET - Mes de Julio 2026</t>
  </si>
  <si>
    <t>66.328.849</t>
  </si>
  <si>
    <t>I-0838</t>
  </si>
  <si>
    <t>Pago de cuota [F-0025] de Valentino Bochman por actividad de Funcional</t>
  </si>
  <si>
    <t>49.388.730</t>
  </si>
  <si>
    <t>SALON</t>
  </si>
  <si>
    <t>I-0837</t>
  </si>
  <si>
    <t>Pago de cuota [C-0107] de Jesus Carre Nuñez por actividad de Complemento</t>
  </si>
  <si>
    <t>50.942.543</t>
  </si>
  <si>
    <t>I-0836</t>
  </si>
  <si>
    <t>Pago de cuota [F-0106] de Leandra Nuñes por actividad de Funcional</t>
  </si>
  <si>
    <t>25.474.765</t>
  </si>
  <si>
    <t>E-0835</t>
  </si>
  <si>
    <t>EXTRACCIONES</t>
  </si>
  <si>
    <t>Conciliación de caja y banco - contra I-0834</t>
  </si>
  <si>
    <t>35.004.264</t>
  </si>
  <si>
    <t>OTROS</t>
  </si>
  <si>
    <t>I-0834</t>
  </si>
  <si>
    <t>DEPÓSITOS</t>
  </si>
  <si>
    <t>Conciliación de caja y banco - contra E-0835</t>
  </si>
  <si>
    <t>I-0833</t>
  </si>
  <si>
    <t>Pago de cuota [C-0128] de Martiniano Cañete Azeves por actividad de Complemento</t>
  </si>
  <si>
    <t>48.798.220</t>
  </si>
  <si>
    <t>INFO CATEGORÍAS</t>
  </si>
  <si>
    <t>I-0832</t>
  </si>
  <si>
    <t>Pago de cuota [F-0029] de Natalia Azeves por actividad de Combo F+C</t>
  </si>
  <si>
    <t>23.841.749</t>
  </si>
  <si>
    <t>CATEG.</t>
  </si>
  <si>
    <t>E-0831</t>
  </si>
  <si>
    <t>COMISIÓN</t>
  </si>
  <si>
    <t>Pago de SALDO A LIQUIDAR - 1/7/2026</t>
  </si>
  <si>
    <t>35.872.158</t>
  </si>
  <si>
    <t>INSCRIPCIÓN</t>
  </si>
  <si>
    <t>I-0830</t>
  </si>
  <si>
    <t>VENTAS</t>
  </si>
  <si>
    <t>Seña Tattoo - Bajo pecho Gaby</t>
  </si>
  <si>
    <t>E-0829</t>
  </si>
  <si>
    <t>TURNOS</t>
  </si>
  <si>
    <t>E-0828</t>
  </si>
  <si>
    <t>LIBRERÍA</t>
  </si>
  <si>
    <t>Afiches para colecta</t>
  </si>
  <si>
    <t>00.000.000</t>
  </si>
  <si>
    <t>I-0827</t>
  </si>
  <si>
    <t>Pago de cuota [X-0108] de Laura Isabel Mendes por actividad de Funcional</t>
  </si>
  <si>
    <t>31.262.685</t>
  </si>
  <si>
    <t>I-0826</t>
  </si>
  <si>
    <t>Pago de cuota [C-0109] de Franco Mendoza por actividad de Complemento</t>
  </si>
  <si>
    <t>45.025.248</t>
  </si>
  <si>
    <t>EVENTOS</t>
  </si>
  <si>
    <t>I-0825</t>
  </si>
  <si>
    <t>Pago de cuota [K-0068] de Isaias Omar Flores por clases de Kickboxing al profesor Natalia Ortiz</t>
  </si>
  <si>
    <t>46.168.324</t>
  </si>
  <si>
    <t>E-0824</t>
  </si>
  <si>
    <t>CLASES</t>
  </si>
  <si>
    <t>E-0823</t>
  </si>
  <si>
    <t>34.367.425</t>
  </si>
  <si>
    <t>CURSOS</t>
  </si>
  <si>
    <t>I-0822</t>
  </si>
  <si>
    <t>Pago de cuota [C-0113] de Marta Ortellado por actividad de Complemento</t>
  </si>
  <si>
    <t>13.197.678</t>
  </si>
  <si>
    <t>PUBLICIDAD</t>
  </si>
  <si>
    <t>I-0821</t>
  </si>
  <si>
    <t>Pago de cuota [F-0053] de Belen Da Silva por actividad de Funcional</t>
  </si>
  <si>
    <t>38.265.308</t>
  </si>
  <si>
    <t>E-0820</t>
  </si>
  <si>
    <t>Pago de SALDO A LIQUIDAR - 30/6/2026</t>
  </si>
  <si>
    <t>MANTENIM.</t>
  </si>
  <si>
    <t>I-0819</t>
  </si>
  <si>
    <t>Seña Tattoo - Proyecto Vicky</t>
  </si>
  <si>
    <t>I-0818</t>
  </si>
  <si>
    <t>Pago de cuota [F-0063] de Oscar Ricardo Gamboa por actividad de Funcional</t>
  </si>
  <si>
    <t>23.642.681</t>
  </si>
  <si>
    <t>I-0817</t>
  </si>
  <si>
    <t>Pago de cuota [A-0021] de Gianna Ziliolo por clases de Arte - niños al profesor Vanesa Rodriguez</t>
  </si>
  <si>
    <t>59.014.487</t>
  </si>
  <si>
    <t>I-0816</t>
  </si>
  <si>
    <t>Pago de cuota [F-0127] de Sebastian Borjas por actividad de Funcional</t>
  </si>
  <si>
    <t>52.173.302</t>
  </si>
  <si>
    <t>I-0815</t>
  </si>
  <si>
    <t>Pago de cuota [C-0086] de Alexandra Da Rosa por actividad de Complemento</t>
  </si>
  <si>
    <t>44.073.634</t>
  </si>
  <si>
    <t>E-0814</t>
  </si>
  <si>
    <t>E-0813</t>
  </si>
  <si>
    <t>Pago de SALDO A LIQUIDAR - 29/6/2026</t>
  </si>
  <si>
    <t>DÓLARES</t>
  </si>
  <si>
    <t>I-0812</t>
  </si>
  <si>
    <t>Tattoo - Valentina Orquideas</t>
  </si>
  <si>
    <t>REPARACIONES</t>
  </si>
  <si>
    <t>E-0811</t>
  </si>
  <si>
    <t>Valvulas para canilla</t>
  </si>
  <si>
    <t>VIÁTICOS</t>
  </si>
  <si>
    <t>E-0810</t>
  </si>
  <si>
    <t>E-0809</t>
  </si>
  <si>
    <t>Uber por inundación del Club</t>
  </si>
  <si>
    <t>E-0808</t>
  </si>
  <si>
    <t>PÉRDIDA</t>
  </si>
  <si>
    <t>Conciliación de caja y banco - Faltante</t>
  </si>
  <si>
    <t>INGRESOS x SECTOR</t>
  </si>
  <si>
    <t>I-0807</t>
  </si>
  <si>
    <t>Conciliación de caja y banco - contra E-0806</t>
  </si>
  <si>
    <t>E-0806</t>
  </si>
  <si>
    <t>Conciliación de caja y banco - contra I-0807</t>
  </si>
  <si>
    <t>E-0805</t>
  </si>
  <si>
    <t>Pago de SALDO A LIQUIDAR - 26/6/2026</t>
  </si>
  <si>
    <t>I-0804</t>
  </si>
  <si>
    <t>Seña Tattoo - Orquideas Mariana</t>
  </si>
  <si>
    <t>E-0803</t>
  </si>
  <si>
    <t>PAGO POR USO - Junio - Clases de Taekwon-do - Luzmila Cinquetti</t>
  </si>
  <si>
    <t>48.651.728</t>
  </si>
  <si>
    <t>E-0802</t>
  </si>
  <si>
    <t>Decoración Argentina Mundial</t>
  </si>
  <si>
    <t>E-0801</t>
  </si>
  <si>
    <t>PAGO POR USO - Junio - Clases de Jiu Jitsu - Andres Rodriguez</t>
  </si>
  <si>
    <t>31.911.595</t>
  </si>
  <si>
    <t>I-0800</t>
  </si>
  <si>
    <t>KIOSCO</t>
  </si>
  <si>
    <t>SALDO A LIQUIDAR - Cantina Kiosco - 20/6/2026 al 25/6/2026</t>
  </si>
  <si>
    <t>29.596.385</t>
  </si>
  <si>
    <t>E-0799</t>
  </si>
  <si>
    <t>E-0798</t>
  </si>
  <si>
    <t>Conciliación de caja y banco - contra I-0797</t>
  </si>
  <si>
    <t>I-0797</t>
  </si>
  <si>
    <t>Conciliación de caja y banco - contra E-0798</t>
  </si>
  <si>
    <t>I-0796</t>
  </si>
  <si>
    <t>Pago de cuota [A-0019] de Aranza Franco por clases de Arte - niños al profesor Vanesa Rodriguez</t>
  </si>
  <si>
    <t>55.128.233</t>
  </si>
  <si>
    <t>I-0795</t>
  </si>
  <si>
    <t>Pago (PARCIAL) Tattoo - Proyecto Fabian</t>
  </si>
  <si>
    <t>E-0794</t>
  </si>
  <si>
    <t>Pago comisión Junio - Taller Arte - Niños - Vanesa Rodriguez</t>
  </si>
  <si>
    <t>GASTOS x SECTOR</t>
  </si>
  <si>
    <t>I-0793</t>
  </si>
  <si>
    <t>Pago de cuota [A-0009] de Julieta Mudry por clases de Arte - niños al profesor Vanesa Rodriguez</t>
  </si>
  <si>
    <t>58.836.219</t>
  </si>
  <si>
    <t>I-0792</t>
  </si>
  <si>
    <t>Pago de cuota [F-0020] de Soledad Bareyro por actividad de Funcional</t>
  </si>
  <si>
    <t>29.138.738</t>
  </si>
  <si>
    <t>E-0791</t>
  </si>
  <si>
    <t>Pago de SALDO A LIQUIDAR - 25/6/2026</t>
  </si>
  <si>
    <t>I-0790</t>
  </si>
  <si>
    <t>Tattoo - Emi Avici</t>
  </si>
  <si>
    <t>E-0789</t>
  </si>
  <si>
    <t>I-0788</t>
  </si>
  <si>
    <t>E-0787</t>
  </si>
  <si>
    <t>Aromatizante en aerosol + difusor vainilla</t>
  </si>
  <si>
    <t>24.600.903</t>
  </si>
  <si>
    <t>I-0786</t>
  </si>
  <si>
    <t>I-0785</t>
  </si>
  <si>
    <t>Pago de cuota [C-0126] de Thiara Zevallos por actividad de Complemento</t>
  </si>
  <si>
    <t>50.572.059</t>
  </si>
  <si>
    <t>I-0784</t>
  </si>
  <si>
    <t>Pago de cuota [T-0056] de Pilar Vivero Damus por clases de Taekwon-do al profesor Luzmila Cinquetti</t>
  </si>
  <si>
    <t>56.821.230</t>
  </si>
  <si>
    <t>I-0783</t>
  </si>
  <si>
    <t>Pago de cuota [T-0067] de Emir Rodriguez por clases de Taekwon-do al profesor Luzmila Cinquetti</t>
  </si>
  <si>
    <t>56.371.497</t>
  </si>
  <si>
    <t>I-0782</t>
  </si>
  <si>
    <t>Pago de cuota [T-0066] de Luana Anahi Rios por clases de Taekwon-do al profesor Luzmila Cinquetti</t>
  </si>
  <si>
    <t>53.538.984</t>
  </si>
  <si>
    <t>I-0781</t>
  </si>
  <si>
    <t>Pago de cuota [T-0060] de Bautista Bonblan por clases de Taekwon-do al profesor Luzmila Cinquetti</t>
  </si>
  <si>
    <t>54.947.690</t>
  </si>
  <si>
    <t>I-0780</t>
  </si>
  <si>
    <t>Pago de cuota [T-0061] de Ruben Alexander Lencina por clases de Taekwon-do al profesor Luzmila Cinquetti</t>
  </si>
  <si>
    <t>11.111.111</t>
  </si>
  <si>
    <t>GASTOS x CATEGORÍAS</t>
  </si>
  <si>
    <t>I-0779</t>
  </si>
  <si>
    <t>Pago de cuota [F-0125] de Juan Carlos Trucheski por actividad de Funcional</t>
  </si>
  <si>
    <t>36.095.636</t>
  </si>
  <si>
    <t>I-0778</t>
  </si>
  <si>
    <t>Pago de cuota [F-0059] de Gabriel Gamboa por actividad de Funcional</t>
  </si>
  <si>
    <t>41.694.543</t>
  </si>
  <si>
    <t>I-0777</t>
  </si>
  <si>
    <t>Pago de cuota [F-0058] de Lorena Gimenez por actividad de Funcional</t>
  </si>
  <si>
    <t>30.524.260</t>
  </si>
  <si>
    <t>I-0776</t>
  </si>
  <si>
    <t>Pago de cuota [C-0124] de David Raggio por actividad de Complemento</t>
  </si>
  <si>
    <t>45.452.090</t>
  </si>
  <si>
    <t>E-0775</t>
  </si>
  <si>
    <t>E-0774</t>
  </si>
  <si>
    <t>I-0773</t>
  </si>
  <si>
    <t>Pago de cuota [A-0014] de Aitana Catalina Espinoza por clases de Arte - niños al profesor Vanesa Rodriguez</t>
  </si>
  <si>
    <t>53.797.318</t>
  </si>
  <si>
    <t>I-0772</t>
  </si>
  <si>
    <t>Pago de cuota [F-0017] de Araceli Olivera por actividad de Funcional</t>
  </si>
  <si>
    <t>37.748.021</t>
  </si>
  <si>
    <t>I-0771</t>
  </si>
  <si>
    <t>Pago de cuota [C-0093] de Sol Priscila Godoy por actividad de Complemento</t>
  </si>
  <si>
    <t>46.730.092</t>
  </si>
  <si>
    <t>I-0770</t>
  </si>
  <si>
    <t>Pago de cuota [A-0015] de Martina Mastropierro por clases de Arte - niños al profesor Vanesa Rodriguez</t>
  </si>
  <si>
    <t>56.239.286</t>
  </si>
  <si>
    <t>I-0769</t>
  </si>
  <si>
    <t>Pago de cuota [F-0123] de Margarita Ayala por actividad de Funcional</t>
  </si>
  <si>
    <t>31.914.258</t>
  </si>
  <si>
    <t>E-0768</t>
  </si>
  <si>
    <t>Bebidas día del partido Argentina</t>
  </si>
  <si>
    <t>E-0767</t>
  </si>
  <si>
    <t>Pago de SALDO A LIQUIDAR - 21/6/2026</t>
  </si>
  <si>
    <t>I-0766</t>
  </si>
  <si>
    <t>I-0765</t>
  </si>
  <si>
    <t>SALDO A LIQUIDAR - Cantina Kiosco - 12/6/2026 al 19/6/2026</t>
  </si>
  <si>
    <t>I-0764</t>
  </si>
  <si>
    <t>BEBIDAS</t>
  </si>
  <si>
    <t>SALDO A LIQUIDAR - Cantina Bebidas - 12/6/2026 al 19/6/2026</t>
  </si>
  <si>
    <t>E-0763</t>
  </si>
  <si>
    <t>E-0762</t>
  </si>
  <si>
    <t>Pago de SALDO A LIQUIDAR - 20/6/2026</t>
  </si>
  <si>
    <t>I-0761</t>
  </si>
  <si>
    <t>I-0760</t>
  </si>
  <si>
    <t>Tattoo - Carlos</t>
  </si>
  <si>
    <t>E-0759</t>
  </si>
  <si>
    <t>E-0758</t>
  </si>
  <si>
    <t>Comida</t>
  </si>
  <si>
    <t>E-0757</t>
  </si>
  <si>
    <t>Yerba + papel higiénico</t>
  </si>
  <si>
    <t>E-0756</t>
  </si>
  <si>
    <t>I-0755</t>
  </si>
  <si>
    <t>Pago de cuota [T-0065] de Nicole Frigola por clases de Taekwon-do al profesor Luzmila Cinquetti</t>
  </si>
  <si>
    <t>53.862.148</t>
  </si>
  <si>
    <t>I-0754</t>
  </si>
  <si>
    <t>Pago de cuota [F-0122] de Antonella Ojeda por actividad de Funcional</t>
  </si>
  <si>
    <t>41.304.704</t>
  </si>
  <si>
    <t>I-0753</t>
  </si>
  <si>
    <t>Pago de cuota [T-0046] de Miqueas Silva por clases de Taekwon-do al profesor Luzmila Cinquetti</t>
  </si>
  <si>
    <t>59.052.039</t>
  </si>
  <si>
    <t>I-0752</t>
  </si>
  <si>
    <t>Pago de cuota [A-0017] de Miqueas Silva por clases de Arte - niños al profesor Vanesa Rodriguez</t>
  </si>
  <si>
    <t>I-0751</t>
  </si>
  <si>
    <t>Conciliación de caja y banco - contra E-0750</t>
  </si>
  <si>
    <t>E-0750</t>
  </si>
  <si>
    <t>Conciliación de caja y banco - contra I-0751</t>
  </si>
  <si>
    <t>I-0749</t>
  </si>
  <si>
    <t>Pago de cuota [F-0092] de Cynthia Micaela Tessore por actividad de Complemento</t>
  </si>
  <si>
    <t>44.282.808</t>
  </si>
  <si>
    <t>I-0748</t>
  </si>
  <si>
    <t>Pago de cuota [F-0121] de Ruben Emilio Ocampo por actividad de Funcional</t>
  </si>
  <si>
    <t>29.054.430</t>
  </si>
  <si>
    <t>E-0747</t>
  </si>
  <si>
    <t>Pago de SALDO A LIQUIDAR - 17/6/2026</t>
  </si>
  <si>
    <t>I-0746</t>
  </si>
  <si>
    <t>Tattoo - Alejandro Serpiente y craneo Espalda</t>
  </si>
  <si>
    <t>I-0745</t>
  </si>
  <si>
    <t>Pago de cuota [F-0050] de Rosana Neris por actividad de Funcional</t>
  </si>
  <si>
    <t>25.496.779</t>
  </si>
  <si>
    <t>I-0744</t>
  </si>
  <si>
    <t>Pago de cuota [C-0060] de Joaquin Gimenez por actividad de Complemento</t>
  </si>
  <si>
    <t>50.817.794</t>
  </si>
  <si>
    <t>I-0743</t>
  </si>
  <si>
    <t>I-0742</t>
  </si>
  <si>
    <t>Pago de cuota [F-0081] de Maria Cristina Acuña por actividad de Funcional</t>
  </si>
  <si>
    <t>26.974.101</t>
  </si>
  <si>
    <t>I-0741</t>
  </si>
  <si>
    <t>Pago de cuota [C-0049] de Mauricio Raga por actividad de Complemento</t>
  </si>
  <si>
    <t>25.315.511</t>
  </si>
  <si>
    <t>I-0740</t>
  </si>
  <si>
    <t>Pago de cuota [A-0002] de Juliana Rojas por clases de Arte - niños al profesor Vanesa Rodriguez</t>
  </si>
  <si>
    <t>56.680.478</t>
  </si>
  <si>
    <t>E-0739</t>
  </si>
  <si>
    <t>Impresiones</t>
  </si>
  <si>
    <t>E-0738</t>
  </si>
  <si>
    <t>Publicidad en Humor Posadas</t>
  </si>
  <si>
    <t>I-0737</t>
  </si>
  <si>
    <t>Pago de cuota [X-0045] de Claudia Gaona por actividad de Combo F+C</t>
  </si>
  <si>
    <t>22.090.381</t>
  </si>
  <si>
    <t>I-0736</t>
  </si>
  <si>
    <t>Pago de cuota [Y-0020] de Rosa Kal por clases de Yoga al profesor Estefanía Solis</t>
  </si>
  <si>
    <t>12.118.208</t>
  </si>
  <si>
    <t>E-0735</t>
  </si>
  <si>
    <t>Conciliación de caja y banco - contra I-0734</t>
  </si>
  <si>
    <t>I-0734</t>
  </si>
  <si>
    <t>Conciliación de caja y banco - contra E-0735</t>
  </si>
  <si>
    <t>E-0733</t>
  </si>
  <si>
    <t>Pago de SALDO A LIQUIDAR - 14/6/2026</t>
  </si>
  <si>
    <t>I-0732</t>
  </si>
  <si>
    <t>Seña Tattoo - Brazalete Carlos</t>
  </si>
  <si>
    <t>I-0731</t>
  </si>
  <si>
    <t>Pago de cuota [F-0021] de Marina Leiva por actividad de Funcional</t>
  </si>
  <si>
    <t>21.735.346</t>
  </si>
  <si>
    <t>I-0730</t>
  </si>
  <si>
    <t>Pago de cuota [J-0054] de Diamela Tavares por clases de Jiu Jitsu al profesor Andres Rodriguez</t>
  </si>
  <si>
    <t>54.714.612</t>
  </si>
  <si>
    <t>I-0729</t>
  </si>
  <si>
    <t>Pago de cuota [T-0047] de Isaias Silva por clases de Taekwon-do al profesor Luzmila Cinquetti</t>
  </si>
  <si>
    <t>58.036.520</t>
  </si>
  <si>
    <t>E-0728</t>
  </si>
  <si>
    <t>DEUDA</t>
  </si>
  <si>
    <t>Pago cuota - Crédito Emiliano - 2/12</t>
  </si>
  <si>
    <t>36.183.674</t>
  </si>
  <si>
    <t>E-0727</t>
  </si>
  <si>
    <t>Almuerzo</t>
  </si>
  <si>
    <t>I-0726</t>
  </si>
  <si>
    <t>SALDO A LIQUIDAR - Cantina Kiosco - 5/6/2026 al 11/6/2026</t>
  </si>
  <si>
    <t>I-0725</t>
  </si>
  <si>
    <t>Pago de cuota [K-0041] de Yamila Sanches por clases de Karate al profesor Sergio Tabossi</t>
  </si>
  <si>
    <t>52.309.166</t>
  </si>
  <si>
    <t>E-0724</t>
  </si>
  <si>
    <t>Pegamento adhesivo + Cinta adhesiva</t>
  </si>
  <si>
    <t>E-0723</t>
  </si>
  <si>
    <t>Aguas Pohl</t>
  </si>
  <si>
    <t>70.753.020</t>
  </si>
  <si>
    <t>I-0722</t>
  </si>
  <si>
    <t>Pago de cuota [C-0120] de Daniela Maciel por actividad de Complemento</t>
  </si>
  <si>
    <t>50.020.164</t>
  </si>
  <si>
    <t>I-0721</t>
  </si>
  <si>
    <t>Pago de cuota [F-0078] de Silvia Karina Reyes por actividad de Funcional</t>
  </si>
  <si>
    <t>21.598.362</t>
  </si>
  <si>
    <t>I-0720</t>
  </si>
  <si>
    <t>Pago de cuota [F-0079] de Maria Andrea Reyes por actividad de Complemento</t>
  </si>
  <si>
    <t>18.216.523</t>
  </si>
  <si>
    <t>E-0719</t>
  </si>
  <si>
    <t>Conciliación de caja y banco - contra I-0718</t>
  </si>
  <si>
    <t>I-0718</t>
  </si>
  <si>
    <t>Conciliación de caja y banco - contra E-0719</t>
  </si>
  <si>
    <t>E-0717</t>
  </si>
  <si>
    <t>Uber para llaves de club</t>
  </si>
  <si>
    <t>E-0716</t>
  </si>
  <si>
    <t>I-0715</t>
  </si>
  <si>
    <t>Pago de cuota [F-0119] de Olga  Lukjanczuk por actividad de Funcional</t>
  </si>
  <si>
    <t>94.595.200</t>
  </si>
  <si>
    <t>I-0714</t>
  </si>
  <si>
    <t>Pago de cuota [F-0064] de Yhuliana Almada por actividad de Funcional</t>
  </si>
  <si>
    <t>49.659.993</t>
  </si>
  <si>
    <t>I-0713</t>
  </si>
  <si>
    <t>Pago de cuota [F-0065] de Ismael Duarte por actividad de Funcional</t>
  </si>
  <si>
    <t>49.660.432</t>
  </si>
  <si>
    <t>E-0712</t>
  </si>
  <si>
    <t>Folletos + Carteles</t>
  </si>
  <si>
    <t>I-0711</t>
  </si>
  <si>
    <t>Pago de cuota [F-0027] de Patricia Feldick por actividad de Funcional</t>
  </si>
  <si>
    <t>20.118.913</t>
  </si>
  <si>
    <t>I-0710</t>
  </si>
  <si>
    <t>Pago de cuota [F-0087] de Agustina Rosas por actividad de Funcional</t>
  </si>
  <si>
    <t>43.619.951</t>
  </si>
  <si>
    <t>I-0709</t>
  </si>
  <si>
    <t>Pago de cuota [F-0012] de Sonia Caceres por actividad de Funcional</t>
  </si>
  <si>
    <t>33.074.626</t>
  </si>
  <si>
    <t>E-0708</t>
  </si>
  <si>
    <t>Cisterna y flotador para baño</t>
  </si>
  <si>
    <t>70.862.918</t>
  </si>
  <si>
    <t>E-0707</t>
  </si>
  <si>
    <t>Pago de SALDO A LIQUIDAR - 10/6/2026</t>
  </si>
  <si>
    <t>I-0706</t>
  </si>
  <si>
    <t>Micropigmentación Capilar - Hector</t>
  </si>
  <si>
    <t>I-0705</t>
  </si>
  <si>
    <t>Pago de cuota [K-0064] de Javier Agustin Caceres Velazquez por clases de Karate al profesor Sergio Tabossi</t>
  </si>
  <si>
    <t>54.375.352</t>
  </si>
  <si>
    <t>I-0704</t>
  </si>
  <si>
    <t>Pago de cuota [K-0042] de Briana Sanches por clases de Karate al profesor Sergio Tabossi</t>
  </si>
  <si>
    <t>I-0703</t>
  </si>
  <si>
    <t>Pago de cuota [F-0118] de Nuria Britez por actividad de Funcional</t>
  </si>
  <si>
    <t>37.325.656</t>
  </si>
  <si>
    <t>I-0702</t>
  </si>
  <si>
    <t>Pago de cuota [C-0115] de Maira Olivera por actividad de Complemento</t>
  </si>
  <si>
    <t>35.014.178</t>
  </si>
  <si>
    <t>I-0701</t>
  </si>
  <si>
    <t>Pago de cuota [C-0114] de Yesica Flores por actividad de Complemento</t>
  </si>
  <si>
    <t>37.042.861</t>
  </si>
  <si>
    <t>I-0700</t>
  </si>
  <si>
    <t>Pago de cuota [F-0034] de Fernanda Ovelar por actividad de Funcional</t>
  </si>
  <si>
    <t>41.616.482</t>
  </si>
  <si>
    <t>I-0699</t>
  </si>
  <si>
    <t>Pago de cuota [C-0090] de Alba Gomes por actividad de Complemento</t>
  </si>
  <si>
    <t>13.197.015</t>
  </si>
  <si>
    <t>I-0698</t>
  </si>
  <si>
    <t>Pago de cuota [Y-0021] de Alba Gomes por clases de Yoga al profesor Estefanía Solis</t>
  </si>
  <si>
    <t>I-0697</t>
  </si>
  <si>
    <t>Pago de cuota [C-0066] de Sofía Tamburo por actividad de Complemento</t>
  </si>
  <si>
    <t>48.266.113</t>
  </si>
  <si>
    <t>I-0696</t>
  </si>
  <si>
    <t>Pago de cuota [J-0063] de Gaspar André Silva por clases de Jiu Jitsu al profesor Andres Rodriguez</t>
  </si>
  <si>
    <t>55.617.062</t>
  </si>
  <si>
    <t>E-0695</t>
  </si>
  <si>
    <t>Habilitación Salón - Pago de bomberos</t>
  </si>
  <si>
    <t>67.239.463</t>
  </si>
  <si>
    <t>I-0694</t>
  </si>
  <si>
    <t>Pago de cuota [T-0062] de Fernanda De Brito por clases de Taekwon-do al profesor Luzmila Cinquetti</t>
  </si>
  <si>
    <t>22.222.222</t>
  </si>
  <si>
    <t>I-0693</t>
  </si>
  <si>
    <t>Pago de cuota [C-0117] de Mirta Ferreyra por actividad de Complemento</t>
  </si>
  <si>
    <t>16.650.378</t>
  </si>
  <si>
    <t>I-0692</t>
  </si>
  <si>
    <t>Pago de cuota [J-0059] de Natalia Villaverde por clases de Jiu Jitsu al profesor Andres Rodriguez</t>
  </si>
  <si>
    <t>34.802.440</t>
  </si>
  <si>
    <t>I-0691</t>
  </si>
  <si>
    <t>Pago de cuota [C-0037] de Silvina Sanchez por actividad de Complemento</t>
  </si>
  <si>
    <t>20.475.024</t>
  </si>
  <si>
    <t>I-0690</t>
  </si>
  <si>
    <t>Pago de cuota [C-0036] de María Gabriela Sanchez por actividad de Complemento</t>
  </si>
  <si>
    <t>18.146.279</t>
  </si>
  <si>
    <t>I-0689</t>
  </si>
  <si>
    <t>Pago de cuota [A-0018] de Paz Maylen Morel por clases de Arte - niños al profesor Vanesa Rodriguez</t>
  </si>
  <si>
    <t>58.420.023</t>
  </si>
  <si>
    <t>I-0688</t>
  </si>
  <si>
    <t>Pago de cuota [C-0040] de Cecilia Caceres por actividad de Complemento</t>
  </si>
  <si>
    <t>35.012.250</t>
  </si>
  <si>
    <t>I-0687</t>
  </si>
  <si>
    <t>Pago de cuota [F-0005] de Marlene Sanabria por actividad de Combo F+C</t>
  </si>
  <si>
    <t>28.610.836</t>
  </si>
  <si>
    <t>I-0686</t>
  </si>
  <si>
    <t>Pago de cuota [F-0006] de Carolina Maliszewski por actividad de Combo F+C</t>
  </si>
  <si>
    <t>28.675.956</t>
  </si>
  <si>
    <t>I-0685</t>
  </si>
  <si>
    <t>Pago de cuota [F-0031] de Zulema Galeano por actividad de Funcional</t>
  </si>
  <si>
    <t>18.776.248</t>
  </si>
  <si>
    <t>I-0684</t>
  </si>
  <si>
    <t>Pago de cuota [Y-0058] de María Beatriz Castro por clases de Yoga al profesor Estefanía Solis</t>
  </si>
  <si>
    <t>12.372.687</t>
  </si>
  <si>
    <t>I-0683</t>
  </si>
  <si>
    <t>Pago de cuota [C-0116] de Eliana Micaela Neis por actividad de Complemento</t>
  </si>
  <si>
    <t>46.553.502</t>
  </si>
  <si>
    <t>I-0682</t>
  </si>
  <si>
    <t>Pago de cuota [X-0039] de Graciela Pereyra por actividad de Combo F+C</t>
  </si>
  <si>
    <t>30.524.744</t>
  </si>
  <si>
    <t>E-0681</t>
  </si>
  <si>
    <t>Pago de SALDO A LIQUIDAR - 8/6/2026</t>
  </si>
  <si>
    <t>I-0680</t>
  </si>
  <si>
    <t>Micropigmentación Cejas</t>
  </si>
  <si>
    <t>I-0679</t>
  </si>
  <si>
    <t>I-0678</t>
  </si>
  <si>
    <t>Conciliación de caja y banco - contra E-0616</t>
  </si>
  <si>
    <t>E-0677</t>
  </si>
  <si>
    <t>Conciliación de caja y banco - contra I-0678</t>
  </si>
  <si>
    <t>I-0676</t>
  </si>
  <si>
    <t>Pago de cuota [F-0014] de Griselda Bareyro por actividad de Funcional</t>
  </si>
  <si>
    <t>32.036.021</t>
  </si>
  <si>
    <t>E-0675</t>
  </si>
  <si>
    <t>Uber para ir a la Muni</t>
  </si>
  <si>
    <t>I-0674</t>
  </si>
  <si>
    <t>Pago de cuota [J-0057] de Pablo Alejandro Silva por clases de Jiu Jitsu al profesor Andres Rodriguez</t>
  </si>
  <si>
    <t>29.218.595</t>
  </si>
  <si>
    <t>E-0673</t>
  </si>
  <si>
    <t>Art. Librería + Jugos + Compras Evento seminario Fortunato</t>
  </si>
  <si>
    <t>I-0672</t>
  </si>
  <si>
    <t>Seminario Tattoo - Fortunato</t>
  </si>
  <si>
    <t>E-0671</t>
  </si>
  <si>
    <t>Puerta de acceso al baño - Local 1</t>
  </si>
  <si>
    <t>44.149.994</t>
  </si>
  <si>
    <t>E-0670</t>
  </si>
  <si>
    <t>Pago de boleta - EMSA - Mayo - B.0005.34508310</t>
  </si>
  <si>
    <t>54.583.690</t>
  </si>
  <si>
    <t>E-0669</t>
  </si>
  <si>
    <t>Pago comisión Mayo - Taller Arte - Adultos - Vanesa Rodriguez</t>
  </si>
  <si>
    <t>I-0668</t>
  </si>
  <si>
    <t>Pago comisión Mayo - Taller Arte - Niños - Vanesa Rodriguez</t>
  </si>
  <si>
    <t>I-0667</t>
  </si>
  <si>
    <t>Pago de cuota [J-0013] de Giovani Magri por clases de Jiu Jitsu al profesor Andres Rodriguez</t>
  </si>
  <si>
    <t>30.398.294</t>
  </si>
  <si>
    <t>I-0666</t>
  </si>
  <si>
    <t>SALDO A LIQUIDAR - Cantina Bebidas - 28/5/2026 al 4/6/2026</t>
  </si>
  <si>
    <t>I-0665</t>
  </si>
  <si>
    <t>SALDO A LIQUIDAR - Cantina Kiosco - 28/5/2026 al 4/6/2026</t>
  </si>
  <si>
    <t>I-0664</t>
  </si>
  <si>
    <t>E-0663</t>
  </si>
  <si>
    <t>Publicidad Instragram</t>
  </si>
  <si>
    <t>I-0662</t>
  </si>
  <si>
    <t>Pago de cuota [F-0041] de Abigail Valentino por actividad de Funcional</t>
  </si>
  <si>
    <t>32.187.480</t>
  </si>
  <si>
    <t>I-0661</t>
  </si>
  <si>
    <t>I-0660</t>
  </si>
  <si>
    <t>Pago de cuota [J-0016] de Edgardo Ayala por clases de Jiu Jitsu al profesor Andres Rodriguez</t>
  </si>
  <si>
    <t>29.318.353</t>
  </si>
  <si>
    <t>I-0659</t>
  </si>
  <si>
    <t>Pago de cuota [K-0039] de Carina Zarate por clases de Karate al profesor Sergio Tabossi</t>
  </si>
  <si>
    <t>29.854.898</t>
  </si>
  <si>
    <t>I-0658</t>
  </si>
  <si>
    <t>Pago de cuota [K-0007] de Emanuel Vivar por clases de Karate al profesor Sergio Tabossi</t>
  </si>
  <si>
    <t>58.920.455</t>
  </si>
  <si>
    <t>I-0657</t>
  </si>
  <si>
    <t>I-0656</t>
  </si>
  <si>
    <t>Pago de cuota [X-0074] de Andrea Castro por actividad de Combo F+C</t>
  </si>
  <si>
    <t>40.821.597</t>
  </si>
  <si>
    <t>I-0655</t>
  </si>
  <si>
    <t>Pago de cuota [T-0055] de Benjamin Romero por clases de Taekwon-do al profesor Luzmila Cinquetti</t>
  </si>
  <si>
    <t>57.729.635</t>
  </si>
  <si>
    <t>I-0654</t>
  </si>
  <si>
    <t>Pago de cuota [T-0005] de Tiziano Rojas por clases de Taekwon-do al profesor Luzmila Cinquetti</t>
  </si>
  <si>
    <t>32.418.265</t>
  </si>
  <si>
    <t>I-0653</t>
  </si>
  <si>
    <t>Pago de cuota [T-0048] de Maia Jorgelina Maciel por clases de Taekwon-do al profesor Luzmila Cinquetti</t>
  </si>
  <si>
    <t>56.407.427</t>
  </si>
  <si>
    <t>I-0652</t>
  </si>
  <si>
    <t>SEGUROS</t>
  </si>
  <si>
    <t>Cobro cobertura CELSO - Fitness Natanael</t>
  </si>
  <si>
    <t>I-0651</t>
  </si>
  <si>
    <t>Cobro cobertura CELSO - Local 1 Vanesa</t>
  </si>
  <si>
    <t>I-0650</t>
  </si>
  <si>
    <t>Cobro cobertura CELSO - Cantina Jimena</t>
  </si>
  <si>
    <t>PENDIENTE</t>
  </si>
  <si>
    <t>I-0649</t>
  </si>
  <si>
    <t>Pago de cuota [C-0067] de Sandra Lezcano por actividad de Complemento</t>
  </si>
  <si>
    <t>27.403.221</t>
  </si>
  <si>
    <t>I-0648</t>
  </si>
  <si>
    <t>Pago de cuota [A-0005] de Martina Fernandes por clases de Arte - niños al profesor Vanesa Rodriguez</t>
  </si>
  <si>
    <t>57.148.787</t>
  </si>
  <si>
    <t>E-0647</t>
  </si>
  <si>
    <t>Pago cobertura CELSO</t>
  </si>
  <si>
    <t>44.013.327</t>
  </si>
  <si>
    <t>E-0646</t>
  </si>
  <si>
    <t>Pago de SALDO A LIQUIDAR - 4/6/2026</t>
  </si>
  <si>
    <t>I-0645</t>
  </si>
  <si>
    <t>Tattoo - Mateo Nombre en Brazo</t>
  </si>
  <si>
    <t>I-0644</t>
  </si>
  <si>
    <t>Pago de cuota [C-0010] de Maximiliano Finke por actividad de Complemento</t>
  </si>
  <si>
    <t>46.168.361</t>
  </si>
  <si>
    <t>E-0643</t>
  </si>
  <si>
    <t>Pago de SALDO A LIQUIDAR - 3/6/2026</t>
  </si>
  <si>
    <t>I-0642</t>
  </si>
  <si>
    <t>Tattoo - Araña Lulu</t>
  </si>
  <si>
    <t>E-0641</t>
  </si>
  <si>
    <t>I-0640</t>
  </si>
  <si>
    <t>Seña Tattoo - Mateo Nombre en brazo</t>
  </si>
  <si>
    <t>I-0639</t>
  </si>
  <si>
    <t>I-0638</t>
  </si>
  <si>
    <t>Tattoo - Manga completa Enzo</t>
  </si>
  <si>
    <t>I-0637</t>
  </si>
  <si>
    <t>Pago de cuota [K-0053] de Diamela Tavares por clases de Karate al profesor Sergio Tabossi</t>
  </si>
  <si>
    <t>ANULADO</t>
  </si>
  <si>
    <t>I-0636</t>
  </si>
  <si>
    <t>I-0635</t>
  </si>
  <si>
    <t>Pago de cuota de Yamila Godoy</t>
  </si>
  <si>
    <t>37.589.901</t>
  </si>
  <si>
    <t>I-0634</t>
  </si>
  <si>
    <t>Pago de cuota de Gabriela Escobar</t>
  </si>
  <si>
    <t>41.761.422</t>
  </si>
  <si>
    <t>E-0633</t>
  </si>
  <si>
    <t>Pago Alquiler mes de Junio</t>
  </si>
  <si>
    <t>05.616.793</t>
  </si>
  <si>
    <t>I-0632</t>
  </si>
  <si>
    <t>Pago de cuota de Silvina Molina</t>
  </si>
  <si>
    <t>33.720.939</t>
  </si>
  <si>
    <t>I-0631</t>
  </si>
  <si>
    <t>Pago de cuota de Pablo Gomez</t>
  </si>
  <si>
    <t>40.934.777</t>
  </si>
  <si>
    <t>I-0630</t>
  </si>
  <si>
    <t>Pago de cuota de Sara Santander por clases de Karate al profesor Sergio Tabossi</t>
  </si>
  <si>
    <t>57.051.294</t>
  </si>
  <si>
    <t>I-0629</t>
  </si>
  <si>
    <t>Pago de cuota de Amelia Escurdia</t>
  </si>
  <si>
    <t>18.438.313</t>
  </si>
  <si>
    <t>I-0628</t>
  </si>
  <si>
    <t>Pago de cuota de Antonella Kerber</t>
  </si>
  <si>
    <t>46.833.183</t>
  </si>
  <si>
    <t>I-0627</t>
  </si>
  <si>
    <t>Pago de cuota de Roberto Dehner</t>
  </si>
  <si>
    <t>17.534.230</t>
  </si>
  <si>
    <t>I-0626</t>
  </si>
  <si>
    <t>Pago de cuota de Chloe Valentina Romero por clases de Karate al profesor Sergio Tabossi</t>
  </si>
  <si>
    <t>57.851.293</t>
  </si>
  <si>
    <t>E-0625</t>
  </si>
  <si>
    <t>E-0624</t>
  </si>
  <si>
    <t>I-0623</t>
  </si>
  <si>
    <t>Pago de cuota de Jazmin Almada por clases de Arte - Adultos al profesor Vanesa Rodriguez</t>
  </si>
  <si>
    <t>54.534.574</t>
  </si>
  <si>
    <t>I-0622</t>
  </si>
  <si>
    <t>Pago de cuota de Felipe Palacios</t>
  </si>
  <si>
    <t>49.694.411</t>
  </si>
  <si>
    <t>I-0621</t>
  </si>
  <si>
    <t>Pago de cuota de Evana Alfonso</t>
  </si>
  <si>
    <t>I-0620</t>
  </si>
  <si>
    <t>Pago de cuota de Mia Alfonso</t>
  </si>
  <si>
    <t>I-0619</t>
  </si>
  <si>
    <t>Pago de cuota de Ruth Ferreyra</t>
  </si>
  <si>
    <t>29.671.795</t>
  </si>
  <si>
    <t>E-0618</t>
  </si>
  <si>
    <t>Conciliación de caja y banco - contra I-0617</t>
  </si>
  <si>
    <t>I-0617</t>
  </si>
  <si>
    <t>Conciliación de caja y banco - contra E-0618</t>
  </si>
  <si>
    <t>I-0616</t>
  </si>
  <si>
    <t>Pago de cuota de Bruno Gomez por clases de Taekwon-do al profesor Luzmila Cinquetti</t>
  </si>
  <si>
    <t>55.046.047</t>
  </si>
  <si>
    <t>I-0615</t>
  </si>
  <si>
    <t>Pago de cuota de Thomas Figueredo por clases de Taekwon-do al profesor Luzmila Cinquetti</t>
  </si>
  <si>
    <t>57.280.872</t>
  </si>
  <si>
    <t>I-0614</t>
  </si>
  <si>
    <t>Pago de cuota de Alexis Barone</t>
  </si>
  <si>
    <t>38.380.602</t>
  </si>
  <si>
    <t>I-0613</t>
  </si>
  <si>
    <t>Pago de cuota de Federica Agustina Baena por clases de Arte - niños al profesor Vanesa Rodriguez</t>
  </si>
  <si>
    <t>54.075.781</t>
  </si>
  <si>
    <t>I-0612</t>
  </si>
  <si>
    <t>Pago de cuota de Federica Agustina Baena por clases de Karate al profesor Sergio Tabossi</t>
  </si>
  <si>
    <t>I-0611</t>
  </si>
  <si>
    <t>Pago de cuota de Elliot Gabriel Baena por clases de Karate al profesor Sergio Tabossi</t>
  </si>
  <si>
    <t>58.604.283</t>
  </si>
  <si>
    <t>I-0610</t>
  </si>
  <si>
    <t>Pago de cuota de Sandra Boja</t>
  </si>
  <si>
    <t>21.113.616</t>
  </si>
  <si>
    <t>I-0609</t>
  </si>
  <si>
    <t>Pago de cuota de Ramon Diaz</t>
  </si>
  <si>
    <t>I-0608</t>
  </si>
  <si>
    <t>Pago de cuota de Marta Ocampo</t>
  </si>
  <si>
    <t>I-0607</t>
  </si>
  <si>
    <t>Pago de cuota de Dahiana Da Silva</t>
  </si>
  <si>
    <t>I-0606</t>
  </si>
  <si>
    <t>Pago de cuota de Oscar Ricardo Gamboa</t>
  </si>
  <si>
    <t>I-0605</t>
  </si>
  <si>
    <t>Pago de cuota de Emily Nielsen por clases de Arte - niños al profesor Vanesa Rodriguez</t>
  </si>
  <si>
    <t>55.400.083</t>
  </si>
  <si>
    <t>I-0604</t>
  </si>
  <si>
    <t>Pago de cuota de Ambar Mia Durán por clases de Arte - niños al profesor Vanesa Rodriguez</t>
  </si>
  <si>
    <t>E-0603</t>
  </si>
  <si>
    <t>Recarga celular del club</t>
  </si>
  <si>
    <t>I-0602</t>
  </si>
  <si>
    <t>Pago de cuota de Maria Liliana Alberto</t>
  </si>
  <si>
    <t>14.985.607</t>
  </si>
  <si>
    <t>I-0601</t>
  </si>
  <si>
    <t>Pago de cuota de Natalia Azeves</t>
  </si>
  <si>
    <t>E-0600</t>
  </si>
  <si>
    <t>Pago de SALDO A LIQUIDAR - 2/6/2026</t>
  </si>
  <si>
    <t>I-0599</t>
  </si>
  <si>
    <t>Pago (PARCIAL) Tattoo - Andres 2 tatuajes</t>
  </si>
  <si>
    <t>I-0598</t>
  </si>
  <si>
    <t>Tattoo - Minitattoo Mariana</t>
  </si>
  <si>
    <t>I-0597</t>
  </si>
  <si>
    <t>Conciliación de caja y banco - contra E-0596</t>
  </si>
  <si>
    <t>E-0596</t>
  </si>
  <si>
    <t>Conciliación de caja y banco - contra I-0597</t>
  </si>
  <si>
    <t>I-0595</t>
  </si>
  <si>
    <t>Pago de cuota de Laura Isabel Mendes</t>
  </si>
  <si>
    <t>31.252.685</t>
  </si>
  <si>
    <t>I-0594</t>
  </si>
  <si>
    <t>Pago de cuota de Jesus Carre Nuñez</t>
  </si>
  <si>
    <t>I-0593</t>
  </si>
  <si>
    <t>Pago de cuota de Leandra Nuñes</t>
  </si>
  <si>
    <t>I-0592</t>
  </si>
  <si>
    <t>Pago de cuota de Zoe Tainski</t>
  </si>
  <si>
    <t>36.408.521</t>
  </si>
  <si>
    <t>I-0591</t>
  </si>
  <si>
    <t>PAGO POR USO - Mayo - Clases de Kickboxing - Natalia Ortiz</t>
  </si>
  <si>
    <t>32.261.469</t>
  </si>
  <si>
    <t>I-0590</t>
  </si>
  <si>
    <t>PAGO POR USO - Mayo - Clases de Taekwon-do - Luzmila Cinquetti</t>
  </si>
  <si>
    <t>I-0589</t>
  </si>
  <si>
    <t>PAGO POR USO - Mayo - Clases de Karate - Sergio Tabossi</t>
  </si>
  <si>
    <t>27.574.895</t>
  </si>
  <si>
    <t>E-0588</t>
  </si>
  <si>
    <t>PAGO POR USO - Mayo - Clases de Zumba - Alejandra Gonzalez</t>
  </si>
  <si>
    <t>29.058.004</t>
  </si>
  <si>
    <t>I-0587</t>
  </si>
  <si>
    <t>PAGO POR USO - Mayo - Clases de Yoga - Estefanía Solis</t>
  </si>
  <si>
    <t>28.553.991</t>
  </si>
  <si>
    <t>I-0586</t>
  </si>
  <si>
    <t>Pago de cuota de Liam Castro por clases de Karate al profesor Sergio Tabossi</t>
  </si>
  <si>
    <t>58.603.142</t>
  </si>
  <si>
    <t>I-0585</t>
  </si>
  <si>
    <t>Pago de cuota de Abril Castro por clases de Karate al profesor Sergio Tabossi</t>
  </si>
  <si>
    <t>55.539.127</t>
  </si>
  <si>
    <t>I-0584</t>
  </si>
  <si>
    <t>Pago de cuota de Maytena Riquelme por clases de Karate al profesor Sergio Tabossi</t>
  </si>
  <si>
    <t>57.148.388</t>
  </si>
  <si>
    <t>E-0583</t>
  </si>
  <si>
    <t>E-0582</t>
  </si>
  <si>
    <t>E-0581</t>
  </si>
  <si>
    <t>Pago de SALDO A LIQUIDAR - 1/6/2026</t>
  </si>
  <si>
    <t>I-0580</t>
  </si>
  <si>
    <t>Seña Tattoo - Minitattoo Mariana</t>
  </si>
  <si>
    <t>I-0579</t>
  </si>
  <si>
    <t>Seña Tattoo - Proyecto Luis Enzo</t>
  </si>
  <si>
    <t>E-0578</t>
  </si>
  <si>
    <t>E-0577</t>
  </si>
  <si>
    <t>I-0576</t>
  </si>
  <si>
    <t>Pago del 50% por arreglo de Espacio Fitness - Natanael Ruiz</t>
  </si>
  <si>
    <t>I-0575</t>
  </si>
  <si>
    <t>Pago de cuota de Juana Brizuela</t>
  </si>
  <si>
    <t>24.254.958</t>
  </si>
  <si>
    <t>I-0574</t>
  </si>
  <si>
    <t>Pago de cuota de María Carla Nuñez</t>
  </si>
  <si>
    <t>26.258.617</t>
  </si>
  <si>
    <t>I-0573</t>
  </si>
  <si>
    <t>Pago de cuota de Lorena Chemes</t>
  </si>
  <si>
    <t>24.601.395</t>
  </si>
  <si>
    <t>I-0572</t>
  </si>
  <si>
    <t>Pago de cuota de Verónica Diaz</t>
  </si>
  <si>
    <t>33.720.810</t>
  </si>
  <si>
    <t>I-0571</t>
  </si>
  <si>
    <t>Pago de cuota de María Liliana Alberto por clases de Yoga al profesor Estefanía Solis</t>
  </si>
  <si>
    <t>E-0570</t>
  </si>
  <si>
    <t>Regalos + Dulces + Premios para Chocolatada</t>
  </si>
  <si>
    <t>E-0569</t>
  </si>
  <si>
    <t>Pago de SALDO A LIQUIDAR - 30/5/2026</t>
  </si>
  <si>
    <t>I-0568</t>
  </si>
  <si>
    <t>Tattoo - Octavio proyecto</t>
  </si>
  <si>
    <t>I-0567</t>
  </si>
  <si>
    <t>SALDO A LIQUIDAR - Cantina Bebidas - 22/5/2026 al 28/5/2026</t>
  </si>
  <si>
    <t>I-0566</t>
  </si>
  <si>
    <t>SALDO A LIQUIDAR - Cantina Kiosco - 22/5/2026 al 28/5/2026</t>
  </si>
  <si>
    <t>I-0565</t>
  </si>
  <si>
    <t>E-0564</t>
  </si>
  <si>
    <t>Uber día de lluvia</t>
  </si>
  <si>
    <t>I-0563</t>
  </si>
  <si>
    <t>Pago de cuota de Maribel Gadea por clases de Arte - Adultos al profesor Vanesa Rodriguez</t>
  </si>
  <si>
    <t>43.420.783</t>
  </si>
  <si>
    <t>I-0562</t>
  </si>
  <si>
    <t>Conciliación de caja y banco - contra E-0563</t>
  </si>
  <si>
    <t>E-0561</t>
  </si>
  <si>
    <t>Pago de SALDO A LIQUIDAR - 28/5/2026</t>
  </si>
  <si>
    <t>I-0560</t>
  </si>
  <si>
    <t>Pago (PARCIAL) Tattoo - Mariana Dragones</t>
  </si>
  <si>
    <t>I-0559</t>
  </si>
  <si>
    <t>Pago de cuota de Candela Villalba</t>
  </si>
  <si>
    <t>46.551.204</t>
  </si>
  <si>
    <t>I-0558</t>
  </si>
  <si>
    <t>Pago de cuota de Celia Rita Montenegro</t>
  </si>
  <si>
    <t>04.789.004</t>
  </si>
  <si>
    <t>I-0557</t>
  </si>
  <si>
    <t>Pago de cuota de Carina Zarate por clases de Karate al profesor Sergio Tabossi</t>
  </si>
  <si>
    <t>I-0556</t>
  </si>
  <si>
    <t>(PARCIAL) Alquiler Salon - Turno Noche - Privado - Sábado 8/8/2026</t>
  </si>
  <si>
    <t>33.900.350</t>
  </si>
  <si>
    <t>I-0555</t>
  </si>
  <si>
    <t>Pago de cuota de Emanuel Vivar por clases de Karate al profesor Sergio Tabossi</t>
  </si>
  <si>
    <t>I-0554</t>
  </si>
  <si>
    <t>Pago de cuota de Jazmin Lopez por clases de Arte - niños al profesor Vanesa Rodriguez</t>
  </si>
  <si>
    <t>56.371.468</t>
  </si>
  <si>
    <t>E-0553</t>
  </si>
  <si>
    <t>Globos + Articulos para cumpleaños de niños</t>
  </si>
  <si>
    <t>I-0552</t>
  </si>
  <si>
    <t>Conciliación de caja y banco - contra E-0551</t>
  </si>
  <si>
    <t>E-0551</t>
  </si>
  <si>
    <t>Conciliación de caja y banco - contra I-0552</t>
  </si>
  <si>
    <t>I-0550</t>
  </si>
  <si>
    <t>Pago de cuota de Giovana Ramos por clases de Taekwon-do al profesor Luzmila Cinquetti</t>
  </si>
  <si>
    <t>56.734.699</t>
  </si>
  <si>
    <t>I-0549</t>
  </si>
  <si>
    <t>Pago de cuota de Liliana Velloso</t>
  </si>
  <si>
    <t>31.330.650</t>
  </si>
  <si>
    <t>E-0548</t>
  </si>
  <si>
    <t>Yerba + Té</t>
  </si>
  <si>
    <t>I-0547</t>
  </si>
  <si>
    <t>Pago de cuota de Camila Ortiz</t>
  </si>
  <si>
    <t>44.539.682</t>
  </si>
  <si>
    <t>I-0546</t>
  </si>
  <si>
    <t>Pago de cuota de Fabian Ortiz</t>
  </si>
  <si>
    <t>23.404.941</t>
  </si>
  <si>
    <t>E-0545</t>
  </si>
  <si>
    <t>Pago de SALDO A LIQUIDAR - 26/5/2026</t>
  </si>
  <si>
    <t>I-0544</t>
  </si>
  <si>
    <t>Seña tattoo - Fabián 2 sesiones</t>
  </si>
  <si>
    <t>E-0543</t>
  </si>
  <si>
    <t>Compras para evento en plaza Sarmiento</t>
  </si>
  <si>
    <t>E-0542</t>
  </si>
  <si>
    <t>Uber para llevar cosas al evento plaza Sarmiento</t>
  </si>
  <si>
    <t>E-0541</t>
  </si>
  <si>
    <t>Leche en polvo 800gr x2 + Azucar 1Kg + Cacao 800gr</t>
  </si>
  <si>
    <t>66.300.584</t>
  </si>
  <si>
    <t>I-0540</t>
  </si>
  <si>
    <t>SALDO A LIQUIDAR - Cantina Bebidas - 16/5/2026 al 21/5/2026</t>
  </si>
  <si>
    <t>I-0539</t>
  </si>
  <si>
    <t>SALDO A LIQUIDAR - Cantina Kiosco - 16/5/2026 al 21/5/2026</t>
  </si>
  <si>
    <t>I-0538</t>
  </si>
  <si>
    <t>Pago de cuota de Alexandra Da Rosa</t>
  </si>
  <si>
    <t>I-0537</t>
  </si>
  <si>
    <t>Pago de cuota de Sandra Serdan</t>
  </si>
  <si>
    <t>27.685.976</t>
  </si>
  <si>
    <t>E-0536</t>
  </si>
  <si>
    <t>I-0535</t>
  </si>
  <si>
    <t>I-0534</t>
  </si>
  <si>
    <t>Pago de cuota de Enzo Nielsen por clases de Arte - niños al profesor Vanesa Rodriguez</t>
  </si>
  <si>
    <t>57.962.209</t>
  </si>
  <si>
    <t>I-0533</t>
  </si>
  <si>
    <t>Pago de cuota de Agostina Duarte</t>
  </si>
  <si>
    <t>49.992.152</t>
  </si>
  <si>
    <t>E-0532</t>
  </si>
  <si>
    <t>Uber para ir a la Muni por habilitacion de eventos + Copias de notas</t>
  </si>
  <si>
    <t>I-0531</t>
  </si>
  <si>
    <t>Pago de cuota de Clair Hildebrand</t>
  </si>
  <si>
    <t>18.767.528</t>
  </si>
  <si>
    <t>I-0530</t>
  </si>
  <si>
    <t>Pago de cuota de Emely Navarro por clases de Kickboxing al profesor Natalia Ortiz</t>
  </si>
  <si>
    <t>47.426.537</t>
  </si>
  <si>
    <t>E-0529</t>
  </si>
  <si>
    <t>Placas de paneles insonorizantes</t>
  </si>
  <si>
    <t>REVISIÓN</t>
  </si>
  <si>
    <t>E-0528</t>
  </si>
  <si>
    <t>E-0527</t>
  </si>
  <si>
    <t>E-0526</t>
  </si>
  <si>
    <t>Pago de SALDO A LIQUIDAR - 20/5/2026</t>
  </si>
  <si>
    <t>I-0525</t>
  </si>
  <si>
    <t>Seña Tattoo - Fabián 2 sesiones</t>
  </si>
  <si>
    <t>I-0524</t>
  </si>
  <si>
    <t>Pago de cuota de Julieta Mudry por clases de Arte - niños al profesor Vanesa Rodriguez</t>
  </si>
  <si>
    <t>I-0523</t>
  </si>
  <si>
    <t>Pago de cuota de Gabriel Gamboa</t>
  </si>
  <si>
    <t>I-0522</t>
  </si>
  <si>
    <t>Pago de cuota de Lorena Gimenez</t>
  </si>
  <si>
    <t>I-0521</t>
  </si>
  <si>
    <t>Pago de cuota de Elisa Reineck</t>
  </si>
  <si>
    <t>25.774.145</t>
  </si>
  <si>
    <t>I-0520</t>
  </si>
  <si>
    <t>Pago de cuota de Sergio Rolon</t>
  </si>
  <si>
    <t>48.546.483</t>
  </si>
  <si>
    <t>I-0519</t>
  </si>
  <si>
    <t>Conciliación de caja y banco - contra E-0518</t>
  </si>
  <si>
    <t>E-0518</t>
  </si>
  <si>
    <t>Conciliación de caja y banco - contra I-0519</t>
  </si>
  <si>
    <t>E-0517</t>
  </si>
  <si>
    <t>E-0516</t>
  </si>
  <si>
    <t>Pago de SALDO A LIQUIDAR - 18/5/2026</t>
  </si>
  <si>
    <t>I-0515</t>
  </si>
  <si>
    <t>Tattoo - Fran cuello flor</t>
  </si>
  <si>
    <t>I-0514</t>
  </si>
  <si>
    <t>Pago de cuota de Anyelina Viera</t>
  </si>
  <si>
    <t>49.788.322</t>
  </si>
  <si>
    <t>I-0513</t>
  </si>
  <si>
    <t>Pago de cuota de Sol Priscila Godoy</t>
  </si>
  <si>
    <t>I-0512</t>
  </si>
  <si>
    <t>Pago de cuota de Luana Vera por clases de Arte - niños al profesor Vanesa Rodriguez</t>
  </si>
  <si>
    <t>55.398.738</t>
  </si>
  <si>
    <t>E-0511</t>
  </si>
  <si>
    <t>Panfletos x300</t>
  </si>
  <si>
    <t>I-0510</t>
  </si>
  <si>
    <t>Pago de cuota de Enzo Martinez Ymaz por clases de Arte - Adultos al profesor Vanesa Rodriguez</t>
  </si>
  <si>
    <t>46.303.184</t>
  </si>
  <si>
    <t>E-0509</t>
  </si>
  <si>
    <t>Pago de SALDO A LIQUIDAR - 17/5/2026</t>
  </si>
  <si>
    <t>I-0508</t>
  </si>
  <si>
    <t>E-0507</t>
  </si>
  <si>
    <t>Pago de SALDO A LIQUIDAR - 16/5/2026</t>
  </si>
  <si>
    <t>I-0506</t>
  </si>
  <si>
    <t>Seña Tattoo - Octavio Viana Pectoral</t>
  </si>
  <si>
    <t>I-0505</t>
  </si>
  <si>
    <t>Pago de cuota de Soledad Bareyro</t>
  </si>
  <si>
    <t>E-0504</t>
  </si>
  <si>
    <t>03.572.158</t>
  </si>
  <si>
    <t>I-0503</t>
  </si>
  <si>
    <t>I-0502</t>
  </si>
  <si>
    <t>SALDO A LIQUIDAR - Cantina Bebidas - 11/5/2026 al 15/5/2026</t>
  </si>
  <si>
    <t>I-0501</t>
  </si>
  <si>
    <t>SALDO A LIQUIDAR - Cantina Kiosco - 11/5/2026 al 15/5/2026</t>
  </si>
  <si>
    <t>I-0500</t>
  </si>
  <si>
    <t>Conciliación de caja y banco - contra E-0499</t>
  </si>
  <si>
    <t>E-0499</t>
  </si>
  <si>
    <t>Conciliación de caja y banco - contra I-0500</t>
  </si>
  <si>
    <t>I-0498</t>
  </si>
  <si>
    <t>Pago de cuota de Rosana Neris</t>
  </si>
  <si>
    <t>E-0497</t>
  </si>
  <si>
    <t>Pago comisión Mayo - Taller de Fotografía - Camila Alarcon</t>
  </si>
  <si>
    <t>40.198.358</t>
  </si>
  <si>
    <t>I-0496</t>
  </si>
  <si>
    <t>Pago de cuota de Cynthia Micaela Tessore</t>
  </si>
  <si>
    <t>E-0495</t>
  </si>
  <si>
    <t>Pilas y birome</t>
  </si>
  <si>
    <t>E-0494</t>
  </si>
  <si>
    <t>PAGO POR USO - Mayo - Clases de Jiu Jitsu - Andres Rodriguez</t>
  </si>
  <si>
    <t>I-0493</t>
  </si>
  <si>
    <t>Pago de cuota de Rosa Kal</t>
  </si>
  <si>
    <t>I-0492</t>
  </si>
  <si>
    <t>Pago de cuota de Alba Gomes</t>
  </si>
  <si>
    <t>E-0491</t>
  </si>
  <si>
    <t>Pago cuota - Crédito Emiliano - 1/12</t>
  </si>
  <si>
    <t>E-0490</t>
  </si>
  <si>
    <t>I-0489</t>
  </si>
  <si>
    <t>Pago de cuota de Lisandro Kinigsberg por clases de Jiu Jitsu al profesor Andres Rodriguez</t>
  </si>
  <si>
    <t>24.509.315</t>
  </si>
  <si>
    <t>I-0488</t>
  </si>
  <si>
    <t>Pago de cuota de Maria Belen Bistoletti</t>
  </si>
  <si>
    <t>37.473.467</t>
  </si>
  <si>
    <t>I-0487</t>
  </si>
  <si>
    <t>Pago de cuota de Susana Cardozo</t>
  </si>
  <si>
    <t>34.366.782</t>
  </si>
  <si>
    <t>E-0486</t>
  </si>
  <si>
    <t>Publicidad en @humorposadas por 2 publicaciones</t>
  </si>
  <si>
    <t>E-0485</t>
  </si>
  <si>
    <t>Pago de SALDO A LIQUIDAR - 13/5/2026</t>
  </si>
  <si>
    <t>I-0484</t>
  </si>
  <si>
    <t>I-0483</t>
  </si>
  <si>
    <t>Pago de cuota de Martina Fernandes por clases de Arte - niños al profesor Vanesa Rodriguez</t>
  </si>
  <si>
    <t>E-0482</t>
  </si>
  <si>
    <t>Pago ARCA - Inicio de Actividades</t>
  </si>
  <si>
    <t>69.345.023</t>
  </si>
  <si>
    <t>I-0481</t>
  </si>
  <si>
    <t>Pago de cuota de Claudia Gaona</t>
  </si>
  <si>
    <t>E-0480</t>
  </si>
  <si>
    <t>Pago de Cuota por Taekwondo para Gio Abrahamsson</t>
  </si>
  <si>
    <t>55.778.470</t>
  </si>
  <si>
    <t>I-0479</t>
  </si>
  <si>
    <t>Pago de cuota de Gio Abrahamsson por clases de Taekwon-do al profesor Luzmila Cinquetti</t>
  </si>
  <si>
    <t>I-0478</t>
  </si>
  <si>
    <t>Pago de cuota de Mauricio Raga</t>
  </si>
  <si>
    <t>I-0477</t>
  </si>
  <si>
    <t>I-0476</t>
  </si>
  <si>
    <t>Pago de cuota de Carmen Viveros</t>
  </si>
  <si>
    <t>23.800.457</t>
  </si>
  <si>
    <t>I-0475</t>
  </si>
  <si>
    <t>Pago de cuota de Alejandra Fleitas</t>
  </si>
  <si>
    <t>35.838.425</t>
  </si>
  <si>
    <t>I-0474</t>
  </si>
  <si>
    <t>Pago de cuota de Maria Isabel Luis por clases de Zumba al profesor Alejandra Gonzalez</t>
  </si>
  <si>
    <t>24.850.885</t>
  </si>
  <si>
    <t>I-0473</t>
  </si>
  <si>
    <t>Pago de cuota de Viviana Gimenez por clases de Zumba al profesor Alejandra Gonzalez</t>
  </si>
  <si>
    <t>24.573.496</t>
  </si>
  <si>
    <t>I-0472</t>
  </si>
  <si>
    <t>Conciliación de caja y banco - contra E-0471</t>
  </si>
  <si>
    <t>E-0471</t>
  </si>
  <si>
    <t>Conciliación de caja y banco - contra I-0472</t>
  </si>
  <si>
    <t>I-0470</t>
  </si>
  <si>
    <t>Pago de cuota de Abigail Valentino</t>
  </si>
  <si>
    <t>I-0469</t>
  </si>
  <si>
    <t>Pago de cuota de Agustina Rosas</t>
  </si>
  <si>
    <t>I-0468</t>
  </si>
  <si>
    <t>Pago de cuota de Marina Leiva</t>
  </si>
  <si>
    <t>I-0467</t>
  </si>
  <si>
    <t>I-0466</t>
  </si>
  <si>
    <t>Pago de cuota de Sonia Caceres</t>
  </si>
  <si>
    <t>I-0465</t>
  </si>
  <si>
    <t>SALDO A LIQUIDAR - Cantina Bebidas - 1/5/2026 al 10/5/2026</t>
  </si>
  <si>
    <t>I-0464</t>
  </si>
  <si>
    <t>SALDO A LIQUIDAR - Cantina Kiosco - 1/5/2026 al 10/5/2026</t>
  </si>
  <si>
    <t>E-0463</t>
  </si>
  <si>
    <t>1 Cajón de Brahama</t>
  </si>
  <si>
    <t>71.489.590</t>
  </si>
  <si>
    <t>E-0462</t>
  </si>
  <si>
    <t>Promo VINOS</t>
  </si>
  <si>
    <t>71.705.422</t>
  </si>
  <si>
    <t>E-0461</t>
  </si>
  <si>
    <t>Panchos</t>
  </si>
  <si>
    <t>I-0460</t>
  </si>
  <si>
    <t>Pago de cuota de Hernan Leon por clases de Jiu Jitsu al profesor Andres Rodriguez</t>
  </si>
  <si>
    <t>37.157.910</t>
  </si>
  <si>
    <t>I-0459</t>
  </si>
  <si>
    <t>Pago de cuota de Rosa Kal por clases de Yoga al profesor Estefanía Solis</t>
  </si>
  <si>
    <t>E-0458</t>
  </si>
  <si>
    <t>Foco + bolsas de residuos</t>
  </si>
  <si>
    <t>I-0457</t>
  </si>
  <si>
    <t>Pago de cuota de Yesenia Benitez</t>
  </si>
  <si>
    <t>39.221.641</t>
  </si>
  <si>
    <t>I-0456</t>
  </si>
  <si>
    <t>Pago de cuota de José Ubaldo Rojas</t>
  </si>
  <si>
    <t>11.902.928</t>
  </si>
  <si>
    <t>E-0455</t>
  </si>
  <si>
    <t>Cable adaptador VGA-HDMI para PC</t>
  </si>
  <si>
    <t>E-0454</t>
  </si>
  <si>
    <t>Pago de SALDO A LIQUIDAR - 7/5/2026</t>
  </si>
  <si>
    <t>I-0453</t>
  </si>
  <si>
    <t>Seña Tattoo - Fabian</t>
  </si>
  <si>
    <t>I-0452</t>
  </si>
  <si>
    <t>Pago de cuota de Ian Alarcon por clases de Taller de Fotografía al profesor Camila Alarcon</t>
  </si>
  <si>
    <t>52.094.549</t>
  </si>
  <si>
    <t>I-0451</t>
  </si>
  <si>
    <t>I-0450</t>
  </si>
  <si>
    <t>I-0449</t>
  </si>
  <si>
    <t>Pago de cuota de Cecilia Caceres</t>
  </si>
  <si>
    <t>I-0448</t>
  </si>
  <si>
    <t>Pago de cuota de María Gabriela Sanchez</t>
  </si>
  <si>
    <t>I-0447</t>
  </si>
  <si>
    <t>Pago de cuota de Silvina Sanchez</t>
  </si>
  <si>
    <t>E-0446</t>
  </si>
  <si>
    <t>Pan</t>
  </si>
  <si>
    <t>I-0445</t>
  </si>
  <si>
    <t>Pago de cuota de Gonzalo Silva por clases de Jiu Jitsu al profesor Andres Rodriguez</t>
  </si>
  <si>
    <t>29.537.617</t>
  </si>
  <si>
    <t>I-0444</t>
  </si>
  <si>
    <t>Pago de cuota de Javier Batista por clases de Jiu Jitsu al profesor Andres Rodriguez</t>
  </si>
  <si>
    <t>38.776.514</t>
  </si>
  <si>
    <t>I-0443</t>
  </si>
  <si>
    <t>Pago de cuota de Juanjo Galeano por clases de Jiu Jitsu al profesor Andres Rodriguez</t>
  </si>
  <si>
    <t>30.381.475</t>
  </si>
  <si>
    <t>I-0442</t>
  </si>
  <si>
    <t>Pago de cuota de Martin Hernan Rivera por clases de Jiu Jitsu al profesor Andres Rodriguez</t>
  </si>
  <si>
    <t>I-0441</t>
  </si>
  <si>
    <t>I-0440</t>
  </si>
  <si>
    <t>I-0439</t>
  </si>
  <si>
    <t>Pago de cuota de Yolanda Isabel Segovia</t>
  </si>
  <si>
    <t>20.583.635</t>
  </si>
  <si>
    <t>I-0438</t>
  </si>
  <si>
    <t>Pago de cuota de Valentino Bochman</t>
  </si>
  <si>
    <t>I-0437</t>
  </si>
  <si>
    <t>Pago de cuota de Fernanda Ovelar</t>
  </si>
  <si>
    <t>I-0436</t>
  </si>
  <si>
    <t>Pago de cuota de Martina Fernandez por clases de Iniciación a la Danza al profesor Fiorela Correa</t>
  </si>
  <si>
    <t>E-0435</t>
  </si>
  <si>
    <t>Pago de SALDO A LIQUIDAR - 6/5/2026</t>
  </si>
  <si>
    <t>I-0434</t>
  </si>
  <si>
    <t>Seña Tattoo - Nahiara brazo</t>
  </si>
  <si>
    <t>I-0433</t>
  </si>
  <si>
    <t>I-0432</t>
  </si>
  <si>
    <t>I-0431</t>
  </si>
  <si>
    <t>I-0430</t>
  </si>
  <si>
    <t>E-0429</t>
  </si>
  <si>
    <t>E-0428</t>
  </si>
  <si>
    <t>SAMSA - Período 4/26 - 51mts cúbicos</t>
  </si>
  <si>
    <t>69.809.590</t>
  </si>
  <si>
    <t>I-0427</t>
  </si>
  <si>
    <t>Pago de cuota de Zulema Galeano</t>
  </si>
  <si>
    <t>I-0426</t>
  </si>
  <si>
    <t>I-0425</t>
  </si>
  <si>
    <t>I-0424</t>
  </si>
  <si>
    <t>Pago de cuota de Graciela Pereyra</t>
  </si>
  <si>
    <t>I-0423</t>
  </si>
  <si>
    <t>Pago de cuota de Carolina Paredes</t>
  </si>
  <si>
    <t>28.162.967</t>
  </si>
  <si>
    <t>I-0422</t>
  </si>
  <si>
    <t>I-0421</t>
  </si>
  <si>
    <t>E-0420</t>
  </si>
  <si>
    <t>LIMPIEZA</t>
  </si>
  <si>
    <t>Desodorante de Piso + Lavandina + Naftalina</t>
  </si>
  <si>
    <t>E-0419</t>
  </si>
  <si>
    <t>Pack de Papel higiénico</t>
  </si>
  <si>
    <t>I-0418</t>
  </si>
  <si>
    <t>Conciliación de caja y banco - contra E-0417</t>
  </si>
  <si>
    <t>E-0417</t>
  </si>
  <si>
    <t>Conciliación de caja y banco - contra I-0418</t>
  </si>
  <si>
    <t>I-0416</t>
  </si>
  <si>
    <t>Pago de cuota de Sofia Fleitas por clases de Zumba al profesor Alejandra Gonzalez</t>
  </si>
  <si>
    <t>56.679.377</t>
  </si>
  <si>
    <t>I-0415</t>
  </si>
  <si>
    <t>Pago de cuota de Fabiana Quiroz por clases de Zumba al profesor Alejandra Gonzalez</t>
  </si>
  <si>
    <t>34.086.439</t>
  </si>
  <si>
    <t>I-0414</t>
  </si>
  <si>
    <t>Pago de cuota de Mara Acuña por clases de Zumba al profesor Alejandra Gonzalez</t>
  </si>
  <si>
    <t>49.640.210</t>
  </si>
  <si>
    <t>I-0413</t>
  </si>
  <si>
    <t>Pago de cuota de Alejandra Rolon por clases de Zumba al profesor Alejandra Gonzalez</t>
  </si>
  <si>
    <t>32.608.046</t>
  </si>
  <si>
    <t>I-0412</t>
  </si>
  <si>
    <t>Pago de cuota de Maria Cristina Acuña</t>
  </si>
  <si>
    <t>I-0411</t>
  </si>
  <si>
    <t>Pago de cuota de Maria Andrea Reyes</t>
  </si>
  <si>
    <t>I-0410</t>
  </si>
  <si>
    <t>Pago de cuota de Silvia Karina Reyes</t>
  </si>
  <si>
    <t>E-0409</t>
  </si>
  <si>
    <t>Sandwich cumple Vane</t>
  </si>
  <si>
    <t>I-0408</t>
  </si>
  <si>
    <t>Pago de cuota de Marlene Sanabria</t>
  </si>
  <si>
    <t>I-0407</t>
  </si>
  <si>
    <t>Pago de cuota de Carolina Maliszewski</t>
  </si>
  <si>
    <t>I-0406</t>
  </si>
  <si>
    <t>Pago de cuota de Angelica Da Luz por clases de Zumba al profesor Alejandra Gonzalez</t>
  </si>
  <si>
    <t>17.980.046</t>
  </si>
  <si>
    <t>I-0405</t>
  </si>
  <si>
    <t>Pago de cuota de Claudia Luis por clases de Zumba al profesor Alejandra Gonzalez</t>
  </si>
  <si>
    <t>28.902.325</t>
  </si>
  <si>
    <t>I-0404</t>
  </si>
  <si>
    <t>Pago de cuota de Alba Gomes por clases de Yoga al profesor Estefanía Solis</t>
  </si>
  <si>
    <t>I-0403</t>
  </si>
  <si>
    <t>PAGO POR USO - Abril - Clases de Yoga - Estefanía Solis</t>
  </si>
  <si>
    <t>I-0402</t>
  </si>
  <si>
    <t>PAGO POR USO - Abril - Clases de Contemporáneo y Samba - Victoria Echavarria</t>
  </si>
  <si>
    <t>43.833.358</t>
  </si>
  <si>
    <t>I-0401</t>
  </si>
  <si>
    <t>PAGO POR USO - Abril - Clases de Zumba - Alejandra Gonzalez</t>
  </si>
  <si>
    <t>I-0400</t>
  </si>
  <si>
    <t>PAGO POR USO - Abril - Clases de Karate - Sergio Tabossi</t>
  </si>
  <si>
    <t>I-0399</t>
  </si>
  <si>
    <t>PAGO POR USO - Abril - Clases de Inic. a la Danza - Fiorela Correa</t>
  </si>
  <si>
    <t>45.843.194</t>
  </si>
  <si>
    <t>I-0398</t>
  </si>
  <si>
    <t>PAGO POR USO - Abril - Clases de Taekwon-do - Luzmila Cinquetti</t>
  </si>
  <si>
    <t>I-0397</t>
  </si>
  <si>
    <t>PAGO POR USO - Abril - Clases de Folklore - Lucrecia Duarte</t>
  </si>
  <si>
    <t>42.763.111</t>
  </si>
  <si>
    <t>E-0396</t>
  </si>
  <si>
    <t>Pago Alquiler mes de Mayo</t>
  </si>
  <si>
    <t>I-0395</t>
  </si>
  <si>
    <t>Cambio de divisa USD a ARS - T.C. 1410 - contra E-0394</t>
  </si>
  <si>
    <t>E-0394</t>
  </si>
  <si>
    <t>Cambio de divisa USD a ARS - T.C. 1410 - contra I-0395</t>
  </si>
  <si>
    <t>I-0393</t>
  </si>
  <si>
    <t>Pago de cuota de Fernando Ramos</t>
  </si>
  <si>
    <t>I-0392</t>
  </si>
  <si>
    <t>Pago de cuota de Patricia Feldick</t>
  </si>
  <si>
    <t>I-0391</t>
  </si>
  <si>
    <t>I-0390</t>
  </si>
  <si>
    <t>Pago de cuota de Belen Da Silva</t>
  </si>
  <si>
    <t>I-0389</t>
  </si>
  <si>
    <t>E-0388</t>
  </si>
  <si>
    <t>Fotocopias + grampas abrochadora</t>
  </si>
  <si>
    <t>I-0387</t>
  </si>
  <si>
    <t>Pago de cuota de Edgardo Ayala por clases de Jiu Jitsu al profesor Andres Rodriguez</t>
  </si>
  <si>
    <t>I-0386</t>
  </si>
  <si>
    <t>Pago de cuota de Juliana Rojas por clases de Arte - niños al profesor Vanesa Rodriguez</t>
  </si>
  <si>
    <t>I-0385</t>
  </si>
  <si>
    <t>I-0384</t>
  </si>
  <si>
    <t>Pago de cuota de Yhuliana Almada</t>
  </si>
  <si>
    <t>I-0383</t>
  </si>
  <si>
    <t>Pago de cuota de Ismael Duarte</t>
  </si>
  <si>
    <t>I-0382</t>
  </si>
  <si>
    <t>Pago de cuota de Giovani Magri por clases de Jiu Jitsu al profesor Andres Rodriguez</t>
  </si>
  <si>
    <t>I-0381</t>
  </si>
  <si>
    <t>I-0380</t>
  </si>
  <si>
    <t>I-0379</t>
  </si>
  <si>
    <t>Pago de cuota de Griselda Bareyro</t>
  </si>
  <si>
    <t>I-0378</t>
  </si>
  <si>
    <t>Pago de cuota de Benjamin Silva</t>
  </si>
  <si>
    <t>50.116.490</t>
  </si>
  <si>
    <t>I-0377</t>
  </si>
  <si>
    <t>Pago de cuota de Andrea Castro</t>
  </si>
  <si>
    <t>I-0376</t>
  </si>
  <si>
    <t>Pago de cuota de Hector Montenegro</t>
  </si>
  <si>
    <t>10.957.647</t>
  </si>
  <si>
    <t>I-0375</t>
  </si>
  <si>
    <t>Pago de cuota de Andrés Rodriguez</t>
  </si>
  <si>
    <t>I-0374</t>
  </si>
  <si>
    <t>I-0373</t>
  </si>
  <si>
    <t>I-0372</t>
  </si>
  <si>
    <t>Pago de cuota de Cristina Mongelo</t>
  </si>
  <si>
    <t>29.138.812</t>
  </si>
  <si>
    <t>I-0371</t>
  </si>
  <si>
    <t>Pago de cuota de Virginia Zurko</t>
  </si>
  <si>
    <t>29.905.335</t>
  </si>
  <si>
    <t>I-0370</t>
  </si>
  <si>
    <t>Pago de cuota de Tiziano Rojas por clases de Taekwon-do al profesor Luzmila Cinquetti</t>
  </si>
  <si>
    <t>I-0369</t>
  </si>
  <si>
    <t>E-0368</t>
  </si>
  <si>
    <t>Pago de SALDO A LIQUIDAR - 4/5/2026</t>
  </si>
  <si>
    <t>I-0367</t>
  </si>
  <si>
    <t>I-0366</t>
  </si>
  <si>
    <t>E-0365</t>
  </si>
  <si>
    <t>E-0364</t>
  </si>
  <si>
    <t>I-0363</t>
  </si>
  <si>
    <t>Seña tattoo - Victoria abstracto en brazo</t>
  </si>
  <si>
    <t>E-0362</t>
  </si>
  <si>
    <t>Focos + Papel higiénico + lavandina</t>
  </si>
  <si>
    <t>I-0361</t>
  </si>
  <si>
    <t>Pago de cuota de Hugo Velozo</t>
  </si>
  <si>
    <t>30.935.948</t>
  </si>
  <si>
    <t>I-0360</t>
  </si>
  <si>
    <t>Pago de cuota de Carolina Cortes</t>
  </si>
  <si>
    <t>32.330.058</t>
  </si>
  <si>
    <t>I-0359</t>
  </si>
  <si>
    <t>Pago de cuota de Sandra Lezcano</t>
  </si>
  <si>
    <t>I-0358</t>
  </si>
  <si>
    <t>Pago de cuota de Maximiliano Finke</t>
  </si>
  <si>
    <t>I-0357</t>
  </si>
  <si>
    <t>E-0356</t>
  </si>
  <si>
    <t>Pago de SALDO A LIQUIDAR - 1/5/2026</t>
  </si>
  <si>
    <t>I-0355</t>
  </si>
  <si>
    <t>Seña Tattoo - Serpiente y cráneo Alejandro</t>
  </si>
  <si>
    <t>E-0354</t>
  </si>
  <si>
    <t>Tarta cumple Vane</t>
  </si>
  <si>
    <t>I-0353</t>
  </si>
  <si>
    <t>34.367.420</t>
  </si>
  <si>
    <t>E-0352</t>
  </si>
  <si>
    <t>Premios sorteo 1° de Mayo</t>
  </si>
  <si>
    <t>E-0351</t>
  </si>
  <si>
    <t>Papel higiénico - Desodorante de piso</t>
  </si>
  <si>
    <t>E-0350</t>
  </si>
  <si>
    <t>Pago de SALDO A LIQUIDAR - 30/4/2026</t>
  </si>
  <si>
    <t>I-0349</t>
  </si>
  <si>
    <t>Seña tattoo - Retrato perro Joaquin</t>
  </si>
  <si>
    <t>E-0348</t>
  </si>
  <si>
    <t>Almuerzo del día</t>
  </si>
  <si>
    <t>I-0347</t>
  </si>
  <si>
    <t>SALDO A LIQUIDAR - Cantina Bebidas - 24/4/2026 al 30/4/2026</t>
  </si>
  <si>
    <t>I-0346</t>
  </si>
  <si>
    <t>SALDO A LIQUIDAR - Cantina Kiosco - 24/4/2026 al 30/4/2026</t>
  </si>
  <si>
    <t>E-0345</t>
  </si>
  <si>
    <t>Tinta para fibron de pizarra + globos</t>
  </si>
  <si>
    <t>I-0344</t>
  </si>
  <si>
    <t>Pago de cuota de Sofía Tamburo</t>
  </si>
  <si>
    <t>I-0343</t>
  </si>
  <si>
    <t>E-0342</t>
  </si>
  <si>
    <t>1 Cajón de Brahama + 1 Cajón de Amstel</t>
  </si>
  <si>
    <t>I-0341</t>
  </si>
  <si>
    <t>I-0340</t>
  </si>
  <si>
    <t>Pago de cuota de Andrea Duarte</t>
  </si>
  <si>
    <t>31.006.217</t>
  </si>
  <si>
    <t>I-0339</t>
  </si>
  <si>
    <t>E-0338</t>
  </si>
  <si>
    <t>Merienda</t>
  </si>
  <si>
    <t>E-0337</t>
  </si>
  <si>
    <t xml:space="preserve">Cena </t>
  </si>
  <si>
    <t>E-0336</t>
  </si>
  <si>
    <t>Pago de cuota de Liliana D'angelo por clases de Elongación al profesor Candela Tarnowski</t>
  </si>
  <si>
    <t>14.346.252</t>
  </si>
  <si>
    <t>I-0335</t>
  </si>
  <si>
    <t>E-0334</t>
  </si>
  <si>
    <t>Conciliación de caja y banco - contra I-0333</t>
  </si>
  <si>
    <t>I-0333</t>
  </si>
  <si>
    <t>Conciliación de caja y banco - contra E-0334</t>
  </si>
  <si>
    <t>I-0332</t>
  </si>
  <si>
    <t>I-0331</t>
  </si>
  <si>
    <t>Pago de cuota de Sebastian Alvarez por clases de Taekwon-do al profesor Luzmila Cinquetti</t>
  </si>
  <si>
    <t>51.114.310</t>
  </si>
  <si>
    <t>I-0330</t>
  </si>
  <si>
    <t>Pago de cuota de María Liliana Alberto por clases de Elongación al profesor Candela Tarnowski</t>
  </si>
  <si>
    <t>E-0329</t>
  </si>
  <si>
    <t>Pago de cuota de Vanesa Rodriguez por clases de Elongación al profesor Candela Tarnowski</t>
  </si>
  <si>
    <t>I-0328</t>
  </si>
  <si>
    <t>C-0327</t>
  </si>
  <si>
    <t>Ingreso de Capital - Fernando A. Ramos</t>
  </si>
  <si>
    <t>I-0326</t>
  </si>
  <si>
    <t>Pago de cuota de Zaira Viera</t>
  </si>
  <si>
    <t>50.817.088</t>
  </si>
  <si>
    <t>I-0325</t>
  </si>
  <si>
    <t>Cobro de Fumigación Cantina Jimena</t>
  </si>
  <si>
    <t>E-0324</t>
  </si>
  <si>
    <t>Cartelería + folletos + plastificados</t>
  </si>
  <si>
    <t>E-0323</t>
  </si>
  <si>
    <t>I-0322</t>
  </si>
  <si>
    <t>GANANCIA</t>
  </si>
  <si>
    <t>Conciliación de caja y banco - Sobrante</t>
  </si>
  <si>
    <t>E-0321</t>
  </si>
  <si>
    <t>Pago de SALDO A LIQUIDAR - 27/4/2026</t>
  </si>
  <si>
    <t>I-0320</t>
  </si>
  <si>
    <t xml:space="preserve">1 Sesión de Micropigmentación - </t>
  </si>
  <si>
    <t>I-0319</t>
  </si>
  <si>
    <t>Reposición de costos Coca Cola de Vidrio 1Lt.</t>
  </si>
  <si>
    <t>E-0318</t>
  </si>
  <si>
    <t>E-0317</t>
  </si>
  <si>
    <t>Uber para ir a Samsa</t>
  </si>
  <si>
    <t>E-0316</t>
  </si>
  <si>
    <t>Uber</t>
  </si>
  <si>
    <t>E-0315</t>
  </si>
  <si>
    <t>Papel Higiénico + Bolsas + Lavandina + Trapo</t>
  </si>
  <si>
    <t>E-0314</t>
  </si>
  <si>
    <t>(PARCIAL) Arreglos electricos y de construcción de la cantina</t>
  </si>
  <si>
    <t>E-0313</t>
  </si>
  <si>
    <t>Arreglo cartel de lona "Taekwondo"</t>
  </si>
  <si>
    <t>E-0312</t>
  </si>
  <si>
    <t>Productos de limpieza + papel higiénico</t>
  </si>
  <si>
    <t>I-0311</t>
  </si>
  <si>
    <t>Conciliación de caja y banco - contra E-0310</t>
  </si>
  <si>
    <t>44.472.074</t>
  </si>
  <si>
    <t>E-0310</t>
  </si>
  <si>
    <t>Conciliación de caja y banco - contra I-0311</t>
  </si>
  <si>
    <t>I-0309</t>
  </si>
  <si>
    <t>SALDO A LIQUIDAR - Cantina Bebidas - 17/4/2026 al 23/4/2026</t>
  </si>
  <si>
    <t>I-0308</t>
  </si>
  <si>
    <t>SALDO A LIQUIDAR - Cantina Kiosco - 17/4/2026 al 23/4/2026</t>
  </si>
  <si>
    <t>E-0307</t>
  </si>
  <si>
    <t xml:space="preserve">Milanesas </t>
  </si>
  <si>
    <t>I-0306</t>
  </si>
  <si>
    <t>Pago de cuota de Daniela Yanet Vallejos</t>
  </si>
  <si>
    <t>50.731.436</t>
  </si>
  <si>
    <t>I-0305</t>
  </si>
  <si>
    <t>Conciliación de caja y banco - contra I-0304</t>
  </si>
  <si>
    <t>E-0304</t>
  </si>
  <si>
    <t>Conciliación de caja y banco - contra I-0305</t>
  </si>
  <si>
    <t>I-0303</t>
  </si>
  <si>
    <t>33.720.931</t>
  </si>
  <si>
    <t>I-0302</t>
  </si>
  <si>
    <t>Pago de cuota de Araceli Olivera</t>
  </si>
  <si>
    <t>E-0301</t>
  </si>
  <si>
    <t>Yerba y compras para almuerzo</t>
  </si>
  <si>
    <t>E-0300</t>
  </si>
  <si>
    <t>Papel higiénico</t>
  </si>
  <si>
    <t>E-0299</t>
  </si>
  <si>
    <t>Jabon + Trapo</t>
  </si>
  <si>
    <t>E-0298</t>
  </si>
  <si>
    <t>1 Cajón de Brahama + 1 Cajón Coca 1Lt vidrio</t>
  </si>
  <si>
    <t>I-0297</t>
  </si>
  <si>
    <t>Pago de cuota de Joaquin Gimenez</t>
  </si>
  <si>
    <t>E-0296</t>
  </si>
  <si>
    <t>Pago de SALDO A LIQUIDAR - 20/4/2026</t>
  </si>
  <si>
    <t>E-0295</t>
  </si>
  <si>
    <t>I-0294</t>
  </si>
  <si>
    <t>Tattoo - Pablo Presa 2 sesiones antebrazo</t>
  </si>
  <si>
    <t>I-0293</t>
  </si>
  <si>
    <t>Tattoo - Juilio pierna</t>
  </si>
  <si>
    <t>I-0292</t>
  </si>
  <si>
    <t>Conciliación de caja y banco - contra E-0291</t>
  </si>
  <si>
    <t>E-0291</t>
  </si>
  <si>
    <t>Conciliación de caja y banco - contra I-0292</t>
  </si>
  <si>
    <t>I-0290</t>
  </si>
  <si>
    <t>Comisión Tattoo - Cobertura Dragón</t>
  </si>
  <si>
    <t>43.619.785</t>
  </si>
  <si>
    <t>E-0289</t>
  </si>
  <si>
    <t>Cerveza Amstel día de colocación del cartel</t>
  </si>
  <si>
    <t>E-0288</t>
  </si>
  <si>
    <t>Soporte de TV</t>
  </si>
  <si>
    <t>E-0287</t>
  </si>
  <si>
    <t>Uber para buscar el cartel</t>
  </si>
  <si>
    <t>E-0286</t>
  </si>
  <si>
    <t>Cambio de divisa USD a ARS - T.C. 1400 - contra C-0285</t>
  </si>
  <si>
    <t>I-0285</t>
  </si>
  <si>
    <t>Cambio de divisa USD a ARS - T.C. 1400 - contra C-0286</t>
  </si>
  <si>
    <t>E-0284</t>
  </si>
  <si>
    <t>(PARCIAL) Anticipo de cartel polyfan</t>
  </si>
  <si>
    <t>E-0283</t>
  </si>
  <si>
    <t>I-0282</t>
  </si>
  <si>
    <t>Conciliación de caja y banco - contra E-0281</t>
  </si>
  <si>
    <t>E-0281</t>
  </si>
  <si>
    <t>Conciliación de caja y banco - contra I-0282</t>
  </si>
  <si>
    <t>I-0280</t>
  </si>
  <si>
    <t>SALDO A LIQUIDAR - Cantina Bebidas - 17/4/26</t>
  </si>
  <si>
    <t>I-0279</t>
  </si>
  <si>
    <t>SALDO A LIQUIDAR - Cantina Kiosco - 17/4/26</t>
  </si>
  <si>
    <t>E-0278</t>
  </si>
  <si>
    <t>Conciliación de caja y banco - contra I-0277</t>
  </si>
  <si>
    <t>I-0277</t>
  </si>
  <si>
    <t>Conciliación de caja y banco - contra E-0278</t>
  </si>
  <si>
    <t>E-0276</t>
  </si>
  <si>
    <t>Pago de SALDO A LIQUIDAR - 17/4/2026</t>
  </si>
  <si>
    <t>I-0275</t>
  </si>
  <si>
    <t>Tattoo - Yoli Mariposa</t>
  </si>
  <si>
    <t>E-0274</t>
  </si>
  <si>
    <t>1 Cajón de brahama + 1 Cajón de Heineken</t>
  </si>
  <si>
    <t>E-0273</t>
  </si>
  <si>
    <t>(TOTAL) Banner de Lona para entrada al club c/ actividades</t>
  </si>
  <si>
    <t>24.601.887</t>
  </si>
  <si>
    <t>I-0272</t>
  </si>
  <si>
    <t>I-0271</t>
  </si>
  <si>
    <t>I-0270</t>
  </si>
  <si>
    <t>Pago de cuota de Carlos Lezcano</t>
  </si>
  <si>
    <t>24.572.797</t>
  </si>
  <si>
    <t>E-0269</t>
  </si>
  <si>
    <t>Tapa a rosca para caños de agua del baño</t>
  </si>
  <si>
    <t>E-0268</t>
  </si>
  <si>
    <t>E-0267</t>
  </si>
  <si>
    <t>Conciliación de caja y banco - contra I-0266</t>
  </si>
  <si>
    <t>I-0266</t>
  </si>
  <si>
    <t>Conciliación de caja y banco - contra E-0267</t>
  </si>
  <si>
    <t>E-0265</t>
  </si>
  <si>
    <t>SAMSA - Período 3/26 - 22mts cúbicos</t>
  </si>
  <si>
    <t>I-0264</t>
  </si>
  <si>
    <t>Conciliación de caja y banco - contra E-0263</t>
  </si>
  <si>
    <t>E-0263</t>
  </si>
  <si>
    <t>Conciliación de caja y banco - contra I-0264</t>
  </si>
  <si>
    <t>E-0262</t>
  </si>
  <si>
    <t>Membrana en pasta + tornillos y tarugos + modulos 10A</t>
  </si>
  <si>
    <t>E-0261</t>
  </si>
  <si>
    <t>1 Cajón brahama 1Lt.</t>
  </si>
  <si>
    <t>E-0260</t>
  </si>
  <si>
    <t>I-0259</t>
  </si>
  <si>
    <t>Pago de cuota de Jose Rosario Martinez</t>
  </si>
  <si>
    <t>12.932.791</t>
  </si>
  <si>
    <t>I-0258</t>
  </si>
  <si>
    <t>I-0257</t>
  </si>
  <si>
    <t>I-0256</t>
  </si>
  <si>
    <t>I-0255</t>
  </si>
  <si>
    <t>Pago de cuota de Florencia Aquino</t>
  </si>
  <si>
    <t>37.159.040</t>
  </si>
  <si>
    <t>I-0254</t>
  </si>
  <si>
    <t>Conciliación de caja y banco - SOBRANTE</t>
  </si>
  <si>
    <t>I-0253</t>
  </si>
  <si>
    <t>E-0252</t>
  </si>
  <si>
    <t>Tapas ciegas y tornillos</t>
  </si>
  <si>
    <t>E-0251</t>
  </si>
  <si>
    <t>Art. de limpieza</t>
  </si>
  <si>
    <t>I-0250</t>
  </si>
  <si>
    <t>I-0249</t>
  </si>
  <si>
    <t>I-0248</t>
  </si>
  <si>
    <t>Pago de cuota de Cristina Hellrigl</t>
  </si>
  <si>
    <t>21.723.408</t>
  </si>
  <si>
    <t>I-0247</t>
  </si>
  <si>
    <t>I-0246</t>
  </si>
  <si>
    <t>I-0245</t>
  </si>
  <si>
    <t>Conciliación de caja y banco - contra E-0245</t>
  </si>
  <si>
    <t>E-0244</t>
  </si>
  <si>
    <t>Conciliación de caja y banco - contra I-0245</t>
  </si>
  <si>
    <t>I-0243</t>
  </si>
  <si>
    <t>E-0242</t>
  </si>
  <si>
    <t>Pago de SALDO A LIQUIDAR - 11/4/2026</t>
  </si>
  <si>
    <t>I-0241</t>
  </si>
  <si>
    <t>Tattoo - Espalda + minitattos Daniela</t>
  </si>
  <si>
    <t>I-0240</t>
  </si>
  <si>
    <t>Tattoo - 3 minitattoos Micaela</t>
  </si>
  <si>
    <t>I-0239</t>
  </si>
  <si>
    <t>Tattoo - Ariel brazo dragón</t>
  </si>
  <si>
    <t>E-0238</t>
  </si>
  <si>
    <t>Biromes y cable VGA / HDMI</t>
  </si>
  <si>
    <t>I-0237</t>
  </si>
  <si>
    <t>I-0236</t>
  </si>
  <si>
    <t>I-0235</t>
  </si>
  <si>
    <t>I-0234</t>
  </si>
  <si>
    <t>I-0233</t>
  </si>
  <si>
    <t>E-0232</t>
  </si>
  <si>
    <t>Cable + Puntos y tomas + Tapa vastidor</t>
  </si>
  <si>
    <t>I-0231</t>
  </si>
  <si>
    <t>E-0230</t>
  </si>
  <si>
    <t>CMV</t>
  </si>
  <si>
    <t>Insumos Tattoo</t>
  </si>
  <si>
    <t>E-0229</t>
  </si>
  <si>
    <t>1 Cajon Brahama + 1 Cajón Amstel + 12 Lata Heineken + 12 Latas Imperial + 12 Latas Brahama</t>
  </si>
  <si>
    <t>I-0228</t>
  </si>
  <si>
    <t>E-0227</t>
  </si>
  <si>
    <t>E-0226</t>
  </si>
  <si>
    <t>E-0225</t>
  </si>
  <si>
    <t>(PARCIAL) Banner de Lona para entrada al club c/ actividades</t>
  </si>
  <si>
    <t>I-0224</t>
  </si>
  <si>
    <t>Pago de cuota de Alana Gianella Monzón</t>
  </si>
  <si>
    <t>45.775.643</t>
  </si>
  <si>
    <t>I-0223</t>
  </si>
  <si>
    <t>I-0222</t>
  </si>
  <si>
    <t>E-0221</t>
  </si>
  <si>
    <t>Pan, manteca y queso untable</t>
  </si>
  <si>
    <t>E-0220</t>
  </si>
  <si>
    <t>Caños y codos para electricidad, pasadores de puerta, tornillos y tarugos</t>
  </si>
  <si>
    <t>I-0219</t>
  </si>
  <si>
    <t>I-0218</t>
  </si>
  <si>
    <t>E-0217</t>
  </si>
  <si>
    <t>Pago de limpieza por 7 días</t>
  </si>
  <si>
    <t>C-0216</t>
  </si>
  <si>
    <t>Ingreso de Capital - Vanesa G. Rodriguez</t>
  </si>
  <si>
    <t>E-0215</t>
  </si>
  <si>
    <t>8 bidones agua natural - Aguas Pohl</t>
  </si>
  <si>
    <t>I-0214</t>
  </si>
  <si>
    <t>I-0212</t>
  </si>
  <si>
    <t xml:space="preserve">Seña tattoo </t>
  </si>
  <si>
    <t>I-0211</t>
  </si>
  <si>
    <t>E-0210</t>
  </si>
  <si>
    <t>Cables y art. de electricidad para cambios de tomas</t>
  </si>
  <si>
    <t>C-0209</t>
  </si>
  <si>
    <t>I-0208</t>
  </si>
  <si>
    <t>Conciliación de caja y banco - contra C-0207</t>
  </si>
  <si>
    <t>E-0207</t>
  </si>
  <si>
    <t>Conciliación de caja y banco - contra C-0208</t>
  </si>
  <si>
    <t>I-0206</t>
  </si>
  <si>
    <t>E-0205</t>
  </si>
  <si>
    <t>I-0204</t>
  </si>
  <si>
    <t>E-0203</t>
  </si>
  <si>
    <t>Caño para reparar baño de mujeres</t>
  </si>
  <si>
    <t>17.412.341</t>
  </si>
  <si>
    <t>C-0202</t>
  </si>
  <si>
    <t>Conciliación de caja y banco - contra C-0201</t>
  </si>
  <si>
    <t>C-0201</t>
  </si>
  <si>
    <t>Conciliación de caja y banco - contra C-0202</t>
  </si>
  <si>
    <t>I-0200</t>
  </si>
  <si>
    <t>Pago de cuota de Daiana Vega</t>
  </si>
  <si>
    <t>37.583.958</t>
  </si>
  <si>
    <t>I-0199</t>
  </si>
  <si>
    <t>I-0198</t>
  </si>
  <si>
    <t>I-0197</t>
  </si>
  <si>
    <t>Pago de cuota de Keila Lugo</t>
  </si>
  <si>
    <t>49.870.391</t>
  </si>
  <si>
    <t>I-0196</t>
  </si>
  <si>
    <t>I-0195</t>
  </si>
  <si>
    <t>I-0194</t>
  </si>
  <si>
    <t>I-0193</t>
  </si>
  <si>
    <t>Pago de cuota de Griselda Bareira</t>
  </si>
  <si>
    <t>I-0192</t>
  </si>
  <si>
    <t>I-0191</t>
  </si>
  <si>
    <t>I-0190</t>
  </si>
  <si>
    <t>I-0189</t>
  </si>
  <si>
    <t>I-0188</t>
  </si>
  <si>
    <t>Pago de cuota de Miriam Machuca</t>
  </si>
  <si>
    <t>40.336.313</t>
  </si>
  <si>
    <t>E-0187</t>
  </si>
  <si>
    <t>Tapas ciegas para desagues</t>
  </si>
  <si>
    <t>E-0186</t>
  </si>
  <si>
    <t>Comida Sabado al mediodía Joa, Darío, Vane, Fer y Nata</t>
  </si>
  <si>
    <t>E-0185</t>
  </si>
  <si>
    <t>Productos de limpieza</t>
  </si>
  <si>
    <t>07.176.670</t>
  </si>
  <si>
    <t>E-0184</t>
  </si>
  <si>
    <t>Pago de SALDO A LIQUIDAR - 5/4/2026</t>
  </si>
  <si>
    <t>I-0183</t>
  </si>
  <si>
    <t>Tattoo - Lali yaguareté espalda</t>
  </si>
  <si>
    <t>I-0182</t>
  </si>
  <si>
    <t>Cobro de Fumigación Espacio Fitness Nata</t>
  </si>
  <si>
    <t>I-0181</t>
  </si>
  <si>
    <t>I-0180</t>
  </si>
  <si>
    <t>Cobro de Fumigación Local 1 Tattoo</t>
  </si>
  <si>
    <t>E-0179</t>
  </si>
  <si>
    <t>Fumigación TOTAL / Espacios comunes + salon</t>
  </si>
  <si>
    <t>C-0178</t>
  </si>
  <si>
    <t>Conciliación de caja y banco - contra C-0177</t>
  </si>
  <si>
    <t>C-0177</t>
  </si>
  <si>
    <t>Conciliación de caja y banco - contra C-0178</t>
  </si>
  <si>
    <t>E-0176</t>
  </si>
  <si>
    <t>I-0175</t>
  </si>
  <si>
    <t>E-0174</t>
  </si>
  <si>
    <t>Art. de librería</t>
  </si>
  <si>
    <t>I-0173</t>
  </si>
  <si>
    <t>E-0172</t>
  </si>
  <si>
    <t>E-0171</t>
  </si>
  <si>
    <t>Pizzas Jueves santo</t>
  </si>
  <si>
    <t>I-0170</t>
  </si>
  <si>
    <t>E-0169</t>
  </si>
  <si>
    <t>Pago de SALDO A LIQUIDAR - 1/4/2026</t>
  </si>
  <si>
    <t>I-0168</t>
  </si>
  <si>
    <t>I-0167</t>
  </si>
  <si>
    <t>I-0166</t>
  </si>
  <si>
    <t>I-0165</t>
  </si>
  <si>
    <t>Pago de cuota de Adrian Andino</t>
  </si>
  <si>
    <t>37.591.797</t>
  </si>
  <si>
    <t>I-0164</t>
  </si>
  <si>
    <t>Pago de cuota de Yesica Alvez</t>
  </si>
  <si>
    <t>35.014.574</t>
  </si>
  <si>
    <t>I-0163</t>
  </si>
  <si>
    <t>I-0162</t>
  </si>
  <si>
    <t>Tattoo - Pierna Carina</t>
  </si>
  <si>
    <t>E-0161</t>
  </si>
  <si>
    <t>Vidrio de ventana de entrada</t>
  </si>
  <si>
    <t>E-0160</t>
  </si>
  <si>
    <t>Arreglo de bajada de caño de tanque + mano de obra</t>
  </si>
  <si>
    <t>E-0159</t>
  </si>
  <si>
    <t>Reparación canillas de baño</t>
  </si>
  <si>
    <t>E-0158</t>
  </si>
  <si>
    <t>I-0157</t>
  </si>
  <si>
    <t>Tattoo - Cobertura tobillera con flor</t>
  </si>
  <si>
    <t>I-0156</t>
  </si>
  <si>
    <t>I-0155</t>
  </si>
  <si>
    <t>I-0154</t>
  </si>
  <si>
    <t>E-0153</t>
  </si>
  <si>
    <t>Pago Alquiler mes de Abril</t>
  </si>
  <si>
    <t>E-0152</t>
  </si>
  <si>
    <t>E-0151</t>
  </si>
  <si>
    <t>Pilas + Tornillos + Tiner</t>
  </si>
  <si>
    <t>E-0150</t>
  </si>
  <si>
    <t>Camión atmosférico para limpieza de pozo</t>
  </si>
  <si>
    <t>E-0149</t>
  </si>
  <si>
    <t>E-0148</t>
  </si>
  <si>
    <t xml:space="preserve">Comida + Art. de limpieza + Coca-cola </t>
  </si>
  <si>
    <t>E-0147</t>
  </si>
  <si>
    <t>E-0146</t>
  </si>
  <si>
    <t>Cerrajero apertura ventana mesa de entrada</t>
  </si>
  <si>
    <t>I-0145</t>
  </si>
  <si>
    <t>E-0144</t>
  </si>
  <si>
    <t>Placas durlock Local 2</t>
  </si>
  <si>
    <t>28.162.949</t>
  </si>
  <si>
    <t>E-0143</t>
  </si>
  <si>
    <t>Pago de SALDO A LIQUIDAR - 29/3/2026</t>
  </si>
  <si>
    <t>I-0142</t>
  </si>
  <si>
    <t>Seña tattoo - Lali espalda 12cm.</t>
  </si>
  <si>
    <t>E-0141</t>
  </si>
  <si>
    <t>Comida y bebida día Domingo pre-inaugaración</t>
  </si>
  <si>
    <t>E-0140</t>
  </si>
  <si>
    <t>I-0139</t>
  </si>
  <si>
    <t>Tattoo cobertura serpiente - Valeria</t>
  </si>
  <si>
    <t>I-0138</t>
  </si>
  <si>
    <t>Seña tattoo - Cobertura Dragon Ariel</t>
  </si>
  <si>
    <t>E-0137</t>
  </si>
  <si>
    <t>Pago de SALDO A LIQUIDAR - 28/3/2026</t>
  </si>
  <si>
    <t>I-0136</t>
  </si>
  <si>
    <t>Seña de tattoo's - Lali espalda 12cm.</t>
  </si>
  <si>
    <t>E-0135</t>
  </si>
  <si>
    <t>E-0134</t>
  </si>
  <si>
    <t>Hielo, jugo y comida</t>
  </si>
  <si>
    <t>E-0133</t>
  </si>
  <si>
    <t>E-0132</t>
  </si>
  <si>
    <t>E-0131</t>
  </si>
  <si>
    <t>Equipos, gas y reparación del A.A.</t>
  </si>
  <si>
    <t>E-0130</t>
  </si>
  <si>
    <t>E-0129</t>
  </si>
  <si>
    <t>(PARCIAL) Habilitación municipal Salon</t>
  </si>
  <si>
    <t>C-0128</t>
  </si>
  <si>
    <t>Cambio de divisa USD a ARS - T.C. 1420 - contra C-0127</t>
  </si>
  <si>
    <t>C-0127</t>
  </si>
  <si>
    <t>Cambio de divisa USD a ARS - T.C. 1420 - contra C-0128</t>
  </si>
  <si>
    <t>E-0126</t>
  </si>
  <si>
    <t>Pago final gastos inmobiliarios</t>
  </si>
  <si>
    <t>E-0125</t>
  </si>
  <si>
    <t>Hielo y jugo para Joaquín electricista</t>
  </si>
  <si>
    <t>E-0124</t>
  </si>
  <si>
    <t>40mts. cable 4mm + punto y toma</t>
  </si>
  <si>
    <t>E-0123</t>
  </si>
  <si>
    <t>Sellador para canaleta y caños</t>
  </si>
  <si>
    <t>E-0122</t>
  </si>
  <si>
    <t>Envío materiales electricos</t>
  </si>
  <si>
    <t>E-0121</t>
  </si>
  <si>
    <t>Alquiler de Andamios x2 Días</t>
  </si>
  <si>
    <t>C-0120</t>
  </si>
  <si>
    <t>Conciliación de caja y banco - contra C-0119</t>
  </si>
  <si>
    <t>C-0119</t>
  </si>
  <si>
    <t>Conciliación de caja y banco - contra C-0120</t>
  </si>
  <si>
    <t>E-0118</t>
  </si>
  <si>
    <t>Pago de SALDO A LIQUIDAR - 25/3/2026</t>
  </si>
  <si>
    <t>I-0117</t>
  </si>
  <si>
    <t>Tatto pierna NOMBRE</t>
  </si>
  <si>
    <t>E-0116</t>
  </si>
  <si>
    <t>Mochila para baño x2 + teflon y sellarosca</t>
  </si>
  <si>
    <t>E-0115</t>
  </si>
  <si>
    <t>Plomería</t>
  </si>
  <si>
    <t>I-0114</t>
  </si>
  <si>
    <t>C-0113</t>
  </si>
  <si>
    <t>E-0112</t>
  </si>
  <si>
    <t>Cable tipo taller x 100mts. + tulipa con foco</t>
  </si>
  <si>
    <t>C-0111</t>
  </si>
  <si>
    <t>Conciliación de caja y banco - contra C-0110</t>
  </si>
  <si>
    <t>C-0110</t>
  </si>
  <si>
    <t>Conciliación de caja y banco - contra C-0111</t>
  </si>
  <si>
    <t>E-0109</t>
  </si>
  <si>
    <t>E-0108</t>
  </si>
  <si>
    <t>Aporte para comida del día en construcción</t>
  </si>
  <si>
    <t>E-0107</t>
  </si>
  <si>
    <t>Pago de SALDO A LIQUIDAR - 24/3/2026</t>
  </si>
  <si>
    <t>I-0106</t>
  </si>
  <si>
    <t>Tattoo Espalda Adrián</t>
  </si>
  <si>
    <t>E-0105</t>
  </si>
  <si>
    <t>Pago de SALDO A LIQUIDAR - 22/3/2026</t>
  </si>
  <si>
    <t>I-0104</t>
  </si>
  <si>
    <t>Tattoo completo Gonzalo</t>
  </si>
  <si>
    <t>E-0103</t>
  </si>
  <si>
    <t>Empanadas 1 docena para chicos de construcción y electricidad</t>
  </si>
  <si>
    <t>E-0102</t>
  </si>
  <si>
    <t>E-0101</t>
  </si>
  <si>
    <t>Tornillos T3 y cinta aislante</t>
  </si>
  <si>
    <t>14.391.985</t>
  </si>
  <si>
    <t>E-0100</t>
  </si>
  <si>
    <t>Seña Tattoo - Mercedes cobertura colibrí espalda</t>
  </si>
  <si>
    <t>E-0099</t>
  </si>
  <si>
    <t>E-0098</t>
  </si>
  <si>
    <t>Tapa de inodoro x2 + candado</t>
  </si>
  <si>
    <t>E-0097</t>
  </si>
  <si>
    <t>Papel higiénico, foco 9w y hielo</t>
  </si>
  <si>
    <t>E-0096</t>
  </si>
  <si>
    <t>Costo insumo tattoos</t>
  </si>
  <si>
    <t>34.962.896</t>
  </si>
  <si>
    <t>E-0095</t>
  </si>
  <si>
    <t>I-0094</t>
  </si>
  <si>
    <t>Seña Tatto - Noemi realismo brazo</t>
  </si>
  <si>
    <t>I-0093</t>
  </si>
  <si>
    <t>Seña Tatto - Carina flores pierna</t>
  </si>
  <si>
    <t>E-0092</t>
  </si>
  <si>
    <t>Pintura Latex exterior 20Lts</t>
  </si>
  <si>
    <t>E-0091</t>
  </si>
  <si>
    <t>Hielo y jugo</t>
  </si>
  <si>
    <t>E-0090</t>
  </si>
  <si>
    <t>500 Tornillos T3</t>
  </si>
  <si>
    <t>E-0089</t>
  </si>
  <si>
    <t>E-0088</t>
  </si>
  <si>
    <t>Masilla y tornillos con tarugo</t>
  </si>
  <si>
    <t>I-0087</t>
  </si>
  <si>
    <t>Tattoo chico Noe</t>
  </si>
  <si>
    <t>E-0086</t>
  </si>
  <si>
    <t>E-0085</t>
  </si>
  <si>
    <t>C-0084</t>
  </si>
  <si>
    <t>E-0083</t>
  </si>
  <si>
    <t>Tornillos y bulones</t>
  </si>
  <si>
    <t>E-0082</t>
  </si>
  <si>
    <t>Art. de Limpieza</t>
  </si>
  <si>
    <t>I-0081</t>
  </si>
  <si>
    <t>Seña de tattoo's - Julio pierna completa;  Gonzalo antebrazo completo.</t>
  </si>
  <si>
    <t>I-0080</t>
  </si>
  <si>
    <t>E-0079</t>
  </si>
  <si>
    <t>Puntos, tomas, térmicas y tapas para reparaciones electricas de cantina</t>
  </si>
  <si>
    <t>I-0078</t>
  </si>
  <si>
    <t>Tatuaje Carlos 3 minitattoos</t>
  </si>
  <si>
    <t>C-0077</t>
  </si>
  <si>
    <t>Ingreso de Capital - Juan José Ramos</t>
  </si>
  <si>
    <t>E-0076</t>
  </si>
  <si>
    <t>Hielo</t>
  </si>
  <si>
    <t>E-0075</t>
  </si>
  <si>
    <t>Conciliación de caja y banco - contra C-0074</t>
  </si>
  <si>
    <t>I-0074</t>
  </si>
  <si>
    <t>Conciliación de caja y banco - contra C-0075</t>
  </si>
  <si>
    <t>E-0073</t>
  </si>
  <si>
    <t>Tornillos T3 y barra lisa para reparación de cancha</t>
  </si>
  <si>
    <t>E-0072</t>
  </si>
  <si>
    <t>Pintura amarilla para cantina</t>
  </si>
  <si>
    <t>E-0071</t>
  </si>
  <si>
    <t>Copias completas de llaves</t>
  </si>
  <si>
    <t>I-0070</t>
  </si>
  <si>
    <t>I-0069</t>
  </si>
  <si>
    <t>I-0068</t>
  </si>
  <si>
    <t>Conciliación de caja y banco - contra C-0068</t>
  </si>
  <si>
    <t>E-0067</t>
  </si>
  <si>
    <t>E-0066</t>
  </si>
  <si>
    <t>Tuerca de andamio</t>
  </si>
  <si>
    <t>E-0065</t>
  </si>
  <si>
    <t>Capacitor para A.A.</t>
  </si>
  <si>
    <t>E-0064</t>
  </si>
  <si>
    <t>Instalación luces cancha 1</t>
  </si>
  <si>
    <t>E-0063</t>
  </si>
  <si>
    <t>Instalación luces cancha 2</t>
  </si>
  <si>
    <t>E-0062</t>
  </si>
  <si>
    <t>E-0061</t>
  </si>
  <si>
    <t>Cambio de divisa USD a ARS - T.C. 1400 - Contra E-0060</t>
  </si>
  <si>
    <t>C-0060</t>
  </si>
  <si>
    <t>Cambio de divisa USD a ARS - T.C. 1420 - Contra E-0061</t>
  </si>
  <si>
    <t>E-0059</t>
  </si>
  <si>
    <t>20 vigas de pino de 5.5mts y 2x3 pulgadas</t>
  </si>
  <si>
    <t>E-0058</t>
  </si>
  <si>
    <t>Pago total tapizados máquinas (parte transferencia)</t>
  </si>
  <si>
    <t>E-0057</t>
  </si>
  <si>
    <t>Pago total tapizados máquinas (parte efectivo)</t>
  </si>
  <si>
    <t>E-0056</t>
  </si>
  <si>
    <t>Bacha para cantina</t>
  </si>
  <si>
    <t>E-0055</t>
  </si>
  <si>
    <t>Tiner y rodillos para pintura</t>
  </si>
  <si>
    <t>E-0054</t>
  </si>
  <si>
    <t>Canaleta pago final</t>
  </si>
  <si>
    <t>E-0053</t>
  </si>
  <si>
    <t>Instalación y reparación de A.A. 6000fg.</t>
  </si>
  <si>
    <t>E-0052</t>
  </si>
  <si>
    <t>Tiner x 2Lts</t>
  </si>
  <si>
    <t>E-0051</t>
  </si>
  <si>
    <t>Restauración piso de madera Cancha 2</t>
  </si>
  <si>
    <t>E-0050</t>
  </si>
  <si>
    <t>Alquiler de andamios</t>
  </si>
  <si>
    <t>E-0049</t>
  </si>
  <si>
    <t>Comida y hielo para ayudantes</t>
  </si>
  <si>
    <t>E-0048</t>
  </si>
  <si>
    <t>E-0047</t>
  </si>
  <si>
    <t>Sellado contrato - ATM Rentas Misiones</t>
  </si>
  <si>
    <t>E-0046</t>
  </si>
  <si>
    <t>Artículos de limpieza</t>
  </si>
  <si>
    <t>E-0045</t>
  </si>
  <si>
    <t>Conciliación de caja y banco - contra C-0044</t>
  </si>
  <si>
    <t>I-0044</t>
  </si>
  <si>
    <t>Conciliación de caja y banco - contra C-0045</t>
  </si>
  <si>
    <t>E-0043</t>
  </si>
  <si>
    <t xml:space="preserve">Anticipo canaleta </t>
  </si>
  <si>
    <t>E-0042</t>
  </si>
  <si>
    <t>Cadenas para máquinas de GYM</t>
  </si>
  <si>
    <t>E-0041</t>
  </si>
  <si>
    <t>Mano de obra placas Durlock</t>
  </si>
  <si>
    <t>E-0040</t>
  </si>
  <si>
    <t>Pintura de pared</t>
  </si>
  <si>
    <t>E-0039</t>
  </si>
  <si>
    <t>E-0038</t>
  </si>
  <si>
    <t>Placas durlock</t>
  </si>
  <si>
    <t>E-0037</t>
  </si>
  <si>
    <t>Caños y equipo de plomería</t>
  </si>
  <si>
    <t>21.462.315</t>
  </si>
  <si>
    <t>E-0036</t>
  </si>
  <si>
    <t>Membrana Fría para techo</t>
  </si>
  <si>
    <t>I-0035</t>
  </si>
  <si>
    <t>Pintura latex interior 20Lts  x2</t>
  </si>
  <si>
    <t>E-0034</t>
  </si>
  <si>
    <t>Conciliación de caja y banco - contra C-0033</t>
  </si>
  <si>
    <t>I-0033</t>
  </si>
  <si>
    <t>Conciliación de caja y banco - contra C-0034</t>
  </si>
  <si>
    <t>E-0032</t>
  </si>
  <si>
    <t>Flete articulos generales</t>
  </si>
  <si>
    <t>E-0031</t>
  </si>
  <si>
    <t>Mano de obra reparaciones zinguería y caños</t>
  </si>
  <si>
    <t>E-0030</t>
  </si>
  <si>
    <t>Tornillos y tarugos para techo</t>
  </si>
  <si>
    <t>E-0029</t>
  </si>
  <si>
    <t>E-0028</t>
  </si>
  <si>
    <t>Conciliación de caja y banco - contra C-0027</t>
  </si>
  <si>
    <t>I-0027</t>
  </si>
  <si>
    <t>Conciliación de caja y banco - contra C-0028</t>
  </si>
  <si>
    <t>E-0026</t>
  </si>
  <si>
    <t>Pintura sintetica 20lt.</t>
  </si>
  <si>
    <t>25.767.091</t>
  </si>
  <si>
    <t>E-0025</t>
  </si>
  <si>
    <t>C-0024</t>
  </si>
  <si>
    <t>Cambio de divisa USD a ARS - T.C. 1400 - Contra E-0023</t>
  </si>
  <si>
    <t>E-0023</t>
  </si>
  <si>
    <t>Cambio de divisa USD a ARS - T.C. 1400 - contra C-0024</t>
  </si>
  <si>
    <t>E-0022</t>
  </si>
  <si>
    <t>I-0021</t>
  </si>
  <si>
    <t>Conciliación de caja y banco - contra C-0020</t>
  </si>
  <si>
    <t>E-0020</t>
  </si>
  <si>
    <t>Conciliación de caja y banco - contra C-0021</t>
  </si>
  <si>
    <t>E-0019</t>
  </si>
  <si>
    <t>Anticipo de cartel polyfan</t>
  </si>
  <si>
    <t>E-0018</t>
  </si>
  <si>
    <t>Luces LED canchas y espacios gral.</t>
  </si>
  <si>
    <t>29.900.703</t>
  </si>
  <si>
    <t>E-0017</t>
  </si>
  <si>
    <t>Anticipo tapizado gym</t>
  </si>
  <si>
    <t>E-0016</t>
  </si>
  <si>
    <t>E-0015</t>
  </si>
  <si>
    <t>Caños y equipos de plomería</t>
  </si>
  <si>
    <t>E-0014</t>
  </si>
  <si>
    <t>C-0013</t>
  </si>
  <si>
    <t>E-0012</t>
  </si>
  <si>
    <t>E-0011</t>
  </si>
  <si>
    <t>Cambio de cerradura</t>
  </si>
  <si>
    <t>E-0010</t>
  </si>
  <si>
    <t>C-0009</t>
  </si>
  <si>
    <t xml:space="preserve">Ingreso de Capital - Juan José Ramos				</t>
  </si>
  <si>
    <t>E-0008</t>
  </si>
  <si>
    <t>Firma de contrato de Alquiler</t>
  </si>
  <si>
    <t>C-0007</t>
  </si>
  <si>
    <t>E-0006</t>
  </si>
  <si>
    <t>Depósito inmobiario</t>
  </si>
  <si>
    <t>E-0005</t>
  </si>
  <si>
    <t>Ingreso Contrato de alquiler</t>
  </si>
  <si>
    <t>C-0004</t>
  </si>
  <si>
    <t>Ingreso de Capital - Crédito Emiliano</t>
  </si>
  <si>
    <t>C-0003</t>
  </si>
  <si>
    <t>E-0002</t>
  </si>
  <si>
    <t>Seña de alquiler</t>
  </si>
  <si>
    <t>C-0001</t>
  </si>
  <si>
    <t>↓ Actividad ↓</t>
  </si>
  <si>
    <t>Inicio de Actividad:</t>
  </si>
  <si>
    <t>SALDO TOTAL</t>
  </si>
  <si>
    <t>SALDO A LIQUIDAR</t>
  </si>
  <si>
    <t>LIQUID. 30 DÍAS</t>
  </si>
  <si>
    <t>INGRESO TOTAL</t>
  </si>
  <si>
    <t>EGRESO TOTAL</t>
  </si>
  <si>
    <t>BALANCE</t>
  </si>
  <si>
    <t>Estudio de Tattoo</t>
  </si>
  <si>
    <t>Estado:</t>
  </si>
  <si>
    <t>Salud:</t>
  </si>
  <si>
    <t>Estado Municipal:</t>
  </si>
  <si>
    <t>En proceso</t>
  </si>
  <si>
    <t>Estado Financiero:</t>
  </si>
  <si>
    <t>LIQUIDAR TOTAL</t>
  </si>
  <si>
    <t>LIQUIDAR: →</t>
  </si>
  <si>
    <t>Estado Finan.</t>
  </si>
  <si>
    <t>PAGADO</t>
  </si>
  <si>
    <t>SEÑADO</t>
  </si>
  <si>
    <t>CANCELADOS</t>
  </si>
  <si>
    <t>Funcional</t>
  </si>
  <si>
    <t>PPP ($)</t>
  </si>
  <si>
    <t>Zona Fitness</t>
  </si>
  <si>
    <t>Complemento</t>
  </si>
  <si>
    <t>PP (Real) ($)</t>
  </si>
  <si>
    <t>Iniciando</t>
  </si>
  <si>
    <t>Insc. Activos</t>
  </si>
  <si>
    <t>Combo F+C</t>
  </si>
  <si>
    <t>Adeudado</t>
  </si>
  <si>
    <t>CARGAR INSCRIPCIÓN</t>
  </si>
  <si>
    <t>CARGAR PAGO DE CUOTA</t>
  </si>
  <si>
    <t>Nombre</t>
  </si>
  <si>
    <t>Apellido</t>
  </si>
  <si>
    <t>D.N.I.</t>
  </si>
  <si>
    <t>Tel.</t>
  </si>
  <si>
    <t>Actividad</t>
  </si>
  <si>
    <t>Modalidad</t>
  </si>
  <si>
    <t>Monto de cuota</t>
  </si>
  <si>
    <t>Descuento (%)</t>
  </si>
  <si>
    <t>Promoción (-$)</t>
  </si>
  <si>
    <t>Entrenador</t>
  </si>
  <si>
    <t>Turno Pref.</t>
  </si>
  <si>
    <t>Monto a pagar</t>
  </si>
  <si>
    <t>* Condición médica o especificación del estado de salud</t>
  </si>
  <si>
    <t>INSCRIPTOS</t>
  </si>
  <si>
    <t>Cuota</t>
  </si>
  <si>
    <t>Instructor</t>
  </si>
  <si>
    <t>Vence</t>
  </si>
  <si>
    <t>Martiniano</t>
  </si>
  <si>
    <t>Cañete Azeves</t>
  </si>
  <si>
    <t>Completa</t>
  </si>
  <si>
    <t>Nuevo inscripto</t>
  </si>
  <si>
    <t>Natanael</t>
  </si>
  <si>
    <t>F-0127</t>
  </si>
  <si>
    <t>Sebastian</t>
  </si>
  <si>
    <t>Borjas</t>
  </si>
  <si>
    <t>Reducida</t>
  </si>
  <si>
    <t>C-0126</t>
  </si>
  <si>
    <t>Thiara</t>
  </si>
  <si>
    <t>Zevallos</t>
  </si>
  <si>
    <t>Al día</t>
  </si>
  <si>
    <t>F-0125</t>
  </si>
  <si>
    <t>Juan Carlos</t>
  </si>
  <si>
    <t>Trucheski</t>
  </si>
  <si>
    <t>C-0124</t>
  </si>
  <si>
    <t>David</t>
  </si>
  <si>
    <t>Raggio</t>
  </si>
  <si>
    <t>F-0123</t>
  </si>
  <si>
    <t>Margarita</t>
  </si>
  <si>
    <t>Ayala</t>
  </si>
  <si>
    <t>F-0122</t>
  </si>
  <si>
    <t>Antonella</t>
  </si>
  <si>
    <t>Ojeda</t>
  </si>
  <si>
    <t>F-0121</t>
  </si>
  <si>
    <t>Ruben Emilio</t>
  </si>
  <si>
    <t>Ocampo</t>
  </si>
  <si>
    <t>Daniela</t>
  </si>
  <si>
    <t>Maciel</t>
  </si>
  <si>
    <t>F-0119</t>
  </si>
  <si>
    <t xml:space="preserve">Olga </t>
  </si>
  <si>
    <t>Lukjanczuk</t>
  </si>
  <si>
    <t>F-0118</t>
  </si>
  <si>
    <t>Nuria</t>
  </si>
  <si>
    <t>Britez</t>
  </si>
  <si>
    <t>C-0117</t>
  </si>
  <si>
    <t>Mirta</t>
  </si>
  <si>
    <t>Ferreyra</t>
  </si>
  <si>
    <t>C-0116</t>
  </si>
  <si>
    <t>Eliana Micaela</t>
  </si>
  <si>
    <t>Neis</t>
  </si>
  <si>
    <t>C-0115</t>
  </si>
  <si>
    <t>Maira</t>
  </si>
  <si>
    <t>Olivera</t>
  </si>
  <si>
    <t>C-0114</t>
  </si>
  <si>
    <t>Yesica</t>
  </si>
  <si>
    <t>Flores</t>
  </si>
  <si>
    <t>Marta</t>
  </si>
  <si>
    <t>Ortellado</t>
  </si>
  <si>
    <t>F-0112</t>
  </si>
  <si>
    <t>Pablo</t>
  </si>
  <si>
    <t>Gomez</t>
  </si>
  <si>
    <t>Felipe</t>
  </si>
  <si>
    <t>Palacios</t>
  </si>
  <si>
    <t>Alexis</t>
  </si>
  <si>
    <t>Barone</t>
  </si>
  <si>
    <t>C-0109</t>
  </si>
  <si>
    <t>Franco</t>
  </si>
  <si>
    <t>Mendoza</t>
  </si>
  <si>
    <t>X-0108</t>
  </si>
  <si>
    <t>Laura Isabel</t>
  </si>
  <si>
    <t>Mendes</t>
  </si>
  <si>
    <t>C-0107</t>
  </si>
  <si>
    <t>Jesus</t>
  </si>
  <si>
    <t>Carre Nuñez</t>
  </si>
  <si>
    <t>F-0106</t>
  </si>
  <si>
    <t>Leandra</t>
  </si>
  <si>
    <t>Nuñes</t>
  </si>
  <si>
    <t>F-0105</t>
  </si>
  <si>
    <t>Silvia</t>
  </si>
  <si>
    <t>Fernandez</t>
  </si>
  <si>
    <t>28.957.166</t>
  </si>
  <si>
    <t>Abandonado</t>
  </si>
  <si>
    <t>SIN PAGOS</t>
  </si>
  <si>
    <t>F-0104</t>
  </si>
  <si>
    <t>Dahiana</t>
  </si>
  <si>
    <t>Da Silva</t>
  </si>
  <si>
    <t>F-0103</t>
  </si>
  <si>
    <t>Candela</t>
  </si>
  <si>
    <t>Villalba</t>
  </si>
  <si>
    <t>Adeudando</t>
  </si>
  <si>
    <t>C-0102</t>
  </si>
  <si>
    <t>Celia Rita</t>
  </si>
  <si>
    <t>Montenegro</t>
  </si>
  <si>
    <t>C-0101</t>
  </si>
  <si>
    <t>Liliana</t>
  </si>
  <si>
    <t>Velloso</t>
  </si>
  <si>
    <t>F-0100</t>
  </si>
  <si>
    <t>Camila</t>
  </si>
  <si>
    <t>Ortiz</t>
  </si>
  <si>
    <t>F-0099</t>
  </si>
  <si>
    <t>Fabian</t>
  </si>
  <si>
    <t>F-0098</t>
  </si>
  <si>
    <t>Agostina</t>
  </si>
  <si>
    <t>Duarte</t>
  </si>
  <si>
    <t>F-0097</t>
  </si>
  <si>
    <t>Clair</t>
  </si>
  <si>
    <t>Hildebrand</t>
  </si>
  <si>
    <t>F-0096</t>
  </si>
  <si>
    <t>Elisa</t>
  </si>
  <si>
    <t>Reineck</t>
  </si>
  <si>
    <t>C-0095</t>
  </si>
  <si>
    <t>Sergio</t>
  </si>
  <si>
    <t>Rolon</t>
  </si>
  <si>
    <t>C-0094</t>
  </si>
  <si>
    <t>Anyelina</t>
  </si>
  <si>
    <t>Viera</t>
  </si>
  <si>
    <t>C-0093</t>
  </si>
  <si>
    <t>Sol Priscila</t>
  </si>
  <si>
    <t>Godoy</t>
  </si>
  <si>
    <t>F-0092</t>
  </si>
  <si>
    <t>Cynthia Micaela</t>
  </si>
  <si>
    <t>Tessore</t>
  </si>
  <si>
    <t>C-0091</t>
  </si>
  <si>
    <t>Rosa</t>
  </si>
  <si>
    <t>Kal</t>
  </si>
  <si>
    <t>C-0090</t>
  </si>
  <si>
    <t>Alba</t>
  </si>
  <si>
    <t>Gomes</t>
  </si>
  <si>
    <t>C-0089</t>
  </si>
  <si>
    <t>Delgado</t>
  </si>
  <si>
    <t>25.774.016</t>
  </si>
  <si>
    <t>F-0088</t>
  </si>
  <si>
    <t>Alejandra</t>
  </si>
  <si>
    <t>Fleitas</t>
  </si>
  <si>
    <t>F-0087</t>
  </si>
  <si>
    <t>Agustina</t>
  </si>
  <si>
    <t>Rosas</t>
  </si>
  <si>
    <t>C-0086</t>
  </si>
  <si>
    <t>Alexandra</t>
  </si>
  <si>
    <t>Da Rosa</t>
  </si>
  <si>
    <t>F-0085</t>
  </si>
  <si>
    <t>Ramon</t>
  </si>
  <si>
    <t>Diaz</t>
  </si>
  <si>
    <t>F-0084</t>
  </si>
  <si>
    <t>F-0083</t>
  </si>
  <si>
    <t>Yamila</t>
  </si>
  <si>
    <t>F-0082</t>
  </si>
  <si>
    <t>Yolanda Isabel</t>
  </si>
  <si>
    <t>Segovia</t>
  </si>
  <si>
    <t>F-0081</t>
  </si>
  <si>
    <t>Maria Cristina</t>
  </si>
  <si>
    <t>Acuña</t>
  </si>
  <si>
    <t>F-0080</t>
  </si>
  <si>
    <t>Carmen</t>
  </si>
  <si>
    <t>Viveros</t>
  </si>
  <si>
    <t>F-0079</t>
  </si>
  <si>
    <t>Maria Andrea</t>
  </si>
  <si>
    <t>Reyes</t>
  </si>
  <si>
    <t>F-0078</t>
  </si>
  <si>
    <t>Silvia Karina</t>
  </si>
  <si>
    <t>Juana</t>
  </si>
  <si>
    <t>Brizuela</t>
  </si>
  <si>
    <t>C-0076</t>
  </si>
  <si>
    <t>Mateo</t>
  </si>
  <si>
    <t>Rios</t>
  </si>
  <si>
    <t>53.364.274</t>
  </si>
  <si>
    <t>C-0075</t>
  </si>
  <si>
    <t>Benjamin</t>
  </si>
  <si>
    <t>Silva</t>
  </si>
  <si>
    <t>X-0074</t>
  </si>
  <si>
    <t>Andrea</t>
  </si>
  <si>
    <t>Castro</t>
  </si>
  <si>
    <t>C-0073</t>
  </si>
  <si>
    <t>Hector</t>
  </si>
  <si>
    <t>C-0072</t>
  </si>
  <si>
    <t>Andrés</t>
  </si>
  <si>
    <t>Rodriguez</t>
  </si>
  <si>
    <t>C-0071</t>
  </si>
  <si>
    <t>Cristina</t>
  </si>
  <si>
    <t>Mongelo</t>
  </si>
  <si>
    <t>C-0070</t>
  </si>
  <si>
    <t>Virginia</t>
  </si>
  <si>
    <t>Zurko</t>
  </si>
  <si>
    <t>C-0069</t>
  </si>
  <si>
    <t>Hugo</t>
  </si>
  <si>
    <t>Velozo</t>
  </si>
  <si>
    <t>C-0068</t>
  </si>
  <si>
    <t>Carolina</t>
  </si>
  <si>
    <t>Cortes</t>
  </si>
  <si>
    <t>C-0067</t>
  </si>
  <si>
    <t>Sandra</t>
  </si>
  <si>
    <t>Lezcano</t>
  </si>
  <si>
    <t>C-0066</t>
  </si>
  <si>
    <t>Sofía</t>
  </si>
  <si>
    <t>Tamburo</t>
  </si>
  <si>
    <t>F-0065</t>
  </si>
  <si>
    <t>Ismael</t>
  </si>
  <si>
    <t>F-0064</t>
  </si>
  <si>
    <t>Yhuliana</t>
  </si>
  <si>
    <t>Almada</t>
  </si>
  <si>
    <t>F-0063</t>
  </si>
  <si>
    <t>Oscar Ricardo</t>
  </si>
  <si>
    <t>Gamboa</t>
  </si>
  <si>
    <t>F-0062</t>
  </si>
  <si>
    <t>Zaira</t>
  </si>
  <si>
    <t>F-0061</t>
  </si>
  <si>
    <t>Daniela Yanet</t>
  </si>
  <si>
    <t>Vallejos</t>
  </si>
  <si>
    <t>Joaquin</t>
  </si>
  <si>
    <t>Gimenez</t>
  </si>
  <si>
    <t>F-0059</t>
  </si>
  <si>
    <t>Gabriel</t>
  </si>
  <si>
    <t>F-0058</t>
  </si>
  <si>
    <t>Lorena</t>
  </si>
  <si>
    <t>C-0057</t>
  </si>
  <si>
    <t>Carlos</t>
  </si>
  <si>
    <t>C-0056</t>
  </si>
  <si>
    <t>Boja</t>
  </si>
  <si>
    <t>C-0055</t>
  </si>
  <si>
    <t>Jose Rosario</t>
  </si>
  <si>
    <t>Martinez</t>
  </si>
  <si>
    <t>F-0054</t>
  </si>
  <si>
    <t>Maria Liliana</t>
  </si>
  <si>
    <t>Alberto</t>
  </si>
  <si>
    <t>F-0053</t>
  </si>
  <si>
    <t>Belen</t>
  </si>
  <si>
    <t>C-0052</t>
  </si>
  <si>
    <t>Yesenia</t>
  </si>
  <si>
    <t>Benitez</t>
  </si>
  <si>
    <t>F-0051</t>
  </si>
  <si>
    <t>Florencia</t>
  </si>
  <si>
    <t>Aquino</t>
  </si>
  <si>
    <t>F-0050</t>
  </si>
  <si>
    <t>Rosana</t>
  </si>
  <si>
    <t>Neris</t>
  </si>
  <si>
    <t>C-0049</t>
  </si>
  <si>
    <t>Mauricio</t>
  </si>
  <si>
    <t>Raga</t>
  </si>
  <si>
    <t>F-0048</t>
  </si>
  <si>
    <t>Hellrigl</t>
  </si>
  <si>
    <t>C-0047</t>
  </si>
  <si>
    <t>Serdan</t>
  </si>
  <si>
    <t>C-0046</t>
  </si>
  <si>
    <t>Susana</t>
  </si>
  <si>
    <t>Cardozo</t>
  </si>
  <si>
    <t>X-0045</t>
  </si>
  <si>
    <t>Claudia</t>
  </si>
  <si>
    <t>Gaona</t>
  </si>
  <si>
    <t>F-0044</t>
  </si>
  <si>
    <t>Mia</t>
  </si>
  <si>
    <t>Alfonso</t>
  </si>
  <si>
    <t>F-0043</t>
  </si>
  <si>
    <t>Evana</t>
  </si>
  <si>
    <t>F-0042</t>
  </si>
  <si>
    <t>Paredes</t>
  </si>
  <si>
    <t>F-0041</t>
  </si>
  <si>
    <t>Abigail</t>
  </si>
  <si>
    <t>Valentino</t>
  </si>
  <si>
    <t>C-0040</t>
  </si>
  <si>
    <t>Cecilia</t>
  </si>
  <si>
    <t>Caceres</t>
  </si>
  <si>
    <t>X-0039</t>
  </si>
  <si>
    <t>Graciela</t>
  </si>
  <si>
    <t>Pereyra</t>
  </si>
  <si>
    <t>F-0038</t>
  </si>
  <si>
    <t>Alana Gianella</t>
  </si>
  <si>
    <t>Monzón</t>
  </si>
  <si>
    <t>C-0037</t>
  </si>
  <si>
    <t>Silvina</t>
  </si>
  <si>
    <t>Sanchez</t>
  </si>
  <si>
    <t>C-0036</t>
  </si>
  <si>
    <t>María Gabriela</t>
  </si>
  <si>
    <t>F-0035</t>
  </si>
  <si>
    <t>Noelia</t>
  </si>
  <si>
    <t>35.014.171</t>
  </si>
  <si>
    <t>F-0034</t>
  </si>
  <si>
    <t>Fernanda</t>
  </si>
  <si>
    <t>Ovelar</t>
  </si>
  <si>
    <t>F-0033</t>
  </si>
  <si>
    <t>Daiana</t>
  </si>
  <si>
    <t>Vega</t>
  </si>
  <si>
    <t>F-0032</t>
  </si>
  <si>
    <t>Gabriela</t>
  </si>
  <si>
    <t>Escobar</t>
  </si>
  <si>
    <t>F-0031</t>
  </si>
  <si>
    <t>Zulema</t>
  </si>
  <si>
    <t>Galeano</t>
  </si>
  <si>
    <t>F-0030</t>
  </si>
  <si>
    <t>María Carla</t>
  </si>
  <si>
    <t>Nuñez</t>
  </si>
  <si>
    <t>F-0029</t>
  </si>
  <si>
    <t>Natalia</t>
  </si>
  <si>
    <t>Azeves</t>
  </si>
  <si>
    <t>C-0028</t>
  </si>
  <si>
    <t>José Ubaldo</t>
  </si>
  <si>
    <t>Rojas</t>
  </si>
  <si>
    <t>F-0027</t>
  </si>
  <si>
    <t>Patricia</t>
  </si>
  <si>
    <t>Feldick</t>
  </si>
  <si>
    <t>F-0026</t>
  </si>
  <si>
    <t>Zoe</t>
  </si>
  <si>
    <t>Tainski</t>
  </si>
  <si>
    <t>F-0025</t>
  </si>
  <si>
    <t>Bochman</t>
  </si>
  <si>
    <t>F-0024</t>
  </si>
  <si>
    <t>Adrian</t>
  </si>
  <si>
    <t>Andino</t>
  </si>
  <si>
    <t>F-0023</t>
  </si>
  <si>
    <t>Alvez</t>
  </si>
  <si>
    <t>F-0022</t>
  </si>
  <si>
    <t>Maria Belen</t>
  </si>
  <si>
    <t>Bistoletti</t>
  </si>
  <si>
    <t>F-0021</t>
  </si>
  <si>
    <t>Marina</t>
  </si>
  <si>
    <t>Leiva</t>
  </si>
  <si>
    <t>F-0020</t>
  </si>
  <si>
    <t>Soledad</t>
  </si>
  <si>
    <t>Bareyro</t>
  </si>
  <si>
    <t>F-0019</t>
  </si>
  <si>
    <t>Keila</t>
  </si>
  <si>
    <t>Lugo</t>
  </si>
  <si>
    <t>F-0018</t>
  </si>
  <si>
    <t>Molina</t>
  </si>
  <si>
    <t>F-0017</t>
  </si>
  <si>
    <t>Araceli</t>
  </si>
  <si>
    <t>F-0016</t>
  </si>
  <si>
    <t>Amelia</t>
  </si>
  <si>
    <t>Escurdia</t>
  </si>
  <si>
    <t>F-0015</t>
  </si>
  <si>
    <t>Kerber</t>
  </si>
  <si>
    <t>F-0014</t>
  </si>
  <si>
    <t>Griselda</t>
  </si>
  <si>
    <t>F-0013</t>
  </si>
  <si>
    <t>F-0012</t>
  </si>
  <si>
    <t>Sonia</t>
  </si>
  <si>
    <t>F-0011</t>
  </si>
  <si>
    <t>Roberto</t>
  </si>
  <si>
    <t>Dehner</t>
  </si>
  <si>
    <t>C-0010</t>
  </si>
  <si>
    <t>Maximiliano</t>
  </si>
  <si>
    <t>Finke</t>
  </si>
  <si>
    <t>F-0009</t>
  </si>
  <si>
    <t>Verónica</t>
  </si>
  <si>
    <t>F-0008</t>
  </si>
  <si>
    <t>Monica</t>
  </si>
  <si>
    <t>26.327.667</t>
  </si>
  <si>
    <t>F-0007</t>
  </si>
  <si>
    <t>Chemes</t>
  </si>
  <si>
    <t>F-0006</t>
  </si>
  <si>
    <t>Maliszewski</t>
  </si>
  <si>
    <t>F-0005</t>
  </si>
  <si>
    <t>Marlene</t>
  </si>
  <si>
    <t>Sanabria</t>
  </si>
  <si>
    <t>F-0004</t>
  </si>
  <si>
    <t>Miriam</t>
  </si>
  <si>
    <t>Machuca</t>
  </si>
  <si>
    <t>Alvarez</t>
  </si>
  <si>
    <t>28.818.488</t>
  </si>
  <si>
    <t>C-0002</t>
  </si>
  <si>
    <t>Ruth</t>
  </si>
  <si>
    <t>Fernando</t>
  </si>
  <si>
    <t>Ramos</t>
  </si>
  <si>
    <t>LUNES</t>
  </si>
  <si>
    <t>MARTES</t>
  </si>
  <si>
    <t>MIÉRC.</t>
  </si>
  <si>
    <t>JUEVES</t>
  </si>
  <si>
    <t>VIERNES</t>
  </si>
  <si>
    <t>SÁBADO</t>
  </si>
  <si>
    <t>PRECIOS</t>
  </si>
  <si>
    <t>Actividades de Bienestar</t>
  </si>
  <si>
    <t>-</t>
  </si>
  <si>
    <t>BÁSICA</t>
  </si>
  <si>
    <t>9:00 - 14:00</t>
  </si>
  <si>
    <t>15:00 - 20:00</t>
  </si>
  <si>
    <t>Yoga</t>
  </si>
  <si>
    <t>21:00 - 2:00</t>
  </si>
  <si>
    <t>21:00 - 5:00</t>
  </si>
  <si>
    <t>DÍA COMPLETO (9:00 - 20:00)</t>
  </si>
  <si>
    <t>Zumba</t>
  </si>
  <si>
    <t>Horario</t>
  </si>
  <si>
    <t>Insctructor</t>
  </si>
  <si>
    <t>Folklore</t>
  </si>
  <si>
    <t>Turno</t>
  </si>
  <si>
    <t>NIÑOS</t>
  </si>
  <si>
    <t>-Descuento (%)</t>
  </si>
  <si>
    <t>Karate</t>
  </si>
  <si>
    <t>Opción</t>
  </si>
  <si>
    <t>Jiu Jitsu KIDS</t>
  </si>
  <si>
    <t>Taekwon-do</t>
  </si>
  <si>
    <t>Sub-total</t>
  </si>
  <si>
    <t>Est.</t>
  </si>
  <si>
    <t>Disciplina</t>
  </si>
  <si>
    <t>Horas</t>
  </si>
  <si>
    <t>Paga</t>
  </si>
  <si>
    <t>Insc.</t>
  </si>
  <si>
    <t>Precio</t>
  </si>
  <si>
    <t>Saldo a Liq.</t>
  </si>
  <si>
    <t>Mes</t>
  </si>
  <si>
    <t>Jiu Jitsu</t>
  </si>
  <si>
    <t>Adicionales</t>
  </si>
  <si>
    <t>EC</t>
  </si>
  <si>
    <t>Sergio Tabossi</t>
  </si>
  <si>
    <t>INGRESO CLUB</t>
  </si>
  <si>
    <t>SALDO A LIQ.</t>
  </si>
  <si>
    <t>8:00 - 14:00</t>
  </si>
  <si>
    <t>15:00 - 21:00</t>
  </si>
  <si>
    <t>Luzmila Cinquetti</t>
  </si>
  <si>
    <t>Kickboxing</t>
  </si>
  <si>
    <t>P</t>
  </si>
  <si>
    <t>Lucrecia Duarte</t>
  </si>
  <si>
    <t>A</t>
  </si>
  <si>
    <t>--</t>
  </si>
  <si>
    <t>Estefanía Solis</t>
  </si>
  <si>
    <t>NOCTURNO (Fiestas)</t>
  </si>
  <si>
    <t>Alejandra Gonzalez</t>
  </si>
  <si>
    <t>Natalia Ortiz</t>
  </si>
  <si>
    <t>Andres Rodriguez</t>
  </si>
  <si>
    <t>.</t>
  </si>
  <si>
    <t>K-0068</t>
  </si>
  <si>
    <t>Isaias Omar</t>
  </si>
  <si>
    <t>3764386436</t>
  </si>
  <si>
    <t>Completo</t>
  </si>
  <si>
    <t>T-0067</t>
  </si>
  <si>
    <t>Emir</t>
  </si>
  <si>
    <t>T-0066</t>
  </si>
  <si>
    <t>Luana Anahi</t>
  </si>
  <si>
    <t>T-0065</t>
  </si>
  <si>
    <t>Nicole</t>
  </si>
  <si>
    <t>Frigola</t>
  </si>
  <si>
    <t>K-0064</t>
  </si>
  <si>
    <t>Javier Agustin</t>
  </si>
  <si>
    <t>Caceres Velazquez</t>
  </si>
  <si>
    <t>J-0063</t>
  </si>
  <si>
    <t>Gaspar André</t>
  </si>
  <si>
    <t>T-0062</t>
  </si>
  <si>
    <t>De Brito</t>
  </si>
  <si>
    <t>T-0061</t>
  </si>
  <si>
    <t>Ruben Alexander</t>
  </si>
  <si>
    <t>Lencina</t>
  </si>
  <si>
    <t>T-0060</t>
  </si>
  <si>
    <t>Bautista</t>
  </si>
  <si>
    <t>Bonblan</t>
  </si>
  <si>
    <t>J-0059</t>
  </si>
  <si>
    <t>Villaverde</t>
  </si>
  <si>
    <t>Y-0058</t>
  </si>
  <si>
    <t>María Beatriz</t>
  </si>
  <si>
    <t>J-0057</t>
  </si>
  <si>
    <t>Pablo Alejandro</t>
  </si>
  <si>
    <t>T-0056</t>
  </si>
  <si>
    <t>Pilar</t>
  </si>
  <si>
    <t>Vivero Damus</t>
  </si>
  <si>
    <t>T-0055</t>
  </si>
  <si>
    <t>Romero</t>
  </si>
  <si>
    <t>J-0054</t>
  </si>
  <si>
    <t>Diamela</t>
  </si>
  <si>
    <t>Tavares</t>
  </si>
  <si>
    <t>K-0053</t>
  </si>
  <si>
    <t>K-0052</t>
  </si>
  <si>
    <t>Gavilan</t>
  </si>
  <si>
    <t>49.994.729</t>
  </si>
  <si>
    <t>K-0051</t>
  </si>
  <si>
    <t>Kiara</t>
  </si>
  <si>
    <t>58.189.502</t>
  </si>
  <si>
    <t>K-0050</t>
  </si>
  <si>
    <t>Jana Belen</t>
  </si>
  <si>
    <t>57.146.521</t>
  </si>
  <si>
    <t>K-0049</t>
  </si>
  <si>
    <t>Chloe Valentina</t>
  </si>
  <si>
    <t>T-0048</t>
  </si>
  <si>
    <t>Maia Jorgelina</t>
  </si>
  <si>
    <t>T-0047</t>
  </si>
  <si>
    <t>Isaias</t>
  </si>
  <si>
    <t>T-0046</t>
  </si>
  <si>
    <t>Miqueas</t>
  </si>
  <si>
    <t>T-0045</t>
  </si>
  <si>
    <t>Thomas</t>
  </si>
  <si>
    <t>Figueredo</t>
  </si>
  <si>
    <t>K-0044</t>
  </si>
  <si>
    <t>Federica Agustina</t>
  </si>
  <si>
    <t>Baena</t>
  </si>
  <si>
    <t>K-0043</t>
  </si>
  <si>
    <t>Elliot Gabriel</t>
  </si>
  <si>
    <t>K-0042</t>
  </si>
  <si>
    <t>Briana</t>
  </si>
  <si>
    <t>Sanches</t>
  </si>
  <si>
    <t>K-0041</t>
  </si>
  <si>
    <t>K-0040</t>
  </si>
  <si>
    <t>Maytena</t>
  </si>
  <si>
    <t>Riquelme</t>
  </si>
  <si>
    <t>K-0039</t>
  </si>
  <si>
    <t>Carina</t>
  </si>
  <si>
    <t>Zarate</t>
  </si>
  <si>
    <t>T-0038</t>
  </si>
  <si>
    <t>Giovana</t>
  </si>
  <si>
    <t>T-0037</t>
  </si>
  <si>
    <t>Gio</t>
  </si>
  <si>
    <t>Abrahamsson</t>
  </si>
  <si>
    <t>Z-0036</t>
  </si>
  <si>
    <t>Maria Isabel</t>
  </si>
  <si>
    <t>Luis</t>
  </si>
  <si>
    <t>Z-0035</t>
  </si>
  <si>
    <t>Viviana</t>
  </si>
  <si>
    <t>J-0034</t>
  </si>
  <si>
    <t>Lucas Nicolas</t>
  </si>
  <si>
    <t>Dudych</t>
  </si>
  <si>
    <t>49.027.532</t>
  </si>
  <si>
    <t>K-0033</t>
  </si>
  <si>
    <t>Sara</t>
  </si>
  <si>
    <t>Santander</t>
  </si>
  <si>
    <t>J-0032</t>
  </si>
  <si>
    <t>Gonzalo</t>
  </si>
  <si>
    <t>57.486.458</t>
  </si>
  <si>
    <t>J-0031</t>
  </si>
  <si>
    <t>Martin Hernan</t>
  </si>
  <si>
    <t>Rivera</t>
  </si>
  <si>
    <t>J-0030</t>
  </si>
  <si>
    <t>Lisandro</t>
  </si>
  <si>
    <t>Kinigsberg</t>
  </si>
  <si>
    <t>K-0029</t>
  </si>
  <si>
    <t>Emely</t>
  </si>
  <si>
    <t>Navarro</t>
  </si>
  <si>
    <t>K-0028</t>
  </si>
  <si>
    <t>Romero Vergara</t>
  </si>
  <si>
    <t>47.535.551</t>
  </si>
  <si>
    <t>Z-0027</t>
  </si>
  <si>
    <t>Sofia</t>
  </si>
  <si>
    <t>Z-0026</t>
  </si>
  <si>
    <t>Fabiana</t>
  </si>
  <si>
    <t>Quiroz</t>
  </si>
  <si>
    <t>Z-0025</t>
  </si>
  <si>
    <t>Mara</t>
  </si>
  <si>
    <t>Z-0024</t>
  </si>
  <si>
    <t>Z-0023</t>
  </si>
  <si>
    <t>Angelica</t>
  </si>
  <si>
    <t>Da Luz</t>
  </si>
  <si>
    <t>Z-0022</t>
  </si>
  <si>
    <t>Y-0021</t>
  </si>
  <si>
    <t>Y-0020</t>
  </si>
  <si>
    <t>J-0019</t>
  </si>
  <si>
    <t>Javier</t>
  </si>
  <si>
    <t>Batista</t>
  </si>
  <si>
    <t>J-0018</t>
  </si>
  <si>
    <t>Mayra</t>
  </si>
  <si>
    <t>Azor</t>
  </si>
  <si>
    <t>37.043.909</t>
  </si>
  <si>
    <t>J-0017</t>
  </si>
  <si>
    <t>Juanjo</t>
  </si>
  <si>
    <t>J-0016</t>
  </si>
  <si>
    <t>Edgardo</t>
  </si>
  <si>
    <t>J-0015</t>
  </si>
  <si>
    <t>Agustin</t>
  </si>
  <si>
    <t>55.129.495</t>
  </si>
  <si>
    <t>J-0014</t>
  </si>
  <si>
    <t>Hernan</t>
  </si>
  <si>
    <t>Leon</t>
  </si>
  <si>
    <t>J-0013</t>
  </si>
  <si>
    <t>Giovani</t>
  </si>
  <si>
    <t>Magri</t>
  </si>
  <si>
    <t>K-0012</t>
  </si>
  <si>
    <t>Ivan</t>
  </si>
  <si>
    <t>Mercado</t>
  </si>
  <si>
    <t>43.331.519</t>
  </si>
  <si>
    <t>T-0011</t>
  </si>
  <si>
    <t>Bruno</t>
  </si>
  <si>
    <t>I-0010</t>
  </si>
  <si>
    <t>Martina</t>
  </si>
  <si>
    <t>Iniciación a la Danza</t>
  </si>
  <si>
    <t>Fiorela Correa</t>
  </si>
  <si>
    <t>K-0009</t>
  </si>
  <si>
    <t>Liam</t>
  </si>
  <si>
    <t>K-0008</t>
  </si>
  <si>
    <t>K-0007</t>
  </si>
  <si>
    <t>Emanuel</t>
  </si>
  <si>
    <t>Vivar</t>
  </si>
  <si>
    <t>I-0006</t>
  </si>
  <si>
    <t>Stephany</t>
  </si>
  <si>
    <t>47.761.422</t>
  </si>
  <si>
    <t>T-0005</t>
  </si>
  <si>
    <t>Tiziano</t>
  </si>
  <si>
    <t>T-0004</t>
  </si>
  <si>
    <t>E-0003</t>
  </si>
  <si>
    <t>María Liliana</t>
  </si>
  <si>
    <t>D'angelo</t>
  </si>
  <si>
    <t>Elongación</t>
  </si>
  <si>
    <t>Candela Tarnowski</t>
  </si>
  <si>
    <t>E-0001</t>
  </si>
  <si>
    <t>Vanesa</t>
  </si>
  <si>
    <t>Clases, cursos y talleres</t>
  </si>
  <si>
    <t>Arte - niños</t>
  </si>
  <si>
    <t>Taller de Fotografía</t>
  </si>
  <si>
    <t>%</t>
  </si>
  <si>
    <t>INGRESO PROFES</t>
  </si>
  <si>
    <t>Arte - Adultos</t>
  </si>
  <si>
    <t>Magia e Ilusionismo</t>
  </si>
  <si>
    <t>Clases de Canto</t>
  </si>
  <si>
    <t>A-0022</t>
  </si>
  <si>
    <t>Sergio Adriel</t>
  </si>
  <si>
    <t>Duran</t>
  </si>
  <si>
    <t>3764559297</t>
  </si>
  <si>
    <t>Vanesa Rodriguez</t>
  </si>
  <si>
    <t>A-0021</t>
  </si>
  <si>
    <t>Gianna</t>
  </si>
  <si>
    <t>Ziliolo</t>
  </si>
  <si>
    <t>A-0020</t>
  </si>
  <si>
    <t>Noah</t>
  </si>
  <si>
    <t>56.240.322</t>
  </si>
  <si>
    <t>A-0019</t>
  </si>
  <si>
    <t>Aranza</t>
  </si>
  <si>
    <t>A-0018</t>
  </si>
  <si>
    <t>Paz Maylen</t>
  </si>
  <si>
    <t>Morel</t>
  </si>
  <si>
    <t>A-0017</t>
  </si>
  <si>
    <t>A-0016</t>
  </si>
  <si>
    <t>A-0015</t>
  </si>
  <si>
    <t>Mastropierro</t>
  </si>
  <si>
    <t>A-0014</t>
  </si>
  <si>
    <t>Aitana Catalina</t>
  </si>
  <si>
    <t>Espinoza</t>
  </si>
  <si>
    <t>A-0013</t>
  </si>
  <si>
    <t>Jazmin</t>
  </si>
  <si>
    <t>A-0012</t>
  </si>
  <si>
    <t>A-0011</t>
  </si>
  <si>
    <t>Lopez</t>
  </si>
  <si>
    <t>A-0010</t>
  </si>
  <si>
    <t>Maribel</t>
  </si>
  <si>
    <t>Gadea</t>
  </si>
  <si>
    <t>A-0009</t>
  </si>
  <si>
    <t>Julieta</t>
  </si>
  <si>
    <t>Mudry</t>
  </si>
  <si>
    <t>A-0008</t>
  </si>
  <si>
    <t>Enzo</t>
  </si>
  <si>
    <t>Nielsen</t>
  </si>
  <si>
    <t>A-0007</t>
  </si>
  <si>
    <t>Emily</t>
  </si>
  <si>
    <t>A-0006</t>
  </si>
  <si>
    <t>Martinez Ymaz</t>
  </si>
  <si>
    <t>A-0005</t>
  </si>
  <si>
    <t>Fernandes</t>
  </si>
  <si>
    <t>Ian</t>
  </si>
  <si>
    <t>Alarcon</t>
  </si>
  <si>
    <t>Camila Alarcon</t>
  </si>
  <si>
    <t>A-0003</t>
  </si>
  <si>
    <t>Ambar Mia</t>
  </si>
  <si>
    <t>Durán</t>
  </si>
  <si>
    <t>A-0002</t>
  </si>
  <si>
    <t>Juliana</t>
  </si>
  <si>
    <t>A-0001</t>
  </si>
  <si>
    <t>Luana</t>
  </si>
  <si>
    <t>Vera</t>
  </si>
  <si>
    <t>X</t>
  </si>
  <si>
    <t>NOMBRE</t>
  </si>
  <si>
    <t>APELLIDO</t>
  </si>
  <si>
    <t>TELÉFONO</t>
  </si>
  <si>
    <t>DISCIPLINA</t>
  </si>
  <si>
    <t>DISP. DÍAS</t>
  </si>
  <si>
    <t>DISP. HORAS</t>
  </si>
  <si>
    <t>HORAS X SEM.</t>
  </si>
  <si>
    <t>INFORME DE INGRESOS Y SALDOS</t>
  </si>
  <si>
    <t>Período de informe</t>
  </si>
  <si>
    <t>Comprende entre:</t>
  </si>
  <si>
    <t>Activo</t>
  </si>
  <si>
    <t>(1)</t>
  </si>
  <si>
    <t>Disciplina:</t>
  </si>
  <si>
    <t>A cargo de:</t>
  </si>
  <si>
    <t>Horas x sem.:</t>
  </si>
  <si>
    <t>Cantidad de inscriptos:</t>
  </si>
  <si>
    <t>Valor mensual del salón ($):</t>
  </si>
  <si>
    <t>Valor de inscripción:</t>
  </si>
  <si>
    <t>(2)</t>
  </si>
  <si>
    <t>Cant.</t>
  </si>
  <si>
    <t>Monto ($)</t>
  </si>
  <si>
    <t>Ingresos</t>
  </si>
  <si>
    <t>Descuentos</t>
  </si>
  <si>
    <t>SUB-TOTAL A LIQUIDAR</t>
  </si>
  <si>
    <t>SALDOS PENDIENTES</t>
  </si>
  <si>
    <t>BONIFICACIONES</t>
  </si>
  <si>
    <t>(3)</t>
  </si>
  <si>
    <t>Fecha inscripción</t>
  </si>
  <si>
    <t>Cuota ($)</t>
  </si>
  <si>
    <t>3764586111</t>
  </si>
  <si>
    <t>3765040426</t>
  </si>
  <si>
    <t>3764290541</t>
  </si>
  <si>
    <t>3764563173</t>
  </si>
  <si>
    <t>3517725490</t>
  </si>
  <si>
    <t>3765383230</t>
  </si>
  <si>
    <t>3764839380</t>
  </si>
  <si>
    <t>3764598609</t>
  </si>
  <si>
    <t>3764246183</t>
  </si>
  <si>
    <t>3764864622</t>
  </si>
  <si>
    <t>3764147818</t>
  </si>
  <si>
    <t>-DESC. (%)</t>
  </si>
  <si>
    <t>PRECIO SALON ACT.</t>
  </si>
  <si>
    <t>HORAS</t>
  </si>
  <si>
    <t>VALOR $</t>
  </si>
  <si>
    <t>INFO ACTIVIDADES DE BIENESTAR</t>
  </si>
  <si>
    <t>ACTIVIDAD</t>
  </si>
  <si>
    <t>PROFESOR/A</t>
  </si>
  <si>
    <t>MESES</t>
  </si>
  <si>
    <t>Contemporáneo</t>
  </si>
  <si>
    <t xml:space="preserve">Victoria Echavarria		</t>
  </si>
  <si>
    <t>Árabe</t>
  </si>
  <si>
    <t>Letizia Lovera</t>
  </si>
  <si>
    <t>Exequiel Florentin</t>
  </si>
  <si>
    <t>Leonardo Baigorria</t>
  </si>
  <si>
    <t>Clases de música</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</si>
</sst>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h&quot;:&quot;mmam/pm"/>
    <numFmt numFmtId="165" formatCode="&quot;$&quot;#,##0"/>
    <numFmt numFmtId="166" formatCode="0.0%"/>
    <numFmt numFmtId="167" formatCode="d/M/yyyy"/>
    <numFmt numFmtId="168" formatCode="d/m/yyyy"/>
    <numFmt numFmtId="169" formatCode="dd/mm/yyyy"/>
  </numFmts>
  <fonts count="50">
    <font>
      <sz val="10.0"/>
      <color rgb="FF000000"/>
      <name val="Arial"/>
      <scheme val="minor"/>
    </font>
    <font>
      <color theme="1"/>
      <name val="Arial"/>
      <scheme val="minor"/>
    </font>
    <font>
      <b/>
      <color rgb="FFFFFFFF"/>
      <name val="Roboto"/>
    </font>
    <font/>
    <font>
      <sz val="9.0"/>
      <color theme="1"/>
      <name val="Roboto"/>
    </font>
    <font>
      <b/>
      <i/>
      <sz val="8.0"/>
      <color theme="1"/>
      <name val="Roboto"/>
    </font>
    <font>
      <b/>
      <sz val="9.0"/>
      <color theme="1"/>
      <name val="Roboto"/>
    </font>
    <font>
      <b/>
      <sz val="9.0"/>
      <color rgb="FFFFFFFF"/>
      <name val="Roboto"/>
    </font>
    <font>
      <b/>
      <sz val="9.0"/>
      <color rgb="FF189439"/>
      <name val="Roboto"/>
    </font>
    <font>
      <sz val="9.0"/>
      <color rgb="FFFFFFFF"/>
      <name val="Roboto"/>
    </font>
    <font>
      <b/>
      <sz val="10.0"/>
      <color rgb="FFFFFFFF"/>
      <name val="Roboto"/>
    </font>
    <font>
      <sz val="8.0"/>
      <color rgb="FF189439"/>
      <name val="Roboto"/>
    </font>
    <font>
      <sz val="8.0"/>
      <color rgb="FFEA4335"/>
      <name val="Roboto"/>
    </font>
    <font>
      <sz val="8.0"/>
      <color theme="1"/>
      <name val="Roboto"/>
    </font>
    <font>
      <i/>
      <sz val="8.0"/>
      <color theme="1"/>
      <name val="Roboto"/>
    </font>
    <font>
      <color theme="1"/>
      <name val="Roboto"/>
    </font>
    <font>
      <b/>
      <i/>
      <sz val="9.0"/>
      <color rgb="FF274E13"/>
      <name val="Roboto"/>
    </font>
    <font>
      <sz val="9.0"/>
      <color rgb="FF189439"/>
      <name val="Roboto"/>
    </font>
    <font>
      <b/>
      <i/>
      <sz val="9.0"/>
      <color rgb="FF990000"/>
      <name val="Roboto"/>
    </font>
    <font>
      <sz val="9.0"/>
      <color rgb="FFEA4335"/>
      <name val="Roboto"/>
    </font>
    <font>
      <sz val="9.0"/>
      <color theme="5"/>
      <name val="Roboto"/>
    </font>
    <font>
      <b/>
      <i/>
      <sz val="9.0"/>
      <color rgb="FF1C4587"/>
      <name val="Roboto"/>
    </font>
    <font>
      <b/>
      <i/>
      <sz val="9.0"/>
      <color theme="1"/>
      <name val="Roboto"/>
    </font>
    <font>
      <b/>
      <sz val="8.0"/>
      <color rgb="FFCC0000"/>
      <name val="Roboto"/>
    </font>
    <font>
      <b/>
      <i/>
      <sz val="9.0"/>
      <color rgb="FFFFFFFF"/>
      <name val="Roboto"/>
    </font>
    <font>
      <b/>
      <i/>
      <sz val="12.0"/>
      <color rgb="FF189439"/>
      <name val="Roboto"/>
    </font>
    <font>
      <i/>
      <sz val="7.0"/>
      <color theme="1"/>
      <name val="Roboto"/>
    </font>
    <font>
      <b/>
      <i/>
      <sz val="8.0"/>
      <color rgb="FF000000"/>
      <name val="Roboto"/>
    </font>
    <font>
      <b/>
      <i/>
      <sz val="9.0"/>
      <color rgb="FF189439"/>
      <name val="Roboto"/>
    </font>
    <font>
      <i/>
      <sz val="7.0"/>
      <color rgb="FF000000"/>
      <name val="Roboto"/>
    </font>
    <font>
      <sz val="8.0"/>
      <color rgb="FF000000"/>
      <name val="Roboto"/>
    </font>
    <font>
      <b/>
      <sz val="11.0"/>
      <color rgb="FFFFFFFF"/>
      <name val="Roboto"/>
    </font>
    <font>
      <sz val="7.0"/>
      <color rgb="FF741B47"/>
      <name val="Roboto"/>
    </font>
    <font>
      <b/>
      <sz val="8.0"/>
      <color theme="1"/>
      <name val="Roboto"/>
    </font>
    <font>
      <b/>
      <color theme="1"/>
      <name val="Roboto"/>
    </font>
    <font>
      <b/>
      <i/>
      <color theme="1"/>
      <name val="Roboto"/>
    </font>
    <font>
      <sz val="7.0"/>
      <color theme="1"/>
      <name val="Roboto"/>
    </font>
    <font>
      <sz val="7.0"/>
      <color rgb="FF351C75"/>
      <name val="Roboto"/>
    </font>
    <font>
      <color theme="1"/>
      <name val="Arial"/>
    </font>
    <font>
      <b/>
      <sz val="8.0"/>
      <color rgb="FFFFFFFF"/>
      <name val="Roboto"/>
    </font>
    <font>
      <b/>
      <sz val="7.0"/>
      <color rgb="FF000000"/>
      <name val="Roboto"/>
    </font>
    <font>
      <i/>
      <sz val="8.0"/>
      <color rgb="FF000000"/>
      <name val="Roboto"/>
    </font>
    <font>
      <i/>
      <sz val="8.0"/>
      <color rgb="FFFF6D01"/>
      <name val="Roboto"/>
    </font>
    <font>
      <i/>
      <sz val="8.0"/>
      <color rgb="FFEA4335"/>
      <name val="Roboto"/>
    </font>
    <font>
      <b/>
      <i/>
      <sz val="8.0"/>
      <color rgb="FFFFFFFF"/>
      <name val="Roboto"/>
    </font>
    <font>
      <b/>
      <i/>
      <color rgb="FFFFFFFF"/>
      <name val="Arial"/>
      <scheme val="minor"/>
    </font>
    <font>
      <b/>
      <i/>
      <color theme="1"/>
      <name val="Arial"/>
      <scheme val="minor"/>
    </font>
    <font>
      <sz val="9.0"/>
      <color theme="1"/>
      <name val="Arial"/>
      <scheme val="minor"/>
    </font>
    <font>
      <sz val="7.0"/>
      <color rgb="FF000000"/>
      <name val="Roboto"/>
    </font>
    <font>
      <b/>
      <i/>
      <sz val="10.0"/>
      <color theme="1"/>
      <name val="Roboto"/>
    </font>
  </fonts>
  <fills count="36">
    <fill>
      <patternFill patternType="none"/>
    </fill>
    <fill>
      <patternFill patternType="lightGray"/>
    </fill>
    <fill>
      <patternFill patternType="solid">
        <fgColor rgb="FF000000"/>
        <bgColor rgb="FF000000"/>
      </patternFill>
    </fill>
    <fill>
      <patternFill patternType="solid">
        <fgColor rgb="FFA64D79"/>
        <bgColor rgb="FFA64D79"/>
      </patternFill>
    </fill>
    <fill>
      <patternFill patternType="solid">
        <fgColor rgb="FF6AA84F"/>
        <bgColor rgb="FF6AA84F"/>
      </patternFill>
    </fill>
    <fill>
      <patternFill patternType="solid">
        <fgColor rgb="FF674EA7"/>
        <bgColor rgb="FF674EA7"/>
      </patternFill>
    </fill>
    <fill>
      <patternFill patternType="solid">
        <fgColor theme="7"/>
        <bgColor theme="7"/>
      </patternFill>
    </fill>
    <fill>
      <patternFill patternType="solid">
        <fgColor rgb="FFEFEFEF"/>
        <bgColor rgb="FFEFEFEF"/>
      </patternFill>
    </fill>
    <fill>
      <patternFill patternType="solid">
        <fgColor rgb="FFF1C232"/>
        <bgColor rgb="FFF1C232"/>
      </patternFill>
    </fill>
    <fill>
      <patternFill patternType="solid">
        <fgColor rgb="FF9900FF"/>
        <bgColor rgb="FF9900FF"/>
      </patternFill>
    </fill>
    <fill>
      <patternFill patternType="solid">
        <fgColor theme="5"/>
        <bgColor theme="5"/>
      </patternFill>
    </fill>
    <fill>
      <patternFill patternType="solid">
        <fgColor theme="4"/>
        <bgColor theme="4"/>
      </patternFill>
    </fill>
    <fill>
      <patternFill patternType="solid">
        <fgColor rgb="FFE69138"/>
        <bgColor rgb="FFE69138"/>
      </patternFill>
    </fill>
    <fill>
      <patternFill patternType="solid">
        <fgColor rgb="FF666666"/>
        <bgColor rgb="FF666666"/>
      </patternFill>
    </fill>
    <fill>
      <patternFill patternType="solid">
        <fgColor rgb="FF3D85C6"/>
        <bgColor rgb="FF3D85C6"/>
      </patternFill>
    </fill>
    <fill>
      <patternFill patternType="solid">
        <fgColor theme="9"/>
        <bgColor theme="9"/>
      </patternFill>
    </fill>
    <fill>
      <patternFill patternType="solid">
        <fgColor rgb="FF274E13"/>
        <bgColor rgb="FF274E13"/>
      </patternFill>
    </fill>
    <fill>
      <patternFill patternType="solid">
        <fgColor rgb="FF660000"/>
        <bgColor rgb="FF660000"/>
      </patternFill>
    </fill>
    <fill>
      <patternFill patternType="solid">
        <fgColor rgb="FF5A3286"/>
        <bgColor rgb="FF5A3286"/>
      </patternFill>
    </fill>
    <fill>
      <patternFill patternType="solid">
        <fgColor rgb="FFB6D7A8"/>
        <bgColor rgb="FFB6D7A8"/>
      </patternFill>
    </fill>
    <fill>
      <patternFill patternType="solid">
        <fgColor rgb="FFFFFFFF"/>
        <bgColor rgb="FFFFFFFF"/>
      </patternFill>
    </fill>
    <fill>
      <patternFill patternType="solid">
        <fgColor rgb="FFF9CB9C"/>
        <bgColor rgb="FFF9CB9C"/>
      </patternFill>
    </fill>
    <fill>
      <patternFill patternType="solid">
        <fgColor rgb="FFA4C2F4"/>
        <bgColor rgb="FFA4C2F4"/>
      </patternFill>
    </fill>
    <fill>
      <patternFill patternType="solid">
        <fgColor rgb="FFD9D2E9"/>
        <bgColor rgb="FFD9D2E9"/>
      </patternFill>
    </fill>
    <fill>
      <patternFill patternType="solid">
        <fgColor rgb="FF0B5394"/>
        <bgColor rgb="FF0B5394"/>
      </patternFill>
    </fill>
    <fill>
      <patternFill patternType="solid">
        <fgColor rgb="FF4285F4"/>
        <bgColor rgb="FF4285F4"/>
      </patternFill>
    </fill>
    <fill>
      <patternFill patternType="solid">
        <fgColor rgb="FFC9DAF8"/>
        <bgColor rgb="FFC9DAF8"/>
      </patternFill>
    </fill>
    <fill>
      <patternFill patternType="solid">
        <fgColor rgb="FF189439"/>
        <bgColor rgb="FF189439"/>
      </patternFill>
    </fill>
    <fill>
      <patternFill patternType="solid">
        <fgColor rgb="FFEA4335"/>
        <bgColor rgb="FFEA4335"/>
      </patternFill>
    </fill>
    <fill>
      <patternFill patternType="solid">
        <fgColor rgb="FFD5A6BD"/>
        <bgColor rgb="FFD5A6BD"/>
      </patternFill>
    </fill>
    <fill>
      <patternFill patternType="solid">
        <fgColor rgb="FFB4A7D6"/>
        <bgColor rgb="FFB4A7D6"/>
      </patternFill>
    </fill>
    <fill>
      <patternFill patternType="solid">
        <fgColor rgb="FFD9D9D9"/>
        <bgColor rgb="FFD9D9D9"/>
      </patternFill>
    </fill>
    <fill>
      <patternFill patternType="solid">
        <fgColor rgb="FF34A853"/>
        <bgColor rgb="FF34A853"/>
      </patternFill>
    </fill>
    <fill>
      <patternFill patternType="solid">
        <fgColor rgb="FF434343"/>
        <bgColor rgb="FF434343"/>
      </patternFill>
    </fill>
    <fill>
      <patternFill patternType="solid">
        <fgColor rgb="FF9FC5E8"/>
        <bgColor rgb="FF9FC5E8"/>
      </patternFill>
    </fill>
    <fill>
      <patternFill patternType="solid">
        <fgColor rgb="FF073763"/>
        <bgColor rgb="FF073763"/>
      </patternFill>
    </fill>
  </fills>
  <borders count="116">
    <border/>
    <border>
      <left style="medium">
        <color rgb="FFEFEFEF"/>
      </left>
      <top style="medium">
        <color rgb="FFEFEFEF"/>
      </top>
    </border>
    <border>
      <top style="medium">
        <color rgb="FFEFEFEF"/>
      </top>
    </border>
    <border>
      <right style="medium">
        <color rgb="FFEFEFEF"/>
      </right>
      <top style="medium">
        <color rgb="FFEFEFEF"/>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FBBC04"/>
      </left>
      <top style="medium">
        <color rgb="FFFBBC04"/>
      </top>
      <bottom style="medium">
        <color rgb="FFEFEFEF"/>
      </bottom>
    </border>
    <border>
      <top style="medium">
        <color rgb="FFFBBC04"/>
      </top>
      <bottom style="medium">
        <color rgb="FFEFEFEF"/>
      </bottom>
    </border>
    <border>
      <right style="medium">
        <color rgb="FFFBBC04"/>
      </right>
      <top style="medium">
        <color rgb="FFFBBC04"/>
      </top>
      <bottom style="medium">
        <color rgb="FFEFEFEF"/>
      </bottom>
    </border>
    <border>
      <left style="medium">
        <color rgb="FF9900FF"/>
      </left>
      <top style="medium">
        <color rgb="FF9900FF"/>
      </top>
      <bottom style="medium">
        <color rgb="FFEFEFEF"/>
      </bottom>
    </border>
    <border>
      <top style="medium">
        <color rgb="FF9900FF"/>
      </top>
      <bottom style="medium">
        <color rgb="FFEFEFEF"/>
      </bottom>
    </border>
    <border>
      <right style="medium">
        <color rgb="FF9900FF"/>
      </right>
      <top style="medium">
        <color rgb="FF9900FF"/>
      </top>
      <bottom style="medium">
        <color rgb="FFEFEFEF"/>
      </bottom>
    </border>
    <border>
      <left style="medium">
        <color rgb="FFEFEFEF"/>
      </left>
    </border>
    <border>
      <right style="medium">
        <color rgb="FFEFEFEF"/>
      </right>
    </border>
    <border>
      <left style="medium">
        <color rgb="FFFBBC04"/>
      </left>
      <top style="medium">
        <color rgb="FFEFEFEF"/>
      </top>
      <bottom style="medium">
        <color rgb="FFFBBC04"/>
      </bottom>
    </border>
    <border>
      <top style="medium">
        <color rgb="FFEFEFEF"/>
      </top>
      <bottom style="medium">
        <color rgb="FFFBBC04"/>
      </bottom>
    </border>
    <border>
      <right style="medium">
        <color rgb="FFFBBC04"/>
      </right>
      <top style="medium">
        <color rgb="FFEFEFEF"/>
      </top>
      <bottom style="medium">
        <color rgb="FFFBBC04"/>
      </bottom>
    </border>
    <border>
      <left style="medium">
        <color rgb="FF9900FF"/>
      </left>
      <top style="medium">
        <color rgb="FFEFEFEF"/>
      </top>
      <bottom style="medium">
        <color rgb="FF9900FF"/>
      </bottom>
    </border>
    <border>
      <top style="medium">
        <color rgb="FFEFEFEF"/>
      </top>
      <bottom style="medium">
        <color rgb="FF9900FF"/>
      </bottom>
    </border>
    <border>
      <right style="medium">
        <color rgb="FF9900FF"/>
      </right>
      <top style="medium">
        <color rgb="FFEFEFEF"/>
      </top>
      <bottom style="medium">
        <color rgb="FF9900FF"/>
      </bottom>
    </border>
    <border>
      <left style="medium">
        <color rgb="FFEFEFEF"/>
      </left>
      <top style="medium">
        <color rgb="FFEFEFEF"/>
      </top>
      <bottom style="medium">
        <color rgb="FFEFEFEF"/>
      </bottom>
    </border>
    <border>
      <top style="medium">
        <color rgb="FFEFEFEF"/>
      </top>
      <bottom style="medium">
        <color rgb="FFEFEFEF"/>
      </bottom>
    </border>
    <border>
      <right style="medium">
        <color rgb="FFEFEFEF"/>
      </right>
      <top style="medium">
        <color rgb="FFEFEFEF"/>
      </top>
      <bottom style="medium">
        <color rgb="FFEFEFEF"/>
      </bottom>
    </border>
    <border>
      <left style="medium">
        <color rgb="FFFFFFFF"/>
      </left>
      <top style="medium">
        <color rgb="FFFFFFFF"/>
      </top>
      <bottom style="medium">
        <color rgb="FFEFEFEF"/>
      </bottom>
    </border>
    <border>
      <right style="medium">
        <color rgb="FFFFFFFF"/>
      </right>
      <top style="medium">
        <color rgb="FFFFFFFF"/>
      </top>
      <bottom style="medium">
        <color rgb="FFEFEFEF"/>
      </bottom>
    </border>
    <border>
      <left style="medium">
        <color rgb="FFEFEFEF"/>
      </left>
      <bottom style="medium">
        <color rgb="FFEFEFEF"/>
      </bottom>
    </border>
    <border>
      <bottom style="medium">
        <color rgb="FFEFEFEF"/>
      </bottom>
    </border>
    <border>
      <right style="medium">
        <color rgb="FFEFEFEF"/>
      </right>
      <bottom style="medium">
        <color rgb="FFEFEFEF"/>
      </bottom>
    </border>
    <border>
      <left style="medium">
        <color rgb="FFFFFFFF"/>
      </left>
      <top style="medium">
        <color rgb="FFEFEFEF"/>
      </top>
      <bottom style="medium">
        <color rgb="FFEFEFEF"/>
      </bottom>
    </border>
    <border>
      <right style="medium">
        <color rgb="FFFFFFFF"/>
      </right>
      <top style="medium">
        <color rgb="FFEFEFEF"/>
      </top>
      <bottom style="medium">
        <color rgb="FFEFEFEF"/>
      </bottom>
    </border>
    <border>
      <left style="medium">
        <color rgb="FFEFEFEF"/>
      </left>
      <right style="medium">
        <color rgb="FFEFEFEF"/>
      </right>
      <top style="medium">
        <color rgb="FFEFEFEF"/>
      </top>
    </border>
    <border>
      <left style="medium">
        <color rgb="FFEFEFEF"/>
      </left>
      <right style="medium">
        <color rgb="FFEFEFEF"/>
      </right>
      <bottom style="medium">
        <color rgb="FFEFEFEF"/>
      </bottom>
    </border>
    <border>
      <left style="medium">
        <color rgb="FFFFFFFF"/>
      </left>
      <top style="medium">
        <color rgb="FFEFEFEF"/>
      </top>
      <bottom style="medium">
        <color rgb="FFFFFFFF"/>
      </bottom>
    </border>
    <border>
      <right style="medium">
        <color rgb="FFFFFFFF"/>
      </right>
      <top style="medium">
        <color rgb="FFEFEFE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9900FF"/>
      </left>
      <top style="medium">
        <color rgb="FF9900FF"/>
      </top>
      <bottom style="medium">
        <color rgb="FFFFFFFF"/>
      </bottom>
    </border>
    <border>
      <top style="medium">
        <color rgb="FF9900FF"/>
      </top>
      <bottom style="medium">
        <color rgb="FFFFFFFF"/>
      </bottom>
    </border>
    <border>
      <right style="medium">
        <color rgb="FF9900FF"/>
      </right>
      <top style="medium">
        <color rgb="FF9900FF"/>
      </top>
      <bottom style="medium">
        <color rgb="FFFFFFFF"/>
      </bottom>
    </border>
    <border>
      <left style="medium">
        <color rgb="FF9900FF"/>
      </left>
      <top style="medium">
        <color rgb="FFFFFFFF"/>
      </top>
      <bottom style="medium">
        <color rgb="FFFFFFFF"/>
      </bottom>
    </border>
    <border>
      <right style="medium">
        <color rgb="FF9900FF"/>
      </right>
      <top style="medium">
        <color rgb="FFFFFFFF"/>
      </top>
      <bottom style="medium">
        <color rgb="FFFFFFFF"/>
      </bottom>
    </border>
    <border>
      <left style="medium">
        <color rgb="FFFFFFFF"/>
      </left>
      <top style="medium">
        <color rgb="FFFFFFFF"/>
      </top>
    </border>
    <border>
      <right style="medium">
        <color rgb="FFFFFFFF"/>
      </right>
      <top style="medium">
        <color rgb="FFFFFFFF"/>
      </top>
    </border>
    <border>
      <left style="medium">
        <color rgb="FFFFFFFF"/>
      </left>
      <right style="medium">
        <color rgb="FFFFFFFF"/>
      </right>
      <top style="medium">
        <color rgb="FFFFFFFF"/>
      </top>
      <bottom style="medium">
        <color rgb="FFFFFFFF"/>
      </bottom>
    </border>
    <border>
      <left style="medium">
        <color rgb="FF34A853"/>
      </left>
      <top style="medium">
        <color rgb="FF34A853"/>
      </top>
      <bottom style="medium">
        <color rgb="FF34A853"/>
      </bottom>
    </border>
    <border>
      <top style="medium">
        <color rgb="FF34A853"/>
      </top>
      <bottom style="medium">
        <color rgb="FF34A853"/>
      </bottom>
    </border>
    <border>
      <right style="medium">
        <color rgb="FFFFFFFF"/>
      </right>
      <top style="medium">
        <color rgb="FF34A853"/>
      </top>
      <bottom style="medium">
        <color rgb="FF34A853"/>
      </bottom>
    </border>
    <border>
      <right style="medium">
        <color rgb="FF34A853"/>
      </right>
      <top style="medium">
        <color rgb="FF34A853"/>
      </top>
      <bottom style="medium">
        <color rgb="FF34A853"/>
      </bottom>
    </border>
    <border>
      <left style="medium">
        <color rgb="FFEA4335"/>
      </left>
      <top style="medium">
        <color rgb="FFEA4335"/>
      </top>
      <bottom style="medium">
        <color rgb="FFEA4335"/>
      </bottom>
    </border>
    <border>
      <top style="medium">
        <color rgb="FFEA4335"/>
      </top>
      <bottom style="medium">
        <color rgb="FFEA4335"/>
      </bottom>
    </border>
    <border>
      <right style="medium">
        <color rgb="FFFFFFFF"/>
      </right>
      <top style="medium">
        <color rgb="FFEA4335"/>
      </top>
      <bottom style="medium">
        <color rgb="FFEA4335"/>
      </bottom>
    </border>
    <border>
      <right style="medium">
        <color rgb="FFEA4335"/>
      </right>
      <top style="medium">
        <color rgb="FFEA4335"/>
      </top>
      <bottom style="medium">
        <color rgb="FFEA4335"/>
      </bottom>
    </border>
    <border>
      <left style="medium">
        <color rgb="FF4285F4"/>
      </left>
      <top style="medium">
        <color rgb="FF4285F4"/>
      </top>
      <bottom style="medium">
        <color rgb="FF4285F4"/>
      </bottom>
    </border>
    <border>
      <top style="medium">
        <color rgb="FF4285F4"/>
      </top>
      <bottom style="medium">
        <color rgb="FF4285F4"/>
      </bottom>
    </border>
    <border>
      <right style="medium">
        <color rgb="FFFFFFFF"/>
      </right>
      <top style="medium">
        <color rgb="FF4285F4"/>
      </top>
      <bottom style="medium">
        <color rgb="FF4285F4"/>
      </bottom>
    </border>
    <border>
      <left style="medium">
        <color rgb="FFFFFFFF"/>
      </left>
      <top style="medium">
        <color rgb="FF4285F4"/>
      </top>
      <bottom style="medium">
        <color rgb="FF4285F4"/>
      </bottom>
    </border>
    <border>
      <right style="medium">
        <color rgb="FF4285F4"/>
      </right>
      <top style="medium">
        <color rgb="FF4285F4"/>
      </top>
      <bottom style="medium">
        <color rgb="FF4285F4"/>
      </bottom>
    </border>
    <border>
      <left style="medium">
        <color rgb="FF9900FF"/>
      </left>
      <top style="medium">
        <color rgb="FFFFFFFF"/>
      </top>
      <bottom style="medium">
        <color rgb="FF9900FF"/>
      </bottom>
    </border>
    <border>
      <top style="medium">
        <color rgb="FFFFFFFF"/>
      </top>
      <bottom style="medium">
        <color rgb="FF9900FF"/>
      </bottom>
    </border>
    <border>
      <right style="medium">
        <color rgb="FF9900FF"/>
      </right>
      <top style="medium">
        <color rgb="FFFFFFFF"/>
      </top>
      <bottom style="medium">
        <color rgb="FF9900FF"/>
      </bottom>
    </border>
    <border>
      <top style="medium">
        <color rgb="FFFFFFFF"/>
      </top>
    </border>
    <border>
      <left style="medium">
        <color rgb="FFFFFFFF"/>
      </left>
      <top style="medium">
        <color rgb="FFFFFFFF"/>
      </top>
      <bottom style="thin">
        <color rgb="FF999999"/>
      </bottom>
    </border>
    <border>
      <right style="medium">
        <color rgb="FFFFFFFF"/>
      </right>
      <top style="medium">
        <color rgb="FFFFFFFF"/>
      </top>
      <bottom style="thin">
        <color rgb="FF999999"/>
      </bottom>
    </border>
    <border>
      <left style="medium">
        <color rgb="FFFFFFFF"/>
      </left>
      <top style="medium">
        <color rgb="FFFFFFFF"/>
      </top>
      <bottom style="thin">
        <color rgb="FFFFFFFF"/>
      </bottom>
    </border>
    <border>
      <right style="medium">
        <color rgb="FFFFFFFF"/>
      </right>
      <top style="medium">
        <color rgb="FFFFFFFF"/>
      </top>
      <bottom style="thin">
        <color rgb="FFFFFFFF"/>
      </bottom>
    </border>
    <border>
      <left style="thin">
        <color rgb="FF000000"/>
      </left>
      <right style="medium">
        <color rgb="FFFFFFFF"/>
      </right>
      <top style="medium">
        <color rgb="FFFFFFFF"/>
      </top>
      <bottom style="thin">
        <color rgb="FFFFFFFF"/>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bottom style="thin">
        <color rgb="FF999999"/>
      </bottom>
    </border>
    <border>
      <right style="medium">
        <color rgb="FFFFFFFF"/>
      </right>
      <bottom style="thin">
        <color rgb="FF999999"/>
      </bottom>
    </border>
    <border>
      <left style="thin">
        <color rgb="FF000000"/>
      </left>
      <right style="medium">
        <color rgb="FFFFFFFF"/>
      </right>
      <top style="medium">
        <color rgb="FFFFFFFF"/>
      </top>
    </border>
    <border>
      <left style="thin">
        <color rgb="FF000000"/>
      </left>
      <right style="medium">
        <color rgb="FFFFFFFF"/>
      </right>
      <bottom style="medium">
        <color rgb="FFFFFFFF"/>
      </bottom>
    </border>
    <border>
      <left style="medium">
        <color rgb="FFFFFFFF"/>
      </left>
    </border>
    <border>
      <right style="medium">
        <color rgb="FFEFEFEF"/>
      </right>
      <top style="medium">
        <color rgb="FFFFFFFF"/>
      </top>
    </border>
    <border>
      <left style="medium">
        <color rgb="FFEFEFEF"/>
      </left>
      <top style="medium">
        <color rgb="FFFFFFFF"/>
      </top>
    </border>
    <border>
      <right style="medium">
        <color rgb="FFEFEFEF"/>
      </right>
      <bottom style="medium">
        <color rgb="FFFFFFFF"/>
      </bottom>
    </border>
    <border>
      <left style="medium">
        <color rgb="FFEFEFEF"/>
      </left>
      <bottom style="medium">
        <color rgb="FFFFFFFF"/>
      </bottom>
    </border>
    <border>
      <right style="medium">
        <color rgb="FFFFFFFF"/>
      </right>
    </border>
    <border>
      <left style="medium">
        <color rgb="FFFFFFFF"/>
      </left>
      <right style="medium">
        <color rgb="FFFFFFFF"/>
      </right>
      <top style="medium">
        <color rgb="FFFFFFFF"/>
      </top>
      <bottom style="thick">
        <color rgb="FFFFFFFF"/>
      </bottom>
    </border>
    <border>
      <left style="medium">
        <color rgb="FFFFFFFF"/>
      </left>
      <bottom style="thick">
        <color rgb="FFFFFFFF"/>
      </bottom>
    </border>
    <border>
      <right style="medium">
        <color rgb="FFFFFFFF"/>
      </right>
      <bottom style="thick">
        <color rgb="FFFFFFFF"/>
      </bottom>
    </border>
    <border>
      <left style="medium">
        <color rgb="FFFFFFFF"/>
      </left>
      <right style="medium">
        <color rgb="FFFFFFFF"/>
      </right>
      <bottom style="medium">
        <color rgb="FFFFFFFF"/>
      </bottom>
    </border>
    <border>
      <left style="medium">
        <color rgb="FFEFEFEF"/>
      </left>
      <top style="medium">
        <color rgb="FFEFEFEF"/>
      </top>
      <bottom style="medium">
        <color rgb="FFFFFFFF"/>
      </bottom>
    </border>
    <border>
      <top style="medium">
        <color rgb="FFEFEFEF"/>
      </top>
      <bottom style="medium">
        <color rgb="FFFFFFFF"/>
      </bottom>
    </border>
    <border>
      <right style="medium">
        <color rgb="FFEFEFEF"/>
      </right>
      <top style="medium">
        <color rgb="FFEFEFEF"/>
      </top>
      <bottom style="medium">
        <color rgb="FFFFFFFF"/>
      </bottom>
    </border>
    <border>
      <left style="medium">
        <color rgb="FFEFEFEF"/>
      </left>
      <top style="medium">
        <color rgb="FFFFFFFF"/>
      </top>
      <bottom style="medium">
        <color rgb="FFFFFFFF"/>
      </bottom>
    </border>
    <border>
      <right style="medium">
        <color rgb="FFEFEFEF"/>
      </right>
      <top style="medium">
        <color rgb="FFFFFFFF"/>
      </top>
      <bottom style="medium">
        <color rgb="FFFFFFFF"/>
      </bottom>
    </border>
    <border>
      <left style="medium">
        <color rgb="FFEFEFEF"/>
      </left>
      <top style="medium">
        <color rgb="FFFFFFFF"/>
      </top>
      <bottom style="medium">
        <color rgb="FFEFEFEF"/>
      </bottom>
    </border>
    <border>
      <top style="medium">
        <color rgb="FFFFFFFF"/>
      </top>
      <bottom style="medium">
        <color rgb="FFEFEFEF"/>
      </bottom>
    </border>
    <border>
      <right style="medium">
        <color rgb="FFEFEFEF"/>
      </right>
      <top style="medium">
        <color rgb="FFFFFFFF"/>
      </top>
      <bottom style="medium">
        <color rgb="FFEFEFEF"/>
      </bottom>
    </border>
    <border>
      <left style="thin">
        <color rgb="FF434343"/>
      </left>
      <right style="thin">
        <color rgb="FF434343"/>
      </right>
      <top style="thin">
        <color rgb="FF434343"/>
      </top>
      <bottom style="thin">
        <color rgb="FF434343"/>
      </bottom>
    </border>
    <border>
      <left style="medium">
        <color rgb="FFFFFFFF"/>
      </left>
      <bottom style="thin">
        <color rgb="FFFFFFFF"/>
      </bottom>
    </border>
    <border>
      <bottom style="thin">
        <color rgb="FFFFFFFF"/>
      </bottom>
    </border>
    <border>
      <right style="thin">
        <color rgb="FFFFFFFF"/>
      </right>
      <bottom style="thin">
        <color rgb="FFFFFFFF"/>
      </bottom>
    </border>
    <border>
      <left style="thin">
        <color rgb="FFFFFFFF"/>
      </left>
      <bottom style="thin">
        <color rgb="FFFFFFFF"/>
      </bottom>
    </border>
    <border>
      <left style="thin">
        <color rgb="FFFFFFFF"/>
      </left>
      <right style="thin">
        <color rgb="FFFFFFFF"/>
      </right>
      <bottom style="thin">
        <color rgb="FFFFFFFF"/>
      </bottom>
    </border>
    <border>
      <right style="medium">
        <color rgb="FFFFFFFF"/>
      </right>
      <bottom style="thin">
        <color rgb="FFFFFFFF"/>
      </bottom>
    </border>
    <border>
      <left style="medium">
        <color rgb="FFFFFFFF"/>
      </left>
      <top style="medium">
        <color rgb="FFB7B7B7"/>
      </top>
      <bottom style="medium">
        <color rgb="FFFFFFFF"/>
      </bottom>
    </border>
    <border>
      <right style="thin">
        <color rgb="FFEFEFEF"/>
      </right>
      <top style="medium">
        <color rgb="FFB7B7B7"/>
      </top>
      <bottom style="medium">
        <color rgb="FFFFFFFF"/>
      </bottom>
    </border>
    <border>
      <left style="thin">
        <color rgb="FFEFEFEF"/>
      </left>
      <top style="medium">
        <color rgb="FFB7B7B7"/>
      </top>
      <bottom style="medium">
        <color rgb="FFFFFFFF"/>
      </bottom>
    </border>
    <border>
      <right style="medium">
        <color rgb="FFFFFFFF"/>
      </right>
      <top style="medium">
        <color rgb="FFB7B7B7"/>
      </top>
      <bottom style="medium">
        <color rgb="FFFFFFFF"/>
      </bottom>
    </border>
    <border>
      <left style="thin">
        <color rgb="FFEFEFEF"/>
      </left>
      <top style="medium">
        <color rgb="FFFFFFFF"/>
      </top>
      <bottom style="medium">
        <color rgb="FFFFFFFF"/>
      </bottom>
    </border>
    <border>
      <right style="thin">
        <color rgb="FFEFEFEF"/>
      </right>
      <top style="medium">
        <color rgb="FFFFFFFF"/>
      </top>
      <bottom style="medium">
        <color rgb="FFFFFFFF"/>
      </bottom>
    </border>
    <border>
      <left style="thin">
        <color rgb="FFEFEFEF"/>
      </left>
      <right style="thin">
        <color rgb="FFEFEFEF"/>
      </right>
      <top style="medium">
        <color rgb="FFFFFFFF"/>
      </top>
      <bottom style="medium">
        <color rgb="FFFFFFFF"/>
      </bottom>
    </border>
    <border>
      <top style="medium">
        <color rgb="FFB7B7B7"/>
      </top>
      <bottom style="medium">
        <color rgb="FFFFFFFF"/>
      </bottom>
    </border>
    <border>
      <left style="thin">
        <color rgb="FFEFEFEF"/>
      </left>
      <top style="medium">
        <color rgb="FFFFFFFF"/>
      </top>
    </border>
    <border>
      <right style="thin">
        <color rgb="FFEFEFEF"/>
      </right>
      <top style="medium">
        <color rgb="FFFFFFFF"/>
      </top>
    </border>
    <border>
      <left style="medium">
        <color rgb="FFFFFFFF"/>
      </left>
      <top style="medium">
        <color rgb="FFB7B7B7"/>
      </top>
    </border>
    <border>
      <top style="medium">
        <color rgb="FFB7B7B7"/>
      </top>
    </border>
    <border>
      <left style="thin">
        <color rgb="FFEFEFEF"/>
      </left>
      <top style="medium">
        <color rgb="FFB7B7B7"/>
      </top>
    </border>
    <border>
      <right style="medium">
        <color rgb="FFFFFFFF"/>
      </right>
      <top style="medium">
        <color rgb="FFB7B7B7"/>
      </top>
    </border>
    <border>
      <left style="thin">
        <color rgb="FFEFEFEF"/>
      </left>
      <bottom style="medium">
        <color rgb="FFFFFFFF"/>
      </bottom>
    </border>
    <border>
      <left style="medium">
        <color rgb="FFFFFFFF"/>
      </left>
      <right style="medium">
        <color rgb="FFFFFFFF"/>
      </right>
      <top style="medium">
        <color rgb="FFFFFFFF"/>
      </top>
    </border>
  </borders>
  <cellStyleXfs count="1">
    <xf borderId="0" fillId="0" fontId="0" numFmtId="0" applyAlignment="1" applyFont="1"/>
  </cellStyleXfs>
  <cellXfs count="358">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vertical="center"/>
    </xf>
    <xf borderId="2" fillId="0" fontId="3" numFmtId="0" xfId="0" applyBorder="1" applyFont="1"/>
    <xf borderId="3" fillId="0" fontId="3" numFmtId="0" xfId="0" applyBorder="1" applyFont="1"/>
    <xf borderId="1" fillId="4" fontId="2" numFmtId="0" xfId="0" applyAlignment="1" applyBorder="1" applyFill="1" applyFont="1">
      <alignment horizontal="center" readingOrder="0" vertical="center"/>
    </xf>
    <xf borderId="1" fillId="5" fontId="2" numFmtId="0" xfId="0" applyAlignment="1" applyBorder="1" applyFill="1" applyFont="1">
      <alignment horizontal="center" readingOrder="0" vertical="center"/>
    </xf>
    <xf borderId="0" fillId="2" fontId="2" numFmtId="0" xfId="0" applyAlignment="1" applyFont="1">
      <alignment horizontal="center" readingOrder="0" vertical="center"/>
    </xf>
    <xf borderId="1" fillId="6" fontId="2" numFmtId="0" xfId="0" applyAlignment="1" applyBorder="1" applyFill="1" applyFont="1">
      <alignment horizontal="center" readingOrder="0" vertical="center"/>
    </xf>
    <xf borderId="0" fillId="2" fontId="4" numFmtId="0" xfId="0" applyAlignment="1" applyFont="1">
      <alignment readingOrder="0"/>
    </xf>
    <xf borderId="4" fillId="7" fontId="5" numFmtId="14" xfId="0" applyAlignment="1" applyBorder="1" applyFill="1" applyFont="1" applyNumberFormat="1">
      <alignment horizontal="center" readingOrder="0" vertical="center"/>
    </xf>
    <xf borderId="5" fillId="0" fontId="3" numFmtId="0" xfId="0" applyBorder="1" applyFont="1"/>
    <xf borderId="6" fillId="0" fontId="3" numFmtId="0" xfId="0" applyBorder="1" applyFont="1"/>
    <xf borderId="0" fillId="2" fontId="4" numFmtId="0" xfId="0" applyAlignment="1" applyFont="1">
      <alignment horizontal="center" readingOrder="0" vertical="center"/>
    </xf>
    <xf borderId="7" fillId="8" fontId="6" numFmtId="0" xfId="0" applyAlignment="1" applyBorder="1" applyFill="1" applyFont="1">
      <alignment horizontal="center" readingOrder="0" vertical="center"/>
    </xf>
    <xf borderId="8" fillId="0" fontId="3" numFmtId="0" xfId="0" applyBorder="1" applyFont="1"/>
    <xf borderId="9" fillId="0" fontId="3" numFmtId="0" xfId="0" applyBorder="1" applyFont="1"/>
    <xf quotePrefix="1" borderId="10" fillId="9" fontId="7" numFmtId="0" xfId="0" applyAlignment="1" applyBorder="1" applyFill="1" applyFont="1">
      <alignment horizontal="center" readingOrder="0" vertical="center"/>
    </xf>
    <xf borderId="11" fillId="0" fontId="3" numFmtId="0" xfId="0" applyBorder="1" applyFont="1"/>
    <xf borderId="12" fillId="0" fontId="3" numFmtId="0" xfId="0" applyBorder="1" applyFont="1"/>
    <xf borderId="13" fillId="0" fontId="3" numFmtId="0" xfId="0" applyBorder="1" applyFont="1"/>
    <xf borderId="14" fillId="0" fontId="3" numFmtId="0" xfId="0" applyBorder="1" applyFont="1"/>
    <xf borderId="4" fillId="7" fontId="5" numFmtId="164" xfId="0" applyAlignment="1" applyBorder="1" applyFont="1" applyNumberFormat="1">
      <alignment horizontal="center" readingOrder="0" vertical="center"/>
    </xf>
    <xf borderId="4" fillId="7" fontId="5" numFmtId="0" xfId="0" applyAlignment="1" applyBorder="1" applyFont="1">
      <alignment horizontal="center" readingOrder="0" vertical="center"/>
    </xf>
    <xf borderId="0" fillId="2" fontId="4" numFmtId="0" xfId="0" applyAlignment="1" applyFont="1">
      <alignment horizontal="center" vertical="center"/>
    </xf>
    <xf borderId="15" fillId="7" fontId="8" numFmtId="165" xfId="0" applyAlignment="1" applyBorder="1" applyFont="1" applyNumberFormat="1">
      <alignment horizontal="center" readingOrder="0" vertical="center"/>
    </xf>
    <xf borderId="16" fillId="0" fontId="3" numFmtId="0" xfId="0" applyBorder="1" applyFont="1"/>
    <xf borderId="17" fillId="0" fontId="3" numFmtId="0" xfId="0" applyBorder="1" applyFont="1"/>
    <xf borderId="18" fillId="7" fontId="6" numFmtId="165" xfId="0" applyAlignment="1" applyBorder="1" applyFont="1" applyNumberFormat="1">
      <alignment horizontal="center" vertical="center"/>
    </xf>
    <xf borderId="19" fillId="0" fontId="3" numFmtId="0" xfId="0" applyBorder="1" applyFont="1"/>
    <xf borderId="20" fillId="0" fontId="3" numFmtId="0" xfId="0" applyBorder="1" applyFont="1"/>
    <xf borderId="0" fillId="2" fontId="9" numFmtId="0" xfId="0" applyAlignment="1" applyFont="1">
      <alignment horizontal="center" readingOrder="0" vertical="center"/>
    </xf>
    <xf borderId="21" fillId="6" fontId="7" numFmtId="0" xfId="0" applyAlignment="1" applyBorder="1" applyFont="1">
      <alignment horizontal="center" readingOrder="0" vertical="center"/>
    </xf>
    <xf borderId="22" fillId="0" fontId="3" numFmtId="0" xfId="0" applyBorder="1" applyFont="1"/>
    <xf borderId="22" fillId="7" fontId="10" numFmtId="0" xfId="0" applyAlignment="1" applyBorder="1" applyFont="1">
      <alignment horizontal="center" readingOrder="0" vertical="center"/>
    </xf>
    <xf borderId="22" fillId="10" fontId="7" numFmtId="0" xfId="0" applyAlignment="1" applyBorder="1" applyFill="1" applyFont="1">
      <alignment horizontal="center" readingOrder="0" vertical="center"/>
    </xf>
    <xf borderId="23" fillId="0" fontId="3" numFmtId="0" xfId="0" applyBorder="1" applyFont="1"/>
    <xf quotePrefix="1" borderId="21" fillId="11" fontId="7" numFmtId="0" xfId="0" applyAlignment="1" applyBorder="1" applyFill="1" applyFont="1">
      <alignment horizontal="center" readingOrder="0" vertical="center"/>
    </xf>
    <xf borderId="21" fillId="7" fontId="11" numFmtId="165" xfId="0" applyAlignment="1" applyBorder="1" applyFont="1" applyNumberFormat="1">
      <alignment horizontal="center" readingOrder="0" vertical="center"/>
    </xf>
    <xf borderId="21" fillId="7" fontId="12" numFmtId="165" xfId="0" applyAlignment="1" applyBorder="1" applyFont="1" applyNumberFormat="1">
      <alignment horizontal="center" readingOrder="0" vertical="center"/>
    </xf>
    <xf borderId="21" fillId="7" fontId="13" numFmtId="165" xfId="0" applyAlignment="1" applyBorder="1" applyFont="1" applyNumberFormat="1">
      <alignment horizontal="center" readingOrder="0" vertical="center"/>
    </xf>
    <xf borderId="21" fillId="3" fontId="9" numFmtId="0" xfId="0" applyAlignment="1" applyBorder="1" applyFont="1">
      <alignment horizontal="left" readingOrder="0" vertical="center"/>
    </xf>
    <xf borderId="22" fillId="7" fontId="13" numFmtId="165" xfId="0" applyAlignment="1" applyBorder="1" applyFont="1" applyNumberFormat="1">
      <alignment horizontal="right" readingOrder="0" vertical="center"/>
    </xf>
    <xf borderId="24" fillId="7" fontId="6" numFmtId="0" xfId="0" applyAlignment="1" applyBorder="1" applyFont="1">
      <alignment horizontal="center" vertical="center"/>
    </xf>
    <xf borderId="25" fillId="0" fontId="3" numFmtId="0" xfId="0" applyBorder="1" applyFont="1"/>
    <xf borderId="21" fillId="7" fontId="14" numFmtId="0" xfId="0" applyAlignment="1" applyBorder="1" applyFont="1">
      <alignment horizontal="center" readingOrder="0" vertical="center"/>
    </xf>
    <xf borderId="26" fillId="0" fontId="3" numFmtId="0" xfId="0" applyBorder="1" applyFont="1"/>
    <xf borderId="27" fillId="0" fontId="3" numFmtId="0" xfId="0" applyBorder="1" applyFont="1"/>
    <xf borderId="28" fillId="0" fontId="3" numFmtId="0" xfId="0" applyBorder="1" applyFont="1"/>
    <xf borderId="29" fillId="7" fontId="6" numFmtId="0" xfId="0" applyAlignment="1" applyBorder="1" applyFont="1">
      <alignment horizontal="center" vertical="center"/>
    </xf>
    <xf borderId="30" fillId="0" fontId="3" numFmtId="0" xfId="0" applyBorder="1" applyFont="1"/>
    <xf borderId="21" fillId="4" fontId="9" numFmtId="0" xfId="0" applyAlignment="1" applyBorder="1" applyFont="1">
      <alignment horizontal="left" readingOrder="0" vertical="center"/>
    </xf>
    <xf borderId="0" fillId="2" fontId="1" numFmtId="0" xfId="0" applyAlignment="1" applyFont="1">
      <alignment horizontal="center" vertical="center"/>
    </xf>
    <xf borderId="21" fillId="5" fontId="9" numFmtId="0" xfId="0" applyAlignment="1" applyBorder="1" applyFont="1">
      <alignment horizontal="left" readingOrder="0" vertical="center"/>
    </xf>
    <xf borderId="21" fillId="12" fontId="9" numFmtId="0" xfId="0" applyAlignment="1" applyBorder="1" applyFill="1" applyFont="1">
      <alignment horizontal="left" readingOrder="0" vertical="center"/>
    </xf>
    <xf borderId="21" fillId="6" fontId="9" numFmtId="0" xfId="0" applyAlignment="1" applyBorder="1" applyFont="1">
      <alignment horizontal="left" readingOrder="0" vertical="center"/>
    </xf>
    <xf borderId="3" fillId="13" fontId="1" numFmtId="0" xfId="0" applyBorder="1" applyFill="1" applyFont="1"/>
    <xf borderId="2" fillId="13" fontId="1" numFmtId="0" xfId="0" applyBorder="1" applyFont="1"/>
    <xf borderId="1" fillId="13" fontId="1" numFmtId="0" xfId="0" applyBorder="1" applyFont="1"/>
    <xf borderId="31" fillId="13" fontId="1" numFmtId="0" xfId="0" applyBorder="1" applyFont="1"/>
    <xf borderId="21" fillId="14" fontId="9" numFmtId="0" xfId="0" applyAlignment="1" applyBorder="1" applyFill="1" applyFont="1">
      <alignment horizontal="left" readingOrder="0" vertical="center"/>
    </xf>
    <xf borderId="32" fillId="0" fontId="3" numFmtId="0" xfId="0" applyBorder="1" applyFont="1"/>
    <xf borderId="21" fillId="15" fontId="9" numFmtId="0" xfId="0" applyAlignment="1" applyBorder="1" applyFill="1" applyFont="1">
      <alignment horizontal="left" readingOrder="0" vertical="center"/>
    </xf>
    <xf borderId="33" fillId="7" fontId="6" numFmtId="0" xfId="0" applyAlignment="1" applyBorder="1" applyFont="1">
      <alignment horizontal="center" vertical="center"/>
    </xf>
    <xf borderId="34" fillId="0" fontId="3" numFmtId="0" xfId="0" applyBorder="1" applyFont="1"/>
    <xf borderId="1" fillId="15" fontId="2" numFmtId="0" xfId="0" applyAlignment="1" applyBorder="1" applyFont="1">
      <alignment horizontal="center" readingOrder="0" vertical="center"/>
    </xf>
    <xf borderId="1" fillId="12" fontId="2" numFmtId="0" xfId="0" applyAlignment="1" applyBorder="1" applyFont="1">
      <alignment horizontal="center" readingOrder="0" vertical="center"/>
    </xf>
    <xf borderId="1" fillId="14" fontId="2" numFmtId="0" xfId="0" applyAlignment="1" applyBorder="1" applyFont="1">
      <alignment horizontal="center" readingOrder="0" vertical="center"/>
    </xf>
    <xf borderId="21" fillId="10" fontId="9" numFmtId="0" xfId="0" applyAlignment="1" applyBorder="1" applyFont="1">
      <alignment horizontal="left" readingOrder="0" vertical="center"/>
    </xf>
    <xf borderId="22" fillId="7" fontId="14" numFmtId="0" xfId="0" applyAlignment="1" applyBorder="1" applyFont="1">
      <alignment horizontal="center" readingOrder="0" vertical="center"/>
    </xf>
    <xf borderId="35" fillId="16" fontId="9" numFmtId="0" xfId="0" applyAlignment="1" applyBorder="1" applyFill="1" applyFont="1">
      <alignment horizontal="center" readingOrder="0" vertical="center"/>
    </xf>
    <xf borderId="36" fillId="0" fontId="3" numFmtId="0" xfId="0" applyBorder="1" applyFont="1"/>
    <xf borderId="37" fillId="0" fontId="3" numFmtId="0" xfId="0" applyBorder="1" applyFont="1"/>
    <xf borderId="35" fillId="17" fontId="9" numFmtId="0" xfId="0" applyAlignment="1" applyBorder="1" applyFill="1" applyFont="1">
      <alignment horizontal="center" readingOrder="0" vertical="center"/>
    </xf>
    <xf borderId="35" fillId="7" fontId="13" numFmtId="165" xfId="0" applyAlignment="1" applyBorder="1" applyFont="1" applyNumberFormat="1">
      <alignment horizontal="left" readingOrder="0" vertical="center"/>
    </xf>
    <xf borderId="0" fillId="2" fontId="15" numFmtId="0" xfId="0" applyAlignment="1" applyFont="1">
      <alignment shrinkToFit="0" vertical="center" wrapText="1"/>
    </xf>
    <xf borderId="0" fillId="2" fontId="15" numFmtId="0" xfId="0" applyAlignment="1" applyFont="1">
      <alignment shrinkToFit="0" vertical="center" wrapText="0"/>
    </xf>
    <xf borderId="35" fillId="6" fontId="2" numFmtId="0" xfId="0" applyAlignment="1" applyBorder="1" applyFont="1">
      <alignment horizontal="center" readingOrder="0" shrinkToFit="0" vertical="center" wrapText="1"/>
    </xf>
    <xf borderId="35" fillId="10" fontId="2" numFmtId="0" xfId="0" applyAlignment="1" applyBorder="1" applyFont="1">
      <alignment horizontal="center" readingOrder="0" shrinkToFit="0" vertical="center" wrapText="1"/>
    </xf>
    <xf borderId="0" fillId="2" fontId="15" numFmtId="0" xfId="0" applyAlignment="1" applyFont="1">
      <alignment readingOrder="0" shrinkToFit="0" vertical="center" wrapText="0"/>
    </xf>
    <xf borderId="35" fillId="11" fontId="2" numFmtId="0" xfId="0" applyAlignment="1" applyBorder="1" applyFont="1">
      <alignment horizontal="center" readingOrder="0" shrinkToFit="0" vertical="center" wrapText="0"/>
    </xf>
    <xf borderId="38" fillId="18" fontId="2" numFmtId="0" xfId="0" applyAlignment="1" applyBorder="1" applyFill="1" applyFont="1">
      <alignment horizontal="center" readingOrder="0" shrinkToFit="0" vertical="center" wrapText="1"/>
    </xf>
    <xf borderId="39" fillId="0" fontId="3" numFmtId="0" xfId="0" applyBorder="1" applyFont="1"/>
    <xf borderId="40" fillId="0" fontId="3" numFmtId="0" xfId="0" applyBorder="1" applyFont="1"/>
    <xf borderId="35" fillId="19" fontId="16" numFmtId="0" xfId="0" applyAlignment="1" applyBorder="1" applyFill="1" applyFont="1">
      <alignment readingOrder="0" shrinkToFit="0" vertical="center" wrapText="1"/>
    </xf>
    <xf borderId="35" fillId="20" fontId="17" numFmtId="165" xfId="0" applyAlignment="1" applyBorder="1" applyFill="1" applyFont="1" applyNumberFormat="1">
      <alignment readingOrder="0" shrinkToFit="0" vertical="center" wrapText="1"/>
    </xf>
    <xf borderId="35" fillId="21" fontId="18" numFmtId="0" xfId="0" applyAlignment="1" applyBorder="1" applyFill="1" applyFont="1">
      <alignment readingOrder="0" shrinkToFit="0" vertical="center" wrapText="1"/>
    </xf>
    <xf borderId="35" fillId="20" fontId="19" numFmtId="165" xfId="0" applyAlignment="1" applyBorder="1" applyFont="1" applyNumberFormat="1">
      <alignment readingOrder="0" shrinkToFit="0" vertical="center" wrapText="1"/>
    </xf>
    <xf borderId="35" fillId="20" fontId="20" numFmtId="165" xfId="0" applyAlignment="1" applyBorder="1" applyFont="1" applyNumberFormat="1">
      <alignment readingOrder="0" shrinkToFit="0" vertical="center" wrapText="1"/>
    </xf>
    <xf borderId="35" fillId="22" fontId="21" numFmtId="0" xfId="0" applyAlignment="1" applyBorder="1" applyFill="1" applyFont="1">
      <alignment readingOrder="0" shrinkToFit="0" vertical="center" wrapText="0"/>
    </xf>
    <xf borderId="35" fillId="20" fontId="4" numFmtId="165" xfId="0" applyAlignment="1" applyBorder="1" applyFont="1" applyNumberFormat="1">
      <alignment shrinkToFit="0" vertical="center" wrapText="1"/>
    </xf>
    <xf borderId="35" fillId="22" fontId="21" numFmtId="0" xfId="0" applyAlignment="1" applyBorder="1" applyFont="1">
      <alignment readingOrder="0" shrinkToFit="0" vertical="center" wrapText="1"/>
    </xf>
    <xf borderId="41" fillId="23" fontId="22" numFmtId="0" xfId="0" applyAlignment="1" applyBorder="1" applyFill="1" applyFont="1">
      <alignment horizontal="center" readingOrder="0" shrinkToFit="0" vertical="center" wrapText="0"/>
    </xf>
    <xf borderId="35" fillId="23" fontId="22" numFmtId="0" xfId="0" applyAlignment="1" applyBorder="1" applyFont="1">
      <alignment horizontal="center" readingOrder="0" shrinkToFit="0" vertical="center" wrapText="0"/>
    </xf>
    <xf borderId="42" fillId="0" fontId="3" numFmtId="0" xfId="0" applyBorder="1" applyFont="1"/>
    <xf borderId="41" fillId="0" fontId="13" numFmtId="0" xfId="0" applyAlignment="1" applyBorder="1" applyFont="1">
      <alignment horizontal="center" readingOrder="0" shrinkToFit="0" vertical="center" wrapText="0"/>
    </xf>
    <xf borderId="35" fillId="0" fontId="13" numFmtId="0" xfId="0" applyAlignment="1" applyBorder="1" applyFont="1">
      <alignment horizontal="center" readingOrder="0" shrinkToFit="0" vertical="center" wrapText="0"/>
    </xf>
    <xf borderId="41" fillId="0" fontId="13" numFmtId="0" xfId="0" applyAlignment="1" applyBorder="1" applyFont="1">
      <alignment readingOrder="0" shrinkToFit="0" vertical="center" wrapText="0"/>
    </xf>
    <xf borderId="35" fillId="0" fontId="13" numFmtId="165" xfId="0" applyAlignment="1" applyBorder="1" applyFont="1" applyNumberFormat="1">
      <alignment horizontal="center" readingOrder="0" shrinkToFit="0" vertical="center" wrapText="0"/>
    </xf>
    <xf borderId="35" fillId="0" fontId="13" numFmtId="49" xfId="0" applyAlignment="1" applyBorder="1" applyFont="1" applyNumberFormat="1">
      <alignment horizontal="center" readingOrder="0" shrinkToFit="0" vertical="center" wrapText="0"/>
    </xf>
    <xf borderId="43" fillId="19" fontId="16" numFmtId="0" xfId="0" applyAlignment="1" applyBorder="1" applyFont="1">
      <alignment readingOrder="0" shrinkToFit="0" vertical="center" wrapText="1"/>
    </xf>
    <xf borderId="44" fillId="0" fontId="3" numFmtId="0" xfId="0" applyBorder="1" applyFont="1"/>
    <xf borderId="43" fillId="20" fontId="17" numFmtId="165" xfId="0" applyAlignment="1" applyBorder="1" applyFont="1" applyNumberFormat="1">
      <alignment readingOrder="0" shrinkToFit="0" vertical="center" wrapText="1"/>
    </xf>
    <xf borderId="43" fillId="21" fontId="18" numFmtId="0" xfId="0" applyAlignment="1" applyBorder="1" applyFont="1">
      <alignment readingOrder="0" shrinkToFit="0" vertical="center" wrapText="1"/>
    </xf>
    <xf borderId="43" fillId="20" fontId="20" numFmtId="165" xfId="0" applyAlignment="1" applyBorder="1" applyFont="1" applyNumberFormat="1">
      <alignment readingOrder="0" shrinkToFit="0" vertical="center" wrapText="1"/>
    </xf>
    <xf borderId="43" fillId="22" fontId="21" numFmtId="0" xfId="0" applyAlignment="1" applyBorder="1" applyFont="1">
      <alignment readingOrder="0" shrinkToFit="0" vertical="center" wrapText="0"/>
    </xf>
    <xf borderId="43" fillId="22" fontId="21" numFmtId="0" xfId="0" applyAlignment="1" applyBorder="1" applyFont="1">
      <alignment readingOrder="0" shrinkToFit="0" vertical="center" wrapText="1"/>
    </xf>
    <xf borderId="41" fillId="23" fontId="22" numFmtId="0" xfId="0" applyAlignment="1" applyBorder="1" applyFont="1">
      <alignment horizontal="center" shrinkToFit="0" wrapText="0"/>
    </xf>
    <xf borderId="45" fillId="0" fontId="23" numFmtId="166" xfId="0" applyAlignment="1" applyBorder="1" applyFont="1" applyNumberFormat="1">
      <alignment horizontal="center" readingOrder="0" shrinkToFit="0" wrapText="0"/>
    </xf>
    <xf borderId="35" fillId="23" fontId="22" numFmtId="0" xfId="0" applyAlignment="1" applyBorder="1" applyFont="1">
      <alignment horizontal="center" readingOrder="0" shrinkToFit="0" wrapText="0"/>
    </xf>
    <xf borderId="46" fillId="6" fontId="24" numFmtId="0" xfId="0" applyAlignment="1" applyBorder="1" applyFont="1">
      <alignment horizontal="center" readingOrder="0" shrinkToFit="0" vertical="center" wrapText="1"/>
    </xf>
    <xf borderId="47" fillId="0" fontId="3" numFmtId="0" xfId="0" applyBorder="1" applyFont="1"/>
    <xf borderId="48" fillId="0" fontId="3" numFmtId="0" xfId="0" applyBorder="1" applyFont="1"/>
    <xf borderId="46" fillId="20" fontId="6" numFmtId="165" xfId="0" applyAlignment="1" applyBorder="1" applyFont="1" applyNumberFormat="1">
      <alignment shrinkToFit="0" vertical="center" wrapText="1"/>
    </xf>
    <xf borderId="49" fillId="0" fontId="3" numFmtId="0" xfId="0" applyBorder="1" applyFont="1"/>
    <xf borderId="50" fillId="10" fontId="24" numFmtId="0" xfId="0" applyAlignment="1" applyBorder="1" applyFont="1">
      <alignment horizontal="center" readingOrder="0" shrinkToFit="0" vertical="center" wrapText="1"/>
    </xf>
    <xf borderId="51" fillId="0" fontId="3" numFmtId="0" xfId="0" applyBorder="1" applyFont="1"/>
    <xf borderId="52" fillId="0" fontId="3" numFmtId="0" xfId="0" applyBorder="1" applyFont="1"/>
    <xf borderId="50" fillId="20" fontId="6" numFmtId="165" xfId="0" applyAlignment="1" applyBorder="1" applyFont="1" applyNumberFormat="1">
      <alignment shrinkToFit="0" vertical="center" wrapText="1"/>
    </xf>
    <xf borderId="53" fillId="0" fontId="3" numFmtId="0" xfId="0" applyBorder="1" applyFont="1"/>
    <xf borderId="54" fillId="11" fontId="24" numFmtId="0" xfId="0" applyAlignment="1" applyBorder="1" applyFont="1">
      <alignment horizontal="center" readingOrder="0" shrinkToFit="0" vertical="center" wrapText="0"/>
    </xf>
    <xf borderId="55" fillId="0" fontId="3" numFmtId="0" xfId="0" applyBorder="1" applyFont="1"/>
    <xf borderId="56" fillId="0" fontId="3" numFmtId="0" xfId="0" applyBorder="1" applyFont="1"/>
    <xf borderId="57" fillId="20" fontId="6" numFmtId="165" xfId="0" applyAlignment="1" applyBorder="1" applyFont="1" applyNumberFormat="1">
      <alignment shrinkToFit="0" vertical="center" wrapText="1"/>
    </xf>
    <xf borderId="58" fillId="0" fontId="3" numFmtId="0" xfId="0" applyBorder="1" applyFont="1"/>
    <xf borderId="59" fillId="9" fontId="2"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35" fillId="24" fontId="2" numFmtId="0" xfId="0" applyAlignment="1" applyBorder="1" applyFill="1" applyFont="1">
      <alignment horizontal="center" readingOrder="0" shrinkToFit="0" vertical="center" wrapText="1"/>
    </xf>
    <xf borderId="35" fillId="25" fontId="2" numFmtId="0" xfId="0" applyAlignment="1" applyBorder="1" applyFill="1" applyFont="1">
      <alignment horizontal="center" readingOrder="0" shrinkToFit="0" vertical="center" wrapText="0"/>
    </xf>
    <xf borderId="45" fillId="26" fontId="22" numFmtId="0" xfId="0" applyAlignment="1" applyBorder="1" applyFill="1" applyFont="1">
      <alignment horizontal="center" readingOrder="0" shrinkToFit="0" vertical="center" wrapText="1"/>
    </xf>
    <xf borderId="35" fillId="26" fontId="22" numFmtId="0" xfId="0" applyAlignment="1" applyBorder="1" applyFont="1">
      <alignment horizontal="center" readingOrder="0" shrinkToFit="0" vertical="center" wrapText="1"/>
    </xf>
    <xf borderId="35" fillId="26" fontId="22" numFmtId="0" xfId="0" applyAlignment="1" applyBorder="1" applyFont="1">
      <alignment horizontal="center" readingOrder="0" shrinkToFit="0" vertical="center" wrapText="0"/>
    </xf>
    <xf borderId="43" fillId="0" fontId="25" numFmtId="165" xfId="0" applyAlignment="1" applyBorder="1" applyFont="1" applyNumberFormat="1">
      <alignment horizontal="center" shrinkToFit="0" vertical="center" wrapText="1"/>
    </xf>
    <xf borderId="62" fillId="0" fontId="3" numFmtId="0" xfId="0" applyBorder="1" applyFont="1"/>
    <xf borderId="63" fillId="0" fontId="5" numFmtId="165" xfId="0" applyAlignment="1" applyBorder="1" applyFont="1" applyNumberFormat="1">
      <alignment shrinkToFit="0" vertical="center" wrapText="1"/>
    </xf>
    <xf borderId="64" fillId="0" fontId="3" numFmtId="0" xfId="0" applyBorder="1" applyFont="1"/>
    <xf borderId="65" fillId="0" fontId="26" numFmtId="0" xfId="0" applyAlignment="1" applyBorder="1" applyFont="1">
      <alignment readingOrder="0" shrinkToFit="0" vertical="center" wrapText="1"/>
    </xf>
    <xf borderId="66" fillId="0" fontId="3" numFmtId="0" xfId="0" applyBorder="1" applyFont="1"/>
    <xf borderId="67" fillId="0" fontId="5" numFmtId="0" xfId="0" applyAlignment="1" applyBorder="1" applyFont="1">
      <alignment horizontal="center" readingOrder="0" shrinkToFit="0" vertical="center" wrapText="1"/>
    </xf>
    <xf borderId="0" fillId="2" fontId="27" numFmtId="0" xfId="0" applyAlignment="1" applyFont="1">
      <alignment horizontal="center" readingOrder="0" shrinkToFit="0" vertical="center" wrapText="1"/>
    </xf>
    <xf borderId="45" fillId="0" fontId="13" numFmtId="3" xfId="0" applyAlignment="1" applyBorder="1" applyFont="1" applyNumberFormat="1">
      <alignment readingOrder="0" shrinkToFit="0" vertical="center" wrapText="0"/>
    </xf>
    <xf borderId="35" fillId="0" fontId="13" numFmtId="167" xfId="0" applyAlignment="1" applyBorder="1" applyFont="1" applyNumberFormat="1">
      <alignment horizontal="right" readingOrder="0" shrinkToFit="0" vertical="center" wrapText="0"/>
    </xf>
    <xf borderId="35" fillId="0" fontId="13" numFmtId="0" xfId="0" applyAlignment="1" applyBorder="1" applyFont="1">
      <alignment readingOrder="0" shrinkToFit="0" vertical="center" wrapText="0"/>
    </xf>
    <xf borderId="35" fillId="0" fontId="13" numFmtId="49" xfId="0" applyAlignment="1" applyBorder="1" applyFont="1" applyNumberFormat="1">
      <alignment horizontal="center" readingOrder="0" shrinkToFit="0" vertical="center" wrapText="0"/>
    </xf>
    <xf borderId="35" fillId="0" fontId="13" numFmtId="0" xfId="0" applyAlignment="1" applyBorder="1" applyFont="1">
      <alignment horizontal="center" readingOrder="0" shrinkToFit="0" vertical="center" wrapText="0"/>
    </xf>
    <xf borderId="35" fillId="0" fontId="13" numFmtId="165" xfId="0" applyAlignment="1" applyBorder="1" applyFont="1" applyNumberFormat="1">
      <alignment horizontal="center" readingOrder="0" shrinkToFit="0" vertical="center" wrapText="0"/>
    </xf>
    <xf borderId="45" fillId="0" fontId="13" numFmtId="0" xfId="0" applyAlignment="1" applyBorder="1" applyFont="1">
      <alignment horizontal="left" readingOrder="0" shrinkToFit="0" vertical="center" wrapText="0"/>
    </xf>
    <xf borderId="68" fillId="0" fontId="3" numFmtId="0" xfId="0" applyBorder="1" applyFont="1"/>
    <xf borderId="69" fillId="0" fontId="3" numFmtId="0" xfId="0" applyBorder="1" applyFont="1"/>
    <xf borderId="70" fillId="0" fontId="3" numFmtId="0" xfId="0" applyBorder="1" applyFont="1"/>
    <xf borderId="71" fillId="0" fontId="5" numFmtId="165" xfId="0" applyAlignment="1" applyBorder="1" applyFont="1" applyNumberFormat="1">
      <alignment shrinkToFit="0" vertical="center" wrapText="1"/>
    </xf>
    <xf borderId="72" fillId="0" fontId="3" numFmtId="0" xfId="0" applyBorder="1" applyFont="1"/>
    <xf borderId="68" fillId="0" fontId="26" numFmtId="0" xfId="0" applyAlignment="1" applyBorder="1" applyFont="1">
      <alignment readingOrder="0" shrinkToFit="0" vertical="center" wrapText="1"/>
    </xf>
    <xf borderId="73" fillId="0" fontId="28" numFmtId="165" xfId="0" applyAlignment="1" applyBorder="1" applyFont="1" applyNumberFormat="1">
      <alignment horizontal="center" shrinkToFit="0" vertical="center" wrapText="1"/>
    </xf>
    <xf borderId="35" fillId="20" fontId="29" numFmtId="0" xfId="0" applyAlignment="1" applyBorder="1" applyFont="1">
      <alignment horizontal="right" readingOrder="0" shrinkToFit="0" vertical="center" wrapText="0"/>
    </xf>
    <xf borderId="68" fillId="0" fontId="26" numFmtId="165" xfId="0" applyAlignment="1" applyBorder="1" applyFont="1" applyNumberFormat="1">
      <alignment horizontal="left" readingOrder="0" shrinkToFit="0" vertical="center" wrapText="1"/>
    </xf>
    <xf borderId="68" fillId="0" fontId="5" numFmtId="165" xfId="0" applyAlignment="1" applyBorder="1" applyFont="1" applyNumberFormat="1">
      <alignment readingOrder="0" shrinkToFit="0" vertical="center" wrapText="1"/>
    </xf>
    <xf borderId="74" fillId="0" fontId="3" numFmtId="0" xfId="0" applyBorder="1" applyFont="1"/>
    <xf borderId="35" fillId="18" fontId="2" numFmtId="0" xfId="0" applyAlignment="1" applyBorder="1" applyFont="1">
      <alignment horizontal="center" readingOrder="0" shrinkToFit="0" vertical="center" wrapText="0"/>
    </xf>
    <xf borderId="45" fillId="0" fontId="13" numFmtId="0" xfId="0" applyAlignment="1" applyBorder="1" applyFont="1">
      <alignment readingOrder="0" shrinkToFit="0" vertical="center" wrapText="0"/>
    </xf>
    <xf borderId="35" fillId="0" fontId="13" numFmtId="167" xfId="0" applyAlignment="1" applyBorder="1" applyFont="1" applyNumberFormat="1">
      <alignment readingOrder="0" shrinkToFit="0" vertical="center" wrapText="0"/>
    </xf>
    <xf borderId="35" fillId="23" fontId="27" numFmtId="0" xfId="0" applyAlignment="1" applyBorder="1" applyFont="1">
      <alignment horizontal="center" readingOrder="0" shrinkToFit="0" vertical="center" wrapText="0"/>
    </xf>
    <xf borderId="45" fillId="23" fontId="5" numFmtId="0" xfId="0" applyAlignment="1" applyBorder="1" applyFont="1">
      <alignment horizontal="center" readingOrder="0" shrinkToFit="0" vertical="center" wrapText="0"/>
    </xf>
    <xf borderId="35" fillId="23" fontId="27" numFmtId="0" xfId="0" applyAlignment="1" applyBorder="1" applyFont="1">
      <alignment horizontal="left" readingOrder="0" shrinkToFit="0" vertical="center" wrapText="0"/>
    </xf>
    <xf borderId="35" fillId="0" fontId="13" numFmtId="165" xfId="0" applyAlignment="1" applyBorder="1" applyFont="1" applyNumberFormat="1">
      <alignment horizontal="left" readingOrder="0" shrinkToFit="0" vertical="center" wrapText="0"/>
    </xf>
    <xf borderId="45" fillId="20" fontId="30" numFmtId="0" xfId="0" applyAlignment="1" applyBorder="1" applyFont="1">
      <alignment horizontal="center" readingOrder="0" shrinkToFit="0" vertical="center" wrapText="0"/>
    </xf>
    <xf borderId="45" fillId="20" fontId="30" numFmtId="165" xfId="0" applyAlignment="1" applyBorder="1" applyFont="1" applyNumberFormat="1">
      <alignment horizontal="center" readingOrder="0" shrinkToFit="0" vertical="center" wrapText="0"/>
    </xf>
    <xf borderId="0" fillId="2" fontId="15" numFmtId="0" xfId="0" applyAlignment="1" applyFont="1">
      <alignment shrinkToFit="0" vertical="center" wrapText="0"/>
    </xf>
    <xf borderId="35" fillId="27" fontId="2" numFmtId="0" xfId="0" applyAlignment="1" applyBorder="1" applyFill="1" applyFont="1">
      <alignment horizontal="center" readingOrder="0" shrinkToFit="0" vertical="center" wrapText="0"/>
    </xf>
    <xf borderId="35" fillId="28" fontId="2" numFmtId="0" xfId="0" applyAlignment="1" applyBorder="1" applyFill="1" applyFont="1">
      <alignment horizontal="center" readingOrder="0" shrinkToFit="0" vertical="center" wrapText="0"/>
    </xf>
    <xf borderId="45" fillId="0" fontId="13" numFmtId="0" xfId="0" applyAlignment="1" applyBorder="1" applyFont="1">
      <alignment shrinkToFit="0" vertical="center" wrapText="0"/>
    </xf>
    <xf borderId="35" fillId="0" fontId="13" numFmtId="167" xfId="0" applyAlignment="1" applyBorder="1" applyFont="1" applyNumberFormat="1">
      <alignment shrinkToFit="0" vertical="center" wrapText="0"/>
    </xf>
    <xf borderId="35" fillId="0" fontId="13" numFmtId="0" xfId="0" applyAlignment="1" applyBorder="1" applyFont="1">
      <alignment shrinkToFit="0" vertical="center" wrapText="0"/>
    </xf>
    <xf borderId="35" fillId="0" fontId="13" numFmtId="49" xfId="0" applyAlignment="1" applyBorder="1" applyFont="1" applyNumberFormat="1">
      <alignment horizontal="center" shrinkToFit="0" vertical="center" wrapText="0"/>
    </xf>
    <xf borderId="35" fillId="0" fontId="13" numFmtId="0" xfId="0" applyAlignment="1" applyBorder="1" applyFont="1">
      <alignment horizontal="center" shrinkToFit="0" vertical="center" wrapText="0"/>
    </xf>
    <xf borderId="35" fillId="0" fontId="13" numFmtId="165" xfId="0" applyAlignment="1" applyBorder="1" applyFont="1" applyNumberFormat="1">
      <alignment horizontal="center" shrinkToFit="0" vertical="center" wrapText="0"/>
    </xf>
    <xf borderId="45" fillId="0" fontId="13" numFmtId="0" xfId="0" applyAlignment="1" applyBorder="1" applyFont="1">
      <alignment horizontal="left" shrinkToFit="0" vertical="center" wrapText="0"/>
    </xf>
    <xf borderId="0" fillId="2" fontId="15" numFmtId="0" xfId="0" applyAlignment="1" applyFont="1">
      <alignment horizontal="center" vertical="center"/>
    </xf>
    <xf borderId="43" fillId="3" fontId="31" numFmtId="0" xfId="0" applyAlignment="1" applyBorder="1" applyFont="1">
      <alignment horizontal="center" readingOrder="0" vertical="center"/>
    </xf>
    <xf borderId="35" fillId="29" fontId="32" numFmtId="0" xfId="0" applyAlignment="1" applyBorder="1" applyFill="1" applyFont="1">
      <alignment horizontal="center" readingOrder="0" vertical="center"/>
    </xf>
    <xf borderId="35" fillId="29" fontId="14" numFmtId="0" xfId="0" applyAlignment="1" applyBorder="1" applyFont="1">
      <alignment horizontal="center" readingOrder="0" vertical="center"/>
    </xf>
    <xf borderId="35" fillId="7" fontId="5" numFmtId="168" xfId="0" applyAlignment="1" applyBorder="1" applyFont="1" applyNumberFormat="1">
      <alignment horizontal="center" readingOrder="0" vertical="center"/>
    </xf>
    <xf borderId="35" fillId="29" fontId="33" numFmtId="0" xfId="0" applyAlignment="1" applyBorder="1" applyFont="1">
      <alignment horizontal="center" readingOrder="0" vertical="center"/>
    </xf>
    <xf borderId="75" fillId="0" fontId="3" numFmtId="0" xfId="0" applyBorder="1" applyFont="1"/>
    <xf borderId="43" fillId="7" fontId="34" numFmtId="0" xfId="0" applyAlignment="1" applyBorder="1" applyFont="1">
      <alignment horizontal="center" readingOrder="0" vertical="center"/>
    </xf>
    <xf borderId="43" fillId="7" fontId="35" numFmtId="0" xfId="0" applyAlignment="1" applyBorder="1" applyFont="1">
      <alignment horizontal="left" readingOrder="0" vertical="center"/>
    </xf>
    <xf borderId="76" fillId="0" fontId="3" numFmtId="0" xfId="0" applyBorder="1" applyFont="1"/>
    <xf borderId="77" fillId="7" fontId="15" numFmtId="0" xfId="0" applyAlignment="1" applyBorder="1" applyFont="1">
      <alignment horizontal="center" vertical="center"/>
    </xf>
    <xf borderId="43" fillId="7" fontId="6" numFmtId="165" xfId="0" applyAlignment="1" applyBorder="1" applyFont="1" applyNumberFormat="1">
      <alignment horizontal="center" readingOrder="0" vertical="center"/>
    </xf>
    <xf borderId="78" fillId="0" fontId="3" numFmtId="0" xfId="0" applyBorder="1" applyFont="1"/>
    <xf borderId="79" fillId="0" fontId="3" numFmtId="0" xfId="0" applyBorder="1" applyFont="1"/>
    <xf borderId="35" fillId="29" fontId="5" numFmtId="0" xfId="0" applyAlignment="1" applyBorder="1" applyFont="1">
      <alignment horizontal="center" readingOrder="0" vertical="center"/>
    </xf>
    <xf borderId="45" fillId="7" fontId="13" numFmtId="3" xfId="0" applyAlignment="1" applyBorder="1" applyFont="1" applyNumberFormat="1">
      <alignment readingOrder="0" shrinkToFit="0" vertical="center" wrapText="0"/>
    </xf>
    <xf borderId="35" fillId="7" fontId="5" numFmtId="0" xfId="0" applyAlignment="1" applyBorder="1" applyFont="1">
      <alignment horizontal="center" readingOrder="0" vertical="center"/>
    </xf>
    <xf borderId="35" fillId="27" fontId="7" numFmtId="0" xfId="0" applyAlignment="1" applyBorder="1" applyFont="1">
      <alignment horizontal="center" readingOrder="0" vertical="center"/>
    </xf>
    <xf borderId="35" fillId="25" fontId="7" numFmtId="0" xfId="0" applyAlignment="1" applyBorder="1" applyFont="1">
      <alignment horizontal="center" readingOrder="0" vertical="center"/>
    </xf>
    <xf borderId="35" fillId="7" fontId="5" numFmtId="165" xfId="0" applyAlignment="1" applyBorder="1" applyFont="1" applyNumberFormat="1">
      <alignment horizontal="center" readingOrder="0" vertical="center"/>
    </xf>
    <xf borderId="35" fillId="0" fontId="13" numFmtId="49" xfId="0" applyAlignment="1" applyBorder="1" applyFont="1" applyNumberFormat="1">
      <alignment horizontal="right" readingOrder="0" shrinkToFit="0" vertical="center" wrapText="0"/>
    </xf>
    <xf borderId="35" fillId="0" fontId="13" numFmtId="165" xfId="0" applyAlignment="1" applyBorder="1" applyFont="1" applyNumberFormat="1">
      <alignment horizontal="right" readingOrder="0" shrinkToFit="0" vertical="center" wrapText="0"/>
    </xf>
    <xf borderId="35" fillId="0" fontId="13" numFmtId="165" xfId="0" applyAlignment="1" applyBorder="1" applyFont="1" applyNumberFormat="1">
      <alignment readingOrder="0" shrinkToFit="0" vertical="center" wrapText="0"/>
    </xf>
    <xf borderId="35" fillId="0" fontId="13" numFmtId="0" xfId="0" applyAlignment="1" applyBorder="1" applyFont="1">
      <alignment horizontal="left" readingOrder="0" shrinkToFit="0" vertical="center" wrapText="0"/>
    </xf>
    <xf borderId="35" fillId="0" fontId="36" numFmtId="0" xfId="0" applyAlignment="1" applyBorder="1" applyFont="1">
      <alignment horizontal="center" readingOrder="0" shrinkToFit="0" vertical="center" wrapText="0"/>
    </xf>
    <xf borderId="43" fillId="5" fontId="31" numFmtId="0" xfId="0" applyAlignment="1" applyBorder="1" applyFont="1">
      <alignment horizontal="center" readingOrder="0" vertical="center"/>
    </xf>
    <xf borderId="35" fillId="30" fontId="37" numFmtId="0" xfId="0" applyAlignment="1" applyBorder="1" applyFill="1" applyFont="1">
      <alignment horizontal="center" readingOrder="0" vertical="center"/>
    </xf>
    <xf borderId="35" fillId="30" fontId="14" numFmtId="0" xfId="0" applyAlignment="1" applyBorder="1" applyFont="1">
      <alignment horizontal="center" readingOrder="0" vertical="center"/>
    </xf>
    <xf borderId="35" fillId="30" fontId="33" numFmtId="0" xfId="0" applyAlignment="1" applyBorder="1" applyFont="1">
      <alignment horizontal="center" readingOrder="0" vertical="center"/>
    </xf>
    <xf borderId="35" fillId="30" fontId="5" numFmtId="0" xfId="0" applyAlignment="1" applyBorder="1" applyFont="1">
      <alignment horizontal="center" readingOrder="0" vertical="bottom"/>
    </xf>
    <xf borderId="45" fillId="7" fontId="15" numFmtId="3" xfId="0" applyAlignment="1" applyBorder="1" applyFont="1" applyNumberFormat="1">
      <alignment horizontal="right" vertical="bottom"/>
    </xf>
    <xf borderId="0" fillId="2" fontId="15" numFmtId="0" xfId="0" applyAlignment="1" applyFont="1">
      <alignment horizontal="center" readingOrder="0" vertical="center"/>
    </xf>
    <xf borderId="35" fillId="7" fontId="15" numFmtId="165" xfId="0" applyAlignment="1" applyBorder="1" applyFont="1" applyNumberFormat="1">
      <alignment horizontal="right" vertical="bottom"/>
    </xf>
    <xf borderId="35" fillId="30" fontId="5" numFmtId="0" xfId="0" applyAlignment="1" applyBorder="1" applyFont="1">
      <alignment horizontal="center" readingOrder="0" vertical="center"/>
    </xf>
    <xf borderId="35" fillId="30" fontId="5" numFmtId="0" xfId="0" applyAlignment="1" applyBorder="1" applyFont="1">
      <alignment horizontal="center" vertical="bottom"/>
    </xf>
    <xf borderId="45" fillId="7" fontId="38" numFmtId="3" xfId="0" applyAlignment="1" applyBorder="1" applyFont="1" applyNumberFormat="1">
      <alignment horizontal="right" vertical="bottom"/>
    </xf>
    <xf borderId="35" fillId="5" fontId="2" numFmtId="0" xfId="0" applyAlignment="1" applyBorder="1" applyFont="1">
      <alignment horizontal="center" readingOrder="0" shrinkToFit="0" vertical="center" wrapText="1"/>
    </xf>
    <xf borderId="35" fillId="0" fontId="13" numFmtId="49" xfId="0" applyAlignment="1" applyBorder="1" applyFont="1" applyNumberFormat="1">
      <alignment horizontal="left" readingOrder="0" shrinkToFit="0" vertical="center" wrapText="0"/>
    </xf>
    <xf borderId="36" fillId="31" fontId="13" numFmtId="0" xfId="0" applyAlignment="1" applyBorder="1" applyFill="1" applyFont="1">
      <alignment horizontal="left" readingOrder="0" shrinkToFit="0" vertical="center" wrapText="0"/>
    </xf>
    <xf borderId="35" fillId="31" fontId="13" numFmtId="165" xfId="0" applyAlignment="1" applyBorder="1" applyFont="1" applyNumberFormat="1">
      <alignment horizontal="center" readingOrder="0" shrinkToFit="0" vertical="center" wrapText="0"/>
    </xf>
    <xf borderId="35" fillId="0" fontId="13" numFmtId="10" xfId="0" applyAlignment="1" applyBorder="1" applyFont="1" applyNumberFormat="1">
      <alignment horizontal="center" readingOrder="0" shrinkToFit="0" vertical="center" wrapText="0"/>
    </xf>
    <xf borderId="35" fillId="31" fontId="13" numFmtId="0" xfId="0" applyAlignment="1" applyBorder="1" applyFont="1">
      <alignment horizontal="left" readingOrder="0" shrinkToFit="0" vertical="center" wrapText="0"/>
    </xf>
    <xf borderId="35" fillId="31" fontId="13" numFmtId="165" xfId="0" applyAlignment="1" applyBorder="1" applyFont="1" applyNumberFormat="1">
      <alignment horizontal="left" readingOrder="0" shrinkToFit="0" vertical="center" wrapText="0"/>
    </xf>
    <xf borderId="35" fillId="31" fontId="13" numFmtId="0" xfId="0" applyAlignment="1" applyBorder="1" applyFont="1">
      <alignment horizontal="center" readingOrder="0" shrinkToFit="0" vertical="center" wrapText="0"/>
    </xf>
    <xf borderId="35" fillId="20" fontId="13" numFmtId="0" xfId="0" applyAlignment="1" applyBorder="1" applyFont="1">
      <alignment horizontal="center" readingOrder="0" shrinkToFit="0" vertical="center" wrapText="0"/>
    </xf>
    <xf borderId="0" fillId="2" fontId="15" numFmtId="0" xfId="0" applyAlignment="1" applyFont="1">
      <alignment horizontal="center" vertical="center"/>
    </xf>
    <xf borderId="35" fillId="0" fontId="13" numFmtId="14" xfId="0" applyAlignment="1" applyBorder="1" applyFont="1" applyNumberFormat="1">
      <alignment horizontal="left" readingOrder="0" shrinkToFit="0" vertical="center" wrapText="0"/>
    </xf>
    <xf borderId="35" fillId="0" fontId="13" numFmtId="49" xfId="0" applyAlignment="1" applyBorder="1" applyFont="1" applyNumberFormat="1">
      <alignment horizontal="left" readingOrder="0" shrinkToFit="0" vertical="center" wrapText="0"/>
    </xf>
    <xf borderId="35" fillId="0" fontId="13" numFmtId="165" xfId="0" applyAlignment="1" applyBorder="1" applyFont="1" applyNumberFormat="1">
      <alignment horizontal="left" readingOrder="0" shrinkToFit="0" vertical="center" wrapText="0"/>
    </xf>
    <xf borderId="35" fillId="0" fontId="13" numFmtId="169" xfId="0" applyAlignment="1" applyBorder="1" applyFont="1" applyNumberFormat="1">
      <alignment horizontal="center" readingOrder="0" shrinkToFit="0" vertical="center" wrapText="0"/>
    </xf>
    <xf borderId="35" fillId="0" fontId="13" numFmtId="3" xfId="0" applyAlignment="1" applyBorder="1" applyFont="1" applyNumberFormat="1">
      <alignment horizontal="left" readingOrder="0" shrinkToFit="0" vertical="center" wrapText="0"/>
    </xf>
    <xf borderId="35" fillId="0" fontId="13" numFmtId="167" xfId="0" applyAlignment="1" applyBorder="1" applyFont="1" applyNumberFormat="1">
      <alignment horizontal="left" readingOrder="0" shrinkToFit="0" vertical="center" wrapText="0"/>
    </xf>
    <xf borderId="35" fillId="0" fontId="13" numFmtId="167" xfId="0" applyAlignment="1" applyBorder="1" applyFont="1" applyNumberFormat="1">
      <alignment horizontal="center" readingOrder="0" shrinkToFit="0" vertical="center" wrapText="0"/>
    </xf>
    <xf borderId="35" fillId="0" fontId="13" numFmtId="14" xfId="0" applyAlignment="1" applyBorder="1" applyFont="1" applyNumberFormat="1">
      <alignment horizontal="center" readingOrder="0" shrinkToFit="0" vertical="center" wrapText="0"/>
    </xf>
    <xf borderId="43" fillId="32" fontId="31" numFmtId="0" xfId="0" applyAlignment="1" applyBorder="1" applyFill="1" applyFont="1">
      <alignment horizontal="center" readingOrder="0" vertical="center"/>
    </xf>
    <xf borderId="35" fillId="19" fontId="37" numFmtId="0" xfId="0" applyAlignment="1" applyBorder="1" applyFont="1">
      <alignment horizontal="center" readingOrder="0" vertical="center"/>
    </xf>
    <xf borderId="35" fillId="19" fontId="14" numFmtId="0" xfId="0" applyAlignment="1" applyBorder="1" applyFont="1">
      <alignment horizontal="center" readingOrder="0" vertical="center"/>
    </xf>
    <xf borderId="35" fillId="19" fontId="33" numFmtId="0" xfId="0" applyAlignment="1" applyBorder="1" applyFont="1">
      <alignment horizontal="center" readingOrder="0" vertical="center"/>
    </xf>
    <xf borderId="35" fillId="2" fontId="2" numFmtId="0" xfId="0" applyAlignment="1" applyBorder="1" applyFont="1">
      <alignment horizontal="center" readingOrder="0" shrinkToFit="0" vertical="center" wrapText="1"/>
    </xf>
    <xf borderId="45" fillId="6" fontId="39" numFmtId="20" xfId="0" applyAlignment="1" applyBorder="1" applyFont="1" applyNumberFormat="1">
      <alignment horizontal="center" readingOrder="0" shrinkToFit="0" vertical="center" wrapText="1"/>
    </xf>
    <xf borderId="75" fillId="33" fontId="13" numFmtId="0" xfId="0" applyAlignment="1" applyBorder="1" applyFill="1" applyFont="1">
      <alignment horizontal="center" readingOrder="0" shrinkToFit="0" vertical="center" wrapText="1"/>
    </xf>
    <xf borderId="80" fillId="0" fontId="3" numFmtId="0" xfId="0" applyBorder="1" applyFont="1"/>
    <xf borderId="43" fillId="33" fontId="13" numFmtId="0" xfId="0" applyAlignment="1" applyBorder="1" applyFont="1">
      <alignment horizontal="center" readingOrder="0" shrinkToFit="0" vertical="center" wrapText="1"/>
    </xf>
    <xf borderId="35" fillId="19" fontId="22" numFmtId="0" xfId="0" applyAlignment="1" applyBorder="1" applyFont="1">
      <alignment horizontal="center" readingOrder="0" shrinkToFit="0" vertical="center" wrapText="1"/>
    </xf>
    <xf borderId="35" fillId="6" fontId="24" numFmtId="0" xfId="0" applyAlignment="1" applyBorder="1" applyFont="1">
      <alignment horizontal="center" readingOrder="0" shrinkToFit="0" vertical="center" wrapText="1"/>
    </xf>
    <xf borderId="81" fillId="6" fontId="39" numFmtId="20" xfId="0" applyAlignment="1" applyBorder="1" applyFont="1" applyNumberFormat="1">
      <alignment horizontal="center" readingOrder="0" shrinkToFit="0" vertical="center" wrapText="1"/>
    </xf>
    <xf borderId="82" fillId="0" fontId="3" numFmtId="0" xfId="0" applyBorder="1" applyFont="1"/>
    <xf borderId="83" fillId="0" fontId="3" numFmtId="0" xfId="0" applyBorder="1" applyFont="1"/>
    <xf borderId="35" fillId="19" fontId="40" numFmtId="0" xfId="0" applyAlignment="1" applyBorder="1" applyFont="1">
      <alignment horizontal="center" readingOrder="0" shrinkToFit="0" vertical="center" wrapText="1"/>
    </xf>
    <xf borderId="84" fillId="6" fontId="39" numFmtId="20" xfId="0" applyAlignment="1" applyBorder="1" applyFont="1" applyNumberFormat="1">
      <alignment horizontal="center" readingOrder="0" shrinkToFit="0" vertical="center" wrapText="1"/>
    </xf>
    <xf borderId="35" fillId="19" fontId="5" numFmtId="0" xfId="0" applyAlignment="1" applyBorder="1" applyFont="1">
      <alignment horizontal="center" readingOrder="0" vertical="center"/>
    </xf>
    <xf borderId="85" fillId="32" fontId="2" numFmtId="0" xfId="0" applyAlignment="1" applyBorder="1" applyFont="1">
      <alignment horizontal="center" readingOrder="0" shrinkToFit="0" vertical="center" wrapText="1"/>
    </xf>
    <xf borderId="86" fillId="0" fontId="3" numFmtId="0" xfId="0" applyBorder="1" applyFont="1"/>
    <xf borderId="87" fillId="0" fontId="3" numFmtId="0" xfId="0" applyBorder="1" applyFont="1"/>
    <xf borderId="35" fillId="32" fontId="2" numFmtId="0" xfId="0" applyAlignment="1" applyBorder="1" applyFont="1">
      <alignment horizontal="center" readingOrder="0" shrinkToFit="0" vertical="center" wrapText="1"/>
    </xf>
    <xf borderId="88" fillId="19" fontId="22" numFmtId="0" xfId="0" applyAlignment="1" applyBorder="1" applyFont="1">
      <alignment horizontal="center" readingOrder="0" shrinkToFit="0" vertical="center" wrapText="1"/>
    </xf>
    <xf borderId="89" fillId="0" fontId="3" numFmtId="0" xfId="0" applyBorder="1" applyFont="1"/>
    <xf borderId="14" fillId="2" fontId="15" numFmtId="0" xfId="0" applyAlignment="1" applyBorder="1" applyFont="1">
      <alignment horizontal="center" vertical="center"/>
    </xf>
    <xf borderId="88" fillId="0" fontId="13" numFmtId="0" xfId="0" applyAlignment="1" applyBorder="1" applyFont="1">
      <alignment horizontal="left" readingOrder="0" shrinkToFit="0" vertical="center" wrapText="0"/>
    </xf>
    <xf borderId="75" fillId="2" fontId="15" numFmtId="0" xfId="0" applyAlignment="1" applyBorder="1" applyFont="1">
      <alignment horizontal="center" vertical="center"/>
    </xf>
    <xf borderId="80" fillId="2" fontId="15" numFmtId="0" xfId="0" applyAlignment="1" applyBorder="1" applyFont="1">
      <alignment horizontal="center" vertical="center"/>
    </xf>
    <xf borderId="0" fillId="2" fontId="10" numFmtId="0" xfId="0" applyAlignment="1" applyFont="1">
      <alignment horizontal="center" readingOrder="0" vertical="center"/>
    </xf>
    <xf borderId="88" fillId="0" fontId="13" numFmtId="165" xfId="0" applyAlignment="1" applyBorder="1" applyFont="1" applyNumberFormat="1">
      <alignment horizontal="center" readingOrder="0" shrinkToFit="0" vertical="center" wrapText="0"/>
    </xf>
    <xf borderId="90" fillId="0" fontId="13" numFmtId="10" xfId="0" applyAlignment="1" applyBorder="1" applyFont="1" applyNumberFormat="1">
      <alignment horizontal="center" readingOrder="0" shrinkToFit="0" vertical="center" wrapText="0"/>
    </xf>
    <xf borderId="91" fillId="0" fontId="3" numFmtId="0" xfId="0" applyBorder="1" applyFont="1"/>
    <xf borderId="92" fillId="0" fontId="3" numFmtId="0" xfId="0" applyBorder="1" applyFont="1"/>
    <xf borderId="35" fillId="20" fontId="13" numFmtId="9" xfId="0" applyAlignment="1" applyBorder="1" applyFont="1" applyNumberFormat="1">
      <alignment horizontal="center" readingOrder="0" shrinkToFit="0" vertical="center" wrapText="0"/>
    </xf>
    <xf borderId="45" fillId="19" fontId="22" numFmtId="0" xfId="0" applyAlignment="1" applyBorder="1" applyFont="1">
      <alignment horizontal="center" readingOrder="0" vertical="center"/>
    </xf>
    <xf borderId="35" fillId="19" fontId="22" numFmtId="0" xfId="0" applyAlignment="1" applyBorder="1" applyFont="1">
      <alignment horizontal="center" readingOrder="0" vertical="center"/>
    </xf>
    <xf borderId="45" fillId="31" fontId="41" numFmtId="0" xfId="0" applyAlignment="1" applyBorder="1" applyFont="1">
      <alignment horizontal="center" readingOrder="0" shrinkToFit="0" vertical="center" wrapText="1"/>
    </xf>
    <xf borderId="35" fillId="31" fontId="41" numFmtId="0" xfId="0" applyAlignment="1" applyBorder="1" applyFont="1">
      <alignment horizontal="center" readingOrder="0" shrinkToFit="0" vertical="center" wrapText="1"/>
    </xf>
    <xf borderId="35" fillId="31" fontId="13" numFmtId="49" xfId="0" applyAlignment="1" applyBorder="1" applyFont="1" applyNumberFormat="1">
      <alignment horizontal="center" readingOrder="0" shrinkToFit="0" vertical="center" wrapText="0"/>
    </xf>
    <xf borderId="35" fillId="31" fontId="41" numFmtId="165" xfId="0" applyAlignment="1" applyBorder="1" applyFont="1" applyNumberFormat="1">
      <alignment horizontal="center" readingOrder="0" shrinkToFit="0" vertical="center" wrapText="1"/>
    </xf>
    <xf borderId="35" fillId="20" fontId="41" numFmtId="165" xfId="0" applyAlignment="1" applyBorder="1" applyFont="1" applyNumberFormat="1">
      <alignment horizontal="center" readingOrder="0" shrinkToFit="0" vertical="center" wrapText="0"/>
    </xf>
    <xf borderId="45" fillId="31" fontId="42" numFmtId="0" xfId="0" applyAlignment="1" applyBorder="1" applyFont="1">
      <alignment horizontal="center" readingOrder="0" shrinkToFit="0" vertical="center" wrapText="1"/>
    </xf>
    <xf borderId="45" fillId="31" fontId="43" numFmtId="0" xfId="0" applyAlignment="1" applyBorder="1" applyFont="1">
      <alignment horizontal="center" readingOrder="0" shrinkToFit="0" vertical="center" wrapText="1"/>
    </xf>
    <xf borderId="35" fillId="20" fontId="17" numFmtId="165" xfId="0" applyAlignment="1" applyBorder="1" applyFont="1" applyNumberFormat="1">
      <alignment readingOrder="0" shrinkToFit="0" vertical="center" wrapText="0"/>
    </xf>
    <xf borderId="45" fillId="27" fontId="44" numFmtId="0" xfId="0" applyAlignment="1" applyBorder="1" applyFont="1">
      <alignment horizontal="center" readingOrder="0" shrinkToFit="0" vertical="center" wrapText="1"/>
    </xf>
    <xf borderId="43" fillId="14" fontId="31" numFmtId="0" xfId="0" applyAlignment="1" applyBorder="1" applyFont="1">
      <alignment horizontal="center" readingOrder="0" vertical="center"/>
    </xf>
    <xf borderId="35" fillId="34" fontId="37" numFmtId="0" xfId="0" applyAlignment="1" applyBorder="1" applyFill="1" applyFont="1">
      <alignment horizontal="center" readingOrder="0" vertical="center"/>
    </xf>
    <xf borderId="35" fillId="34" fontId="14" numFmtId="0" xfId="0" applyAlignment="1" applyBorder="1" applyFont="1">
      <alignment horizontal="center" readingOrder="0" vertical="center"/>
    </xf>
    <xf borderId="35" fillId="34" fontId="33" numFmtId="0" xfId="0" applyAlignment="1" applyBorder="1" applyFont="1">
      <alignment horizontal="center" readingOrder="0" vertical="center"/>
    </xf>
    <xf borderId="35" fillId="14" fontId="2" numFmtId="0" xfId="0" applyAlignment="1" applyBorder="1" applyFont="1">
      <alignment horizontal="center" readingOrder="0" shrinkToFit="0" vertical="center" wrapText="1"/>
    </xf>
    <xf borderId="45" fillId="14" fontId="39" numFmtId="20" xfId="0" applyAlignment="1" applyBorder="1" applyFont="1" applyNumberFormat="1">
      <alignment horizontal="center" readingOrder="0" shrinkToFit="0" vertical="center" wrapText="1"/>
    </xf>
    <xf borderId="81" fillId="14" fontId="39" numFmtId="20" xfId="0" applyAlignment="1" applyBorder="1" applyFont="1" applyNumberFormat="1">
      <alignment horizontal="center" readingOrder="0" shrinkToFit="0" vertical="center" wrapText="1"/>
    </xf>
    <xf borderId="84" fillId="14" fontId="39" numFmtId="20" xfId="0" applyAlignment="1" applyBorder="1" applyFont="1" applyNumberFormat="1">
      <alignment horizontal="center" readingOrder="0" shrinkToFit="0" vertical="center" wrapText="1"/>
    </xf>
    <xf borderId="35" fillId="34" fontId="5" numFmtId="0" xfId="0" applyAlignment="1" applyBorder="1" applyFont="1">
      <alignment horizontal="center" readingOrder="0" vertical="center"/>
    </xf>
    <xf borderId="45" fillId="34" fontId="22" numFmtId="0" xfId="0" applyAlignment="1" applyBorder="1" applyFont="1">
      <alignment horizontal="center" readingOrder="0" vertical="center"/>
    </xf>
    <xf borderId="35" fillId="34" fontId="22" numFmtId="0" xfId="0" applyAlignment="1" applyBorder="1" applyFont="1">
      <alignment horizontal="center" readingOrder="0" vertical="center"/>
    </xf>
    <xf borderId="35" fillId="31" fontId="41" numFmtId="9" xfId="0" applyAlignment="1" applyBorder="1" applyFont="1" applyNumberFormat="1">
      <alignment horizontal="center" readingOrder="0" shrinkToFit="0" vertical="center" wrapText="1"/>
    </xf>
    <xf borderId="45" fillId="14" fontId="44" numFmtId="0" xfId="0" applyAlignment="1" applyBorder="1" applyFont="1">
      <alignment horizontal="center" readingOrder="0" shrinkToFit="0" vertical="center" wrapText="1"/>
    </xf>
    <xf borderId="43" fillId="12" fontId="31" numFmtId="0" xfId="0" applyAlignment="1" applyBorder="1" applyFont="1">
      <alignment horizontal="center" readingOrder="0" vertical="center"/>
    </xf>
    <xf borderId="35" fillId="21" fontId="37" numFmtId="0" xfId="0" applyAlignment="1" applyBorder="1" applyFont="1">
      <alignment horizontal="center" readingOrder="0" vertical="center"/>
    </xf>
    <xf borderId="35" fillId="21" fontId="14" numFmtId="0" xfId="0" applyAlignment="1" applyBorder="1" applyFont="1">
      <alignment horizontal="center" readingOrder="0" vertical="center"/>
    </xf>
    <xf borderId="35" fillId="21" fontId="33" numFmtId="0" xfId="0" applyAlignment="1" applyBorder="1" applyFont="1">
      <alignment horizontal="center" readingOrder="0" vertical="center"/>
    </xf>
    <xf borderId="35" fillId="21" fontId="5" numFmtId="0" xfId="0" applyAlignment="1" applyBorder="1" applyFont="1">
      <alignment horizontal="center" readingOrder="0" vertical="center"/>
    </xf>
    <xf borderId="35" fillId="12" fontId="2" numFmtId="0" xfId="0" applyAlignment="1" applyBorder="1" applyFont="1">
      <alignment horizontal="center" readingOrder="0" shrinkToFit="0" vertical="center" wrapText="1"/>
    </xf>
    <xf borderId="35" fillId="21" fontId="22" numFmtId="0" xfId="0" applyAlignment="1" applyBorder="1" applyFont="1">
      <alignment horizontal="center" readingOrder="0" shrinkToFit="0" vertical="center" wrapText="1"/>
    </xf>
    <xf borderId="93" fillId="33" fontId="45" numFmtId="0" xfId="0" applyAlignment="1" applyBorder="1" applyFont="1">
      <alignment horizontal="center" readingOrder="0" vertical="center"/>
    </xf>
    <xf borderId="93" fillId="0" fontId="46" numFmtId="0" xfId="0" applyAlignment="1" applyBorder="1" applyFont="1">
      <alignment horizontal="center" vertical="center"/>
    </xf>
    <xf borderId="93" fillId="0" fontId="1" numFmtId="0" xfId="0" applyBorder="1" applyFont="1"/>
    <xf borderId="0" fillId="0" fontId="46" numFmtId="0" xfId="0" applyAlignment="1" applyFont="1">
      <alignment horizontal="center" vertical="center"/>
    </xf>
    <xf borderId="0" fillId="2" fontId="47" numFmtId="0" xfId="0" applyFont="1"/>
    <xf borderId="35" fillId="35" fontId="10" numFmtId="0" xfId="0" applyAlignment="1" applyBorder="1" applyFill="1" applyFont="1">
      <alignment horizontal="center" readingOrder="0"/>
    </xf>
    <xf borderId="94" fillId="7" fontId="22" numFmtId="0" xfId="0" applyAlignment="1" applyBorder="1" applyFont="1">
      <alignment horizontal="center" readingOrder="0"/>
    </xf>
    <xf borderId="95" fillId="0" fontId="3" numFmtId="0" xfId="0" applyBorder="1" applyFont="1"/>
    <xf borderId="96" fillId="0" fontId="3" numFmtId="0" xfId="0" applyBorder="1" applyFont="1"/>
    <xf borderId="97" fillId="7" fontId="4" numFmtId="0" xfId="0" applyAlignment="1" applyBorder="1" applyFont="1">
      <alignment readingOrder="0"/>
    </xf>
    <xf borderId="97" fillId="7" fontId="22" numFmtId="0" xfId="0" applyAlignment="1" applyBorder="1" applyFont="1">
      <alignment horizontal="center" readingOrder="0"/>
    </xf>
    <xf borderId="98" fillId="7" fontId="13" numFmtId="168" xfId="0" applyAlignment="1" applyBorder="1" applyFont="1" applyNumberFormat="1">
      <alignment horizontal="center" readingOrder="0"/>
    </xf>
    <xf borderId="98" fillId="7" fontId="13" numFmtId="0" xfId="0" applyAlignment="1" applyBorder="1" applyFont="1">
      <alignment horizontal="center" readingOrder="0"/>
    </xf>
    <xf borderId="97" fillId="7" fontId="4" numFmtId="0" xfId="0" applyAlignment="1" applyBorder="1" applyFont="1">
      <alignment horizontal="center" readingOrder="0"/>
    </xf>
    <xf borderId="99" fillId="0" fontId="3" numFmtId="0" xfId="0" applyBorder="1" applyFont="1"/>
    <xf quotePrefix="1" borderId="75" fillId="31" fontId="41" numFmtId="0" xfId="0" applyAlignment="1" applyBorder="1" applyFont="1">
      <alignment horizontal="center" readingOrder="0"/>
    </xf>
    <xf borderId="100" fillId="7" fontId="22" numFmtId="0" xfId="0" applyAlignment="1" applyBorder="1" applyFont="1">
      <alignment horizontal="center" readingOrder="0"/>
    </xf>
    <xf borderId="101" fillId="0" fontId="3" numFmtId="0" xfId="0" applyBorder="1" applyFont="1"/>
    <xf borderId="102" fillId="7" fontId="4" numFmtId="0" xfId="0" applyAlignment="1" applyBorder="1" applyFont="1">
      <alignment readingOrder="0"/>
    </xf>
    <xf borderId="102" fillId="7" fontId="22" numFmtId="0" xfId="0" applyAlignment="1" applyBorder="1" applyFont="1">
      <alignment horizontal="center" readingOrder="0"/>
    </xf>
    <xf borderId="102" fillId="7" fontId="4" numFmtId="49" xfId="0" applyAlignment="1" applyBorder="1" applyFont="1" applyNumberFormat="1">
      <alignment readingOrder="0"/>
    </xf>
    <xf borderId="102" fillId="7" fontId="13" numFmtId="0" xfId="0" applyAlignment="1" applyBorder="1" applyFont="1">
      <alignment horizontal="left" readingOrder="0"/>
    </xf>
    <xf borderId="102" fillId="7" fontId="13" numFmtId="0" xfId="0" applyAlignment="1" applyBorder="1" applyFont="1">
      <alignment horizontal="center" readingOrder="0"/>
    </xf>
    <xf borderId="103" fillId="0" fontId="3" numFmtId="0" xfId="0" applyBorder="1" applyFont="1"/>
    <xf borderId="35" fillId="7" fontId="13" numFmtId="0" xfId="0" applyAlignment="1" applyBorder="1" applyFont="1">
      <alignment horizontal="center" readingOrder="0"/>
    </xf>
    <xf borderId="104" fillId="7" fontId="22" numFmtId="0" xfId="0" applyAlignment="1" applyBorder="1" applyFont="1">
      <alignment horizontal="center" readingOrder="0"/>
    </xf>
    <xf borderId="105" fillId="0" fontId="3" numFmtId="0" xfId="0" applyBorder="1" applyFont="1"/>
    <xf borderId="106" fillId="7" fontId="4" numFmtId="0" xfId="0" applyAlignment="1" applyBorder="1" applyFont="1">
      <alignment horizontal="left" readingOrder="0"/>
    </xf>
    <xf borderId="104" fillId="7" fontId="4" numFmtId="165" xfId="0" applyAlignment="1" applyBorder="1" applyFont="1" applyNumberFormat="1">
      <alignment horizontal="left" readingOrder="0"/>
    </xf>
    <xf quotePrefix="1" borderId="43" fillId="31" fontId="41" numFmtId="0" xfId="0" applyAlignment="1" applyBorder="1" applyFont="1">
      <alignment horizontal="center" readingOrder="0"/>
    </xf>
    <xf borderId="107" fillId="0" fontId="3" numFmtId="0" xfId="0" applyBorder="1" applyFont="1"/>
    <xf borderId="35" fillId="7" fontId="48" numFmtId="169" xfId="0" applyAlignment="1" applyBorder="1" applyFont="1" applyNumberFormat="1">
      <alignment horizontal="center" readingOrder="0" shrinkToFit="0" vertical="center" wrapText="1"/>
    </xf>
    <xf borderId="104" fillId="7" fontId="48" numFmtId="0" xfId="0" applyAlignment="1" applyBorder="1" applyFont="1">
      <alignment horizontal="center" readingOrder="0" shrinkToFit="0" vertical="center" wrapText="1"/>
    </xf>
    <xf borderId="104" fillId="7" fontId="48" numFmtId="0" xfId="0" applyAlignment="1" applyBorder="1" applyFont="1">
      <alignment readingOrder="0" shrinkToFit="0" vertical="center" wrapText="1"/>
    </xf>
    <xf borderId="35" fillId="7" fontId="48" numFmtId="0" xfId="0" applyAlignment="1" applyBorder="1" applyFont="1">
      <alignment horizontal="center" readingOrder="0" shrinkToFit="0" vertical="center" wrapText="1"/>
    </xf>
    <xf borderId="35" fillId="7" fontId="48" numFmtId="165" xfId="0" applyAlignment="1" applyBorder="1" applyFont="1" applyNumberFormat="1">
      <alignment horizontal="center" readingOrder="0" shrinkToFit="0" vertical="center" wrapText="1"/>
    </xf>
    <xf borderId="43" fillId="7" fontId="48" numFmtId="0" xfId="0" applyAlignment="1" applyBorder="1" applyFont="1">
      <alignment horizontal="center" readingOrder="0" shrinkToFit="0" vertical="center" wrapText="1"/>
    </xf>
    <xf borderId="108" fillId="7" fontId="48" numFmtId="0" xfId="0" applyAlignment="1" applyBorder="1" applyFont="1">
      <alignment horizontal="center" readingOrder="0" shrinkToFit="0" vertical="center" wrapText="1"/>
    </xf>
    <xf borderId="109" fillId="0" fontId="3" numFmtId="0" xfId="0" applyBorder="1" applyFont="1"/>
    <xf borderId="108" fillId="7" fontId="48" numFmtId="0" xfId="0" applyAlignment="1" applyBorder="1" applyFont="1">
      <alignment readingOrder="0" shrinkToFit="0" vertical="center" wrapText="1"/>
    </xf>
    <xf borderId="43" fillId="7" fontId="48" numFmtId="165" xfId="0" applyAlignment="1" applyBorder="1" applyFont="1" applyNumberFormat="1">
      <alignment horizontal="center" readingOrder="0" shrinkToFit="0" vertical="center" wrapText="1"/>
    </xf>
    <xf borderId="110" fillId="7" fontId="22" numFmtId="0" xfId="0" applyAlignment="1" applyBorder="1" applyFont="1">
      <alignment horizontal="right" readingOrder="0" vertical="center"/>
    </xf>
    <xf borderId="111" fillId="0" fontId="3" numFmtId="0" xfId="0" applyBorder="1" applyFont="1"/>
    <xf borderId="112" fillId="7" fontId="22" numFmtId="165" xfId="0" applyAlignment="1" applyBorder="1" applyFont="1" applyNumberFormat="1">
      <alignment horizontal="center" readingOrder="0" vertical="center"/>
    </xf>
    <xf borderId="113" fillId="0" fontId="3" numFmtId="0" xfId="0" applyBorder="1" applyFont="1"/>
    <xf borderId="114" fillId="0" fontId="3" numFmtId="0" xfId="0" applyBorder="1" applyFont="1"/>
    <xf borderId="43" fillId="7" fontId="22" numFmtId="0" xfId="0" applyAlignment="1" applyBorder="1" applyFont="1">
      <alignment horizontal="right" readingOrder="0" vertical="center"/>
    </xf>
    <xf borderId="108" fillId="7" fontId="22" numFmtId="165" xfId="0" applyAlignment="1" applyBorder="1" applyFont="1" applyNumberFormat="1">
      <alignment horizontal="center" readingOrder="0" vertical="center"/>
    </xf>
    <xf borderId="43" fillId="7" fontId="49" numFmtId="0" xfId="0" applyAlignment="1" applyBorder="1" applyFont="1">
      <alignment horizontal="right" readingOrder="0" vertical="center"/>
    </xf>
    <xf borderId="108" fillId="7" fontId="49" numFmtId="165" xfId="0" applyAlignment="1" applyBorder="1" applyFont="1" applyNumberFormat="1">
      <alignment horizontal="center" readingOrder="0" vertical="center"/>
    </xf>
    <xf borderId="35" fillId="7" fontId="48" numFmtId="14" xfId="0" applyAlignment="1" applyBorder="1" applyFont="1" applyNumberFormat="1">
      <alignment horizontal="center" readingOrder="0" shrinkToFit="0" vertical="center" wrapText="1"/>
    </xf>
    <xf borderId="35" fillId="7" fontId="48" numFmtId="49" xfId="0" applyAlignment="1" applyBorder="1" applyFont="1" applyNumberFormat="1">
      <alignment horizontal="center" readingOrder="0" shrinkToFit="0" vertical="center" wrapText="1"/>
    </xf>
    <xf borderId="35" fillId="7" fontId="48" numFmtId="168" xfId="0" applyAlignment="1" applyBorder="1" applyFont="1" applyNumberFormat="1">
      <alignment horizontal="center" readingOrder="0" shrinkToFit="0" vertical="center" wrapText="1"/>
    </xf>
    <xf borderId="45" fillId="18" fontId="7" numFmtId="0" xfId="0" applyAlignment="1" applyBorder="1" applyFont="1">
      <alignment horizontal="center" readingOrder="0"/>
    </xf>
    <xf borderId="45" fillId="20" fontId="33" numFmtId="9" xfId="0" applyAlignment="1" applyBorder="1" applyFont="1" applyNumberFormat="1">
      <alignment horizontal="center" readingOrder="0"/>
    </xf>
    <xf borderId="35" fillId="0" fontId="13" numFmtId="49" xfId="0" applyAlignment="1" applyBorder="1" applyFont="1" applyNumberFormat="1">
      <alignment horizontal="left" readingOrder="0" shrinkToFit="0" vertical="center" wrapText="0"/>
    </xf>
    <xf borderId="115" fillId="18" fontId="7" numFmtId="0" xfId="0" applyAlignment="1" applyBorder="1" applyFont="1">
      <alignment horizontal="center" readingOrder="0"/>
    </xf>
    <xf borderId="0" fillId="0" fontId="13" numFmtId="0" xfId="0" applyAlignment="1" applyFont="1">
      <alignment readingOrder="0"/>
    </xf>
    <xf borderId="0" fillId="0" fontId="47" numFmtId="165" xfId="0" applyAlignment="1" applyFont="1" applyNumberFormat="1">
      <alignment readingOrder="0"/>
    </xf>
    <xf borderId="0" fillId="0" fontId="47" numFmtId="0" xfId="0" applyAlignment="1" applyFont="1">
      <alignment readingOrder="0"/>
    </xf>
    <xf borderId="0" fillId="0" fontId="47" numFmtId="165" xfId="0" applyFont="1" applyNumberFormat="1"/>
    <xf borderId="0" fillId="0" fontId="47" numFmtId="0" xfId="0" applyAlignment="1" applyFont="1">
      <alignment horizontal="center" readingOrder="0"/>
    </xf>
  </cellXfs>
  <cellStyles count="1">
    <cellStyle xfId="0" name="Normal" builtinId="0"/>
  </cellStyles>
  <dxfs count="13">
    <dxf>
      <font>
        <color rgb="FFEA4335"/>
      </font>
      <fill>
        <patternFill patternType="none"/>
      </fill>
      <border/>
    </dxf>
    <dxf>
      <font>
        <color rgb="FF189439"/>
      </font>
      <fill>
        <patternFill patternType="none"/>
      </fill>
      <border/>
    </dxf>
    <dxf>
      <font>
        <color rgb="FF980000"/>
      </font>
      <fill>
        <patternFill patternType="solid">
          <fgColor rgb="FFF4CCCC"/>
          <bgColor rgb="FFF4CCCC"/>
        </patternFill>
      </fill>
      <border/>
    </dxf>
    <dxf>
      <font>
        <color rgb="FF189439"/>
      </font>
      <fill>
        <patternFill patternType="solid">
          <fgColor rgb="FFB7E1CD"/>
          <bgColor rgb="FFB7E1CD"/>
        </patternFill>
      </fill>
      <border/>
    </dxf>
    <dxf>
      <font>
        <color rgb="FFB45F06"/>
      </font>
      <fill>
        <patternFill patternType="solid">
          <fgColor rgb="FFFFF2CC"/>
          <bgColor rgb="FFFFF2CC"/>
        </patternFill>
      </fill>
      <border/>
    </dxf>
    <dxf>
      <font>
        <b/>
        <color rgb="FF189439"/>
      </font>
      <fill>
        <patternFill patternType="none"/>
      </fill>
      <border/>
    </dxf>
    <dxf>
      <font>
        <b/>
        <i/>
        <color rgb="FFEA4335"/>
      </font>
      <fill>
        <patternFill patternType="none"/>
      </fill>
      <border/>
    </dxf>
    <dxf>
      <font>
        <b/>
        <i/>
        <color rgb="FFEFEFEF"/>
      </font>
      <fill>
        <patternFill patternType="solid">
          <fgColor theme="5"/>
          <bgColor theme="5"/>
        </patternFill>
      </fill>
      <border/>
    </dxf>
    <dxf>
      <font>
        <color rgb="FF34A853"/>
      </font>
      <fill>
        <patternFill patternType="solid">
          <fgColor rgb="FF34A853"/>
          <bgColor rgb="FF34A853"/>
        </patternFill>
      </fill>
      <border/>
    </dxf>
    <dxf>
      <font>
        <color rgb="FFFBBC04"/>
      </font>
      <fill>
        <patternFill patternType="solid">
          <fgColor rgb="FFFBBC04"/>
          <bgColor rgb="FFFBBC04"/>
        </patternFill>
      </fill>
      <border/>
    </dxf>
    <dxf>
      <font>
        <color theme="8"/>
      </font>
      <fill>
        <patternFill patternType="solid">
          <fgColor theme="8"/>
          <bgColor theme="8"/>
        </patternFill>
      </fill>
      <border/>
    </dxf>
    <dxf>
      <font>
        <color theme="5"/>
      </font>
      <fill>
        <patternFill patternType="solid">
          <fgColor theme="5"/>
          <bgColor theme="5"/>
        </patternFill>
      </fill>
      <border/>
    </dxf>
    <dxf>
      <font>
        <b/>
        <i/>
        <color rgb="FFEFEFEF"/>
      </font>
      <fill>
        <patternFill patternType="solid">
          <fgColor rgb="FFEA4335"/>
          <bgColor rgb="FFEA4335"/>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Chart2.png"/><Relationship Id="rId3" Type="http://schemas.openxmlformats.org/officeDocument/2006/relationships/image" Target="../media/Chart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114300</xdr:colOff>
      <xdr:row>20</xdr:row>
      <xdr:rowOff>28575</xdr:rowOff>
    </xdr:from>
    <xdr:ext cx="1228725" cy="228600"/>
    <xdr:sp>
      <xdr:nvSpPr>
        <xdr:cNvPr id="3" name="Shape 3"/>
        <xdr:cNvSpPr/>
      </xdr:nvSpPr>
      <xdr:spPr>
        <a:xfrm>
          <a:off x="1546125" y="861000"/>
          <a:ext cx="2996100" cy="531600"/>
        </a:xfrm>
        <a:prstGeom prst="roundRect">
          <a:avLst>
            <a:gd fmla="val 16667" name="adj"/>
          </a:avLst>
        </a:prstGeom>
        <a:gradFill>
          <a:gsLst>
            <a:gs pos="0">
              <a:srgbClr val="FFFFFF">
                <a:alpha val="0"/>
              </a:srgbClr>
            </a:gs>
            <a:gs pos="100000">
              <a:srgbClr val="666666"/>
            </a:gs>
          </a:gsLst>
          <a:lin ang="16198662" scaled="0"/>
        </a:grad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rPr b="1" i="1" lang="en-US" sz="1900">
              <a:solidFill>
                <a:srgbClr val="FFFFFF"/>
              </a:solidFill>
              <a:latin typeface="Roboto"/>
              <a:ea typeface="Roboto"/>
              <a:cs typeface="Roboto"/>
              <a:sym typeface="Roboto"/>
            </a:rPr>
            <a:t>Ver más…</a:t>
          </a:r>
          <a:endParaRPr b="1" i="1" sz="1900">
            <a:solidFill>
              <a:srgbClr val="FFFFFF"/>
            </a:solidFill>
            <a:latin typeface="Roboto"/>
            <a:ea typeface="Roboto"/>
            <a:cs typeface="Roboto"/>
            <a:sym typeface="Roboto"/>
          </a:endParaRPr>
        </a:p>
      </xdr:txBody>
    </xdr:sp>
    <xdr:clientData fLocksWithSheet="0"/>
  </xdr:oneCellAnchor>
  <xdr:oneCellAnchor>
    <xdr:from>
      <xdr:col>60</xdr:col>
      <xdr:colOff>95250</xdr:colOff>
      <xdr:row>21</xdr:row>
      <xdr:rowOff>57150</xdr:rowOff>
    </xdr:from>
    <xdr:ext cx="942975" cy="276225"/>
    <xdr:sp>
      <xdr:nvSpPr>
        <xdr:cNvPr id="4" name="Shape 4"/>
        <xdr:cNvSpPr/>
      </xdr:nvSpPr>
      <xdr:spPr>
        <a:xfrm>
          <a:off x="1799725" y="368125"/>
          <a:ext cx="1942800" cy="562500"/>
        </a:xfrm>
        <a:prstGeom prst="roundRect">
          <a:avLst>
            <a:gd fmla="val 16667" name="adj"/>
          </a:avLst>
        </a:prstGeom>
        <a:solidFill>
          <a:srgbClr val="38761D"/>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300">
              <a:solidFill>
                <a:srgbClr val="FFFFFF"/>
              </a:solidFill>
            </a:rPr>
            <a:t>REFRESH</a:t>
          </a:r>
          <a:endParaRPr b="1" sz="23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28575</xdr:colOff>
      <xdr:row>53</xdr:row>
      <xdr:rowOff>28575</xdr:rowOff>
    </xdr:from>
    <xdr:ext cx="2895600" cy="2362200"/>
    <xdr:pic>
      <xdr:nvPicPr>
        <xdr:cNvPr id="1987494438" name="Chart1" title="Grá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30</xdr:col>
      <xdr:colOff>28575</xdr:colOff>
      <xdr:row>81</xdr:row>
      <xdr:rowOff>104775</xdr:rowOff>
    </xdr:from>
    <xdr:ext cx="2895600" cy="2362200"/>
    <xdr:pic>
      <xdr:nvPicPr>
        <xdr:cNvPr id="207559134" name="Chart2" title="Gráfico">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30</xdr:col>
      <xdr:colOff>28575</xdr:colOff>
      <xdr:row>67</xdr:row>
      <xdr:rowOff>66675</xdr:rowOff>
    </xdr:from>
    <xdr:ext cx="2895600" cy="2362200"/>
    <xdr:pic>
      <xdr:nvPicPr>
        <xdr:cNvPr id="888362574" name="Chart3" title="Gráfico">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28</xdr:col>
      <xdr:colOff>95250</xdr:colOff>
      <xdr:row>7</xdr:row>
      <xdr:rowOff>200025</xdr:rowOff>
    </xdr:from>
    <xdr:ext cx="2857500" cy="219075"/>
    <xdr:sp>
      <xdr:nvSpPr>
        <xdr:cNvPr id="5" name="Shape 5"/>
        <xdr:cNvSpPr/>
      </xdr:nvSpPr>
      <xdr:spPr>
        <a:xfrm>
          <a:off x="125" y="370175"/>
          <a:ext cx="6858000" cy="501000"/>
        </a:xfrm>
        <a:prstGeom prst="roundRect">
          <a:avLst>
            <a:gd fmla="val 16667" name="adj"/>
          </a:avLst>
        </a:prstGeom>
        <a:solidFill>
          <a:srgbClr val="9900FF"/>
        </a:solidFill>
        <a:ln cap="flat" cmpd="sng" w="19050">
          <a:solidFill>
            <a:srgbClr val="9900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rPr>
            <a:t>AGREGAR</a:t>
          </a:r>
          <a:endParaRPr b="1" sz="2900">
            <a:solidFill>
              <a:srgbClr val="FFFFFF"/>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2676525" cy="276225"/>
    <xdr:sp>
      <xdr:nvSpPr>
        <xdr:cNvPr id="6" name="Shape 6"/>
        <xdr:cNvSpPr/>
      </xdr:nvSpPr>
      <xdr:spPr>
        <a:xfrm>
          <a:off x="0" y="163600"/>
          <a:ext cx="6657000" cy="6543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18</xdr:col>
      <xdr:colOff>295275</xdr:colOff>
      <xdr:row>14</xdr:row>
      <xdr:rowOff>9525</xdr:rowOff>
    </xdr:from>
    <xdr:ext cx="2209800" cy="276225"/>
    <xdr:sp>
      <xdr:nvSpPr>
        <xdr:cNvPr id="7" name="Shape 7"/>
        <xdr:cNvSpPr/>
      </xdr:nvSpPr>
      <xdr:spPr>
        <a:xfrm>
          <a:off x="910075" y="235200"/>
          <a:ext cx="5031000" cy="6954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34</xdr:col>
      <xdr:colOff>333375</xdr:colOff>
      <xdr:row>4</xdr:row>
      <xdr:rowOff>161925</xdr:rowOff>
    </xdr:from>
    <xdr:ext cx="2428875" cy="276225"/>
    <xdr:sp>
      <xdr:nvSpPr>
        <xdr:cNvPr id="8" name="Shape 8"/>
        <xdr:cNvSpPr/>
      </xdr:nvSpPr>
      <xdr:spPr>
        <a:xfrm>
          <a:off x="541950" y="378350"/>
          <a:ext cx="5757300" cy="582900"/>
        </a:xfrm>
        <a:prstGeom prst="roundRect">
          <a:avLst>
            <a:gd fmla="val 16667" name="adj"/>
          </a:avLst>
        </a:prstGeom>
        <a:solidFill>
          <a:srgbClr val="5A328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300">
              <a:solidFill>
                <a:srgbClr val="FFFFFF"/>
              </a:solidFill>
            </a:rPr>
            <a:t>ACTUALIZAR DATOS</a:t>
          </a:r>
          <a:endParaRPr b="1" sz="23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44</xdr:col>
      <xdr:colOff>133350</xdr:colOff>
      <xdr:row>18</xdr:row>
      <xdr:rowOff>104775</xdr:rowOff>
    </xdr:from>
    <xdr:ext cx="1428750" cy="276225"/>
    <xdr:sp>
      <xdr:nvSpPr>
        <xdr:cNvPr id="9" name="Shape 9"/>
        <xdr:cNvSpPr/>
      </xdr:nvSpPr>
      <xdr:spPr>
        <a:xfrm>
          <a:off x="1400925" y="388575"/>
          <a:ext cx="2934900" cy="6237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rPr>
            <a:t>RESERVAR</a:t>
          </a:r>
          <a:endParaRPr b="1" sz="2700">
            <a:solidFill>
              <a:srgbClr val="FFFFFF"/>
            </a:solidFill>
          </a:endParaRPr>
        </a:p>
      </xdr:txBody>
    </xdr:sp>
    <xdr:clientData fLocksWithSheet="0"/>
  </xdr:oneCellAnchor>
  <xdr:oneCellAnchor>
    <xdr:from>
      <xdr:col>23</xdr:col>
      <xdr:colOff>66675</xdr:colOff>
      <xdr:row>20</xdr:row>
      <xdr:rowOff>38100</xdr:rowOff>
    </xdr:from>
    <xdr:ext cx="2047875" cy="276225"/>
    <xdr:sp>
      <xdr:nvSpPr>
        <xdr:cNvPr id="10" name="Shape 10"/>
        <xdr:cNvSpPr/>
      </xdr:nvSpPr>
      <xdr:spPr>
        <a:xfrm>
          <a:off x="910075" y="204525"/>
          <a:ext cx="5215200" cy="7770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DESCARGAR RECIBOS</a:t>
          </a:r>
          <a:endParaRPr b="1" sz="2700">
            <a:solidFill>
              <a:srgbClr val="FFFFFF"/>
            </a:solidFill>
            <a:latin typeface="Roboto"/>
            <a:ea typeface="Roboto"/>
            <a:cs typeface="Roboto"/>
            <a:sym typeface="Roboto"/>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oneCellAnchor>
    <xdr:from>
      <xdr:col>44</xdr:col>
      <xdr:colOff>133350</xdr:colOff>
      <xdr:row>18</xdr:row>
      <xdr:rowOff>104775</xdr:rowOff>
    </xdr:from>
    <xdr:ext cx="1428750" cy="276225"/>
    <xdr:sp>
      <xdr:nvSpPr>
        <xdr:cNvPr id="9" name="Shape 9"/>
        <xdr:cNvSpPr/>
      </xdr:nvSpPr>
      <xdr:spPr>
        <a:xfrm>
          <a:off x="1400925" y="388575"/>
          <a:ext cx="2934900" cy="623700"/>
        </a:xfrm>
        <a:prstGeom prst="roundRect">
          <a:avLst>
            <a:gd fmla="val 16667" name="adj"/>
          </a:avLst>
        </a:prstGeom>
        <a:solidFill>
          <a:srgbClr val="1F843A"/>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rPr>
            <a:t>RESERVAR</a:t>
          </a:r>
          <a:endParaRPr b="1" sz="2700">
            <a:solidFill>
              <a:srgbClr val="FFFFFF"/>
            </a:solidFill>
          </a:endParaRPr>
        </a:p>
      </xdr:txBody>
    </xdr:sp>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104775</xdr:colOff>
      <xdr:row>14</xdr:row>
      <xdr:rowOff>9525</xdr:rowOff>
    </xdr:from>
    <xdr:ext cx="3048000" cy="276225"/>
    <xdr:sp>
      <xdr:nvSpPr>
        <xdr:cNvPr id="6" name="Shape 6"/>
        <xdr:cNvSpPr/>
      </xdr:nvSpPr>
      <xdr:spPr>
        <a:xfrm>
          <a:off x="0" y="163600"/>
          <a:ext cx="6657000" cy="6543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900">
              <a:solidFill>
                <a:srgbClr val="FFFFFF"/>
              </a:solidFill>
              <a:latin typeface="Roboto"/>
              <a:ea typeface="Roboto"/>
              <a:cs typeface="Roboto"/>
              <a:sym typeface="Roboto"/>
            </a:rPr>
            <a:t>CARGAR INSCRIPCIÓN</a:t>
          </a:r>
          <a:endParaRPr b="1" sz="2900">
            <a:solidFill>
              <a:srgbClr val="FFFFFF"/>
            </a:solidFill>
            <a:latin typeface="Roboto"/>
            <a:ea typeface="Roboto"/>
            <a:cs typeface="Roboto"/>
            <a:sym typeface="Roboto"/>
          </a:endParaRPr>
        </a:p>
      </xdr:txBody>
    </xdr:sp>
    <xdr:clientData fLocksWithSheet="0"/>
  </xdr:oneCellAnchor>
  <xdr:oneCellAnchor>
    <xdr:from>
      <xdr:col>20</xdr:col>
      <xdr:colOff>161925</xdr:colOff>
      <xdr:row>14</xdr:row>
      <xdr:rowOff>9525</xdr:rowOff>
    </xdr:from>
    <xdr:ext cx="2219325" cy="276225"/>
    <xdr:sp>
      <xdr:nvSpPr>
        <xdr:cNvPr id="7" name="Shape 7"/>
        <xdr:cNvSpPr/>
      </xdr:nvSpPr>
      <xdr:spPr>
        <a:xfrm>
          <a:off x="910075" y="235200"/>
          <a:ext cx="5031000" cy="695400"/>
        </a:xfrm>
        <a:prstGeom prst="roundRect">
          <a:avLst>
            <a:gd fmla="val 16667" name="adj"/>
          </a:avLst>
        </a:prstGeom>
        <a:solidFill>
          <a:srgbClr val="3D85C6"/>
        </a:solidFill>
        <a:ln cap="flat" cmpd="sng" w="38100">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2700">
              <a:solidFill>
                <a:srgbClr val="FFFFFF"/>
              </a:solidFill>
              <a:latin typeface="Roboto"/>
              <a:ea typeface="Roboto"/>
              <a:cs typeface="Roboto"/>
              <a:sym typeface="Roboto"/>
            </a:rPr>
            <a:t>CARGAR CUOTA</a:t>
          </a:r>
          <a:endParaRPr b="1" sz="2700">
            <a:solidFill>
              <a:srgbClr val="FFFFFF"/>
            </a:solidFill>
            <a:latin typeface="Roboto"/>
            <a:ea typeface="Roboto"/>
            <a:cs typeface="Roboto"/>
            <a:sym typeface="Roboto"/>
          </a:endParaRPr>
        </a:p>
      </xdr:txBody>
    </xdr:sp>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
    <col customWidth="1" min="2" max="41" width="2.75"/>
    <col customWidth="1" min="42" max="42" width="1.38"/>
    <col customWidth="1" min="43" max="66" width="2.75"/>
    <col customWidth="1" min="67" max="67" width="1.5"/>
  </cols>
  <sheetData>
    <row r="1" ht="6.7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row>
    <row r="2">
      <c r="A2" s="1"/>
      <c r="C2" s="2" t="s">
        <v>0</v>
      </c>
      <c r="D2" s="3"/>
      <c r="E2" s="3"/>
      <c r="F2" s="3"/>
      <c r="G2" s="3"/>
      <c r="H2" s="3"/>
      <c r="I2" s="4"/>
      <c r="J2" s="5" t="s">
        <v>1</v>
      </c>
      <c r="K2" s="3"/>
      <c r="L2" s="3"/>
      <c r="M2" s="3"/>
      <c r="N2" s="3"/>
      <c r="O2" s="3"/>
      <c r="P2" s="3"/>
      <c r="Q2" s="3"/>
      <c r="R2" s="3"/>
      <c r="S2" s="3"/>
      <c r="T2" s="3"/>
      <c r="U2" s="3"/>
      <c r="V2" s="3"/>
      <c r="W2" s="3"/>
      <c r="X2" s="3"/>
      <c r="Y2" s="3"/>
      <c r="Z2" s="3"/>
      <c r="AA2" s="3"/>
      <c r="AB2" s="3"/>
      <c r="AC2" s="3"/>
      <c r="AD2" s="4"/>
      <c r="AE2" s="6" t="s">
        <v>2</v>
      </c>
      <c r="AF2" s="3"/>
      <c r="AG2" s="3"/>
      <c r="AH2" s="3"/>
      <c r="AI2" s="3"/>
      <c r="AJ2" s="3"/>
      <c r="AK2" s="3"/>
      <c r="AL2" s="3"/>
      <c r="AM2" s="3"/>
      <c r="AN2" s="3"/>
      <c r="AO2" s="4"/>
      <c r="AP2" s="7"/>
      <c r="AQ2" s="8" t="s">
        <v>3</v>
      </c>
      <c r="AR2" s="3"/>
      <c r="AS2" s="3"/>
      <c r="AT2" s="3"/>
      <c r="AU2" s="3"/>
      <c r="AV2" s="3"/>
      <c r="AW2" s="4"/>
      <c r="AX2" s="9"/>
      <c r="AY2" s="10">
        <f>TODAY()</f>
        <v>46205</v>
      </c>
      <c r="AZ2" s="11"/>
      <c r="BA2" s="11"/>
      <c r="BB2" s="11"/>
      <c r="BC2" s="12"/>
      <c r="BD2" s="13"/>
      <c r="BE2" s="14" t="s">
        <v>4</v>
      </c>
      <c r="BF2" s="15"/>
      <c r="BG2" s="15"/>
      <c r="BH2" s="16"/>
      <c r="BI2" s="13"/>
      <c r="BJ2" s="17" t="s">
        <v>5</v>
      </c>
      <c r="BK2" s="18"/>
      <c r="BL2" s="18"/>
      <c r="BM2" s="19"/>
      <c r="BN2" s="13"/>
      <c r="BO2" s="1"/>
    </row>
    <row r="3">
      <c r="C3" s="20"/>
      <c r="I3" s="21"/>
      <c r="J3" s="20"/>
      <c r="AD3" s="21"/>
      <c r="AE3" s="20"/>
      <c r="AO3" s="21"/>
      <c r="AP3" s="7"/>
      <c r="AQ3" s="20"/>
      <c r="AW3" s="21"/>
      <c r="AY3" s="22">
        <f>NOW()</f>
        <v>46205.87848</v>
      </c>
      <c r="AZ3" s="11"/>
      <c r="BA3" s="12"/>
      <c r="BB3" s="23">
        <f>MONTH(TODAY())</f>
        <v>7</v>
      </c>
      <c r="BC3" s="12"/>
      <c r="BD3" s="24"/>
      <c r="BE3" s="25">
        <f>'ADMINISTRACIÓN'!AD12</f>
        <v>2833300</v>
      </c>
      <c r="BF3" s="26"/>
      <c r="BG3" s="26"/>
      <c r="BH3" s="27"/>
      <c r="BI3" s="24"/>
      <c r="BJ3" s="28">
        <f>IFERROR(SUMIFS('ADMINISTRACIÓN'!$U$13:$U$2003,'ADMINISTRACIÓN'!$E$13:$E$2003,"INGRESOS",'ADMINISTRACIÓN'!$C$13:$C$2003,"&gt;="&amp;($AY$2-30),'ADMINISTRACIÓN'!$C$13:$C$2003,"&lt;="&amp;$AY$2)-SUMIFS('ADMINISTRACIÓN'!$U$13:$U$2003,'ADMINISTRACIÓN'!$E$13:$E$2003,"EGRESOS",'ADMINISTRACIÓN'!$C$13:$C$2003,"&gt;="&amp;($AY$2-30),'ADMINISTRACIÓN'!$C$13:$C$2003,"&lt;="&amp;$AY$2),0)</f>
        <v>-41390</v>
      </c>
      <c r="BK3" s="29"/>
      <c r="BL3" s="29"/>
      <c r="BM3" s="30"/>
      <c r="BN3" s="24"/>
      <c r="BO3" s="1"/>
    </row>
    <row r="4">
      <c r="C4" s="20"/>
      <c r="I4" s="21"/>
      <c r="J4" s="20"/>
      <c r="AD4" s="21"/>
      <c r="AE4" s="20"/>
      <c r="AO4" s="21"/>
      <c r="AP4" s="7"/>
      <c r="AQ4" s="20"/>
      <c r="AW4" s="21"/>
      <c r="AY4" s="31" t="s">
        <v>6</v>
      </c>
      <c r="BO4" s="1"/>
    </row>
    <row r="5">
      <c r="C5" s="20"/>
      <c r="I5" s="21"/>
      <c r="J5" s="20"/>
      <c r="AD5" s="21"/>
      <c r="AE5" s="20"/>
      <c r="AO5" s="21"/>
      <c r="AP5" s="7"/>
      <c r="AQ5" s="20"/>
      <c r="AW5" s="21"/>
      <c r="AY5" s="32" t="s">
        <v>7</v>
      </c>
      <c r="AZ5" s="33"/>
      <c r="BA5" s="33"/>
      <c r="BB5" s="34" t="s">
        <v>8</v>
      </c>
      <c r="BC5" s="33"/>
      <c r="BD5" s="33"/>
      <c r="BE5" s="33"/>
      <c r="BF5" s="33"/>
      <c r="BG5" s="35" t="s">
        <v>9</v>
      </c>
      <c r="BH5" s="33"/>
      <c r="BI5" s="36"/>
      <c r="BJ5" s="24"/>
      <c r="BK5" s="37" t="s">
        <v>10</v>
      </c>
      <c r="BL5" s="33"/>
      <c r="BM5" s="33"/>
      <c r="BN5" s="36"/>
      <c r="BO5" s="1"/>
    </row>
    <row r="6">
      <c r="C6" s="20"/>
      <c r="I6" s="21"/>
      <c r="J6" s="20"/>
      <c r="AD6" s="21"/>
      <c r="AE6" s="20"/>
      <c r="AO6" s="21"/>
      <c r="AP6" s="7"/>
      <c r="AQ6" s="20"/>
      <c r="AW6" s="21"/>
      <c r="AY6" s="38">
        <f>IF(OR($BB$5="ENERO",$BB$5="MARZO",$BB$5="MAYO",$BB$5="JULIO",$BB$5="SEPTIEMBRE",$BB$5="NOVIEMBRE"),VLOOKUP($BB$5,'ADMINISTRACIÓN'!$B$3:$E$8,3,FALSE),VLOOKUP($BB$5,'ADMINISTRACIÓN'!$F3:$I8,3,FALSE))</f>
        <v>690000</v>
      </c>
      <c r="AZ6" s="33"/>
      <c r="BA6" s="33"/>
      <c r="BB6" s="33"/>
      <c r="BC6" s="36"/>
      <c r="BD6" s="24"/>
      <c r="BE6" s="39">
        <f>IF(OR($BB$5="ENERO",$BB$5="MARZO",$BB$5="MAYO",$BB$5="JULIO",$BB$5="SEPTIEMBRE",$BB$5="NOVIEMBRE"),VLOOKUP($BB$5,'ADMINISTRACIÓN'!$K$3:$N$8,3,FALSE),VLOOKUP($BB$5,'ADMINISTRACIÓN'!$O3:$R8,3,FALSE))</f>
        <v>-1269500</v>
      </c>
      <c r="BF6" s="33"/>
      <c r="BG6" s="33"/>
      <c r="BH6" s="33"/>
      <c r="BI6" s="36"/>
      <c r="BJ6" s="24"/>
      <c r="BK6" s="40">
        <f>AY6+BE6</f>
        <v>-579500</v>
      </c>
      <c r="BL6" s="33"/>
      <c r="BM6" s="33"/>
      <c r="BN6" s="36"/>
      <c r="BO6" s="1"/>
    </row>
    <row r="7">
      <c r="C7" s="20"/>
      <c r="I7" s="21"/>
      <c r="J7" s="20"/>
      <c r="AD7" s="21"/>
      <c r="AE7" s="20"/>
      <c r="AO7" s="21"/>
      <c r="AP7" s="7"/>
      <c r="AQ7" s="20"/>
      <c r="AW7" s="21"/>
      <c r="AY7" s="24"/>
      <c r="AZ7" s="24"/>
      <c r="BA7" s="24"/>
      <c r="BB7" s="24"/>
      <c r="BC7" s="24"/>
      <c r="BD7" s="24"/>
      <c r="BE7" s="24"/>
      <c r="BF7" s="24"/>
      <c r="BG7" s="24"/>
      <c r="BH7" s="24"/>
      <c r="BI7" s="24"/>
      <c r="BJ7" s="24"/>
      <c r="BK7" s="24"/>
      <c r="BL7" s="24"/>
      <c r="BM7" s="24"/>
      <c r="BN7" s="24"/>
      <c r="BO7" s="1"/>
    </row>
    <row r="8">
      <c r="C8" s="20"/>
      <c r="I8" s="21"/>
      <c r="J8" s="20"/>
      <c r="AD8" s="21"/>
      <c r="AE8" s="20"/>
      <c r="AO8" s="21"/>
      <c r="AP8" s="7"/>
      <c r="AQ8" s="20"/>
      <c r="AW8" s="21"/>
      <c r="AY8" s="41" t="s">
        <v>11</v>
      </c>
      <c r="AZ8" s="33"/>
      <c r="BA8" s="33"/>
      <c r="BB8" s="33"/>
      <c r="BC8" s="33"/>
      <c r="BD8" s="42">
        <v>0.0</v>
      </c>
      <c r="BE8" s="33"/>
      <c r="BF8" s="33"/>
      <c r="BG8" s="36"/>
      <c r="BH8" s="24"/>
      <c r="BI8" s="43"/>
      <c r="BJ8" s="44"/>
      <c r="BK8" s="24"/>
      <c r="BL8" s="45" t="s">
        <v>12</v>
      </c>
      <c r="BM8" s="33"/>
      <c r="BN8" s="36"/>
      <c r="BO8" s="1"/>
    </row>
    <row r="9">
      <c r="C9" s="46"/>
      <c r="D9" s="47"/>
      <c r="E9" s="47"/>
      <c r="F9" s="47"/>
      <c r="G9" s="47"/>
      <c r="H9" s="47"/>
      <c r="I9" s="48"/>
      <c r="J9" s="20"/>
      <c r="AD9" s="21"/>
      <c r="AE9" s="20"/>
      <c r="AO9" s="21"/>
      <c r="AP9" s="7"/>
      <c r="AQ9" s="20"/>
      <c r="AW9" s="21"/>
      <c r="AY9" s="41" t="s">
        <v>13</v>
      </c>
      <c r="AZ9" s="33"/>
      <c r="BA9" s="33"/>
      <c r="BB9" s="33"/>
      <c r="BC9" s="33"/>
      <c r="BD9" s="42">
        <v>0.0</v>
      </c>
      <c r="BE9" s="33"/>
      <c r="BF9" s="33"/>
      <c r="BG9" s="36"/>
      <c r="BH9" s="24"/>
      <c r="BI9" s="49"/>
      <c r="BJ9" s="50"/>
      <c r="BK9" s="24"/>
      <c r="BL9" s="45" t="s">
        <v>12</v>
      </c>
      <c r="BM9" s="33"/>
      <c r="BN9" s="36"/>
      <c r="BO9" s="1"/>
    </row>
    <row r="10">
      <c r="C10" s="2" t="s">
        <v>14</v>
      </c>
      <c r="D10" s="3"/>
      <c r="E10" s="3"/>
      <c r="F10" s="3"/>
      <c r="G10" s="3"/>
      <c r="H10" s="3"/>
      <c r="I10" s="4"/>
      <c r="J10" s="20"/>
      <c r="AD10" s="21"/>
      <c r="AE10" s="20"/>
      <c r="AO10" s="21"/>
      <c r="AP10" s="7"/>
      <c r="AQ10" s="20"/>
      <c r="AW10" s="21"/>
      <c r="AY10" s="51" t="s">
        <v>15</v>
      </c>
      <c r="AZ10" s="33"/>
      <c r="BA10" s="33"/>
      <c r="BB10" s="33"/>
      <c r="BC10" s="33"/>
      <c r="BD10" s="42">
        <v>0.0</v>
      </c>
      <c r="BE10" s="33"/>
      <c r="BF10" s="33"/>
      <c r="BG10" s="36"/>
      <c r="BH10" s="52"/>
      <c r="BI10" s="49"/>
      <c r="BJ10" s="50"/>
      <c r="BK10" s="24"/>
      <c r="BL10" s="45" t="s">
        <v>12</v>
      </c>
      <c r="BM10" s="33"/>
      <c r="BN10" s="36"/>
      <c r="BO10" s="1"/>
    </row>
    <row r="11">
      <c r="C11" s="20"/>
      <c r="I11" s="21"/>
      <c r="J11" s="20"/>
      <c r="AD11" s="21"/>
      <c r="AE11" s="20"/>
      <c r="AO11" s="21"/>
      <c r="AP11" s="7"/>
      <c r="AQ11" s="20"/>
      <c r="AW11" s="21"/>
      <c r="AY11" s="53" t="s">
        <v>16</v>
      </c>
      <c r="AZ11" s="33"/>
      <c r="BA11" s="33"/>
      <c r="BB11" s="33"/>
      <c r="BC11" s="33"/>
      <c r="BD11" s="42">
        <v>0.0</v>
      </c>
      <c r="BE11" s="33"/>
      <c r="BF11" s="33"/>
      <c r="BG11" s="36"/>
      <c r="BH11" s="52"/>
      <c r="BI11" s="49"/>
      <c r="BJ11" s="50"/>
      <c r="BK11" s="24"/>
      <c r="BL11" s="45" t="s">
        <v>12</v>
      </c>
      <c r="BM11" s="33"/>
      <c r="BN11" s="36"/>
      <c r="BO11" s="1"/>
    </row>
    <row r="12">
      <c r="C12" s="20"/>
      <c r="I12" s="21"/>
      <c r="J12" s="46"/>
      <c r="K12" s="47"/>
      <c r="L12" s="47"/>
      <c r="M12" s="47"/>
      <c r="N12" s="47"/>
      <c r="O12" s="47"/>
      <c r="P12" s="47"/>
      <c r="Q12" s="47"/>
      <c r="R12" s="47"/>
      <c r="S12" s="47"/>
      <c r="T12" s="47"/>
      <c r="U12" s="47"/>
      <c r="V12" s="47"/>
      <c r="W12" s="47"/>
      <c r="X12" s="47"/>
      <c r="Y12" s="47"/>
      <c r="Z12" s="47"/>
      <c r="AA12" s="47"/>
      <c r="AB12" s="47"/>
      <c r="AC12" s="47"/>
      <c r="AD12" s="48"/>
      <c r="AE12" s="20"/>
      <c r="AO12" s="21"/>
      <c r="AP12" s="7"/>
      <c r="AQ12" s="20"/>
      <c r="AW12" s="21"/>
      <c r="AY12" s="54" t="s">
        <v>17</v>
      </c>
      <c r="AZ12" s="33"/>
      <c r="BA12" s="33"/>
      <c r="BB12" s="33"/>
      <c r="BC12" s="33"/>
      <c r="BD12" s="42">
        <v>0.0</v>
      </c>
      <c r="BE12" s="33"/>
      <c r="BF12" s="33"/>
      <c r="BG12" s="36"/>
      <c r="BH12" s="24"/>
      <c r="BI12" s="49"/>
      <c r="BJ12" s="50"/>
      <c r="BK12" s="24"/>
      <c r="BL12" s="45" t="s">
        <v>12</v>
      </c>
      <c r="BM12" s="33"/>
      <c r="BN12" s="36"/>
      <c r="BO12" s="1"/>
    </row>
    <row r="13">
      <c r="C13" s="20"/>
      <c r="I13" s="21"/>
      <c r="J13" s="1"/>
      <c r="AC13" s="1"/>
      <c r="AE13" s="20"/>
      <c r="AO13" s="21"/>
      <c r="AP13" s="7"/>
      <c r="AQ13" s="20"/>
      <c r="AW13" s="21"/>
      <c r="AY13" s="55" t="s">
        <v>18</v>
      </c>
      <c r="AZ13" s="33"/>
      <c r="BA13" s="33"/>
      <c r="BB13" s="33"/>
      <c r="BC13" s="33"/>
      <c r="BD13" s="42">
        <v>0.0</v>
      </c>
      <c r="BE13" s="33"/>
      <c r="BF13" s="33"/>
      <c r="BG13" s="36"/>
      <c r="BH13" s="24"/>
      <c r="BI13" s="49"/>
      <c r="BJ13" s="50"/>
      <c r="BK13" s="24"/>
      <c r="BL13" s="45" t="s">
        <v>12</v>
      </c>
      <c r="BM13" s="33"/>
      <c r="BN13" s="36"/>
      <c r="BO13" s="1"/>
    </row>
    <row r="14">
      <c r="C14" s="20"/>
      <c r="I14" s="21"/>
      <c r="J14" s="1"/>
      <c r="L14" s="56"/>
      <c r="M14" s="57"/>
      <c r="N14" s="58"/>
      <c r="O14" s="58"/>
      <c r="P14" s="59"/>
      <c r="Q14" s="1"/>
      <c r="X14" s="58"/>
      <c r="Y14" s="58"/>
      <c r="Z14" s="58"/>
      <c r="AA14" s="58"/>
      <c r="AB14" s="58"/>
      <c r="AE14" s="20"/>
      <c r="AO14" s="21"/>
      <c r="AP14" s="7"/>
      <c r="AQ14" s="20"/>
      <c r="AW14" s="21"/>
      <c r="AY14" s="60" t="s">
        <v>19</v>
      </c>
      <c r="AZ14" s="33"/>
      <c r="BA14" s="33"/>
      <c r="BB14" s="33"/>
      <c r="BC14" s="33"/>
      <c r="BD14" s="42">
        <v>0.0</v>
      </c>
      <c r="BE14" s="33"/>
      <c r="BF14" s="33"/>
      <c r="BG14" s="36"/>
      <c r="BH14" s="24"/>
      <c r="BI14" s="49"/>
      <c r="BJ14" s="50"/>
      <c r="BK14" s="24"/>
      <c r="BL14" s="45" t="s">
        <v>12</v>
      </c>
      <c r="BM14" s="33"/>
      <c r="BN14" s="36"/>
      <c r="BO14" s="1"/>
    </row>
    <row r="15">
      <c r="C15" s="20"/>
      <c r="I15" s="21"/>
      <c r="L15" s="48"/>
      <c r="M15" s="47"/>
      <c r="N15" s="46"/>
      <c r="O15" s="46"/>
      <c r="P15" s="61"/>
      <c r="X15" s="46"/>
      <c r="Y15" s="46"/>
      <c r="Z15" s="46"/>
      <c r="AA15" s="46"/>
      <c r="AB15" s="46"/>
      <c r="AE15" s="20"/>
      <c r="AO15" s="21"/>
      <c r="AP15" s="7"/>
      <c r="AQ15" s="20"/>
      <c r="AW15" s="21"/>
      <c r="AY15" s="62" t="s">
        <v>20</v>
      </c>
      <c r="AZ15" s="33"/>
      <c r="BA15" s="33"/>
      <c r="BB15" s="33"/>
      <c r="BC15" s="33"/>
      <c r="BD15" s="42">
        <v>0.0</v>
      </c>
      <c r="BE15" s="33"/>
      <c r="BF15" s="33"/>
      <c r="BG15" s="36"/>
      <c r="BH15" s="24"/>
      <c r="BI15" s="49"/>
      <c r="BJ15" s="50"/>
      <c r="BK15" s="24"/>
      <c r="BL15" s="45" t="s">
        <v>12</v>
      </c>
      <c r="BM15" s="33"/>
      <c r="BN15" s="36"/>
      <c r="BO15" s="1"/>
    </row>
    <row r="16">
      <c r="C16" s="20"/>
      <c r="I16" s="21"/>
      <c r="J16" s="1"/>
      <c r="AE16" s="20"/>
      <c r="AO16" s="21"/>
      <c r="AP16" s="7"/>
      <c r="AQ16" s="20"/>
      <c r="AW16" s="21"/>
      <c r="AY16" s="62" t="s">
        <v>21</v>
      </c>
      <c r="AZ16" s="33"/>
      <c r="BA16" s="33"/>
      <c r="BB16" s="33"/>
      <c r="BC16" s="33"/>
      <c r="BD16" s="42">
        <v>0.0</v>
      </c>
      <c r="BE16" s="33"/>
      <c r="BF16" s="33"/>
      <c r="BG16" s="36"/>
      <c r="BH16" s="24"/>
      <c r="BI16" s="63"/>
      <c r="BJ16" s="64"/>
      <c r="BK16" s="24"/>
      <c r="BL16" s="45" t="s">
        <v>12</v>
      </c>
      <c r="BM16" s="33"/>
      <c r="BN16" s="36"/>
      <c r="BO16" s="1"/>
    </row>
    <row r="17">
      <c r="C17" s="46"/>
      <c r="D17" s="47"/>
      <c r="E17" s="47"/>
      <c r="F17" s="47"/>
      <c r="G17" s="47"/>
      <c r="H17" s="47"/>
      <c r="I17" s="48"/>
      <c r="AE17" s="20"/>
      <c r="AO17" s="21"/>
      <c r="AP17" s="7"/>
      <c r="AQ17" s="46"/>
      <c r="AR17" s="47"/>
      <c r="AS17" s="47"/>
      <c r="AT17" s="47"/>
      <c r="AU17" s="47"/>
      <c r="AV17" s="47"/>
      <c r="AW17" s="48"/>
      <c r="AY17" s="24"/>
      <c r="AZ17" s="24"/>
      <c r="BA17" s="24"/>
      <c r="BB17" s="24"/>
      <c r="BC17" s="24"/>
      <c r="BD17" s="24"/>
      <c r="BE17" s="24"/>
      <c r="BF17" s="24"/>
      <c r="BG17" s="24"/>
      <c r="BH17" s="24"/>
      <c r="BI17" s="24"/>
      <c r="BJ17" s="24"/>
      <c r="BK17" s="24"/>
      <c r="BL17" s="24"/>
      <c r="BM17" s="24"/>
      <c r="BN17" s="24"/>
      <c r="BO17" s="1"/>
    </row>
    <row r="18">
      <c r="A18" s="1"/>
      <c r="F18" s="65" t="s">
        <v>22</v>
      </c>
      <c r="G18" s="3"/>
      <c r="H18" s="3"/>
      <c r="I18" s="3"/>
      <c r="J18" s="3"/>
      <c r="K18" s="3"/>
      <c r="L18" s="4"/>
      <c r="M18" s="1"/>
      <c r="U18" s="66" t="s">
        <v>23</v>
      </c>
      <c r="V18" s="3"/>
      <c r="W18" s="3"/>
      <c r="X18" s="3"/>
      <c r="Y18" s="3"/>
      <c r="Z18" s="4"/>
      <c r="AA18" s="65" t="s">
        <v>24</v>
      </c>
      <c r="AB18" s="3"/>
      <c r="AC18" s="3"/>
      <c r="AD18" s="4"/>
      <c r="AE18" s="20"/>
      <c r="AO18" s="21"/>
      <c r="AP18" s="7"/>
      <c r="AQ18" s="67" t="s">
        <v>25</v>
      </c>
      <c r="AR18" s="3"/>
      <c r="AS18" s="3"/>
      <c r="AT18" s="3"/>
      <c r="AU18" s="3"/>
      <c r="AV18" s="3"/>
      <c r="AW18" s="4"/>
      <c r="AY18" s="68" t="s">
        <v>26</v>
      </c>
      <c r="AZ18" s="33"/>
      <c r="BA18" s="33"/>
      <c r="BB18" s="33"/>
      <c r="BC18" s="69" t="str">
        <f t="array" ref="BC18">LET(
  mesTxt, LOWER(TRIM($BB$5)),
  meses, {"enero";"febrero";"marzo";"abril";"mayo";"junio";"julio";"agosto";"septiembre";"octubre";"noviembre";"diciembre"},
  mesNum, IFERROR(MATCH(mesTxt, meses, 0), 0),
  anio, YEAR($AY$2),
  inicio, DATE(anio, mesNum, 1),
  finExcl, EDATE(inicio, 1),
  gasto, UPPER(TRIM(AY18)),
  existe,
    IF(
      mesNum=0,
      FALSE,
      COUNTIFS(
        'ADMINISTRACIÓN'!$C$13:$C$2003, "&gt;="&amp;inicio,
        'ADMINISTRACIÓN'!$C$13:$C$2003, "&lt;"&amp;finExcl,
        'ADMINISTRACIÓN'!$H$13:$H$2003, gasto
      )&gt;0
    ),
  IF(
    mesNum=0,
    "MES INVÁLIDO",
    IF(existe, "PAGADO", IF(mesNum=$BB$3, "PENDIENTE", "IMPAGO"))
  )
)</f>
        <v>PENDIENTE</v>
      </c>
      <c r="BD18" s="33"/>
      <c r="BE18" s="36"/>
      <c r="BF18" s="24"/>
      <c r="BG18" s="68" t="s">
        <v>27</v>
      </c>
      <c r="BH18" s="33"/>
      <c r="BI18" s="33"/>
      <c r="BJ18" s="33"/>
      <c r="BK18" s="69" t="str">
        <f t="array" ref="BK18">LET(
  mesTxt, LOWER(TRIM($BB$5)),
  meses, {"enero";"febrero";"marzo";"abril";"mayo";"junio";"julio";"agosto";"septiembre";"octubre";"noviembre";"diciembre"},
  mesNum, IFERROR(MATCH(mesTxt, meses, 0), 0),
  anio, YEAR($AY$2),
  inicio, DATE(anio, mesNum, 1),
  finExcl, EDATE(inicio, 1),
  gasto, UPPER(TRIM(BG18)),
  existe,
    IF(
      mesNum=0,
      FALSE,
      COUNTIFS(
        'ADMINISTRACIÓN'!$C$13:$C$2003, "&gt;="&amp;inicio,
        'ADMINISTRACIÓN'!$C$13:$C$2003, "&lt;"&amp;finExcl,
        'ADMINISTRACIÓN'!$H$13:$H$2003, gasto
      )&gt;0
    ),
  IF(
    mesNum=0,
    "MES INVÁLIDO",
    IF(existe, "PAGADO", IF(mesNum=$BB$3, "PENDIENTE", "IMPAGO"))
  )
)</f>
        <v>PENDIENTE</v>
      </c>
      <c r="BL18" s="33"/>
      <c r="BM18" s="36"/>
      <c r="BN18" s="24"/>
      <c r="BO18" s="1"/>
    </row>
    <row r="19">
      <c r="F19" s="20"/>
      <c r="L19" s="21"/>
      <c r="U19" s="20"/>
      <c r="Z19" s="21"/>
      <c r="AA19" s="20"/>
      <c r="AD19" s="21"/>
      <c r="AE19" s="20"/>
      <c r="AO19" s="21"/>
      <c r="AP19" s="7"/>
      <c r="AQ19" s="20"/>
      <c r="AW19" s="21"/>
      <c r="AY19" s="68" t="s">
        <v>28</v>
      </c>
      <c r="AZ19" s="33"/>
      <c r="BA19" s="33"/>
      <c r="BB19" s="33"/>
      <c r="BC19" s="69" t="str">
        <f t="array" ref="BC19">LET(
  mesTxt, LOWER(TRIM($BB$5)),
  meses, {"enero";"febrero";"marzo";"abril";"mayo";"junio";"julio";"agosto";"septiembre";"octubre";"noviembre";"diciembre"},
  mesNum, IFERROR(MATCH(mesTxt, meses, 0), 0),
  anio, YEAR($AY$2),
  inicio, DATE(anio, mesNum, 1),
  finExcl, EDATE(inicio, 1),
  gasto, UPPER(TRIM(AY19)),
  existe,
    IF(
      mesNum=0,
      FALSE,
      COUNTIFS(
        'ADMINISTRACIÓN'!$C$13:$C$2003, "&gt;="&amp;inicio,
        'ADMINISTRACIÓN'!$C$13:$C$2003, "&lt;"&amp;finExcl,
        'ADMINISTRACIÓN'!$H$13:$H$2003, gasto
      )&gt;0
    ),
  IF(
    mesNum=0,
    "MES INVÁLIDO",
    IF(existe, "PAGADO", IF(mesNum=$BB$3, "PENDIENTE", "IMPAGO"))
  )
)</f>
        <v>PENDIENTE</v>
      </c>
      <c r="BD19" s="33"/>
      <c r="BE19" s="36"/>
      <c r="BF19" s="24"/>
      <c r="BG19" s="68" t="s">
        <v>29</v>
      </c>
      <c r="BH19" s="33"/>
      <c r="BI19" s="33"/>
      <c r="BJ19" s="33"/>
      <c r="BK19" s="69" t="str">
        <f t="array" ref="BK19">LET(
  mesTxt, LOWER(TRIM($BB$5)),
  meses, {"enero";"febrero";"marzo";"abril";"mayo";"junio";"julio";"agosto";"septiembre";"octubre";"noviembre";"diciembre"},
  mesNum, IFERROR(MATCH(mesTxt, meses, 0), 0),
  anio, YEAR($AY$2),
  inicio, DATE(anio, mesNum, 1),
  finExcl, EDATE(inicio, 1),
  gasto, UPPER(TRIM(BG19)),
  existe,
    IF(
      mesNum=0,
      FALSE,
      COUNTIFS(
        'ADMINISTRACIÓN'!$C$13:$C$2003, "&gt;="&amp;inicio,
        'ADMINISTRACIÓN'!$C$13:$C$2003, "&lt;"&amp;finExcl,
        'ADMINISTRACIÓN'!$H$13:$H$2003, gasto
      )&gt;0
    ),
  IF(
    mesNum=0,
    "MES INVÁLIDO",
    IF(existe, "PAGADO", IF(mesNum=$BB$3, "PENDIENTE", "IMPAGO"))
  )
)</f>
        <v>PAGADO</v>
      </c>
      <c r="BL19" s="33"/>
      <c r="BM19" s="36"/>
      <c r="BN19" s="24"/>
      <c r="BO19" s="1"/>
    </row>
    <row r="20">
      <c r="F20" s="20"/>
      <c r="L20" s="21"/>
      <c r="U20" s="20"/>
      <c r="Z20" s="21"/>
      <c r="AA20" s="20"/>
      <c r="AD20" s="21"/>
      <c r="AE20" s="20"/>
      <c r="AO20" s="21"/>
      <c r="AP20" s="7"/>
      <c r="AQ20" s="20"/>
      <c r="AW20" s="21"/>
      <c r="AY20" s="68" t="s">
        <v>30</v>
      </c>
      <c r="AZ20" s="33"/>
      <c r="BA20" s="33"/>
      <c r="BB20" s="33"/>
      <c r="BC20" s="69" t="str">
        <f t="array" ref="BC20">LET(
  mesTxt, LOWER(TRIM($BB$5)),
  meses, {"enero";"febrero";"marzo";"abril";"mayo";"junio";"julio";"agosto";"septiembre";"octubre";"noviembre";"diciembre"},
  mesNum, IFERROR(MATCH(mesTxt, meses, 0), 0),
  anio, YEAR($AY$2),
  inicio, DATE(anio, mesNum, 1),
  finExcl, EDATE(inicio, 1),
  gasto, UPPER(TRIM(AY20)),
  existe,
    IF(
      mesNum=0,
      FALSE,
      COUNTIFS(
        'ADMINISTRACIÓN'!$C$13:$C$2003, "&gt;="&amp;inicio,
        'ADMINISTRACIÓN'!$C$13:$C$2003, "&lt;"&amp;finExcl,
        'ADMINISTRACIÓN'!$H$13:$H$2003, gasto
      )&gt;0
    ),
  IF(
    mesNum=0,
    "MES INVÁLIDO",
    IF(existe, "PAGADO", IF(mesNum=$BB$3, "PENDIENTE", "IMPAGO"))
  )
)</f>
        <v>PAGADO</v>
      </c>
      <c r="BD20" s="33"/>
      <c r="BE20" s="36"/>
      <c r="BF20" s="24"/>
      <c r="BG20" s="68" t="s">
        <v>31</v>
      </c>
      <c r="BH20" s="33"/>
      <c r="BI20" s="33"/>
      <c r="BJ20" s="33"/>
      <c r="BK20" s="69" t="str">
        <f t="array" ref="BK20">LET(
  mesTxt, LOWER(TRIM($BB$5)),
  meses, {"enero";"febrero";"marzo";"abril";"mayo";"junio";"julio";"agosto";"septiembre";"octubre";"noviembre";"diciembre"},
  mesNum, IFERROR(MATCH(mesTxt, meses, 0), 0),
  anio, YEAR($AY$2),
  inicio, DATE(anio, mesNum, 1),
  finExcl, EDATE(inicio, 1),
  gasto, UPPER(TRIM(BG20)),
  existe,
    IF(
      mesNum=0,
      FALSE,
      COUNTIFS(
        'ADMINISTRACIÓN'!$C$13:$C$2003, "&gt;="&amp;inicio,
        'ADMINISTRACIÓN'!$C$13:$C$2003, "&lt;"&amp;finExcl,
        'ADMINISTRACIÓN'!$H$13:$H$2003, gasto
      )&gt;0
    ),
  IF(
    mesNum=0,
    "MES INVÁLIDO",
    IF(existe, "PAGADO", IF(mesNum=$BB$3, "PENDIENTE", "IMPAGO"))
  )
)</f>
        <v>PENDIENTE</v>
      </c>
      <c r="BL20" s="33"/>
      <c r="BM20" s="36"/>
      <c r="BN20" s="24"/>
      <c r="BO20" s="1"/>
    </row>
    <row r="21">
      <c r="F21" s="20"/>
      <c r="L21" s="21"/>
      <c r="U21" s="20"/>
      <c r="Z21" s="21"/>
      <c r="AA21" s="20"/>
      <c r="AD21" s="21"/>
      <c r="AE21" s="20"/>
      <c r="AO21" s="21"/>
      <c r="AP21" s="7"/>
      <c r="AQ21" s="20"/>
      <c r="AW21" s="21"/>
      <c r="AY21" s="24"/>
      <c r="AZ21" s="24"/>
      <c r="BA21" s="24"/>
      <c r="BB21" s="24"/>
      <c r="BC21" s="24"/>
      <c r="BD21" s="24"/>
      <c r="BE21" s="24"/>
      <c r="BF21" s="24"/>
      <c r="BG21" s="24"/>
      <c r="BH21" s="24"/>
      <c r="BI21" s="24"/>
      <c r="BJ21" s="24"/>
      <c r="BK21" s="24"/>
      <c r="BL21" s="24"/>
      <c r="BM21" s="24"/>
      <c r="BN21" s="24"/>
      <c r="BO21" s="1"/>
    </row>
    <row r="22">
      <c r="F22" s="46"/>
      <c r="G22" s="47"/>
      <c r="H22" s="47"/>
      <c r="I22" s="47"/>
      <c r="J22" s="47"/>
      <c r="K22" s="47"/>
      <c r="L22" s="48"/>
      <c r="U22" s="46"/>
      <c r="V22" s="47"/>
      <c r="W22" s="47"/>
      <c r="X22" s="47"/>
      <c r="Y22" s="47"/>
      <c r="Z22" s="48"/>
      <c r="AA22" s="46"/>
      <c r="AB22" s="47"/>
      <c r="AC22" s="47"/>
      <c r="AD22" s="48"/>
      <c r="AE22" s="46"/>
      <c r="AF22" s="47"/>
      <c r="AG22" s="47"/>
      <c r="AH22" s="47"/>
      <c r="AI22" s="47"/>
      <c r="AJ22" s="47"/>
      <c r="AK22" s="47"/>
      <c r="AL22" s="47"/>
      <c r="AM22" s="47"/>
      <c r="AN22" s="47"/>
      <c r="AO22" s="48"/>
      <c r="AP22" s="7"/>
      <c r="AQ22" s="46"/>
      <c r="AR22" s="47"/>
      <c r="AS22" s="47"/>
      <c r="AT22" s="47"/>
      <c r="AU22" s="47"/>
      <c r="AV22" s="47"/>
      <c r="AW22" s="48"/>
      <c r="AY22" s="70" t="s">
        <v>32</v>
      </c>
      <c r="AZ22" s="71"/>
      <c r="BA22" s="71"/>
      <c r="BB22" s="71"/>
      <c r="BC22" s="72"/>
      <c r="BD22" s="73" t="s">
        <v>33</v>
      </c>
      <c r="BE22" s="71"/>
      <c r="BF22" s="71"/>
      <c r="BG22" s="71"/>
      <c r="BH22" s="72"/>
      <c r="BI22" s="24"/>
      <c r="BJ22" s="24"/>
      <c r="BK22" s="24"/>
      <c r="BL22" s="24"/>
      <c r="BM22" s="24"/>
      <c r="BN22" s="24"/>
      <c r="BO22" s="1"/>
    </row>
    <row r="23">
      <c r="A23" s="1"/>
      <c r="AY23" s="74"/>
      <c r="AZ23" s="71"/>
      <c r="BA23" s="71"/>
      <c r="BB23" s="71"/>
      <c r="BC23" s="72"/>
      <c r="BD23" s="74"/>
      <c r="BE23" s="71"/>
      <c r="BF23" s="71"/>
      <c r="BG23" s="71"/>
      <c r="BH23" s="72"/>
      <c r="BI23" s="24"/>
      <c r="BJ23" s="24"/>
      <c r="BK23" s="24"/>
      <c r="BL23" s="24"/>
      <c r="BM23" s="24"/>
      <c r="BN23" s="24"/>
      <c r="BO23" s="1"/>
    </row>
    <row r="24">
      <c r="A24" s="1"/>
    </row>
    <row r="131">
      <c r="A131" s="1"/>
      <c r="BO131" s="1"/>
    </row>
    <row r="132">
      <c r="A132" s="1"/>
      <c r="BO132" s="1"/>
    </row>
    <row r="133">
      <c r="A133" s="1"/>
      <c r="BO133" s="1"/>
    </row>
    <row r="134">
      <c r="A134" s="1"/>
      <c r="BO134" s="1"/>
    </row>
    <row r="135">
      <c r="A135" s="1"/>
      <c r="BO135" s="1"/>
    </row>
    <row r="136">
      <c r="A136" s="1"/>
      <c r="BO136" s="1"/>
    </row>
    <row r="137">
      <c r="A137" s="1"/>
      <c r="BO137" s="1"/>
    </row>
    <row r="138">
      <c r="A138" s="1"/>
      <c r="BO138" s="1"/>
    </row>
    <row r="139">
      <c r="A139" s="1"/>
      <c r="BO139" s="1"/>
    </row>
    <row r="140">
      <c r="A140" s="1"/>
      <c r="BO140" s="1"/>
    </row>
    <row r="141">
      <c r="A141" s="1"/>
      <c r="BO141" s="1"/>
    </row>
    <row r="142">
      <c r="A142" s="1"/>
      <c r="BO142" s="1"/>
    </row>
    <row r="143">
      <c r="A143" s="1"/>
      <c r="BO143" s="1"/>
    </row>
    <row r="144">
      <c r="A144" s="1"/>
      <c r="BO144" s="1"/>
    </row>
    <row r="145">
      <c r="A145" s="1"/>
      <c r="BO145" s="1"/>
    </row>
    <row r="146">
      <c r="A146" s="1"/>
      <c r="BO146" s="1"/>
    </row>
    <row r="147">
      <c r="A147" s="1"/>
      <c r="BO147" s="1"/>
    </row>
    <row r="148">
      <c r="A148" s="1"/>
      <c r="BO148" s="1"/>
    </row>
    <row r="149">
      <c r="A149" s="1"/>
      <c r="BO149" s="1"/>
    </row>
    <row r="150">
      <c r="A150" s="1"/>
      <c r="BO150" s="1"/>
    </row>
    <row r="151">
      <c r="A151" s="1"/>
      <c r="BO151" s="1"/>
    </row>
    <row r="152">
      <c r="A152" s="1"/>
      <c r="BO152" s="1"/>
    </row>
    <row r="153">
      <c r="A153" s="1"/>
      <c r="BO153" s="1"/>
    </row>
    <row r="154">
      <c r="A154" s="1"/>
      <c r="BO154" s="1"/>
    </row>
    <row r="155">
      <c r="A155" s="1"/>
      <c r="BO155" s="1"/>
    </row>
    <row r="156">
      <c r="A156" s="1"/>
      <c r="BO156" s="1"/>
    </row>
    <row r="157">
      <c r="A157" s="1"/>
      <c r="BO157" s="1"/>
    </row>
    <row r="158">
      <c r="A158" s="1"/>
      <c r="BO158" s="1"/>
    </row>
    <row r="159">
      <c r="A159" s="1"/>
      <c r="BO159" s="1"/>
    </row>
    <row r="160">
      <c r="A160" s="1"/>
      <c r="BO160" s="1"/>
    </row>
    <row r="161">
      <c r="A161" s="1"/>
      <c r="BO161" s="1"/>
    </row>
    <row r="162">
      <c r="A162" s="1"/>
      <c r="BO162" s="1"/>
    </row>
    <row r="163">
      <c r="A163" s="1"/>
      <c r="BO163" s="1"/>
    </row>
    <row r="164">
      <c r="A164" s="1"/>
      <c r="BO164" s="1"/>
    </row>
    <row r="165">
      <c r="A165" s="1"/>
      <c r="BO165" s="1"/>
    </row>
    <row r="166">
      <c r="A166" s="1"/>
      <c r="BO166" s="1"/>
    </row>
    <row r="167">
      <c r="A167" s="1"/>
      <c r="BO167" s="1"/>
    </row>
    <row r="168">
      <c r="A168" s="1"/>
      <c r="BO168" s="1"/>
    </row>
    <row r="169">
      <c r="A169" s="1"/>
      <c r="BO169" s="1"/>
    </row>
    <row r="170">
      <c r="A170" s="1"/>
      <c r="BO170" s="1"/>
    </row>
    <row r="171">
      <c r="A171" s="1"/>
      <c r="BO171" s="1"/>
    </row>
    <row r="172">
      <c r="A172" s="1"/>
      <c r="BO172" s="1"/>
    </row>
    <row r="173">
      <c r="A173" s="1"/>
      <c r="BO173" s="1"/>
    </row>
    <row r="174">
      <c r="A174" s="1"/>
      <c r="BO174" s="1"/>
    </row>
    <row r="175">
      <c r="A175" s="1"/>
      <c r="BO175" s="1"/>
    </row>
    <row r="176">
      <c r="A176" s="1"/>
      <c r="BO176" s="1"/>
    </row>
    <row r="177">
      <c r="A177" s="1"/>
      <c r="BO177" s="1"/>
    </row>
    <row r="178">
      <c r="A178" s="1"/>
      <c r="BO178" s="1"/>
    </row>
    <row r="179">
      <c r="A179" s="1"/>
      <c r="BO179" s="1"/>
    </row>
    <row r="180">
      <c r="A180" s="1"/>
      <c r="BO180" s="1"/>
    </row>
    <row r="181">
      <c r="A181" s="1"/>
      <c r="BO181" s="1"/>
    </row>
    <row r="182">
      <c r="A182" s="1"/>
      <c r="BO182" s="1"/>
    </row>
    <row r="183">
      <c r="A183" s="1"/>
      <c r="BO183" s="1"/>
    </row>
    <row r="184">
      <c r="A184" s="1"/>
      <c r="BO184" s="1"/>
    </row>
    <row r="185">
      <c r="A185" s="1"/>
      <c r="BO185" s="1"/>
    </row>
    <row r="186">
      <c r="A186" s="1"/>
      <c r="BO186" s="1"/>
    </row>
    <row r="187">
      <c r="A187" s="1"/>
      <c r="BO187" s="1"/>
    </row>
    <row r="188">
      <c r="A188" s="1"/>
      <c r="BO188" s="1"/>
    </row>
    <row r="189">
      <c r="A189" s="1"/>
      <c r="BO189" s="1"/>
    </row>
    <row r="190">
      <c r="A190" s="1"/>
      <c r="BO190" s="1"/>
    </row>
    <row r="191">
      <c r="A191" s="1"/>
      <c r="BO191" s="1"/>
    </row>
    <row r="192">
      <c r="A192" s="1"/>
      <c r="BO192" s="1"/>
    </row>
    <row r="193">
      <c r="A193" s="1"/>
      <c r="BO193" s="1"/>
    </row>
    <row r="194">
      <c r="A194" s="1"/>
      <c r="BO194" s="1"/>
    </row>
    <row r="195">
      <c r="A195" s="1"/>
      <c r="BO195" s="1"/>
    </row>
    <row r="196">
      <c r="A196" s="1"/>
      <c r="BO196" s="1"/>
    </row>
    <row r="197">
      <c r="A197" s="1"/>
      <c r="BO197" s="1"/>
    </row>
    <row r="198">
      <c r="A198" s="1"/>
      <c r="BO198" s="1"/>
    </row>
    <row r="199">
      <c r="A199" s="1"/>
      <c r="BO199" s="1"/>
    </row>
    <row r="200">
      <c r="A200" s="1"/>
      <c r="BO200" s="1"/>
    </row>
    <row r="201">
      <c r="A201" s="1"/>
      <c r="BO201" s="1"/>
    </row>
    <row r="202">
      <c r="A202" s="1"/>
      <c r="BO202" s="1"/>
    </row>
    <row r="203">
      <c r="A203" s="1"/>
      <c r="BO203" s="1"/>
    </row>
    <row r="204">
      <c r="A204" s="1"/>
      <c r="BO204" s="1"/>
    </row>
    <row r="205">
      <c r="A205" s="1"/>
      <c r="BO205" s="1"/>
    </row>
    <row r="206">
      <c r="A206" s="1"/>
      <c r="BO206" s="1"/>
    </row>
    <row r="207">
      <c r="A207" s="1"/>
      <c r="BO207" s="1"/>
    </row>
    <row r="208">
      <c r="A208" s="1"/>
      <c r="BO208" s="1"/>
    </row>
    <row r="209">
      <c r="A209" s="1"/>
      <c r="BO209" s="1"/>
    </row>
    <row r="210">
      <c r="A210" s="1"/>
      <c r="BO210" s="1"/>
    </row>
    <row r="211">
      <c r="A211" s="1"/>
      <c r="BO211" s="1"/>
    </row>
    <row r="212">
      <c r="A212" s="1"/>
      <c r="BO212" s="1"/>
    </row>
    <row r="213">
      <c r="A213" s="1"/>
      <c r="BO213" s="1"/>
    </row>
    <row r="214">
      <c r="A214" s="1"/>
      <c r="BO214" s="1"/>
    </row>
    <row r="215">
      <c r="A215" s="1"/>
      <c r="BO215" s="1"/>
    </row>
    <row r="216">
      <c r="A216" s="1"/>
      <c r="BO216" s="1"/>
    </row>
    <row r="217">
      <c r="A217" s="1"/>
      <c r="BO217" s="1"/>
    </row>
    <row r="218">
      <c r="A218" s="1"/>
      <c r="BO218" s="1"/>
    </row>
    <row r="219">
      <c r="A219" s="1"/>
      <c r="BO219" s="1"/>
    </row>
    <row r="220">
      <c r="A220" s="1"/>
      <c r="BO220" s="1"/>
    </row>
    <row r="221">
      <c r="A221" s="1"/>
      <c r="BO221" s="1"/>
    </row>
    <row r="222">
      <c r="A222" s="1"/>
      <c r="BO222" s="1"/>
    </row>
    <row r="223">
      <c r="A223" s="1"/>
      <c r="BO223" s="1"/>
    </row>
    <row r="224">
      <c r="A224" s="1"/>
      <c r="BO224" s="1"/>
    </row>
    <row r="225">
      <c r="A225" s="1"/>
      <c r="BO225" s="1"/>
    </row>
    <row r="226">
      <c r="A226" s="1"/>
      <c r="BO226" s="1"/>
    </row>
    <row r="227">
      <c r="A227" s="1"/>
      <c r="BO227" s="1"/>
    </row>
    <row r="228">
      <c r="A228" s="1"/>
      <c r="BO228" s="1"/>
    </row>
    <row r="229">
      <c r="A229" s="1"/>
      <c r="BO229" s="1"/>
    </row>
    <row r="230">
      <c r="A230" s="1"/>
      <c r="BO230" s="1"/>
    </row>
    <row r="231">
      <c r="A231" s="1"/>
      <c r="BO231" s="1"/>
    </row>
    <row r="232">
      <c r="A232" s="1"/>
      <c r="BO232" s="1"/>
    </row>
    <row r="233">
      <c r="A233" s="1"/>
      <c r="BO233" s="1"/>
    </row>
    <row r="234">
      <c r="A234" s="1"/>
      <c r="BO234" s="1"/>
    </row>
    <row r="235">
      <c r="A235" s="1"/>
      <c r="BO235" s="1"/>
    </row>
    <row r="236">
      <c r="A236" s="1"/>
      <c r="BO236" s="1"/>
    </row>
    <row r="237">
      <c r="A237" s="1"/>
      <c r="BO237" s="1"/>
    </row>
    <row r="238">
      <c r="A238" s="1"/>
      <c r="BO238" s="1"/>
    </row>
    <row r="239">
      <c r="A239" s="1"/>
      <c r="BO239" s="1"/>
    </row>
    <row r="240">
      <c r="A240" s="1"/>
      <c r="BO240" s="1"/>
    </row>
    <row r="241">
      <c r="A241" s="1"/>
      <c r="BO241" s="1"/>
    </row>
    <row r="242">
      <c r="A242" s="1"/>
      <c r="BO242" s="1"/>
    </row>
    <row r="243">
      <c r="A243" s="1"/>
      <c r="BO243" s="1"/>
    </row>
    <row r="244">
      <c r="A244" s="1"/>
      <c r="BO244" s="1"/>
    </row>
    <row r="245">
      <c r="A245" s="1"/>
      <c r="BO245" s="1"/>
    </row>
    <row r="246">
      <c r="A246" s="1"/>
      <c r="BO246" s="1"/>
    </row>
    <row r="247">
      <c r="A247" s="1"/>
      <c r="BO247" s="1"/>
    </row>
    <row r="248">
      <c r="A248" s="1"/>
      <c r="BO248" s="1"/>
    </row>
    <row r="249">
      <c r="A249" s="1"/>
      <c r="BO249" s="1"/>
    </row>
    <row r="250">
      <c r="A250" s="1"/>
      <c r="BO250" s="1"/>
    </row>
    <row r="251">
      <c r="A251" s="1"/>
      <c r="BO251" s="1"/>
    </row>
    <row r="252">
      <c r="A252" s="1"/>
      <c r="BO252" s="1"/>
    </row>
    <row r="253">
      <c r="A253" s="1"/>
      <c r="BO253" s="1"/>
    </row>
    <row r="254">
      <c r="A254" s="1"/>
      <c r="BO254" s="1"/>
    </row>
    <row r="255">
      <c r="A255" s="1"/>
      <c r="BO255" s="1"/>
    </row>
    <row r="256">
      <c r="A256" s="1"/>
      <c r="BO256" s="1"/>
    </row>
    <row r="257">
      <c r="A257" s="1"/>
      <c r="BO257" s="1"/>
    </row>
    <row r="258">
      <c r="A258" s="1"/>
      <c r="BO258" s="1"/>
    </row>
    <row r="259">
      <c r="A259" s="1"/>
      <c r="BO259" s="1"/>
    </row>
    <row r="260">
      <c r="A260" s="1"/>
      <c r="BO260" s="1"/>
    </row>
    <row r="261">
      <c r="A261" s="1"/>
      <c r="BO261" s="1"/>
    </row>
    <row r="262">
      <c r="A262" s="1"/>
      <c r="BO262" s="1"/>
    </row>
    <row r="263">
      <c r="A263" s="1"/>
      <c r="BO263" s="1"/>
    </row>
    <row r="264">
      <c r="A264" s="1"/>
      <c r="BO264" s="1"/>
    </row>
    <row r="265">
      <c r="A265" s="1"/>
      <c r="BO265" s="1"/>
    </row>
    <row r="266">
      <c r="A266" s="1"/>
      <c r="BO266" s="1"/>
    </row>
    <row r="267">
      <c r="A267" s="1"/>
      <c r="BO267" s="1"/>
    </row>
    <row r="268">
      <c r="A268" s="1"/>
      <c r="BO268" s="1"/>
    </row>
    <row r="269">
      <c r="A269" s="1"/>
      <c r="BO269" s="1"/>
    </row>
    <row r="270">
      <c r="A270" s="1"/>
      <c r="BO270" s="1"/>
    </row>
    <row r="271">
      <c r="A271" s="1"/>
      <c r="BO271" s="1"/>
    </row>
    <row r="272">
      <c r="A272" s="1"/>
      <c r="BO272" s="1"/>
    </row>
    <row r="273">
      <c r="A273" s="1"/>
      <c r="BO273" s="1"/>
    </row>
    <row r="274">
      <c r="A274" s="1"/>
      <c r="BO274" s="1"/>
    </row>
    <row r="275">
      <c r="A275" s="1"/>
      <c r="BO275" s="1"/>
    </row>
    <row r="276">
      <c r="A276" s="1"/>
      <c r="BO276" s="1"/>
    </row>
    <row r="277">
      <c r="A277" s="1"/>
      <c r="BO277" s="1"/>
    </row>
    <row r="278">
      <c r="A278" s="1"/>
      <c r="BO278" s="1"/>
    </row>
    <row r="279">
      <c r="A279" s="1"/>
      <c r="BO279" s="1"/>
    </row>
    <row r="280">
      <c r="A280" s="1"/>
      <c r="BO280" s="1"/>
    </row>
    <row r="281">
      <c r="A281" s="1"/>
      <c r="BO281" s="1"/>
    </row>
    <row r="282">
      <c r="A282" s="1"/>
      <c r="BO282" s="1"/>
    </row>
    <row r="283">
      <c r="A283" s="1"/>
      <c r="BO283" s="1"/>
    </row>
    <row r="284">
      <c r="A284" s="1"/>
      <c r="BO284" s="1"/>
    </row>
    <row r="285">
      <c r="A285" s="1"/>
      <c r="BO285" s="1"/>
    </row>
    <row r="286">
      <c r="A286" s="1"/>
      <c r="BO286" s="1"/>
    </row>
    <row r="287">
      <c r="A287" s="1"/>
      <c r="BO287" s="1"/>
    </row>
    <row r="288">
      <c r="A288" s="1"/>
      <c r="BO288" s="1"/>
    </row>
    <row r="289">
      <c r="A289" s="1"/>
      <c r="BO289" s="1"/>
    </row>
    <row r="290">
      <c r="A290" s="1"/>
      <c r="BO290" s="1"/>
    </row>
    <row r="291">
      <c r="A291" s="1"/>
      <c r="BO291" s="1"/>
    </row>
    <row r="292">
      <c r="A292" s="1"/>
      <c r="BO292" s="1"/>
    </row>
    <row r="293">
      <c r="A293" s="1"/>
      <c r="BO293" s="1"/>
    </row>
    <row r="294">
      <c r="A294" s="1"/>
      <c r="BO294" s="1"/>
    </row>
    <row r="295">
      <c r="A295" s="1"/>
      <c r="BO295" s="1"/>
    </row>
    <row r="296">
      <c r="A296" s="1"/>
      <c r="BO296" s="1"/>
    </row>
    <row r="297">
      <c r="A297" s="1"/>
      <c r="BO297" s="1"/>
    </row>
    <row r="298">
      <c r="A298" s="1"/>
      <c r="BO298" s="1"/>
    </row>
    <row r="299">
      <c r="A299" s="1"/>
      <c r="BO299" s="1"/>
    </row>
    <row r="300">
      <c r="A300" s="1"/>
      <c r="BO300" s="1"/>
    </row>
    <row r="301">
      <c r="A301" s="1"/>
      <c r="BO301" s="1"/>
    </row>
    <row r="302">
      <c r="A302" s="1"/>
      <c r="BO302" s="1"/>
    </row>
    <row r="303">
      <c r="A303" s="1"/>
      <c r="BO303" s="1"/>
    </row>
    <row r="304">
      <c r="A304" s="1"/>
      <c r="BO304" s="1"/>
    </row>
    <row r="305">
      <c r="A305" s="1"/>
      <c r="BO305" s="1"/>
    </row>
    <row r="306">
      <c r="A306" s="1"/>
      <c r="BO306" s="1"/>
    </row>
    <row r="307">
      <c r="A307" s="1"/>
      <c r="BO307" s="1"/>
    </row>
    <row r="308">
      <c r="A308" s="1"/>
      <c r="BO308" s="1"/>
    </row>
    <row r="309">
      <c r="A309" s="1"/>
      <c r="BO309" s="1"/>
    </row>
    <row r="310">
      <c r="A310" s="1"/>
      <c r="BO310" s="1"/>
    </row>
    <row r="311">
      <c r="A311" s="1"/>
      <c r="BO311" s="1"/>
    </row>
    <row r="312">
      <c r="A312" s="1"/>
      <c r="BO312" s="1"/>
    </row>
    <row r="313">
      <c r="A313" s="1"/>
      <c r="BO313" s="1"/>
    </row>
    <row r="314">
      <c r="A314" s="1"/>
      <c r="BO314" s="1"/>
    </row>
    <row r="315">
      <c r="A315" s="1"/>
      <c r="BO315" s="1"/>
    </row>
    <row r="316">
      <c r="A316" s="1"/>
      <c r="BO316" s="1"/>
    </row>
    <row r="317">
      <c r="A317" s="1"/>
      <c r="BO317" s="1"/>
    </row>
    <row r="318">
      <c r="A318" s="1"/>
      <c r="BO318" s="1"/>
    </row>
    <row r="319">
      <c r="A319" s="1"/>
      <c r="BO319" s="1"/>
    </row>
    <row r="320">
      <c r="A320" s="1"/>
      <c r="BO320" s="1"/>
    </row>
    <row r="321">
      <c r="A321" s="1"/>
      <c r="BO321" s="1"/>
    </row>
    <row r="322">
      <c r="A322" s="1"/>
      <c r="BO322" s="1"/>
    </row>
    <row r="323">
      <c r="A323" s="1"/>
      <c r="BO323" s="1"/>
    </row>
    <row r="324">
      <c r="A324" s="1"/>
      <c r="BO324" s="1"/>
    </row>
    <row r="325">
      <c r="A325" s="1"/>
      <c r="BO325" s="1"/>
    </row>
    <row r="326">
      <c r="A326" s="1"/>
      <c r="BO326" s="1"/>
    </row>
    <row r="327">
      <c r="A327" s="1"/>
      <c r="BO327" s="1"/>
    </row>
    <row r="328">
      <c r="A328" s="1"/>
      <c r="BO328" s="1"/>
    </row>
    <row r="329">
      <c r="A329" s="1"/>
      <c r="BO329" s="1"/>
    </row>
    <row r="330">
      <c r="A330" s="1"/>
      <c r="BO330" s="1"/>
    </row>
    <row r="331">
      <c r="A331" s="1"/>
      <c r="BO331" s="1"/>
    </row>
    <row r="332">
      <c r="A332" s="1"/>
      <c r="BO332" s="1"/>
    </row>
    <row r="333">
      <c r="A333" s="1"/>
      <c r="BO333" s="1"/>
    </row>
    <row r="334">
      <c r="A334" s="1"/>
      <c r="BO334" s="1"/>
    </row>
    <row r="335">
      <c r="A335" s="1"/>
      <c r="BO335" s="1"/>
    </row>
    <row r="336">
      <c r="A336" s="1"/>
      <c r="BO336" s="1"/>
    </row>
    <row r="337">
      <c r="A337" s="1"/>
      <c r="BO337" s="1"/>
    </row>
    <row r="338">
      <c r="A338" s="1"/>
      <c r="BO338" s="1"/>
    </row>
    <row r="339">
      <c r="A339" s="1"/>
      <c r="BO339" s="1"/>
    </row>
    <row r="340">
      <c r="A340" s="1"/>
      <c r="BO340" s="1"/>
    </row>
    <row r="341">
      <c r="A341" s="1"/>
      <c r="BO341" s="1"/>
    </row>
    <row r="342">
      <c r="A342" s="1"/>
      <c r="BO342" s="1"/>
    </row>
    <row r="343">
      <c r="A343" s="1"/>
      <c r="BO343" s="1"/>
    </row>
    <row r="344">
      <c r="A344" s="1"/>
      <c r="BO344" s="1"/>
    </row>
    <row r="345">
      <c r="A345" s="1"/>
      <c r="BO345" s="1"/>
    </row>
    <row r="346">
      <c r="A346" s="1"/>
      <c r="BO346" s="1"/>
    </row>
    <row r="347">
      <c r="A347" s="1"/>
      <c r="BO347" s="1"/>
    </row>
    <row r="348">
      <c r="A348" s="1"/>
      <c r="BO348" s="1"/>
    </row>
    <row r="349">
      <c r="A349" s="1"/>
      <c r="BO349" s="1"/>
    </row>
    <row r="350">
      <c r="A350" s="1"/>
      <c r="BO350" s="1"/>
    </row>
    <row r="351">
      <c r="A351" s="1"/>
      <c r="BO351" s="1"/>
    </row>
    <row r="352">
      <c r="A352" s="1"/>
      <c r="BO352" s="1"/>
    </row>
    <row r="353">
      <c r="A353" s="1"/>
      <c r="BO353" s="1"/>
    </row>
    <row r="354">
      <c r="A354" s="1"/>
      <c r="BO354" s="1"/>
    </row>
    <row r="355">
      <c r="A355" s="1"/>
      <c r="BO355" s="1"/>
    </row>
    <row r="356">
      <c r="A356" s="1"/>
      <c r="BO356" s="1"/>
    </row>
    <row r="357">
      <c r="A357" s="1"/>
      <c r="BO357" s="1"/>
    </row>
    <row r="358">
      <c r="A358" s="1"/>
      <c r="BO358" s="1"/>
    </row>
    <row r="359">
      <c r="A359" s="1"/>
      <c r="BO359" s="1"/>
    </row>
    <row r="360">
      <c r="A360" s="1"/>
      <c r="BO360" s="1"/>
    </row>
    <row r="361">
      <c r="A361" s="1"/>
      <c r="BO361" s="1"/>
    </row>
    <row r="362">
      <c r="A362" s="1"/>
      <c r="BO362" s="1"/>
    </row>
    <row r="363">
      <c r="A363" s="1"/>
      <c r="BO363" s="1"/>
    </row>
    <row r="364">
      <c r="A364" s="1"/>
      <c r="BO364" s="1"/>
    </row>
    <row r="365">
      <c r="A365" s="1"/>
      <c r="BO365" s="1"/>
    </row>
    <row r="366">
      <c r="A366" s="1"/>
      <c r="BO366" s="1"/>
    </row>
    <row r="367">
      <c r="A367" s="1"/>
      <c r="BO367" s="1"/>
    </row>
    <row r="368">
      <c r="A368" s="1"/>
      <c r="BO368" s="1"/>
    </row>
    <row r="369">
      <c r="A369" s="1"/>
      <c r="BO369" s="1"/>
    </row>
    <row r="370">
      <c r="A370" s="1"/>
      <c r="BO370" s="1"/>
    </row>
    <row r="371">
      <c r="A371" s="1"/>
      <c r="BO371" s="1"/>
    </row>
    <row r="372">
      <c r="A372" s="1"/>
      <c r="BO372" s="1"/>
    </row>
    <row r="373">
      <c r="A373" s="1"/>
      <c r="BO373" s="1"/>
    </row>
    <row r="374">
      <c r="A374" s="1"/>
      <c r="BO374" s="1"/>
    </row>
    <row r="375">
      <c r="A375" s="1"/>
      <c r="BO375" s="1"/>
    </row>
    <row r="376">
      <c r="A376" s="1"/>
      <c r="BO376" s="1"/>
    </row>
    <row r="377">
      <c r="A377" s="1"/>
      <c r="BO377" s="1"/>
    </row>
    <row r="378">
      <c r="A378" s="1"/>
      <c r="BO378" s="1"/>
    </row>
    <row r="379">
      <c r="A379" s="1"/>
      <c r="BO379" s="1"/>
    </row>
    <row r="380">
      <c r="A380" s="1"/>
      <c r="BO380" s="1"/>
    </row>
    <row r="381">
      <c r="A381" s="1"/>
      <c r="BO381" s="1"/>
    </row>
    <row r="382">
      <c r="A382" s="1"/>
      <c r="BO382" s="1"/>
    </row>
    <row r="383">
      <c r="A383" s="1"/>
      <c r="BO383" s="1"/>
    </row>
    <row r="384">
      <c r="A384" s="1"/>
      <c r="BO384" s="1"/>
    </row>
    <row r="385">
      <c r="A385" s="1"/>
      <c r="BO385" s="1"/>
    </row>
    <row r="386">
      <c r="A386" s="1"/>
      <c r="BO386" s="1"/>
    </row>
    <row r="387">
      <c r="A387" s="1"/>
      <c r="BO387" s="1"/>
    </row>
    <row r="388">
      <c r="A388" s="1"/>
      <c r="BO388" s="1"/>
    </row>
    <row r="389">
      <c r="A389" s="1"/>
      <c r="BO389" s="1"/>
    </row>
    <row r="390">
      <c r="A390" s="1"/>
      <c r="BO390" s="1"/>
    </row>
    <row r="391">
      <c r="A391" s="1"/>
      <c r="BO391" s="1"/>
    </row>
    <row r="392">
      <c r="A392" s="1"/>
      <c r="BO392" s="1"/>
    </row>
    <row r="393">
      <c r="A393" s="1"/>
      <c r="BO393" s="1"/>
    </row>
    <row r="394">
      <c r="A394" s="1"/>
      <c r="BO394" s="1"/>
    </row>
    <row r="395">
      <c r="A395" s="1"/>
      <c r="BO395" s="1"/>
    </row>
    <row r="396">
      <c r="A396" s="1"/>
      <c r="BO396" s="1"/>
    </row>
    <row r="397">
      <c r="A397" s="1"/>
      <c r="BO397" s="1"/>
    </row>
    <row r="398">
      <c r="A398" s="1"/>
      <c r="BO398" s="1"/>
    </row>
    <row r="399">
      <c r="A399" s="1"/>
      <c r="BO399" s="1"/>
    </row>
    <row r="400">
      <c r="A400" s="1"/>
      <c r="BO400" s="1"/>
    </row>
    <row r="401">
      <c r="A401" s="1"/>
      <c r="BO401" s="1"/>
    </row>
    <row r="402">
      <c r="A402" s="1"/>
      <c r="BO402" s="1"/>
    </row>
    <row r="403">
      <c r="A403" s="1"/>
      <c r="BO403" s="1"/>
    </row>
    <row r="404">
      <c r="A404" s="1"/>
      <c r="BO404" s="1"/>
    </row>
    <row r="405">
      <c r="A405" s="1"/>
      <c r="BO405" s="1"/>
    </row>
    <row r="406">
      <c r="A406" s="1"/>
      <c r="BO406" s="1"/>
    </row>
    <row r="407">
      <c r="A407" s="1"/>
      <c r="BO407" s="1"/>
    </row>
    <row r="408">
      <c r="A408" s="1"/>
      <c r="BO408" s="1"/>
    </row>
    <row r="409">
      <c r="A409" s="1"/>
      <c r="BO409" s="1"/>
    </row>
    <row r="410">
      <c r="A410" s="1"/>
      <c r="BO410" s="1"/>
    </row>
    <row r="411">
      <c r="A411" s="1"/>
      <c r="BO411" s="1"/>
    </row>
    <row r="412">
      <c r="A412" s="1"/>
      <c r="BO412" s="1"/>
    </row>
    <row r="413">
      <c r="A413" s="1"/>
      <c r="BO413" s="1"/>
    </row>
    <row r="414">
      <c r="A414" s="1"/>
      <c r="BO414" s="1"/>
    </row>
    <row r="415">
      <c r="A415" s="1"/>
      <c r="BO415" s="1"/>
    </row>
    <row r="416">
      <c r="A416" s="1"/>
      <c r="BO416" s="1"/>
    </row>
    <row r="417">
      <c r="A417" s="1"/>
      <c r="BO417" s="1"/>
    </row>
    <row r="418">
      <c r="A418" s="1"/>
      <c r="BO418" s="1"/>
    </row>
    <row r="419">
      <c r="A419" s="1"/>
      <c r="BO419" s="1"/>
    </row>
    <row r="420">
      <c r="A420" s="1"/>
      <c r="BO420" s="1"/>
    </row>
    <row r="421">
      <c r="A421" s="1"/>
      <c r="BO421" s="1"/>
    </row>
    <row r="422">
      <c r="A422" s="1"/>
      <c r="BO422" s="1"/>
    </row>
    <row r="423">
      <c r="A423" s="1"/>
      <c r="BO423" s="1"/>
    </row>
    <row r="424">
      <c r="A424" s="1"/>
      <c r="BO424" s="1"/>
    </row>
    <row r="425">
      <c r="A425" s="1"/>
      <c r="BO425" s="1"/>
    </row>
    <row r="426">
      <c r="A426" s="1"/>
      <c r="BO426" s="1"/>
    </row>
    <row r="427">
      <c r="A427" s="1"/>
      <c r="BO427" s="1"/>
    </row>
    <row r="428">
      <c r="A428" s="1"/>
      <c r="BO428" s="1"/>
    </row>
    <row r="429">
      <c r="A429" s="1"/>
      <c r="BO429" s="1"/>
    </row>
    <row r="430">
      <c r="A430" s="1"/>
      <c r="BO430" s="1"/>
    </row>
    <row r="431">
      <c r="A431" s="1"/>
      <c r="BO431" s="1"/>
    </row>
    <row r="432">
      <c r="A432" s="1"/>
      <c r="BO432" s="1"/>
    </row>
    <row r="433">
      <c r="A433" s="1"/>
      <c r="BO433" s="1"/>
    </row>
    <row r="434">
      <c r="A434" s="1"/>
      <c r="BO434" s="1"/>
    </row>
    <row r="435">
      <c r="A435" s="1"/>
      <c r="BO435" s="1"/>
    </row>
    <row r="436">
      <c r="A436" s="1"/>
      <c r="BO436" s="1"/>
    </row>
    <row r="437">
      <c r="A437" s="1"/>
      <c r="BO437" s="1"/>
    </row>
    <row r="438">
      <c r="A438" s="1"/>
      <c r="BO438" s="1"/>
    </row>
    <row r="439">
      <c r="A439" s="1"/>
      <c r="BO439" s="1"/>
    </row>
    <row r="440">
      <c r="A440" s="1"/>
      <c r="BO440" s="1"/>
    </row>
    <row r="441">
      <c r="A441" s="1"/>
      <c r="BO441" s="1"/>
    </row>
    <row r="442">
      <c r="A442" s="1"/>
      <c r="BO442" s="1"/>
    </row>
    <row r="443">
      <c r="A443" s="1"/>
      <c r="BO443" s="1"/>
    </row>
    <row r="444">
      <c r="A444" s="1"/>
      <c r="BO444" s="1"/>
    </row>
    <row r="445">
      <c r="A445" s="1"/>
      <c r="BO445" s="1"/>
    </row>
    <row r="446">
      <c r="A446" s="1"/>
      <c r="BO446" s="1"/>
    </row>
    <row r="447">
      <c r="A447" s="1"/>
      <c r="BO447" s="1"/>
    </row>
    <row r="448">
      <c r="A448" s="1"/>
      <c r="BO448" s="1"/>
    </row>
    <row r="449">
      <c r="A449" s="1"/>
      <c r="BO449" s="1"/>
    </row>
    <row r="450">
      <c r="A450" s="1"/>
      <c r="BO450" s="1"/>
    </row>
    <row r="451">
      <c r="A451" s="1"/>
      <c r="BO451" s="1"/>
    </row>
    <row r="452">
      <c r="A452" s="1"/>
      <c r="BO452" s="1"/>
    </row>
    <row r="453">
      <c r="A453" s="1"/>
      <c r="BO453" s="1"/>
    </row>
    <row r="454">
      <c r="A454" s="1"/>
      <c r="BO454" s="1"/>
    </row>
    <row r="455">
      <c r="A455" s="1"/>
      <c r="BO455" s="1"/>
    </row>
    <row r="456">
      <c r="A456" s="1"/>
      <c r="BO456" s="1"/>
    </row>
    <row r="457">
      <c r="A457" s="1"/>
      <c r="BO457" s="1"/>
    </row>
    <row r="458">
      <c r="A458" s="1"/>
      <c r="BO458" s="1"/>
    </row>
    <row r="459">
      <c r="A459" s="1"/>
      <c r="BO459" s="1"/>
    </row>
    <row r="460">
      <c r="A460" s="1"/>
      <c r="BO460" s="1"/>
    </row>
    <row r="461">
      <c r="A461" s="1"/>
      <c r="BO461" s="1"/>
    </row>
    <row r="462">
      <c r="A462" s="1"/>
      <c r="BO462" s="1"/>
    </row>
    <row r="463">
      <c r="A463" s="1"/>
      <c r="BO463" s="1"/>
    </row>
    <row r="464">
      <c r="A464" s="1"/>
      <c r="BO464" s="1"/>
    </row>
    <row r="465">
      <c r="A465" s="1"/>
      <c r="BO465" s="1"/>
    </row>
    <row r="466">
      <c r="A466" s="1"/>
      <c r="BO466" s="1"/>
    </row>
    <row r="467">
      <c r="A467" s="1"/>
      <c r="BO467" s="1"/>
    </row>
    <row r="468">
      <c r="A468" s="1"/>
      <c r="BO468" s="1"/>
    </row>
    <row r="469">
      <c r="A469" s="1"/>
      <c r="BO469" s="1"/>
    </row>
    <row r="470">
      <c r="A470" s="1"/>
      <c r="BO470" s="1"/>
    </row>
    <row r="471">
      <c r="A471" s="1"/>
      <c r="BO471" s="1"/>
    </row>
    <row r="472">
      <c r="A472" s="1"/>
      <c r="BO472" s="1"/>
    </row>
    <row r="473">
      <c r="A473" s="1"/>
      <c r="BO473" s="1"/>
    </row>
    <row r="474">
      <c r="A474" s="1"/>
      <c r="BO474" s="1"/>
    </row>
    <row r="475">
      <c r="A475" s="1"/>
      <c r="BO475" s="1"/>
    </row>
    <row r="476">
      <c r="A476" s="1"/>
      <c r="BO476" s="1"/>
    </row>
    <row r="477">
      <c r="A477" s="1"/>
      <c r="BO477" s="1"/>
    </row>
    <row r="478">
      <c r="A478" s="1"/>
      <c r="BO478" s="1"/>
    </row>
    <row r="479">
      <c r="A479" s="1"/>
      <c r="BO479" s="1"/>
    </row>
    <row r="480">
      <c r="A480" s="1"/>
      <c r="BO480" s="1"/>
    </row>
    <row r="481">
      <c r="A481" s="1"/>
      <c r="BO481" s="1"/>
    </row>
    <row r="482">
      <c r="A482" s="1"/>
      <c r="BO482" s="1"/>
    </row>
    <row r="483">
      <c r="A483" s="1"/>
      <c r="BO483" s="1"/>
    </row>
    <row r="484">
      <c r="A484" s="1"/>
      <c r="BO484" s="1"/>
    </row>
    <row r="485">
      <c r="A485" s="1"/>
      <c r="BO485" s="1"/>
    </row>
    <row r="486">
      <c r="A486" s="1"/>
      <c r="BO486" s="1"/>
    </row>
    <row r="487">
      <c r="A487" s="1"/>
      <c r="BO487" s="1"/>
    </row>
    <row r="488">
      <c r="A488" s="1"/>
      <c r="BO488" s="1"/>
    </row>
    <row r="489">
      <c r="A489" s="1"/>
      <c r="BO489" s="1"/>
    </row>
    <row r="490">
      <c r="A490" s="1"/>
      <c r="BO490" s="1"/>
    </row>
    <row r="491">
      <c r="A491" s="1"/>
      <c r="BO491" s="1"/>
    </row>
    <row r="492">
      <c r="A492" s="1"/>
      <c r="BO492" s="1"/>
    </row>
    <row r="493">
      <c r="A493" s="1"/>
      <c r="BO493" s="1"/>
    </row>
    <row r="494">
      <c r="A494" s="1"/>
      <c r="BO494" s="1"/>
    </row>
    <row r="495">
      <c r="A495" s="1"/>
      <c r="BO495" s="1"/>
    </row>
    <row r="496">
      <c r="A496" s="1"/>
      <c r="BO496" s="1"/>
    </row>
    <row r="497">
      <c r="A497" s="1"/>
      <c r="BO497" s="1"/>
    </row>
    <row r="498">
      <c r="A498" s="1"/>
      <c r="BO498" s="1"/>
    </row>
    <row r="499">
      <c r="A499" s="1"/>
      <c r="BO499" s="1"/>
    </row>
    <row r="500">
      <c r="A500" s="1"/>
      <c r="BO500" s="1"/>
    </row>
    <row r="501">
      <c r="A501" s="1"/>
      <c r="BO501" s="1"/>
    </row>
    <row r="502">
      <c r="A502" s="1"/>
      <c r="BO502" s="1"/>
    </row>
    <row r="503">
      <c r="A503" s="1"/>
      <c r="BO503" s="1"/>
    </row>
    <row r="504">
      <c r="A504" s="1"/>
      <c r="BO504" s="1"/>
    </row>
    <row r="505">
      <c r="A505" s="1"/>
      <c r="BO505" s="1"/>
    </row>
    <row r="506">
      <c r="A506" s="1"/>
      <c r="BO506" s="1"/>
    </row>
    <row r="507">
      <c r="A507" s="1"/>
      <c r="BO507" s="1"/>
    </row>
    <row r="508">
      <c r="A508" s="1"/>
      <c r="BO508" s="1"/>
    </row>
    <row r="509">
      <c r="A509" s="1"/>
      <c r="BO509" s="1"/>
    </row>
    <row r="510">
      <c r="A510" s="1"/>
      <c r="BO510" s="1"/>
    </row>
    <row r="511">
      <c r="A511" s="1"/>
      <c r="BO511" s="1"/>
    </row>
    <row r="512">
      <c r="A512" s="1"/>
      <c r="BO512" s="1"/>
    </row>
    <row r="513">
      <c r="A513" s="1"/>
      <c r="BO513" s="1"/>
    </row>
    <row r="514">
      <c r="A514" s="1"/>
      <c r="BO514" s="1"/>
    </row>
    <row r="515">
      <c r="A515" s="1"/>
      <c r="BO515" s="1"/>
    </row>
    <row r="516">
      <c r="A516" s="1"/>
      <c r="BO516" s="1"/>
    </row>
    <row r="517">
      <c r="A517" s="1"/>
      <c r="BO517" s="1"/>
    </row>
    <row r="518">
      <c r="A518" s="1"/>
      <c r="BO518" s="1"/>
    </row>
    <row r="519">
      <c r="A519" s="1"/>
      <c r="BO519" s="1"/>
    </row>
    <row r="520">
      <c r="A520" s="1"/>
      <c r="BO520" s="1"/>
    </row>
    <row r="521">
      <c r="A521" s="1"/>
      <c r="BO521" s="1"/>
    </row>
    <row r="522">
      <c r="A522" s="1"/>
      <c r="BO522" s="1"/>
    </row>
    <row r="523">
      <c r="A523" s="1"/>
      <c r="BO523" s="1"/>
    </row>
    <row r="524">
      <c r="A524" s="1"/>
      <c r="BO524" s="1"/>
    </row>
    <row r="525">
      <c r="A525" s="1"/>
      <c r="BO525" s="1"/>
    </row>
    <row r="526">
      <c r="A526" s="1"/>
      <c r="BO526" s="1"/>
    </row>
    <row r="527">
      <c r="A527" s="1"/>
      <c r="BO527" s="1"/>
    </row>
    <row r="528">
      <c r="A528" s="1"/>
      <c r="BO528" s="1"/>
    </row>
    <row r="529">
      <c r="A529" s="1"/>
      <c r="BO529" s="1"/>
    </row>
    <row r="530">
      <c r="A530" s="1"/>
      <c r="BO530" s="1"/>
    </row>
    <row r="531">
      <c r="A531" s="1"/>
      <c r="BO531" s="1"/>
    </row>
    <row r="532">
      <c r="A532" s="1"/>
      <c r="BO532" s="1"/>
    </row>
    <row r="533">
      <c r="A533" s="1"/>
      <c r="BO533" s="1"/>
    </row>
    <row r="534">
      <c r="A534" s="1"/>
      <c r="BO534" s="1"/>
    </row>
    <row r="535">
      <c r="A535" s="1"/>
      <c r="BO535" s="1"/>
    </row>
    <row r="536">
      <c r="A536" s="1"/>
      <c r="BO536" s="1"/>
    </row>
    <row r="537">
      <c r="A537" s="1"/>
      <c r="BO537" s="1"/>
    </row>
    <row r="538">
      <c r="A538" s="1"/>
      <c r="BO538" s="1"/>
    </row>
    <row r="539">
      <c r="A539" s="1"/>
      <c r="BO539" s="1"/>
    </row>
    <row r="540">
      <c r="A540" s="1"/>
      <c r="BO540" s="1"/>
    </row>
    <row r="541">
      <c r="A541" s="1"/>
      <c r="BO541" s="1"/>
    </row>
    <row r="542">
      <c r="A542" s="1"/>
      <c r="BO542" s="1"/>
    </row>
    <row r="543">
      <c r="A543" s="1"/>
      <c r="BO543" s="1"/>
    </row>
    <row r="544">
      <c r="A544" s="1"/>
      <c r="BO544" s="1"/>
    </row>
    <row r="545">
      <c r="A545" s="1"/>
      <c r="BO545" s="1"/>
    </row>
    <row r="546">
      <c r="A546" s="1"/>
      <c r="BO546" s="1"/>
    </row>
    <row r="547">
      <c r="A547" s="1"/>
      <c r="BO547" s="1"/>
    </row>
    <row r="548">
      <c r="A548" s="1"/>
      <c r="BO548" s="1"/>
    </row>
    <row r="549">
      <c r="A549" s="1"/>
      <c r="BO549" s="1"/>
    </row>
    <row r="550">
      <c r="A550" s="1"/>
      <c r="BO550" s="1"/>
    </row>
    <row r="551">
      <c r="A551" s="1"/>
      <c r="BO551" s="1"/>
    </row>
    <row r="552">
      <c r="A552" s="1"/>
      <c r="BO552" s="1"/>
    </row>
    <row r="553">
      <c r="A553" s="1"/>
      <c r="BO553" s="1"/>
    </row>
    <row r="554">
      <c r="A554" s="1"/>
      <c r="BO554" s="1"/>
    </row>
    <row r="555">
      <c r="A555" s="1"/>
      <c r="BO555" s="1"/>
    </row>
    <row r="556">
      <c r="A556" s="1"/>
      <c r="BO556" s="1"/>
    </row>
    <row r="557">
      <c r="A557" s="1"/>
      <c r="BO557" s="1"/>
    </row>
    <row r="558">
      <c r="A558" s="1"/>
      <c r="BO558" s="1"/>
    </row>
    <row r="559">
      <c r="A559" s="1"/>
      <c r="BO559" s="1"/>
    </row>
    <row r="560">
      <c r="A560" s="1"/>
      <c r="BO560" s="1"/>
    </row>
    <row r="561">
      <c r="A561" s="1"/>
      <c r="BO561" s="1"/>
    </row>
    <row r="562">
      <c r="A562" s="1"/>
      <c r="BO562" s="1"/>
    </row>
    <row r="563">
      <c r="A563" s="1"/>
      <c r="BO563" s="1"/>
    </row>
    <row r="564">
      <c r="A564" s="1"/>
      <c r="BO564" s="1"/>
    </row>
    <row r="565">
      <c r="A565" s="1"/>
      <c r="BO565" s="1"/>
    </row>
    <row r="566">
      <c r="A566" s="1"/>
      <c r="BO566" s="1"/>
    </row>
    <row r="567">
      <c r="A567" s="1"/>
      <c r="BO567" s="1"/>
    </row>
    <row r="568">
      <c r="A568" s="1"/>
      <c r="BO568" s="1"/>
    </row>
    <row r="569">
      <c r="A569" s="1"/>
      <c r="BO569" s="1"/>
    </row>
    <row r="570">
      <c r="A570" s="1"/>
      <c r="BO570" s="1"/>
    </row>
    <row r="571">
      <c r="A571" s="1"/>
      <c r="BO571" s="1"/>
    </row>
    <row r="572">
      <c r="A572" s="1"/>
      <c r="BO572" s="1"/>
    </row>
    <row r="573">
      <c r="A573" s="1"/>
      <c r="BO573" s="1"/>
    </row>
    <row r="574">
      <c r="A574" s="1"/>
      <c r="BO574" s="1"/>
    </row>
    <row r="575">
      <c r="A575" s="1"/>
      <c r="BO575" s="1"/>
    </row>
    <row r="576">
      <c r="A576" s="1"/>
      <c r="BO576" s="1"/>
    </row>
    <row r="577">
      <c r="A577" s="1"/>
      <c r="BO577" s="1"/>
    </row>
    <row r="578">
      <c r="A578" s="1"/>
      <c r="BO578" s="1"/>
    </row>
    <row r="579">
      <c r="A579" s="1"/>
      <c r="BO579" s="1"/>
    </row>
    <row r="580">
      <c r="A580" s="1"/>
      <c r="BO580" s="1"/>
    </row>
    <row r="581">
      <c r="A581" s="1"/>
      <c r="BO581" s="1"/>
    </row>
    <row r="582">
      <c r="A582" s="1"/>
      <c r="BO582" s="1"/>
    </row>
    <row r="583">
      <c r="A583" s="1"/>
      <c r="BO583" s="1"/>
    </row>
    <row r="584">
      <c r="A584" s="1"/>
      <c r="BO584" s="1"/>
    </row>
    <row r="585">
      <c r="A585" s="1"/>
      <c r="BO585" s="1"/>
    </row>
    <row r="586">
      <c r="A586" s="1"/>
      <c r="BO586" s="1"/>
    </row>
    <row r="587">
      <c r="A587" s="1"/>
      <c r="BO587" s="1"/>
    </row>
    <row r="588">
      <c r="A588" s="1"/>
      <c r="BO588" s="1"/>
    </row>
    <row r="589">
      <c r="A589" s="1"/>
      <c r="BO589" s="1"/>
    </row>
    <row r="590">
      <c r="A590" s="1"/>
      <c r="BO590" s="1"/>
    </row>
    <row r="591">
      <c r="A591" s="1"/>
      <c r="BO591" s="1"/>
    </row>
    <row r="592">
      <c r="A592" s="1"/>
      <c r="BO592" s="1"/>
    </row>
    <row r="593">
      <c r="A593" s="1"/>
      <c r="BO593" s="1"/>
    </row>
    <row r="594">
      <c r="A594" s="1"/>
      <c r="BO594" s="1"/>
    </row>
    <row r="595">
      <c r="A595" s="1"/>
      <c r="BO595" s="1"/>
    </row>
    <row r="596">
      <c r="A596" s="1"/>
      <c r="BO596" s="1"/>
    </row>
    <row r="597">
      <c r="A597" s="1"/>
      <c r="BO597" s="1"/>
    </row>
    <row r="598">
      <c r="A598" s="1"/>
      <c r="BO598" s="1"/>
    </row>
    <row r="599">
      <c r="A599" s="1"/>
      <c r="BO599" s="1"/>
    </row>
    <row r="600">
      <c r="A600" s="1"/>
      <c r="BO600" s="1"/>
    </row>
    <row r="601">
      <c r="A601" s="1"/>
      <c r="BO601" s="1"/>
    </row>
    <row r="602">
      <c r="A602" s="1"/>
      <c r="BO602" s="1"/>
    </row>
    <row r="603">
      <c r="A603" s="1"/>
      <c r="BO603" s="1"/>
    </row>
    <row r="604">
      <c r="A604" s="1"/>
      <c r="BO604" s="1"/>
    </row>
    <row r="605">
      <c r="A605" s="1"/>
      <c r="BO605" s="1"/>
    </row>
    <row r="606">
      <c r="A606" s="1"/>
      <c r="BO606" s="1"/>
    </row>
    <row r="607">
      <c r="A607" s="1"/>
      <c r="BO607" s="1"/>
    </row>
    <row r="608">
      <c r="A608" s="1"/>
      <c r="BO608" s="1"/>
    </row>
    <row r="609">
      <c r="A609" s="1"/>
      <c r="BO609" s="1"/>
    </row>
    <row r="610">
      <c r="A610" s="1"/>
      <c r="BO610" s="1"/>
    </row>
    <row r="611">
      <c r="A611" s="1"/>
      <c r="BO611" s="1"/>
    </row>
    <row r="612">
      <c r="A612" s="1"/>
      <c r="BO612" s="1"/>
    </row>
    <row r="613">
      <c r="A613" s="1"/>
      <c r="BO613" s="1"/>
    </row>
    <row r="614">
      <c r="A614" s="1"/>
      <c r="BO614" s="1"/>
    </row>
    <row r="615">
      <c r="A615" s="1"/>
      <c r="BO615" s="1"/>
    </row>
    <row r="616">
      <c r="A616" s="1"/>
      <c r="BO616" s="1"/>
    </row>
    <row r="617">
      <c r="A617" s="1"/>
      <c r="BO617" s="1"/>
    </row>
    <row r="618">
      <c r="A618" s="1"/>
      <c r="BO618" s="1"/>
    </row>
    <row r="619">
      <c r="A619" s="1"/>
      <c r="BO619" s="1"/>
    </row>
    <row r="620">
      <c r="A620" s="1"/>
      <c r="BO620" s="1"/>
    </row>
    <row r="621">
      <c r="A621" s="1"/>
      <c r="BO621" s="1"/>
    </row>
    <row r="622">
      <c r="A622" s="1"/>
      <c r="BO622" s="1"/>
    </row>
    <row r="623">
      <c r="A623" s="1"/>
      <c r="BO623" s="1"/>
    </row>
    <row r="624">
      <c r="A624" s="1"/>
      <c r="BO624" s="1"/>
    </row>
    <row r="625">
      <c r="A625" s="1"/>
      <c r="BO625" s="1"/>
    </row>
    <row r="626">
      <c r="A626" s="1"/>
      <c r="BO626" s="1"/>
    </row>
    <row r="627">
      <c r="A627" s="1"/>
      <c r="BO627" s="1"/>
    </row>
    <row r="628">
      <c r="A628" s="1"/>
      <c r="BO628" s="1"/>
    </row>
    <row r="629">
      <c r="A629" s="1"/>
      <c r="BO629" s="1"/>
    </row>
    <row r="630">
      <c r="A630" s="1"/>
      <c r="BO630" s="1"/>
    </row>
    <row r="631">
      <c r="A631" s="1"/>
      <c r="BO631" s="1"/>
    </row>
    <row r="632">
      <c r="A632" s="1"/>
      <c r="BO632" s="1"/>
    </row>
    <row r="633">
      <c r="A633" s="1"/>
      <c r="BO633" s="1"/>
    </row>
    <row r="634">
      <c r="A634" s="1"/>
      <c r="BO634" s="1"/>
    </row>
    <row r="635">
      <c r="A635" s="1"/>
      <c r="BO635" s="1"/>
    </row>
    <row r="636">
      <c r="A636" s="1"/>
      <c r="BO636" s="1"/>
    </row>
    <row r="637">
      <c r="A637" s="1"/>
      <c r="BO637" s="1"/>
    </row>
    <row r="638">
      <c r="A638" s="1"/>
      <c r="BO638" s="1"/>
    </row>
    <row r="639">
      <c r="A639" s="1"/>
      <c r="BO639" s="1"/>
    </row>
    <row r="640">
      <c r="A640" s="1"/>
      <c r="BO640" s="1"/>
    </row>
    <row r="641">
      <c r="A641" s="1"/>
      <c r="BO641" s="1"/>
    </row>
    <row r="642">
      <c r="A642" s="1"/>
      <c r="BO642" s="1"/>
    </row>
    <row r="643">
      <c r="A643" s="1"/>
      <c r="BO643" s="1"/>
    </row>
    <row r="644">
      <c r="A644" s="1"/>
      <c r="BO644" s="1"/>
    </row>
    <row r="645">
      <c r="A645" s="1"/>
      <c r="BO645" s="1"/>
    </row>
    <row r="646">
      <c r="A646" s="1"/>
      <c r="BO646" s="1"/>
    </row>
    <row r="647">
      <c r="A647" s="1"/>
      <c r="BO647" s="1"/>
    </row>
    <row r="648">
      <c r="A648" s="1"/>
      <c r="BO648" s="1"/>
    </row>
    <row r="649">
      <c r="A649" s="1"/>
      <c r="BO649" s="1"/>
    </row>
    <row r="650">
      <c r="A650" s="1"/>
      <c r="BO650" s="1"/>
    </row>
    <row r="651">
      <c r="A651" s="1"/>
      <c r="BO651" s="1"/>
    </row>
    <row r="652">
      <c r="A652" s="1"/>
      <c r="BO652" s="1"/>
    </row>
    <row r="653">
      <c r="A653" s="1"/>
      <c r="BO653" s="1"/>
    </row>
    <row r="654">
      <c r="A654" s="1"/>
      <c r="BO654" s="1"/>
    </row>
    <row r="655">
      <c r="A655" s="1"/>
      <c r="BO655" s="1"/>
    </row>
    <row r="656">
      <c r="A656" s="1"/>
      <c r="BO656" s="1"/>
    </row>
    <row r="657">
      <c r="A657" s="1"/>
      <c r="BO657" s="1"/>
    </row>
    <row r="658">
      <c r="A658" s="1"/>
      <c r="BO658" s="1"/>
    </row>
    <row r="659">
      <c r="A659" s="1"/>
      <c r="BO659" s="1"/>
    </row>
    <row r="660">
      <c r="A660" s="1"/>
      <c r="BO660" s="1"/>
    </row>
    <row r="661">
      <c r="A661" s="1"/>
      <c r="BO661" s="1"/>
    </row>
    <row r="662">
      <c r="A662" s="1"/>
      <c r="BO662" s="1"/>
    </row>
    <row r="663">
      <c r="A663" s="1"/>
      <c r="BO663" s="1"/>
    </row>
    <row r="664">
      <c r="A664" s="1"/>
      <c r="BO664" s="1"/>
    </row>
    <row r="665">
      <c r="A665" s="1"/>
      <c r="BO665" s="1"/>
    </row>
    <row r="666">
      <c r="A666" s="1"/>
      <c r="BO666" s="1"/>
    </row>
    <row r="667">
      <c r="A667" s="1"/>
      <c r="BO667" s="1"/>
    </row>
    <row r="668">
      <c r="A668" s="1"/>
      <c r="BO668" s="1"/>
    </row>
    <row r="669">
      <c r="A669" s="1"/>
      <c r="BO669" s="1"/>
    </row>
    <row r="670">
      <c r="A670" s="1"/>
      <c r="BO670" s="1"/>
    </row>
    <row r="671">
      <c r="A671" s="1"/>
      <c r="BO671" s="1"/>
    </row>
    <row r="672">
      <c r="A672" s="1"/>
      <c r="BO672" s="1"/>
    </row>
    <row r="673">
      <c r="A673" s="1"/>
      <c r="BO673" s="1"/>
    </row>
    <row r="674">
      <c r="A674" s="1"/>
      <c r="BO674" s="1"/>
    </row>
    <row r="675">
      <c r="A675" s="1"/>
      <c r="BO675" s="1"/>
    </row>
    <row r="676">
      <c r="A676" s="1"/>
      <c r="BO676" s="1"/>
    </row>
    <row r="677">
      <c r="A677" s="1"/>
      <c r="BO677" s="1"/>
    </row>
    <row r="678">
      <c r="A678" s="1"/>
      <c r="BO678" s="1"/>
    </row>
    <row r="679">
      <c r="A679" s="1"/>
      <c r="BO679" s="1"/>
    </row>
    <row r="680">
      <c r="A680" s="1"/>
      <c r="BO680" s="1"/>
    </row>
    <row r="681">
      <c r="A681" s="1"/>
      <c r="BO681" s="1"/>
    </row>
    <row r="682">
      <c r="A682" s="1"/>
      <c r="BO682" s="1"/>
    </row>
    <row r="683">
      <c r="A683" s="1"/>
      <c r="BO683" s="1"/>
    </row>
    <row r="684">
      <c r="A684" s="1"/>
      <c r="BO684" s="1"/>
    </row>
    <row r="685">
      <c r="A685" s="1"/>
      <c r="BO685" s="1"/>
    </row>
    <row r="686">
      <c r="A686" s="1"/>
      <c r="BO686" s="1"/>
    </row>
    <row r="687">
      <c r="A687" s="1"/>
      <c r="BO687" s="1"/>
    </row>
    <row r="688">
      <c r="A688" s="1"/>
      <c r="BO688" s="1"/>
    </row>
    <row r="689">
      <c r="A689" s="1"/>
      <c r="BO689" s="1"/>
    </row>
    <row r="690">
      <c r="A690" s="1"/>
      <c r="BO690" s="1"/>
    </row>
    <row r="691">
      <c r="A691" s="1"/>
      <c r="BO691" s="1"/>
    </row>
    <row r="692">
      <c r="A692" s="1"/>
      <c r="BO692" s="1"/>
    </row>
    <row r="693">
      <c r="A693" s="1"/>
      <c r="BO693" s="1"/>
    </row>
    <row r="694">
      <c r="A694" s="1"/>
      <c r="BO694" s="1"/>
    </row>
    <row r="695">
      <c r="A695" s="1"/>
      <c r="BO695" s="1"/>
    </row>
    <row r="696">
      <c r="A696" s="1"/>
      <c r="BO696" s="1"/>
    </row>
    <row r="697">
      <c r="A697" s="1"/>
      <c r="BO697" s="1"/>
    </row>
    <row r="698">
      <c r="A698" s="1"/>
      <c r="BO698" s="1"/>
    </row>
    <row r="699">
      <c r="A699" s="1"/>
      <c r="BO699" s="1"/>
    </row>
    <row r="700">
      <c r="A700" s="1"/>
      <c r="BO700" s="1"/>
    </row>
    <row r="701">
      <c r="A701" s="1"/>
      <c r="BO701" s="1"/>
    </row>
    <row r="702">
      <c r="A702" s="1"/>
      <c r="BO702" s="1"/>
    </row>
    <row r="703">
      <c r="A703" s="1"/>
      <c r="BO703" s="1"/>
    </row>
    <row r="704">
      <c r="A704" s="1"/>
      <c r="BO704" s="1"/>
    </row>
    <row r="705">
      <c r="A705" s="1"/>
      <c r="BO705" s="1"/>
    </row>
    <row r="706">
      <c r="A706" s="1"/>
      <c r="BO706" s="1"/>
    </row>
    <row r="707">
      <c r="A707" s="1"/>
      <c r="BO707" s="1"/>
    </row>
    <row r="708">
      <c r="A708" s="1"/>
      <c r="BO708" s="1"/>
    </row>
    <row r="709">
      <c r="A709" s="1"/>
      <c r="BO709" s="1"/>
    </row>
    <row r="710">
      <c r="A710" s="1"/>
      <c r="BO710" s="1"/>
    </row>
    <row r="711">
      <c r="A711" s="1"/>
      <c r="BO711" s="1"/>
    </row>
    <row r="712">
      <c r="A712" s="1"/>
      <c r="BO712" s="1"/>
    </row>
    <row r="713">
      <c r="A713" s="1"/>
      <c r="BO713" s="1"/>
    </row>
    <row r="714">
      <c r="A714" s="1"/>
      <c r="BO714" s="1"/>
    </row>
    <row r="715">
      <c r="A715" s="1"/>
      <c r="BO715" s="1"/>
    </row>
    <row r="716">
      <c r="A716" s="1"/>
      <c r="BO716" s="1"/>
    </row>
    <row r="717">
      <c r="A717" s="1"/>
      <c r="BO717" s="1"/>
    </row>
    <row r="718">
      <c r="A718" s="1"/>
      <c r="BO718" s="1"/>
    </row>
    <row r="719">
      <c r="A719" s="1"/>
      <c r="BO719" s="1"/>
    </row>
    <row r="720">
      <c r="A720" s="1"/>
      <c r="BO720" s="1"/>
    </row>
    <row r="721">
      <c r="A721" s="1"/>
      <c r="BO721" s="1"/>
    </row>
    <row r="722">
      <c r="A722" s="1"/>
      <c r="BO722" s="1"/>
    </row>
    <row r="723">
      <c r="A723" s="1"/>
      <c r="BO723" s="1"/>
    </row>
    <row r="724">
      <c r="A724" s="1"/>
      <c r="BO724" s="1"/>
    </row>
    <row r="725">
      <c r="A725" s="1"/>
      <c r="BO725" s="1"/>
    </row>
    <row r="726">
      <c r="A726" s="1"/>
      <c r="BO726" s="1"/>
    </row>
    <row r="727">
      <c r="A727" s="1"/>
      <c r="BO727" s="1"/>
    </row>
    <row r="728">
      <c r="A728" s="1"/>
      <c r="BO728" s="1"/>
    </row>
    <row r="729">
      <c r="A729" s="1"/>
      <c r="BO729" s="1"/>
    </row>
    <row r="730">
      <c r="A730" s="1"/>
      <c r="BO730" s="1"/>
    </row>
    <row r="731">
      <c r="A731" s="1"/>
      <c r="BO731" s="1"/>
    </row>
    <row r="732">
      <c r="A732" s="1"/>
      <c r="BO732" s="1"/>
    </row>
    <row r="733">
      <c r="A733" s="1"/>
      <c r="BO733" s="1"/>
    </row>
    <row r="734">
      <c r="A734" s="1"/>
      <c r="BO734" s="1"/>
    </row>
    <row r="735">
      <c r="A735" s="1"/>
      <c r="BO735" s="1"/>
    </row>
    <row r="736">
      <c r="A736" s="1"/>
      <c r="BO736" s="1"/>
    </row>
    <row r="737">
      <c r="A737" s="1"/>
      <c r="BO737" s="1"/>
    </row>
    <row r="738">
      <c r="A738" s="1"/>
      <c r="BO738" s="1"/>
    </row>
    <row r="739">
      <c r="A739" s="1"/>
      <c r="BO739" s="1"/>
    </row>
    <row r="740">
      <c r="A740" s="1"/>
      <c r="BO740" s="1"/>
    </row>
    <row r="741">
      <c r="A741" s="1"/>
      <c r="BO741" s="1"/>
    </row>
    <row r="742">
      <c r="A742" s="1"/>
      <c r="BO742" s="1"/>
    </row>
    <row r="743">
      <c r="A743" s="1"/>
      <c r="BO743" s="1"/>
    </row>
    <row r="744">
      <c r="A744" s="1"/>
      <c r="BO744" s="1"/>
    </row>
    <row r="745">
      <c r="A745" s="1"/>
      <c r="BO745" s="1"/>
    </row>
    <row r="746">
      <c r="A746" s="1"/>
      <c r="BO746" s="1"/>
    </row>
    <row r="747">
      <c r="A747" s="1"/>
      <c r="BO747" s="1"/>
    </row>
    <row r="748">
      <c r="A748" s="1"/>
      <c r="BO748" s="1"/>
    </row>
    <row r="749">
      <c r="A749" s="1"/>
      <c r="BO749" s="1"/>
    </row>
    <row r="750">
      <c r="A750" s="1"/>
      <c r="BO750" s="1"/>
    </row>
    <row r="751">
      <c r="A751" s="1"/>
      <c r="BO751" s="1"/>
    </row>
    <row r="752">
      <c r="A752" s="1"/>
      <c r="BO752" s="1"/>
    </row>
    <row r="753">
      <c r="A753" s="1"/>
      <c r="BO753" s="1"/>
    </row>
    <row r="754">
      <c r="A754" s="1"/>
      <c r="BO754" s="1"/>
    </row>
    <row r="755">
      <c r="A755" s="1"/>
      <c r="BO755" s="1"/>
    </row>
    <row r="756">
      <c r="A756" s="1"/>
      <c r="BO756" s="1"/>
    </row>
    <row r="757">
      <c r="A757" s="1"/>
      <c r="BO757" s="1"/>
    </row>
    <row r="758">
      <c r="A758" s="1"/>
      <c r="BO758" s="1"/>
    </row>
    <row r="759">
      <c r="A759" s="1"/>
      <c r="BO759" s="1"/>
    </row>
    <row r="760">
      <c r="A760" s="1"/>
      <c r="BO760" s="1"/>
    </row>
    <row r="761">
      <c r="A761" s="1"/>
      <c r="BO761" s="1"/>
    </row>
    <row r="762">
      <c r="A762" s="1"/>
      <c r="BO762" s="1"/>
    </row>
    <row r="763">
      <c r="A763" s="1"/>
      <c r="BO763" s="1"/>
    </row>
    <row r="764">
      <c r="A764" s="1"/>
      <c r="BO764" s="1"/>
    </row>
    <row r="765">
      <c r="A765" s="1"/>
      <c r="BO765" s="1"/>
    </row>
    <row r="766">
      <c r="A766" s="1"/>
      <c r="BO766" s="1"/>
    </row>
    <row r="767">
      <c r="A767" s="1"/>
      <c r="BO767" s="1"/>
    </row>
    <row r="768">
      <c r="A768" s="1"/>
      <c r="BO768" s="1"/>
    </row>
    <row r="769">
      <c r="A769" s="1"/>
      <c r="BO769" s="1"/>
    </row>
    <row r="770">
      <c r="A770" s="1"/>
      <c r="BO770" s="1"/>
    </row>
    <row r="771">
      <c r="A771" s="1"/>
      <c r="BO771" s="1"/>
    </row>
    <row r="772">
      <c r="A772" s="1"/>
      <c r="BO772" s="1"/>
    </row>
    <row r="773">
      <c r="A773" s="1"/>
      <c r="BO773" s="1"/>
    </row>
    <row r="774">
      <c r="A774" s="1"/>
      <c r="BO774" s="1"/>
    </row>
    <row r="775">
      <c r="A775" s="1"/>
      <c r="BO775" s="1"/>
    </row>
    <row r="776">
      <c r="A776" s="1"/>
      <c r="BO776" s="1"/>
    </row>
    <row r="777">
      <c r="A777" s="1"/>
      <c r="BO777" s="1"/>
    </row>
    <row r="778">
      <c r="A778" s="1"/>
      <c r="BO778" s="1"/>
    </row>
    <row r="779">
      <c r="A779" s="1"/>
      <c r="BO779" s="1"/>
    </row>
    <row r="780">
      <c r="A780" s="1"/>
      <c r="BO780" s="1"/>
    </row>
    <row r="781">
      <c r="A781" s="1"/>
      <c r="BO781" s="1"/>
    </row>
    <row r="782">
      <c r="A782" s="1"/>
      <c r="BO782" s="1"/>
    </row>
    <row r="783">
      <c r="A783" s="1"/>
      <c r="BO783" s="1"/>
    </row>
    <row r="784">
      <c r="A784" s="1"/>
      <c r="BO784" s="1"/>
    </row>
    <row r="785">
      <c r="A785" s="1"/>
      <c r="BO785" s="1"/>
    </row>
    <row r="786">
      <c r="A786" s="1"/>
      <c r="BO786" s="1"/>
    </row>
    <row r="787">
      <c r="A787" s="1"/>
      <c r="BO787" s="1"/>
    </row>
    <row r="788">
      <c r="A788" s="1"/>
      <c r="BO788" s="1"/>
    </row>
    <row r="789">
      <c r="A789" s="1"/>
      <c r="BO789" s="1"/>
    </row>
    <row r="790">
      <c r="A790" s="1"/>
      <c r="BO790" s="1"/>
    </row>
    <row r="791">
      <c r="A791" s="1"/>
      <c r="BO791" s="1"/>
    </row>
    <row r="792">
      <c r="A792" s="1"/>
      <c r="BO792" s="1"/>
    </row>
    <row r="793">
      <c r="A793" s="1"/>
      <c r="BO793" s="1"/>
    </row>
    <row r="794">
      <c r="A794" s="1"/>
      <c r="BO794" s="1"/>
    </row>
    <row r="795">
      <c r="A795" s="1"/>
      <c r="BO795" s="1"/>
    </row>
    <row r="796">
      <c r="A796" s="1"/>
      <c r="BO796" s="1"/>
    </row>
    <row r="797">
      <c r="A797" s="1"/>
      <c r="BO797" s="1"/>
    </row>
    <row r="798">
      <c r="A798" s="1"/>
      <c r="BO798" s="1"/>
    </row>
    <row r="799">
      <c r="A799" s="1"/>
      <c r="BO799" s="1"/>
    </row>
    <row r="800">
      <c r="A800" s="1"/>
      <c r="BO800" s="1"/>
    </row>
    <row r="801">
      <c r="A801" s="1"/>
      <c r="BO801" s="1"/>
    </row>
    <row r="802">
      <c r="A802" s="1"/>
      <c r="BO802" s="1"/>
    </row>
    <row r="803">
      <c r="A803" s="1"/>
      <c r="BO803" s="1"/>
    </row>
    <row r="804">
      <c r="A804" s="1"/>
      <c r="BO804" s="1"/>
    </row>
    <row r="805">
      <c r="A805" s="1"/>
      <c r="BO805" s="1"/>
    </row>
    <row r="806">
      <c r="A806" s="1"/>
      <c r="BO806" s="1"/>
    </row>
    <row r="807">
      <c r="A807" s="1"/>
      <c r="BO807" s="1"/>
    </row>
    <row r="808">
      <c r="A808" s="1"/>
      <c r="BO808" s="1"/>
    </row>
    <row r="809">
      <c r="A809" s="1"/>
      <c r="BO809" s="1"/>
    </row>
    <row r="810">
      <c r="A810" s="1"/>
      <c r="BO810" s="1"/>
    </row>
    <row r="811">
      <c r="A811" s="1"/>
      <c r="BO811" s="1"/>
    </row>
    <row r="812">
      <c r="A812" s="1"/>
      <c r="BO812" s="1"/>
    </row>
    <row r="813">
      <c r="A813" s="1"/>
      <c r="BO813" s="1"/>
    </row>
    <row r="814">
      <c r="A814" s="1"/>
      <c r="BO814" s="1"/>
    </row>
    <row r="815">
      <c r="A815" s="1"/>
      <c r="BO815" s="1"/>
    </row>
    <row r="816">
      <c r="A816" s="1"/>
      <c r="BO816" s="1"/>
    </row>
    <row r="817">
      <c r="A817" s="1"/>
      <c r="BO817" s="1"/>
    </row>
    <row r="818">
      <c r="A818" s="1"/>
      <c r="BO818" s="1"/>
    </row>
    <row r="819">
      <c r="A819" s="1"/>
      <c r="BO819" s="1"/>
    </row>
    <row r="820">
      <c r="A820" s="1"/>
      <c r="BO820" s="1"/>
    </row>
    <row r="821">
      <c r="A821" s="1"/>
      <c r="BO821" s="1"/>
    </row>
    <row r="822">
      <c r="A822" s="1"/>
      <c r="BO822" s="1"/>
    </row>
    <row r="823">
      <c r="A823" s="1"/>
      <c r="BO823" s="1"/>
    </row>
    <row r="824">
      <c r="A824" s="1"/>
      <c r="BO824" s="1"/>
    </row>
    <row r="825">
      <c r="A825" s="1"/>
      <c r="BO825" s="1"/>
    </row>
    <row r="826">
      <c r="A826" s="1"/>
      <c r="BO826" s="1"/>
    </row>
    <row r="827">
      <c r="A827" s="1"/>
      <c r="BO827" s="1"/>
    </row>
    <row r="828">
      <c r="A828" s="1"/>
      <c r="BO828" s="1"/>
    </row>
    <row r="829">
      <c r="A829" s="1"/>
      <c r="BO829" s="1"/>
    </row>
    <row r="830">
      <c r="A830" s="1"/>
      <c r="BO830" s="1"/>
    </row>
    <row r="831">
      <c r="A831" s="1"/>
      <c r="BO831" s="1"/>
    </row>
    <row r="832">
      <c r="A832" s="1"/>
      <c r="BO832" s="1"/>
    </row>
    <row r="833">
      <c r="A833" s="1"/>
      <c r="BO833" s="1"/>
    </row>
    <row r="834">
      <c r="A834" s="1"/>
      <c r="BO834" s="1"/>
    </row>
    <row r="835">
      <c r="A835" s="1"/>
      <c r="BO835" s="1"/>
    </row>
    <row r="836">
      <c r="A836" s="1"/>
      <c r="BO836" s="1"/>
    </row>
    <row r="837">
      <c r="A837" s="1"/>
      <c r="BO837" s="1"/>
    </row>
    <row r="838">
      <c r="A838" s="1"/>
      <c r="BO838" s="1"/>
    </row>
    <row r="839">
      <c r="A839" s="1"/>
      <c r="BO839" s="1"/>
    </row>
    <row r="840">
      <c r="A840" s="1"/>
      <c r="BO840" s="1"/>
    </row>
    <row r="841">
      <c r="A841" s="1"/>
      <c r="BO841" s="1"/>
    </row>
    <row r="842">
      <c r="A842" s="1"/>
      <c r="BO842" s="1"/>
    </row>
    <row r="843">
      <c r="A843" s="1"/>
      <c r="BO843" s="1"/>
    </row>
    <row r="844">
      <c r="A844" s="1"/>
      <c r="BO844" s="1"/>
    </row>
    <row r="845">
      <c r="A845" s="1"/>
      <c r="BO845" s="1"/>
    </row>
    <row r="846">
      <c r="A846" s="1"/>
      <c r="BO846" s="1"/>
    </row>
    <row r="847">
      <c r="A847" s="1"/>
      <c r="BO847" s="1"/>
    </row>
    <row r="848">
      <c r="A848" s="1"/>
      <c r="BO848" s="1"/>
    </row>
    <row r="849">
      <c r="A849" s="1"/>
      <c r="BO849" s="1"/>
    </row>
    <row r="850">
      <c r="A850" s="1"/>
      <c r="BO850" s="1"/>
    </row>
    <row r="851">
      <c r="A851" s="1"/>
      <c r="BO851" s="1"/>
    </row>
    <row r="852">
      <c r="A852" s="1"/>
      <c r="BO852" s="1"/>
    </row>
    <row r="853">
      <c r="A853" s="1"/>
      <c r="BO853" s="1"/>
    </row>
    <row r="854">
      <c r="A854" s="1"/>
      <c r="BO854" s="1"/>
    </row>
    <row r="855">
      <c r="A855" s="1"/>
      <c r="BO855" s="1"/>
    </row>
    <row r="856">
      <c r="A856" s="1"/>
      <c r="BO856" s="1"/>
    </row>
    <row r="857">
      <c r="A857" s="1"/>
      <c r="BO857" s="1"/>
    </row>
    <row r="858">
      <c r="A858" s="1"/>
      <c r="BO858" s="1"/>
    </row>
    <row r="859">
      <c r="A859" s="1"/>
      <c r="BO859" s="1"/>
    </row>
    <row r="860">
      <c r="A860" s="1"/>
      <c r="BO860" s="1"/>
    </row>
    <row r="861">
      <c r="A861" s="1"/>
      <c r="BO861" s="1"/>
    </row>
    <row r="862">
      <c r="A862" s="1"/>
      <c r="BO862" s="1"/>
    </row>
    <row r="863">
      <c r="A863" s="1"/>
      <c r="BO863" s="1"/>
    </row>
    <row r="864">
      <c r="A864" s="1"/>
      <c r="BO864" s="1"/>
    </row>
    <row r="865">
      <c r="A865" s="1"/>
      <c r="BO865" s="1"/>
    </row>
    <row r="866">
      <c r="A866" s="1"/>
      <c r="BO866" s="1"/>
    </row>
    <row r="867">
      <c r="A867" s="1"/>
      <c r="BO867" s="1"/>
    </row>
    <row r="868">
      <c r="A868" s="1"/>
      <c r="BO868" s="1"/>
    </row>
    <row r="869">
      <c r="A869" s="1"/>
      <c r="BO869" s="1"/>
    </row>
    <row r="870">
      <c r="A870" s="1"/>
      <c r="BO870" s="1"/>
    </row>
    <row r="871">
      <c r="A871" s="1"/>
      <c r="BO871" s="1"/>
    </row>
    <row r="872">
      <c r="A872" s="1"/>
      <c r="BO872" s="1"/>
    </row>
    <row r="873">
      <c r="A873" s="1"/>
      <c r="BO873" s="1"/>
    </row>
    <row r="874">
      <c r="A874" s="1"/>
      <c r="BO874" s="1"/>
    </row>
    <row r="875">
      <c r="A875" s="1"/>
      <c r="BO875" s="1"/>
    </row>
    <row r="876">
      <c r="A876" s="1"/>
      <c r="BO876" s="1"/>
    </row>
    <row r="877">
      <c r="A877" s="1"/>
      <c r="BO877" s="1"/>
    </row>
    <row r="878">
      <c r="A878" s="1"/>
      <c r="BO878" s="1"/>
    </row>
    <row r="879">
      <c r="A879" s="1"/>
      <c r="BO879" s="1"/>
    </row>
    <row r="880">
      <c r="A880" s="1"/>
      <c r="BO880" s="1"/>
    </row>
    <row r="881">
      <c r="A881" s="1"/>
      <c r="BO881" s="1"/>
    </row>
    <row r="882">
      <c r="A882" s="1"/>
      <c r="BO882" s="1"/>
    </row>
    <row r="883">
      <c r="A883" s="1"/>
      <c r="BO883" s="1"/>
    </row>
    <row r="884">
      <c r="A884" s="1"/>
      <c r="BO884" s="1"/>
    </row>
    <row r="885">
      <c r="A885" s="1"/>
      <c r="BO885" s="1"/>
    </row>
    <row r="886">
      <c r="A886" s="1"/>
      <c r="BO886" s="1"/>
    </row>
    <row r="887">
      <c r="A887" s="1"/>
      <c r="BO887" s="1"/>
    </row>
    <row r="888">
      <c r="A888" s="1"/>
      <c r="BO888" s="1"/>
    </row>
    <row r="889">
      <c r="A889" s="1"/>
      <c r="BO889" s="1"/>
    </row>
    <row r="890">
      <c r="A890" s="1"/>
      <c r="BO890" s="1"/>
    </row>
    <row r="891">
      <c r="A891" s="1"/>
      <c r="BO891" s="1"/>
    </row>
    <row r="892">
      <c r="A892" s="1"/>
      <c r="BO892" s="1"/>
    </row>
    <row r="893">
      <c r="A893" s="1"/>
      <c r="BO893" s="1"/>
    </row>
    <row r="894">
      <c r="A894" s="1"/>
      <c r="BO894" s="1"/>
    </row>
    <row r="895">
      <c r="A895" s="1"/>
      <c r="BO895" s="1"/>
    </row>
    <row r="896">
      <c r="A896" s="1"/>
      <c r="BO896" s="1"/>
    </row>
    <row r="897">
      <c r="A897" s="1"/>
      <c r="BO897" s="1"/>
    </row>
    <row r="898">
      <c r="A898" s="1"/>
      <c r="BO898" s="1"/>
    </row>
    <row r="899">
      <c r="A899" s="1"/>
      <c r="BO899" s="1"/>
    </row>
    <row r="900">
      <c r="A900" s="1"/>
      <c r="BO900" s="1"/>
    </row>
    <row r="901">
      <c r="A901" s="1"/>
      <c r="BO901" s="1"/>
    </row>
    <row r="902">
      <c r="A902" s="1"/>
      <c r="BO902" s="1"/>
    </row>
    <row r="903">
      <c r="A903" s="1"/>
      <c r="BO903" s="1"/>
    </row>
    <row r="904">
      <c r="A904" s="1"/>
      <c r="BO904" s="1"/>
    </row>
    <row r="905">
      <c r="A905" s="1"/>
      <c r="BO905" s="1"/>
    </row>
    <row r="906">
      <c r="A906" s="1"/>
      <c r="BO906" s="1"/>
    </row>
    <row r="907">
      <c r="A907" s="1"/>
      <c r="BO907" s="1"/>
    </row>
    <row r="908">
      <c r="A908" s="1"/>
      <c r="BO908" s="1"/>
    </row>
    <row r="909">
      <c r="A909" s="1"/>
      <c r="BO909" s="1"/>
    </row>
    <row r="910">
      <c r="A910" s="1"/>
      <c r="BO910" s="1"/>
    </row>
    <row r="911">
      <c r="A911" s="1"/>
      <c r="BO911" s="1"/>
    </row>
    <row r="912">
      <c r="A912" s="1"/>
      <c r="BO912" s="1"/>
    </row>
    <row r="913">
      <c r="A913" s="1"/>
      <c r="BO913" s="1"/>
    </row>
    <row r="914">
      <c r="A914" s="1"/>
      <c r="BO914" s="1"/>
    </row>
    <row r="915">
      <c r="A915" s="1"/>
      <c r="BO915" s="1"/>
    </row>
    <row r="916">
      <c r="A916" s="1"/>
      <c r="BO916" s="1"/>
    </row>
    <row r="917">
      <c r="A917" s="1"/>
      <c r="BO917" s="1"/>
    </row>
    <row r="918">
      <c r="A918" s="1"/>
      <c r="BO918" s="1"/>
    </row>
    <row r="919">
      <c r="A919" s="1"/>
      <c r="BO919" s="1"/>
    </row>
    <row r="920">
      <c r="A920" s="1"/>
      <c r="BO920" s="1"/>
    </row>
    <row r="921">
      <c r="A921" s="1"/>
      <c r="BO921" s="1"/>
    </row>
    <row r="922">
      <c r="A922" s="1"/>
      <c r="BO922" s="1"/>
    </row>
    <row r="923">
      <c r="A923" s="1"/>
      <c r="BO923" s="1"/>
    </row>
    <row r="924">
      <c r="A924" s="1"/>
      <c r="BO924" s="1"/>
    </row>
    <row r="925">
      <c r="A925" s="1"/>
      <c r="BO925" s="1"/>
    </row>
    <row r="926">
      <c r="A926" s="1"/>
      <c r="BO926" s="1"/>
    </row>
    <row r="927">
      <c r="A927" s="1"/>
      <c r="BO927" s="1"/>
    </row>
    <row r="928">
      <c r="A928" s="1"/>
      <c r="BO928" s="1"/>
    </row>
    <row r="929">
      <c r="A929" s="1"/>
      <c r="BO929" s="1"/>
    </row>
    <row r="930">
      <c r="A930" s="1"/>
      <c r="BO930" s="1"/>
    </row>
    <row r="931">
      <c r="A931" s="1"/>
      <c r="BO931" s="1"/>
    </row>
    <row r="932">
      <c r="A932" s="1"/>
      <c r="BO932" s="1"/>
    </row>
    <row r="933">
      <c r="A933" s="1"/>
      <c r="BO933" s="1"/>
    </row>
    <row r="934">
      <c r="A934" s="1"/>
      <c r="BO934" s="1"/>
    </row>
    <row r="935">
      <c r="A935" s="1"/>
      <c r="BO935" s="1"/>
    </row>
    <row r="936">
      <c r="A936" s="1"/>
      <c r="BO936" s="1"/>
    </row>
    <row r="937">
      <c r="A937" s="1"/>
      <c r="BO937" s="1"/>
    </row>
    <row r="938">
      <c r="A938" s="1"/>
      <c r="BO938" s="1"/>
    </row>
    <row r="939">
      <c r="A939" s="1"/>
      <c r="BO939" s="1"/>
    </row>
    <row r="940">
      <c r="A940" s="1"/>
      <c r="BO940" s="1"/>
    </row>
    <row r="941">
      <c r="A941" s="1"/>
      <c r="BO941" s="1"/>
    </row>
    <row r="942">
      <c r="A942" s="1"/>
      <c r="BO942" s="1"/>
    </row>
    <row r="943">
      <c r="A943" s="1"/>
      <c r="BO943" s="1"/>
    </row>
    <row r="944">
      <c r="A944" s="1"/>
      <c r="BO944" s="1"/>
    </row>
    <row r="945">
      <c r="A945" s="1"/>
      <c r="BO945" s="1"/>
    </row>
    <row r="946">
      <c r="A946" s="1"/>
      <c r="BO946" s="1"/>
    </row>
    <row r="947">
      <c r="A947" s="1"/>
      <c r="BO947" s="1"/>
    </row>
    <row r="948">
      <c r="A948" s="1"/>
      <c r="BO948" s="1"/>
    </row>
    <row r="949">
      <c r="A949" s="1"/>
      <c r="BO949" s="1"/>
    </row>
    <row r="950">
      <c r="A950" s="1"/>
      <c r="BO950" s="1"/>
    </row>
    <row r="951">
      <c r="A951" s="1"/>
      <c r="BO951" s="1"/>
    </row>
    <row r="952">
      <c r="A952" s="1"/>
      <c r="BO952" s="1"/>
    </row>
    <row r="953">
      <c r="A953" s="1"/>
      <c r="BO953" s="1"/>
    </row>
    <row r="954">
      <c r="A954" s="1"/>
      <c r="BO954" s="1"/>
    </row>
    <row r="955">
      <c r="A955" s="1"/>
      <c r="BO955" s="1"/>
    </row>
    <row r="956">
      <c r="A956" s="1"/>
      <c r="BO956" s="1"/>
    </row>
    <row r="957">
      <c r="A957" s="1"/>
      <c r="BO957" s="1"/>
    </row>
    <row r="958">
      <c r="A958" s="1"/>
      <c r="BO958" s="1"/>
    </row>
    <row r="959">
      <c r="A959" s="1"/>
      <c r="BO959" s="1"/>
    </row>
    <row r="960">
      <c r="A960" s="1"/>
      <c r="BO960" s="1"/>
    </row>
    <row r="961">
      <c r="A961" s="1"/>
      <c r="BO961" s="1"/>
    </row>
    <row r="962">
      <c r="A962" s="1"/>
      <c r="BO962" s="1"/>
    </row>
    <row r="963">
      <c r="A963" s="1"/>
      <c r="BO963" s="1"/>
    </row>
    <row r="964">
      <c r="A964" s="1"/>
      <c r="BO964" s="1"/>
    </row>
    <row r="965">
      <c r="A965" s="1"/>
      <c r="BO965" s="1"/>
    </row>
    <row r="966">
      <c r="A966" s="1"/>
      <c r="BO966" s="1"/>
    </row>
    <row r="967">
      <c r="A967" s="1"/>
      <c r="BO967" s="1"/>
    </row>
    <row r="968">
      <c r="A968" s="1"/>
      <c r="BO968" s="1"/>
    </row>
    <row r="969">
      <c r="A969" s="1"/>
      <c r="BO969" s="1"/>
    </row>
    <row r="970">
      <c r="A970" s="1"/>
      <c r="BO970" s="1"/>
    </row>
    <row r="971">
      <c r="A971" s="1"/>
      <c r="BO971" s="1"/>
    </row>
    <row r="972">
      <c r="A972" s="1"/>
      <c r="BO972" s="1"/>
    </row>
    <row r="973">
      <c r="A973" s="1"/>
      <c r="BO973" s="1"/>
    </row>
    <row r="974">
      <c r="A974" s="1"/>
      <c r="BO974" s="1"/>
    </row>
    <row r="975">
      <c r="A975" s="1"/>
      <c r="BO975" s="1"/>
    </row>
    <row r="976">
      <c r="A976" s="1"/>
      <c r="BO976" s="1"/>
    </row>
    <row r="977">
      <c r="A977" s="1"/>
      <c r="BO977" s="1"/>
    </row>
    <row r="978">
      <c r="A978" s="1"/>
      <c r="BO978" s="1"/>
    </row>
    <row r="979">
      <c r="A979" s="1"/>
      <c r="BO979" s="1"/>
    </row>
    <row r="980">
      <c r="A980" s="1"/>
      <c r="BO980" s="1"/>
    </row>
    <row r="981">
      <c r="A981" s="1"/>
      <c r="BO981" s="1"/>
    </row>
    <row r="982">
      <c r="A982" s="1"/>
      <c r="BO982" s="1"/>
    </row>
    <row r="983">
      <c r="A983" s="1"/>
      <c r="BO983" s="1"/>
    </row>
    <row r="984">
      <c r="A984" s="1"/>
      <c r="BO984" s="1"/>
    </row>
    <row r="985">
      <c r="A985" s="1"/>
      <c r="BO985" s="1"/>
    </row>
    <row r="986">
      <c r="A986" s="1"/>
      <c r="BO986" s="1"/>
    </row>
    <row r="987">
      <c r="A987" s="1"/>
      <c r="BO987" s="1"/>
    </row>
    <row r="988">
      <c r="A988" s="1"/>
      <c r="BO988" s="1"/>
    </row>
    <row r="989">
      <c r="A989" s="1"/>
      <c r="BO989" s="1"/>
    </row>
    <row r="990">
      <c r="A990" s="1"/>
      <c r="BO990" s="1"/>
    </row>
    <row r="991">
      <c r="A991" s="1"/>
      <c r="BO991" s="1"/>
    </row>
    <row r="992">
      <c r="A992" s="1"/>
      <c r="BO992" s="1"/>
    </row>
    <row r="993">
      <c r="A993" s="1"/>
      <c r="BO993" s="1"/>
    </row>
    <row r="994">
      <c r="A994" s="1"/>
      <c r="BO994" s="1"/>
    </row>
    <row r="995">
      <c r="A995" s="1"/>
      <c r="BO995" s="1"/>
    </row>
    <row r="996">
      <c r="A996" s="1"/>
      <c r="BO996" s="1"/>
    </row>
    <row r="997">
      <c r="A997" s="1"/>
      <c r="BO997" s="1"/>
    </row>
    <row r="998">
      <c r="A998" s="1"/>
      <c r="BO998" s="1"/>
    </row>
    <row r="999">
      <c r="A999" s="1"/>
      <c r="BO999" s="1"/>
    </row>
    <row r="1000">
      <c r="A1000" s="1"/>
      <c r="BO1000" s="1"/>
    </row>
  </sheetData>
  <mergeCells count="97">
    <mergeCell ref="BD10:BG10"/>
    <mergeCell ref="BD11:BG11"/>
    <mergeCell ref="BI11:BJ11"/>
    <mergeCell ref="BL11:BN11"/>
    <mergeCell ref="BD12:BG12"/>
    <mergeCell ref="BL12:BN12"/>
    <mergeCell ref="BD13:BG13"/>
    <mergeCell ref="BL13:BN13"/>
    <mergeCell ref="BG19:BJ19"/>
    <mergeCell ref="BG20:BJ20"/>
    <mergeCell ref="BK20:BM20"/>
    <mergeCell ref="BI12:BJ12"/>
    <mergeCell ref="BI13:BJ13"/>
    <mergeCell ref="BI16:BJ16"/>
    <mergeCell ref="BL16:BN16"/>
    <mergeCell ref="BG18:BJ18"/>
    <mergeCell ref="BK18:BM18"/>
    <mergeCell ref="BK19:BM19"/>
    <mergeCell ref="AY2:BC2"/>
    <mergeCell ref="AY10:BC10"/>
    <mergeCell ref="AY11:BC11"/>
    <mergeCell ref="AY12:BC12"/>
    <mergeCell ref="AY13:BC13"/>
    <mergeCell ref="AY14:BC14"/>
    <mergeCell ref="BD14:BG14"/>
    <mergeCell ref="AY19:BB19"/>
    <mergeCell ref="AY20:BB20"/>
    <mergeCell ref="BC20:BE20"/>
    <mergeCell ref="AY22:BC22"/>
    <mergeCell ref="BD22:BH22"/>
    <mergeCell ref="AY23:BC23"/>
    <mergeCell ref="BD23:BH23"/>
    <mergeCell ref="AY15:BC15"/>
    <mergeCell ref="BD15:BG15"/>
    <mergeCell ref="AY16:BC16"/>
    <mergeCell ref="BD16:BG16"/>
    <mergeCell ref="AY18:BB18"/>
    <mergeCell ref="BC18:BE18"/>
    <mergeCell ref="BC19:BE19"/>
    <mergeCell ref="BE2:BH2"/>
    <mergeCell ref="BJ2:BM2"/>
    <mergeCell ref="AY3:BA3"/>
    <mergeCell ref="BB3:BC3"/>
    <mergeCell ref="BE3:BH3"/>
    <mergeCell ref="BJ3:BM3"/>
    <mergeCell ref="AY4:BN4"/>
    <mergeCell ref="BB5:BF5"/>
    <mergeCell ref="BG5:BI5"/>
    <mergeCell ref="BK5:BN5"/>
    <mergeCell ref="AY5:BA5"/>
    <mergeCell ref="AY6:BC6"/>
    <mergeCell ref="BE6:BI6"/>
    <mergeCell ref="BK6:BN6"/>
    <mergeCell ref="BD8:BG8"/>
    <mergeCell ref="BI8:BJ8"/>
    <mergeCell ref="BL8:BN8"/>
    <mergeCell ref="AY8:BC8"/>
    <mergeCell ref="AY9:BC9"/>
    <mergeCell ref="BD9:BG9"/>
    <mergeCell ref="BI9:BJ9"/>
    <mergeCell ref="BL9:BN9"/>
    <mergeCell ref="BI10:BJ10"/>
    <mergeCell ref="BL10:BN10"/>
    <mergeCell ref="J14:K15"/>
    <mergeCell ref="L14:L15"/>
    <mergeCell ref="M14:M15"/>
    <mergeCell ref="N14:N15"/>
    <mergeCell ref="BI14:BJ14"/>
    <mergeCell ref="BL14:BN14"/>
    <mergeCell ref="BI15:BJ15"/>
    <mergeCell ref="BL15:BN15"/>
    <mergeCell ref="AE2:AO22"/>
    <mergeCell ref="AC13:AD15"/>
    <mergeCell ref="AQ18:AW22"/>
    <mergeCell ref="A23:AX23"/>
    <mergeCell ref="A24:BO129"/>
    <mergeCell ref="A2:B17"/>
    <mergeCell ref="C2:I9"/>
    <mergeCell ref="J2:AD12"/>
    <mergeCell ref="AQ2:AW17"/>
    <mergeCell ref="AX2:AX22"/>
    <mergeCell ref="J13:AB13"/>
    <mergeCell ref="J16:AD17"/>
    <mergeCell ref="O14:O15"/>
    <mergeCell ref="P14:P15"/>
    <mergeCell ref="Q14:W15"/>
    <mergeCell ref="X14:X15"/>
    <mergeCell ref="Y14:Y15"/>
    <mergeCell ref="Z14:Z15"/>
    <mergeCell ref="AA14:AA15"/>
    <mergeCell ref="AB14:AB15"/>
    <mergeCell ref="C10:I17"/>
    <mergeCell ref="A18:E22"/>
    <mergeCell ref="F18:L22"/>
    <mergeCell ref="M18:T22"/>
    <mergeCell ref="U18:Z22"/>
    <mergeCell ref="AA18:AD22"/>
  </mergeCells>
  <conditionalFormatting sqref="BK6:BN6">
    <cfRule type="cellIs" dxfId="0" priority="1" operator="lessThan">
      <formula>0</formula>
    </cfRule>
  </conditionalFormatting>
  <conditionalFormatting sqref="BK6:BN6">
    <cfRule type="cellIs" dxfId="1" priority="2" operator="greaterThanOrEqual">
      <formula>0</formula>
    </cfRule>
  </conditionalFormatting>
  <conditionalFormatting sqref="BJ3:BM3">
    <cfRule type="cellIs" dxfId="1" priority="3" operator="greaterThanOrEqual">
      <formula>0</formula>
    </cfRule>
  </conditionalFormatting>
  <conditionalFormatting sqref="BJ3:BM3">
    <cfRule type="cellIs" dxfId="0" priority="4" operator="lessThan">
      <formula>0</formula>
    </cfRule>
  </conditionalFormatting>
  <conditionalFormatting sqref="BC18:BE20 BK18:BM20">
    <cfRule type="cellIs" dxfId="2" priority="5" operator="equal">
      <formula>"IMPAGO"</formula>
    </cfRule>
  </conditionalFormatting>
  <conditionalFormatting sqref="BC18:BE20 BK18:BM20">
    <cfRule type="cellIs" dxfId="3" priority="6" operator="equal">
      <formula>"PAGADO"</formula>
    </cfRule>
  </conditionalFormatting>
  <conditionalFormatting sqref="BC18:BE20 BK18:BM20">
    <cfRule type="cellIs" dxfId="4" priority="7" operator="equal">
      <formula>"PENDIENTE"</formula>
    </cfRule>
  </conditionalFormatting>
  <dataValidations>
    <dataValidation type="list" allowBlank="1" showErrorMessage="1" sqref="BB5">
      <formula1>"ENERO,FEBRERO,MARZO,ABRIL,MAYO,JUNIO,JULIO,AGOSTO,SEPTIEMBRE,OCTUBRE,NOVIEMBRE,DICIEMBRE"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285F4"/>
    <outlinePr summaryBelow="0" summaryRight="0"/>
  </sheetPr>
  <sheetViews>
    <sheetView workbookViewId="0"/>
  </sheetViews>
  <sheetFormatPr customHeight="1" defaultColWidth="12.63" defaultRowHeight="15.75" outlineLevelCol="1"/>
  <cols>
    <col customWidth="1" min="1" max="1" width="1.5"/>
    <col customWidth="1" min="2" max="26" width="5.25" outlineLevel="1"/>
    <col customWidth="1" min="27" max="28" width="5.5" outlineLevel="1"/>
    <col customWidth="1" min="29" max="29" width="1.38"/>
    <col customWidth="1" min="30" max="35" width="5.25"/>
    <col customWidth="1" min="36" max="36" width="6.0"/>
    <col customWidth="1" min="37" max="37" width="10.5"/>
    <col customWidth="1" min="38" max="38" width="3.25"/>
    <col customWidth="1" min="39" max="39" width="17.25"/>
  </cols>
  <sheetData>
    <row r="1" ht="12.75" customHeight="1">
      <c r="A1" s="75"/>
      <c r="B1" s="75"/>
      <c r="C1" s="75"/>
      <c r="D1" s="75"/>
      <c r="E1" s="75"/>
      <c r="F1" s="75"/>
      <c r="G1" s="75"/>
      <c r="H1" s="75"/>
      <c r="I1" s="75"/>
      <c r="J1" s="75"/>
      <c r="K1" s="75"/>
      <c r="L1" s="75"/>
      <c r="M1" s="75"/>
      <c r="N1" s="75"/>
      <c r="O1" s="75"/>
      <c r="P1" s="75"/>
      <c r="Q1" s="75"/>
      <c r="R1" s="75"/>
      <c r="S1" s="76"/>
      <c r="T1" s="76"/>
      <c r="U1" s="75"/>
      <c r="V1" s="75"/>
      <c r="W1" s="75"/>
      <c r="X1" s="75"/>
      <c r="Y1" s="75"/>
      <c r="Z1" s="75"/>
      <c r="AA1" s="75"/>
      <c r="AB1" s="75"/>
      <c r="AC1" s="75"/>
      <c r="AD1" s="75"/>
      <c r="AE1" s="75"/>
      <c r="AF1" s="75"/>
      <c r="AG1" s="75"/>
      <c r="AH1" s="75"/>
      <c r="AI1" s="75"/>
      <c r="AJ1" s="75"/>
      <c r="AK1" s="75"/>
      <c r="AL1" s="75"/>
      <c r="AM1" s="75"/>
    </row>
    <row r="2">
      <c r="A2" s="75"/>
      <c r="B2" s="77" t="s">
        <v>7</v>
      </c>
      <c r="C2" s="71"/>
      <c r="D2" s="71"/>
      <c r="E2" s="71"/>
      <c r="F2" s="71"/>
      <c r="G2" s="71"/>
      <c r="H2" s="71"/>
      <c r="I2" s="72"/>
      <c r="J2" s="75"/>
      <c r="K2" s="78" t="s">
        <v>9</v>
      </c>
      <c r="L2" s="71"/>
      <c r="M2" s="71"/>
      <c r="N2" s="71"/>
      <c r="O2" s="71"/>
      <c r="P2" s="71"/>
      <c r="Q2" s="71"/>
      <c r="R2" s="72"/>
      <c r="S2" s="79"/>
      <c r="T2" s="80" t="s">
        <v>34</v>
      </c>
      <c r="U2" s="71"/>
      <c r="V2" s="71"/>
      <c r="W2" s="71"/>
      <c r="X2" s="71"/>
      <c r="Y2" s="71"/>
      <c r="Z2" s="71"/>
      <c r="AA2" s="72"/>
      <c r="AB2" s="75"/>
      <c r="AC2" s="75"/>
      <c r="AD2" s="81" t="s">
        <v>35</v>
      </c>
      <c r="AE2" s="82"/>
      <c r="AF2" s="82"/>
      <c r="AG2" s="82"/>
      <c r="AH2" s="82"/>
      <c r="AI2" s="82"/>
      <c r="AJ2" s="83"/>
      <c r="AK2" s="75"/>
      <c r="AL2" s="75"/>
      <c r="AM2" s="75"/>
    </row>
    <row r="3">
      <c r="A3" s="75"/>
      <c r="B3" s="84" t="s">
        <v>36</v>
      </c>
      <c r="C3" s="72"/>
      <c r="D3" s="85">
        <f>SUMIFS($U$13:$U$2004,$C$13:$C$2004,"&gt;="&amp;DATE(2026,1,1),$C$13:$C$2004,"&lt;"&amp;DATE(2026,2,1),$E$13:$E$2004,"INGRESOS",$Z$13:$Z$2004,"COMPLETADO")</f>
        <v>0</v>
      </c>
      <c r="E3" s="72"/>
      <c r="F3" s="84" t="s">
        <v>37</v>
      </c>
      <c r="G3" s="72"/>
      <c r="H3" s="85">
        <f>SUMIFS($U$13:$U$2004,$C$13:$C$2004,"&gt;="&amp;DATE(2026,2,1),$C$13:$C$2004,"&lt;"&amp;DATE(2026,3,1),$E$13:$E$2004,"INGRESOS",$Z$13:$Z$2004,"COMPLETADO")</f>
        <v>0</v>
      </c>
      <c r="I3" s="72"/>
      <c r="J3" s="75"/>
      <c r="K3" s="86" t="s">
        <v>36</v>
      </c>
      <c r="L3" s="72"/>
      <c r="M3" s="87">
        <f>-(SUMIFS($U$13:$U$2004,$C$13:$C$2004,"&gt;="&amp;DATE(2026,1,1),$C$13:$C$2004,"&lt;"&amp;DATE(2026,2,1),$E$13:$E$2004,"EGRESOS",$Z$13:$Z$2004,"COMPLETADO")
-SUMIFS($U$13:$U$2004,$C$13:$C$2004,"&gt;="&amp;DATE(2026,1,1),$C$13:$C$2004,"&lt;"&amp;DATE(2026,2,1),$E$13:$E$2004,"EGRESOS",$H$13:$H$2004,"DÓLARES",$Z$13:$Z$2004,"COMPLETADO"))</f>
        <v>0</v>
      </c>
      <c r="N3" s="72"/>
      <c r="O3" s="86" t="s">
        <v>37</v>
      </c>
      <c r="P3" s="72"/>
      <c r="Q3" s="88">
        <f>-(SUMIFS($U$13:$U$2004,$C$13:$C$2004,"&gt;="&amp;DATE(2026,2,1),$C$13:$C$2004,"&lt;"&amp;DATE(2026,3,1),$E$13:$E$2004,"EGRESOS",$Z$13:$Z$2004,"COMPLETADO")
-SUMIFS($U$13:$U$2004,$C$13:$C$2004,"&gt;="&amp;DATE(2026,2,1),$C$13:$C$2004,"&lt;"&amp;DATE(2026,3,1),$E$13:$E$2004,"EGRESOS",$H$13:$H$2004,"DÓLARES",$Z$13:$Z$2004,"COMPLETADO"))</f>
        <v>-100000</v>
      </c>
      <c r="R3" s="72"/>
      <c r="S3" s="76"/>
      <c r="T3" s="89" t="s">
        <v>36</v>
      </c>
      <c r="U3" s="72"/>
      <c r="V3" s="90">
        <f t="shared" ref="V3:V8" si="1">D3+M3</f>
        <v>0</v>
      </c>
      <c r="W3" s="72"/>
      <c r="X3" s="91" t="s">
        <v>37</v>
      </c>
      <c r="Y3" s="72"/>
      <c r="Z3" s="90">
        <f t="shared" ref="Z3:Z8" si="2">H3+Q3</f>
        <v>-100000</v>
      </c>
      <c r="AA3" s="72"/>
      <c r="AB3" s="75"/>
      <c r="AC3" s="75"/>
      <c r="AD3" s="92" t="s">
        <v>38</v>
      </c>
      <c r="AE3" s="72"/>
      <c r="AF3" s="93" t="s">
        <v>39</v>
      </c>
      <c r="AG3" s="71"/>
      <c r="AH3" s="72"/>
      <c r="AI3" s="93" t="s">
        <v>40</v>
      </c>
      <c r="AJ3" s="94"/>
      <c r="AK3" s="75"/>
      <c r="AL3" s="75"/>
      <c r="AM3" s="75"/>
    </row>
    <row r="4">
      <c r="A4" s="75"/>
      <c r="B4" s="84" t="s">
        <v>41</v>
      </c>
      <c r="C4" s="72"/>
      <c r="D4" s="85">
        <f>SUMIFS($U$13:$U$2004,$C$13:$C$2004,"&gt;="&amp;DATE(2026,3,1),$C$13:$C$2004,"&lt;"&amp;DATE(2026,4,1),$E$13:$E$2004,"INGRESOS",$Z$13:$Z$2004,"COMPLETADO")</f>
        <v>1083501</v>
      </c>
      <c r="E4" s="72"/>
      <c r="F4" s="84" t="s">
        <v>42</v>
      </c>
      <c r="G4" s="72"/>
      <c r="H4" s="85">
        <f>SUMIFS($U$13:$U$2004,$C$13:$C$2004,"&gt;="&amp;DATE(2026,4,1),$C$13:$C$2004,"&lt;"&amp;DATE(2026,5,1),$E$13:$E$2004,"INGRESOS",$Z$13:$Z$2004,"COMPLETADO")</f>
        <v>4249262</v>
      </c>
      <c r="I4" s="72"/>
      <c r="J4" s="75"/>
      <c r="K4" s="86" t="s">
        <v>41</v>
      </c>
      <c r="L4" s="72"/>
      <c r="M4" s="87">
        <f>-(SUMIFS($U$13:$U$2004,$C$13:$C$2004,"&gt;="&amp;DATE(2026,3,1),$C$13:$C$2004,"&lt;"&amp;DATE(2026,4,1),$E$13:$E$2004,"EGRESOS",$Z$13:$Z$2004,"COMPLETADO")
-SUMIFS($U$13:$U$2004,$C$13:$C$2004,"&gt;="&amp;DATE(2026,3,1),$C$13:$C$2004,"&lt;"&amp;DATE(2026,4,1),$E$13:$E$2004,"EGRESOS",$H$13:$H$2004,"DÓLARES",$Z$13:$Z$2004,"COMPLETADO"))</f>
        <v>-11319563</v>
      </c>
      <c r="N4" s="72"/>
      <c r="O4" s="86" t="s">
        <v>42</v>
      </c>
      <c r="P4" s="72"/>
      <c r="Q4" s="88">
        <f>-(SUMIFS($U$13:$U$2004,$C$13:$C$2004,"&gt;="&amp;DATE(2026,4,1),$C$13:$C$2004,"&lt;"&amp;DATE(2026,5,1),$E$13:$E$2004,"EGRESOS",$Z$13:$Z$2004,"COMPLETADO")
-SUMIFS($U$13:$U$2004,$C$13:$C$2004,"&gt;="&amp;DATE(2026,4,1),$C$13:$C$2004,"&lt;"&amp;DATE(2026,5,1),$E$13:$E$2004,"EGRESOS",$H$13:$H$2004,"DÓLARES",$Z$13:$Z$2004,"COMPLETADO"))</f>
        <v>-5157136</v>
      </c>
      <c r="R4" s="72"/>
      <c r="S4" s="76"/>
      <c r="T4" s="89" t="s">
        <v>41</v>
      </c>
      <c r="U4" s="72"/>
      <c r="V4" s="90">
        <f t="shared" si="1"/>
        <v>-10236062</v>
      </c>
      <c r="W4" s="72"/>
      <c r="X4" s="91" t="s">
        <v>42</v>
      </c>
      <c r="Y4" s="72"/>
      <c r="Z4" s="90">
        <f t="shared" si="2"/>
        <v>-907874</v>
      </c>
      <c r="AA4" s="72"/>
      <c r="AB4" s="75"/>
      <c r="AC4" s="75"/>
      <c r="AD4" s="95"/>
      <c r="AE4" s="72"/>
      <c r="AF4" s="96"/>
      <c r="AG4" s="71"/>
      <c r="AH4" s="72"/>
      <c r="AI4" s="96"/>
      <c r="AJ4" s="94"/>
      <c r="AK4" s="75"/>
      <c r="AL4" s="75"/>
      <c r="AM4" s="75"/>
    </row>
    <row r="5">
      <c r="A5" s="75"/>
      <c r="B5" s="84" t="s">
        <v>43</v>
      </c>
      <c r="C5" s="72"/>
      <c r="D5" s="85">
        <f>SUMIFS($U$13:$U$2004,$C$13:$C$2004,"&gt;="&amp;DATE(2026,5,1),$C$13:$C$2004,"&lt;"&amp;DATE(2026,6,1),$E$13:$E$2004,"INGRESOS",$Z$13:$Z$2004,"COMPLETADO")</f>
        <v>4296109</v>
      </c>
      <c r="E5" s="72"/>
      <c r="F5" s="84" t="s">
        <v>44</v>
      </c>
      <c r="G5" s="72"/>
      <c r="H5" s="85">
        <f>SUMIFS($U$13:$U$2004,$C$13:$C$2004,"&gt;="&amp;DATE(2026,6,1),$C$13:$C$2004,"&lt;"&amp;DATE(2026,7,1),$E$13:$E$2004,"INGRESOS",$Z$13:$Z$2004,"COMPLETADO")</f>
        <v>5595017</v>
      </c>
      <c r="I5" s="72"/>
      <c r="J5" s="75"/>
      <c r="K5" s="86" t="s">
        <v>43</v>
      </c>
      <c r="L5" s="72"/>
      <c r="M5" s="87">
        <f>-(SUMIFS($U$13:$U$2004,$C$13:$C$2004,"&gt;="&amp;DATE(2026,5,1),$C$13:$C$2004,"&lt;"&amp;DATE(2026,6,1),$E$13:$E$2004,"EGRESOS",$Z$13:$Z$2004,"COMPLETADO")
-SUMIFS($U$13:$U$2004,$C$13:$C$2004,"&gt;="&amp;DATE(2026,5,1),$C$13:$C$2004,"&lt;"&amp;DATE(2026,6,1),$E$13:$E$2004,"EGRESOS",$H$13:$H$2004,"DÓLARES",$Z$13:$Z$2004,"COMPLETADO"))</f>
        <v>-4714283</v>
      </c>
      <c r="N5" s="72"/>
      <c r="O5" s="86" t="s">
        <v>44</v>
      </c>
      <c r="P5" s="72"/>
      <c r="Q5" s="88">
        <f>-(SUMIFS($U$13:$U$2004,$C$13:$C$2004,"&gt;="&amp;DATE(2026,6,1),$C$13:$C$2004,"&lt;"&amp;DATE(2026,7,1),$E$13:$E$2004,"EGRESOS",$Z$13:$Z$2004,"COMPLETADO")
-SUMIFS($U$13:$U$2004,$C$13:$C$2004,"&gt;="&amp;DATE(2026,6,1),$C$13:$C$2004,"&lt;"&amp;DATE(2026,7,1),$E$13:$E$2004,"EGRESOS",$H$13:$H$2004,"DÓLARES",$Z$13:$Z$2004,"COMPLETADO"))</f>
        <v>-5271507</v>
      </c>
      <c r="R5" s="72"/>
      <c r="S5" s="76"/>
      <c r="T5" s="89" t="s">
        <v>43</v>
      </c>
      <c r="U5" s="72"/>
      <c r="V5" s="90">
        <f t="shared" si="1"/>
        <v>-418174</v>
      </c>
      <c r="W5" s="72"/>
      <c r="X5" s="91" t="s">
        <v>44</v>
      </c>
      <c r="Y5" s="72"/>
      <c r="Z5" s="90">
        <f t="shared" si="2"/>
        <v>323510</v>
      </c>
      <c r="AA5" s="72"/>
      <c r="AB5" s="75"/>
      <c r="AC5" s="75"/>
      <c r="AD5" s="92" t="s">
        <v>45</v>
      </c>
      <c r="AE5" s="71"/>
      <c r="AF5" s="71"/>
      <c r="AG5" s="72"/>
      <c r="AH5" s="93" t="s">
        <v>46</v>
      </c>
      <c r="AI5" s="71"/>
      <c r="AJ5" s="94"/>
      <c r="AK5" s="75"/>
      <c r="AL5" s="75"/>
      <c r="AM5" s="75"/>
    </row>
    <row r="6">
      <c r="A6" s="75"/>
      <c r="B6" s="84" t="s">
        <v>47</v>
      </c>
      <c r="C6" s="72"/>
      <c r="D6" s="85">
        <f>SUMIFS($U$13:$U$2004,$C$13:$C$2004,"&gt;="&amp;DATE(2026,7,1),$C$13:$C$2004,"&lt;"&amp;DATE(2026,8,1),$E$13:$E$2004,"INGRESOS",$Z$13:$Z$2004,"COMPLETADO")</f>
        <v>690000</v>
      </c>
      <c r="E6" s="72"/>
      <c r="F6" s="84" t="s">
        <v>48</v>
      </c>
      <c r="G6" s="72"/>
      <c r="H6" s="85">
        <f>SUMIFS($U$13:$U$2004,$C$13:$C$2004,"&gt;="&amp;DATE(2026,8,1),$C$13:$C$2004,"&lt;"&amp;DATE(2026,9,1),$E$13:$E$2004,"INGRESOS",$Z$13:$Z$2004,"COMPLETADO")</f>
        <v>0</v>
      </c>
      <c r="I6" s="72"/>
      <c r="J6" s="75"/>
      <c r="K6" s="86" t="s">
        <v>47</v>
      </c>
      <c r="L6" s="72"/>
      <c r="M6" s="87">
        <f>-(SUMIFS($U$13:$U$2004,$C$13:$C$2004,"&gt;="&amp;DATE(2026,7,1),$C$13:$C$2004,"&lt;"&amp;DATE(2026,8,1),$E$13:$E$2004,"EGRESOS",$Z$13:$Z$2004,"COMPLETADO")
-SUMIFS($U$13:$U$2004,$C$13:$C$2004,"&gt;="&amp;DATE(2026,7,1),$C$13:$C$2004,"&lt;"&amp;DATE(2026,8,1),$E$13:$E$2004,"EGRESOS",$H$13:$H$2004,"DÓLARES",$Z$13:$Z$2004,"COMPLETADO"))</f>
        <v>-1269500</v>
      </c>
      <c r="N6" s="72"/>
      <c r="O6" s="86" t="s">
        <v>48</v>
      </c>
      <c r="P6" s="72"/>
      <c r="Q6" s="88">
        <f>-(SUMIFS($U$13:$U$2004,$C$13:$C$2004,"&gt;="&amp;DATE(2026,8,1),$C$13:$C$2004,"&lt;"&amp;DATE(2026,9,1),$E$13:$E$2004,"EGRESOS",$Z$13:$Z$2004,"COMPLETADO")
-SUMIFS($U$13:$U$2004,$C$13:$C$2004,"&gt;="&amp;DATE(2026,8,1),$C$13:$C$2004,"&lt;"&amp;DATE(2026,9,1),$E$13:$E$2004,"EGRESOS",$H$13:$H$2004,"DÓLARES",$Z$13:$Z$2004,"COMPLETADO"))</f>
        <v>0</v>
      </c>
      <c r="R6" s="72"/>
      <c r="S6" s="76"/>
      <c r="T6" s="89" t="s">
        <v>47</v>
      </c>
      <c r="U6" s="72"/>
      <c r="V6" s="90">
        <f t="shared" si="1"/>
        <v>-579500</v>
      </c>
      <c r="W6" s="72"/>
      <c r="X6" s="91" t="s">
        <v>48</v>
      </c>
      <c r="Y6" s="72"/>
      <c r="Z6" s="90">
        <f t="shared" si="2"/>
        <v>0</v>
      </c>
      <c r="AA6" s="72"/>
      <c r="AB6" s="75"/>
      <c r="AC6" s="75"/>
      <c r="AD6" s="97"/>
      <c r="AE6" s="71"/>
      <c r="AF6" s="71"/>
      <c r="AG6" s="72"/>
      <c r="AH6" s="98"/>
      <c r="AI6" s="71"/>
      <c r="AJ6" s="94"/>
      <c r="AK6" s="75"/>
      <c r="AL6" s="75"/>
      <c r="AM6" s="75"/>
    </row>
    <row r="7">
      <c r="A7" s="75"/>
      <c r="B7" s="84" t="s">
        <v>49</v>
      </c>
      <c r="C7" s="72"/>
      <c r="D7" s="85">
        <f>SUMIFS($U$13:$U$2004,$C$13:$C$2004,"&gt;="&amp;DATE(2026,9,1),$C$13:$C$2004,"&lt;"&amp;DATE(2026,10,1),$E$13:$E$2004,"INGRESOS",$Z$13:$Z$2004,"COMPLETADO")</f>
        <v>0</v>
      </c>
      <c r="E7" s="72"/>
      <c r="F7" s="84" t="s">
        <v>50</v>
      </c>
      <c r="G7" s="72"/>
      <c r="H7" s="85">
        <f>SUMIFS($U$13:$U$2004,$C$13:$C$2004,"&gt;="&amp;DATE(2026,10,1),$C$13:$C$2004,"&lt;"&amp;DATE(2026,11,1),$E$13:$E$2004,"INGRESOS",$Z$13:$Z$2004,"COMPLETADO")</f>
        <v>0</v>
      </c>
      <c r="I7" s="72"/>
      <c r="J7" s="75"/>
      <c r="K7" s="86" t="s">
        <v>49</v>
      </c>
      <c r="L7" s="72"/>
      <c r="M7" s="87">
        <f>-(SUMIFS($U$13:$U$2004,$C$13:$C$2004,"&gt;="&amp;DATE(2026,9,1),$C$13:$C$2004,"&lt;"&amp;DATE(2026,10,1),$E$13:$E$2004,"EGRESOS",$Z$13:$Z$2004,"COMPLETADO")
-SUMIFS($U$13:$U$2004,$C$13:$C$2004,"&gt;="&amp;DATE(2026,9,1),$C$13:$C$2004,"&lt;"&amp;DATE(2026,10,1),$E$13:$E$2004,"EGRESOS",$H$13:$H$2004,"DÓLARES",$Z$13:$Z$2004,"COMPLETADO"))</f>
        <v>0</v>
      </c>
      <c r="N7" s="72"/>
      <c r="O7" s="86" t="s">
        <v>50</v>
      </c>
      <c r="P7" s="72"/>
      <c r="Q7" s="88">
        <f>-(SUMIFS($U$13:$U$2004,$C$13:$C$2004,"&gt;="&amp;DATE(2026,10,1),$C$13:$C$2004,"&lt;"&amp;DATE(2026,11,1),$E$13:$E$2004,"EGRESOS",$Z$13:$Z$2004,"COMPLETADO")
-SUMIFS($U$13:$U$2004,$C$13:$C$2004,"&gt;="&amp;DATE(2026,4,1),$C$13:$C$2004,"&lt;"&amp;DATE(2026,5,1),$E$13:$E$2004,"EGRESOS",$H$13:$H$2004,"DÓLARES",$Z$13:$Z$2004,"COMPLETADO"))</f>
        <v>0</v>
      </c>
      <c r="R7" s="72"/>
      <c r="S7" s="76"/>
      <c r="T7" s="89" t="s">
        <v>49</v>
      </c>
      <c r="U7" s="72"/>
      <c r="V7" s="90">
        <f t="shared" si="1"/>
        <v>0</v>
      </c>
      <c r="W7" s="72"/>
      <c r="X7" s="91" t="s">
        <v>50</v>
      </c>
      <c r="Y7" s="72"/>
      <c r="Z7" s="90">
        <f t="shared" si="2"/>
        <v>0</v>
      </c>
      <c r="AA7" s="72"/>
      <c r="AB7" s="75"/>
      <c r="AC7" s="75"/>
      <c r="AD7" s="92" t="s">
        <v>51</v>
      </c>
      <c r="AE7" s="71"/>
      <c r="AF7" s="72"/>
      <c r="AG7" s="99"/>
      <c r="AH7" s="71"/>
      <c r="AI7" s="71"/>
      <c r="AJ7" s="94"/>
      <c r="AK7" s="75"/>
      <c r="AL7" s="75"/>
      <c r="AM7" s="75"/>
    </row>
    <row r="8">
      <c r="A8" s="75"/>
      <c r="B8" s="100" t="s">
        <v>52</v>
      </c>
      <c r="C8" s="101"/>
      <c r="D8" s="85">
        <f>SUMIFS($U$13:$U$2004,$C$13:$C$2004,"&gt;="&amp;DATE(2026,11,1),$C$13:$C$2004,"&lt;"&amp;DATE(2026,12,1),$E$13:$E$2004,"INGRESOS",$Z$13:$Z$2004,"COMPLETADO")</f>
        <v>0</v>
      </c>
      <c r="E8" s="72"/>
      <c r="F8" s="100" t="s">
        <v>53</v>
      </c>
      <c r="G8" s="101"/>
      <c r="H8" s="102">
        <f>SUMIFS($U$13:$U$2004,$C$13:$C$2004,"&gt;="&amp;DATE(2026,12,1),$C$13:$C$2004,"&lt;"&amp;DATE(2027,1,1),$E$13:$E$2004,"INGRESOS",$Z$13:$Z$2004,"COMPLETADO")</f>
        <v>0</v>
      </c>
      <c r="I8" s="101"/>
      <c r="J8" s="75"/>
      <c r="K8" s="103" t="s">
        <v>52</v>
      </c>
      <c r="L8" s="101"/>
      <c r="M8" s="87">
        <f>-(SUMIFS($U$13:$U$2004,$C$13:$C$2004,"&gt;="&amp;DATE(2026,11,1),$C$13:$C$2004,"&lt;"&amp;DATE(2026,12,1),$E$13:$E$2004,"EGRESOS",$Z$13:$Z$2004,"COMPLETADO")
-SUMIFS($U$13:$U$2004,$C$13:$C$2004,"&gt;="&amp;DATE(2026,4,1),$C$13:$C$2004,"&lt;"&amp;DATE(2026,5,1),$E$13:$E$2004,"EGRESOS",$H$13:$H$2004,"DÓLARES",$Z$13:$Z$2004,"COMPLETADO"))</f>
        <v>0</v>
      </c>
      <c r="N8" s="72"/>
      <c r="O8" s="103" t="s">
        <v>53</v>
      </c>
      <c r="P8" s="101"/>
      <c r="Q8" s="104">
        <f>-(SUMIFS($U$13:$U$2004,$C$13:$C$2004,"&gt;="&amp;DATE(2026,12,1),$C$13:$C$2004,"&lt;"&amp;DATE(2027,1,1),$E$13:$E$2004,"EGRESOS",$Z$13:$Z$2004,"COMPLETADO")
-SUMIFS($U$13:$U$2004,$C$13:$C$2004,"&gt;="&amp;DATE(2026,4,1),$C$13:$C$2004,"&lt;"&amp;DATE(2026,5,1),$E$13:$E$2004,"EGRESOS",$H$13:$H$2004,"DÓLARES",$Z$13:$Z$2004,"COMPLETADO"))</f>
        <v>0</v>
      </c>
      <c r="R8" s="101"/>
      <c r="S8" s="76"/>
      <c r="T8" s="105" t="s">
        <v>52</v>
      </c>
      <c r="U8" s="101"/>
      <c r="V8" s="90">
        <f t="shared" si="1"/>
        <v>0</v>
      </c>
      <c r="W8" s="72"/>
      <c r="X8" s="106" t="s">
        <v>53</v>
      </c>
      <c r="Y8" s="101"/>
      <c r="Z8" s="90">
        <f t="shared" si="2"/>
        <v>0</v>
      </c>
      <c r="AA8" s="72"/>
      <c r="AB8" s="75"/>
      <c r="AC8" s="75"/>
      <c r="AD8" s="107" t="s">
        <v>54</v>
      </c>
      <c r="AE8" s="72"/>
      <c r="AF8" s="108">
        <v>0.0</v>
      </c>
      <c r="AG8" s="109" t="s">
        <v>55</v>
      </c>
      <c r="AH8" s="72"/>
      <c r="AI8" s="96"/>
      <c r="AJ8" s="94"/>
      <c r="AK8" s="75"/>
      <c r="AL8" s="75"/>
      <c r="AM8" s="75"/>
    </row>
    <row r="9">
      <c r="A9" s="75"/>
      <c r="B9" s="110" t="s">
        <v>56</v>
      </c>
      <c r="C9" s="111"/>
      <c r="D9" s="111"/>
      <c r="E9" s="112"/>
      <c r="F9" s="113">
        <f>SUM(D3:E8,H3:I8)</f>
        <v>15913889</v>
      </c>
      <c r="G9" s="111"/>
      <c r="H9" s="111"/>
      <c r="I9" s="114"/>
      <c r="J9" s="75"/>
      <c r="K9" s="115" t="s">
        <v>56</v>
      </c>
      <c r="L9" s="116"/>
      <c r="M9" s="116"/>
      <c r="N9" s="117"/>
      <c r="O9" s="118">
        <f>SUM(M3:N8,Q3:R8)</f>
        <v>-27831989</v>
      </c>
      <c r="P9" s="116"/>
      <c r="Q9" s="116"/>
      <c r="R9" s="119"/>
      <c r="S9" s="76"/>
      <c r="T9" s="120" t="s">
        <v>56</v>
      </c>
      <c r="U9" s="121"/>
      <c r="V9" s="121"/>
      <c r="W9" s="122"/>
      <c r="X9" s="123">
        <f>SUM(V3:W8,Z3:AA8)</f>
        <v>-11918100</v>
      </c>
      <c r="Y9" s="121"/>
      <c r="Z9" s="121"/>
      <c r="AA9" s="124"/>
      <c r="AB9" s="75"/>
      <c r="AC9" s="75"/>
      <c r="AD9" s="125" t="s">
        <v>57</v>
      </c>
      <c r="AE9" s="126"/>
      <c r="AF9" s="126"/>
      <c r="AG9" s="126"/>
      <c r="AH9" s="126"/>
      <c r="AI9" s="126"/>
      <c r="AJ9" s="127"/>
      <c r="AK9" s="75"/>
      <c r="AL9" s="75"/>
      <c r="AM9" s="75"/>
    </row>
    <row r="10">
      <c r="A10" s="75"/>
      <c r="B10" s="75"/>
      <c r="C10" s="75"/>
      <c r="D10" s="75"/>
      <c r="E10" s="75"/>
      <c r="F10" s="75"/>
      <c r="G10" s="75"/>
      <c r="H10" s="75"/>
      <c r="I10" s="75"/>
      <c r="J10" s="75"/>
      <c r="K10" s="75"/>
      <c r="L10" s="75"/>
      <c r="M10" s="75"/>
      <c r="N10" s="75"/>
      <c r="O10" s="75"/>
      <c r="P10" s="75"/>
      <c r="Q10" s="75"/>
      <c r="R10" s="75"/>
      <c r="S10" s="76"/>
      <c r="T10" s="76"/>
      <c r="U10" s="75"/>
      <c r="V10" s="75"/>
      <c r="W10" s="75"/>
      <c r="X10" s="75"/>
      <c r="Y10" s="75"/>
      <c r="Z10" s="75"/>
      <c r="AA10" s="75"/>
      <c r="AB10" s="75"/>
      <c r="AC10" s="75"/>
      <c r="AD10" s="75"/>
      <c r="AE10" s="75"/>
      <c r="AF10" s="75"/>
      <c r="AG10" s="75"/>
      <c r="AH10" s="75"/>
      <c r="AI10" s="75"/>
      <c r="AJ10" s="75"/>
      <c r="AK10" s="75"/>
      <c r="AL10" s="75"/>
      <c r="AM10" s="75"/>
    </row>
    <row r="11">
      <c r="A11" s="75"/>
      <c r="B11" s="128" t="s">
        <v>58</v>
      </c>
      <c r="C11" s="71"/>
      <c r="D11" s="71"/>
      <c r="E11" s="71"/>
      <c r="F11" s="71"/>
      <c r="G11" s="71"/>
      <c r="H11" s="71"/>
      <c r="I11" s="71"/>
      <c r="J11" s="71"/>
      <c r="K11" s="71"/>
      <c r="L11" s="71"/>
      <c r="M11" s="71"/>
      <c r="N11" s="71"/>
      <c r="O11" s="71"/>
      <c r="P11" s="71"/>
      <c r="Q11" s="71"/>
      <c r="R11" s="71"/>
      <c r="S11" s="71"/>
      <c r="T11" s="71"/>
      <c r="U11" s="71"/>
      <c r="V11" s="71"/>
      <c r="W11" s="71"/>
      <c r="X11" s="71"/>
      <c r="Y11" s="71"/>
      <c r="Z11" s="71"/>
      <c r="AA11" s="71"/>
      <c r="AB11" s="72"/>
      <c r="AC11" s="75"/>
      <c r="AD11" s="129" t="s">
        <v>59</v>
      </c>
      <c r="AE11" s="71"/>
      <c r="AF11" s="71"/>
      <c r="AG11" s="71"/>
      <c r="AH11" s="71"/>
      <c r="AI11" s="71"/>
      <c r="AJ11" s="71"/>
      <c r="AK11" s="72"/>
      <c r="AL11" s="75"/>
      <c r="AM11" s="75"/>
    </row>
    <row r="12">
      <c r="A12" s="75"/>
      <c r="B12" s="130" t="s">
        <v>60</v>
      </c>
      <c r="C12" s="131" t="s">
        <v>61</v>
      </c>
      <c r="D12" s="72"/>
      <c r="E12" s="131" t="s">
        <v>38</v>
      </c>
      <c r="F12" s="71"/>
      <c r="G12" s="72"/>
      <c r="H12" s="131" t="s">
        <v>62</v>
      </c>
      <c r="I12" s="71"/>
      <c r="J12" s="72"/>
      <c r="K12" s="131" t="s">
        <v>45</v>
      </c>
      <c r="L12" s="71"/>
      <c r="M12" s="71"/>
      <c r="N12" s="71"/>
      <c r="O12" s="72"/>
      <c r="P12" s="131" t="s">
        <v>63</v>
      </c>
      <c r="Q12" s="71"/>
      <c r="R12" s="72"/>
      <c r="S12" s="132" t="s">
        <v>40</v>
      </c>
      <c r="T12" s="72"/>
      <c r="U12" s="131" t="s">
        <v>64</v>
      </c>
      <c r="V12" s="71"/>
      <c r="W12" s="72"/>
      <c r="X12" s="131" t="s">
        <v>65</v>
      </c>
      <c r="Y12" s="72"/>
      <c r="Z12" s="131" t="s">
        <v>66</v>
      </c>
      <c r="AA12" s="72"/>
      <c r="AB12" s="130" t="s">
        <v>55</v>
      </c>
      <c r="AC12" s="75"/>
      <c r="AD12" s="133">
        <f>SUMIFS($U$13:$U$2004,$E$13:$E$2004,"CAPITAL",$Z$13:$Z$2004,"COMPLETADO")-SUMIFS($U$13:$U$2004,$E$13:$E$2004,"CAPITAL",$H$13:$H$2004,"DÓLARES",$Z$13:$Z$2004,"COMPLETADO")+X9+(AG14*AF14)</f>
        <v>2833300</v>
      </c>
      <c r="AE12" s="134"/>
      <c r="AF12" s="101"/>
      <c r="AG12" s="135">
        <f>SUMIFS($U$13:$U$2004,$E$13:$E$2004,"INGRESOS",$AB$13:$AB$2004,"Efectivo",$Z$13:$Z$2004,"COMPLETADO")+SUMIFS($U$13:$U$2004,$E$13:$E$2004,"CAPITAL",$AB$13:$AB$2004,"Efectivo",$Z$13:$Z$2004,"COMPLETADO")-SUMIFS($U$13:$U$2004,$E$13:$E$2004,"EGRESOS",$AB$13:$AB$2004,"Efectivo",$Z$13:$Z$2004,"COMPLETADO")</f>
        <v>2112280</v>
      </c>
      <c r="AH12" s="136"/>
      <c r="AI12" s="137" t="s">
        <v>67</v>
      </c>
      <c r="AJ12" s="138"/>
      <c r="AK12" s="139" t="s">
        <v>68</v>
      </c>
      <c r="AL12" s="140"/>
      <c r="AM12" s="140"/>
    </row>
    <row r="13">
      <c r="A13" s="75"/>
      <c r="B13" s="141" t="s">
        <v>69</v>
      </c>
      <c r="C13" s="142">
        <v>46205.8474815625</v>
      </c>
      <c r="D13" s="72"/>
      <c r="E13" s="143" t="s">
        <v>70</v>
      </c>
      <c r="F13" s="71"/>
      <c r="G13" s="72"/>
      <c r="H13" s="143" t="s">
        <v>30</v>
      </c>
      <c r="I13" s="71"/>
      <c r="J13" s="72"/>
      <c r="K13" s="143" t="s">
        <v>71</v>
      </c>
      <c r="L13" s="71"/>
      <c r="M13" s="71"/>
      <c r="N13" s="71"/>
      <c r="O13" s="72"/>
      <c r="P13" s="144" t="s">
        <v>72</v>
      </c>
      <c r="Q13" s="71"/>
      <c r="R13" s="72"/>
      <c r="S13" s="145" t="s">
        <v>73</v>
      </c>
      <c r="T13" s="72"/>
      <c r="U13" s="146">
        <v>2400.0</v>
      </c>
      <c r="V13" s="71"/>
      <c r="W13" s="72"/>
      <c r="X13" s="146">
        <v>0.0</v>
      </c>
      <c r="Y13" s="72"/>
      <c r="Z13" s="145" t="s">
        <v>74</v>
      </c>
      <c r="AA13" s="72"/>
      <c r="AB13" s="147" t="s">
        <v>75</v>
      </c>
      <c r="AC13" s="75"/>
      <c r="AD13" s="148"/>
      <c r="AE13" s="149"/>
      <c r="AF13" s="150"/>
      <c r="AG13" s="151">
        <f>SUMIFS($U$13:$U$2004,$E$13:$E$2004,"INGRESOS",$AB$13:$AB$2004,"Transferencia",$Z$13:$Z$2004,"COMPLETADO")+SUMIFS($U$13:$U$2004,$E$13:$E$2004,"CAPITAL",$AB$13:$AB$2004,"Transferencia",$Z$13:$Z$2004,"COMPLETADO")-SUMIFS($U$13:$U$2004,$E$13:$E$2004,"EGRESOS",$AB$13:$AB$2004,"Transferencia",$Z$13:$Z$2004,"COMPLETADO")</f>
        <v>570020</v>
      </c>
      <c r="AH13" s="152"/>
      <c r="AI13" s="153" t="s">
        <v>76</v>
      </c>
      <c r="AJ13" s="150"/>
      <c r="AK13" s="154">
        <f>$AD$12+SUMIFS($U$13:$U$2004,$E$13:$E$2004,"INGRESOS",$Z$13:$Z$2004,"PENDIENTE")-SUMIFS($U$13:$U$2004,$E$13:$E$2004,"EGRESOS",$Z$13:$Z$2004,"PENDIENTE")+($AF$14*(SUMIFS($U$13:$U$2004,$H$13:$H$2004,"DÓLARES",$Z$13:$Z$2004,"PENDIENTE")))-'LOCAL 1'!X3-FITNESS!X3-SALON!AB19-AULA!AB19</f>
        <v>2540800</v>
      </c>
      <c r="AL13" s="75"/>
      <c r="AM13" s="75"/>
    </row>
    <row r="14">
      <c r="A14" s="75"/>
      <c r="B14" s="141" t="s">
        <v>77</v>
      </c>
      <c r="C14" s="142">
        <v>46205.84321724537</v>
      </c>
      <c r="D14" s="72"/>
      <c r="E14" s="143" t="s">
        <v>7</v>
      </c>
      <c r="F14" s="71"/>
      <c r="G14" s="72"/>
      <c r="H14" s="143" t="s">
        <v>78</v>
      </c>
      <c r="I14" s="71"/>
      <c r="J14" s="72"/>
      <c r="K14" s="143" t="s">
        <v>79</v>
      </c>
      <c r="L14" s="71"/>
      <c r="M14" s="71"/>
      <c r="N14" s="71"/>
      <c r="O14" s="72"/>
      <c r="P14" s="144" t="s">
        <v>80</v>
      </c>
      <c r="Q14" s="71"/>
      <c r="R14" s="72"/>
      <c r="S14" s="145" t="s">
        <v>81</v>
      </c>
      <c r="T14" s="72"/>
      <c r="U14" s="146">
        <v>30000.0</v>
      </c>
      <c r="V14" s="71"/>
      <c r="W14" s="72"/>
      <c r="X14" s="146">
        <v>0.0</v>
      </c>
      <c r="Y14" s="72"/>
      <c r="Z14" s="145" t="s">
        <v>74</v>
      </c>
      <c r="AA14" s="72"/>
      <c r="AB14" s="147" t="s">
        <v>75</v>
      </c>
      <c r="AC14" s="75"/>
      <c r="AD14" s="155" t="s">
        <v>82</v>
      </c>
      <c r="AE14" s="72"/>
      <c r="AF14" s="156">
        <v>1510.0</v>
      </c>
      <c r="AG14" s="157">
        <f>SUMIFS($U$13:$U$2004,$E$13:$E$2004,"INGRESOS",$H$13:$H$2004,"DÓLARES",$Z$13:$Z$2004,"COMPLETADO")+SUMIFS($U$13:$U$2004,$E$13:$E$2004,"CAPITAL",$H$13:$H$2004,"DÓLARES",$Z$13:$Z$2004,"COMPLETADO")-SUMIFS($U$13:$U$2004,$E$13:$E$2004,"EGRESOS",$H$13:$H$2004,"DÓLARES",$Z$13:$Z$2004,"COMPLETADO")</f>
        <v>100</v>
      </c>
      <c r="AH14" s="150"/>
      <c r="AI14" s="153" t="s">
        <v>83</v>
      </c>
      <c r="AJ14" s="150"/>
      <c r="AK14" s="158"/>
      <c r="AL14" s="75"/>
      <c r="AM14" s="75"/>
    </row>
    <row r="15">
      <c r="A15" s="75"/>
      <c r="B15" s="141" t="s">
        <v>84</v>
      </c>
      <c r="C15" s="142">
        <v>46205.84196936342</v>
      </c>
      <c r="D15" s="72"/>
      <c r="E15" s="143" t="s">
        <v>7</v>
      </c>
      <c r="F15" s="71"/>
      <c r="G15" s="72"/>
      <c r="H15" s="143" t="s">
        <v>78</v>
      </c>
      <c r="I15" s="71"/>
      <c r="J15" s="72"/>
      <c r="K15" s="143" t="s">
        <v>85</v>
      </c>
      <c r="L15" s="71"/>
      <c r="M15" s="71"/>
      <c r="N15" s="71"/>
      <c r="O15" s="72"/>
      <c r="P15" s="144" t="s">
        <v>86</v>
      </c>
      <c r="Q15" s="71"/>
      <c r="R15" s="72"/>
      <c r="S15" s="145" t="s">
        <v>81</v>
      </c>
      <c r="T15" s="72"/>
      <c r="U15" s="146">
        <v>30000.0</v>
      </c>
      <c r="V15" s="71"/>
      <c r="W15" s="72"/>
      <c r="X15" s="146">
        <v>0.0</v>
      </c>
      <c r="Y15" s="72"/>
      <c r="Z15" s="145" t="s">
        <v>74</v>
      </c>
      <c r="AA15" s="72"/>
      <c r="AB15" s="147" t="s">
        <v>75</v>
      </c>
      <c r="AC15" s="75"/>
      <c r="AD15" s="75"/>
      <c r="AE15" s="75"/>
      <c r="AF15" s="75"/>
      <c r="AG15" s="75"/>
      <c r="AH15" s="75"/>
      <c r="AI15" s="75"/>
      <c r="AJ15" s="75"/>
      <c r="AK15" s="75"/>
      <c r="AL15" s="75"/>
      <c r="AM15" s="75"/>
    </row>
    <row r="16">
      <c r="A16" s="75"/>
      <c r="B16" s="141" t="s">
        <v>87</v>
      </c>
      <c r="C16" s="142">
        <v>46205.79904706018</v>
      </c>
      <c r="D16" s="72"/>
      <c r="E16" s="143" t="s">
        <v>70</v>
      </c>
      <c r="F16" s="71"/>
      <c r="G16" s="72"/>
      <c r="H16" s="143" t="s">
        <v>30</v>
      </c>
      <c r="I16" s="71"/>
      <c r="J16" s="72"/>
      <c r="K16" s="143" t="s">
        <v>71</v>
      </c>
      <c r="L16" s="71"/>
      <c r="M16" s="71"/>
      <c r="N16" s="71"/>
      <c r="O16" s="72"/>
      <c r="P16" s="144" t="s">
        <v>72</v>
      </c>
      <c r="Q16" s="71"/>
      <c r="R16" s="72"/>
      <c r="S16" s="145" t="s">
        <v>73</v>
      </c>
      <c r="T16" s="72"/>
      <c r="U16" s="146">
        <v>4200.0</v>
      </c>
      <c r="V16" s="71"/>
      <c r="W16" s="72"/>
      <c r="X16" s="146">
        <v>0.0</v>
      </c>
      <c r="Y16" s="72"/>
      <c r="Z16" s="145" t="s">
        <v>74</v>
      </c>
      <c r="AA16" s="72"/>
      <c r="AB16" s="147" t="s">
        <v>75</v>
      </c>
      <c r="AC16" s="75"/>
      <c r="AD16" s="159" t="s">
        <v>88</v>
      </c>
      <c r="AE16" s="71"/>
      <c r="AF16" s="71"/>
      <c r="AG16" s="71"/>
      <c r="AH16" s="71"/>
      <c r="AI16" s="71"/>
      <c r="AJ16" s="71"/>
      <c r="AK16" s="72"/>
      <c r="AL16" s="75"/>
      <c r="AM16" s="75"/>
    </row>
    <row r="17">
      <c r="A17" s="75"/>
      <c r="B17" s="160" t="s">
        <v>89</v>
      </c>
      <c r="C17" s="161">
        <v>46205.76627163195</v>
      </c>
      <c r="D17" s="72"/>
      <c r="E17" s="143" t="s">
        <v>7</v>
      </c>
      <c r="F17" s="71"/>
      <c r="G17" s="72"/>
      <c r="H17" s="143" t="s">
        <v>78</v>
      </c>
      <c r="I17" s="71"/>
      <c r="J17" s="72"/>
      <c r="K17" s="143" t="s">
        <v>90</v>
      </c>
      <c r="L17" s="71"/>
      <c r="M17" s="71"/>
      <c r="N17" s="71"/>
      <c r="O17" s="72"/>
      <c r="P17" s="144" t="s">
        <v>91</v>
      </c>
      <c r="Q17" s="71"/>
      <c r="R17" s="72"/>
      <c r="S17" s="145" t="s">
        <v>92</v>
      </c>
      <c r="T17" s="72"/>
      <c r="U17" s="146">
        <v>25000.0</v>
      </c>
      <c r="V17" s="71"/>
      <c r="W17" s="72"/>
      <c r="X17" s="146">
        <v>0.0</v>
      </c>
      <c r="Y17" s="72"/>
      <c r="Z17" s="145" t="s">
        <v>74</v>
      </c>
      <c r="AA17" s="72"/>
      <c r="AB17" s="147" t="s">
        <v>75</v>
      </c>
      <c r="AC17" s="75"/>
      <c r="AD17" s="162" t="s">
        <v>93</v>
      </c>
      <c r="AE17" s="72"/>
      <c r="AF17" s="162" t="s">
        <v>7</v>
      </c>
      <c r="AG17" s="72"/>
      <c r="AH17" s="162" t="s">
        <v>70</v>
      </c>
      <c r="AI17" s="72"/>
      <c r="AJ17" s="163" t="s">
        <v>94</v>
      </c>
      <c r="AK17" s="163" t="s">
        <v>34</v>
      </c>
      <c r="AL17" s="75"/>
      <c r="AM17" s="75"/>
    </row>
    <row r="18">
      <c r="A18" s="75"/>
      <c r="B18" s="160" t="s">
        <v>95</v>
      </c>
      <c r="C18" s="161">
        <v>46205.71143462963</v>
      </c>
      <c r="D18" s="72"/>
      <c r="E18" s="143" t="s">
        <v>7</v>
      </c>
      <c r="F18" s="71"/>
      <c r="G18" s="72"/>
      <c r="H18" s="143" t="s">
        <v>78</v>
      </c>
      <c r="I18" s="71"/>
      <c r="J18" s="72"/>
      <c r="K18" s="143" t="s">
        <v>96</v>
      </c>
      <c r="L18" s="71"/>
      <c r="M18" s="71"/>
      <c r="N18" s="71"/>
      <c r="O18" s="72"/>
      <c r="P18" s="144" t="s">
        <v>97</v>
      </c>
      <c r="Q18" s="71"/>
      <c r="R18" s="72"/>
      <c r="S18" s="145" t="s">
        <v>81</v>
      </c>
      <c r="T18" s="72"/>
      <c r="U18" s="146">
        <v>30000.0</v>
      </c>
      <c r="V18" s="71"/>
      <c r="W18" s="72"/>
      <c r="X18" s="146">
        <v>0.0</v>
      </c>
      <c r="Y18" s="72"/>
      <c r="Z18" s="145" t="s">
        <v>74</v>
      </c>
      <c r="AA18" s="72"/>
      <c r="AB18" s="147" t="s">
        <v>75</v>
      </c>
      <c r="AC18" s="75"/>
      <c r="AD18" s="164" t="s">
        <v>0</v>
      </c>
      <c r="AE18" s="72"/>
      <c r="AF18" s="165">
        <f>SUMIFS($U$13:$U$2004,$S$13:$S$2004,AD18,$E$13:$E$2004,$AF$17,$Z13:$Z2004,"COMPLETADO")</f>
        <v>5068500</v>
      </c>
      <c r="AG18" s="72"/>
      <c r="AH18" s="165">
        <f>SUMIFS($U$13:$U$2004,$S$13:$S$2004,AD18,$E$13:$E$2004,$AH$17,$Z13:$Z2004,"COMPLETADO")*-1</f>
        <v>-2837965</v>
      </c>
      <c r="AI18" s="72"/>
      <c r="AJ18" s="166">
        <f t="shared" ref="AJ18:AJ26" si="3">COUNTIF($S$13:$S$2004,AD18)</f>
        <v>124</v>
      </c>
      <c r="AK18" s="167">
        <f t="shared" ref="AK18:AK26" si="4">AF18+AH18</f>
        <v>2230535</v>
      </c>
      <c r="AL18" s="75"/>
      <c r="AM18" s="75"/>
    </row>
    <row r="19">
      <c r="A19" s="75"/>
      <c r="B19" s="160" t="s">
        <v>98</v>
      </c>
      <c r="C19" s="161">
        <v>46205.71059962963</v>
      </c>
      <c r="D19" s="72"/>
      <c r="E19" s="143" t="s">
        <v>7</v>
      </c>
      <c r="F19" s="71"/>
      <c r="G19" s="72"/>
      <c r="H19" s="143" t="s">
        <v>78</v>
      </c>
      <c r="I19" s="71"/>
      <c r="J19" s="72"/>
      <c r="K19" s="143" t="s">
        <v>99</v>
      </c>
      <c r="L19" s="71"/>
      <c r="M19" s="71"/>
      <c r="N19" s="71"/>
      <c r="O19" s="72"/>
      <c r="P19" s="99" t="s">
        <v>100</v>
      </c>
      <c r="Q19" s="71"/>
      <c r="R19" s="72"/>
      <c r="S19" s="145" t="s">
        <v>92</v>
      </c>
      <c r="T19" s="72"/>
      <c r="U19" s="146">
        <v>25000.0</v>
      </c>
      <c r="V19" s="71"/>
      <c r="W19" s="72"/>
      <c r="X19" s="146">
        <v>0.0</v>
      </c>
      <c r="Y19" s="72"/>
      <c r="Z19" s="145" t="s">
        <v>74</v>
      </c>
      <c r="AA19" s="72"/>
      <c r="AB19" s="147" t="s">
        <v>75</v>
      </c>
      <c r="AC19" s="75"/>
      <c r="AD19" s="164" t="s">
        <v>14</v>
      </c>
      <c r="AE19" s="72"/>
      <c r="AF19" s="165">
        <f>SUMIFS($U$13:$U$2004,$S$13:$S$2004,AD19,$E$13:$E$2004,$AF$17,$Z13:$Z2004,"COMPLETADO")</f>
        <v>0</v>
      </c>
      <c r="AG19" s="72"/>
      <c r="AH19" s="165">
        <f>SUMIFS($U$13:$U$2004,$S$13:$S$2004,AD19,$E$13:$E$2004,$AH$17,$Z13:$Z2004,"COMPLETADO")*-1</f>
        <v>-88825</v>
      </c>
      <c r="AI19" s="72"/>
      <c r="AJ19" s="166">
        <f t="shared" si="3"/>
        <v>3</v>
      </c>
      <c r="AK19" s="167">
        <f t="shared" si="4"/>
        <v>-88825</v>
      </c>
      <c r="AL19" s="75"/>
      <c r="AM19" s="75"/>
    </row>
    <row r="20">
      <c r="A20" s="75"/>
      <c r="B20" s="160" t="s">
        <v>101</v>
      </c>
      <c r="C20" s="161">
        <v>46205.669188078704</v>
      </c>
      <c r="D20" s="72"/>
      <c r="E20" s="143" t="s">
        <v>7</v>
      </c>
      <c r="F20" s="71"/>
      <c r="G20" s="72"/>
      <c r="H20" s="143" t="s">
        <v>78</v>
      </c>
      <c r="I20" s="71"/>
      <c r="J20" s="72"/>
      <c r="K20" s="143" t="s">
        <v>102</v>
      </c>
      <c r="L20" s="71"/>
      <c r="M20" s="71"/>
      <c r="N20" s="71"/>
      <c r="O20" s="72"/>
      <c r="P20" s="99" t="s">
        <v>103</v>
      </c>
      <c r="Q20" s="71"/>
      <c r="R20" s="72"/>
      <c r="S20" s="145" t="s">
        <v>81</v>
      </c>
      <c r="T20" s="72"/>
      <c r="U20" s="146">
        <v>30000.0</v>
      </c>
      <c r="V20" s="71"/>
      <c r="W20" s="72"/>
      <c r="X20" s="146">
        <v>0.0</v>
      </c>
      <c r="Y20" s="72"/>
      <c r="Z20" s="145" t="s">
        <v>74</v>
      </c>
      <c r="AA20" s="72"/>
      <c r="AB20" s="147" t="s">
        <v>67</v>
      </c>
      <c r="AC20" s="75"/>
      <c r="AD20" s="164" t="s">
        <v>104</v>
      </c>
      <c r="AE20" s="72"/>
      <c r="AF20" s="165">
        <f>SUMIFS($U$13:$U$2004,$S$13:$S$2004,AD20,$E$13:$E$2004,$AF$17,$Z13:$Z2004,"COMPLETADO")</f>
        <v>0</v>
      </c>
      <c r="AG20" s="72"/>
      <c r="AH20" s="165">
        <f>SUMIFS($U$13:$U$2004,$S$13:$S$2004,AD20,$E$13:$E$2004,$AH$17,$Z13:$Z2004,"COMPLETADO")*-1</f>
        <v>-100000</v>
      </c>
      <c r="AI20" s="72"/>
      <c r="AJ20" s="166">
        <f t="shared" si="3"/>
        <v>1</v>
      </c>
      <c r="AK20" s="167">
        <f t="shared" si="4"/>
        <v>-100000</v>
      </c>
      <c r="AL20" s="75"/>
      <c r="AM20" s="75"/>
    </row>
    <row r="21">
      <c r="A21" s="75"/>
      <c r="B21" s="160" t="s">
        <v>105</v>
      </c>
      <c r="C21" s="161">
        <v>46205.66503716435</v>
      </c>
      <c r="D21" s="72"/>
      <c r="E21" s="143" t="s">
        <v>7</v>
      </c>
      <c r="F21" s="71"/>
      <c r="G21" s="72"/>
      <c r="H21" s="143" t="s">
        <v>78</v>
      </c>
      <c r="I21" s="71"/>
      <c r="J21" s="72"/>
      <c r="K21" s="143" t="s">
        <v>106</v>
      </c>
      <c r="L21" s="71"/>
      <c r="M21" s="71"/>
      <c r="N21" s="71"/>
      <c r="O21" s="72"/>
      <c r="P21" s="99" t="s">
        <v>107</v>
      </c>
      <c r="Q21" s="71"/>
      <c r="R21" s="72"/>
      <c r="S21" s="145" t="s">
        <v>81</v>
      </c>
      <c r="T21" s="72"/>
      <c r="U21" s="146">
        <v>30000.0</v>
      </c>
      <c r="V21" s="71"/>
      <c r="W21" s="72"/>
      <c r="X21" s="146">
        <v>0.0</v>
      </c>
      <c r="Y21" s="72"/>
      <c r="Z21" s="145" t="s">
        <v>74</v>
      </c>
      <c r="AA21" s="72"/>
      <c r="AB21" s="147" t="s">
        <v>67</v>
      </c>
      <c r="AC21" s="75"/>
      <c r="AD21" s="164" t="s">
        <v>81</v>
      </c>
      <c r="AE21" s="72"/>
      <c r="AF21" s="165">
        <f>SUMIFS($U$13:$U$2004,$S$13:$S$2004,AD21,$E$13:$E$2004,$AF$17,$Z13:$Z2004,"COMPLETADO")</f>
        <v>6591000</v>
      </c>
      <c r="AG21" s="72"/>
      <c r="AH21" s="165">
        <f>SUMIFS($U$13:$U$2004,$S$13:$S$2004,AD21,$E$13:$E$2004,$AH$17,$Z13:$Z2004,"COMPLETADO")*-1</f>
        <v>-4147367</v>
      </c>
      <c r="AI21" s="72"/>
      <c r="AJ21" s="166">
        <f t="shared" si="3"/>
        <v>263</v>
      </c>
      <c r="AK21" s="167">
        <f t="shared" si="4"/>
        <v>2443633</v>
      </c>
      <c r="AL21" s="75"/>
      <c r="AM21" s="75"/>
    </row>
    <row r="22">
      <c r="A22" s="75"/>
      <c r="B22" s="160" t="s">
        <v>108</v>
      </c>
      <c r="C22" s="161">
        <v>46205.6540415162</v>
      </c>
      <c r="D22" s="72"/>
      <c r="E22" s="143" t="s">
        <v>70</v>
      </c>
      <c r="F22" s="71"/>
      <c r="G22" s="72"/>
      <c r="H22" s="143" t="s">
        <v>29</v>
      </c>
      <c r="I22" s="71"/>
      <c r="J22" s="72"/>
      <c r="K22" s="143" t="s">
        <v>109</v>
      </c>
      <c r="L22" s="71"/>
      <c r="M22" s="71"/>
      <c r="N22" s="71"/>
      <c r="O22" s="72"/>
      <c r="P22" s="99" t="s">
        <v>110</v>
      </c>
      <c r="Q22" s="71"/>
      <c r="R22" s="72"/>
      <c r="S22" s="145" t="s">
        <v>73</v>
      </c>
      <c r="T22" s="72"/>
      <c r="U22" s="146">
        <v>23000.0</v>
      </c>
      <c r="V22" s="71"/>
      <c r="W22" s="72"/>
      <c r="X22" s="146">
        <v>0.0</v>
      </c>
      <c r="Y22" s="72"/>
      <c r="Z22" s="145" t="s">
        <v>74</v>
      </c>
      <c r="AA22" s="72"/>
      <c r="AB22" s="147" t="s">
        <v>75</v>
      </c>
      <c r="AC22" s="75"/>
      <c r="AD22" s="164" t="s">
        <v>23</v>
      </c>
      <c r="AE22" s="72"/>
      <c r="AF22" s="165">
        <f>SUMIFS($U$13:$U$2004,$S$13:$S$2004,AD22,$E$13:$E$2004,$AF$17,$Z13:$Z2004,"COMPLETADO")</f>
        <v>581448</v>
      </c>
      <c r="AG22" s="72"/>
      <c r="AH22" s="165">
        <f>SUMIFS($U$13:$U$2004,$S$13:$S$2004,AD22,$E$13:$E$2004,$AH$17,$Z13:$Z2004,"COMPLETADO")*-1</f>
        <v>-1614175</v>
      </c>
      <c r="AI22" s="72"/>
      <c r="AJ22" s="166">
        <f t="shared" si="3"/>
        <v>53</v>
      </c>
      <c r="AK22" s="167">
        <f t="shared" si="4"/>
        <v>-1032727</v>
      </c>
      <c r="AL22" s="75"/>
      <c r="AM22" s="75"/>
    </row>
    <row r="23">
      <c r="A23" s="75"/>
      <c r="B23" s="160" t="s">
        <v>111</v>
      </c>
      <c r="C23" s="161">
        <v>46205.645951412036</v>
      </c>
      <c r="D23" s="72"/>
      <c r="E23" s="143" t="s">
        <v>7</v>
      </c>
      <c r="F23" s="71"/>
      <c r="G23" s="72"/>
      <c r="H23" s="143" t="s">
        <v>78</v>
      </c>
      <c r="I23" s="71"/>
      <c r="J23" s="72"/>
      <c r="K23" s="143" t="s">
        <v>112</v>
      </c>
      <c r="L23" s="71"/>
      <c r="M23" s="71"/>
      <c r="N23" s="71"/>
      <c r="O23" s="72"/>
      <c r="P23" s="99" t="s">
        <v>113</v>
      </c>
      <c r="Q23" s="71"/>
      <c r="R23" s="72"/>
      <c r="S23" s="145" t="s">
        <v>81</v>
      </c>
      <c r="T23" s="72"/>
      <c r="U23" s="146">
        <v>30000.0</v>
      </c>
      <c r="V23" s="71"/>
      <c r="W23" s="72"/>
      <c r="X23" s="146">
        <v>0.0</v>
      </c>
      <c r="Y23" s="72"/>
      <c r="Z23" s="145" t="s">
        <v>74</v>
      </c>
      <c r="AA23" s="72"/>
      <c r="AB23" s="147" t="s">
        <v>67</v>
      </c>
      <c r="AC23" s="75"/>
      <c r="AD23" s="164" t="s">
        <v>114</v>
      </c>
      <c r="AE23" s="72"/>
      <c r="AF23" s="165">
        <f>SUMIFS($U$13:$U$2004,$S$13:$S$2004,AD23,$E$13:$E$2004,$AF$17,$Z13:$Z2004,"COMPLETADO")</f>
        <v>1847500</v>
      </c>
      <c r="AG23" s="72"/>
      <c r="AH23" s="165">
        <f>SUMIFS($U$13:$U$2004,$S$13:$S$2004,AD23,$E$13:$E$2004,$AH$17,$Z13:$Z2004,"COMPLETADO")*-1</f>
        <v>-902050</v>
      </c>
      <c r="AI23" s="72"/>
      <c r="AJ23" s="166">
        <f t="shared" si="3"/>
        <v>100</v>
      </c>
      <c r="AK23" s="167">
        <f t="shared" si="4"/>
        <v>945450</v>
      </c>
      <c r="AL23" s="75"/>
      <c r="AM23" s="75"/>
    </row>
    <row r="24">
      <c r="A24" s="75"/>
      <c r="B24" s="160" t="s">
        <v>115</v>
      </c>
      <c r="C24" s="161">
        <v>46205.63046704861</v>
      </c>
      <c r="D24" s="72"/>
      <c r="E24" s="143" t="s">
        <v>7</v>
      </c>
      <c r="F24" s="71"/>
      <c r="G24" s="72"/>
      <c r="H24" s="143" t="s">
        <v>78</v>
      </c>
      <c r="I24" s="71"/>
      <c r="J24" s="72"/>
      <c r="K24" s="143" t="s">
        <v>116</v>
      </c>
      <c r="L24" s="71"/>
      <c r="M24" s="71"/>
      <c r="N24" s="71"/>
      <c r="O24" s="72"/>
      <c r="P24" s="99" t="s">
        <v>117</v>
      </c>
      <c r="Q24" s="71"/>
      <c r="R24" s="72"/>
      <c r="S24" s="145" t="s">
        <v>81</v>
      </c>
      <c r="T24" s="72"/>
      <c r="U24" s="146">
        <v>30000.0</v>
      </c>
      <c r="V24" s="71"/>
      <c r="W24" s="72"/>
      <c r="X24" s="146">
        <v>0.0</v>
      </c>
      <c r="Y24" s="72"/>
      <c r="Z24" s="145" t="s">
        <v>74</v>
      </c>
      <c r="AA24" s="72"/>
      <c r="AB24" s="147" t="s">
        <v>67</v>
      </c>
      <c r="AC24" s="75"/>
      <c r="AD24" s="164" t="s">
        <v>92</v>
      </c>
      <c r="AE24" s="72"/>
      <c r="AF24" s="165">
        <f>SUMIFS($U$13:$U$2004,$S$13:$S$2004,AD24,$E$13:$E$2004,$AF$17,$Z13:$Z2004,"COMPLETADO")</f>
        <v>625000</v>
      </c>
      <c r="AG24" s="72"/>
      <c r="AH24" s="165">
        <f>SUMIFS($U$13:$U$2004,$S$13:$S$2004,AD24,$E$13:$E$2004,$AH$17,$Z13:$Z2004,"COMPLETADO")*-1</f>
        <v>-427000</v>
      </c>
      <c r="AI24" s="72"/>
      <c r="AJ24" s="166">
        <f t="shared" si="3"/>
        <v>40</v>
      </c>
      <c r="AK24" s="167">
        <f t="shared" si="4"/>
        <v>198000</v>
      </c>
      <c r="AL24" s="75"/>
      <c r="AM24" s="75"/>
    </row>
    <row r="25">
      <c r="A25" s="75"/>
      <c r="B25" s="160" t="s">
        <v>118</v>
      </c>
      <c r="C25" s="161">
        <v>46205.62028930556</v>
      </c>
      <c r="D25" s="72"/>
      <c r="E25" s="143" t="s">
        <v>7</v>
      </c>
      <c r="F25" s="71"/>
      <c r="G25" s="72"/>
      <c r="H25" s="143" t="s">
        <v>78</v>
      </c>
      <c r="I25" s="71"/>
      <c r="J25" s="72"/>
      <c r="K25" s="143" t="s">
        <v>119</v>
      </c>
      <c r="L25" s="71"/>
      <c r="M25" s="71"/>
      <c r="N25" s="71"/>
      <c r="O25" s="72"/>
      <c r="P25" s="99" t="s">
        <v>120</v>
      </c>
      <c r="Q25" s="71"/>
      <c r="R25" s="72"/>
      <c r="S25" s="145" t="s">
        <v>81</v>
      </c>
      <c r="T25" s="72"/>
      <c r="U25" s="146">
        <v>30000.0</v>
      </c>
      <c r="V25" s="71"/>
      <c r="W25" s="72"/>
      <c r="X25" s="146">
        <v>0.0</v>
      </c>
      <c r="Y25" s="72"/>
      <c r="Z25" s="145" t="s">
        <v>74</v>
      </c>
      <c r="AA25" s="72"/>
      <c r="AB25" s="147" t="s">
        <v>67</v>
      </c>
      <c r="AC25" s="75"/>
      <c r="AD25" s="164" t="s">
        <v>73</v>
      </c>
      <c r="AE25" s="72"/>
      <c r="AF25" s="165">
        <f>SUMIFS($U$13:$U$2004,$S$13:$S$2004,AD25,$E$13:$E$2004,$AF$17)+SUMIFS($U$13:$U$2004,$S$13:$S$2004,AD25,$E$13:$E$2004,"CAPITAL",$U$13:$U$2004,"&gt;0",$Z13:$Z2004,"COMPLETADO")</f>
        <v>15952341</v>
      </c>
      <c r="AG25" s="72"/>
      <c r="AH25" s="165">
        <f>(SUMIFS($U$13:$U$2004,$S$13:$S$2004,AD25,$E$13:$E$2004,$AH$17)*-1)+SUMIFS($U$13:$U$2004,$S$13:$S$2004,AD25,$E$13:$E$2004,"CAPITAL",$U$13:$U$2004,"&lt;0",$Z13:$Z2004,"COMPLETADO")</f>
        <v>-13472003</v>
      </c>
      <c r="AI25" s="72"/>
      <c r="AJ25" s="166">
        <f t="shared" si="3"/>
        <v>185</v>
      </c>
      <c r="AK25" s="167">
        <f t="shared" si="4"/>
        <v>2480338</v>
      </c>
      <c r="AL25" s="75"/>
      <c r="AM25" s="75"/>
    </row>
    <row r="26">
      <c r="A26" s="75"/>
      <c r="B26" s="160" t="s">
        <v>121</v>
      </c>
      <c r="C26" s="161">
        <v>46205.60683978009</v>
      </c>
      <c r="D26" s="72"/>
      <c r="E26" s="143" t="s">
        <v>70</v>
      </c>
      <c r="F26" s="71"/>
      <c r="G26" s="72"/>
      <c r="H26" s="143" t="s">
        <v>122</v>
      </c>
      <c r="I26" s="71"/>
      <c r="J26" s="72"/>
      <c r="K26" s="143" t="s">
        <v>123</v>
      </c>
      <c r="L26" s="71"/>
      <c r="M26" s="71"/>
      <c r="N26" s="71"/>
      <c r="O26" s="72"/>
      <c r="P26" s="99" t="s">
        <v>124</v>
      </c>
      <c r="Q26" s="71"/>
      <c r="R26" s="72"/>
      <c r="S26" s="145" t="s">
        <v>73</v>
      </c>
      <c r="T26" s="72"/>
      <c r="U26" s="146">
        <v>110000.0</v>
      </c>
      <c r="V26" s="71"/>
      <c r="W26" s="72"/>
      <c r="X26" s="146">
        <v>0.0</v>
      </c>
      <c r="Y26" s="72"/>
      <c r="Z26" s="145" t="s">
        <v>74</v>
      </c>
      <c r="AA26" s="72"/>
      <c r="AB26" s="147" t="s">
        <v>75</v>
      </c>
      <c r="AC26" s="75"/>
      <c r="AD26" s="164" t="s">
        <v>125</v>
      </c>
      <c r="AE26" s="72"/>
      <c r="AF26" s="165">
        <f>SUMIFS($U$13:$U$2004,$S$13:$S$2004,AD26,$E$13:$E$2004,$AF$17,$Z13:$Z2004,"COMPLETADO")</f>
        <v>0</v>
      </c>
      <c r="AG26" s="72"/>
      <c r="AH26" s="165">
        <f>SUMIFS($U$13:$U$2004,$S$13:$S$2004,AD26,$E$13:$E$2004,$AH$17,$Z13:$Z2004,"COMPLETADO")*-1</f>
        <v>-4410104</v>
      </c>
      <c r="AI26" s="72"/>
      <c r="AJ26" s="166">
        <f t="shared" si="3"/>
        <v>79</v>
      </c>
      <c r="AK26" s="167">
        <f t="shared" si="4"/>
        <v>-4410104</v>
      </c>
      <c r="AL26" s="75"/>
      <c r="AM26" s="75"/>
    </row>
    <row r="27">
      <c r="A27" s="75"/>
      <c r="B27" s="160" t="s">
        <v>126</v>
      </c>
      <c r="C27" s="161">
        <v>46205.60379521991</v>
      </c>
      <c r="D27" s="72"/>
      <c r="E27" s="143" t="s">
        <v>7</v>
      </c>
      <c r="F27" s="71"/>
      <c r="G27" s="72"/>
      <c r="H27" s="143" t="s">
        <v>127</v>
      </c>
      <c r="I27" s="71"/>
      <c r="J27" s="72"/>
      <c r="K27" s="143" t="s">
        <v>128</v>
      </c>
      <c r="L27" s="71"/>
      <c r="M27" s="71"/>
      <c r="N27" s="71"/>
      <c r="O27" s="72"/>
      <c r="P27" s="99" t="s">
        <v>124</v>
      </c>
      <c r="Q27" s="71"/>
      <c r="R27" s="72"/>
      <c r="S27" s="145" t="s">
        <v>73</v>
      </c>
      <c r="T27" s="72"/>
      <c r="U27" s="146">
        <v>110000.0</v>
      </c>
      <c r="V27" s="71"/>
      <c r="W27" s="72"/>
      <c r="X27" s="146">
        <v>0.0</v>
      </c>
      <c r="Y27" s="72"/>
      <c r="Z27" s="145" t="s">
        <v>74</v>
      </c>
      <c r="AA27" s="72"/>
      <c r="AB27" s="147" t="s">
        <v>67</v>
      </c>
      <c r="AC27" s="75"/>
      <c r="AD27" s="168"/>
      <c r="AE27" s="168"/>
      <c r="AF27" s="168"/>
      <c r="AH27" s="168"/>
      <c r="AJ27" s="168"/>
      <c r="AK27" s="75"/>
      <c r="AL27" s="75"/>
      <c r="AM27" s="75"/>
    </row>
    <row r="28">
      <c r="A28" s="75"/>
      <c r="B28" s="160" t="s">
        <v>129</v>
      </c>
      <c r="C28" s="161">
        <v>46205.42993236111</v>
      </c>
      <c r="D28" s="72"/>
      <c r="E28" s="143" t="s">
        <v>7</v>
      </c>
      <c r="F28" s="71"/>
      <c r="G28" s="72"/>
      <c r="H28" s="143" t="s">
        <v>78</v>
      </c>
      <c r="I28" s="71"/>
      <c r="J28" s="72"/>
      <c r="K28" s="143" t="s">
        <v>130</v>
      </c>
      <c r="L28" s="71"/>
      <c r="M28" s="71"/>
      <c r="N28" s="71"/>
      <c r="O28" s="72"/>
      <c r="P28" s="99" t="s">
        <v>131</v>
      </c>
      <c r="Q28" s="71"/>
      <c r="R28" s="72"/>
      <c r="S28" s="145" t="s">
        <v>81</v>
      </c>
      <c r="T28" s="72"/>
      <c r="U28" s="146">
        <v>25000.0</v>
      </c>
      <c r="V28" s="71"/>
      <c r="W28" s="72"/>
      <c r="X28" s="146">
        <v>0.0</v>
      </c>
      <c r="Y28" s="72"/>
      <c r="Z28" s="145" t="s">
        <v>74</v>
      </c>
      <c r="AA28" s="72"/>
      <c r="AB28" s="147" t="s">
        <v>75</v>
      </c>
      <c r="AC28" s="75"/>
      <c r="AD28" s="159" t="s">
        <v>132</v>
      </c>
      <c r="AE28" s="71"/>
      <c r="AF28" s="71"/>
      <c r="AG28" s="71"/>
      <c r="AH28" s="71"/>
      <c r="AI28" s="71"/>
      <c r="AJ28" s="71"/>
      <c r="AK28" s="72"/>
      <c r="AL28" s="75"/>
      <c r="AM28" s="75"/>
    </row>
    <row r="29">
      <c r="A29" s="75"/>
      <c r="B29" s="160" t="s">
        <v>133</v>
      </c>
      <c r="C29" s="161">
        <v>46205.42872344908</v>
      </c>
      <c r="D29" s="72"/>
      <c r="E29" s="143" t="s">
        <v>7</v>
      </c>
      <c r="F29" s="71"/>
      <c r="G29" s="72"/>
      <c r="H29" s="143" t="s">
        <v>78</v>
      </c>
      <c r="I29" s="71"/>
      <c r="J29" s="72"/>
      <c r="K29" s="143" t="s">
        <v>134</v>
      </c>
      <c r="L29" s="71"/>
      <c r="M29" s="71"/>
      <c r="N29" s="71"/>
      <c r="O29" s="72"/>
      <c r="P29" s="99" t="s">
        <v>135</v>
      </c>
      <c r="Q29" s="71"/>
      <c r="R29" s="72"/>
      <c r="S29" s="145" t="s">
        <v>81</v>
      </c>
      <c r="T29" s="72"/>
      <c r="U29" s="146">
        <v>50000.0</v>
      </c>
      <c r="V29" s="71"/>
      <c r="W29" s="72"/>
      <c r="X29" s="146">
        <v>0.0</v>
      </c>
      <c r="Y29" s="72"/>
      <c r="Z29" s="145" t="s">
        <v>74</v>
      </c>
      <c r="AA29" s="72"/>
      <c r="AB29" s="147" t="s">
        <v>75</v>
      </c>
      <c r="AC29" s="75"/>
      <c r="AD29" s="162" t="s">
        <v>136</v>
      </c>
      <c r="AE29" s="72"/>
      <c r="AF29" s="162" t="s">
        <v>7</v>
      </c>
      <c r="AG29" s="72"/>
      <c r="AH29" s="162" t="s">
        <v>70</v>
      </c>
      <c r="AI29" s="72"/>
      <c r="AJ29" s="163" t="s">
        <v>94</v>
      </c>
      <c r="AK29" s="163" t="s">
        <v>34</v>
      </c>
      <c r="AL29" s="75"/>
      <c r="AM29" s="75"/>
    </row>
    <row r="30">
      <c r="A30" s="75"/>
      <c r="B30" s="160" t="s">
        <v>137</v>
      </c>
      <c r="C30" s="161">
        <v>46204.88297925926</v>
      </c>
      <c r="D30" s="72"/>
      <c r="E30" s="143" t="s">
        <v>70</v>
      </c>
      <c r="F30" s="71"/>
      <c r="G30" s="72"/>
      <c r="H30" s="143" t="s">
        <v>138</v>
      </c>
      <c r="I30" s="71"/>
      <c r="J30" s="72"/>
      <c r="K30" s="143" t="s">
        <v>139</v>
      </c>
      <c r="L30" s="71"/>
      <c r="M30" s="71"/>
      <c r="N30" s="71"/>
      <c r="O30" s="72"/>
      <c r="P30" s="99" t="s">
        <v>140</v>
      </c>
      <c r="Q30" s="71"/>
      <c r="R30" s="72"/>
      <c r="S30" s="145" t="s">
        <v>0</v>
      </c>
      <c r="T30" s="72"/>
      <c r="U30" s="146">
        <v>35000.0</v>
      </c>
      <c r="V30" s="71"/>
      <c r="W30" s="72"/>
      <c r="X30" s="146">
        <v>0.0</v>
      </c>
      <c r="Y30" s="72"/>
      <c r="Z30" s="145" t="s">
        <v>74</v>
      </c>
      <c r="AA30" s="72"/>
      <c r="AB30" s="147" t="s">
        <v>75</v>
      </c>
      <c r="AC30" s="75"/>
      <c r="AD30" s="164" t="s">
        <v>141</v>
      </c>
      <c r="AE30" s="72"/>
      <c r="AF30" s="165">
        <f t="shared" ref="AF30:AF45" si="5">SUMIFS($U$13:$U$2004,$H$13:$H$2004,AD30,$E$13:$E$2004,$AF$29)</f>
        <v>0</v>
      </c>
      <c r="AG30" s="72"/>
      <c r="AH30" s="165">
        <f>SUMIFS($U$13:$U$2004,$H$13:$H$2004,AD30,$E$13:$E$2004,$AH$29,$Z13:$Z2004,"COMPLETADO")*-1</f>
        <v>0</v>
      </c>
      <c r="AI30" s="72"/>
      <c r="AJ30" s="166">
        <f t="shared" ref="AJ30:AJ51" si="6">COUNTIF($H$13:$H$2004,AD30)</f>
        <v>0</v>
      </c>
      <c r="AK30" s="167">
        <f t="shared" ref="AK30:AK51" si="7">AF30+AH30</f>
        <v>0</v>
      </c>
      <c r="AL30" s="75"/>
      <c r="AM30" s="75"/>
    </row>
    <row r="31">
      <c r="A31" s="75"/>
      <c r="B31" s="160" t="s">
        <v>142</v>
      </c>
      <c r="C31" s="161">
        <v>46204.881134421295</v>
      </c>
      <c r="D31" s="72"/>
      <c r="E31" s="143" t="s">
        <v>7</v>
      </c>
      <c r="F31" s="71"/>
      <c r="G31" s="72"/>
      <c r="H31" s="143" t="s">
        <v>143</v>
      </c>
      <c r="I31" s="71"/>
      <c r="J31" s="72"/>
      <c r="K31" s="143" t="s">
        <v>144</v>
      </c>
      <c r="L31" s="71"/>
      <c r="M31" s="71"/>
      <c r="N31" s="71"/>
      <c r="O31" s="72"/>
      <c r="P31" s="99" t="s">
        <v>140</v>
      </c>
      <c r="Q31" s="71"/>
      <c r="R31" s="72"/>
      <c r="S31" s="145" t="s">
        <v>0</v>
      </c>
      <c r="T31" s="72"/>
      <c r="U31" s="146">
        <v>70000.0</v>
      </c>
      <c r="V31" s="71"/>
      <c r="W31" s="72"/>
      <c r="X31" s="146">
        <v>0.0</v>
      </c>
      <c r="Y31" s="72"/>
      <c r="Z31" s="145" t="s">
        <v>74</v>
      </c>
      <c r="AA31" s="72"/>
      <c r="AB31" s="147" t="s">
        <v>75</v>
      </c>
      <c r="AC31" s="75"/>
      <c r="AD31" s="164" t="s">
        <v>78</v>
      </c>
      <c r="AE31" s="72"/>
      <c r="AF31" s="165">
        <f t="shared" si="5"/>
        <v>8412500</v>
      </c>
      <c r="AG31" s="72"/>
      <c r="AH31" s="165">
        <f>SUMIFS($U$13:$U$2004,$H$13:$H$2004,AD31,$E$13:$E$2004,$AH$29,$Z13:$Z2004,"COMPLETADO")*-1</f>
        <v>-75000</v>
      </c>
      <c r="AI31" s="72"/>
      <c r="AJ31" s="166">
        <f t="shared" si="6"/>
        <v>339</v>
      </c>
      <c r="AK31" s="167">
        <f t="shared" si="7"/>
        <v>8337500</v>
      </c>
      <c r="AL31" s="75"/>
      <c r="AM31" s="75"/>
    </row>
    <row r="32">
      <c r="A32" s="75"/>
      <c r="B32" s="160" t="s">
        <v>145</v>
      </c>
      <c r="C32" s="161">
        <v>46204.87905103009</v>
      </c>
      <c r="D32" s="72"/>
      <c r="E32" s="143" t="s">
        <v>70</v>
      </c>
      <c r="F32" s="71"/>
      <c r="G32" s="72"/>
      <c r="H32" s="143" t="s">
        <v>30</v>
      </c>
      <c r="I32" s="71"/>
      <c r="J32" s="72"/>
      <c r="K32" s="143" t="s">
        <v>71</v>
      </c>
      <c r="L32" s="71"/>
      <c r="M32" s="71"/>
      <c r="N32" s="71"/>
      <c r="O32" s="72"/>
      <c r="P32" s="99" t="s">
        <v>72</v>
      </c>
      <c r="Q32" s="71"/>
      <c r="R32" s="72"/>
      <c r="S32" s="145" t="s">
        <v>73</v>
      </c>
      <c r="T32" s="72"/>
      <c r="U32" s="146">
        <v>3700.0</v>
      </c>
      <c r="V32" s="71"/>
      <c r="W32" s="72"/>
      <c r="X32" s="146">
        <v>0.0</v>
      </c>
      <c r="Y32" s="72"/>
      <c r="Z32" s="145" t="s">
        <v>74</v>
      </c>
      <c r="AA32" s="72"/>
      <c r="AB32" s="147" t="s">
        <v>75</v>
      </c>
      <c r="AC32" s="75"/>
      <c r="AD32" s="164" t="s">
        <v>146</v>
      </c>
      <c r="AE32" s="72"/>
      <c r="AF32" s="165">
        <f t="shared" si="5"/>
        <v>0</v>
      </c>
      <c r="AG32" s="72"/>
      <c r="AH32" s="165">
        <f>SUMIFS($U$13:$U$2004,$H$13:$H$2004,AD32,$E$13:$E$2004,$AH$29,$Z13:$Z2004,"COMPLETADO")*-1</f>
        <v>0</v>
      </c>
      <c r="AI32" s="72"/>
      <c r="AJ32" s="166">
        <f t="shared" si="6"/>
        <v>0</v>
      </c>
      <c r="AK32" s="167">
        <f t="shared" si="7"/>
        <v>0</v>
      </c>
      <c r="AL32" s="75"/>
      <c r="AM32" s="75"/>
    </row>
    <row r="33">
      <c r="A33" s="75"/>
      <c r="B33" s="160" t="s">
        <v>147</v>
      </c>
      <c r="C33" s="161">
        <v>46204.823566203704</v>
      </c>
      <c r="D33" s="72"/>
      <c r="E33" s="143" t="s">
        <v>70</v>
      </c>
      <c r="F33" s="71"/>
      <c r="G33" s="72"/>
      <c r="H33" s="143" t="s">
        <v>148</v>
      </c>
      <c r="I33" s="71"/>
      <c r="J33" s="72"/>
      <c r="K33" s="143" t="s">
        <v>149</v>
      </c>
      <c r="L33" s="71"/>
      <c r="M33" s="71"/>
      <c r="N33" s="71"/>
      <c r="O33" s="72"/>
      <c r="P33" s="99" t="s">
        <v>150</v>
      </c>
      <c r="Q33" s="71"/>
      <c r="R33" s="72"/>
      <c r="S33" s="145" t="s">
        <v>125</v>
      </c>
      <c r="T33" s="72"/>
      <c r="U33" s="146">
        <v>3000.0</v>
      </c>
      <c r="V33" s="71"/>
      <c r="W33" s="72"/>
      <c r="X33" s="146">
        <v>0.0</v>
      </c>
      <c r="Y33" s="72"/>
      <c r="Z33" s="145" t="s">
        <v>74</v>
      </c>
      <c r="AA33" s="72"/>
      <c r="AB33" s="147" t="s">
        <v>67</v>
      </c>
      <c r="AC33" s="75"/>
      <c r="AD33" s="164" t="s">
        <v>138</v>
      </c>
      <c r="AE33" s="72"/>
      <c r="AF33" s="165">
        <f t="shared" si="5"/>
        <v>689000</v>
      </c>
      <c r="AG33" s="72"/>
      <c r="AH33" s="165">
        <f>SUMIFS($U$13:$U$2004,$H$13:$H$2004,AD33,$E$13:$E$2004,$AH$29,$Z13:$Z2004,"COMPLETADO")*-1</f>
        <v>-5500500</v>
      </c>
      <c r="AI33" s="72"/>
      <c r="AJ33" s="166">
        <f t="shared" si="6"/>
        <v>85</v>
      </c>
      <c r="AK33" s="167">
        <f t="shared" si="7"/>
        <v>-4811500</v>
      </c>
      <c r="AL33" s="75"/>
      <c r="AM33" s="75"/>
    </row>
    <row r="34">
      <c r="A34" s="75"/>
      <c r="B34" s="160" t="s">
        <v>151</v>
      </c>
      <c r="C34" s="161">
        <v>46204.82256700231</v>
      </c>
      <c r="D34" s="72"/>
      <c r="E34" s="143" t="s">
        <v>7</v>
      </c>
      <c r="F34" s="71"/>
      <c r="G34" s="72"/>
      <c r="H34" s="143" t="s">
        <v>78</v>
      </c>
      <c r="I34" s="71"/>
      <c r="J34" s="72"/>
      <c r="K34" s="143" t="s">
        <v>152</v>
      </c>
      <c r="L34" s="71"/>
      <c r="M34" s="71"/>
      <c r="N34" s="71"/>
      <c r="O34" s="72"/>
      <c r="P34" s="99" t="s">
        <v>153</v>
      </c>
      <c r="Q34" s="71"/>
      <c r="R34" s="72"/>
      <c r="S34" s="145" t="s">
        <v>81</v>
      </c>
      <c r="T34" s="72"/>
      <c r="U34" s="146">
        <v>35000.0</v>
      </c>
      <c r="V34" s="71"/>
      <c r="W34" s="72"/>
      <c r="X34" s="146">
        <v>0.0</v>
      </c>
      <c r="Y34" s="72"/>
      <c r="Z34" s="145" t="s">
        <v>74</v>
      </c>
      <c r="AA34" s="72"/>
      <c r="AB34" s="147" t="s">
        <v>75</v>
      </c>
      <c r="AC34" s="75"/>
      <c r="AD34" s="164" t="s">
        <v>26</v>
      </c>
      <c r="AE34" s="72"/>
      <c r="AF34" s="165">
        <f t="shared" si="5"/>
        <v>45000</v>
      </c>
      <c r="AG34" s="72"/>
      <c r="AH34" s="165">
        <f>SUMIFS($U$13:$U$2004,$H$13:$H$2004,AD34,$E$13:$E$2004,$AH$29,$Z13:$Z2004,"COMPLETADO")*-1</f>
        <v>-9310000</v>
      </c>
      <c r="AI34" s="72"/>
      <c r="AJ34" s="166">
        <f t="shared" si="6"/>
        <v>8</v>
      </c>
      <c r="AK34" s="167">
        <f t="shared" si="7"/>
        <v>-9265000</v>
      </c>
      <c r="AL34" s="75"/>
      <c r="AM34" s="75"/>
    </row>
    <row r="35">
      <c r="A35" s="75"/>
      <c r="B35" s="160" t="s">
        <v>154</v>
      </c>
      <c r="C35" s="161">
        <v>46204.76777391204</v>
      </c>
      <c r="D35" s="72"/>
      <c r="E35" s="143" t="s">
        <v>7</v>
      </c>
      <c r="F35" s="71"/>
      <c r="G35" s="72"/>
      <c r="H35" s="143" t="s">
        <v>78</v>
      </c>
      <c r="I35" s="71"/>
      <c r="J35" s="72"/>
      <c r="K35" s="143" t="s">
        <v>155</v>
      </c>
      <c r="L35" s="71"/>
      <c r="M35" s="71"/>
      <c r="N35" s="71"/>
      <c r="O35" s="72"/>
      <c r="P35" s="99" t="s">
        <v>156</v>
      </c>
      <c r="Q35" s="71"/>
      <c r="R35" s="72"/>
      <c r="S35" s="145" t="s">
        <v>81</v>
      </c>
      <c r="T35" s="72"/>
      <c r="U35" s="146">
        <v>30000.0</v>
      </c>
      <c r="V35" s="71"/>
      <c r="W35" s="72"/>
      <c r="X35" s="146">
        <v>0.0</v>
      </c>
      <c r="Y35" s="72"/>
      <c r="Z35" s="145" t="s">
        <v>74</v>
      </c>
      <c r="AA35" s="72"/>
      <c r="AB35" s="147" t="s">
        <v>67</v>
      </c>
      <c r="AC35" s="75"/>
      <c r="AD35" s="164" t="s">
        <v>157</v>
      </c>
      <c r="AE35" s="72"/>
      <c r="AF35" s="165">
        <f t="shared" si="5"/>
        <v>205000</v>
      </c>
      <c r="AG35" s="72"/>
      <c r="AH35" s="165">
        <f>SUMIFS($U$13:$U$2004,$H$13:$H$2004,AD35,$E$13:$E$2004,$AH$29,$Z13:$Z2004,"COMPLETADO")*-1</f>
        <v>-59637</v>
      </c>
      <c r="AI35" s="72"/>
      <c r="AJ35" s="166">
        <f t="shared" si="6"/>
        <v>6</v>
      </c>
      <c r="AK35" s="167">
        <f t="shared" si="7"/>
        <v>145363</v>
      </c>
      <c r="AL35" s="75"/>
      <c r="AM35" s="75"/>
    </row>
    <row r="36">
      <c r="A36" s="75"/>
      <c r="B36" s="160" t="s">
        <v>158</v>
      </c>
      <c r="C36" s="161">
        <v>46204.68438449074</v>
      </c>
      <c r="D36" s="72"/>
      <c r="E36" s="143" t="s">
        <v>7</v>
      </c>
      <c r="F36" s="71"/>
      <c r="G36" s="72"/>
      <c r="H36" s="143" t="s">
        <v>78</v>
      </c>
      <c r="I36" s="71"/>
      <c r="J36" s="72"/>
      <c r="K36" s="143" t="s">
        <v>159</v>
      </c>
      <c r="L36" s="71"/>
      <c r="M36" s="71"/>
      <c r="N36" s="71"/>
      <c r="O36" s="72"/>
      <c r="P36" s="99" t="s">
        <v>160</v>
      </c>
      <c r="Q36" s="71"/>
      <c r="R36" s="72"/>
      <c r="S36" s="145" t="s">
        <v>114</v>
      </c>
      <c r="T36" s="72"/>
      <c r="U36" s="146">
        <v>20000.0</v>
      </c>
      <c r="V36" s="71"/>
      <c r="W36" s="72"/>
      <c r="X36" s="146">
        <v>0.0</v>
      </c>
      <c r="Y36" s="72"/>
      <c r="Z36" s="145" t="s">
        <v>74</v>
      </c>
      <c r="AA36" s="72"/>
      <c r="AB36" s="147" t="s">
        <v>67</v>
      </c>
      <c r="AC36" s="75"/>
      <c r="AD36" s="164" t="s">
        <v>143</v>
      </c>
      <c r="AE36" s="72"/>
      <c r="AF36" s="165">
        <f t="shared" si="5"/>
        <v>4477000</v>
      </c>
      <c r="AG36" s="72"/>
      <c r="AH36" s="165">
        <f>SUMIFS($U$13:$U$2004,$H$13:$H$2004,AD36,$E$13:$E$2004,$AH$29,$Z13:$Z2004,"COMPLETADO")*-1</f>
        <v>0</v>
      </c>
      <c r="AI36" s="72"/>
      <c r="AJ36" s="166">
        <f t="shared" si="6"/>
        <v>55</v>
      </c>
      <c r="AK36" s="167">
        <f t="shared" si="7"/>
        <v>4477000</v>
      </c>
      <c r="AL36" s="75"/>
      <c r="AM36" s="75"/>
    </row>
    <row r="37">
      <c r="A37" s="75"/>
      <c r="B37" s="160" t="s">
        <v>161</v>
      </c>
      <c r="C37" s="161">
        <v>46204.47486443287</v>
      </c>
      <c r="D37" s="72"/>
      <c r="E37" s="143" t="s">
        <v>70</v>
      </c>
      <c r="F37" s="71"/>
      <c r="G37" s="72"/>
      <c r="H37" s="143" t="s">
        <v>30</v>
      </c>
      <c r="I37" s="71"/>
      <c r="J37" s="72"/>
      <c r="K37" s="143" t="s">
        <v>71</v>
      </c>
      <c r="L37" s="71"/>
      <c r="M37" s="71"/>
      <c r="N37" s="71"/>
      <c r="O37" s="72"/>
      <c r="P37" s="99" t="s">
        <v>72</v>
      </c>
      <c r="Q37" s="71"/>
      <c r="R37" s="72"/>
      <c r="S37" s="145" t="s">
        <v>73</v>
      </c>
      <c r="T37" s="72"/>
      <c r="U37" s="146">
        <v>3200.0</v>
      </c>
      <c r="V37" s="71"/>
      <c r="W37" s="72"/>
      <c r="X37" s="146">
        <v>0.0</v>
      </c>
      <c r="Y37" s="72"/>
      <c r="Z37" s="145" t="s">
        <v>74</v>
      </c>
      <c r="AA37" s="72"/>
      <c r="AB37" s="147" t="s">
        <v>75</v>
      </c>
      <c r="AC37" s="75"/>
      <c r="AD37" s="164" t="s">
        <v>162</v>
      </c>
      <c r="AE37" s="72"/>
      <c r="AF37" s="165">
        <f t="shared" si="5"/>
        <v>0</v>
      </c>
      <c r="AG37" s="72"/>
      <c r="AH37" s="165">
        <f>SUMIFS($U$13:$U$2004,$H$13:$H$2004,AD37,$E$13:$E$2004,$AH$29,$Z13:$Z2004,"COMPLETADO")*-1</f>
        <v>0</v>
      </c>
      <c r="AI37" s="72"/>
      <c r="AJ37" s="166">
        <f t="shared" si="6"/>
        <v>0</v>
      </c>
      <c r="AK37" s="167">
        <f t="shared" si="7"/>
        <v>0</v>
      </c>
      <c r="AL37" s="75"/>
      <c r="AM37" s="75"/>
    </row>
    <row r="38">
      <c r="A38" s="75"/>
      <c r="B38" s="160" t="s">
        <v>163</v>
      </c>
      <c r="C38" s="161">
        <v>46204.466050069444</v>
      </c>
      <c r="D38" s="72"/>
      <c r="E38" s="143" t="s">
        <v>70</v>
      </c>
      <c r="F38" s="71"/>
      <c r="G38" s="72"/>
      <c r="H38" s="143" t="s">
        <v>138</v>
      </c>
      <c r="I38" s="71"/>
      <c r="J38" s="72"/>
      <c r="K38" s="143" t="s">
        <v>139</v>
      </c>
      <c r="L38" s="71"/>
      <c r="M38" s="71"/>
      <c r="N38" s="71"/>
      <c r="O38" s="72"/>
      <c r="P38" s="99" t="s">
        <v>164</v>
      </c>
      <c r="Q38" s="71"/>
      <c r="R38" s="72"/>
      <c r="S38" s="145" t="s">
        <v>81</v>
      </c>
      <c r="T38" s="72"/>
      <c r="U38" s="146">
        <v>1085000.0</v>
      </c>
      <c r="V38" s="71"/>
      <c r="W38" s="72"/>
      <c r="X38" s="146">
        <v>0.0</v>
      </c>
      <c r="Y38" s="72"/>
      <c r="Z38" s="145" t="s">
        <v>74</v>
      </c>
      <c r="AA38" s="72"/>
      <c r="AB38" s="147" t="s">
        <v>75</v>
      </c>
      <c r="AC38" s="75"/>
      <c r="AD38" s="164" t="s">
        <v>165</v>
      </c>
      <c r="AE38" s="72"/>
      <c r="AF38" s="165">
        <f t="shared" si="5"/>
        <v>0</v>
      </c>
      <c r="AG38" s="72"/>
      <c r="AH38" s="165">
        <f>SUMIFS($U$13:$U$2004,$H$13:$H$2004,AD38,$E$13:$E$2004,$AH$29,$Z13:$Z2004,"COMPLETADO")*-1</f>
        <v>0</v>
      </c>
      <c r="AI38" s="72"/>
      <c r="AJ38" s="166">
        <f t="shared" si="6"/>
        <v>0</v>
      </c>
      <c r="AK38" s="167">
        <f t="shared" si="7"/>
        <v>0</v>
      </c>
      <c r="AL38" s="75"/>
      <c r="AM38" s="75"/>
    </row>
    <row r="39">
      <c r="A39" s="75"/>
      <c r="B39" s="160" t="s">
        <v>166</v>
      </c>
      <c r="C39" s="161">
        <v>46204.42107996528</v>
      </c>
      <c r="D39" s="72"/>
      <c r="E39" s="143" t="s">
        <v>7</v>
      </c>
      <c r="F39" s="71"/>
      <c r="G39" s="72"/>
      <c r="H39" s="143" t="s">
        <v>78</v>
      </c>
      <c r="I39" s="71"/>
      <c r="J39" s="72"/>
      <c r="K39" s="143" t="s">
        <v>167</v>
      </c>
      <c r="L39" s="71"/>
      <c r="M39" s="71"/>
      <c r="N39" s="71"/>
      <c r="O39" s="72"/>
      <c r="P39" s="99" t="s">
        <v>168</v>
      </c>
      <c r="Q39" s="71"/>
      <c r="R39" s="72"/>
      <c r="S39" s="145" t="s">
        <v>81</v>
      </c>
      <c r="T39" s="72"/>
      <c r="U39" s="146">
        <v>30000.0</v>
      </c>
      <c r="V39" s="71"/>
      <c r="W39" s="72"/>
      <c r="X39" s="146">
        <v>0.0</v>
      </c>
      <c r="Y39" s="72"/>
      <c r="Z39" s="145" t="s">
        <v>74</v>
      </c>
      <c r="AA39" s="72"/>
      <c r="AB39" s="147" t="s">
        <v>67</v>
      </c>
      <c r="AC39" s="75"/>
      <c r="AD39" s="164" t="s">
        <v>169</v>
      </c>
      <c r="AE39" s="72"/>
      <c r="AF39" s="165">
        <f t="shared" si="5"/>
        <v>0</v>
      </c>
      <c r="AG39" s="72"/>
      <c r="AH39" s="165">
        <f>SUMIFS($U$13:$U$2004,$H$13:$H$2004,AD39,$E$13:$E$2004,$AH$29,$Z13:$Z2004,"COMPLETADO")*-1</f>
        <v>-134000</v>
      </c>
      <c r="AI39" s="72"/>
      <c r="AJ39" s="166">
        <f t="shared" si="6"/>
        <v>7</v>
      </c>
      <c r="AK39" s="167">
        <f t="shared" si="7"/>
        <v>-134000</v>
      </c>
      <c r="AL39" s="75"/>
      <c r="AM39" s="75"/>
    </row>
    <row r="40">
      <c r="A40" s="75"/>
      <c r="B40" s="160" t="s">
        <v>170</v>
      </c>
      <c r="C40" s="161">
        <v>46204.411458125</v>
      </c>
      <c r="D40" s="72"/>
      <c r="E40" s="143" t="s">
        <v>7</v>
      </c>
      <c r="F40" s="71"/>
      <c r="G40" s="72"/>
      <c r="H40" s="143" t="s">
        <v>78</v>
      </c>
      <c r="I40" s="71"/>
      <c r="J40" s="72"/>
      <c r="K40" s="143" t="s">
        <v>171</v>
      </c>
      <c r="L40" s="71"/>
      <c r="M40" s="71"/>
      <c r="N40" s="71"/>
      <c r="O40" s="72"/>
      <c r="P40" s="99" t="s">
        <v>172</v>
      </c>
      <c r="Q40" s="71"/>
      <c r="R40" s="72"/>
      <c r="S40" s="145" t="s">
        <v>81</v>
      </c>
      <c r="T40" s="72"/>
      <c r="U40" s="146">
        <v>30000.0</v>
      </c>
      <c r="V40" s="71"/>
      <c r="W40" s="72"/>
      <c r="X40" s="146">
        <v>0.0</v>
      </c>
      <c r="Y40" s="72"/>
      <c r="Z40" s="145" t="s">
        <v>74</v>
      </c>
      <c r="AA40" s="72"/>
      <c r="AB40" s="147" t="s">
        <v>75</v>
      </c>
      <c r="AC40" s="75"/>
      <c r="AD40" s="164" t="s">
        <v>31</v>
      </c>
      <c r="AE40" s="72"/>
      <c r="AF40" s="165">
        <f t="shared" si="5"/>
        <v>0</v>
      </c>
      <c r="AG40" s="72"/>
      <c r="AH40" s="165">
        <f>SUMIFS($U$13:$U$2004,$H$13:$H$2004,AD40,$E$13:$E$2004,$AH$29,$Z13:$Z2004,"COMPLETADO")*-1</f>
        <v>-60000</v>
      </c>
      <c r="AI40" s="72"/>
      <c r="AJ40" s="166">
        <f t="shared" si="6"/>
        <v>1</v>
      </c>
      <c r="AK40" s="167">
        <f t="shared" si="7"/>
        <v>-60000</v>
      </c>
      <c r="AL40" s="75"/>
      <c r="AM40" s="75"/>
    </row>
    <row r="41">
      <c r="A41" s="75"/>
      <c r="B41" s="160" t="s">
        <v>173</v>
      </c>
      <c r="C41" s="161">
        <v>46202.0</v>
      </c>
      <c r="D41" s="72"/>
      <c r="E41" s="143" t="s">
        <v>70</v>
      </c>
      <c r="F41" s="71"/>
      <c r="G41" s="72"/>
      <c r="H41" s="143" t="s">
        <v>138</v>
      </c>
      <c r="I41" s="71"/>
      <c r="J41" s="72"/>
      <c r="K41" s="143" t="s">
        <v>174</v>
      </c>
      <c r="L41" s="71"/>
      <c r="M41" s="71"/>
      <c r="N41" s="71"/>
      <c r="O41" s="72"/>
      <c r="P41" s="99" t="s">
        <v>140</v>
      </c>
      <c r="Q41" s="71"/>
      <c r="R41" s="72"/>
      <c r="S41" s="145" t="s">
        <v>0</v>
      </c>
      <c r="T41" s="72"/>
      <c r="U41" s="146">
        <v>25000.0</v>
      </c>
      <c r="V41" s="71"/>
      <c r="W41" s="72"/>
      <c r="X41" s="146">
        <v>0.0</v>
      </c>
      <c r="Y41" s="72"/>
      <c r="Z41" s="145" t="s">
        <v>74</v>
      </c>
      <c r="AA41" s="72"/>
      <c r="AB41" s="147" t="s">
        <v>75</v>
      </c>
      <c r="AC41" s="75"/>
      <c r="AD41" s="164" t="s">
        <v>175</v>
      </c>
      <c r="AE41" s="72"/>
      <c r="AF41" s="165">
        <f t="shared" si="5"/>
        <v>125000</v>
      </c>
      <c r="AG41" s="72"/>
      <c r="AH41" s="165">
        <f>SUMIFS($U$13:$U$2004,$H$13:$H$2004,AD41,$E$13:$E$2004,$AH$29,$Z13:$Z2004,"COMPLETADO")*-1</f>
        <v>-355450</v>
      </c>
      <c r="AI41" s="72"/>
      <c r="AJ41" s="166">
        <f t="shared" si="6"/>
        <v>13</v>
      </c>
      <c r="AK41" s="167">
        <f t="shared" si="7"/>
        <v>-230450</v>
      </c>
      <c r="AL41" s="75"/>
      <c r="AM41" s="75"/>
    </row>
    <row r="42">
      <c r="A42" s="75"/>
      <c r="B42" s="160" t="s">
        <v>176</v>
      </c>
      <c r="C42" s="161">
        <v>46202.0</v>
      </c>
      <c r="D42" s="72"/>
      <c r="E42" s="143" t="s">
        <v>7</v>
      </c>
      <c r="F42" s="71"/>
      <c r="G42" s="72"/>
      <c r="H42" s="143" t="s">
        <v>143</v>
      </c>
      <c r="I42" s="71"/>
      <c r="J42" s="72"/>
      <c r="K42" s="143" t="s">
        <v>177</v>
      </c>
      <c r="L42" s="71"/>
      <c r="M42" s="71"/>
      <c r="N42" s="71"/>
      <c r="O42" s="72"/>
      <c r="P42" s="99" t="s">
        <v>140</v>
      </c>
      <c r="Q42" s="71"/>
      <c r="R42" s="72"/>
      <c r="S42" s="145" t="s">
        <v>0</v>
      </c>
      <c r="T42" s="72"/>
      <c r="U42" s="146">
        <v>50000.0</v>
      </c>
      <c r="V42" s="71"/>
      <c r="W42" s="72"/>
      <c r="X42" s="146">
        <v>0.0</v>
      </c>
      <c r="Y42" s="72"/>
      <c r="Z42" s="145" t="s">
        <v>74</v>
      </c>
      <c r="AA42" s="72"/>
      <c r="AB42" s="147" t="s">
        <v>75</v>
      </c>
      <c r="AC42" s="75"/>
      <c r="AD42" s="164" t="s">
        <v>27</v>
      </c>
      <c r="AE42" s="72"/>
      <c r="AF42" s="165">
        <f t="shared" si="5"/>
        <v>0</v>
      </c>
      <c r="AG42" s="72"/>
      <c r="AH42" s="165">
        <f>SUMIFS($U$13:$U$2004,$H$13:$H$2004,AD42,$E$13:$E$2004,$AH$29,$Z13:$Z2004,"COMPLETADO")*-1</f>
        <v>-349257</v>
      </c>
      <c r="AI42" s="72"/>
      <c r="AJ42" s="166">
        <f t="shared" si="6"/>
        <v>1</v>
      </c>
      <c r="AK42" s="167">
        <f t="shared" si="7"/>
        <v>-349257</v>
      </c>
      <c r="AL42" s="75"/>
      <c r="AM42" s="75"/>
    </row>
    <row r="43">
      <c r="A43" s="75"/>
      <c r="B43" s="160" t="s">
        <v>178</v>
      </c>
      <c r="C43" s="161">
        <v>46202.0</v>
      </c>
      <c r="D43" s="72"/>
      <c r="E43" s="143" t="s">
        <v>7</v>
      </c>
      <c r="F43" s="71"/>
      <c r="G43" s="72"/>
      <c r="H43" s="143" t="s">
        <v>78</v>
      </c>
      <c r="I43" s="71"/>
      <c r="J43" s="72"/>
      <c r="K43" s="143" t="s">
        <v>179</v>
      </c>
      <c r="L43" s="71"/>
      <c r="M43" s="71"/>
      <c r="N43" s="71"/>
      <c r="O43" s="72"/>
      <c r="P43" s="99" t="s">
        <v>180</v>
      </c>
      <c r="Q43" s="71"/>
      <c r="R43" s="72"/>
      <c r="S43" s="145" t="s">
        <v>81</v>
      </c>
      <c r="T43" s="72"/>
      <c r="U43" s="146">
        <v>25000.0</v>
      </c>
      <c r="V43" s="71"/>
      <c r="W43" s="72"/>
      <c r="X43" s="146">
        <v>0.0</v>
      </c>
      <c r="Y43" s="72"/>
      <c r="Z43" s="145" t="s">
        <v>74</v>
      </c>
      <c r="AA43" s="72"/>
      <c r="AB43" s="147" t="s">
        <v>67</v>
      </c>
      <c r="AC43" s="75"/>
      <c r="AD43" s="164" t="s">
        <v>28</v>
      </c>
      <c r="AE43" s="72"/>
      <c r="AF43" s="165">
        <f t="shared" si="5"/>
        <v>0</v>
      </c>
      <c r="AG43" s="72"/>
      <c r="AH43" s="165">
        <f>SUMIFS($U$13:$U$2004,$H$13:$H$2004,AD43,$E$13:$E$2004,$AH$29,$Z13:$Z2004,"COMPLETADO")*-1</f>
        <v>-453307</v>
      </c>
      <c r="AI43" s="72"/>
      <c r="AJ43" s="166">
        <f t="shared" si="6"/>
        <v>5</v>
      </c>
      <c r="AK43" s="167">
        <f t="shared" si="7"/>
        <v>-453307</v>
      </c>
      <c r="AL43" s="75"/>
      <c r="AM43" s="75"/>
    </row>
    <row r="44">
      <c r="A44" s="75"/>
      <c r="B44" s="160" t="s">
        <v>181</v>
      </c>
      <c r="C44" s="161">
        <v>46202.0</v>
      </c>
      <c r="D44" s="72"/>
      <c r="E44" s="143" t="s">
        <v>7</v>
      </c>
      <c r="F44" s="71"/>
      <c r="G44" s="72"/>
      <c r="H44" s="143" t="s">
        <v>78</v>
      </c>
      <c r="I44" s="71"/>
      <c r="J44" s="72"/>
      <c r="K44" s="143" t="s">
        <v>182</v>
      </c>
      <c r="L44" s="71"/>
      <c r="M44" s="71"/>
      <c r="N44" s="71"/>
      <c r="O44" s="72"/>
      <c r="P44" s="99" t="s">
        <v>183</v>
      </c>
      <c r="Q44" s="71"/>
      <c r="R44" s="72"/>
      <c r="S44" s="145" t="s">
        <v>92</v>
      </c>
      <c r="T44" s="72"/>
      <c r="U44" s="146">
        <v>25000.0</v>
      </c>
      <c r="V44" s="71"/>
      <c r="W44" s="72"/>
      <c r="X44" s="146">
        <v>0.0</v>
      </c>
      <c r="Y44" s="72"/>
      <c r="Z44" s="145" t="s">
        <v>74</v>
      </c>
      <c r="AA44" s="72"/>
      <c r="AB44" s="147" t="s">
        <v>67</v>
      </c>
      <c r="AC44" s="75"/>
      <c r="AD44" s="164" t="s">
        <v>29</v>
      </c>
      <c r="AE44" s="72"/>
      <c r="AF44" s="165">
        <f t="shared" si="5"/>
        <v>0</v>
      </c>
      <c r="AG44" s="72"/>
      <c r="AH44" s="165">
        <f>SUMIFS($U$13:$U$2004,$H$13:$H$2004,AD44,$E$13:$E$2004,$AH$29,$Z13:$Z2004,"COMPLETADO")*-1</f>
        <v>-31000</v>
      </c>
      <c r="AI44" s="72"/>
      <c r="AJ44" s="166">
        <f t="shared" si="6"/>
        <v>2</v>
      </c>
      <c r="AK44" s="167">
        <f t="shared" si="7"/>
        <v>-31000</v>
      </c>
      <c r="AL44" s="75"/>
      <c r="AM44" s="75"/>
    </row>
    <row r="45">
      <c r="A45" s="75"/>
      <c r="B45" s="160" t="s">
        <v>184</v>
      </c>
      <c r="C45" s="161">
        <v>46202.0</v>
      </c>
      <c r="D45" s="72"/>
      <c r="E45" s="143" t="s">
        <v>7</v>
      </c>
      <c r="F45" s="71"/>
      <c r="G45" s="72"/>
      <c r="H45" s="143" t="s">
        <v>78</v>
      </c>
      <c r="I45" s="71"/>
      <c r="J45" s="72"/>
      <c r="K45" s="143" t="s">
        <v>185</v>
      </c>
      <c r="L45" s="71"/>
      <c r="M45" s="71"/>
      <c r="N45" s="71"/>
      <c r="O45" s="72"/>
      <c r="P45" s="99" t="s">
        <v>186</v>
      </c>
      <c r="Q45" s="71"/>
      <c r="R45" s="72"/>
      <c r="S45" s="145" t="s">
        <v>81</v>
      </c>
      <c r="T45" s="72"/>
      <c r="U45" s="146">
        <v>25000.0</v>
      </c>
      <c r="V45" s="71"/>
      <c r="W45" s="72"/>
      <c r="X45" s="146">
        <v>0.0</v>
      </c>
      <c r="Y45" s="72"/>
      <c r="Z45" s="145" t="s">
        <v>74</v>
      </c>
      <c r="AA45" s="72"/>
      <c r="AB45" s="147" t="s">
        <v>67</v>
      </c>
      <c r="AC45" s="75"/>
      <c r="AD45" s="164" t="s">
        <v>30</v>
      </c>
      <c r="AE45" s="72"/>
      <c r="AF45" s="165">
        <f t="shared" si="5"/>
        <v>0</v>
      </c>
      <c r="AG45" s="72"/>
      <c r="AH45" s="165">
        <f>SUMIFS($U$13:$U$2004,$H$13:$H$2004,AD45,$E$13:$E$2004,$AH$29,$Z13:$Z2004,"COMPLETADO")*-1</f>
        <v>-1105500</v>
      </c>
      <c r="AI45" s="72"/>
      <c r="AJ45" s="166">
        <f t="shared" si="6"/>
        <v>14</v>
      </c>
      <c r="AK45" s="167">
        <f t="shared" si="7"/>
        <v>-1105500</v>
      </c>
      <c r="AL45" s="75"/>
      <c r="AM45" s="75"/>
    </row>
    <row r="46">
      <c r="A46" s="75"/>
      <c r="B46" s="160" t="s">
        <v>187</v>
      </c>
      <c r="C46" s="161">
        <v>46202.0</v>
      </c>
      <c r="D46" s="72"/>
      <c r="E46" s="143" t="s">
        <v>7</v>
      </c>
      <c r="F46" s="71"/>
      <c r="G46" s="72"/>
      <c r="H46" s="143" t="s">
        <v>78</v>
      </c>
      <c r="I46" s="71"/>
      <c r="J46" s="72"/>
      <c r="K46" s="143" t="s">
        <v>188</v>
      </c>
      <c r="L46" s="71"/>
      <c r="M46" s="71"/>
      <c r="N46" s="71"/>
      <c r="O46" s="72"/>
      <c r="P46" s="99" t="s">
        <v>189</v>
      </c>
      <c r="Q46" s="71"/>
      <c r="R46" s="72"/>
      <c r="S46" s="145" t="s">
        <v>81</v>
      </c>
      <c r="T46" s="72"/>
      <c r="U46" s="146">
        <v>25000.0</v>
      </c>
      <c r="V46" s="71"/>
      <c r="W46" s="72"/>
      <c r="X46" s="146">
        <v>0.0</v>
      </c>
      <c r="Y46" s="72"/>
      <c r="Z46" s="145" t="s">
        <v>74</v>
      </c>
      <c r="AA46" s="72"/>
      <c r="AB46" s="147" t="s">
        <v>75</v>
      </c>
      <c r="AC46" s="75"/>
      <c r="AD46" s="164" t="s">
        <v>127</v>
      </c>
      <c r="AE46" s="72"/>
      <c r="AF46" s="165">
        <f>SUMIFS($U$13:$U$2004,$H$13:$H$2004,AD46,$E$13:$E$2004,$AF$29)+SUMIFS($U$13:$U$2004,$H$13:$H$2004,AD46,$E$13:$E$2004,"CAPITAL")</f>
        <v>16030900</v>
      </c>
      <c r="AG46" s="72"/>
      <c r="AH46" s="165">
        <f>SUMIFS($U$13:$U$2004,$H$13:$H$2004,AD46,$E$13:$E$2004,$AH$29,$Z13:$Z2004,"COMPLETADO")*-1</f>
        <v>0</v>
      </c>
      <c r="AI46" s="72"/>
      <c r="AJ46" s="166">
        <f t="shared" si="6"/>
        <v>48</v>
      </c>
      <c r="AK46" s="167">
        <f t="shared" si="7"/>
        <v>16030900</v>
      </c>
      <c r="AL46" s="75"/>
      <c r="AM46" s="75"/>
    </row>
    <row r="47">
      <c r="A47" s="75"/>
      <c r="B47" s="160" t="s">
        <v>190</v>
      </c>
      <c r="C47" s="161">
        <v>46202.79780043982</v>
      </c>
      <c r="D47" s="72"/>
      <c r="E47" s="143" t="s">
        <v>70</v>
      </c>
      <c r="F47" s="71"/>
      <c r="G47" s="72"/>
      <c r="H47" s="143" t="s">
        <v>30</v>
      </c>
      <c r="I47" s="71"/>
      <c r="J47" s="72"/>
      <c r="K47" s="143" t="s">
        <v>71</v>
      </c>
      <c r="L47" s="71"/>
      <c r="M47" s="71"/>
      <c r="N47" s="71"/>
      <c r="O47" s="72"/>
      <c r="P47" s="99" t="s">
        <v>72</v>
      </c>
      <c r="Q47" s="71"/>
      <c r="R47" s="72"/>
      <c r="S47" s="145" t="s">
        <v>73</v>
      </c>
      <c r="T47" s="72"/>
      <c r="U47" s="146">
        <v>1800.0</v>
      </c>
      <c r="V47" s="71"/>
      <c r="W47" s="72"/>
      <c r="X47" s="146">
        <v>0.0</v>
      </c>
      <c r="Y47" s="72"/>
      <c r="Z47" s="145" t="s">
        <v>74</v>
      </c>
      <c r="AA47" s="72"/>
      <c r="AB47" s="147" t="s">
        <v>75</v>
      </c>
      <c r="AC47" s="75"/>
      <c r="AD47" s="164" t="s">
        <v>122</v>
      </c>
      <c r="AE47" s="72"/>
      <c r="AF47" s="165">
        <f t="shared" ref="AF47:AF51" si="8">SUMIFS($U$13:$U$2004,$H$13:$H$2004,AD47,$E$13:$E$2004,$AF$29)</f>
        <v>0</v>
      </c>
      <c r="AG47" s="72"/>
      <c r="AH47" s="165">
        <f>(SUMIFS($U$13:$U$2004,$H$13:$H$2004,AD47,$E$13:$E$2004,$AH$29)+SUMIFS($U$13:$U$2004,$H$13:$H$2004,AD47,$E$13:$E$2004,"CAPITAL",$Z13:$Z2004,"COMPLETADO"))*-1</f>
        <v>-1453500</v>
      </c>
      <c r="AI47" s="72"/>
      <c r="AJ47" s="166">
        <f t="shared" si="6"/>
        <v>35</v>
      </c>
      <c r="AK47" s="167">
        <f t="shared" si="7"/>
        <v>-1453500</v>
      </c>
      <c r="AL47" s="75"/>
      <c r="AM47" s="75"/>
    </row>
    <row r="48">
      <c r="A48" s="75"/>
      <c r="B48" s="160" t="s">
        <v>191</v>
      </c>
      <c r="C48" s="161">
        <v>46202.79466109954</v>
      </c>
      <c r="D48" s="72"/>
      <c r="E48" s="143" t="s">
        <v>70</v>
      </c>
      <c r="F48" s="71"/>
      <c r="G48" s="72"/>
      <c r="H48" s="143" t="s">
        <v>138</v>
      </c>
      <c r="I48" s="71"/>
      <c r="J48" s="72"/>
      <c r="K48" s="143" t="s">
        <v>192</v>
      </c>
      <c r="L48" s="71"/>
      <c r="M48" s="71"/>
      <c r="N48" s="71"/>
      <c r="O48" s="72"/>
      <c r="P48" s="99" t="s">
        <v>140</v>
      </c>
      <c r="Q48" s="71"/>
      <c r="R48" s="72"/>
      <c r="S48" s="145" t="s">
        <v>0</v>
      </c>
      <c r="T48" s="72"/>
      <c r="U48" s="146">
        <v>45000.0</v>
      </c>
      <c r="V48" s="71"/>
      <c r="W48" s="72"/>
      <c r="X48" s="146">
        <v>0.0</v>
      </c>
      <c r="Y48" s="72"/>
      <c r="Z48" s="145" t="s">
        <v>74</v>
      </c>
      <c r="AA48" s="72"/>
      <c r="AB48" s="147" t="s">
        <v>75</v>
      </c>
      <c r="AC48" s="75"/>
      <c r="AD48" s="164" t="s">
        <v>193</v>
      </c>
      <c r="AE48" s="72"/>
      <c r="AF48" s="165">
        <f t="shared" si="8"/>
        <v>100</v>
      </c>
      <c r="AG48" s="72"/>
      <c r="AH48" s="165">
        <f>SUMIFS($U$13:$U$2004,$H$13:$H$2004,AD48,$E$13:$E$2004,$AH$29,$Z13:$Z2004,"COMPLETADO")*-1</f>
        <v>-5500</v>
      </c>
      <c r="AI48" s="72"/>
      <c r="AJ48" s="166">
        <f t="shared" si="6"/>
        <v>8</v>
      </c>
      <c r="AK48" s="167">
        <f t="shared" si="7"/>
        <v>-5400</v>
      </c>
      <c r="AL48" s="75"/>
      <c r="AM48" s="75"/>
    </row>
    <row r="49">
      <c r="A49" s="75"/>
      <c r="B49" s="160" t="s">
        <v>194</v>
      </c>
      <c r="C49" s="161">
        <v>46202.77544453704</v>
      </c>
      <c r="D49" s="72"/>
      <c r="E49" s="143" t="s">
        <v>7</v>
      </c>
      <c r="F49" s="71"/>
      <c r="G49" s="72"/>
      <c r="H49" s="143" t="s">
        <v>143</v>
      </c>
      <c r="I49" s="71"/>
      <c r="J49" s="72"/>
      <c r="K49" s="143" t="s">
        <v>195</v>
      </c>
      <c r="L49" s="71"/>
      <c r="M49" s="71"/>
      <c r="N49" s="71"/>
      <c r="O49" s="72"/>
      <c r="P49" s="99" t="s">
        <v>140</v>
      </c>
      <c r="Q49" s="71"/>
      <c r="R49" s="72"/>
      <c r="S49" s="145" t="s">
        <v>0</v>
      </c>
      <c r="T49" s="72"/>
      <c r="U49" s="146">
        <v>90000.0</v>
      </c>
      <c r="V49" s="71"/>
      <c r="W49" s="72"/>
      <c r="X49" s="146">
        <v>0.0</v>
      </c>
      <c r="Y49" s="72"/>
      <c r="Z49" s="145" t="s">
        <v>74</v>
      </c>
      <c r="AA49" s="72"/>
      <c r="AB49" s="147" t="s">
        <v>75</v>
      </c>
      <c r="AC49" s="75"/>
      <c r="AD49" s="164" t="s">
        <v>196</v>
      </c>
      <c r="AE49" s="72"/>
      <c r="AF49" s="165">
        <f t="shared" si="8"/>
        <v>264000</v>
      </c>
      <c r="AG49" s="72"/>
      <c r="AH49" s="165">
        <f>SUMIFS($U$13:$U$2004,$H$13:$H$2004,AD49,$E$13:$E$2004,$AH$29,$Z13:$Z2004,"COMPLETADO")*-1</f>
        <v>-7080273</v>
      </c>
      <c r="AI49" s="72"/>
      <c r="AJ49" s="166">
        <f t="shared" si="6"/>
        <v>95</v>
      </c>
      <c r="AK49" s="167">
        <f t="shared" si="7"/>
        <v>-6816273</v>
      </c>
      <c r="AL49" s="75"/>
      <c r="AM49" s="75"/>
    </row>
    <row r="50">
      <c r="A50" s="75"/>
      <c r="B50" s="160" t="s">
        <v>197</v>
      </c>
      <c r="C50" s="161">
        <v>46202.684293680555</v>
      </c>
      <c r="D50" s="72"/>
      <c r="E50" s="143" t="s">
        <v>70</v>
      </c>
      <c r="F50" s="71"/>
      <c r="G50" s="72"/>
      <c r="H50" s="143" t="s">
        <v>196</v>
      </c>
      <c r="I50" s="71"/>
      <c r="J50" s="72"/>
      <c r="K50" s="143" t="s">
        <v>198</v>
      </c>
      <c r="L50" s="71"/>
      <c r="M50" s="71"/>
      <c r="N50" s="71"/>
      <c r="O50" s="72"/>
      <c r="P50" s="99" t="s">
        <v>150</v>
      </c>
      <c r="Q50" s="71"/>
      <c r="R50" s="72"/>
      <c r="S50" s="145" t="s">
        <v>125</v>
      </c>
      <c r="T50" s="72"/>
      <c r="U50" s="146">
        <v>3400.0</v>
      </c>
      <c r="V50" s="71"/>
      <c r="W50" s="72"/>
      <c r="X50" s="146">
        <v>0.0</v>
      </c>
      <c r="Y50" s="72"/>
      <c r="Z50" s="145" t="s">
        <v>74</v>
      </c>
      <c r="AA50" s="72"/>
      <c r="AB50" s="147" t="s">
        <v>75</v>
      </c>
      <c r="AC50" s="75"/>
      <c r="AD50" s="164" t="s">
        <v>199</v>
      </c>
      <c r="AE50" s="72"/>
      <c r="AF50" s="165">
        <f t="shared" si="8"/>
        <v>0</v>
      </c>
      <c r="AG50" s="72"/>
      <c r="AH50" s="165">
        <f>SUMIFS($U$13:$U$2004,$H$13:$H$2004,AD50,$E$13:$E$2004,$AH$29,$Z13:$Z2004,"COMPLETADO")*-1</f>
        <v>-271815</v>
      </c>
      <c r="AI50" s="72"/>
      <c r="AJ50" s="166">
        <f t="shared" si="6"/>
        <v>37</v>
      </c>
      <c r="AK50" s="167">
        <f t="shared" si="7"/>
        <v>-271815</v>
      </c>
      <c r="AL50" s="75"/>
      <c r="AM50" s="75"/>
    </row>
    <row r="51">
      <c r="A51" s="75"/>
      <c r="B51" s="160" t="s">
        <v>200</v>
      </c>
      <c r="C51" s="161">
        <v>46201.843526111115</v>
      </c>
      <c r="D51" s="72"/>
      <c r="E51" s="143" t="s">
        <v>70</v>
      </c>
      <c r="F51" s="71"/>
      <c r="G51" s="72"/>
      <c r="H51" s="143" t="s">
        <v>30</v>
      </c>
      <c r="I51" s="71"/>
      <c r="J51" s="72"/>
      <c r="K51" s="143" t="s">
        <v>71</v>
      </c>
      <c r="L51" s="71"/>
      <c r="M51" s="71"/>
      <c r="N51" s="71"/>
      <c r="O51" s="72"/>
      <c r="P51" s="99" t="s">
        <v>72</v>
      </c>
      <c r="Q51" s="71"/>
      <c r="R51" s="72"/>
      <c r="S51" s="145" t="s">
        <v>73</v>
      </c>
      <c r="T51" s="72"/>
      <c r="U51" s="146">
        <v>2000.0</v>
      </c>
      <c r="V51" s="71"/>
      <c r="W51" s="72"/>
      <c r="X51" s="146">
        <v>0.0</v>
      </c>
      <c r="Y51" s="72"/>
      <c r="Z51" s="145" t="s">
        <v>74</v>
      </c>
      <c r="AA51" s="72"/>
      <c r="AB51" s="147" t="s">
        <v>75</v>
      </c>
      <c r="AC51" s="75"/>
      <c r="AD51" s="164" t="s">
        <v>125</v>
      </c>
      <c r="AE51" s="72"/>
      <c r="AF51" s="165">
        <f t="shared" si="8"/>
        <v>0</v>
      </c>
      <c r="AG51" s="72"/>
      <c r="AH51" s="165">
        <f>SUMIFS($U$13:$U$2004,$H$13:$H$2004,AD51,$E$13:$E$2004,$AH$29,$Z13:$Z2004,"COMPLETADO")*-1</f>
        <v>-104800</v>
      </c>
      <c r="AI51" s="72"/>
      <c r="AJ51" s="166">
        <f t="shared" si="6"/>
        <v>4</v>
      </c>
      <c r="AK51" s="167">
        <f t="shared" si="7"/>
        <v>-104800</v>
      </c>
      <c r="AL51" s="75"/>
      <c r="AM51" s="75"/>
    </row>
    <row r="52">
      <c r="A52" s="75"/>
      <c r="B52" s="160" t="s">
        <v>201</v>
      </c>
      <c r="C52" s="161">
        <v>46201.52749857639</v>
      </c>
      <c r="D52" s="72"/>
      <c r="E52" s="143" t="s">
        <v>70</v>
      </c>
      <c r="F52" s="71"/>
      <c r="G52" s="72"/>
      <c r="H52" s="143" t="s">
        <v>199</v>
      </c>
      <c r="I52" s="71"/>
      <c r="J52" s="72"/>
      <c r="K52" s="143" t="s">
        <v>202</v>
      </c>
      <c r="L52" s="71"/>
      <c r="M52" s="71"/>
      <c r="N52" s="71"/>
      <c r="O52" s="72"/>
      <c r="P52" s="99" t="s">
        <v>124</v>
      </c>
      <c r="Q52" s="71"/>
      <c r="R52" s="72"/>
      <c r="S52" s="145" t="s">
        <v>73</v>
      </c>
      <c r="T52" s="72"/>
      <c r="U52" s="146">
        <v>8000.0</v>
      </c>
      <c r="V52" s="71"/>
      <c r="W52" s="72"/>
      <c r="X52" s="146">
        <v>0.0</v>
      </c>
      <c r="Y52" s="72"/>
      <c r="Z52" s="145" t="s">
        <v>74</v>
      </c>
      <c r="AA52" s="72"/>
      <c r="AB52" s="147" t="s">
        <v>67</v>
      </c>
      <c r="AC52" s="75"/>
      <c r="AD52" s="1"/>
      <c r="AE52" s="1"/>
      <c r="AF52" s="1"/>
      <c r="AG52" s="1"/>
      <c r="AH52" s="1"/>
      <c r="AI52" s="1"/>
      <c r="AJ52" s="1"/>
      <c r="AK52" s="75"/>
      <c r="AL52" s="75"/>
      <c r="AM52" s="75"/>
    </row>
    <row r="53">
      <c r="A53" s="75"/>
      <c r="B53" s="160" t="s">
        <v>203</v>
      </c>
      <c r="C53" s="161">
        <v>46199.82119643519</v>
      </c>
      <c r="D53" s="72"/>
      <c r="E53" s="143" t="s">
        <v>70</v>
      </c>
      <c r="F53" s="71"/>
      <c r="G53" s="72"/>
      <c r="H53" s="143" t="s">
        <v>204</v>
      </c>
      <c r="I53" s="71"/>
      <c r="J53" s="72"/>
      <c r="K53" s="143" t="s">
        <v>205</v>
      </c>
      <c r="L53" s="71"/>
      <c r="M53" s="71"/>
      <c r="N53" s="71"/>
      <c r="O53" s="72"/>
      <c r="P53" s="99" t="s">
        <v>124</v>
      </c>
      <c r="Q53" s="71"/>
      <c r="R53" s="72"/>
      <c r="S53" s="145" t="s">
        <v>73</v>
      </c>
      <c r="T53" s="72"/>
      <c r="U53" s="146">
        <v>7000.0</v>
      </c>
      <c r="V53" s="71"/>
      <c r="W53" s="72"/>
      <c r="X53" s="146">
        <v>0.0</v>
      </c>
      <c r="Y53" s="72"/>
      <c r="Z53" s="145" t="s">
        <v>74</v>
      </c>
      <c r="AA53" s="72"/>
      <c r="AB53" s="147" t="s">
        <v>67</v>
      </c>
      <c r="AC53" s="75"/>
      <c r="AD53" s="169" t="s">
        <v>206</v>
      </c>
      <c r="AE53" s="71"/>
      <c r="AF53" s="71"/>
      <c r="AG53" s="71"/>
      <c r="AH53" s="71"/>
      <c r="AI53" s="71"/>
      <c r="AJ53" s="71"/>
      <c r="AK53" s="72"/>
      <c r="AL53" s="75"/>
      <c r="AM53" s="75"/>
    </row>
    <row r="54">
      <c r="A54" s="75"/>
      <c r="B54" s="160" t="s">
        <v>207</v>
      </c>
      <c r="C54" s="161">
        <v>46199.819468182875</v>
      </c>
      <c r="D54" s="72"/>
      <c r="E54" s="143" t="s">
        <v>7</v>
      </c>
      <c r="F54" s="71"/>
      <c r="G54" s="72"/>
      <c r="H54" s="143" t="s">
        <v>127</v>
      </c>
      <c r="I54" s="71"/>
      <c r="J54" s="72"/>
      <c r="K54" s="143" t="s">
        <v>208</v>
      </c>
      <c r="L54" s="71"/>
      <c r="M54" s="71"/>
      <c r="N54" s="71"/>
      <c r="O54" s="72"/>
      <c r="P54" s="99" t="s">
        <v>124</v>
      </c>
      <c r="Q54" s="71"/>
      <c r="R54" s="72"/>
      <c r="S54" s="145" t="s">
        <v>73</v>
      </c>
      <c r="T54" s="72"/>
      <c r="U54" s="146">
        <v>10500.0</v>
      </c>
      <c r="V54" s="71"/>
      <c r="W54" s="72"/>
      <c r="X54" s="146">
        <v>0.0</v>
      </c>
      <c r="Y54" s="72"/>
      <c r="Z54" s="145" t="s">
        <v>74</v>
      </c>
      <c r="AA54" s="72"/>
      <c r="AB54" s="147" t="s">
        <v>75</v>
      </c>
      <c r="AC54" s="75"/>
      <c r="AD54" s="1"/>
      <c r="AE54" s="1"/>
      <c r="AF54" s="1"/>
      <c r="AG54" s="1"/>
      <c r="AH54" s="1"/>
      <c r="AI54" s="1"/>
      <c r="AJ54" s="1"/>
      <c r="AK54" s="75"/>
      <c r="AL54" s="75"/>
      <c r="AM54" s="75"/>
    </row>
    <row r="55">
      <c r="A55" s="75"/>
      <c r="B55" s="160" t="s">
        <v>209</v>
      </c>
      <c r="C55" s="161">
        <v>46199.81777327546</v>
      </c>
      <c r="D55" s="72"/>
      <c r="E55" s="143" t="s">
        <v>70</v>
      </c>
      <c r="F55" s="71"/>
      <c r="G55" s="72"/>
      <c r="H55" s="143" t="s">
        <v>122</v>
      </c>
      <c r="I55" s="71"/>
      <c r="J55" s="72"/>
      <c r="K55" s="143" t="s">
        <v>210</v>
      </c>
      <c r="L55" s="71"/>
      <c r="M55" s="71"/>
      <c r="N55" s="71"/>
      <c r="O55" s="72"/>
      <c r="P55" s="99" t="s">
        <v>124</v>
      </c>
      <c r="Q55" s="71"/>
      <c r="R55" s="72"/>
      <c r="S55" s="145" t="s">
        <v>73</v>
      </c>
      <c r="T55" s="72"/>
      <c r="U55" s="146">
        <v>10500.0</v>
      </c>
      <c r="V55" s="71"/>
      <c r="W55" s="72"/>
      <c r="X55" s="146">
        <v>0.0</v>
      </c>
      <c r="Y55" s="72"/>
      <c r="Z55" s="145" t="s">
        <v>74</v>
      </c>
      <c r="AA55" s="72"/>
      <c r="AB55" s="147" t="s">
        <v>67</v>
      </c>
      <c r="AC55" s="75"/>
      <c r="AD55" s="1"/>
      <c r="AE55" s="1"/>
      <c r="AF55" s="1"/>
      <c r="AG55" s="1"/>
      <c r="AH55" s="1"/>
      <c r="AI55" s="1"/>
      <c r="AJ55" s="1"/>
      <c r="AK55" s="75"/>
      <c r="AL55" s="75"/>
      <c r="AM55" s="75"/>
    </row>
    <row r="56">
      <c r="A56" s="75"/>
      <c r="B56" s="160" t="s">
        <v>211</v>
      </c>
      <c r="C56" s="161">
        <v>46199.55666263889</v>
      </c>
      <c r="D56" s="72"/>
      <c r="E56" s="143" t="s">
        <v>70</v>
      </c>
      <c r="F56" s="71"/>
      <c r="G56" s="72"/>
      <c r="H56" s="143" t="s">
        <v>138</v>
      </c>
      <c r="I56" s="71"/>
      <c r="J56" s="72"/>
      <c r="K56" s="143" t="s">
        <v>212</v>
      </c>
      <c r="L56" s="71"/>
      <c r="M56" s="71"/>
      <c r="N56" s="71"/>
      <c r="O56" s="72"/>
      <c r="P56" s="99" t="s">
        <v>140</v>
      </c>
      <c r="Q56" s="71"/>
      <c r="R56" s="72"/>
      <c r="S56" s="145" t="s">
        <v>0</v>
      </c>
      <c r="T56" s="72"/>
      <c r="U56" s="146">
        <v>15000.0</v>
      </c>
      <c r="V56" s="71"/>
      <c r="W56" s="72"/>
      <c r="X56" s="146">
        <v>0.0</v>
      </c>
      <c r="Y56" s="72"/>
      <c r="Z56" s="145" t="s">
        <v>74</v>
      </c>
      <c r="AA56" s="72"/>
      <c r="AB56" s="147" t="s">
        <v>75</v>
      </c>
      <c r="AC56" s="75"/>
      <c r="AD56" s="1"/>
      <c r="AE56" s="1"/>
      <c r="AF56" s="1"/>
      <c r="AG56" s="1"/>
      <c r="AH56" s="1"/>
      <c r="AI56" s="1"/>
      <c r="AJ56" s="1"/>
      <c r="AK56" s="75"/>
      <c r="AL56" s="75"/>
      <c r="AM56" s="75"/>
    </row>
    <row r="57">
      <c r="A57" s="75"/>
      <c r="B57" s="160" t="s">
        <v>213</v>
      </c>
      <c r="C57" s="161">
        <v>46199.55535027778</v>
      </c>
      <c r="D57" s="72"/>
      <c r="E57" s="143" t="s">
        <v>7</v>
      </c>
      <c r="F57" s="71"/>
      <c r="G57" s="72"/>
      <c r="H57" s="143" t="s">
        <v>143</v>
      </c>
      <c r="I57" s="71"/>
      <c r="J57" s="72"/>
      <c r="K57" s="143" t="s">
        <v>214</v>
      </c>
      <c r="L57" s="71"/>
      <c r="M57" s="71"/>
      <c r="N57" s="71"/>
      <c r="O57" s="72"/>
      <c r="P57" s="99" t="s">
        <v>140</v>
      </c>
      <c r="Q57" s="71"/>
      <c r="R57" s="72"/>
      <c r="S57" s="145" t="s">
        <v>0</v>
      </c>
      <c r="T57" s="72"/>
      <c r="U57" s="146">
        <v>30000.0</v>
      </c>
      <c r="V57" s="71"/>
      <c r="W57" s="72"/>
      <c r="X57" s="146">
        <v>0.0</v>
      </c>
      <c r="Y57" s="72"/>
      <c r="Z57" s="145" t="s">
        <v>74</v>
      </c>
      <c r="AA57" s="72"/>
      <c r="AB57" s="147" t="s">
        <v>75</v>
      </c>
      <c r="AC57" s="75"/>
      <c r="AD57" s="1"/>
      <c r="AE57" s="1"/>
      <c r="AF57" s="1"/>
      <c r="AG57" s="1"/>
      <c r="AH57" s="1"/>
      <c r="AI57" s="1"/>
      <c r="AJ57" s="1"/>
      <c r="AK57" s="75"/>
      <c r="AL57" s="75"/>
      <c r="AM57" s="75"/>
    </row>
    <row r="58">
      <c r="A58" s="75"/>
      <c r="B58" s="160" t="s">
        <v>215</v>
      </c>
      <c r="C58" s="161">
        <v>46199.55210885417</v>
      </c>
      <c r="D58" s="72"/>
      <c r="E58" s="143" t="s">
        <v>70</v>
      </c>
      <c r="F58" s="71"/>
      <c r="G58" s="72"/>
      <c r="H58" s="143" t="s">
        <v>138</v>
      </c>
      <c r="I58" s="71"/>
      <c r="J58" s="72"/>
      <c r="K58" s="143" t="s">
        <v>216</v>
      </c>
      <c r="L58" s="71"/>
      <c r="M58" s="71"/>
      <c r="N58" s="71"/>
      <c r="O58" s="72"/>
      <c r="P58" s="99" t="s">
        <v>217</v>
      </c>
      <c r="Q58" s="71"/>
      <c r="R58" s="72"/>
      <c r="S58" s="145" t="s">
        <v>114</v>
      </c>
      <c r="T58" s="72"/>
      <c r="U58" s="146">
        <v>25000.0</v>
      </c>
      <c r="V58" s="71"/>
      <c r="W58" s="72"/>
      <c r="X58" s="146">
        <v>0.0</v>
      </c>
      <c r="Y58" s="72"/>
      <c r="Z58" s="145" t="s">
        <v>74</v>
      </c>
      <c r="AA58" s="72"/>
      <c r="AB58" s="147" t="s">
        <v>75</v>
      </c>
      <c r="AC58" s="75"/>
      <c r="AD58" s="1"/>
      <c r="AE58" s="1"/>
      <c r="AF58" s="1"/>
      <c r="AG58" s="1"/>
      <c r="AH58" s="1"/>
      <c r="AI58" s="1"/>
      <c r="AJ58" s="1"/>
      <c r="AK58" s="75"/>
      <c r="AL58" s="75"/>
      <c r="AM58" s="75"/>
    </row>
    <row r="59">
      <c r="A59" s="75"/>
      <c r="B59" s="160" t="s">
        <v>218</v>
      </c>
      <c r="C59" s="161">
        <v>46199.54971496528</v>
      </c>
      <c r="D59" s="72"/>
      <c r="E59" s="143" t="s">
        <v>70</v>
      </c>
      <c r="F59" s="71"/>
      <c r="G59" s="72"/>
      <c r="H59" s="143" t="s">
        <v>148</v>
      </c>
      <c r="I59" s="71"/>
      <c r="J59" s="72"/>
      <c r="K59" s="143" t="s">
        <v>219</v>
      </c>
      <c r="L59" s="71"/>
      <c r="M59" s="71"/>
      <c r="N59" s="71"/>
      <c r="O59" s="72"/>
      <c r="P59" s="99" t="s">
        <v>150</v>
      </c>
      <c r="Q59" s="71"/>
      <c r="R59" s="72"/>
      <c r="S59" s="145" t="s">
        <v>125</v>
      </c>
      <c r="T59" s="72"/>
      <c r="U59" s="146">
        <v>20300.0</v>
      </c>
      <c r="V59" s="71"/>
      <c r="W59" s="72"/>
      <c r="X59" s="146">
        <v>0.0</v>
      </c>
      <c r="Y59" s="72"/>
      <c r="Z59" s="145" t="s">
        <v>74</v>
      </c>
      <c r="AA59" s="72"/>
      <c r="AB59" s="147" t="s">
        <v>75</v>
      </c>
      <c r="AC59" s="75"/>
      <c r="AD59" s="1"/>
      <c r="AE59" s="1"/>
      <c r="AF59" s="1"/>
      <c r="AG59" s="1"/>
      <c r="AH59" s="1"/>
      <c r="AI59" s="1"/>
      <c r="AJ59" s="1"/>
      <c r="AK59" s="75"/>
      <c r="AL59" s="75"/>
      <c r="AM59" s="75"/>
    </row>
    <row r="60">
      <c r="A60" s="75"/>
      <c r="B60" s="160" t="s">
        <v>220</v>
      </c>
      <c r="C60" s="161">
        <v>46199.54817018518</v>
      </c>
      <c r="D60" s="72"/>
      <c r="E60" s="143" t="s">
        <v>70</v>
      </c>
      <c r="F60" s="71"/>
      <c r="G60" s="72"/>
      <c r="H60" s="143" t="s">
        <v>138</v>
      </c>
      <c r="I60" s="71"/>
      <c r="J60" s="72"/>
      <c r="K60" s="143" t="s">
        <v>221</v>
      </c>
      <c r="L60" s="71"/>
      <c r="M60" s="71"/>
      <c r="N60" s="71"/>
      <c r="O60" s="72"/>
      <c r="P60" s="99" t="s">
        <v>222</v>
      </c>
      <c r="Q60" s="71"/>
      <c r="R60" s="72"/>
      <c r="S60" s="145" t="s">
        <v>114</v>
      </c>
      <c r="T60" s="72"/>
      <c r="U60" s="146">
        <v>30000.0</v>
      </c>
      <c r="V60" s="71"/>
      <c r="W60" s="72"/>
      <c r="X60" s="146">
        <v>0.0</v>
      </c>
      <c r="Y60" s="72"/>
      <c r="Z60" s="145" t="s">
        <v>74</v>
      </c>
      <c r="AA60" s="72"/>
      <c r="AB60" s="147" t="s">
        <v>75</v>
      </c>
      <c r="AC60" s="75"/>
      <c r="AD60" s="1"/>
      <c r="AE60" s="1"/>
      <c r="AF60" s="1"/>
      <c r="AG60" s="1"/>
      <c r="AH60" s="1"/>
      <c r="AI60" s="1"/>
      <c r="AJ60" s="1"/>
      <c r="AK60" s="75"/>
      <c r="AL60" s="75"/>
      <c r="AM60" s="75"/>
    </row>
    <row r="61">
      <c r="A61" s="75"/>
      <c r="B61" s="160" t="s">
        <v>223</v>
      </c>
      <c r="C61" s="161">
        <v>46198.98773637731</v>
      </c>
      <c r="D61" s="72"/>
      <c r="E61" s="143" t="s">
        <v>7</v>
      </c>
      <c r="F61" s="71"/>
      <c r="G61" s="72"/>
      <c r="H61" s="143" t="s">
        <v>224</v>
      </c>
      <c r="I61" s="71"/>
      <c r="J61" s="72"/>
      <c r="K61" s="143" t="s">
        <v>225</v>
      </c>
      <c r="L61" s="71"/>
      <c r="M61" s="71"/>
      <c r="N61" s="71"/>
      <c r="O61" s="72"/>
      <c r="P61" s="99" t="s">
        <v>226</v>
      </c>
      <c r="Q61" s="71"/>
      <c r="R61" s="72"/>
      <c r="S61" s="145" t="s">
        <v>23</v>
      </c>
      <c r="T61" s="72"/>
      <c r="U61" s="146">
        <v>7055.0</v>
      </c>
      <c r="V61" s="71"/>
      <c r="W61" s="72"/>
      <c r="X61" s="146">
        <v>0.0</v>
      </c>
      <c r="Y61" s="72"/>
      <c r="Z61" s="145" t="s">
        <v>74</v>
      </c>
      <c r="AA61" s="72"/>
      <c r="AB61" s="147" t="s">
        <v>75</v>
      </c>
      <c r="AC61" s="75"/>
      <c r="AD61" s="1"/>
      <c r="AE61" s="1"/>
      <c r="AF61" s="1"/>
      <c r="AG61" s="1"/>
      <c r="AH61" s="1"/>
      <c r="AI61" s="1"/>
      <c r="AJ61" s="1"/>
      <c r="AK61" s="75"/>
      <c r="AL61" s="75"/>
      <c r="AM61" s="75"/>
    </row>
    <row r="62">
      <c r="A62" s="75"/>
      <c r="B62" s="160" t="s">
        <v>227</v>
      </c>
      <c r="C62" s="161">
        <v>46198.98548966435</v>
      </c>
      <c r="D62" s="72"/>
      <c r="E62" s="143" t="s">
        <v>70</v>
      </c>
      <c r="F62" s="71"/>
      <c r="G62" s="72"/>
      <c r="H62" s="143" t="s">
        <v>30</v>
      </c>
      <c r="I62" s="71"/>
      <c r="J62" s="72"/>
      <c r="K62" s="143" t="s">
        <v>71</v>
      </c>
      <c r="L62" s="71"/>
      <c r="M62" s="71"/>
      <c r="N62" s="71"/>
      <c r="O62" s="72"/>
      <c r="P62" s="99" t="s">
        <v>72</v>
      </c>
      <c r="Q62" s="71"/>
      <c r="R62" s="72"/>
      <c r="S62" s="145" t="s">
        <v>73</v>
      </c>
      <c r="T62" s="72"/>
      <c r="U62" s="146">
        <v>3400.0</v>
      </c>
      <c r="V62" s="71"/>
      <c r="W62" s="72"/>
      <c r="X62" s="146">
        <v>0.0</v>
      </c>
      <c r="Y62" s="72"/>
      <c r="Z62" s="145" t="s">
        <v>74</v>
      </c>
      <c r="AA62" s="72"/>
      <c r="AB62" s="147" t="s">
        <v>75</v>
      </c>
      <c r="AC62" s="75"/>
      <c r="AD62" s="1"/>
      <c r="AE62" s="1"/>
      <c r="AF62" s="1"/>
      <c r="AG62" s="1"/>
      <c r="AH62" s="1"/>
      <c r="AI62" s="1"/>
      <c r="AJ62" s="1"/>
      <c r="AK62" s="75"/>
      <c r="AL62" s="75"/>
      <c r="AM62" s="75"/>
    </row>
    <row r="63">
      <c r="A63" s="75"/>
      <c r="B63" s="160" t="s">
        <v>228</v>
      </c>
      <c r="C63" s="161">
        <v>46198.872781886574</v>
      </c>
      <c r="D63" s="72"/>
      <c r="E63" s="143" t="s">
        <v>70</v>
      </c>
      <c r="F63" s="71"/>
      <c r="G63" s="72"/>
      <c r="H63" s="143" t="s">
        <v>122</v>
      </c>
      <c r="I63" s="71"/>
      <c r="J63" s="72"/>
      <c r="K63" s="143" t="s">
        <v>229</v>
      </c>
      <c r="L63" s="71"/>
      <c r="M63" s="71"/>
      <c r="N63" s="71"/>
      <c r="O63" s="72"/>
      <c r="P63" s="99" t="s">
        <v>226</v>
      </c>
      <c r="Q63" s="71"/>
      <c r="R63" s="72"/>
      <c r="S63" s="145" t="s">
        <v>73</v>
      </c>
      <c r="T63" s="72"/>
      <c r="U63" s="146">
        <v>20000.0</v>
      </c>
      <c r="V63" s="71"/>
      <c r="W63" s="72"/>
      <c r="X63" s="146">
        <v>0.0</v>
      </c>
      <c r="Y63" s="72"/>
      <c r="Z63" s="145" t="s">
        <v>74</v>
      </c>
      <c r="AA63" s="72"/>
      <c r="AB63" s="147" t="s">
        <v>75</v>
      </c>
      <c r="AC63" s="75"/>
      <c r="AD63" s="1"/>
      <c r="AE63" s="1"/>
      <c r="AF63" s="1"/>
      <c r="AG63" s="1"/>
      <c r="AH63" s="1"/>
      <c r="AI63" s="1"/>
      <c r="AJ63" s="1"/>
      <c r="AK63" s="75"/>
      <c r="AL63" s="75"/>
      <c r="AM63" s="75"/>
    </row>
    <row r="64">
      <c r="A64" s="75"/>
      <c r="B64" s="160" t="s">
        <v>230</v>
      </c>
      <c r="C64" s="161">
        <v>46198.87103891204</v>
      </c>
      <c r="D64" s="72"/>
      <c r="E64" s="143" t="s">
        <v>7</v>
      </c>
      <c r="F64" s="71"/>
      <c r="G64" s="72"/>
      <c r="H64" s="143" t="s">
        <v>127</v>
      </c>
      <c r="I64" s="71"/>
      <c r="J64" s="72"/>
      <c r="K64" s="143" t="s">
        <v>231</v>
      </c>
      <c r="L64" s="71"/>
      <c r="M64" s="71"/>
      <c r="N64" s="71"/>
      <c r="O64" s="72"/>
      <c r="P64" s="99" t="s">
        <v>226</v>
      </c>
      <c r="Q64" s="71"/>
      <c r="R64" s="72"/>
      <c r="S64" s="145" t="s">
        <v>73</v>
      </c>
      <c r="T64" s="72"/>
      <c r="U64" s="146">
        <v>20000.0</v>
      </c>
      <c r="V64" s="71"/>
      <c r="W64" s="72"/>
      <c r="X64" s="146">
        <v>0.0</v>
      </c>
      <c r="Y64" s="72"/>
      <c r="Z64" s="145" t="s">
        <v>74</v>
      </c>
      <c r="AA64" s="72"/>
      <c r="AB64" s="147" t="s">
        <v>67</v>
      </c>
      <c r="AC64" s="75"/>
      <c r="AD64" s="1"/>
      <c r="AE64" s="1"/>
      <c r="AF64" s="1"/>
      <c r="AG64" s="1"/>
      <c r="AH64" s="1"/>
      <c r="AI64" s="1"/>
      <c r="AJ64" s="1"/>
      <c r="AK64" s="75"/>
      <c r="AL64" s="75"/>
      <c r="AM64" s="75"/>
    </row>
    <row r="65">
      <c r="A65" s="75"/>
      <c r="B65" s="160" t="s">
        <v>232</v>
      </c>
      <c r="C65" s="161">
        <v>46198.77137674768</v>
      </c>
      <c r="D65" s="72"/>
      <c r="E65" s="143" t="s">
        <v>7</v>
      </c>
      <c r="F65" s="71"/>
      <c r="G65" s="72"/>
      <c r="H65" s="143" t="s">
        <v>78</v>
      </c>
      <c r="I65" s="71"/>
      <c r="J65" s="72"/>
      <c r="K65" s="143" t="s">
        <v>233</v>
      </c>
      <c r="L65" s="71"/>
      <c r="M65" s="71"/>
      <c r="N65" s="71"/>
      <c r="O65" s="72"/>
      <c r="P65" s="99" t="s">
        <v>234</v>
      </c>
      <c r="Q65" s="71"/>
      <c r="R65" s="72"/>
      <c r="S65" s="145" t="s">
        <v>92</v>
      </c>
      <c r="T65" s="72"/>
      <c r="U65" s="146">
        <v>25000.0</v>
      </c>
      <c r="V65" s="71"/>
      <c r="W65" s="72"/>
      <c r="X65" s="146">
        <v>0.0</v>
      </c>
      <c r="Y65" s="72"/>
      <c r="Z65" s="145" t="s">
        <v>74</v>
      </c>
      <c r="AA65" s="72"/>
      <c r="AB65" s="147" t="s">
        <v>67</v>
      </c>
      <c r="AC65" s="75"/>
      <c r="AD65" s="75"/>
      <c r="AE65" s="75"/>
      <c r="AF65" s="75"/>
      <c r="AG65" s="75"/>
      <c r="AH65" s="75"/>
      <c r="AI65" s="75"/>
      <c r="AJ65" s="75"/>
      <c r="AK65" s="75"/>
      <c r="AL65" s="75"/>
      <c r="AM65" s="75"/>
    </row>
    <row r="66">
      <c r="A66" s="75"/>
      <c r="B66" s="160" t="s">
        <v>235</v>
      </c>
      <c r="C66" s="161">
        <v>46198.68348561342</v>
      </c>
      <c r="D66" s="72"/>
      <c r="E66" s="143" t="s">
        <v>7</v>
      </c>
      <c r="F66" s="71"/>
      <c r="G66" s="72"/>
      <c r="H66" s="143" t="s">
        <v>143</v>
      </c>
      <c r="I66" s="71"/>
      <c r="J66" s="72"/>
      <c r="K66" s="143" t="s">
        <v>236</v>
      </c>
      <c r="L66" s="71"/>
      <c r="M66" s="71"/>
      <c r="N66" s="71"/>
      <c r="O66" s="72"/>
      <c r="P66" s="99" t="s">
        <v>140</v>
      </c>
      <c r="Q66" s="71"/>
      <c r="R66" s="72"/>
      <c r="S66" s="145" t="s">
        <v>0</v>
      </c>
      <c r="T66" s="72"/>
      <c r="U66" s="146">
        <v>50000.0</v>
      </c>
      <c r="V66" s="71"/>
      <c r="W66" s="72"/>
      <c r="X66" s="146">
        <v>0.0</v>
      </c>
      <c r="Y66" s="72"/>
      <c r="Z66" s="145" t="s">
        <v>74</v>
      </c>
      <c r="AA66" s="72"/>
      <c r="AB66" s="147" t="s">
        <v>75</v>
      </c>
      <c r="AC66" s="75"/>
      <c r="AD66" s="75"/>
      <c r="AE66" s="75"/>
      <c r="AF66" s="75"/>
      <c r="AG66" s="75"/>
      <c r="AH66" s="75"/>
      <c r="AI66" s="75"/>
      <c r="AJ66" s="75"/>
      <c r="AK66" s="75"/>
      <c r="AL66" s="75"/>
      <c r="AM66" s="75"/>
    </row>
    <row r="67">
      <c r="A67" s="75"/>
      <c r="B67" s="160" t="s">
        <v>237</v>
      </c>
      <c r="C67" s="161">
        <v>46198.68085662037</v>
      </c>
      <c r="D67" s="72"/>
      <c r="E67" s="143" t="s">
        <v>70</v>
      </c>
      <c r="F67" s="71"/>
      <c r="G67" s="72"/>
      <c r="H67" s="143" t="s">
        <v>138</v>
      </c>
      <c r="I67" s="71"/>
      <c r="J67" s="72"/>
      <c r="K67" s="143" t="s">
        <v>238</v>
      </c>
      <c r="L67" s="71"/>
      <c r="M67" s="71"/>
      <c r="N67" s="71"/>
      <c r="O67" s="72"/>
      <c r="P67" s="99" t="s">
        <v>140</v>
      </c>
      <c r="Q67" s="71"/>
      <c r="R67" s="72"/>
      <c r="S67" s="145" t="s">
        <v>92</v>
      </c>
      <c r="T67" s="72"/>
      <c r="U67" s="146">
        <v>12000.0</v>
      </c>
      <c r="V67" s="71"/>
      <c r="W67" s="72"/>
      <c r="X67" s="146">
        <v>0.0</v>
      </c>
      <c r="Y67" s="72"/>
      <c r="Z67" s="145" t="s">
        <v>74</v>
      </c>
      <c r="AA67" s="72"/>
      <c r="AB67" s="147" t="s">
        <v>75</v>
      </c>
      <c r="AC67" s="75"/>
      <c r="AD67" s="170" t="s">
        <v>239</v>
      </c>
      <c r="AE67" s="71"/>
      <c r="AF67" s="71"/>
      <c r="AG67" s="71"/>
      <c r="AH67" s="71"/>
      <c r="AI67" s="71"/>
      <c r="AJ67" s="71"/>
      <c r="AK67" s="72"/>
      <c r="AL67" s="75"/>
      <c r="AM67" s="75"/>
    </row>
    <row r="68">
      <c r="A68" s="75"/>
      <c r="B68" s="160" t="s">
        <v>240</v>
      </c>
      <c r="C68" s="161">
        <v>46198.67965751157</v>
      </c>
      <c r="D68" s="72"/>
      <c r="E68" s="143" t="s">
        <v>7</v>
      </c>
      <c r="F68" s="71"/>
      <c r="G68" s="72"/>
      <c r="H68" s="143" t="s">
        <v>78</v>
      </c>
      <c r="I68" s="71"/>
      <c r="J68" s="72"/>
      <c r="K68" s="143" t="s">
        <v>241</v>
      </c>
      <c r="L68" s="71"/>
      <c r="M68" s="71"/>
      <c r="N68" s="71"/>
      <c r="O68" s="72"/>
      <c r="P68" s="99" t="s">
        <v>242</v>
      </c>
      <c r="Q68" s="71"/>
      <c r="R68" s="72"/>
      <c r="S68" s="145" t="s">
        <v>92</v>
      </c>
      <c r="T68" s="72"/>
      <c r="U68" s="146">
        <v>20000.0</v>
      </c>
      <c r="V68" s="71"/>
      <c r="W68" s="72"/>
      <c r="X68" s="146">
        <v>0.0</v>
      </c>
      <c r="Y68" s="72"/>
      <c r="Z68" s="145" t="s">
        <v>74</v>
      </c>
      <c r="AA68" s="72"/>
      <c r="AB68" s="147" t="s">
        <v>75</v>
      </c>
      <c r="AC68" s="75"/>
      <c r="AD68" s="75"/>
      <c r="AE68" s="75"/>
      <c r="AF68" s="75"/>
      <c r="AG68" s="75"/>
      <c r="AH68" s="75"/>
      <c r="AI68" s="75"/>
      <c r="AJ68" s="75"/>
      <c r="AK68" s="75"/>
      <c r="AL68" s="75"/>
      <c r="AM68" s="75"/>
    </row>
    <row r="69">
      <c r="A69" s="75"/>
      <c r="B69" s="160" t="s">
        <v>243</v>
      </c>
      <c r="C69" s="161">
        <v>46198.6653134375</v>
      </c>
      <c r="D69" s="72"/>
      <c r="E69" s="143" t="s">
        <v>7</v>
      </c>
      <c r="F69" s="71"/>
      <c r="G69" s="72"/>
      <c r="H69" s="143" t="s">
        <v>78</v>
      </c>
      <c r="I69" s="71"/>
      <c r="J69" s="72"/>
      <c r="K69" s="143" t="s">
        <v>244</v>
      </c>
      <c r="L69" s="71"/>
      <c r="M69" s="71"/>
      <c r="N69" s="71"/>
      <c r="O69" s="72"/>
      <c r="P69" s="99" t="s">
        <v>245</v>
      </c>
      <c r="Q69" s="71"/>
      <c r="R69" s="72"/>
      <c r="S69" s="145" t="s">
        <v>81</v>
      </c>
      <c r="T69" s="72"/>
      <c r="U69" s="146">
        <v>25000.0</v>
      </c>
      <c r="V69" s="71"/>
      <c r="W69" s="72"/>
      <c r="X69" s="146">
        <v>0.0</v>
      </c>
      <c r="Y69" s="72"/>
      <c r="Z69" s="145" t="s">
        <v>74</v>
      </c>
      <c r="AA69" s="72"/>
      <c r="AB69" s="147" t="s">
        <v>75</v>
      </c>
      <c r="AC69" s="75"/>
      <c r="AD69" s="75"/>
      <c r="AE69" s="75"/>
      <c r="AF69" s="75"/>
      <c r="AG69" s="75"/>
      <c r="AH69" s="75"/>
      <c r="AI69" s="75"/>
      <c r="AJ69" s="75"/>
      <c r="AK69" s="75"/>
      <c r="AL69" s="75"/>
      <c r="AM69" s="75"/>
    </row>
    <row r="70">
      <c r="A70" s="75"/>
      <c r="B70" s="160" t="s">
        <v>246</v>
      </c>
      <c r="C70" s="161">
        <v>46198.66044717593</v>
      </c>
      <c r="D70" s="72"/>
      <c r="E70" s="143" t="s">
        <v>70</v>
      </c>
      <c r="F70" s="71"/>
      <c r="G70" s="72"/>
      <c r="H70" s="143" t="s">
        <v>138</v>
      </c>
      <c r="I70" s="71"/>
      <c r="J70" s="72"/>
      <c r="K70" s="143" t="s">
        <v>247</v>
      </c>
      <c r="L70" s="71"/>
      <c r="M70" s="71"/>
      <c r="N70" s="71"/>
      <c r="O70" s="72"/>
      <c r="P70" s="99" t="s">
        <v>140</v>
      </c>
      <c r="Q70" s="71"/>
      <c r="R70" s="72"/>
      <c r="S70" s="145" t="s">
        <v>0</v>
      </c>
      <c r="T70" s="72"/>
      <c r="U70" s="146">
        <v>42500.0</v>
      </c>
      <c r="V70" s="71"/>
      <c r="W70" s="72"/>
      <c r="X70" s="146">
        <v>0.0</v>
      </c>
      <c r="Y70" s="72"/>
      <c r="Z70" s="145" t="s">
        <v>74</v>
      </c>
      <c r="AA70" s="72"/>
      <c r="AB70" s="147" t="s">
        <v>75</v>
      </c>
      <c r="AC70" s="75"/>
      <c r="AD70" s="75"/>
      <c r="AE70" s="75"/>
      <c r="AF70" s="75"/>
      <c r="AG70" s="75"/>
      <c r="AH70" s="75"/>
      <c r="AI70" s="75"/>
      <c r="AJ70" s="75"/>
      <c r="AK70" s="75"/>
      <c r="AL70" s="75"/>
      <c r="AM70" s="75"/>
    </row>
    <row r="71">
      <c r="A71" s="75"/>
      <c r="B71" s="160" t="s">
        <v>248</v>
      </c>
      <c r="C71" s="161">
        <v>46198.65785528935</v>
      </c>
      <c r="D71" s="72"/>
      <c r="E71" s="143" t="s">
        <v>7</v>
      </c>
      <c r="F71" s="71"/>
      <c r="G71" s="72"/>
      <c r="H71" s="143" t="s">
        <v>143</v>
      </c>
      <c r="I71" s="71"/>
      <c r="J71" s="72"/>
      <c r="K71" s="143" t="s">
        <v>249</v>
      </c>
      <c r="L71" s="71"/>
      <c r="M71" s="71"/>
      <c r="N71" s="71"/>
      <c r="O71" s="72"/>
      <c r="P71" s="99" t="s">
        <v>140</v>
      </c>
      <c r="Q71" s="71"/>
      <c r="R71" s="72"/>
      <c r="S71" s="145" t="s">
        <v>0</v>
      </c>
      <c r="T71" s="72"/>
      <c r="U71" s="146">
        <v>35000.0</v>
      </c>
      <c r="V71" s="71"/>
      <c r="W71" s="72"/>
      <c r="X71" s="146">
        <v>0.0</v>
      </c>
      <c r="Y71" s="72"/>
      <c r="Z71" s="145" t="s">
        <v>74</v>
      </c>
      <c r="AA71" s="72"/>
      <c r="AB71" s="147" t="s">
        <v>75</v>
      </c>
      <c r="AC71" s="75"/>
      <c r="AD71" s="75"/>
      <c r="AE71" s="75"/>
      <c r="AF71" s="75"/>
      <c r="AG71" s="75"/>
      <c r="AH71" s="75"/>
      <c r="AI71" s="75"/>
      <c r="AJ71" s="75"/>
      <c r="AK71" s="75"/>
      <c r="AL71" s="75"/>
      <c r="AM71" s="75"/>
    </row>
    <row r="72">
      <c r="A72" s="75"/>
      <c r="B72" s="160" t="s">
        <v>250</v>
      </c>
      <c r="C72" s="161">
        <v>46198.58645952547</v>
      </c>
      <c r="D72" s="72"/>
      <c r="E72" s="143" t="s">
        <v>70</v>
      </c>
      <c r="F72" s="71"/>
      <c r="G72" s="72"/>
      <c r="H72" s="143" t="s">
        <v>138</v>
      </c>
      <c r="I72" s="71"/>
      <c r="J72" s="72"/>
      <c r="K72" s="143" t="s">
        <v>247</v>
      </c>
      <c r="L72" s="71"/>
      <c r="M72" s="71"/>
      <c r="N72" s="71"/>
      <c r="O72" s="72"/>
      <c r="P72" s="99" t="s">
        <v>140</v>
      </c>
      <c r="Q72" s="71"/>
      <c r="R72" s="72"/>
      <c r="S72" s="145" t="s">
        <v>0</v>
      </c>
      <c r="T72" s="72"/>
      <c r="U72" s="146">
        <v>10000.0</v>
      </c>
      <c r="V72" s="71"/>
      <c r="W72" s="72"/>
      <c r="X72" s="146">
        <v>0.0</v>
      </c>
      <c r="Y72" s="72"/>
      <c r="Z72" s="145" t="s">
        <v>74</v>
      </c>
      <c r="AA72" s="72"/>
      <c r="AB72" s="147" t="s">
        <v>75</v>
      </c>
      <c r="AC72" s="75"/>
      <c r="AD72" s="75"/>
      <c r="AE72" s="75"/>
      <c r="AF72" s="75"/>
      <c r="AG72" s="75"/>
      <c r="AH72" s="75"/>
      <c r="AI72" s="75"/>
      <c r="AJ72" s="75"/>
      <c r="AK72" s="75"/>
      <c r="AL72" s="75"/>
      <c r="AM72" s="75"/>
    </row>
    <row r="73">
      <c r="A73" s="75"/>
      <c r="B73" s="160" t="s">
        <v>251</v>
      </c>
      <c r="C73" s="161">
        <v>46198.584204328705</v>
      </c>
      <c r="D73" s="72"/>
      <c r="E73" s="143" t="s">
        <v>7</v>
      </c>
      <c r="F73" s="71"/>
      <c r="G73" s="72"/>
      <c r="H73" s="143" t="s">
        <v>143</v>
      </c>
      <c r="I73" s="71"/>
      <c r="J73" s="72"/>
      <c r="K73" s="143" t="s">
        <v>236</v>
      </c>
      <c r="L73" s="71"/>
      <c r="M73" s="71"/>
      <c r="N73" s="71"/>
      <c r="O73" s="72"/>
      <c r="P73" s="99" t="s">
        <v>140</v>
      </c>
      <c r="Q73" s="71"/>
      <c r="R73" s="72"/>
      <c r="S73" s="145" t="s">
        <v>0</v>
      </c>
      <c r="T73" s="72"/>
      <c r="U73" s="146">
        <v>20000.0</v>
      </c>
      <c r="V73" s="71"/>
      <c r="W73" s="72"/>
      <c r="X73" s="146">
        <v>0.0</v>
      </c>
      <c r="Y73" s="72"/>
      <c r="Z73" s="145" t="s">
        <v>74</v>
      </c>
      <c r="AA73" s="72"/>
      <c r="AB73" s="147" t="s">
        <v>75</v>
      </c>
      <c r="AC73" s="75"/>
      <c r="AD73" s="75"/>
      <c r="AE73" s="75"/>
      <c r="AF73" s="75"/>
      <c r="AG73" s="75"/>
      <c r="AH73" s="75"/>
      <c r="AI73" s="75"/>
      <c r="AJ73" s="75"/>
      <c r="AK73" s="75"/>
      <c r="AL73" s="75"/>
      <c r="AM73" s="75"/>
    </row>
    <row r="74">
      <c r="A74" s="75"/>
      <c r="B74" s="160" t="s">
        <v>252</v>
      </c>
      <c r="C74" s="161">
        <v>46197.76158199074</v>
      </c>
      <c r="D74" s="72"/>
      <c r="E74" s="143" t="s">
        <v>70</v>
      </c>
      <c r="F74" s="71"/>
      <c r="G74" s="72"/>
      <c r="H74" s="143" t="s">
        <v>175</v>
      </c>
      <c r="I74" s="71"/>
      <c r="J74" s="72"/>
      <c r="K74" s="143" t="s">
        <v>253</v>
      </c>
      <c r="L74" s="71"/>
      <c r="M74" s="71"/>
      <c r="N74" s="71"/>
      <c r="O74" s="72"/>
      <c r="P74" s="99" t="s">
        <v>254</v>
      </c>
      <c r="Q74" s="71"/>
      <c r="R74" s="72"/>
      <c r="S74" s="145" t="s">
        <v>125</v>
      </c>
      <c r="T74" s="72"/>
      <c r="U74" s="146">
        <v>19300.0</v>
      </c>
      <c r="V74" s="71"/>
      <c r="W74" s="72"/>
      <c r="X74" s="146">
        <v>0.0</v>
      </c>
      <c r="Y74" s="72"/>
      <c r="Z74" s="145" t="s">
        <v>74</v>
      </c>
      <c r="AA74" s="72"/>
      <c r="AB74" s="147" t="s">
        <v>75</v>
      </c>
      <c r="AC74" s="75"/>
      <c r="AD74" s="75"/>
      <c r="AE74" s="75"/>
      <c r="AF74" s="75"/>
      <c r="AG74" s="75"/>
      <c r="AH74" s="75"/>
      <c r="AI74" s="75"/>
      <c r="AJ74" s="75"/>
      <c r="AK74" s="75"/>
      <c r="AL74" s="75"/>
      <c r="AM74" s="75"/>
    </row>
    <row r="75">
      <c r="A75" s="75"/>
      <c r="B75" s="160" t="s">
        <v>255</v>
      </c>
      <c r="C75" s="161">
        <v>46197.617138229165</v>
      </c>
      <c r="D75" s="72"/>
      <c r="E75" s="143" t="s">
        <v>7</v>
      </c>
      <c r="F75" s="71"/>
      <c r="G75" s="72"/>
      <c r="H75" s="143" t="s">
        <v>78</v>
      </c>
      <c r="I75" s="71"/>
      <c r="J75" s="72"/>
      <c r="K75" s="143" t="s">
        <v>171</v>
      </c>
      <c r="L75" s="71"/>
      <c r="M75" s="71"/>
      <c r="N75" s="71"/>
      <c r="O75" s="72"/>
      <c r="P75" s="99" t="s">
        <v>172</v>
      </c>
      <c r="Q75" s="71"/>
      <c r="R75" s="72"/>
      <c r="S75" s="145" t="s">
        <v>81</v>
      </c>
      <c r="T75" s="72"/>
      <c r="U75" s="146">
        <v>25000.0</v>
      </c>
      <c r="V75" s="71"/>
      <c r="W75" s="72"/>
      <c r="X75" s="146">
        <v>0.0</v>
      </c>
      <c r="Y75" s="72"/>
      <c r="Z75" s="145" t="s">
        <v>74</v>
      </c>
      <c r="AA75" s="72"/>
      <c r="AB75" s="147" t="s">
        <v>75</v>
      </c>
      <c r="AC75" s="75"/>
      <c r="AD75" s="75"/>
      <c r="AE75" s="75"/>
      <c r="AF75" s="75"/>
      <c r="AG75" s="75"/>
      <c r="AH75" s="75"/>
      <c r="AI75" s="75"/>
      <c r="AJ75" s="75"/>
      <c r="AK75" s="75"/>
      <c r="AL75" s="75"/>
      <c r="AM75" s="75"/>
    </row>
    <row r="76">
      <c r="A76" s="75"/>
      <c r="B76" s="160" t="s">
        <v>256</v>
      </c>
      <c r="C76" s="161">
        <v>46196.79794715278</v>
      </c>
      <c r="D76" s="72"/>
      <c r="E76" s="143" t="s">
        <v>7</v>
      </c>
      <c r="F76" s="71"/>
      <c r="G76" s="72"/>
      <c r="H76" s="143" t="s">
        <v>78</v>
      </c>
      <c r="I76" s="71"/>
      <c r="J76" s="72"/>
      <c r="K76" s="143" t="s">
        <v>257</v>
      </c>
      <c r="L76" s="71"/>
      <c r="M76" s="71"/>
      <c r="N76" s="71"/>
      <c r="O76" s="72"/>
      <c r="P76" s="99" t="s">
        <v>258</v>
      </c>
      <c r="Q76" s="71"/>
      <c r="R76" s="72"/>
      <c r="S76" s="145" t="s">
        <v>81</v>
      </c>
      <c r="T76" s="72"/>
      <c r="U76" s="146">
        <v>25000.0</v>
      </c>
      <c r="V76" s="71"/>
      <c r="W76" s="72"/>
      <c r="X76" s="146">
        <v>0.0</v>
      </c>
      <c r="Y76" s="72"/>
      <c r="Z76" s="145" t="s">
        <v>74</v>
      </c>
      <c r="AA76" s="72"/>
      <c r="AB76" s="147" t="s">
        <v>75</v>
      </c>
      <c r="AC76" s="75"/>
      <c r="AD76" s="75"/>
      <c r="AE76" s="75"/>
      <c r="AF76" s="75"/>
      <c r="AG76" s="75"/>
      <c r="AH76" s="75"/>
      <c r="AI76" s="75"/>
      <c r="AJ76" s="75"/>
      <c r="AK76" s="75"/>
      <c r="AL76" s="75"/>
      <c r="AM76" s="75"/>
    </row>
    <row r="77">
      <c r="A77" s="75"/>
      <c r="B77" s="160" t="s">
        <v>259</v>
      </c>
      <c r="C77" s="161">
        <v>46196.79158682871</v>
      </c>
      <c r="D77" s="72"/>
      <c r="E77" s="143" t="s">
        <v>7</v>
      </c>
      <c r="F77" s="71"/>
      <c r="G77" s="72"/>
      <c r="H77" s="143" t="s">
        <v>78</v>
      </c>
      <c r="I77" s="71"/>
      <c r="J77" s="72"/>
      <c r="K77" s="143" t="s">
        <v>260</v>
      </c>
      <c r="L77" s="71"/>
      <c r="M77" s="71"/>
      <c r="N77" s="71"/>
      <c r="O77" s="72"/>
      <c r="P77" s="99" t="s">
        <v>261</v>
      </c>
      <c r="Q77" s="71"/>
      <c r="R77" s="72"/>
      <c r="S77" s="145" t="s">
        <v>114</v>
      </c>
      <c r="T77" s="72"/>
      <c r="U77" s="146">
        <v>20000.0</v>
      </c>
      <c r="V77" s="71"/>
      <c r="W77" s="72"/>
      <c r="X77" s="146">
        <v>0.0</v>
      </c>
      <c r="Y77" s="72"/>
      <c r="Z77" s="145" t="s">
        <v>74</v>
      </c>
      <c r="AA77" s="72"/>
      <c r="AB77" s="147" t="s">
        <v>67</v>
      </c>
      <c r="AC77" s="75"/>
      <c r="AD77" s="75"/>
      <c r="AE77" s="75"/>
      <c r="AF77" s="75"/>
      <c r="AG77" s="75"/>
      <c r="AH77" s="75"/>
      <c r="AI77" s="75"/>
      <c r="AJ77" s="75"/>
      <c r="AK77" s="75"/>
      <c r="AL77" s="75"/>
      <c r="AM77" s="75"/>
    </row>
    <row r="78">
      <c r="A78" s="75"/>
      <c r="B78" s="160" t="s">
        <v>262</v>
      </c>
      <c r="C78" s="161">
        <v>46196.75997934028</v>
      </c>
      <c r="D78" s="72"/>
      <c r="E78" s="143" t="s">
        <v>7</v>
      </c>
      <c r="F78" s="71"/>
      <c r="G78" s="72"/>
      <c r="H78" s="143" t="s">
        <v>78</v>
      </c>
      <c r="I78" s="71"/>
      <c r="J78" s="72"/>
      <c r="K78" s="143" t="s">
        <v>263</v>
      </c>
      <c r="L78" s="71"/>
      <c r="M78" s="71"/>
      <c r="N78" s="71"/>
      <c r="O78" s="72"/>
      <c r="P78" s="99" t="s">
        <v>264</v>
      </c>
      <c r="Q78" s="71"/>
      <c r="R78" s="72"/>
      <c r="S78" s="145" t="s">
        <v>114</v>
      </c>
      <c r="T78" s="72"/>
      <c r="U78" s="146">
        <v>20000.0</v>
      </c>
      <c r="V78" s="71"/>
      <c r="W78" s="72"/>
      <c r="X78" s="146">
        <v>0.0</v>
      </c>
      <c r="Y78" s="72"/>
      <c r="Z78" s="145" t="s">
        <v>74</v>
      </c>
      <c r="AA78" s="72"/>
      <c r="AB78" s="147" t="s">
        <v>67</v>
      </c>
      <c r="AC78" s="75"/>
      <c r="AD78" s="75"/>
      <c r="AE78" s="75"/>
      <c r="AF78" s="75"/>
      <c r="AG78" s="75"/>
      <c r="AH78" s="75"/>
      <c r="AI78" s="75"/>
      <c r="AJ78" s="75"/>
      <c r="AK78" s="75"/>
      <c r="AL78" s="75"/>
      <c r="AM78" s="75"/>
    </row>
    <row r="79">
      <c r="A79" s="75"/>
      <c r="B79" s="160" t="s">
        <v>265</v>
      </c>
      <c r="C79" s="161">
        <v>46196.75808777778</v>
      </c>
      <c r="D79" s="72"/>
      <c r="E79" s="143" t="s">
        <v>7</v>
      </c>
      <c r="F79" s="71"/>
      <c r="G79" s="72"/>
      <c r="H79" s="143" t="s">
        <v>78</v>
      </c>
      <c r="I79" s="71"/>
      <c r="J79" s="72"/>
      <c r="K79" s="143" t="s">
        <v>266</v>
      </c>
      <c r="L79" s="71"/>
      <c r="M79" s="71"/>
      <c r="N79" s="71"/>
      <c r="O79" s="72"/>
      <c r="P79" s="99" t="s">
        <v>267</v>
      </c>
      <c r="Q79" s="71"/>
      <c r="R79" s="72"/>
      <c r="S79" s="145" t="s">
        <v>114</v>
      </c>
      <c r="T79" s="72"/>
      <c r="U79" s="146">
        <v>20000.0</v>
      </c>
      <c r="V79" s="71"/>
      <c r="W79" s="72"/>
      <c r="X79" s="146">
        <v>0.0</v>
      </c>
      <c r="Y79" s="72"/>
      <c r="Z79" s="145" t="s">
        <v>74</v>
      </c>
      <c r="AA79" s="72"/>
      <c r="AB79" s="147" t="s">
        <v>67</v>
      </c>
      <c r="AC79" s="75"/>
      <c r="AD79" s="75"/>
      <c r="AE79" s="75"/>
      <c r="AF79" s="75"/>
      <c r="AG79" s="75"/>
      <c r="AH79" s="75"/>
      <c r="AI79" s="75"/>
      <c r="AJ79" s="75"/>
      <c r="AK79" s="75"/>
      <c r="AL79" s="75"/>
      <c r="AM79" s="75"/>
    </row>
    <row r="80">
      <c r="A80" s="75"/>
      <c r="B80" s="160" t="s">
        <v>268</v>
      </c>
      <c r="C80" s="161">
        <v>46196.75633636574</v>
      </c>
      <c r="D80" s="72"/>
      <c r="E80" s="143" t="s">
        <v>7</v>
      </c>
      <c r="F80" s="71"/>
      <c r="G80" s="72"/>
      <c r="H80" s="143" t="s">
        <v>78</v>
      </c>
      <c r="I80" s="71"/>
      <c r="J80" s="72"/>
      <c r="K80" s="143" t="s">
        <v>269</v>
      </c>
      <c r="L80" s="71"/>
      <c r="M80" s="71"/>
      <c r="N80" s="71"/>
      <c r="O80" s="72"/>
      <c r="P80" s="99" t="s">
        <v>270</v>
      </c>
      <c r="Q80" s="71"/>
      <c r="R80" s="72"/>
      <c r="S80" s="145" t="s">
        <v>114</v>
      </c>
      <c r="T80" s="72"/>
      <c r="U80" s="146">
        <v>20000.0</v>
      </c>
      <c r="V80" s="71"/>
      <c r="W80" s="72"/>
      <c r="X80" s="146">
        <v>0.0</v>
      </c>
      <c r="Y80" s="72"/>
      <c r="Z80" s="145" t="s">
        <v>74</v>
      </c>
      <c r="AA80" s="72"/>
      <c r="AB80" s="147" t="s">
        <v>67</v>
      </c>
      <c r="AC80" s="75"/>
      <c r="AD80" s="75"/>
      <c r="AE80" s="75"/>
      <c r="AF80" s="75"/>
      <c r="AG80" s="75"/>
      <c r="AH80" s="75"/>
      <c r="AI80" s="75"/>
      <c r="AJ80" s="75"/>
      <c r="AK80" s="75"/>
      <c r="AL80" s="75"/>
      <c r="AM80" s="75"/>
    </row>
    <row r="81">
      <c r="A81" s="75"/>
      <c r="B81" s="160" t="s">
        <v>271</v>
      </c>
      <c r="C81" s="161">
        <v>46196.75483605324</v>
      </c>
      <c r="D81" s="72"/>
      <c r="E81" s="143" t="s">
        <v>7</v>
      </c>
      <c r="F81" s="71"/>
      <c r="G81" s="72"/>
      <c r="H81" s="143" t="s">
        <v>78</v>
      </c>
      <c r="I81" s="71"/>
      <c r="J81" s="72"/>
      <c r="K81" s="143" t="s">
        <v>272</v>
      </c>
      <c r="L81" s="71"/>
      <c r="M81" s="71"/>
      <c r="N81" s="71"/>
      <c r="O81" s="72"/>
      <c r="P81" s="144" t="s">
        <v>273</v>
      </c>
      <c r="Q81" s="71"/>
      <c r="R81" s="72"/>
      <c r="S81" s="145" t="s">
        <v>114</v>
      </c>
      <c r="T81" s="72"/>
      <c r="U81" s="146">
        <v>20000.0</v>
      </c>
      <c r="V81" s="71"/>
      <c r="W81" s="72"/>
      <c r="X81" s="146">
        <v>0.0</v>
      </c>
      <c r="Y81" s="72"/>
      <c r="Z81" s="145" t="s">
        <v>74</v>
      </c>
      <c r="AA81" s="72"/>
      <c r="AB81" s="147" t="s">
        <v>67</v>
      </c>
      <c r="AC81" s="75"/>
      <c r="AD81" s="170" t="s">
        <v>274</v>
      </c>
      <c r="AE81" s="71"/>
      <c r="AF81" s="71"/>
      <c r="AG81" s="71"/>
      <c r="AH81" s="71"/>
      <c r="AI81" s="71"/>
      <c r="AJ81" s="71"/>
      <c r="AK81" s="72"/>
      <c r="AL81" s="75"/>
      <c r="AM81" s="75"/>
    </row>
    <row r="82">
      <c r="A82" s="75"/>
      <c r="B82" s="160" t="s">
        <v>275</v>
      </c>
      <c r="C82" s="161">
        <v>46196.67541622685</v>
      </c>
      <c r="D82" s="72"/>
      <c r="E82" s="143" t="s">
        <v>7</v>
      </c>
      <c r="F82" s="71"/>
      <c r="G82" s="72"/>
      <c r="H82" s="143" t="s">
        <v>78</v>
      </c>
      <c r="I82" s="71"/>
      <c r="J82" s="72"/>
      <c r="K82" s="143" t="s">
        <v>276</v>
      </c>
      <c r="L82" s="71"/>
      <c r="M82" s="71"/>
      <c r="N82" s="71"/>
      <c r="O82" s="72"/>
      <c r="P82" s="99" t="s">
        <v>277</v>
      </c>
      <c r="Q82" s="71"/>
      <c r="R82" s="72"/>
      <c r="S82" s="145" t="s">
        <v>81</v>
      </c>
      <c r="T82" s="72"/>
      <c r="U82" s="146">
        <v>30000.0</v>
      </c>
      <c r="V82" s="71"/>
      <c r="W82" s="72"/>
      <c r="X82" s="146">
        <v>0.0</v>
      </c>
      <c r="Y82" s="72"/>
      <c r="Z82" s="145" t="s">
        <v>74</v>
      </c>
      <c r="AA82" s="72"/>
      <c r="AB82" s="147" t="s">
        <v>75</v>
      </c>
      <c r="AC82" s="75"/>
      <c r="AD82" s="75"/>
      <c r="AE82" s="75"/>
      <c r="AF82" s="75"/>
      <c r="AG82" s="75"/>
      <c r="AH82" s="75"/>
      <c r="AI82" s="75"/>
      <c r="AJ82" s="75"/>
      <c r="AK82" s="75"/>
      <c r="AL82" s="75"/>
      <c r="AM82" s="75"/>
    </row>
    <row r="83">
      <c r="A83" s="75"/>
      <c r="B83" s="160" t="s">
        <v>278</v>
      </c>
      <c r="C83" s="161">
        <v>46196.62616888889</v>
      </c>
      <c r="D83" s="72"/>
      <c r="E83" s="143" t="s">
        <v>7</v>
      </c>
      <c r="F83" s="71"/>
      <c r="G83" s="72"/>
      <c r="H83" s="143" t="s">
        <v>78</v>
      </c>
      <c r="I83" s="71"/>
      <c r="J83" s="72"/>
      <c r="K83" s="143" t="s">
        <v>279</v>
      </c>
      <c r="L83" s="71"/>
      <c r="M83" s="71"/>
      <c r="N83" s="71"/>
      <c r="O83" s="72"/>
      <c r="P83" s="99" t="s">
        <v>280</v>
      </c>
      <c r="Q83" s="71"/>
      <c r="R83" s="72"/>
      <c r="S83" s="145" t="s">
        <v>81</v>
      </c>
      <c r="T83" s="72"/>
      <c r="U83" s="146">
        <v>25000.0</v>
      </c>
      <c r="V83" s="71"/>
      <c r="W83" s="72"/>
      <c r="X83" s="146">
        <v>0.0</v>
      </c>
      <c r="Y83" s="72"/>
      <c r="Z83" s="145" t="s">
        <v>74</v>
      </c>
      <c r="AA83" s="72"/>
      <c r="AB83" s="147" t="s">
        <v>67</v>
      </c>
      <c r="AC83" s="75"/>
      <c r="AD83" s="75"/>
      <c r="AE83" s="75"/>
      <c r="AF83" s="75"/>
      <c r="AG83" s="75"/>
      <c r="AH83" s="75"/>
      <c r="AI83" s="75"/>
      <c r="AJ83" s="75"/>
      <c r="AK83" s="75"/>
      <c r="AL83" s="75"/>
      <c r="AM83" s="75"/>
    </row>
    <row r="84">
      <c r="A84" s="75"/>
      <c r="B84" s="160" t="s">
        <v>281</v>
      </c>
      <c r="C84" s="161">
        <v>46196.62528283565</v>
      </c>
      <c r="D84" s="72"/>
      <c r="E84" s="143" t="s">
        <v>7</v>
      </c>
      <c r="F84" s="71"/>
      <c r="G84" s="72"/>
      <c r="H84" s="143" t="s">
        <v>78</v>
      </c>
      <c r="I84" s="71"/>
      <c r="J84" s="72"/>
      <c r="K84" s="143" t="s">
        <v>282</v>
      </c>
      <c r="L84" s="71"/>
      <c r="M84" s="71"/>
      <c r="N84" s="71"/>
      <c r="O84" s="72"/>
      <c r="P84" s="99" t="s">
        <v>283</v>
      </c>
      <c r="Q84" s="71"/>
      <c r="R84" s="72"/>
      <c r="S84" s="145" t="s">
        <v>81</v>
      </c>
      <c r="T84" s="72"/>
      <c r="U84" s="146">
        <v>25000.0</v>
      </c>
      <c r="V84" s="71"/>
      <c r="W84" s="72"/>
      <c r="X84" s="146">
        <v>0.0</v>
      </c>
      <c r="Y84" s="72"/>
      <c r="Z84" s="145" t="s">
        <v>74</v>
      </c>
      <c r="AA84" s="72"/>
      <c r="AB84" s="147" t="s">
        <v>67</v>
      </c>
      <c r="AC84" s="75"/>
      <c r="AD84" s="75"/>
      <c r="AE84" s="75"/>
      <c r="AF84" s="75"/>
      <c r="AG84" s="75"/>
      <c r="AH84" s="75"/>
      <c r="AI84" s="75"/>
      <c r="AJ84" s="75"/>
      <c r="AK84" s="75"/>
      <c r="AL84" s="75"/>
      <c r="AM84" s="75"/>
    </row>
    <row r="85">
      <c r="A85" s="75"/>
      <c r="B85" s="160" t="s">
        <v>284</v>
      </c>
      <c r="C85" s="161">
        <v>46196.44371929398</v>
      </c>
      <c r="D85" s="72"/>
      <c r="E85" s="143" t="s">
        <v>7</v>
      </c>
      <c r="F85" s="71"/>
      <c r="G85" s="72"/>
      <c r="H85" s="143" t="s">
        <v>78</v>
      </c>
      <c r="I85" s="71"/>
      <c r="J85" s="72"/>
      <c r="K85" s="143" t="s">
        <v>285</v>
      </c>
      <c r="L85" s="71"/>
      <c r="M85" s="71"/>
      <c r="N85" s="71"/>
      <c r="O85" s="72"/>
      <c r="P85" s="99" t="s">
        <v>286</v>
      </c>
      <c r="Q85" s="71"/>
      <c r="R85" s="72"/>
      <c r="S85" s="145" t="s">
        <v>81</v>
      </c>
      <c r="T85" s="72"/>
      <c r="U85" s="146">
        <v>25000.0</v>
      </c>
      <c r="V85" s="71"/>
      <c r="W85" s="72"/>
      <c r="X85" s="146">
        <v>0.0</v>
      </c>
      <c r="Y85" s="72"/>
      <c r="Z85" s="145" t="s">
        <v>74</v>
      </c>
      <c r="AA85" s="72"/>
      <c r="AB85" s="147" t="s">
        <v>67</v>
      </c>
      <c r="AC85" s="75"/>
      <c r="AD85" s="75"/>
      <c r="AE85" s="75"/>
      <c r="AF85" s="75"/>
      <c r="AG85" s="75"/>
      <c r="AH85" s="75"/>
      <c r="AI85" s="75"/>
      <c r="AJ85" s="75"/>
      <c r="AK85" s="75"/>
      <c r="AL85" s="75"/>
      <c r="AM85" s="75"/>
    </row>
    <row r="86">
      <c r="A86" s="75"/>
      <c r="B86" s="160" t="s">
        <v>287</v>
      </c>
      <c r="C86" s="161">
        <v>46195.85424418982</v>
      </c>
      <c r="D86" s="72"/>
      <c r="E86" s="143" t="s">
        <v>70</v>
      </c>
      <c r="F86" s="71"/>
      <c r="G86" s="72"/>
      <c r="H86" s="143" t="s">
        <v>30</v>
      </c>
      <c r="I86" s="71"/>
      <c r="J86" s="72"/>
      <c r="K86" s="143" t="s">
        <v>71</v>
      </c>
      <c r="L86" s="71"/>
      <c r="M86" s="71"/>
      <c r="N86" s="71"/>
      <c r="O86" s="72"/>
      <c r="P86" s="99" t="s">
        <v>72</v>
      </c>
      <c r="Q86" s="71"/>
      <c r="R86" s="72"/>
      <c r="S86" s="145" t="s">
        <v>73</v>
      </c>
      <c r="T86" s="72"/>
      <c r="U86" s="146">
        <v>7000.0</v>
      </c>
      <c r="V86" s="71"/>
      <c r="W86" s="72"/>
      <c r="X86" s="146">
        <v>0.0</v>
      </c>
      <c r="Y86" s="72"/>
      <c r="Z86" s="145" t="s">
        <v>74</v>
      </c>
      <c r="AA86" s="72"/>
      <c r="AB86" s="147" t="s">
        <v>75</v>
      </c>
      <c r="AC86" s="75"/>
      <c r="AD86" s="75"/>
      <c r="AE86" s="75"/>
      <c r="AF86" s="75"/>
      <c r="AG86" s="75"/>
      <c r="AH86" s="75"/>
      <c r="AI86" s="75"/>
      <c r="AJ86" s="75"/>
      <c r="AK86" s="75"/>
      <c r="AL86" s="75"/>
      <c r="AM86" s="75"/>
    </row>
    <row r="87">
      <c r="A87" s="75"/>
      <c r="B87" s="160" t="s">
        <v>288</v>
      </c>
      <c r="C87" s="161">
        <v>46195.8527215625</v>
      </c>
      <c r="D87" s="72"/>
      <c r="E87" s="143" t="s">
        <v>70</v>
      </c>
      <c r="F87" s="71"/>
      <c r="G87" s="72"/>
      <c r="H87" s="143" t="s">
        <v>138</v>
      </c>
      <c r="I87" s="71"/>
      <c r="J87" s="72"/>
      <c r="K87" s="143" t="s">
        <v>238</v>
      </c>
      <c r="L87" s="71"/>
      <c r="M87" s="71"/>
      <c r="N87" s="71"/>
      <c r="O87" s="72"/>
      <c r="P87" s="99" t="s">
        <v>140</v>
      </c>
      <c r="Q87" s="71"/>
      <c r="R87" s="72"/>
      <c r="S87" s="145" t="s">
        <v>92</v>
      </c>
      <c r="T87" s="72"/>
      <c r="U87" s="146">
        <v>30000.0</v>
      </c>
      <c r="V87" s="71"/>
      <c r="W87" s="72"/>
      <c r="X87" s="146">
        <v>0.0</v>
      </c>
      <c r="Y87" s="72"/>
      <c r="Z87" s="145" t="s">
        <v>74</v>
      </c>
      <c r="AA87" s="72"/>
      <c r="AB87" s="147" t="s">
        <v>75</v>
      </c>
      <c r="AC87" s="75"/>
      <c r="AD87" s="75"/>
      <c r="AE87" s="75"/>
      <c r="AF87" s="75"/>
      <c r="AG87" s="75"/>
      <c r="AH87" s="75"/>
      <c r="AI87" s="75"/>
      <c r="AJ87" s="75"/>
      <c r="AK87" s="75"/>
      <c r="AL87" s="75"/>
      <c r="AM87" s="75"/>
    </row>
    <row r="88">
      <c r="A88" s="75"/>
      <c r="B88" s="160" t="s">
        <v>289</v>
      </c>
      <c r="C88" s="161">
        <v>46195.84962994213</v>
      </c>
      <c r="D88" s="72"/>
      <c r="E88" s="143" t="s">
        <v>7</v>
      </c>
      <c r="F88" s="71"/>
      <c r="G88" s="72"/>
      <c r="H88" s="143" t="s">
        <v>78</v>
      </c>
      <c r="I88" s="71"/>
      <c r="J88" s="72"/>
      <c r="K88" s="143" t="s">
        <v>290</v>
      </c>
      <c r="L88" s="71"/>
      <c r="M88" s="71"/>
      <c r="N88" s="71"/>
      <c r="O88" s="72"/>
      <c r="P88" s="99" t="s">
        <v>291</v>
      </c>
      <c r="Q88" s="71"/>
      <c r="R88" s="72"/>
      <c r="S88" s="145" t="s">
        <v>92</v>
      </c>
      <c r="T88" s="72"/>
      <c r="U88" s="146">
        <v>25000.0</v>
      </c>
      <c r="V88" s="71"/>
      <c r="W88" s="72"/>
      <c r="X88" s="146">
        <v>0.0</v>
      </c>
      <c r="Y88" s="72"/>
      <c r="Z88" s="145" t="s">
        <v>74</v>
      </c>
      <c r="AA88" s="72"/>
      <c r="AB88" s="147" t="s">
        <v>75</v>
      </c>
      <c r="AC88" s="75"/>
      <c r="AD88" s="75"/>
      <c r="AE88" s="75"/>
      <c r="AF88" s="75"/>
      <c r="AG88" s="75"/>
      <c r="AH88" s="75"/>
      <c r="AI88" s="75"/>
      <c r="AJ88" s="75"/>
      <c r="AK88" s="75"/>
      <c r="AL88" s="75"/>
      <c r="AM88" s="75"/>
    </row>
    <row r="89">
      <c r="A89" s="75"/>
      <c r="B89" s="160" t="s">
        <v>292</v>
      </c>
      <c r="C89" s="161">
        <v>46195.83270247685</v>
      </c>
      <c r="D89" s="72"/>
      <c r="E89" s="143" t="s">
        <v>7</v>
      </c>
      <c r="F89" s="71"/>
      <c r="G89" s="72"/>
      <c r="H89" s="143" t="s">
        <v>78</v>
      </c>
      <c r="I89" s="71"/>
      <c r="J89" s="72"/>
      <c r="K89" s="143" t="s">
        <v>293</v>
      </c>
      <c r="L89" s="71"/>
      <c r="M89" s="71"/>
      <c r="N89" s="71"/>
      <c r="O89" s="72"/>
      <c r="P89" s="99" t="s">
        <v>294</v>
      </c>
      <c r="Q89" s="71"/>
      <c r="R89" s="72"/>
      <c r="S89" s="145" t="s">
        <v>81</v>
      </c>
      <c r="T89" s="72"/>
      <c r="U89" s="146">
        <v>25000.0</v>
      </c>
      <c r="V89" s="71"/>
      <c r="W89" s="72"/>
      <c r="X89" s="146">
        <v>0.0</v>
      </c>
      <c r="Y89" s="72"/>
      <c r="Z89" s="145" t="s">
        <v>74</v>
      </c>
      <c r="AA89" s="72"/>
      <c r="AB89" s="147" t="s">
        <v>75</v>
      </c>
      <c r="AC89" s="75"/>
      <c r="AD89" s="75"/>
      <c r="AE89" s="75"/>
      <c r="AF89" s="75"/>
      <c r="AG89" s="75"/>
      <c r="AH89" s="75"/>
      <c r="AI89" s="75"/>
      <c r="AJ89" s="75"/>
      <c r="AK89" s="75"/>
      <c r="AL89" s="75"/>
      <c r="AM89" s="75"/>
    </row>
    <row r="90">
      <c r="A90" s="75"/>
      <c r="B90" s="160" t="s">
        <v>295</v>
      </c>
      <c r="C90" s="161">
        <v>46195.80259020833</v>
      </c>
      <c r="D90" s="72"/>
      <c r="E90" s="143" t="s">
        <v>7</v>
      </c>
      <c r="F90" s="71"/>
      <c r="G90" s="72"/>
      <c r="H90" s="143" t="s">
        <v>78</v>
      </c>
      <c r="I90" s="71"/>
      <c r="J90" s="72"/>
      <c r="K90" s="143" t="s">
        <v>296</v>
      </c>
      <c r="L90" s="71"/>
      <c r="M90" s="71"/>
      <c r="N90" s="71"/>
      <c r="O90" s="72"/>
      <c r="P90" s="99" t="s">
        <v>297</v>
      </c>
      <c r="Q90" s="71"/>
      <c r="R90" s="72"/>
      <c r="S90" s="145" t="s">
        <v>81</v>
      </c>
      <c r="T90" s="72"/>
      <c r="U90" s="146">
        <v>25000.0</v>
      </c>
      <c r="V90" s="71"/>
      <c r="W90" s="72"/>
      <c r="X90" s="146">
        <v>0.0</v>
      </c>
      <c r="Y90" s="72"/>
      <c r="Z90" s="145" t="s">
        <v>74</v>
      </c>
      <c r="AA90" s="72"/>
      <c r="AB90" s="147" t="s">
        <v>75</v>
      </c>
      <c r="AC90" s="75"/>
      <c r="AD90" s="75"/>
      <c r="AE90" s="75"/>
      <c r="AF90" s="75"/>
      <c r="AG90" s="75"/>
      <c r="AH90" s="75"/>
      <c r="AI90" s="75"/>
      <c r="AJ90" s="75"/>
      <c r="AK90" s="75"/>
      <c r="AL90" s="75"/>
      <c r="AM90" s="75"/>
    </row>
    <row r="91">
      <c r="A91" s="75"/>
      <c r="B91" s="160" t="s">
        <v>298</v>
      </c>
      <c r="C91" s="161">
        <v>46195.80149952546</v>
      </c>
      <c r="D91" s="72"/>
      <c r="E91" s="143" t="s">
        <v>7</v>
      </c>
      <c r="F91" s="71"/>
      <c r="G91" s="72"/>
      <c r="H91" s="143" t="s">
        <v>78</v>
      </c>
      <c r="I91" s="71"/>
      <c r="J91" s="72"/>
      <c r="K91" s="143" t="s">
        <v>299</v>
      </c>
      <c r="L91" s="71"/>
      <c r="M91" s="71"/>
      <c r="N91" s="71"/>
      <c r="O91" s="72"/>
      <c r="P91" s="99" t="s">
        <v>300</v>
      </c>
      <c r="Q91" s="71"/>
      <c r="R91" s="72"/>
      <c r="S91" s="145" t="s">
        <v>92</v>
      </c>
      <c r="T91" s="72"/>
      <c r="U91" s="146">
        <v>25000.0</v>
      </c>
      <c r="V91" s="71"/>
      <c r="W91" s="72"/>
      <c r="X91" s="146">
        <v>0.0</v>
      </c>
      <c r="Y91" s="72"/>
      <c r="Z91" s="145" t="s">
        <v>74</v>
      </c>
      <c r="AA91" s="72"/>
      <c r="AB91" s="147" t="s">
        <v>75</v>
      </c>
      <c r="AC91" s="75"/>
      <c r="AD91" s="75"/>
      <c r="AE91" s="75"/>
      <c r="AF91" s="75"/>
      <c r="AG91" s="75"/>
      <c r="AH91" s="75"/>
      <c r="AI91" s="75"/>
      <c r="AJ91" s="75"/>
      <c r="AK91" s="75"/>
      <c r="AL91" s="75"/>
      <c r="AM91" s="75"/>
    </row>
    <row r="92">
      <c r="A92" s="75"/>
      <c r="B92" s="160" t="s">
        <v>301</v>
      </c>
      <c r="C92" s="161">
        <v>46195.75366393519</v>
      </c>
      <c r="D92" s="72"/>
      <c r="E92" s="143" t="s">
        <v>7</v>
      </c>
      <c r="F92" s="71"/>
      <c r="G92" s="72"/>
      <c r="H92" s="143" t="s">
        <v>78</v>
      </c>
      <c r="I92" s="71"/>
      <c r="J92" s="72"/>
      <c r="K92" s="143" t="s">
        <v>302</v>
      </c>
      <c r="L92" s="71"/>
      <c r="M92" s="71"/>
      <c r="N92" s="71"/>
      <c r="O92" s="72"/>
      <c r="P92" s="99" t="s">
        <v>303</v>
      </c>
      <c r="Q92" s="71"/>
      <c r="R92" s="72"/>
      <c r="S92" s="145" t="s">
        <v>81</v>
      </c>
      <c r="T92" s="72"/>
      <c r="U92" s="146">
        <v>30000.0</v>
      </c>
      <c r="V92" s="71"/>
      <c r="W92" s="72"/>
      <c r="X92" s="146">
        <v>0.0</v>
      </c>
      <c r="Y92" s="72"/>
      <c r="Z92" s="145" t="s">
        <v>74</v>
      </c>
      <c r="AA92" s="72"/>
      <c r="AB92" s="147" t="s">
        <v>67</v>
      </c>
      <c r="AC92" s="75"/>
      <c r="AD92" s="75"/>
      <c r="AE92" s="75"/>
      <c r="AF92" s="75"/>
      <c r="AG92" s="75"/>
      <c r="AH92" s="75"/>
      <c r="AI92" s="75"/>
      <c r="AJ92" s="75"/>
      <c r="AK92" s="75"/>
      <c r="AL92" s="75"/>
      <c r="AM92" s="75"/>
    </row>
    <row r="93">
      <c r="A93" s="75"/>
      <c r="B93" s="160" t="s">
        <v>304</v>
      </c>
      <c r="C93" s="161">
        <v>46195.71600921296</v>
      </c>
      <c r="D93" s="72"/>
      <c r="E93" s="143" t="s">
        <v>70</v>
      </c>
      <c r="F93" s="71"/>
      <c r="G93" s="72"/>
      <c r="H93" s="143" t="s">
        <v>199</v>
      </c>
      <c r="I93" s="71"/>
      <c r="J93" s="72"/>
      <c r="K93" s="143" t="s">
        <v>305</v>
      </c>
      <c r="L93" s="71"/>
      <c r="M93" s="71"/>
      <c r="N93" s="71"/>
      <c r="O93" s="72"/>
      <c r="P93" s="99" t="s">
        <v>124</v>
      </c>
      <c r="Q93" s="71"/>
      <c r="R93" s="72"/>
      <c r="S93" s="145" t="s">
        <v>73</v>
      </c>
      <c r="T93" s="72"/>
      <c r="U93" s="146">
        <v>6500.0</v>
      </c>
      <c r="V93" s="71"/>
      <c r="W93" s="72"/>
      <c r="X93" s="146">
        <v>0.0</v>
      </c>
      <c r="Y93" s="72"/>
      <c r="Z93" s="145" t="s">
        <v>74</v>
      </c>
      <c r="AA93" s="72"/>
      <c r="AB93" s="147" t="s">
        <v>67</v>
      </c>
      <c r="AC93" s="75"/>
      <c r="AD93" s="75"/>
      <c r="AE93" s="75"/>
      <c r="AF93" s="75"/>
      <c r="AG93" s="75"/>
      <c r="AH93" s="75"/>
      <c r="AI93" s="75"/>
      <c r="AJ93" s="75"/>
      <c r="AK93" s="75"/>
      <c r="AL93" s="75"/>
      <c r="AM93" s="75"/>
    </row>
    <row r="94">
      <c r="A94" s="75"/>
      <c r="B94" s="160" t="s">
        <v>306</v>
      </c>
      <c r="C94" s="161">
        <v>46194.765445474535</v>
      </c>
      <c r="D94" s="72"/>
      <c r="E94" s="143" t="s">
        <v>70</v>
      </c>
      <c r="F94" s="71"/>
      <c r="G94" s="72"/>
      <c r="H94" s="143" t="s">
        <v>138</v>
      </c>
      <c r="I94" s="71"/>
      <c r="J94" s="72"/>
      <c r="K94" s="143" t="s">
        <v>307</v>
      </c>
      <c r="L94" s="71"/>
      <c r="M94" s="71"/>
      <c r="N94" s="71"/>
      <c r="O94" s="72"/>
      <c r="P94" s="99" t="s">
        <v>140</v>
      </c>
      <c r="Q94" s="71"/>
      <c r="R94" s="72"/>
      <c r="S94" s="145" t="s">
        <v>0</v>
      </c>
      <c r="T94" s="72"/>
      <c r="U94" s="146">
        <v>25000.0</v>
      </c>
      <c r="V94" s="71"/>
      <c r="W94" s="72"/>
      <c r="X94" s="146">
        <v>0.0</v>
      </c>
      <c r="Y94" s="72"/>
      <c r="Z94" s="145" t="s">
        <v>74</v>
      </c>
      <c r="AA94" s="72"/>
      <c r="AB94" s="147" t="s">
        <v>75</v>
      </c>
      <c r="AC94" s="75"/>
      <c r="AD94" s="75"/>
      <c r="AE94" s="75"/>
      <c r="AF94" s="75"/>
      <c r="AG94" s="75"/>
      <c r="AH94" s="75"/>
      <c r="AI94" s="75"/>
      <c r="AJ94" s="75"/>
      <c r="AK94" s="75"/>
      <c r="AL94" s="75"/>
      <c r="AM94" s="75"/>
    </row>
    <row r="95">
      <c r="A95" s="75"/>
      <c r="B95" s="160" t="s">
        <v>308</v>
      </c>
      <c r="C95" s="161">
        <v>46194.76393976852</v>
      </c>
      <c r="D95" s="72"/>
      <c r="E95" s="143" t="s">
        <v>7</v>
      </c>
      <c r="F95" s="71"/>
      <c r="G95" s="72"/>
      <c r="H95" s="143" t="s">
        <v>143</v>
      </c>
      <c r="I95" s="71"/>
      <c r="J95" s="72"/>
      <c r="K95" s="143" t="s">
        <v>236</v>
      </c>
      <c r="L95" s="71"/>
      <c r="M95" s="71"/>
      <c r="N95" s="71"/>
      <c r="O95" s="72"/>
      <c r="P95" s="99" t="s">
        <v>140</v>
      </c>
      <c r="Q95" s="71"/>
      <c r="R95" s="72"/>
      <c r="S95" s="145" t="s">
        <v>0</v>
      </c>
      <c r="T95" s="72"/>
      <c r="U95" s="146">
        <v>50000.0</v>
      </c>
      <c r="V95" s="71"/>
      <c r="W95" s="72"/>
      <c r="X95" s="146">
        <v>0.0</v>
      </c>
      <c r="Y95" s="72"/>
      <c r="Z95" s="145" t="s">
        <v>74</v>
      </c>
      <c r="AA95" s="72"/>
      <c r="AB95" s="147" t="s">
        <v>75</v>
      </c>
      <c r="AC95" s="75"/>
      <c r="AD95" s="75"/>
      <c r="AE95" s="75"/>
      <c r="AF95" s="75"/>
      <c r="AG95" s="75"/>
      <c r="AH95" s="75"/>
      <c r="AI95" s="75"/>
      <c r="AJ95" s="75"/>
      <c r="AK95" s="75"/>
      <c r="AL95" s="75"/>
      <c r="AM95" s="75"/>
    </row>
    <row r="96">
      <c r="A96" s="75"/>
      <c r="B96" s="160" t="s">
        <v>309</v>
      </c>
      <c r="C96" s="161">
        <v>46193.5181635301</v>
      </c>
      <c r="D96" s="72"/>
      <c r="E96" s="143" t="s">
        <v>7</v>
      </c>
      <c r="F96" s="71"/>
      <c r="G96" s="72"/>
      <c r="H96" s="143" t="s">
        <v>224</v>
      </c>
      <c r="I96" s="71"/>
      <c r="J96" s="72"/>
      <c r="K96" s="143" t="s">
        <v>310</v>
      </c>
      <c r="L96" s="71"/>
      <c r="M96" s="71"/>
      <c r="N96" s="71"/>
      <c r="O96" s="72"/>
      <c r="P96" s="99" t="s">
        <v>226</v>
      </c>
      <c r="Q96" s="71"/>
      <c r="R96" s="72"/>
      <c r="S96" s="145" t="s">
        <v>23</v>
      </c>
      <c r="T96" s="72"/>
      <c r="U96" s="146">
        <v>4444.0</v>
      </c>
      <c r="V96" s="71"/>
      <c r="W96" s="72"/>
      <c r="X96" s="146">
        <v>0.0</v>
      </c>
      <c r="Y96" s="72"/>
      <c r="Z96" s="145" t="s">
        <v>74</v>
      </c>
      <c r="AA96" s="72"/>
      <c r="AB96" s="147" t="s">
        <v>75</v>
      </c>
      <c r="AC96" s="75"/>
      <c r="AD96" s="75"/>
      <c r="AE96" s="75"/>
      <c r="AF96" s="75"/>
      <c r="AG96" s="75"/>
      <c r="AH96" s="75"/>
      <c r="AI96" s="75"/>
      <c r="AJ96" s="75"/>
      <c r="AK96" s="75"/>
      <c r="AL96" s="75"/>
      <c r="AM96" s="75"/>
    </row>
    <row r="97">
      <c r="A97" s="75"/>
      <c r="B97" s="160" t="s">
        <v>311</v>
      </c>
      <c r="C97" s="161">
        <v>46193.51623826389</v>
      </c>
      <c r="D97" s="72"/>
      <c r="E97" s="143" t="s">
        <v>7</v>
      </c>
      <c r="F97" s="71"/>
      <c r="G97" s="72"/>
      <c r="H97" s="143" t="s">
        <v>312</v>
      </c>
      <c r="I97" s="71"/>
      <c r="J97" s="72"/>
      <c r="K97" s="143" t="s">
        <v>313</v>
      </c>
      <c r="L97" s="71"/>
      <c r="M97" s="71"/>
      <c r="N97" s="71"/>
      <c r="O97" s="72"/>
      <c r="P97" s="99" t="s">
        <v>226</v>
      </c>
      <c r="Q97" s="71"/>
      <c r="R97" s="72"/>
      <c r="S97" s="145" t="s">
        <v>23</v>
      </c>
      <c r="T97" s="72"/>
      <c r="U97" s="146">
        <v>16000.0</v>
      </c>
      <c r="V97" s="71"/>
      <c r="W97" s="72"/>
      <c r="X97" s="146">
        <v>0.0</v>
      </c>
      <c r="Y97" s="72"/>
      <c r="Z97" s="145" t="s">
        <v>74</v>
      </c>
      <c r="AA97" s="72"/>
      <c r="AB97" s="147" t="s">
        <v>75</v>
      </c>
      <c r="AC97" s="75"/>
      <c r="AD97" s="75"/>
      <c r="AE97" s="75"/>
      <c r="AF97" s="75"/>
      <c r="AG97" s="75"/>
      <c r="AH97" s="75"/>
      <c r="AI97" s="75"/>
      <c r="AJ97" s="75"/>
      <c r="AK97" s="75"/>
      <c r="AL97" s="75"/>
      <c r="AM97" s="75"/>
    </row>
    <row r="98">
      <c r="A98" s="75"/>
      <c r="B98" s="160" t="s">
        <v>314</v>
      </c>
      <c r="C98" s="161">
        <v>46193.50767688657</v>
      </c>
      <c r="D98" s="72"/>
      <c r="E98" s="143" t="s">
        <v>70</v>
      </c>
      <c r="F98" s="71"/>
      <c r="G98" s="72"/>
      <c r="H98" s="143" t="s">
        <v>30</v>
      </c>
      <c r="I98" s="71"/>
      <c r="J98" s="72"/>
      <c r="K98" s="143" t="s">
        <v>71</v>
      </c>
      <c r="L98" s="71"/>
      <c r="M98" s="71"/>
      <c r="N98" s="71"/>
      <c r="O98" s="72"/>
      <c r="P98" s="99" t="s">
        <v>72</v>
      </c>
      <c r="Q98" s="71"/>
      <c r="R98" s="72"/>
      <c r="S98" s="145" t="s">
        <v>73</v>
      </c>
      <c r="T98" s="72"/>
      <c r="U98" s="146">
        <v>1000.0</v>
      </c>
      <c r="V98" s="71"/>
      <c r="W98" s="72"/>
      <c r="X98" s="146">
        <v>0.0</v>
      </c>
      <c r="Y98" s="72"/>
      <c r="Z98" s="145" t="s">
        <v>74</v>
      </c>
      <c r="AA98" s="72"/>
      <c r="AB98" s="147" t="s">
        <v>75</v>
      </c>
      <c r="AC98" s="75"/>
      <c r="AD98" s="75"/>
      <c r="AE98" s="75"/>
      <c r="AF98" s="75"/>
      <c r="AG98" s="75"/>
      <c r="AH98" s="75"/>
      <c r="AI98" s="75"/>
      <c r="AJ98" s="75"/>
      <c r="AK98" s="75"/>
      <c r="AL98" s="75"/>
      <c r="AM98" s="75"/>
    </row>
    <row r="99">
      <c r="A99" s="75"/>
      <c r="B99" s="160" t="s">
        <v>315</v>
      </c>
      <c r="C99" s="161">
        <v>46193.50595623843</v>
      </c>
      <c r="D99" s="72"/>
      <c r="E99" s="143" t="s">
        <v>70</v>
      </c>
      <c r="F99" s="71"/>
      <c r="G99" s="72"/>
      <c r="H99" s="143" t="s">
        <v>138</v>
      </c>
      <c r="I99" s="71"/>
      <c r="J99" s="72"/>
      <c r="K99" s="143" t="s">
        <v>316</v>
      </c>
      <c r="L99" s="71"/>
      <c r="M99" s="71"/>
      <c r="N99" s="71"/>
      <c r="O99" s="72"/>
      <c r="P99" s="99" t="s">
        <v>140</v>
      </c>
      <c r="Q99" s="71"/>
      <c r="R99" s="72"/>
      <c r="S99" s="145" t="s">
        <v>0</v>
      </c>
      <c r="T99" s="72"/>
      <c r="U99" s="146">
        <v>75000.0</v>
      </c>
      <c r="V99" s="71"/>
      <c r="W99" s="72"/>
      <c r="X99" s="146">
        <v>0.0</v>
      </c>
      <c r="Y99" s="72"/>
      <c r="Z99" s="145" t="s">
        <v>74</v>
      </c>
      <c r="AA99" s="72"/>
      <c r="AB99" s="147" t="s">
        <v>75</v>
      </c>
      <c r="AC99" s="75"/>
      <c r="AD99" s="75"/>
      <c r="AE99" s="75"/>
      <c r="AF99" s="75"/>
      <c r="AG99" s="75"/>
      <c r="AH99" s="75"/>
      <c r="AI99" s="75"/>
      <c r="AJ99" s="75"/>
      <c r="AK99" s="75"/>
      <c r="AL99" s="75"/>
      <c r="AM99" s="75"/>
    </row>
    <row r="100">
      <c r="A100" s="75"/>
      <c r="B100" s="160" t="s">
        <v>317</v>
      </c>
      <c r="C100" s="161">
        <v>46193.5038775</v>
      </c>
      <c r="D100" s="72"/>
      <c r="E100" s="143" t="s">
        <v>7</v>
      </c>
      <c r="F100" s="71"/>
      <c r="G100" s="72"/>
      <c r="H100" s="143" t="s">
        <v>143</v>
      </c>
      <c r="I100" s="71"/>
      <c r="J100" s="72"/>
      <c r="K100" s="143" t="s">
        <v>236</v>
      </c>
      <c r="L100" s="71"/>
      <c r="M100" s="71"/>
      <c r="N100" s="71"/>
      <c r="O100" s="72"/>
      <c r="P100" s="99" t="s">
        <v>140</v>
      </c>
      <c r="Q100" s="71"/>
      <c r="R100" s="72"/>
      <c r="S100" s="145" t="s">
        <v>0</v>
      </c>
      <c r="T100" s="72"/>
      <c r="U100" s="146">
        <v>50000.0</v>
      </c>
      <c r="V100" s="71"/>
      <c r="W100" s="72"/>
      <c r="X100" s="146">
        <v>0.0</v>
      </c>
      <c r="Y100" s="72"/>
      <c r="Z100" s="145" t="s">
        <v>74</v>
      </c>
      <c r="AA100" s="72"/>
      <c r="AB100" s="147" t="s">
        <v>75</v>
      </c>
      <c r="AC100" s="75"/>
      <c r="AD100" s="75"/>
      <c r="AE100" s="75"/>
      <c r="AF100" s="75"/>
      <c r="AG100" s="75"/>
      <c r="AH100" s="75"/>
      <c r="AI100" s="75"/>
      <c r="AJ100" s="75"/>
      <c r="AK100" s="75"/>
      <c r="AL100" s="75"/>
      <c r="AM100" s="75"/>
    </row>
    <row r="101">
      <c r="A101" s="75"/>
      <c r="B101" s="160" t="s">
        <v>318</v>
      </c>
      <c r="C101" s="161">
        <v>46193.50073759259</v>
      </c>
      <c r="D101" s="72"/>
      <c r="E101" s="143" t="s">
        <v>7</v>
      </c>
      <c r="F101" s="71"/>
      <c r="G101" s="72"/>
      <c r="H101" s="143" t="s">
        <v>143</v>
      </c>
      <c r="I101" s="71"/>
      <c r="J101" s="72"/>
      <c r="K101" s="143" t="s">
        <v>319</v>
      </c>
      <c r="L101" s="71"/>
      <c r="M101" s="71"/>
      <c r="N101" s="71"/>
      <c r="O101" s="72"/>
      <c r="P101" s="99" t="s">
        <v>140</v>
      </c>
      <c r="Q101" s="71"/>
      <c r="R101" s="72"/>
      <c r="S101" s="145" t="s">
        <v>0</v>
      </c>
      <c r="T101" s="72"/>
      <c r="U101" s="146">
        <v>100000.0</v>
      </c>
      <c r="V101" s="71"/>
      <c r="W101" s="72"/>
      <c r="X101" s="146">
        <v>0.0</v>
      </c>
      <c r="Y101" s="72"/>
      <c r="Z101" s="145" t="s">
        <v>74</v>
      </c>
      <c r="AA101" s="72"/>
      <c r="AB101" s="147" t="s">
        <v>75</v>
      </c>
      <c r="AC101" s="75"/>
      <c r="AD101" s="75"/>
      <c r="AE101" s="75"/>
      <c r="AF101" s="75"/>
      <c r="AG101" s="75"/>
      <c r="AH101" s="75"/>
      <c r="AI101" s="75"/>
      <c r="AJ101" s="75"/>
      <c r="AK101" s="75"/>
      <c r="AL101" s="75"/>
      <c r="AM101" s="75"/>
    </row>
    <row r="102">
      <c r="A102" s="75"/>
      <c r="B102" s="160" t="s">
        <v>320</v>
      </c>
      <c r="C102" s="161">
        <v>46192.619044363426</v>
      </c>
      <c r="D102" s="72"/>
      <c r="E102" s="143" t="s">
        <v>70</v>
      </c>
      <c r="F102" s="71"/>
      <c r="G102" s="72"/>
      <c r="H102" s="143" t="s">
        <v>138</v>
      </c>
      <c r="I102" s="71"/>
      <c r="J102" s="72"/>
      <c r="K102" s="143" t="s">
        <v>238</v>
      </c>
      <c r="L102" s="71"/>
      <c r="M102" s="71"/>
      <c r="N102" s="71"/>
      <c r="O102" s="72"/>
      <c r="P102" s="99" t="s">
        <v>140</v>
      </c>
      <c r="Q102" s="71"/>
      <c r="R102" s="72"/>
      <c r="S102" s="145" t="s">
        <v>92</v>
      </c>
      <c r="T102" s="72"/>
      <c r="U102" s="146">
        <v>42000.0</v>
      </c>
      <c r="V102" s="71"/>
      <c r="W102" s="72"/>
      <c r="X102" s="146">
        <v>0.0</v>
      </c>
      <c r="Y102" s="72"/>
      <c r="Z102" s="145" t="s">
        <v>74</v>
      </c>
      <c r="AA102" s="72"/>
      <c r="AB102" s="147" t="s">
        <v>75</v>
      </c>
      <c r="AC102" s="75"/>
      <c r="AD102" s="75"/>
      <c r="AE102" s="75"/>
      <c r="AF102" s="75"/>
      <c r="AG102" s="75"/>
      <c r="AH102" s="75"/>
      <c r="AI102" s="75"/>
      <c r="AJ102" s="75"/>
      <c r="AK102" s="75"/>
      <c r="AL102" s="75"/>
      <c r="AM102" s="75"/>
    </row>
    <row r="103">
      <c r="A103" s="75"/>
      <c r="B103" s="160" t="s">
        <v>321</v>
      </c>
      <c r="C103" s="161">
        <v>46191.84568525463</v>
      </c>
      <c r="D103" s="72"/>
      <c r="E103" s="143" t="s">
        <v>70</v>
      </c>
      <c r="F103" s="71"/>
      <c r="G103" s="72"/>
      <c r="H103" s="143" t="s">
        <v>199</v>
      </c>
      <c r="I103" s="71"/>
      <c r="J103" s="72"/>
      <c r="K103" s="143" t="s">
        <v>322</v>
      </c>
      <c r="L103" s="71"/>
      <c r="M103" s="71"/>
      <c r="N103" s="71"/>
      <c r="O103" s="72"/>
      <c r="P103" s="99" t="s">
        <v>124</v>
      </c>
      <c r="Q103" s="71"/>
      <c r="R103" s="72"/>
      <c r="S103" s="145" t="s">
        <v>73</v>
      </c>
      <c r="T103" s="72"/>
      <c r="U103" s="146">
        <v>6300.0</v>
      </c>
      <c r="V103" s="71"/>
      <c r="W103" s="72"/>
      <c r="X103" s="146">
        <v>0.0</v>
      </c>
      <c r="Y103" s="72"/>
      <c r="Z103" s="145" t="s">
        <v>74</v>
      </c>
      <c r="AA103" s="72"/>
      <c r="AB103" s="147" t="s">
        <v>75</v>
      </c>
      <c r="AC103" s="75"/>
      <c r="AD103" s="75"/>
      <c r="AE103" s="75"/>
      <c r="AF103" s="75"/>
      <c r="AG103" s="75"/>
      <c r="AH103" s="75"/>
      <c r="AI103" s="75"/>
      <c r="AJ103" s="75"/>
      <c r="AK103" s="75"/>
      <c r="AL103" s="75"/>
      <c r="AM103" s="75"/>
    </row>
    <row r="104">
      <c r="A104" s="75"/>
      <c r="B104" s="160" t="s">
        <v>323</v>
      </c>
      <c r="C104" s="161">
        <v>46191.84284561343</v>
      </c>
      <c r="D104" s="72"/>
      <c r="E104" s="143" t="s">
        <v>70</v>
      </c>
      <c r="F104" s="71"/>
      <c r="G104" s="72"/>
      <c r="H104" s="143" t="s">
        <v>199</v>
      </c>
      <c r="I104" s="71"/>
      <c r="J104" s="72"/>
      <c r="K104" s="143" t="s">
        <v>324</v>
      </c>
      <c r="L104" s="71"/>
      <c r="M104" s="71"/>
      <c r="N104" s="71"/>
      <c r="O104" s="72"/>
      <c r="P104" s="99" t="s">
        <v>124</v>
      </c>
      <c r="Q104" s="71"/>
      <c r="R104" s="72"/>
      <c r="S104" s="145" t="s">
        <v>73</v>
      </c>
      <c r="T104" s="72"/>
      <c r="U104" s="146">
        <v>3500.0</v>
      </c>
      <c r="V104" s="71"/>
      <c r="W104" s="72"/>
      <c r="X104" s="146">
        <v>0.0</v>
      </c>
      <c r="Y104" s="72"/>
      <c r="Z104" s="145" t="s">
        <v>74</v>
      </c>
      <c r="AA104" s="72"/>
      <c r="AB104" s="147" t="s">
        <v>67</v>
      </c>
      <c r="AC104" s="75"/>
      <c r="AD104" s="75"/>
      <c r="AE104" s="75"/>
      <c r="AF104" s="75"/>
      <c r="AG104" s="75"/>
      <c r="AH104" s="75"/>
      <c r="AI104" s="75"/>
      <c r="AJ104" s="75"/>
      <c r="AK104" s="75"/>
      <c r="AL104" s="75"/>
      <c r="AM104" s="75"/>
    </row>
    <row r="105">
      <c r="A105" s="75"/>
      <c r="B105" s="160" t="s">
        <v>325</v>
      </c>
      <c r="C105" s="161">
        <v>46191.84145936342</v>
      </c>
      <c r="D105" s="72"/>
      <c r="E105" s="143" t="s">
        <v>70</v>
      </c>
      <c r="F105" s="71"/>
      <c r="G105" s="72"/>
      <c r="H105" s="143" t="s">
        <v>30</v>
      </c>
      <c r="I105" s="71"/>
      <c r="J105" s="72"/>
      <c r="K105" s="143" t="s">
        <v>71</v>
      </c>
      <c r="L105" s="71"/>
      <c r="M105" s="71"/>
      <c r="N105" s="71"/>
      <c r="O105" s="72"/>
      <c r="P105" s="99" t="s">
        <v>72</v>
      </c>
      <c r="Q105" s="71"/>
      <c r="R105" s="72"/>
      <c r="S105" s="145" t="s">
        <v>73</v>
      </c>
      <c r="T105" s="72"/>
      <c r="U105" s="146">
        <v>4800.0</v>
      </c>
      <c r="V105" s="71"/>
      <c r="W105" s="72"/>
      <c r="X105" s="146">
        <v>0.0</v>
      </c>
      <c r="Y105" s="72"/>
      <c r="Z105" s="145" t="s">
        <v>74</v>
      </c>
      <c r="AA105" s="72"/>
      <c r="AB105" s="147" t="s">
        <v>75</v>
      </c>
      <c r="AC105" s="75"/>
      <c r="AD105" s="75"/>
      <c r="AE105" s="75"/>
      <c r="AF105" s="75"/>
      <c r="AG105" s="75"/>
      <c r="AH105" s="75"/>
      <c r="AI105" s="75"/>
      <c r="AJ105" s="75"/>
      <c r="AK105" s="75"/>
      <c r="AL105" s="75"/>
      <c r="AM105" s="75"/>
    </row>
    <row r="106">
      <c r="A106" s="75"/>
      <c r="B106" s="160" t="s">
        <v>326</v>
      </c>
      <c r="C106" s="161">
        <v>46191.75909465278</v>
      </c>
      <c r="D106" s="72"/>
      <c r="E106" s="143" t="s">
        <v>7</v>
      </c>
      <c r="F106" s="71"/>
      <c r="G106" s="72"/>
      <c r="H106" s="143" t="s">
        <v>78</v>
      </c>
      <c r="I106" s="71"/>
      <c r="J106" s="72"/>
      <c r="K106" s="143" t="s">
        <v>327</v>
      </c>
      <c r="L106" s="71"/>
      <c r="M106" s="71"/>
      <c r="N106" s="71"/>
      <c r="O106" s="72"/>
      <c r="P106" s="99" t="s">
        <v>328</v>
      </c>
      <c r="Q106" s="71"/>
      <c r="R106" s="72"/>
      <c r="S106" s="145" t="s">
        <v>114</v>
      </c>
      <c r="T106" s="72"/>
      <c r="U106" s="146">
        <v>20000.0</v>
      </c>
      <c r="V106" s="71"/>
      <c r="W106" s="72"/>
      <c r="X106" s="146">
        <v>0.0</v>
      </c>
      <c r="Y106" s="72"/>
      <c r="Z106" s="145" t="s">
        <v>74</v>
      </c>
      <c r="AA106" s="72"/>
      <c r="AB106" s="147" t="s">
        <v>67</v>
      </c>
      <c r="AC106" s="75"/>
      <c r="AD106" s="75"/>
      <c r="AE106" s="75"/>
      <c r="AF106" s="75"/>
      <c r="AG106" s="75"/>
      <c r="AH106" s="75"/>
      <c r="AI106" s="75"/>
      <c r="AJ106" s="75"/>
      <c r="AK106" s="75"/>
      <c r="AL106" s="75"/>
      <c r="AM106" s="75"/>
    </row>
    <row r="107">
      <c r="A107" s="75"/>
      <c r="B107" s="160" t="s">
        <v>329</v>
      </c>
      <c r="C107" s="161">
        <v>46191.64369725694</v>
      </c>
      <c r="D107" s="72"/>
      <c r="E107" s="143" t="s">
        <v>7</v>
      </c>
      <c r="F107" s="71"/>
      <c r="G107" s="72"/>
      <c r="H107" s="143" t="s">
        <v>78</v>
      </c>
      <c r="I107" s="71"/>
      <c r="J107" s="72"/>
      <c r="K107" s="143" t="s">
        <v>330</v>
      </c>
      <c r="L107" s="71"/>
      <c r="M107" s="71"/>
      <c r="N107" s="71"/>
      <c r="O107" s="72"/>
      <c r="P107" s="99" t="s">
        <v>331</v>
      </c>
      <c r="Q107" s="71"/>
      <c r="R107" s="72"/>
      <c r="S107" s="145" t="s">
        <v>81</v>
      </c>
      <c r="T107" s="72"/>
      <c r="U107" s="146">
        <v>25000.0</v>
      </c>
      <c r="V107" s="71"/>
      <c r="W107" s="72"/>
      <c r="X107" s="146">
        <v>0.0</v>
      </c>
      <c r="Y107" s="72"/>
      <c r="Z107" s="145" t="s">
        <v>74</v>
      </c>
      <c r="AA107" s="72"/>
      <c r="AB107" s="147" t="s">
        <v>75</v>
      </c>
      <c r="AC107" s="75"/>
      <c r="AD107" s="75"/>
      <c r="AE107" s="75"/>
      <c r="AF107" s="75"/>
      <c r="AG107" s="75"/>
      <c r="AH107" s="75"/>
      <c r="AI107" s="75"/>
      <c r="AJ107" s="75"/>
      <c r="AK107" s="75"/>
      <c r="AL107" s="75"/>
      <c r="AM107" s="75"/>
    </row>
    <row r="108">
      <c r="A108" s="75"/>
      <c r="B108" s="160" t="s">
        <v>332</v>
      </c>
      <c r="C108" s="161">
        <v>46191.63315311343</v>
      </c>
      <c r="D108" s="72"/>
      <c r="E108" s="143" t="s">
        <v>7</v>
      </c>
      <c r="F108" s="71"/>
      <c r="G108" s="72"/>
      <c r="H108" s="143" t="s">
        <v>78</v>
      </c>
      <c r="I108" s="71"/>
      <c r="J108" s="72"/>
      <c r="K108" s="143" t="s">
        <v>333</v>
      </c>
      <c r="L108" s="71"/>
      <c r="M108" s="71"/>
      <c r="N108" s="71"/>
      <c r="O108" s="72"/>
      <c r="P108" s="99" t="s">
        <v>334</v>
      </c>
      <c r="Q108" s="71"/>
      <c r="R108" s="72"/>
      <c r="S108" s="145" t="s">
        <v>114</v>
      </c>
      <c r="T108" s="72"/>
      <c r="U108" s="146">
        <v>20000.0</v>
      </c>
      <c r="V108" s="71"/>
      <c r="W108" s="72"/>
      <c r="X108" s="146">
        <v>0.0</v>
      </c>
      <c r="Y108" s="72"/>
      <c r="Z108" s="145" t="s">
        <v>74</v>
      </c>
      <c r="AA108" s="72"/>
      <c r="AB108" s="147" t="s">
        <v>75</v>
      </c>
      <c r="AC108" s="75"/>
      <c r="AD108" s="75"/>
      <c r="AE108" s="75"/>
      <c r="AF108" s="75"/>
      <c r="AG108" s="75"/>
      <c r="AH108" s="75"/>
      <c r="AI108" s="75"/>
      <c r="AJ108" s="75"/>
      <c r="AK108" s="75"/>
      <c r="AL108" s="75"/>
      <c r="AM108" s="75"/>
    </row>
    <row r="109">
      <c r="A109" s="75"/>
      <c r="B109" s="160" t="s">
        <v>335</v>
      </c>
      <c r="C109" s="161">
        <v>46191.63194436343</v>
      </c>
      <c r="D109" s="72"/>
      <c r="E109" s="143" t="s">
        <v>7</v>
      </c>
      <c r="F109" s="71"/>
      <c r="G109" s="72"/>
      <c r="H109" s="143" t="s">
        <v>78</v>
      </c>
      <c r="I109" s="71"/>
      <c r="J109" s="72"/>
      <c r="K109" s="143" t="s">
        <v>336</v>
      </c>
      <c r="L109" s="71"/>
      <c r="M109" s="71"/>
      <c r="N109" s="71"/>
      <c r="O109" s="72"/>
      <c r="P109" s="99" t="s">
        <v>334</v>
      </c>
      <c r="Q109" s="71"/>
      <c r="R109" s="72"/>
      <c r="S109" s="145" t="s">
        <v>92</v>
      </c>
      <c r="T109" s="72"/>
      <c r="U109" s="146">
        <v>25000.0</v>
      </c>
      <c r="V109" s="71"/>
      <c r="W109" s="72"/>
      <c r="X109" s="146">
        <v>0.0</v>
      </c>
      <c r="Y109" s="72"/>
      <c r="Z109" s="145" t="s">
        <v>74</v>
      </c>
      <c r="AA109" s="72"/>
      <c r="AB109" s="147" t="s">
        <v>75</v>
      </c>
      <c r="AC109" s="75"/>
      <c r="AD109" s="75"/>
      <c r="AE109" s="75"/>
      <c r="AF109" s="75"/>
      <c r="AG109" s="75"/>
      <c r="AH109" s="75"/>
      <c r="AI109" s="75"/>
      <c r="AJ109" s="75"/>
      <c r="AK109" s="75"/>
      <c r="AL109" s="75"/>
      <c r="AM109" s="75"/>
    </row>
    <row r="110">
      <c r="A110" s="75"/>
      <c r="B110" s="160" t="s">
        <v>337</v>
      </c>
      <c r="C110" s="161">
        <v>46191.60829674768</v>
      </c>
      <c r="D110" s="72"/>
      <c r="E110" s="143" t="s">
        <v>7</v>
      </c>
      <c r="F110" s="71"/>
      <c r="G110" s="72"/>
      <c r="H110" s="143" t="s">
        <v>127</v>
      </c>
      <c r="I110" s="71"/>
      <c r="J110" s="72"/>
      <c r="K110" s="143" t="s">
        <v>338</v>
      </c>
      <c r="L110" s="71"/>
      <c r="M110" s="71"/>
      <c r="N110" s="71"/>
      <c r="O110" s="72"/>
      <c r="P110" s="99" t="s">
        <v>140</v>
      </c>
      <c r="Q110" s="71"/>
      <c r="R110" s="72"/>
      <c r="S110" s="145" t="s">
        <v>73</v>
      </c>
      <c r="T110" s="72"/>
      <c r="U110" s="146">
        <v>3000.0</v>
      </c>
      <c r="V110" s="71"/>
      <c r="W110" s="72"/>
      <c r="X110" s="146">
        <v>0.0</v>
      </c>
      <c r="Y110" s="72"/>
      <c r="Z110" s="145" t="s">
        <v>74</v>
      </c>
      <c r="AA110" s="72"/>
      <c r="AB110" s="147" t="s">
        <v>75</v>
      </c>
      <c r="AC110" s="75"/>
      <c r="AD110" s="75"/>
      <c r="AE110" s="75"/>
      <c r="AF110" s="75"/>
      <c r="AG110" s="75"/>
      <c r="AH110" s="75"/>
      <c r="AI110" s="75"/>
      <c r="AJ110" s="75"/>
      <c r="AK110" s="75"/>
      <c r="AL110" s="75"/>
      <c r="AM110" s="75"/>
    </row>
    <row r="111">
      <c r="A111" s="75"/>
      <c r="B111" s="160" t="s">
        <v>339</v>
      </c>
      <c r="C111" s="161">
        <v>46191.60506342593</v>
      </c>
      <c r="D111" s="72"/>
      <c r="E111" s="143" t="s">
        <v>70</v>
      </c>
      <c r="F111" s="71"/>
      <c r="G111" s="72"/>
      <c r="H111" s="143" t="s">
        <v>122</v>
      </c>
      <c r="I111" s="71"/>
      <c r="J111" s="72"/>
      <c r="K111" s="143" t="s">
        <v>340</v>
      </c>
      <c r="L111" s="71"/>
      <c r="M111" s="71"/>
      <c r="N111" s="71"/>
      <c r="O111" s="72"/>
      <c r="P111" s="99" t="s">
        <v>140</v>
      </c>
      <c r="Q111" s="71"/>
      <c r="R111" s="72"/>
      <c r="S111" s="145" t="s">
        <v>73</v>
      </c>
      <c r="T111" s="72"/>
      <c r="U111" s="146">
        <v>3000.0</v>
      </c>
      <c r="V111" s="71"/>
      <c r="W111" s="72"/>
      <c r="X111" s="146">
        <v>0.0</v>
      </c>
      <c r="Y111" s="72"/>
      <c r="Z111" s="145" t="s">
        <v>74</v>
      </c>
      <c r="AA111" s="72"/>
      <c r="AB111" s="147" t="s">
        <v>67</v>
      </c>
      <c r="AC111" s="75"/>
      <c r="AD111" s="75"/>
      <c r="AE111" s="75"/>
      <c r="AF111" s="75"/>
      <c r="AG111" s="75"/>
      <c r="AH111" s="75"/>
      <c r="AI111" s="75"/>
      <c r="AJ111" s="75"/>
      <c r="AK111" s="75"/>
      <c r="AL111" s="75"/>
      <c r="AM111" s="75"/>
    </row>
    <row r="112">
      <c r="A112" s="75"/>
      <c r="B112" s="160" t="s">
        <v>341</v>
      </c>
      <c r="C112" s="161">
        <v>46190.869658275464</v>
      </c>
      <c r="D112" s="72"/>
      <c r="E112" s="143" t="s">
        <v>7</v>
      </c>
      <c r="F112" s="71"/>
      <c r="G112" s="72"/>
      <c r="H112" s="143" t="s">
        <v>78</v>
      </c>
      <c r="I112" s="71"/>
      <c r="J112" s="72"/>
      <c r="K112" s="143" t="s">
        <v>342</v>
      </c>
      <c r="L112" s="71"/>
      <c r="M112" s="71"/>
      <c r="N112" s="71"/>
      <c r="O112" s="72"/>
      <c r="P112" s="99" t="s">
        <v>343</v>
      </c>
      <c r="Q112" s="71"/>
      <c r="R112" s="72"/>
      <c r="S112" s="145" t="s">
        <v>81</v>
      </c>
      <c r="T112" s="72"/>
      <c r="U112" s="146">
        <v>25000.0</v>
      </c>
      <c r="V112" s="71"/>
      <c r="W112" s="72"/>
      <c r="X112" s="146">
        <v>0.0</v>
      </c>
      <c r="Y112" s="72"/>
      <c r="Z112" s="145" t="s">
        <v>74</v>
      </c>
      <c r="AA112" s="72"/>
      <c r="AB112" s="147" t="s">
        <v>75</v>
      </c>
      <c r="AC112" s="75"/>
      <c r="AD112" s="75"/>
      <c r="AE112" s="75"/>
      <c r="AF112" s="75"/>
      <c r="AG112" s="75"/>
      <c r="AH112" s="75"/>
      <c r="AI112" s="75"/>
      <c r="AJ112" s="75"/>
      <c r="AK112" s="75"/>
      <c r="AL112" s="75"/>
      <c r="AM112" s="75"/>
    </row>
    <row r="113">
      <c r="A113" s="75"/>
      <c r="B113" s="160" t="s">
        <v>344</v>
      </c>
      <c r="C113" s="161">
        <v>46190.73269525463</v>
      </c>
      <c r="D113" s="72"/>
      <c r="E113" s="143" t="s">
        <v>7</v>
      </c>
      <c r="F113" s="71"/>
      <c r="G113" s="72"/>
      <c r="H113" s="143" t="s">
        <v>78</v>
      </c>
      <c r="I113" s="71"/>
      <c r="J113" s="72"/>
      <c r="K113" s="143" t="s">
        <v>345</v>
      </c>
      <c r="L113" s="71"/>
      <c r="M113" s="71"/>
      <c r="N113" s="71"/>
      <c r="O113" s="72"/>
      <c r="P113" s="99" t="s">
        <v>346</v>
      </c>
      <c r="Q113" s="71"/>
      <c r="R113" s="72"/>
      <c r="S113" s="145" t="s">
        <v>81</v>
      </c>
      <c r="T113" s="72"/>
      <c r="U113" s="146">
        <v>25000.0</v>
      </c>
      <c r="V113" s="71"/>
      <c r="W113" s="72"/>
      <c r="X113" s="146">
        <v>0.0</v>
      </c>
      <c r="Y113" s="72"/>
      <c r="Z113" s="145" t="s">
        <v>74</v>
      </c>
      <c r="AA113" s="72"/>
      <c r="AB113" s="147" t="s">
        <v>75</v>
      </c>
      <c r="AC113" s="75"/>
      <c r="AD113" s="75"/>
      <c r="AE113" s="75"/>
      <c r="AF113" s="75"/>
      <c r="AG113" s="75"/>
      <c r="AH113" s="75"/>
      <c r="AI113" s="75"/>
      <c r="AJ113" s="75"/>
      <c r="AK113" s="75"/>
      <c r="AL113" s="75"/>
      <c r="AM113" s="75"/>
    </row>
    <row r="114">
      <c r="A114" s="75"/>
      <c r="B114" s="160" t="s">
        <v>347</v>
      </c>
      <c r="C114" s="161">
        <v>46190.63576449074</v>
      </c>
      <c r="D114" s="72"/>
      <c r="E114" s="143" t="s">
        <v>70</v>
      </c>
      <c r="F114" s="71"/>
      <c r="G114" s="72"/>
      <c r="H114" s="143" t="s">
        <v>138</v>
      </c>
      <c r="I114" s="71"/>
      <c r="J114" s="72"/>
      <c r="K114" s="143" t="s">
        <v>348</v>
      </c>
      <c r="L114" s="71"/>
      <c r="M114" s="71"/>
      <c r="N114" s="71"/>
      <c r="O114" s="72"/>
      <c r="P114" s="99" t="s">
        <v>140</v>
      </c>
      <c r="Q114" s="71"/>
      <c r="R114" s="72"/>
      <c r="S114" s="145" t="s">
        <v>0</v>
      </c>
      <c r="T114" s="72"/>
      <c r="U114" s="146">
        <v>100000.0</v>
      </c>
      <c r="V114" s="71"/>
      <c r="W114" s="72"/>
      <c r="X114" s="146">
        <v>0.0</v>
      </c>
      <c r="Y114" s="72"/>
      <c r="Z114" s="145" t="s">
        <v>74</v>
      </c>
      <c r="AA114" s="72"/>
      <c r="AB114" s="147" t="s">
        <v>75</v>
      </c>
      <c r="AC114" s="75"/>
      <c r="AD114" s="75"/>
      <c r="AE114" s="75"/>
      <c r="AF114" s="75"/>
      <c r="AG114" s="75"/>
      <c r="AH114" s="75"/>
      <c r="AI114" s="75"/>
      <c r="AJ114" s="75"/>
      <c r="AK114" s="75"/>
      <c r="AL114" s="75"/>
      <c r="AM114" s="75"/>
    </row>
    <row r="115">
      <c r="A115" s="75"/>
      <c r="B115" s="160" t="s">
        <v>349</v>
      </c>
      <c r="C115" s="161">
        <v>46190.634360173615</v>
      </c>
      <c r="D115" s="72"/>
      <c r="E115" s="143" t="s">
        <v>7</v>
      </c>
      <c r="F115" s="71"/>
      <c r="G115" s="72"/>
      <c r="H115" s="143" t="s">
        <v>143</v>
      </c>
      <c r="I115" s="71"/>
      <c r="J115" s="72"/>
      <c r="K115" s="143" t="s">
        <v>350</v>
      </c>
      <c r="L115" s="71"/>
      <c r="M115" s="71"/>
      <c r="N115" s="71"/>
      <c r="O115" s="72"/>
      <c r="P115" s="99" t="s">
        <v>140</v>
      </c>
      <c r="Q115" s="71"/>
      <c r="R115" s="72"/>
      <c r="S115" s="145" t="s">
        <v>0</v>
      </c>
      <c r="T115" s="72"/>
      <c r="U115" s="146">
        <v>200000.0</v>
      </c>
      <c r="V115" s="71"/>
      <c r="W115" s="72"/>
      <c r="X115" s="146">
        <v>0.0</v>
      </c>
      <c r="Y115" s="72"/>
      <c r="Z115" s="145" t="s">
        <v>74</v>
      </c>
      <c r="AA115" s="72"/>
      <c r="AB115" s="147" t="s">
        <v>75</v>
      </c>
      <c r="AC115" s="75"/>
      <c r="AD115" s="75"/>
      <c r="AE115" s="75"/>
      <c r="AF115" s="75"/>
      <c r="AG115" s="75"/>
      <c r="AH115" s="75"/>
      <c r="AI115" s="75"/>
      <c r="AJ115" s="75"/>
      <c r="AK115" s="75"/>
      <c r="AL115" s="75"/>
      <c r="AM115" s="75"/>
    </row>
    <row r="116">
      <c r="A116" s="75"/>
      <c r="B116" s="160" t="s">
        <v>351</v>
      </c>
      <c r="C116" s="161">
        <v>46189.897690983795</v>
      </c>
      <c r="D116" s="72"/>
      <c r="E116" s="143" t="s">
        <v>7</v>
      </c>
      <c r="F116" s="71"/>
      <c r="G116" s="72"/>
      <c r="H116" s="143" t="s">
        <v>78</v>
      </c>
      <c r="I116" s="71"/>
      <c r="J116" s="72"/>
      <c r="K116" s="143" t="s">
        <v>352</v>
      </c>
      <c r="L116" s="71"/>
      <c r="M116" s="71"/>
      <c r="N116" s="71"/>
      <c r="O116" s="72"/>
      <c r="P116" s="99" t="s">
        <v>353</v>
      </c>
      <c r="Q116" s="71"/>
      <c r="R116" s="72"/>
      <c r="S116" s="145" t="s">
        <v>81</v>
      </c>
      <c r="T116" s="72"/>
      <c r="U116" s="146">
        <v>30000.0</v>
      </c>
      <c r="V116" s="71"/>
      <c r="W116" s="72"/>
      <c r="X116" s="146">
        <v>0.0</v>
      </c>
      <c r="Y116" s="72"/>
      <c r="Z116" s="145" t="s">
        <v>74</v>
      </c>
      <c r="AA116" s="72"/>
      <c r="AB116" s="147" t="s">
        <v>75</v>
      </c>
      <c r="AC116" s="75"/>
      <c r="AD116" s="75"/>
      <c r="AE116" s="75"/>
      <c r="AF116" s="75"/>
      <c r="AG116" s="75"/>
      <c r="AH116" s="75"/>
      <c r="AI116" s="75"/>
      <c r="AJ116" s="75"/>
      <c r="AK116" s="75"/>
      <c r="AL116" s="75"/>
      <c r="AM116" s="75"/>
    </row>
    <row r="117">
      <c r="A117" s="75"/>
      <c r="B117" s="160" t="s">
        <v>354</v>
      </c>
      <c r="C117" s="161">
        <v>46189.80566371528</v>
      </c>
      <c r="D117" s="72"/>
      <c r="E117" s="143" t="s">
        <v>7</v>
      </c>
      <c r="F117" s="71"/>
      <c r="G117" s="72"/>
      <c r="H117" s="143" t="s">
        <v>78</v>
      </c>
      <c r="I117" s="71"/>
      <c r="J117" s="72"/>
      <c r="K117" s="143" t="s">
        <v>355</v>
      </c>
      <c r="L117" s="71"/>
      <c r="M117" s="71"/>
      <c r="N117" s="71"/>
      <c r="O117" s="72"/>
      <c r="P117" s="99" t="s">
        <v>356</v>
      </c>
      <c r="Q117" s="71"/>
      <c r="R117" s="72"/>
      <c r="S117" s="145" t="s">
        <v>81</v>
      </c>
      <c r="T117" s="72"/>
      <c r="U117" s="146">
        <v>25000.0</v>
      </c>
      <c r="V117" s="71"/>
      <c r="W117" s="72"/>
      <c r="X117" s="146">
        <v>0.0</v>
      </c>
      <c r="Y117" s="72"/>
      <c r="Z117" s="145" t="s">
        <v>74</v>
      </c>
      <c r="AA117" s="72"/>
      <c r="AB117" s="147" t="s">
        <v>75</v>
      </c>
      <c r="AC117" s="75"/>
      <c r="AD117" s="75"/>
      <c r="AE117" s="75"/>
      <c r="AF117" s="75"/>
      <c r="AG117" s="75"/>
      <c r="AH117" s="75"/>
      <c r="AI117" s="75"/>
      <c r="AJ117" s="75"/>
      <c r="AK117" s="75"/>
      <c r="AL117" s="75"/>
      <c r="AM117" s="75"/>
    </row>
    <row r="118">
      <c r="A118" s="75"/>
      <c r="B118" s="160" t="s">
        <v>357</v>
      </c>
      <c r="C118" s="161">
        <v>46189.71649708333</v>
      </c>
      <c r="D118" s="72"/>
      <c r="E118" s="143" t="s">
        <v>7</v>
      </c>
      <c r="F118" s="71"/>
      <c r="G118" s="72"/>
      <c r="H118" s="143" t="s">
        <v>78</v>
      </c>
      <c r="I118" s="71"/>
      <c r="J118" s="72"/>
      <c r="K118" s="143" t="s">
        <v>112</v>
      </c>
      <c r="L118" s="71"/>
      <c r="M118" s="71"/>
      <c r="N118" s="71"/>
      <c r="O118" s="72"/>
      <c r="P118" s="99" t="s">
        <v>113</v>
      </c>
      <c r="Q118" s="71"/>
      <c r="R118" s="72"/>
      <c r="S118" s="145" t="s">
        <v>81</v>
      </c>
      <c r="T118" s="72"/>
      <c r="U118" s="146">
        <v>25000.0</v>
      </c>
      <c r="V118" s="71"/>
      <c r="W118" s="72"/>
      <c r="X118" s="146">
        <v>0.0</v>
      </c>
      <c r="Y118" s="72"/>
      <c r="Z118" s="145" t="s">
        <v>74</v>
      </c>
      <c r="AA118" s="72"/>
      <c r="AB118" s="147" t="s">
        <v>67</v>
      </c>
      <c r="AC118" s="75"/>
      <c r="AD118" s="75"/>
      <c r="AE118" s="75"/>
      <c r="AF118" s="75"/>
      <c r="AG118" s="75"/>
      <c r="AH118" s="75"/>
      <c r="AI118" s="75"/>
      <c r="AJ118" s="75"/>
      <c r="AK118" s="75"/>
      <c r="AL118" s="75"/>
      <c r="AM118" s="75"/>
    </row>
    <row r="119">
      <c r="A119" s="75"/>
      <c r="B119" s="160" t="s">
        <v>358</v>
      </c>
      <c r="C119" s="161">
        <v>46189.66429511574</v>
      </c>
      <c r="D119" s="72"/>
      <c r="E119" s="143" t="s">
        <v>7</v>
      </c>
      <c r="F119" s="71"/>
      <c r="G119" s="72"/>
      <c r="H119" s="143" t="s">
        <v>78</v>
      </c>
      <c r="I119" s="71"/>
      <c r="J119" s="72"/>
      <c r="K119" s="143" t="s">
        <v>359</v>
      </c>
      <c r="L119" s="71"/>
      <c r="M119" s="71"/>
      <c r="N119" s="71"/>
      <c r="O119" s="72"/>
      <c r="P119" s="99" t="s">
        <v>360</v>
      </c>
      <c r="Q119" s="71"/>
      <c r="R119" s="72"/>
      <c r="S119" s="145" t="s">
        <v>81</v>
      </c>
      <c r="T119" s="72"/>
      <c r="U119" s="146">
        <v>25000.0</v>
      </c>
      <c r="V119" s="71"/>
      <c r="W119" s="72"/>
      <c r="X119" s="146">
        <v>0.0</v>
      </c>
      <c r="Y119" s="72"/>
      <c r="Z119" s="145" t="s">
        <v>74</v>
      </c>
      <c r="AA119" s="72"/>
      <c r="AB119" s="147" t="s">
        <v>75</v>
      </c>
      <c r="AC119" s="75"/>
      <c r="AD119" s="75"/>
      <c r="AE119" s="75"/>
      <c r="AF119" s="75"/>
      <c r="AG119" s="75"/>
      <c r="AH119" s="75"/>
      <c r="AI119" s="75"/>
      <c r="AJ119" s="75"/>
      <c r="AK119" s="75"/>
      <c r="AL119" s="75"/>
      <c r="AM119" s="75"/>
    </row>
    <row r="120">
      <c r="A120" s="75"/>
      <c r="B120" s="160" t="s">
        <v>361</v>
      </c>
      <c r="C120" s="161">
        <v>46189.603031238425</v>
      </c>
      <c r="D120" s="72"/>
      <c r="E120" s="143" t="s">
        <v>7</v>
      </c>
      <c r="F120" s="71"/>
      <c r="G120" s="72"/>
      <c r="H120" s="143" t="s">
        <v>78</v>
      </c>
      <c r="I120" s="71"/>
      <c r="J120" s="72"/>
      <c r="K120" s="143" t="s">
        <v>362</v>
      </c>
      <c r="L120" s="71"/>
      <c r="M120" s="71"/>
      <c r="N120" s="71"/>
      <c r="O120" s="72"/>
      <c r="P120" s="99" t="s">
        <v>363</v>
      </c>
      <c r="Q120" s="71"/>
      <c r="R120" s="72"/>
      <c r="S120" s="145" t="s">
        <v>81</v>
      </c>
      <c r="T120" s="72"/>
      <c r="U120" s="146">
        <v>25000.0</v>
      </c>
      <c r="V120" s="71"/>
      <c r="W120" s="72"/>
      <c r="X120" s="146">
        <v>0.0</v>
      </c>
      <c r="Y120" s="72"/>
      <c r="Z120" s="145" t="s">
        <v>74</v>
      </c>
      <c r="AA120" s="72"/>
      <c r="AB120" s="147" t="s">
        <v>75</v>
      </c>
      <c r="AC120" s="75"/>
      <c r="AD120" s="75"/>
      <c r="AE120" s="75"/>
      <c r="AF120" s="75"/>
      <c r="AG120" s="75"/>
      <c r="AH120" s="75"/>
      <c r="AI120" s="75"/>
      <c r="AJ120" s="75"/>
      <c r="AK120" s="75"/>
      <c r="AL120" s="75"/>
      <c r="AM120" s="75"/>
    </row>
    <row r="121">
      <c r="A121" s="75"/>
      <c r="B121" s="160" t="s">
        <v>364</v>
      </c>
      <c r="C121" s="161">
        <v>46189.59500920139</v>
      </c>
      <c r="D121" s="72"/>
      <c r="E121" s="143" t="s">
        <v>7</v>
      </c>
      <c r="F121" s="71"/>
      <c r="G121" s="72"/>
      <c r="H121" s="143" t="s">
        <v>78</v>
      </c>
      <c r="I121" s="71"/>
      <c r="J121" s="72"/>
      <c r="K121" s="143" t="s">
        <v>365</v>
      </c>
      <c r="L121" s="71"/>
      <c r="M121" s="71"/>
      <c r="N121" s="71"/>
      <c r="O121" s="72"/>
      <c r="P121" s="99" t="s">
        <v>366</v>
      </c>
      <c r="Q121" s="71"/>
      <c r="R121" s="72"/>
      <c r="S121" s="145" t="s">
        <v>92</v>
      </c>
      <c r="T121" s="72"/>
      <c r="U121" s="146">
        <v>20000.0</v>
      </c>
      <c r="V121" s="71"/>
      <c r="W121" s="72"/>
      <c r="X121" s="146">
        <v>0.0</v>
      </c>
      <c r="Y121" s="72"/>
      <c r="Z121" s="145" t="s">
        <v>74</v>
      </c>
      <c r="AA121" s="72"/>
      <c r="AB121" s="147" t="s">
        <v>67</v>
      </c>
      <c r="AC121" s="75"/>
      <c r="AD121" s="75"/>
      <c r="AE121" s="75"/>
      <c r="AF121" s="75"/>
      <c r="AG121" s="75"/>
      <c r="AH121" s="75"/>
      <c r="AI121" s="75"/>
      <c r="AJ121" s="75"/>
      <c r="AK121" s="75"/>
      <c r="AL121" s="75"/>
      <c r="AM121" s="75"/>
    </row>
    <row r="122">
      <c r="A122" s="75"/>
      <c r="B122" s="160" t="s">
        <v>367</v>
      </c>
      <c r="C122" s="161">
        <v>46189.59077005787</v>
      </c>
      <c r="D122" s="72"/>
      <c r="E122" s="143" t="s">
        <v>70</v>
      </c>
      <c r="F122" s="71"/>
      <c r="G122" s="72"/>
      <c r="H122" s="143" t="s">
        <v>148</v>
      </c>
      <c r="I122" s="71"/>
      <c r="J122" s="72"/>
      <c r="K122" s="143" t="s">
        <v>368</v>
      </c>
      <c r="L122" s="71"/>
      <c r="M122" s="71"/>
      <c r="N122" s="71"/>
      <c r="O122" s="72"/>
      <c r="P122" s="99" t="s">
        <v>150</v>
      </c>
      <c r="Q122" s="71"/>
      <c r="R122" s="72"/>
      <c r="S122" s="145" t="s">
        <v>73</v>
      </c>
      <c r="T122" s="72"/>
      <c r="U122" s="146">
        <v>3000.0</v>
      </c>
      <c r="V122" s="71"/>
      <c r="W122" s="72"/>
      <c r="X122" s="146">
        <v>0.0</v>
      </c>
      <c r="Y122" s="72"/>
      <c r="Z122" s="145" t="s">
        <v>74</v>
      </c>
      <c r="AA122" s="72"/>
      <c r="AB122" s="147" t="s">
        <v>67</v>
      </c>
      <c r="AC122" s="75"/>
      <c r="AD122" s="75"/>
      <c r="AE122" s="75"/>
      <c r="AF122" s="75"/>
      <c r="AG122" s="75"/>
      <c r="AH122" s="75"/>
      <c r="AI122" s="75"/>
      <c r="AJ122" s="75"/>
      <c r="AK122" s="75"/>
      <c r="AL122" s="75"/>
      <c r="AM122" s="75"/>
    </row>
    <row r="123">
      <c r="A123" s="75"/>
      <c r="B123" s="160" t="s">
        <v>369</v>
      </c>
      <c r="C123" s="161">
        <v>46189.58963128472</v>
      </c>
      <c r="D123" s="72"/>
      <c r="E123" s="143" t="s">
        <v>70</v>
      </c>
      <c r="F123" s="71"/>
      <c r="G123" s="72"/>
      <c r="H123" s="143" t="s">
        <v>169</v>
      </c>
      <c r="I123" s="71"/>
      <c r="J123" s="72"/>
      <c r="K123" s="143" t="s">
        <v>370</v>
      </c>
      <c r="L123" s="71"/>
      <c r="M123" s="71"/>
      <c r="N123" s="71"/>
      <c r="O123" s="72"/>
      <c r="P123" s="99" t="s">
        <v>150</v>
      </c>
      <c r="Q123" s="71"/>
      <c r="R123" s="72"/>
      <c r="S123" s="145" t="s">
        <v>73</v>
      </c>
      <c r="T123" s="72"/>
      <c r="U123" s="146">
        <v>7000.0</v>
      </c>
      <c r="V123" s="71"/>
      <c r="W123" s="72"/>
      <c r="X123" s="146">
        <v>0.0</v>
      </c>
      <c r="Y123" s="72"/>
      <c r="Z123" s="145" t="s">
        <v>74</v>
      </c>
      <c r="AA123" s="72"/>
      <c r="AB123" s="147" t="s">
        <v>75</v>
      </c>
      <c r="AC123" s="75"/>
      <c r="AD123" s="75"/>
      <c r="AE123" s="75"/>
      <c r="AF123" s="75"/>
      <c r="AG123" s="75"/>
      <c r="AH123" s="75"/>
      <c r="AI123" s="75"/>
      <c r="AJ123" s="75"/>
      <c r="AK123" s="75"/>
      <c r="AL123" s="75"/>
      <c r="AM123" s="75"/>
    </row>
    <row r="124">
      <c r="A124" s="75"/>
      <c r="B124" s="160" t="s">
        <v>371</v>
      </c>
      <c r="C124" s="161">
        <v>46189.48175072917</v>
      </c>
      <c r="D124" s="72"/>
      <c r="E124" s="143" t="s">
        <v>7</v>
      </c>
      <c r="F124" s="71"/>
      <c r="G124" s="72"/>
      <c r="H124" s="143" t="s">
        <v>78</v>
      </c>
      <c r="I124" s="71"/>
      <c r="J124" s="72"/>
      <c r="K124" s="143" t="s">
        <v>372</v>
      </c>
      <c r="L124" s="71"/>
      <c r="M124" s="71"/>
      <c r="N124" s="71"/>
      <c r="O124" s="72"/>
      <c r="P124" s="99" t="s">
        <v>373</v>
      </c>
      <c r="Q124" s="71"/>
      <c r="R124" s="72"/>
      <c r="S124" s="145" t="s">
        <v>81</v>
      </c>
      <c r="T124" s="72"/>
      <c r="U124" s="146">
        <v>45000.0</v>
      </c>
      <c r="V124" s="71"/>
      <c r="W124" s="72"/>
      <c r="X124" s="146">
        <v>0.0</v>
      </c>
      <c r="Y124" s="72"/>
      <c r="Z124" s="145" t="s">
        <v>74</v>
      </c>
      <c r="AA124" s="72"/>
      <c r="AB124" s="147" t="s">
        <v>67</v>
      </c>
      <c r="AC124" s="75"/>
      <c r="AD124" s="75"/>
      <c r="AE124" s="75"/>
      <c r="AF124" s="75"/>
      <c r="AG124" s="75"/>
      <c r="AH124" s="75"/>
      <c r="AI124" s="75"/>
      <c r="AJ124" s="75"/>
      <c r="AK124" s="75"/>
      <c r="AL124" s="75"/>
      <c r="AM124" s="75"/>
    </row>
    <row r="125">
      <c r="A125" s="75"/>
      <c r="B125" s="160" t="s">
        <v>374</v>
      </c>
      <c r="C125" s="161">
        <v>46189.437150729165</v>
      </c>
      <c r="D125" s="72"/>
      <c r="E125" s="143" t="s">
        <v>7</v>
      </c>
      <c r="F125" s="71"/>
      <c r="G125" s="72"/>
      <c r="H125" s="143" t="s">
        <v>78</v>
      </c>
      <c r="I125" s="71"/>
      <c r="J125" s="72"/>
      <c r="K125" s="143" t="s">
        <v>375</v>
      </c>
      <c r="L125" s="71"/>
      <c r="M125" s="71"/>
      <c r="N125" s="71"/>
      <c r="O125" s="72"/>
      <c r="P125" s="99" t="s">
        <v>376</v>
      </c>
      <c r="Q125" s="71"/>
      <c r="R125" s="72"/>
      <c r="S125" s="145" t="s">
        <v>114</v>
      </c>
      <c r="T125" s="72"/>
      <c r="U125" s="146">
        <v>30000.0</v>
      </c>
      <c r="V125" s="71"/>
      <c r="W125" s="72"/>
      <c r="X125" s="146">
        <v>0.0</v>
      </c>
      <c r="Y125" s="72"/>
      <c r="Z125" s="145" t="s">
        <v>74</v>
      </c>
      <c r="AA125" s="72"/>
      <c r="AB125" s="147" t="s">
        <v>67</v>
      </c>
      <c r="AC125" s="75"/>
      <c r="AD125" s="75"/>
      <c r="AE125" s="75"/>
      <c r="AF125" s="75"/>
      <c r="AG125" s="75"/>
      <c r="AH125" s="75"/>
      <c r="AI125" s="75"/>
      <c r="AJ125" s="75"/>
      <c r="AK125" s="75"/>
      <c r="AL125" s="75"/>
      <c r="AM125" s="75"/>
    </row>
    <row r="126">
      <c r="A126" s="75"/>
      <c r="B126" s="160" t="s">
        <v>377</v>
      </c>
      <c r="C126" s="161">
        <v>46187.76906572917</v>
      </c>
      <c r="D126" s="72"/>
      <c r="E126" s="143" t="s">
        <v>70</v>
      </c>
      <c r="F126" s="71"/>
      <c r="G126" s="72"/>
      <c r="H126" s="143" t="s">
        <v>122</v>
      </c>
      <c r="I126" s="71"/>
      <c r="J126" s="72"/>
      <c r="K126" s="143" t="s">
        <v>378</v>
      </c>
      <c r="L126" s="71"/>
      <c r="M126" s="71"/>
      <c r="N126" s="71"/>
      <c r="O126" s="72"/>
      <c r="P126" s="99" t="s">
        <v>124</v>
      </c>
      <c r="Q126" s="71"/>
      <c r="R126" s="72"/>
      <c r="S126" s="145" t="s">
        <v>73</v>
      </c>
      <c r="T126" s="72"/>
      <c r="U126" s="146">
        <v>50000.0</v>
      </c>
      <c r="V126" s="71"/>
      <c r="W126" s="72"/>
      <c r="X126" s="146">
        <v>0.0</v>
      </c>
      <c r="Y126" s="72"/>
      <c r="Z126" s="145" t="s">
        <v>74</v>
      </c>
      <c r="AA126" s="72"/>
      <c r="AB126" s="147" t="s">
        <v>75</v>
      </c>
      <c r="AC126" s="75"/>
      <c r="AD126" s="75"/>
      <c r="AE126" s="75"/>
      <c r="AF126" s="75"/>
      <c r="AG126" s="75"/>
      <c r="AH126" s="75"/>
      <c r="AI126" s="75"/>
      <c r="AJ126" s="75"/>
      <c r="AK126" s="75"/>
      <c r="AL126" s="75"/>
      <c r="AM126" s="75"/>
    </row>
    <row r="127">
      <c r="A127" s="75"/>
      <c r="B127" s="160" t="s">
        <v>379</v>
      </c>
      <c r="C127" s="161">
        <v>46187.76725379629</v>
      </c>
      <c r="D127" s="72"/>
      <c r="E127" s="143" t="s">
        <v>7</v>
      </c>
      <c r="F127" s="71"/>
      <c r="G127" s="72"/>
      <c r="H127" s="143" t="s">
        <v>127</v>
      </c>
      <c r="I127" s="71"/>
      <c r="J127" s="72"/>
      <c r="K127" s="143" t="s">
        <v>380</v>
      </c>
      <c r="L127" s="71"/>
      <c r="M127" s="71"/>
      <c r="N127" s="71"/>
      <c r="O127" s="72"/>
      <c r="P127" s="99" t="s">
        <v>124</v>
      </c>
      <c r="Q127" s="71"/>
      <c r="R127" s="72"/>
      <c r="S127" s="145" t="s">
        <v>73</v>
      </c>
      <c r="T127" s="72"/>
      <c r="U127" s="146">
        <v>50000.0</v>
      </c>
      <c r="V127" s="71"/>
      <c r="W127" s="72"/>
      <c r="X127" s="146">
        <v>0.0</v>
      </c>
      <c r="Y127" s="72"/>
      <c r="Z127" s="145" t="s">
        <v>74</v>
      </c>
      <c r="AA127" s="72"/>
      <c r="AB127" s="147" t="s">
        <v>67</v>
      </c>
      <c r="AC127" s="75"/>
      <c r="AD127" s="75"/>
      <c r="AE127" s="75"/>
      <c r="AF127" s="75"/>
      <c r="AG127" s="75"/>
      <c r="AH127" s="75"/>
      <c r="AI127" s="75"/>
      <c r="AJ127" s="75"/>
      <c r="AK127" s="75"/>
      <c r="AL127" s="75"/>
      <c r="AM127" s="75"/>
    </row>
    <row r="128">
      <c r="A128" s="75"/>
      <c r="B128" s="160" t="s">
        <v>381</v>
      </c>
      <c r="C128" s="161">
        <v>46187.765203159724</v>
      </c>
      <c r="D128" s="72"/>
      <c r="E128" s="143" t="s">
        <v>70</v>
      </c>
      <c r="F128" s="71"/>
      <c r="G128" s="72"/>
      <c r="H128" s="143" t="s">
        <v>138</v>
      </c>
      <c r="I128" s="71"/>
      <c r="J128" s="72"/>
      <c r="K128" s="143" t="s">
        <v>382</v>
      </c>
      <c r="L128" s="71"/>
      <c r="M128" s="71"/>
      <c r="N128" s="71"/>
      <c r="O128" s="72"/>
      <c r="P128" s="99" t="s">
        <v>140</v>
      </c>
      <c r="Q128" s="71"/>
      <c r="R128" s="72"/>
      <c r="S128" s="145" t="s">
        <v>0</v>
      </c>
      <c r="T128" s="72"/>
      <c r="U128" s="146">
        <v>30000.0</v>
      </c>
      <c r="V128" s="71"/>
      <c r="W128" s="72"/>
      <c r="X128" s="146">
        <v>0.0</v>
      </c>
      <c r="Y128" s="72"/>
      <c r="Z128" s="145" t="s">
        <v>74</v>
      </c>
      <c r="AA128" s="72"/>
      <c r="AB128" s="147" t="s">
        <v>75</v>
      </c>
      <c r="AC128" s="75"/>
      <c r="AD128" s="75"/>
      <c r="AE128" s="75"/>
      <c r="AF128" s="75"/>
      <c r="AG128" s="75"/>
      <c r="AH128" s="75"/>
      <c r="AI128" s="75"/>
      <c r="AJ128" s="75"/>
      <c r="AK128" s="75"/>
      <c r="AL128" s="75"/>
      <c r="AM128" s="75"/>
    </row>
    <row r="129">
      <c r="A129" s="75"/>
      <c r="B129" s="160" t="s">
        <v>383</v>
      </c>
      <c r="C129" s="161">
        <v>46187.764377071755</v>
      </c>
      <c r="D129" s="72"/>
      <c r="E129" s="143" t="s">
        <v>7</v>
      </c>
      <c r="F129" s="71"/>
      <c r="G129" s="72"/>
      <c r="H129" s="143" t="s">
        <v>143</v>
      </c>
      <c r="I129" s="71"/>
      <c r="J129" s="72"/>
      <c r="K129" s="143" t="s">
        <v>384</v>
      </c>
      <c r="L129" s="71"/>
      <c r="M129" s="71"/>
      <c r="N129" s="71"/>
      <c r="O129" s="72"/>
      <c r="P129" s="99" t="s">
        <v>140</v>
      </c>
      <c r="Q129" s="71"/>
      <c r="R129" s="72"/>
      <c r="S129" s="145" t="s">
        <v>0</v>
      </c>
      <c r="T129" s="72"/>
      <c r="U129" s="146">
        <v>60000.0</v>
      </c>
      <c r="V129" s="71"/>
      <c r="W129" s="72"/>
      <c r="X129" s="146">
        <v>0.0</v>
      </c>
      <c r="Y129" s="72"/>
      <c r="Z129" s="145" t="s">
        <v>74</v>
      </c>
      <c r="AA129" s="72"/>
      <c r="AB129" s="147" t="s">
        <v>75</v>
      </c>
      <c r="AC129" s="75"/>
      <c r="AD129" s="75"/>
      <c r="AE129" s="75"/>
      <c r="AF129" s="75"/>
      <c r="AG129" s="75"/>
      <c r="AH129" s="75"/>
      <c r="AI129" s="75"/>
      <c r="AJ129" s="75"/>
      <c r="AK129" s="75"/>
      <c r="AL129" s="75"/>
      <c r="AM129" s="75"/>
    </row>
    <row r="130">
      <c r="A130" s="75"/>
      <c r="B130" s="160" t="s">
        <v>385</v>
      </c>
      <c r="C130" s="161">
        <v>46185.79125332176</v>
      </c>
      <c r="D130" s="72"/>
      <c r="E130" s="143" t="s">
        <v>7</v>
      </c>
      <c r="F130" s="71"/>
      <c r="G130" s="72"/>
      <c r="H130" s="143" t="s">
        <v>78</v>
      </c>
      <c r="I130" s="71"/>
      <c r="J130" s="72"/>
      <c r="K130" s="143" t="s">
        <v>386</v>
      </c>
      <c r="L130" s="71"/>
      <c r="M130" s="71"/>
      <c r="N130" s="71"/>
      <c r="O130" s="72"/>
      <c r="P130" s="99" t="s">
        <v>387</v>
      </c>
      <c r="Q130" s="71"/>
      <c r="R130" s="72"/>
      <c r="S130" s="145" t="s">
        <v>81</v>
      </c>
      <c r="T130" s="72"/>
      <c r="U130" s="146">
        <v>25000.0</v>
      </c>
      <c r="V130" s="71"/>
      <c r="W130" s="72"/>
      <c r="X130" s="146">
        <v>0.0</v>
      </c>
      <c r="Y130" s="72"/>
      <c r="Z130" s="145" t="s">
        <v>74</v>
      </c>
      <c r="AA130" s="72"/>
      <c r="AB130" s="147" t="s">
        <v>67</v>
      </c>
      <c r="AC130" s="75"/>
      <c r="AD130" s="75"/>
      <c r="AE130" s="75"/>
      <c r="AF130" s="75"/>
      <c r="AG130" s="75"/>
      <c r="AH130" s="75"/>
      <c r="AI130" s="75"/>
      <c r="AJ130" s="75"/>
      <c r="AK130" s="75"/>
      <c r="AL130" s="75"/>
      <c r="AM130" s="75"/>
    </row>
    <row r="131">
      <c r="A131" s="75"/>
      <c r="B131" s="160" t="s">
        <v>388</v>
      </c>
      <c r="C131" s="161">
        <v>46185.78757509259</v>
      </c>
      <c r="D131" s="72"/>
      <c r="E131" s="143" t="s">
        <v>7</v>
      </c>
      <c r="F131" s="71"/>
      <c r="G131" s="72"/>
      <c r="H131" s="143" t="s">
        <v>78</v>
      </c>
      <c r="I131" s="71"/>
      <c r="J131" s="72"/>
      <c r="K131" s="143" t="s">
        <v>389</v>
      </c>
      <c r="L131" s="71"/>
      <c r="M131" s="71"/>
      <c r="N131" s="71"/>
      <c r="O131" s="72"/>
      <c r="P131" s="99" t="s">
        <v>390</v>
      </c>
      <c r="Q131" s="71"/>
      <c r="R131" s="72"/>
      <c r="S131" s="145" t="s">
        <v>114</v>
      </c>
      <c r="T131" s="72"/>
      <c r="U131" s="146">
        <v>30000.0</v>
      </c>
      <c r="V131" s="71"/>
      <c r="W131" s="72"/>
      <c r="X131" s="146">
        <v>0.0</v>
      </c>
      <c r="Y131" s="72"/>
      <c r="Z131" s="145" t="s">
        <v>74</v>
      </c>
      <c r="AA131" s="72"/>
      <c r="AB131" s="147" t="s">
        <v>75</v>
      </c>
      <c r="AC131" s="75"/>
      <c r="AD131" s="75"/>
      <c r="AE131" s="75"/>
      <c r="AF131" s="75"/>
      <c r="AG131" s="75"/>
      <c r="AH131" s="75"/>
      <c r="AI131" s="75"/>
      <c r="AJ131" s="75"/>
      <c r="AK131" s="75"/>
      <c r="AL131" s="75"/>
      <c r="AM131" s="75"/>
    </row>
    <row r="132">
      <c r="A132" s="75"/>
      <c r="B132" s="160" t="s">
        <v>391</v>
      </c>
      <c r="C132" s="161">
        <v>46185.78621119213</v>
      </c>
      <c r="D132" s="72"/>
      <c r="E132" s="143" t="s">
        <v>7</v>
      </c>
      <c r="F132" s="71"/>
      <c r="G132" s="72"/>
      <c r="H132" s="143" t="s">
        <v>78</v>
      </c>
      <c r="I132" s="71"/>
      <c r="J132" s="72"/>
      <c r="K132" s="143" t="s">
        <v>392</v>
      </c>
      <c r="L132" s="71"/>
      <c r="M132" s="71"/>
      <c r="N132" s="71"/>
      <c r="O132" s="72"/>
      <c r="P132" s="99" t="s">
        <v>393</v>
      </c>
      <c r="Q132" s="71"/>
      <c r="R132" s="72"/>
      <c r="S132" s="145" t="s">
        <v>114</v>
      </c>
      <c r="T132" s="72"/>
      <c r="U132" s="146">
        <v>20000.0</v>
      </c>
      <c r="V132" s="71"/>
      <c r="W132" s="72"/>
      <c r="X132" s="146">
        <v>0.0</v>
      </c>
      <c r="Y132" s="72"/>
      <c r="Z132" s="145" t="s">
        <v>74</v>
      </c>
      <c r="AA132" s="72"/>
      <c r="AB132" s="147" t="s">
        <v>75</v>
      </c>
      <c r="AC132" s="75"/>
      <c r="AD132" s="75"/>
      <c r="AE132" s="75"/>
      <c r="AF132" s="75"/>
      <c r="AG132" s="75"/>
      <c r="AH132" s="75"/>
      <c r="AI132" s="75"/>
      <c r="AJ132" s="75"/>
      <c r="AK132" s="75"/>
      <c r="AL132" s="75"/>
      <c r="AM132" s="75"/>
    </row>
    <row r="133">
      <c r="A133" s="75"/>
      <c r="B133" s="160" t="s">
        <v>394</v>
      </c>
      <c r="C133" s="161">
        <v>46185.769336377314</v>
      </c>
      <c r="D133" s="72"/>
      <c r="E133" s="143" t="s">
        <v>70</v>
      </c>
      <c r="F133" s="71"/>
      <c r="G133" s="72"/>
      <c r="H133" s="143" t="s">
        <v>395</v>
      </c>
      <c r="I133" s="71"/>
      <c r="J133" s="72"/>
      <c r="K133" s="143" t="s">
        <v>396</v>
      </c>
      <c r="L133" s="71"/>
      <c r="M133" s="71"/>
      <c r="N133" s="71"/>
      <c r="O133" s="72"/>
      <c r="P133" s="99" t="s">
        <v>397</v>
      </c>
      <c r="Q133" s="71"/>
      <c r="R133" s="72"/>
      <c r="S133" s="145" t="s">
        <v>73</v>
      </c>
      <c r="T133" s="72"/>
      <c r="U133" s="146">
        <v>290000.0</v>
      </c>
      <c r="V133" s="71"/>
      <c r="W133" s="72"/>
      <c r="X133" s="146">
        <v>0.0</v>
      </c>
      <c r="Y133" s="72"/>
      <c r="Z133" s="145" t="s">
        <v>74</v>
      </c>
      <c r="AA133" s="72"/>
      <c r="AB133" s="147" t="s">
        <v>75</v>
      </c>
      <c r="AC133" s="75"/>
      <c r="AD133" s="75"/>
      <c r="AE133" s="75"/>
      <c r="AF133" s="75"/>
      <c r="AG133" s="75"/>
      <c r="AH133" s="75"/>
      <c r="AI133" s="75"/>
      <c r="AJ133" s="75"/>
      <c r="AK133" s="75"/>
      <c r="AL133" s="75"/>
      <c r="AM133" s="75"/>
    </row>
    <row r="134">
      <c r="A134" s="75"/>
      <c r="B134" s="160" t="s">
        <v>398</v>
      </c>
      <c r="C134" s="161">
        <v>46185.7669178125</v>
      </c>
      <c r="D134" s="72"/>
      <c r="E134" s="143" t="s">
        <v>70</v>
      </c>
      <c r="F134" s="71"/>
      <c r="G134" s="72"/>
      <c r="H134" s="143" t="s">
        <v>199</v>
      </c>
      <c r="I134" s="71"/>
      <c r="J134" s="72"/>
      <c r="K134" s="143" t="s">
        <v>399</v>
      </c>
      <c r="L134" s="71"/>
      <c r="M134" s="71"/>
      <c r="N134" s="71"/>
      <c r="O134" s="72"/>
      <c r="P134" s="99" t="s">
        <v>124</v>
      </c>
      <c r="Q134" s="71"/>
      <c r="R134" s="72"/>
      <c r="S134" s="145" t="s">
        <v>73</v>
      </c>
      <c r="T134" s="72"/>
      <c r="U134" s="146">
        <v>7400.0</v>
      </c>
      <c r="V134" s="71"/>
      <c r="W134" s="72"/>
      <c r="X134" s="146">
        <v>0.0</v>
      </c>
      <c r="Y134" s="72"/>
      <c r="Z134" s="145" t="s">
        <v>74</v>
      </c>
      <c r="AA134" s="72"/>
      <c r="AB134" s="147" t="s">
        <v>75</v>
      </c>
      <c r="AC134" s="75"/>
      <c r="AD134" s="75"/>
      <c r="AE134" s="75"/>
      <c r="AF134" s="75"/>
      <c r="AG134" s="75"/>
      <c r="AH134" s="75"/>
      <c r="AI134" s="75"/>
      <c r="AJ134" s="75"/>
      <c r="AK134" s="75"/>
      <c r="AL134" s="75"/>
      <c r="AM134" s="75"/>
    </row>
    <row r="135">
      <c r="A135" s="75"/>
      <c r="B135" s="160" t="s">
        <v>400</v>
      </c>
      <c r="C135" s="161">
        <v>46185.73309097222</v>
      </c>
      <c r="D135" s="72"/>
      <c r="E135" s="143" t="s">
        <v>7</v>
      </c>
      <c r="F135" s="71"/>
      <c r="G135" s="72"/>
      <c r="H135" s="143" t="s">
        <v>224</v>
      </c>
      <c r="I135" s="71"/>
      <c r="J135" s="72"/>
      <c r="K135" s="143" t="s">
        <v>401</v>
      </c>
      <c r="L135" s="71"/>
      <c r="M135" s="71"/>
      <c r="N135" s="71"/>
      <c r="O135" s="72"/>
      <c r="P135" s="99" t="s">
        <v>226</v>
      </c>
      <c r="Q135" s="71"/>
      <c r="R135" s="72"/>
      <c r="S135" s="145" t="s">
        <v>23</v>
      </c>
      <c r="T135" s="72"/>
      <c r="U135" s="146">
        <v>3130.0</v>
      </c>
      <c r="V135" s="71"/>
      <c r="W135" s="72"/>
      <c r="X135" s="146">
        <v>0.0</v>
      </c>
      <c r="Y135" s="72"/>
      <c r="Z135" s="145" t="s">
        <v>74</v>
      </c>
      <c r="AA135" s="72"/>
      <c r="AB135" s="147" t="s">
        <v>67</v>
      </c>
      <c r="AC135" s="75"/>
      <c r="AD135" s="75"/>
      <c r="AE135" s="75"/>
      <c r="AF135" s="75"/>
      <c r="AG135" s="75"/>
      <c r="AH135" s="75"/>
      <c r="AI135" s="75"/>
      <c r="AJ135" s="75"/>
      <c r="AK135" s="75"/>
      <c r="AL135" s="75"/>
      <c r="AM135" s="75"/>
    </row>
    <row r="136">
      <c r="A136" s="75"/>
      <c r="B136" s="160" t="s">
        <v>402</v>
      </c>
      <c r="C136" s="161">
        <v>46185.69608659722</v>
      </c>
      <c r="D136" s="72"/>
      <c r="E136" s="143" t="s">
        <v>7</v>
      </c>
      <c r="F136" s="71"/>
      <c r="G136" s="72"/>
      <c r="H136" s="143" t="s">
        <v>78</v>
      </c>
      <c r="I136" s="71"/>
      <c r="J136" s="72"/>
      <c r="K136" s="143" t="s">
        <v>403</v>
      </c>
      <c r="L136" s="71"/>
      <c r="M136" s="71"/>
      <c r="N136" s="71"/>
      <c r="O136" s="72"/>
      <c r="P136" s="99" t="s">
        <v>404</v>
      </c>
      <c r="Q136" s="71"/>
      <c r="R136" s="72"/>
      <c r="S136" s="145" t="s">
        <v>114</v>
      </c>
      <c r="T136" s="72"/>
      <c r="U136" s="146">
        <v>20000.0</v>
      </c>
      <c r="V136" s="71"/>
      <c r="W136" s="72"/>
      <c r="X136" s="146">
        <v>0.0</v>
      </c>
      <c r="Y136" s="72"/>
      <c r="Z136" s="145" t="s">
        <v>74</v>
      </c>
      <c r="AA136" s="72"/>
      <c r="AB136" s="147" t="s">
        <v>67</v>
      </c>
      <c r="AC136" s="75"/>
      <c r="AD136" s="75"/>
      <c r="AE136" s="75"/>
      <c r="AF136" s="75"/>
      <c r="AG136" s="75"/>
      <c r="AH136" s="75"/>
      <c r="AI136" s="75"/>
      <c r="AJ136" s="75"/>
      <c r="AK136" s="75"/>
      <c r="AL136" s="75"/>
      <c r="AM136" s="75"/>
    </row>
    <row r="137">
      <c r="A137" s="75"/>
      <c r="B137" s="160" t="s">
        <v>405</v>
      </c>
      <c r="C137" s="161">
        <v>46184.783827604166</v>
      </c>
      <c r="D137" s="72"/>
      <c r="E137" s="143" t="s">
        <v>70</v>
      </c>
      <c r="F137" s="71"/>
      <c r="G137" s="72"/>
      <c r="H137" s="143" t="s">
        <v>148</v>
      </c>
      <c r="I137" s="71"/>
      <c r="J137" s="72"/>
      <c r="K137" s="143" t="s">
        <v>406</v>
      </c>
      <c r="L137" s="71"/>
      <c r="M137" s="71"/>
      <c r="N137" s="71"/>
      <c r="O137" s="72"/>
      <c r="P137" s="99" t="s">
        <v>150</v>
      </c>
      <c r="Q137" s="71"/>
      <c r="R137" s="72"/>
      <c r="S137" s="145" t="s">
        <v>125</v>
      </c>
      <c r="T137" s="72"/>
      <c r="U137" s="146">
        <v>5100.0</v>
      </c>
      <c r="V137" s="71"/>
      <c r="W137" s="72"/>
      <c r="X137" s="146">
        <v>0.0</v>
      </c>
      <c r="Y137" s="72"/>
      <c r="Z137" s="145" t="s">
        <v>74</v>
      </c>
      <c r="AA137" s="72"/>
      <c r="AB137" s="147" t="s">
        <v>75</v>
      </c>
      <c r="AC137" s="75"/>
      <c r="AD137" s="75"/>
      <c r="AE137" s="75"/>
      <c r="AF137" s="75"/>
      <c r="AG137" s="75"/>
      <c r="AH137" s="75"/>
      <c r="AI137" s="75"/>
      <c r="AJ137" s="75"/>
      <c r="AK137" s="75"/>
      <c r="AL137" s="75"/>
      <c r="AM137" s="75"/>
    </row>
    <row r="138">
      <c r="A138" s="75"/>
      <c r="B138" s="160" t="s">
        <v>407</v>
      </c>
      <c r="C138" s="161">
        <v>46184.782220277775</v>
      </c>
      <c r="D138" s="72"/>
      <c r="E138" s="143" t="s">
        <v>70</v>
      </c>
      <c r="F138" s="71"/>
      <c r="G138" s="72"/>
      <c r="H138" s="143" t="s">
        <v>28</v>
      </c>
      <c r="I138" s="71"/>
      <c r="J138" s="72"/>
      <c r="K138" s="143" t="s">
        <v>408</v>
      </c>
      <c r="L138" s="71"/>
      <c r="M138" s="71"/>
      <c r="N138" s="71"/>
      <c r="O138" s="72"/>
      <c r="P138" s="99" t="s">
        <v>409</v>
      </c>
      <c r="Q138" s="71"/>
      <c r="R138" s="72"/>
      <c r="S138" s="145" t="s">
        <v>125</v>
      </c>
      <c r="T138" s="72"/>
      <c r="U138" s="146">
        <v>68000.0</v>
      </c>
      <c r="V138" s="71"/>
      <c r="W138" s="72"/>
      <c r="X138" s="146">
        <v>0.0</v>
      </c>
      <c r="Y138" s="72"/>
      <c r="Z138" s="145" t="s">
        <v>74</v>
      </c>
      <c r="AA138" s="72"/>
      <c r="AB138" s="147" t="s">
        <v>75</v>
      </c>
      <c r="AC138" s="75"/>
      <c r="AD138" s="75"/>
      <c r="AE138" s="75"/>
      <c r="AF138" s="75"/>
      <c r="AG138" s="75"/>
      <c r="AH138" s="75"/>
      <c r="AI138" s="75"/>
      <c r="AJ138" s="75"/>
      <c r="AK138" s="75"/>
      <c r="AL138" s="75"/>
      <c r="AM138" s="75"/>
    </row>
    <row r="139">
      <c r="A139" s="75"/>
      <c r="B139" s="160" t="s">
        <v>410</v>
      </c>
      <c r="C139" s="161">
        <v>46184.75737008102</v>
      </c>
      <c r="D139" s="72"/>
      <c r="E139" s="143" t="s">
        <v>7</v>
      </c>
      <c r="F139" s="71"/>
      <c r="G139" s="72"/>
      <c r="H139" s="143" t="s">
        <v>78</v>
      </c>
      <c r="I139" s="71"/>
      <c r="J139" s="72"/>
      <c r="K139" s="143" t="s">
        <v>411</v>
      </c>
      <c r="L139" s="71"/>
      <c r="M139" s="71"/>
      <c r="N139" s="71"/>
      <c r="O139" s="72"/>
      <c r="P139" s="99" t="s">
        <v>412</v>
      </c>
      <c r="Q139" s="71"/>
      <c r="R139" s="72"/>
      <c r="S139" s="145" t="s">
        <v>81</v>
      </c>
      <c r="T139" s="72"/>
      <c r="U139" s="146">
        <v>25000.0</v>
      </c>
      <c r="V139" s="71"/>
      <c r="W139" s="72"/>
      <c r="X139" s="146">
        <v>0.0</v>
      </c>
      <c r="Y139" s="72"/>
      <c r="Z139" s="145" t="s">
        <v>74</v>
      </c>
      <c r="AA139" s="72"/>
      <c r="AB139" s="147" t="s">
        <v>75</v>
      </c>
      <c r="AC139" s="75"/>
      <c r="AD139" s="75"/>
      <c r="AE139" s="75"/>
      <c r="AF139" s="75"/>
      <c r="AG139" s="75"/>
      <c r="AH139" s="75"/>
      <c r="AI139" s="75"/>
      <c r="AJ139" s="75"/>
      <c r="AK139" s="75"/>
      <c r="AL139" s="75"/>
      <c r="AM139" s="75"/>
    </row>
    <row r="140">
      <c r="A140" s="75"/>
      <c r="B140" s="160" t="s">
        <v>413</v>
      </c>
      <c r="C140" s="161">
        <v>46184.74016071759</v>
      </c>
      <c r="D140" s="72"/>
      <c r="E140" s="143" t="s">
        <v>7</v>
      </c>
      <c r="F140" s="71"/>
      <c r="G140" s="72"/>
      <c r="H140" s="143" t="s">
        <v>78</v>
      </c>
      <c r="I140" s="71"/>
      <c r="J140" s="72"/>
      <c r="K140" s="143" t="s">
        <v>414</v>
      </c>
      <c r="L140" s="71"/>
      <c r="M140" s="71"/>
      <c r="N140" s="71"/>
      <c r="O140" s="72"/>
      <c r="P140" s="99" t="s">
        <v>415</v>
      </c>
      <c r="Q140" s="71"/>
      <c r="R140" s="72"/>
      <c r="S140" s="145" t="s">
        <v>81</v>
      </c>
      <c r="T140" s="72"/>
      <c r="U140" s="146">
        <v>25000.0</v>
      </c>
      <c r="V140" s="71"/>
      <c r="W140" s="72"/>
      <c r="X140" s="146">
        <v>0.0</v>
      </c>
      <c r="Y140" s="72"/>
      <c r="Z140" s="145" t="s">
        <v>74</v>
      </c>
      <c r="AA140" s="72"/>
      <c r="AB140" s="147" t="s">
        <v>75</v>
      </c>
      <c r="AC140" s="75"/>
      <c r="AD140" s="75"/>
      <c r="AE140" s="75"/>
      <c r="AF140" s="75"/>
      <c r="AG140" s="75"/>
      <c r="AH140" s="75"/>
      <c r="AI140" s="75"/>
      <c r="AJ140" s="75"/>
      <c r="AK140" s="75"/>
      <c r="AL140" s="75"/>
      <c r="AM140" s="75"/>
    </row>
    <row r="141">
      <c r="A141" s="75"/>
      <c r="B141" s="160" t="s">
        <v>416</v>
      </c>
      <c r="C141" s="161">
        <v>46184.731874386576</v>
      </c>
      <c r="D141" s="72"/>
      <c r="E141" s="143" t="s">
        <v>7</v>
      </c>
      <c r="F141" s="71"/>
      <c r="G141" s="72"/>
      <c r="H141" s="143" t="s">
        <v>78</v>
      </c>
      <c r="I141" s="71"/>
      <c r="J141" s="72"/>
      <c r="K141" s="143" t="s">
        <v>417</v>
      </c>
      <c r="L141" s="71"/>
      <c r="M141" s="71"/>
      <c r="N141" s="71"/>
      <c r="O141" s="72"/>
      <c r="P141" s="99" t="s">
        <v>418</v>
      </c>
      <c r="Q141" s="71"/>
      <c r="R141" s="72"/>
      <c r="S141" s="145" t="s">
        <v>81</v>
      </c>
      <c r="T141" s="72"/>
      <c r="U141" s="146">
        <v>25000.0</v>
      </c>
      <c r="V141" s="71"/>
      <c r="W141" s="72"/>
      <c r="X141" s="146">
        <v>0.0</v>
      </c>
      <c r="Y141" s="72"/>
      <c r="Z141" s="145" t="s">
        <v>74</v>
      </c>
      <c r="AA141" s="72"/>
      <c r="AB141" s="147" t="s">
        <v>75</v>
      </c>
      <c r="AC141" s="75"/>
      <c r="AD141" s="75"/>
      <c r="AE141" s="75"/>
      <c r="AF141" s="75"/>
      <c r="AG141" s="75"/>
      <c r="AH141" s="75"/>
      <c r="AI141" s="75"/>
      <c r="AJ141" s="75"/>
      <c r="AK141" s="75"/>
      <c r="AL141" s="75"/>
      <c r="AM141" s="75"/>
    </row>
    <row r="142">
      <c r="A142" s="75"/>
      <c r="B142" s="160" t="s">
        <v>419</v>
      </c>
      <c r="C142" s="161">
        <v>46184.64982806713</v>
      </c>
      <c r="D142" s="72"/>
      <c r="E142" s="143" t="s">
        <v>70</v>
      </c>
      <c r="F142" s="71"/>
      <c r="G142" s="72"/>
      <c r="H142" s="143" t="s">
        <v>122</v>
      </c>
      <c r="I142" s="71"/>
      <c r="J142" s="72"/>
      <c r="K142" s="143" t="s">
        <v>420</v>
      </c>
      <c r="L142" s="71"/>
      <c r="M142" s="71"/>
      <c r="N142" s="71"/>
      <c r="O142" s="72"/>
      <c r="P142" s="99" t="s">
        <v>226</v>
      </c>
      <c r="Q142" s="71"/>
      <c r="R142" s="72"/>
      <c r="S142" s="145" t="s">
        <v>73</v>
      </c>
      <c r="T142" s="72"/>
      <c r="U142" s="146">
        <v>12000.0</v>
      </c>
      <c r="V142" s="71"/>
      <c r="W142" s="72"/>
      <c r="X142" s="146">
        <v>0.0</v>
      </c>
      <c r="Y142" s="72"/>
      <c r="Z142" s="145" t="s">
        <v>74</v>
      </c>
      <c r="AA142" s="72"/>
      <c r="AB142" s="147" t="s">
        <v>75</v>
      </c>
      <c r="AC142" s="75"/>
      <c r="AD142" s="75"/>
      <c r="AE142" s="75"/>
      <c r="AF142" s="75"/>
      <c r="AG142" s="75"/>
      <c r="AH142" s="75"/>
      <c r="AI142" s="75"/>
      <c r="AJ142" s="75"/>
      <c r="AK142" s="75"/>
      <c r="AL142" s="75"/>
      <c r="AM142" s="75"/>
    </row>
    <row r="143">
      <c r="A143" s="75"/>
      <c r="B143" s="160" t="s">
        <v>421</v>
      </c>
      <c r="C143" s="161">
        <v>46184.64835041667</v>
      </c>
      <c r="D143" s="72"/>
      <c r="E143" s="143" t="s">
        <v>7</v>
      </c>
      <c r="F143" s="71"/>
      <c r="G143" s="72"/>
      <c r="H143" s="143" t="s">
        <v>127</v>
      </c>
      <c r="I143" s="71"/>
      <c r="J143" s="72"/>
      <c r="K143" s="143" t="s">
        <v>422</v>
      </c>
      <c r="L143" s="71"/>
      <c r="M143" s="71"/>
      <c r="N143" s="71"/>
      <c r="O143" s="72"/>
      <c r="P143" s="99" t="s">
        <v>226</v>
      </c>
      <c r="Q143" s="71"/>
      <c r="R143" s="72"/>
      <c r="S143" s="145" t="s">
        <v>73</v>
      </c>
      <c r="T143" s="72"/>
      <c r="U143" s="146">
        <v>12000.0</v>
      </c>
      <c r="V143" s="71"/>
      <c r="W143" s="72"/>
      <c r="X143" s="146">
        <v>0.0</v>
      </c>
      <c r="Y143" s="72"/>
      <c r="Z143" s="145" t="s">
        <v>74</v>
      </c>
      <c r="AA143" s="72"/>
      <c r="AB143" s="147" t="s">
        <v>67</v>
      </c>
      <c r="AC143" s="75"/>
      <c r="AD143" s="75"/>
      <c r="AE143" s="75"/>
      <c r="AF143" s="75"/>
      <c r="AG143" s="75"/>
      <c r="AH143" s="75"/>
      <c r="AI143" s="75"/>
      <c r="AJ143" s="75"/>
      <c r="AK143" s="75"/>
      <c r="AL143" s="75"/>
      <c r="AM143" s="75"/>
    </row>
    <row r="144">
      <c r="A144" s="75"/>
      <c r="B144" s="160" t="s">
        <v>423</v>
      </c>
      <c r="C144" s="161">
        <v>46184.62815538194</v>
      </c>
      <c r="D144" s="72"/>
      <c r="E144" s="143" t="s">
        <v>70</v>
      </c>
      <c r="F144" s="71"/>
      <c r="G144" s="72"/>
      <c r="H144" s="143" t="s">
        <v>199</v>
      </c>
      <c r="I144" s="71"/>
      <c r="J144" s="72"/>
      <c r="K144" s="143" t="s">
        <v>424</v>
      </c>
      <c r="L144" s="71"/>
      <c r="M144" s="71"/>
      <c r="N144" s="71"/>
      <c r="O144" s="72"/>
      <c r="P144" s="99" t="s">
        <v>140</v>
      </c>
      <c r="Q144" s="71"/>
      <c r="R144" s="72"/>
      <c r="S144" s="145" t="s">
        <v>73</v>
      </c>
      <c r="T144" s="72"/>
      <c r="U144" s="146">
        <v>3100.0</v>
      </c>
      <c r="V144" s="71"/>
      <c r="W144" s="72"/>
      <c r="X144" s="146">
        <v>0.0</v>
      </c>
      <c r="Y144" s="72"/>
      <c r="Z144" s="145" t="s">
        <v>74</v>
      </c>
      <c r="AA144" s="72"/>
      <c r="AB144" s="147" t="s">
        <v>75</v>
      </c>
      <c r="AC144" s="75"/>
      <c r="AD144" s="75"/>
      <c r="AE144" s="75"/>
      <c r="AF144" s="75"/>
      <c r="AG144" s="75"/>
      <c r="AH144" s="75"/>
      <c r="AI144" s="75"/>
      <c r="AJ144" s="75"/>
      <c r="AK144" s="75"/>
      <c r="AL144" s="75"/>
      <c r="AM144" s="75"/>
    </row>
    <row r="145">
      <c r="A145" s="75"/>
      <c r="B145" s="160" t="s">
        <v>425</v>
      </c>
      <c r="C145" s="161">
        <v>46183.95882561343</v>
      </c>
      <c r="D145" s="72"/>
      <c r="E145" s="143" t="s">
        <v>70</v>
      </c>
      <c r="F145" s="71"/>
      <c r="G145" s="72"/>
      <c r="H145" s="143" t="s">
        <v>204</v>
      </c>
      <c r="I145" s="71"/>
      <c r="J145" s="72"/>
      <c r="K145" s="143" t="s">
        <v>205</v>
      </c>
      <c r="L145" s="71"/>
      <c r="M145" s="71"/>
      <c r="N145" s="71"/>
      <c r="O145" s="72"/>
      <c r="P145" s="99" t="s">
        <v>124</v>
      </c>
      <c r="Q145" s="71"/>
      <c r="R145" s="72"/>
      <c r="S145" s="145" t="s">
        <v>73</v>
      </c>
      <c r="T145" s="72"/>
      <c r="U145" s="146">
        <v>800.0</v>
      </c>
      <c r="V145" s="71"/>
      <c r="W145" s="72"/>
      <c r="X145" s="146">
        <v>0.0</v>
      </c>
      <c r="Y145" s="72"/>
      <c r="Z145" s="145" t="s">
        <v>74</v>
      </c>
      <c r="AA145" s="72"/>
      <c r="AB145" s="147" t="s">
        <v>67</v>
      </c>
      <c r="AC145" s="75"/>
      <c r="AD145" s="75"/>
      <c r="AE145" s="75"/>
      <c r="AF145" s="75"/>
      <c r="AG145" s="75"/>
      <c r="AH145" s="75"/>
      <c r="AI145" s="75"/>
      <c r="AJ145" s="75"/>
      <c r="AK145" s="75"/>
      <c r="AL145" s="75"/>
      <c r="AM145" s="75"/>
    </row>
    <row r="146">
      <c r="A146" s="75"/>
      <c r="B146" s="160" t="s">
        <v>426</v>
      </c>
      <c r="C146" s="161">
        <v>46183.95064711805</v>
      </c>
      <c r="D146" s="72"/>
      <c r="E146" s="143" t="s">
        <v>7</v>
      </c>
      <c r="F146" s="71"/>
      <c r="G146" s="72"/>
      <c r="H146" s="143" t="s">
        <v>78</v>
      </c>
      <c r="I146" s="71"/>
      <c r="J146" s="72"/>
      <c r="K146" s="143" t="s">
        <v>427</v>
      </c>
      <c r="L146" s="71"/>
      <c r="M146" s="71"/>
      <c r="N146" s="71"/>
      <c r="O146" s="72"/>
      <c r="P146" s="99" t="s">
        <v>428</v>
      </c>
      <c r="Q146" s="71"/>
      <c r="R146" s="72"/>
      <c r="S146" s="145" t="s">
        <v>81</v>
      </c>
      <c r="T146" s="72"/>
      <c r="U146" s="146">
        <v>30000.0</v>
      </c>
      <c r="V146" s="71"/>
      <c r="W146" s="72"/>
      <c r="X146" s="146">
        <v>0.0</v>
      </c>
      <c r="Y146" s="72"/>
      <c r="Z146" s="145" t="s">
        <v>74</v>
      </c>
      <c r="AA146" s="72"/>
      <c r="AB146" s="147" t="s">
        <v>67</v>
      </c>
      <c r="AC146" s="75"/>
      <c r="AD146" s="75"/>
      <c r="AE146" s="75"/>
      <c r="AF146" s="75"/>
      <c r="AG146" s="75"/>
      <c r="AH146" s="75"/>
      <c r="AI146" s="75"/>
      <c r="AJ146" s="75"/>
      <c r="AK146" s="75"/>
      <c r="AL146" s="75"/>
      <c r="AM146" s="75"/>
    </row>
    <row r="147">
      <c r="A147" s="75"/>
      <c r="B147" s="160" t="s">
        <v>429</v>
      </c>
      <c r="C147" s="161">
        <v>46183.88033667824</v>
      </c>
      <c r="D147" s="72"/>
      <c r="E147" s="143" t="s">
        <v>7</v>
      </c>
      <c r="F147" s="71"/>
      <c r="G147" s="72"/>
      <c r="H147" s="143" t="s">
        <v>78</v>
      </c>
      <c r="I147" s="71"/>
      <c r="J147" s="72"/>
      <c r="K147" s="143" t="s">
        <v>430</v>
      </c>
      <c r="L147" s="71"/>
      <c r="M147" s="71"/>
      <c r="N147" s="71"/>
      <c r="O147" s="72"/>
      <c r="P147" s="99" t="s">
        <v>431</v>
      </c>
      <c r="Q147" s="71"/>
      <c r="R147" s="72"/>
      <c r="S147" s="145" t="s">
        <v>81</v>
      </c>
      <c r="T147" s="72"/>
      <c r="U147" s="146">
        <v>25000.0</v>
      </c>
      <c r="V147" s="71"/>
      <c r="W147" s="72"/>
      <c r="X147" s="146">
        <v>0.0</v>
      </c>
      <c r="Y147" s="72"/>
      <c r="Z147" s="145" t="s">
        <v>74</v>
      </c>
      <c r="AA147" s="72"/>
      <c r="AB147" s="147" t="s">
        <v>67</v>
      </c>
      <c r="AC147" s="75"/>
      <c r="AD147" s="75"/>
      <c r="AE147" s="75"/>
      <c r="AF147" s="75"/>
      <c r="AG147" s="75"/>
      <c r="AH147" s="75"/>
      <c r="AI147" s="75"/>
      <c r="AJ147" s="75"/>
      <c r="AK147" s="75"/>
      <c r="AL147" s="75"/>
      <c r="AM147" s="75"/>
    </row>
    <row r="148">
      <c r="A148" s="75"/>
      <c r="B148" s="160" t="s">
        <v>432</v>
      </c>
      <c r="C148" s="161">
        <v>46183.87936827546</v>
      </c>
      <c r="D148" s="72"/>
      <c r="E148" s="143" t="s">
        <v>7</v>
      </c>
      <c r="F148" s="71"/>
      <c r="G148" s="72"/>
      <c r="H148" s="143" t="s">
        <v>78</v>
      </c>
      <c r="I148" s="71"/>
      <c r="J148" s="72"/>
      <c r="K148" s="143" t="s">
        <v>433</v>
      </c>
      <c r="L148" s="71"/>
      <c r="M148" s="71"/>
      <c r="N148" s="71"/>
      <c r="O148" s="72"/>
      <c r="P148" s="99" t="s">
        <v>434</v>
      </c>
      <c r="Q148" s="71"/>
      <c r="R148" s="72"/>
      <c r="S148" s="145" t="s">
        <v>81</v>
      </c>
      <c r="T148" s="72"/>
      <c r="U148" s="146">
        <v>25000.0</v>
      </c>
      <c r="V148" s="71"/>
      <c r="W148" s="72"/>
      <c r="X148" s="146">
        <v>0.0</v>
      </c>
      <c r="Y148" s="72"/>
      <c r="Z148" s="145" t="s">
        <v>74</v>
      </c>
      <c r="AA148" s="72"/>
      <c r="AB148" s="147" t="s">
        <v>75</v>
      </c>
      <c r="AC148" s="75"/>
      <c r="AD148" s="75"/>
      <c r="AE148" s="75"/>
      <c r="AF148" s="75"/>
      <c r="AG148" s="75"/>
      <c r="AH148" s="75"/>
      <c r="AI148" s="75"/>
      <c r="AJ148" s="75"/>
      <c r="AK148" s="75"/>
      <c r="AL148" s="75"/>
      <c r="AM148" s="75"/>
    </row>
    <row r="149">
      <c r="A149" s="75"/>
      <c r="B149" s="160" t="s">
        <v>435</v>
      </c>
      <c r="C149" s="161">
        <v>46183.84691633102</v>
      </c>
      <c r="D149" s="72"/>
      <c r="E149" s="143" t="s">
        <v>70</v>
      </c>
      <c r="F149" s="71"/>
      <c r="G149" s="72"/>
      <c r="H149" s="143" t="s">
        <v>169</v>
      </c>
      <c r="I149" s="71"/>
      <c r="J149" s="72"/>
      <c r="K149" s="143" t="s">
        <v>436</v>
      </c>
      <c r="L149" s="71"/>
      <c r="M149" s="71"/>
      <c r="N149" s="71"/>
      <c r="O149" s="72"/>
      <c r="P149" s="99" t="s">
        <v>150</v>
      </c>
      <c r="Q149" s="71"/>
      <c r="R149" s="72"/>
      <c r="S149" s="145" t="s">
        <v>125</v>
      </c>
      <c r="T149" s="72"/>
      <c r="U149" s="146">
        <v>20000.0</v>
      </c>
      <c r="V149" s="71"/>
      <c r="W149" s="72"/>
      <c r="X149" s="146">
        <v>0.0</v>
      </c>
      <c r="Y149" s="72"/>
      <c r="Z149" s="145" t="s">
        <v>74</v>
      </c>
      <c r="AA149" s="72"/>
      <c r="AB149" s="147" t="s">
        <v>75</v>
      </c>
      <c r="AC149" s="75"/>
      <c r="AD149" s="75"/>
      <c r="AE149" s="75"/>
      <c r="AF149" s="75"/>
      <c r="AG149" s="75"/>
      <c r="AH149" s="75"/>
      <c r="AI149" s="75"/>
      <c r="AJ149" s="75"/>
      <c r="AK149" s="75"/>
      <c r="AL149" s="75"/>
      <c r="AM149" s="75"/>
    </row>
    <row r="150">
      <c r="A150" s="75"/>
      <c r="B150" s="160" t="s">
        <v>437</v>
      </c>
      <c r="C150" s="161">
        <v>46183.77527702546</v>
      </c>
      <c r="D150" s="72"/>
      <c r="E150" s="143" t="s">
        <v>7</v>
      </c>
      <c r="F150" s="71"/>
      <c r="G150" s="72"/>
      <c r="H150" s="143" t="s">
        <v>78</v>
      </c>
      <c r="I150" s="71"/>
      <c r="J150" s="72"/>
      <c r="K150" s="143" t="s">
        <v>438</v>
      </c>
      <c r="L150" s="71"/>
      <c r="M150" s="71"/>
      <c r="N150" s="71"/>
      <c r="O150" s="72"/>
      <c r="P150" s="99" t="s">
        <v>439</v>
      </c>
      <c r="Q150" s="71"/>
      <c r="R150" s="72"/>
      <c r="S150" s="145" t="s">
        <v>81</v>
      </c>
      <c r="T150" s="72"/>
      <c r="U150" s="146">
        <v>0.0</v>
      </c>
      <c r="V150" s="71"/>
      <c r="W150" s="72"/>
      <c r="X150" s="146">
        <v>0.0</v>
      </c>
      <c r="Y150" s="72"/>
      <c r="Z150" s="145" t="s">
        <v>74</v>
      </c>
      <c r="AA150" s="72"/>
      <c r="AB150" s="147" t="s">
        <v>67</v>
      </c>
      <c r="AC150" s="75"/>
      <c r="AD150" s="75"/>
      <c r="AE150" s="75"/>
      <c r="AF150" s="75"/>
      <c r="AG150" s="75"/>
      <c r="AH150" s="75"/>
      <c r="AI150" s="75"/>
      <c r="AJ150" s="75"/>
      <c r="AK150" s="75"/>
      <c r="AL150" s="75"/>
      <c r="AM150" s="75"/>
    </row>
    <row r="151">
      <c r="A151" s="75"/>
      <c r="B151" s="160" t="s">
        <v>440</v>
      </c>
      <c r="C151" s="161">
        <v>46183.74233732639</v>
      </c>
      <c r="D151" s="72"/>
      <c r="E151" s="143" t="s">
        <v>7</v>
      </c>
      <c r="F151" s="71"/>
      <c r="G151" s="72"/>
      <c r="H151" s="143" t="s">
        <v>78</v>
      </c>
      <c r="I151" s="71"/>
      <c r="J151" s="72"/>
      <c r="K151" s="143" t="s">
        <v>441</v>
      </c>
      <c r="L151" s="71"/>
      <c r="M151" s="71"/>
      <c r="N151" s="71"/>
      <c r="O151" s="72"/>
      <c r="P151" s="99" t="s">
        <v>442</v>
      </c>
      <c r="Q151" s="71"/>
      <c r="R151" s="72"/>
      <c r="S151" s="145" t="s">
        <v>81</v>
      </c>
      <c r="T151" s="72"/>
      <c r="U151" s="146">
        <v>25000.0</v>
      </c>
      <c r="V151" s="71"/>
      <c r="W151" s="72"/>
      <c r="X151" s="146">
        <v>0.0</v>
      </c>
      <c r="Y151" s="72"/>
      <c r="Z151" s="145" t="s">
        <v>74</v>
      </c>
      <c r="AA151" s="72"/>
      <c r="AB151" s="147" t="s">
        <v>75</v>
      </c>
      <c r="AC151" s="75"/>
      <c r="AD151" s="75"/>
      <c r="AE151" s="75"/>
      <c r="AF151" s="75"/>
      <c r="AG151" s="75"/>
      <c r="AH151" s="75"/>
      <c r="AI151" s="75"/>
      <c r="AJ151" s="75"/>
      <c r="AK151" s="75"/>
      <c r="AL151" s="75"/>
      <c r="AM151" s="75"/>
    </row>
    <row r="152">
      <c r="A152" s="75"/>
      <c r="B152" s="160" t="s">
        <v>443</v>
      </c>
      <c r="C152" s="161">
        <v>46183.741309363424</v>
      </c>
      <c r="D152" s="72"/>
      <c r="E152" s="143" t="s">
        <v>7</v>
      </c>
      <c r="F152" s="71"/>
      <c r="G152" s="72"/>
      <c r="H152" s="143" t="s">
        <v>78</v>
      </c>
      <c r="I152" s="71"/>
      <c r="J152" s="72"/>
      <c r="K152" s="143" t="s">
        <v>444</v>
      </c>
      <c r="L152" s="71"/>
      <c r="M152" s="71"/>
      <c r="N152" s="71"/>
      <c r="O152" s="72"/>
      <c r="P152" s="99" t="s">
        <v>445</v>
      </c>
      <c r="Q152" s="71"/>
      <c r="R152" s="72"/>
      <c r="S152" s="145" t="s">
        <v>81</v>
      </c>
      <c r="T152" s="72"/>
      <c r="U152" s="146">
        <v>25000.0</v>
      </c>
      <c r="V152" s="71"/>
      <c r="W152" s="72"/>
      <c r="X152" s="146">
        <v>0.0</v>
      </c>
      <c r="Y152" s="72"/>
      <c r="Z152" s="145" t="s">
        <v>74</v>
      </c>
      <c r="AA152" s="72"/>
      <c r="AB152" s="147" t="s">
        <v>75</v>
      </c>
      <c r="AC152" s="75"/>
      <c r="AD152" s="75"/>
      <c r="AE152" s="75"/>
      <c r="AF152" s="75"/>
      <c r="AG152" s="75"/>
      <c r="AH152" s="75"/>
      <c r="AI152" s="75"/>
      <c r="AJ152" s="75"/>
      <c r="AK152" s="75"/>
      <c r="AL152" s="75"/>
      <c r="AM152" s="75"/>
    </row>
    <row r="153">
      <c r="A153" s="75"/>
      <c r="B153" s="160" t="s">
        <v>446</v>
      </c>
      <c r="C153" s="161">
        <v>46183.73584890046</v>
      </c>
      <c r="D153" s="72"/>
      <c r="E153" s="143" t="s">
        <v>70</v>
      </c>
      <c r="F153" s="71"/>
      <c r="G153" s="72"/>
      <c r="H153" s="143" t="s">
        <v>196</v>
      </c>
      <c r="I153" s="71"/>
      <c r="J153" s="72"/>
      <c r="K153" s="143" t="s">
        <v>447</v>
      </c>
      <c r="L153" s="71"/>
      <c r="M153" s="71"/>
      <c r="N153" s="71"/>
      <c r="O153" s="72"/>
      <c r="P153" s="99" t="s">
        <v>448</v>
      </c>
      <c r="Q153" s="71"/>
      <c r="R153" s="72"/>
      <c r="S153" s="145" t="s">
        <v>114</v>
      </c>
      <c r="T153" s="72"/>
      <c r="U153" s="146">
        <v>25050.0</v>
      </c>
      <c r="V153" s="71"/>
      <c r="W153" s="72"/>
      <c r="X153" s="146">
        <v>0.0</v>
      </c>
      <c r="Y153" s="72"/>
      <c r="Z153" s="145" t="s">
        <v>74</v>
      </c>
      <c r="AA153" s="72"/>
      <c r="AB153" s="147" t="s">
        <v>75</v>
      </c>
      <c r="AC153" s="75"/>
      <c r="AD153" s="75"/>
      <c r="AE153" s="75"/>
      <c r="AF153" s="75"/>
      <c r="AG153" s="75"/>
      <c r="AH153" s="75"/>
      <c r="AI153" s="75"/>
      <c r="AJ153" s="75"/>
      <c r="AK153" s="75"/>
      <c r="AL153" s="75"/>
      <c r="AM153" s="75"/>
    </row>
    <row r="154">
      <c r="A154" s="75"/>
      <c r="B154" s="160" t="s">
        <v>449</v>
      </c>
      <c r="C154" s="161">
        <v>46183.710868993054</v>
      </c>
      <c r="D154" s="72"/>
      <c r="E154" s="143" t="s">
        <v>70</v>
      </c>
      <c r="F154" s="71"/>
      <c r="G154" s="72"/>
      <c r="H154" s="143" t="s">
        <v>138</v>
      </c>
      <c r="I154" s="71"/>
      <c r="J154" s="72"/>
      <c r="K154" s="143" t="s">
        <v>450</v>
      </c>
      <c r="L154" s="71"/>
      <c r="M154" s="71"/>
      <c r="N154" s="71"/>
      <c r="O154" s="72"/>
      <c r="P154" s="99" t="s">
        <v>140</v>
      </c>
      <c r="Q154" s="71"/>
      <c r="R154" s="72"/>
      <c r="S154" s="145" t="s">
        <v>0</v>
      </c>
      <c r="T154" s="72"/>
      <c r="U154" s="146">
        <v>55000.0</v>
      </c>
      <c r="V154" s="71"/>
      <c r="W154" s="72"/>
      <c r="X154" s="146">
        <v>0.0</v>
      </c>
      <c r="Y154" s="72"/>
      <c r="Z154" s="145" t="s">
        <v>74</v>
      </c>
      <c r="AA154" s="72"/>
      <c r="AB154" s="147" t="s">
        <v>75</v>
      </c>
      <c r="AC154" s="75"/>
      <c r="AD154" s="75"/>
      <c r="AE154" s="75"/>
      <c r="AF154" s="75"/>
      <c r="AG154" s="75"/>
      <c r="AH154" s="75"/>
      <c r="AI154" s="75"/>
      <c r="AJ154" s="75"/>
      <c r="AK154" s="75"/>
      <c r="AL154" s="75"/>
      <c r="AM154" s="75"/>
    </row>
    <row r="155">
      <c r="A155" s="75"/>
      <c r="B155" s="160" t="s">
        <v>451</v>
      </c>
      <c r="C155" s="161">
        <v>46183.70927861111</v>
      </c>
      <c r="D155" s="72"/>
      <c r="E155" s="143" t="s">
        <v>7</v>
      </c>
      <c r="F155" s="71"/>
      <c r="G155" s="72"/>
      <c r="H155" s="143" t="s">
        <v>143</v>
      </c>
      <c r="I155" s="71"/>
      <c r="J155" s="72"/>
      <c r="K155" s="143" t="s">
        <v>452</v>
      </c>
      <c r="L155" s="71"/>
      <c r="M155" s="71"/>
      <c r="N155" s="71"/>
      <c r="O155" s="72"/>
      <c r="P155" s="99" t="s">
        <v>140</v>
      </c>
      <c r="Q155" s="71"/>
      <c r="R155" s="72"/>
      <c r="S155" s="145" t="s">
        <v>0</v>
      </c>
      <c r="T155" s="72"/>
      <c r="U155" s="146">
        <v>110000.0</v>
      </c>
      <c r="V155" s="71"/>
      <c r="W155" s="72"/>
      <c r="X155" s="146">
        <v>0.0</v>
      </c>
      <c r="Y155" s="72"/>
      <c r="Z155" s="145" t="s">
        <v>74</v>
      </c>
      <c r="AA155" s="72"/>
      <c r="AB155" s="147" t="s">
        <v>75</v>
      </c>
      <c r="AC155" s="75"/>
      <c r="AD155" s="75"/>
      <c r="AE155" s="75"/>
      <c r="AF155" s="75"/>
      <c r="AG155" s="75"/>
      <c r="AH155" s="75"/>
      <c r="AI155" s="75"/>
      <c r="AJ155" s="75"/>
      <c r="AK155" s="75"/>
      <c r="AL155" s="75"/>
      <c r="AM155" s="75"/>
    </row>
    <row r="156">
      <c r="A156" s="75"/>
      <c r="B156" s="160" t="s">
        <v>453</v>
      </c>
      <c r="C156" s="161">
        <v>46183.70520236111</v>
      </c>
      <c r="D156" s="72"/>
      <c r="E156" s="143" t="s">
        <v>7</v>
      </c>
      <c r="F156" s="71"/>
      <c r="G156" s="72"/>
      <c r="H156" s="143" t="s">
        <v>78</v>
      </c>
      <c r="I156" s="71"/>
      <c r="J156" s="72"/>
      <c r="K156" s="143" t="s">
        <v>454</v>
      </c>
      <c r="L156" s="71"/>
      <c r="M156" s="71"/>
      <c r="N156" s="71"/>
      <c r="O156" s="72"/>
      <c r="P156" s="99" t="s">
        <v>455</v>
      </c>
      <c r="Q156" s="71"/>
      <c r="R156" s="72"/>
      <c r="S156" s="145" t="s">
        <v>114</v>
      </c>
      <c r="T156" s="72"/>
      <c r="U156" s="146">
        <v>20000.0</v>
      </c>
      <c r="V156" s="71"/>
      <c r="W156" s="72"/>
      <c r="X156" s="146">
        <v>0.0</v>
      </c>
      <c r="Y156" s="72"/>
      <c r="Z156" s="145" t="s">
        <v>74</v>
      </c>
      <c r="AA156" s="72"/>
      <c r="AB156" s="147" t="s">
        <v>67</v>
      </c>
      <c r="AC156" s="75"/>
      <c r="AD156" s="75"/>
      <c r="AE156" s="75"/>
      <c r="AF156" s="75"/>
      <c r="AG156" s="75"/>
      <c r="AH156" s="75"/>
      <c r="AI156" s="75"/>
      <c r="AJ156" s="75"/>
      <c r="AK156" s="75"/>
      <c r="AL156" s="75"/>
      <c r="AM156" s="75"/>
    </row>
    <row r="157">
      <c r="A157" s="75"/>
      <c r="B157" s="160" t="s">
        <v>456</v>
      </c>
      <c r="C157" s="161">
        <v>46183.702409618054</v>
      </c>
      <c r="D157" s="72"/>
      <c r="E157" s="143" t="s">
        <v>7</v>
      </c>
      <c r="F157" s="71"/>
      <c r="G157" s="72"/>
      <c r="H157" s="143" t="s">
        <v>78</v>
      </c>
      <c r="I157" s="71"/>
      <c r="J157" s="72"/>
      <c r="K157" s="143" t="s">
        <v>457</v>
      </c>
      <c r="L157" s="71"/>
      <c r="M157" s="71"/>
      <c r="N157" s="71"/>
      <c r="O157" s="72"/>
      <c r="P157" s="99" t="s">
        <v>150</v>
      </c>
      <c r="Q157" s="71"/>
      <c r="R157" s="72"/>
      <c r="S157" s="145" t="s">
        <v>114</v>
      </c>
      <c r="T157" s="72"/>
      <c r="U157" s="146">
        <v>20000.0</v>
      </c>
      <c r="V157" s="71"/>
      <c r="W157" s="72"/>
      <c r="X157" s="146">
        <v>0.0</v>
      </c>
      <c r="Y157" s="72"/>
      <c r="Z157" s="145" t="s">
        <v>74</v>
      </c>
      <c r="AA157" s="72"/>
      <c r="AB157" s="147" t="s">
        <v>67</v>
      </c>
      <c r="AC157" s="75"/>
      <c r="AD157" s="75"/>
      <c r="AE157" s="75"/>
      <c r="AF157" s="75"/>
      <c r="AG157" s="75"/>
      <c r="AH157" s="75"/>
      <c r="AI157" s="75"/>
      <c r="AJ157" s="75"/>
      <c r="AK157" s="75"/>
      <c r="AL157" s="75"/>
      <c r="AM157" s="75"/>
    </row>
    <row r="158">
      <c r="A158" s="75"/>
      <c r="B158" s="160" t="s">
        <v>458</v>
      </c>
      <c r="C158" s="161">
        <v>46183.67593164352</v>
      </c>
      <c r="D158" s="72"/>
      <c r="E158" s="143" t="s">
        <v>7</v>
      </c>
      <c r="F158" s="71"/>
      <c r="G158" s="72"/>
      <c r="H158" s="143" t="s">
        <v>78</v>
      </c>
      <c r="I158" s="71"/>
      <c r="J158" s="72"/>
      <c r="K158" s="143" t="s">
        <v>459</v>
      </c>
      <c r="L158" s="71"/>
      <c r="M158" s="71"/>
      <c r="N158" s="71"/>
      <c r="O158" s="72"/>
      <c r="P158" s="99" t="s">
        <v>460</v>
      </c>
      <c r="Q158" s="71"/>
      <c r="R158" s="72"/>
      <c r="S158" s="145" t="s">
        <v>81</v>
      </c>
      <c r="T158" s="72"/>
      <c r="U158" s="146">
        <v>25000.0</v>
      </c>
      <c r="V158" s="71"/>
      <c r="W158" s="72"/>
      <c r="X158" s="146">
        <v>0.0</v>
      </c>
      <c r="Y158" s="72"/>
      <c r="Z158" s="145" t="s">
        <v>74</v>
      </c>
      <c r="AA158" s="72"/>
      <c r="AB158" s="147" t="s">
        <v>75</v>
      </c>
      <c r="AC158" s="75"/>
      <c r="AD158" s="75"/>
      <c r="AE158" s="75"/>
      <c r="AF158" s="75"/>
      <c r="AG158" s="75"/>
      <c r="AH158" s="75"/>
      <c r="AI158" s="75"/>
      <c r="AJ158" s="75"/>
      <c r="AK158" s="75"/>
      <c r="AL158" s="75"/>
      <c r="AM158" s="75"/>
    </row>
    <row r="159">
      <c r="A159" s="75"/>
      <c r="B159" s="160" t="s">
        <v>461</v>
      </c>
      <c r="C159" s="161">
        <v>46183.674260162035</v>
      </c>
      <c r="D159" s="72"/>
      <c r="E159" s="143" t="s">
        <v>7</v>
      </c>
      <c r="F159" s="71"/>
      <c r="G159" s="72"/>
      <c r="H159" s="143" t="s">
        <v>78</v>
      </c>
      <c r="I159" s="71"/>
      <c r="J159" s="72"/>
      <c r="K159" s="143" t="s">
        <v>462</v>
      </c>
      <c r="L159" s="71"/>
      <c r="M159" s="71"/>
      <c r="N159" s="71"/>
      <c r="O159" s="72"/>
      <c r="P159" s="99" t="s">
        <v>463</v>
      </c>
      <c r="Q159" s="71"/>
      <c r="R159" s="72"/>
      <c r="S159" s="145" t="s">
        <v>81</v>
      </c>
      <c r="T159" s="72"/>
      <c r="U159" s="146">
        <v>25000.0</v>
      </c>
      <c r="V159" s="71"/>
      <c r="W159" s="72"/>
      <c r="X159" s="146">
        <v>0.0</v>
      </c>
      <c r="Y159" s="72"/>
      <c r="Z159" s="145" t="s">
        <v>74</v>
      </c>
      <c r="AA159" s="72"/>
      <c r="AB159" s="147" t="s">
        <v>75</v>
      </c>
      <c r="AC159" s="75"/>
      <c r="AD159" s="75"/>
      <c r="AE159" s="75"/>
      <c r="AF159" s="75"/>
      <c r="AG159" s="75"/>
      <c r="AH159" s="75"/>
      <c r="AI159" s="75"/>
      <c r="AJ159" s="75"/>
      <c r="AK159" s="75"/>
      <c r="AL159" s="75"/>
      <c r="AM159" s="75"/>
    </row>
    <row r="160">
      <c r="A160" s="75"/>
      <c r="B160" s="160" t="s">
        <v>464</v>
      </c>
      <c r="C160" s="161">
        <v>46183.673287604164</v>
      </c>
      <c r="D160" s="72"/>
      <c r="E160" s="143" t="s">
        <v>7</v>
      </c>
      <c r="F160" s="71"/>
      <c r="G160" s="72"/>
      <c r="H160" s="143" t="s">
        <v>78</v>
      </c>
      <c r="I160" s="71"/>
      <c r="J160" s="72"/>
      <c r="K160" s="143" t="s">
        <v>465</v>
      </c>
      <c r="L160" s="71"/>
      <c r="M160" s="71"/>
      <c r="N160" s="71"/>
      <c r="O160" s="72"/>
      <c r="P160" s="99" t="s">
        <v>466</v>
      </c>
      <c r="Q160" s="71"/>
      <c r="R160" s="72"/>
      <c r="S160" s="145" t="s">
        <v>81</v>
      </c>
      <c r="T160" s="72"/>
      <c r="U160" s="146">
        <v>25000.0</v>
      </c>
      <c r="V160" s="71"/>
      <c r="W160" s="72"/>
      <c r="X160" s="146">
        <v>0.0</v>
      </c>
      <c r="Y160" s="72"/>
      <c r="Z160" s="145" t="s">
        <v>74</v>
      </c>
      <c r="AA160" s="72"/>
      <c r="AB160" s="147" t="s">
        <v>75</v>
      </c>
      <c r="AC160" s="75"/>
      <c r="AD160" s="75"/>
      <c r="AE160" s="75"/>
      <c r="AF160" s="75"/>
      <c r="AG160" s="75"/>
      <c r="AH160" s="75"/>
      <c r="AI160" s="75"/>
      <c r="AJ160" s="75"/>
      <c r="AK160" s="75"/>
      <c r="AL160" s="75"/>
      <c r="AM160" s="75"/>
    </row>
    <row r="161">
      <c r="A161" s="75"/>
      <c r="B161" s="160" t="s">
        <v>467</v>
      </c>
      <c r="C161" s="161">
        <v>46183.66460153935</v>
      </c>
      <c r="D161" s="72"/>
      <c r="E161" s="143" t="s">
        <v>7</v>
      </c>
      <c r="F161" s="71"/>
      <c r="G161" s="72"/>
      <c r="H161" s="143" t="s">
        <v>78</v>
      </c>
      <c r="I161" s="71"/>
      <c r="J161" s="72"/>
      <c r="K161" s="143" t="s">
        <v>468</v>
      </c>
      <c r="L161" s="71"/>
      <c r="M161" s="71"/>
      <c r="N161" s="71"/>
      <c r="O161" s="72"/>
      <c r="P161" s="99" t="s">
        <v>469</v>
      </c>
      <c r="Q161" s="71"/>
      <c r="R161" s="72"/>
      <c r="S161" s="145" t="s">
        <v>81</v>
      </c>
      <c r="T161" s="72"/>
      <c r="U161" s="146">
        <v>25000.0</v>
      </c>
      <c r="V161" s="71"/>
      <c r="W161" s="72"/>
      <c r="X161" s="146">
        <v>0.0</v>
      </c>
      <c r="Y161" s="72"/>
      <c r="Z161" s="145" t="s">
        <v>74</v>
      </c>
      <c r="AA161" s="72"/>
      <c r="AB161" s="147" t="s">
        <v>75</v>
      </c>
      <c r="AC161" s="75"/>
      <c r="AD161" s="75"/>
      <c r="AE161" s="75"/>
      <c r="AF161" s="75"/>
      <c r="AG161" s="75"/>
      <c r="AH161" s="75"/>
      <c r="AI161" s="75"/>
      <c r="AJ161" s="75"/>
      <c r="AK161" s="75"/>
      <c r="AL161" s="75"/>
      <c r="AM161" s="75"/>
    </row>
    <row r="162">
      <c r="A162" s="75"/>
      <c r="B162" s="160" t="s">
        <v>470</v>
      </c>
      <c r="C162" s="161">
        <v>46183.53519540509</v>
      </c>
      <c r="D162" s="72"/>
      <c r="E162" s="143" t="s">
        <v>7</v>
      </c>
      <c r="F162" s="71"/>
      <c r="G162" s="72"/>
      <c r="H162" s="143" t="s">
        <v>78</v>
      </c>
      <c r="I162" s="71"/>
      <c r="J162" s="72"/>
      <c r="K162" s="143" t="s">
        <v>471</v>
      </c>
      <c r="L162" s="71"/>
      <c r="M162" s="71"/>
      <c r="N162" s="71"/>
      <c r="O162" s="72"/>
      <c r="P162" s="99" t="s">
        <v>472</v>
      </c>
      <c r="Q162" s="71"/>
      <c r="R162" s="72"/>
      <c r="S162" s="145" t="s">
        <v>81</v>
      </c>
      <c r="T162" s="72"/>
      <c r="U162" s="146">
        <v>25000.0</v>
      </c>
      <c r="V162" s="71"/>
      <c r="W162" s="72"/>
      <c r="X162" s="146">
        <v>0.0</v>
      </c>
      <c r="Y162" s="72"/>
      <c r="Z162" s="145" t="s">
        <v>74</v>
      </c>
      <c r="AA162" s="72"/>
      <c r="AB162" s="147" t="s">
        <v>67</v>
      </c>
      <c r="AC162" s="75"/>
      <c r="AD162" s="75"/>
      <c r="AE162" s="75"/>
      <c r="AF162" s="75"/>
      <c r="AG162" s="75"/>
      <c r="AH162" s="75"/>
      <c r="AI162" s="75"/>
      <c r="AJ162" s="75"/>
      <c r="AK162" s="75"/>
      <c r="AL162" s="75"/>
      <c r="AM162" s="75"/>
    </row>
    <row r="163">
      <c r="A163" s="75"/>
      <c r="B163" s="160" t="s">
        <v>473</v>
      </c>
      <c r="C163" s="161">
        <v>46183.53364083334</v>
      </c>
      <c r="D163" s="72"/>
      <c r="E163" s="143" t="s">
        <v>7</v>
      </c>
      <c r="F163" s="71"/>
      <c r="G163" s="72"/>
      <c r="H163" s="143" t="s">
        <v>78</v>
      </c>
      <c r="I163" s="71"/>
      <c r="J163" s="72"/>
      <c r="K163" s="143" t="s">
        <v>474</v>
      </c>
      <c r="L163" s="71"/>
      <c r="M163" s="71"/>
      <c r="N163" s="71"/>
      <c r="O163" s="72"/>
      <c r="P163" s="99" t="s">
        <v>472</v>
      </c>
      <c r="Q163" s="71"/>
      <c r="R163" s="72"/>
      <c r="S163" s="145" t="s">
        <v>114</v>
      </c>
      <c r="T163" s="72"/>
      <c r="U163" s="146">
        <v>30000.0</v>
      </c>
      <c r="V163" s="71"/>
      <c r="W163" s="72"/>
      <c r="X163" s="146">
        <v>0.0</v>
      </c>
      <c r="Y163" s="72"/>
      <c r="Z163" s="145" t="s">
        <v>74</v>
      </c>
      <c r="AA163" s="72"/>
      <c r="AB163" s="147" t="s">
        <v>67</v>
      </c>
      <c r="AC163" s="75"/>
      <c r="AD163" s="75"/>
      <c r="AE163" s="75"/>
      <c r="AF163" s="75"/>
      <c r="AG163" s="75"/>
      <c r="AH163" s="75"/>
      <c r="AI163" s="75"/>
      <c r="AJ163" s="75"/>
      <c r="AK163" s="75"/>
      <c r="AL163" s="75"/>
      <c r="AM163" s="75"/>
    </row>
    <row r="164">
      <c r="A164" s="75"/>
      <c r="B164" s="160" t="s">
        <v>475</v>
      </c>
      <c r="C164" s="161">
        <v>46183.53351475694</v>
      </c>
      <c r="D164" s="72"/>
      <c r="E164" s="143" t="s">
        <v>7</v>
      </c>
      <c r="F164" s="71"/>
      <c r="G164" s="72"/>
      <c r="H164" s="143" t="s">
        <v>78</v>
      </c>
      <c r="I164" s="71"/>
      <c r="J164" s="72"/>
      <c r="K164" s="143" t="s">
        <v>476</v>
      </c>
      <c r="L164" s="71"/>
      <c r="M164" s="71"/>
      <c r="N164" s="71"/>
      <c r="O164" s="72"/>
      <c r="P164" s="99" t="s">
        <v>477</v>
      </c>
      <c r="Q164" s="71"/>
      <c r="R164" s="72"/>
      <c r="S164" s="145" t="s">
        <v>81</v>
      </c>
      <c r="T164" s="72"/>
      <c r="U164" s="146">
        <v>25000.0</v>
      </c>
      <c r="V164" s="71"/>
      <c r="W164" s="72"/>
      <c r="X164" s="146">
        <v>0.0</v>
      </c>
      <c r="Y164" s="72"/>
      <c r="Z164" s="145" t="s">
        <v>74</v>
      </c>
      <c r="AA164" s="72"/>
      <c r="AB164" s="147" t="s">
        <v>75</v>
      </c>
      <c r="AC164" s="75"/>
      <c r="AD164" s="75"/>
      <c r="AE164" s="75"/>
      <c r="AF164" s="75"/>
      <c r="AG164" s="75"/>
      <c r="AH164" s="75"/>
      <c r="AI164" s="75"/>
      <c r="AJ164" s="75"/>
      <c r="AK164" s="75"/>
      <c r="AL164" s="75"/>
      <c r="AM164" s="75"/>
    </row>
    <row r="165">
      <c r="A165" s="75"/>
      <c r="B165" s="160" t="s">
        <v>478</v>
      </c>
      <c r="C165" s="161">
        <v>46182.80131137732</v>
      </c>
      <c r="D165" s="72"/>
      <c r="E165" s="143" t="s">
        <v>7</v>
      </c>
      <c r="F165" s="71"/>
      <c r="G165" s="72"/>
      <c r="H165" s="143" t="s">
        <v>78</v>
      </c>
      <c r="I165" s="71"/>
      <c r="J165" s="72"/>
      <c r="K165" s="143" t="s">
        <v>479</v>
      </c>
      <c r="L165" s="71"/>
      <c r="M165" s="71"/>
      <c r="N165" s="71"/>
      <c r="O165" s="72"/>
      <c r="P165" s="99" t="s">
        <v>480</v>
      </c>
      <c r="Q165" s="71"/>
      <c r="R165" s="72"/>
      <c r="S165" s="145" t="s">
        <v>114</v>
      </c>
      <c r="T165" s="72"/>
      <c r="U165" s="146">
        <v>30000.0</v>
      </c>
      <c r="V165" s="71"/>
      <c r="W165" s="72"/>
      <c r="X165" s="146">
        <v>0.0</v>
      </c>
      <c r="Y165" s="72"/>
      <c r="Z165" s="145" t="s">
        <v>74</v>
      </c>
      <c r="AA165" s="72"/>
      <c r="AB165" s="147" t="s">
        <v>75</v>
      </c>
      <c r="AC165" s="75"/>
      <c r="AD165" s="75"/>
      <c r="AE165" s="75"/>
      <c r="AF165" s="75"/>
      <c r="AG165" s="75"/>
      <c r="AH165" s="75"/>
      <c r="AI165" s="75"/>
      <c r="AJ165" s="75"/>
      <c r="AK165" s="75"/>
      <c r="AL165" s="75"/>
      <c r="AM165" s="75"/>
    </row>
    <row r="166">
      <c r="A166" s="75"/>
      <c r="B166" s="160" t="s">
        <v>481</v>
      </c>
      <c r="C166" s="161">
        <v>46182.77700420139</v>
      </c>
      <c r="D166" s="72"/>
      <c r="E166" s="143" t="s">
        <v>70</v>
      </c>
      <c r="F166" s="71"/>
      <c r="G166" s="72"/>
      <c r="H166" s="143" t="s">
        <v>30</v>
      </c>
      <c r="I166" s="71"/>
      <c r="J166" s="72"/>
      <c r="K166" s="143" t="s">
        <v>482</v>
      </c>
      <c r="L166" s="71"/>
      <c r="M166" s="71"/>
      <c r="N166" s="71"/>
      <c r="O166" s="72"/>
      <c r="P166" s="99" t="s">
        <v>483</v>
      </c>
      <c r="Q166" s="71"/>
      <c r="R166" s="72"/>
      <c r="S166" s="145" t="s">
        <v>114</v>
      </c>
      <c r="T166" s="72"/>
      <c r="U166" s="146">
        <v>49000.0</v>
      </c>
      <c r="V166" s="71"/>
      <c r="W166" s="72"/>
      <c r="X166" s="146">
        <v>0.0</v>
      </c>
      <c r="Y166" s="72"/>
      <c r="Z166" s="145" t="s">
        <v>74</v>
      </c>
      <c r="AA166" s="72"/>
      <c r="AB166" s="147" t="s">
        <v>67</v>
      </c>
      <c r="AC166" s="75"/>
      <c r="AD166" s="75"/>
      <c r="AE166" s="75"/>
      <c r="AF166" s="75"/>
      <c r="AG166" s="75"/>
      <c r="AH166" s="75"/>
      <c r="AI166" s="75"/>
      <c r="AJ166" s="75"/>
      <c r="AK166" s="75"/>
      <c r="AL166" s="75"/>
      <c r="AM166" s="75"/>
    </row>
    <row r="167">
      <c r="A167" s="75"/>
      <c r="B167" s="160" t="s">
        <v>484</v>
      </c>
      <c r="C167" s="161">
        <v>46182.77475652778</v>
      </c>
      <c r="D167" s="72"/>
      <c r="E167" s="143" t="s">
        <v>7</v>
      </c>
      <c r="F167" s="71"/>
      <c r="G167" s="72"/>
      <c r="H167" s="143" t="s">
        <v>78</v>
      </c>
      <c r="I167" s="71"/>
      <c r="J167" s="72"/>
      <c r="K167" s="143" t="s">
        <v>485</v>
      </c>
      <c r="L167" s="71"/>
      <c r="M167" s="71"/>
      <c r="N167" s="71"/>
      <c r="O167" s="72"/>
      <c r="P167" s="99" t="s">
        <v>486</v>
      </c>
      <c r="Q167" s="71"/>
      <c r="R167" s="72"/>
      <c r="S167" s="145" t="s">
        <v>114</v>
      </c>
      <c r="T167" s="72"/>
      <c r="U167" s="146">
        <v>20000.0</v>
      </c>
      <c r="V167" s="71"/>
      <c r="W167" s="72"/>
      <c r="X167" s="146">
        <v>0.0</v>
      </c>
      <c r="Y167" s="72"/>
      <c r="Z167" s="145" t="s">
        <v>74</v>
      </c>
      <c r="AA167" s="72"/>
      <c r="AB167" s="147" t="s">
        <v>67</v>
      </c>
      <c r="AC167" s="75"/>
      <c r="AD167" s="75"/>
      <c r="AE167" s="75"/>
      <c r="AF167" s="75"/>
      <c r="AG167" s="75"/>
      <c r="AH167" s="75"/>
      <c r="AI167" s="75"/>
      <c r="AJ167" s="75"/>
      <c r="AK167" s="75"/>
      <c r="AL167" s="75"/>
      <c r="AM167" s="75"/>
    </row>
    <row r="168">
      <c r="A168" s="75"/>
      <c r="B168" s="160" t="s">
        <v>487</v>
      </c>
      <c r="C168" s="161">
        <v>46182.77207608796</v>
      </c>
      <c r="D168" s="72"/>
      <c r="E168" s="143" t="s">
        <v>7</v>
      </c>
      <c r="F168" s="71"/>
      <c r="G168" s="72"/>
      <c r="H168" s="143" t="s">
        <v>78</v>
      </c>
      <c r="I168" s="71"/>
      <c r="J168" s="72"/>
      <c r="K168" s="143" t="s">
        <v>488</v>
      </c>
      <c r="L168" s="71"/>
      <c r="M168" s="71"/>
      <c r="N168" s="71"/>
      <c r="O168" s="72"/>
      <c r="P168" s="99" t="s">
        <v>489</v>
      </c>
      <c r="Q168" s="71"/>
      <c r="R168" s="72"/>
      <c r="S168" s="145" t="s">
        <v>81</v>
      </c>
      <c r="T168" s="72"/>
      <c r="U168" s="146">
        <v>25000.0</v>
      </c>
      <c r="V168" s="71"/>
      <c r="W168" s="72"/>
      <c r="X168" s="146">
        <v>0.0</v>
      </c>
      <c r="Y168" s="72"/>
      <c r="Z168" s="145" t="s">
        <v>74</v>
      </c>
      <c r="AA168" s="72"/>
      <c r="AB168" s="147" t="s">
        <v>75</v>
      </c>
      <c r="AC168" s="75"/>
      <c r="AD168" s="75"/>
      <c r="AE168" s="75"/>
      <c r="AF168" s="75"/>
      <c r="AG168" s="75"/>
      <c r="AH168" s="75"/>
      <c r="AI168" s="75"/>
      <c r="AJ168" s="75"/>
      <c r="AK168" s="75"/>
      <c r="AL168" s="75"/>
      <c r="AM168" s="75"/>
    </row>
    <row r="169">
      <c r="A169" s="75"/>
      <c r="B169" s="160" t="s">
        <v>490</v>
      </c>
      <c r="C169" s="161">
        <v>46182.732659421294</v>
      </c>
      <c r="D169" s="72"/>
      <c r="E169" s="143" t="s">
        <v>7</v>
      </c>
      <c r="F169" s="71"/>
      <c r="G169" s="72"/>
      <c r="H169" s="143" t="s">
        <v>78</v>
      </c>
      <c r="I169" s="71"/>
      <c r="J169" s="72"/>
      <c r="K169" s="143" t="s">
        <v>491</v>
      </c>
      <c r="L169" s="71"/>
      <c r="M169" s="71"/>
      <c r="N169" s="71"/>
      <c r="O169" s="72"/>
      <c r="P169" s="99" t="s">
        <v>492</v>
      </c>
      <c r="Q169" s="71"/>
      <c r="R169" s="72"/>
      <c r="S169" s="145" t="s">
        <v>114</v>
      </c>
      <c r="T169" s="72"/>
      <c r="U169" s="146">
        <v>30000.0</v>
      </c>
      <c r="V169" s="71"/>
      <c r="W169" s="72"/>
      <c r="X169" s="146">
        <v>0.0</v>
      </c>
      <c r="Y169" s="72"/>
      <c r="Z169" s="145" t="s">
        <v>74</v>
      </c>
      <c r="AA169" s="72"/>
      <c r="AB169" s="147" t="s">
        <v>75</v>
      </c>
      <c r="AC169" s="75"/>
      <c r="AD169" s="75"/>
      <c r="AE169" s="75"/>
      <c r="AF169" s="75"/>
      <c r="AG169" s="75"/>
      <c r="AH169" s="75"/>
      <c r="AI169" s="75"/>
      <c r="AJ169" s="75"/>
      <c r="AK169" s="75"/>
      <c r="AL169" s="75"/>
      <c r="AM169" s="75"/>
    </row>
    <row r="170">
      <c r="A170" s="75"/>
      <c r="B170" s="160" t="s">
        <v>493</v>
      </c>
      <c r="C170" s="161">
        <v>46182.70465771991</v>
      </c>
      <c r="D170" s="72"/>
      <c r="E170" s="143" t="s">
        <v>7</v>
      </c>
      <c r="F170" s="71"/>
      <c r="G170" s="72"/>
      <c r="H170" s="143" t="s">
        <v>78</v>
      </c>
      <c r="I170" s="71"/>
      <c r="J170" s="72"/>
      <c r="K170" s="143" t="s">
        <v>494</v>
      </c>
      <c r="L170" s="71"/>
      <c r="M170" s="71"/>
      <c r="N170" s="71"/>
      <c r="O170" s="72"/>
      <c r="P170" s="99" t="s">
        <v>495</v>
      </c>
      <c r="Q170" s="71"/>
      <c r="R170" s="72"/>
      <c r="S170" s="145" t="s">
        <v>81</v>
      </c>
      <c r="T170" s="72"/>
      <c r="U170" s="146">
        <v>25000.0</v>
      </c>
      <c r="V170" s="71"/>
      <c r="W170" s="72"/>
      <c r="X170" s="146">
        <v>0.0</v>
      </c>
      <c r="Y170" s="72"/>
      <c r="Z170" s="145" t="s">
        <v>74</v>
      </c>
      <c r="AA170" s="72"/>
      <c r="AB170" s="147" t="s">
        <v>75</v>
      </c>
      <c r="AC170" s="75"/>
      <c r="AD170" s="75"/>
      <c r="AE170" s="75"/>
      <c r="AF170" s="75"/>
      <c r="AG170" s="75"/>
      <c r="AH170" s="75"/>
      <c r="AI170" s="75"/>
      <c r="AJ170" s="75"/>
      <c r="AK170" s="75"/>
      <c r="AL170" s="75"/>
      <c r="AM170" s="75"/>
    </row>
    <row r="171">
      <c r="A171" s="75"/>
      <c r="B171" s="160" t="s">
        <v>496</v>
      </c>
      <c r="C171" s="161">
        <v>46182.703596770836</v>
      </c>
      <c r="D171" s="72"/>
      <c r="E171" s="143" t="s">
        <v>7</v>
      </c>
      <c r="F171" s="71"/>
      <c r="G171" s="72"/>
      <c r="H171" s="143" t="s">
        <v>78</v>
      </c>
      <c r="I171" s="71"/>
      <c r="J171" s="72"/>
      <c r="K171" s="143" t="s">
        <v>497</v>
      </c>
      <c r="L171" s="71"/>
      <c r="M171" s="71"/>
      <c r="N171" s="71"/>
      <c r="O171" s="72"/>
      <c r="P171" s="99" t="s">
        <v>498</v>
      </c>
      <c r="Q171" s="71"/>
      <c r="R171" s="72"/>
      <c r="S171" s="145" t="s">
        <v>81</v>
      </c>
      <c r="T171" s="72"/>
      <c r="U171" s="146">
        <v>25000.0</v>
      </c>
      <c r="V171" s="71"/>
      <c r="W171" s="72"/>
      <c r="X171" s="146">
        <v>0.0</v>
      </c>
      <c r="Y171" s="72"/>
      <c r="Z171" s="145" t="s">
        <v>74</v>
      </c>
      <c r="AA171" s="72"/>
      <c r="AB171" s="147" t="s">
        <v>75</v>
      </c>
      <c r="AC171" s="75"/>
      <c r="AD171" s="75"/>
      <c r="AE171" s="75"/>
      <c r="AF171" s="75"/>
      <c r="AG171" s="75"/>
      <c r="AH171" s="75"/>
      <c r="AI171" s="75"/>
      <c r="AJ171" s="75"/>
      <c r="AK171" s="75"/>
      <c r="AL171" s="75"/>
      <c r="AM171" s="75"/>
    </row>
    <row r="172">
      <c r="A172" s="75"/>
      <c r="B172" s="160" t="s">
        <v>499</v>
      </c>
      <c r="C172" s="161">
        <v>46182.69852655093</v>
      </c>
      <c r="D172" s="72"/>
      <c r="E172" s="143" t="s">
        <v>7</v>
      </c>
      <c r="F172" s="71"/>
      <c r="G172" s="72"/>
      <c r="H172" s="143" t="s">
        <v>78</v>
      </c>
      <c r="I172" s="71"/>
      <c r="J172" s="72"/>
      <c r="K172" s="143" t="s">
        <v>500</v>
      </c>
      <c r="L172" s="71"/>
      <c r="M172" s="71"/>
      <c r="N172" s="71"/>
      <c r="O172" s="72"/>
      <c r="P172" s="99" t="s">
        <v>501</v>
      </c>
      <c r="Q172" s="71"/>
      <c r="R172" s="72"/>
      <c r="S172" s="145" t="s">
        <v>92</v>
      </c>
      <c r="T172" s="72"/>
      <c r="U172" s="146">
        <v>25000.0</v>
      </c>
      <c r="V172" s="71"/>
      <c r="W172" s="72"/>
      <c r="X172" s="146">
        <v>0.0</v>
      </c>
      <c r="Y172" s="72"/>
      <c r="Z172" s="145" t="s">
        <v>74</v>
      </c>
      <c r="AA172" s="72"/>
      <c r="AB172" s="147" t="s">
        <v>75</v>
      </c>
      <c r="AC172" s="75"/>
      <c r="AD172" s="75"/>
      <c r="AE172" s="75"/>
      <c r="AF172" s="75"/>
      <c r="AG172" s="75"/>
      <c r="AH172" s="75"/>
      <c r="AI172" s="75"/>
      <c r="AJ172" s="75"/>
      <c r="AK172" s="75"/>
      <c r="AL172" s="75"/>
      <c r="AM172" s="75"/>
    </row>
    <row r="173">
      <c r="A173" s="75"/>
      <c r="B173" s="160" t="s">
        <v>502</v>
      </c>
      <c r="C173" s="161">
        <v>46182.683109537036</v>
      </c>
      <c r="D173" s="72"/>
      <c r="E173" s="143" t="s">
        <v>7</v>
      </c>
      <c r="F173" s="71"/>
      <c r="G173" s="72"/>
      <c r="H173" s="143" t="s">
        <v>78</v>
      </c>
      <c r="I173" s="71"/>
      <c r="J173" s="72"/>
      <c r="K173" s="143" t="s">
        <v>503</v>
      </c>
      <c r="L173" s="71"/>
      <c r="M173" s="71"/>
      <c r="N173" s="71"/>
      <c r="O173" s="72"/>
      <c r="P173" s="99" t="s">
        <v>504</v>
      </c>
      <c r="Q173" s="71"/>
      <c r="R173" s="72"/>
      <c r="S173" s="145" t="s">
        <v>81</v>
      </c>
      <c r="T173" s="72"/>
      <c r="U173" s="146">
        <v>25000.0</v>
      </c>
      <c r="V173" s="71"/>
      <c r="W173" s="72"/>
      <c r="X173" s="146">
        <v>0.0</v>
      </c>
      <c r="Y173" s="72"/>
      <c r="Z173" s="145" t="s">
        <v>74</v>
      </c>
      <c r="AA173" s="72"/>
      <c r="AB173" s="147" t="s">
        <v>75</v>
      </c>
      <c r="AC173" s="75"/>
      <c r="AD173" s="75"/>
      <c r="AE173" s="75"/>
      <c r="AF173" s="75"/>
      <c r="AG173" s="75"/>
      <c r="AH173" s="75"/>
      <c r="AI173" s="75"/>
      <c r="AJ173" s="75"/>
      <c r="AK173" s="75"/>
      <c r="AL173" s="75"/>
      <c r="AM173" s="75"/>
    </row>
    <row r="174">
      <c r="A174" s="75"/>
      <c r="B174" s="160" t="s">
        <v>505</v>
      </c>
      <c r="C174" s="161">
        <v>46182.66370898148</v>
      </c>
      <c r="D174" s="72"/>
      <c r="E174" s="143" t="s">
        <v>7</v>
      </c>
      <c r="F174" s="71"/>
      <c r="G174" s="72"/>
      <c r="H174" s="143" t="s">
        <v>78</v>
      </c>
      <c r="I174" s="71"/>
      <c r="J174" s="72"/>
      <c r="K174" s="143" t="s">
        <v>506</v>
      </c>
      <c r="L174" s="71"/>
      <c r="M174" s="71"/>
      <c r="N174" s="71"/>
      <c r="O174" s="72"/>
      <c r="P174" s="99" t="s">
        <v>507</v>
      </c>
      <c r="Q174" s="71"/>
      <c r="R174" s="72"/>
      <c r="S174" s="145" t="s">
        <v>81</v>
      </c>
      <c r="T174" s="72"/>
      <c r="U174" s="146">
        <v>45000.0</v>
      </c>
      <c r="V174" s="71"/>
      <c r="W174" s="72"/>
      <c r="X174" s="146">
        <v>0.0</v>
      </c>
      <c r="Y174" s="72"/>
      <c r="Z174" s="145" t="s">
        <v>74</v>
      </c>
      <c r="AA174" s="72"/>
      <c r="AB174" s="147" t="s">
        <v>75</v>
      </c>
      <c r="AC174" s="75"/>
      <c r="AD174" s="75"/>
      <c r="AE174" s="75"/>
      <c r="AF174" s="75"/>
      <c r="AG174" s="75"/>
      <c r="AH174" s="75"/>
      <c r="AI174" s="75"/>
      <c r="AJ174" s="75"/>
      <c r="AK174" s="75"/>
      <c r="AL174" s="75"/>
      <c r="AM174" s="75"/>
    </row>
    <row r="175">
      <c r="A175" s="75"/>
      <c r="B175" s="160" t="s">
        <v>508</v>
      </c>
      <c r="C175" s="161">
        <v>46182.620445347224</v>
      </c>
      <c r="D175" s="72"/>
      <c r="E175" s="143" t="s">
        <v>7</v>
      </c>
      <c r="F175" s="71"/>
      <c r="G175" s="72"/>
      <c r="H175" s="143" t="s">
        <v>78</v>
      </c>
      <c r="I175" s="71"/>
      <c r="J175" s="72"/>
      <c r="K175" s="143" t="s">
        <v>509</v>
      </c>
      <c r="L175" s="71"/>
      <c r="M175" s="71"/>
      <c r="N175" s="71"/>
      <c r="O175" s="72"/>
      <c r="P175" s="99" t="s">
        <v>510</v>
      </c>
      <c r="Q175" s="71"/>
      <c r="R175" s="72"/>
      <c r="S175" s="145" t="s">
        <v>81</v>
      </c>
      <c r="T175" s="72"/>
      <c r="U175" s="146">
        <v>45000.0</v>
      </c>
      <c r="V175" s="71"/>
      <c r="W175" s="72"/>
      <c r="X175" s="146">
        <v>0.0</v>
      </c>
      <c r="Y175" s="72"/>
      <c r="Z175" s="145" t="s">
        <v>74</v>
      </c>
      <c r="AA175" s="72"/>
      <c r="AB175" s="147" t="s">
        <v>67</v>
      </c>
      <c r="AC175" s="75"/>
      <c r="AD175" s="75"/>
      <c r="AE175" s="75"/>
      <c r="AF175" s="75"/>
      <c r="AG175" s="75"/>
      <c r="AH175" s="75"/>
      <c r="AI175" s="75"/>
      <c r="AJ175" s="75"/>
      <c r="AK175" s="75"/>
      <c r="AL175" s="75"/>
      <c r="AM175" s="75"/>
    </row>
    <row r="176">
      <c r="A176" s="75"/>
      <c r="B176" s="160" t="s">
        <v>511</v>
      </c>
      <c r="C176" s="161">
        <v>46182.45428240741</v>
      </c>
      <c r="D176" s="72"/>
      <c r="E176" s="143" t="s">
        <v>7</v>
      </c>
      <c r="F176" s="71"/>
      <c r="G176" s="72"/>
      <c r="H176" s="143" t="s">
        <v>78</v>
      </c>
      <c r="I176" s="71"/>
      <c r="J176" s="72"/>
      <c r="K176" s="143" t="s">
        <v>512</v>
      </c>
      <c r="L176" s="71"/>
      <c r="M176" s="71"/>
      <c r="N176" s="71"/>
      <c r="O176" s="72"/>
      <c r="P176" s="99" t="s">
        <v>513</v>
      </c>
      <c r="Q176" s="71"/>
      <c r="R176" s="72"/>
      <c r="S176" s="145" t="s">
        <v>81</v>
      </c>
      <c r="T176" s="72"/>
      <c r="U176" s="146">
        <v>30000.0</v>
      </c>
      <c r="V176" s="71"/>
      <c r="W176" s="72"/>
      <c r="X176" s="146">
        <v>0.0</v>
      </c>
      <c r="Y176" s="72"/>
      <c r="Z176" s="145" t="s">
        <v>74</v>
      </c>
      <c r="AA176" s="72"/>
      <c r="AB176" s="147" t="s">
        <v>67</v>
      </c>
      <c r="AC176" s="75"/>
      <c r="AD176" s="75"/>
      <c r="AE176" s="75"/>
      <c r="AF176" s="75"/>
      <c r="AG176" s="75"/>
      <c r="AH176" s="75"/>
      <c r="AI176" s="75"/>
      <c r="AJ176" s="75"/>
      <c r="AK176" s="75"/>
      <c r="AL176" s="75"/>
      <c r="AM176" s="75"/>
    </row>
    <row r="177">
      <c r="A177" s="75"/>
      <c r="B177" s="160" t="s">
        <v>514</v>
      </c>
      <c r="C177" s="161">
        <v>46182.438160335645</v>
      </c>
      <c r="D177" s="72"/>
      <c r="E177" s="143" t="s">
        <v>7</v>
      </c>
      <c r="F177" s="71"/>
      <c r="G177" s="72"/>
      <c r="H177" s="143" t="s">
        <v>78</v>
      </c>
      <c r="I177" s="71"/>
      <c r="J177" s="72"/>
      <c r="K177" s="143" t="s">
        <v>515</v>
      </c>
      <c r="L177" s="71"/>
      <c r="M177" s="71"/>
      <c r="N177" s="71"/>
      <c r="O177" s="72"/>
      <c r="P177" s="99" t="s">
        <v>516</v>
      </c>
      <c r="Q177" s="71"/>
      <c r="R177" s="72"/>
      <c r="S177" s="145" t="s">
        <v>114</v>
      </c>
      <c r="T177" s="72"/>
      <c r="U177" s="146">
        <v>30000.0</v>
      </c>
      <c r="V177" s="71"/>
      <c r="W177" s="72"/>
      <c r="X177" s="146">
        <v>0.0</v>
      </c>
      <c r="Y177" s="72"/>
      <c r="Z177" s="145" t="s">
        <v>74</v>
      </c>
      <c r="AA177" s="72"/>
      <c r="AB177" s="147" t="s">
        <v>67</v>
      </c>
      <c r="AC177" s="75"/>
      <c r="AD177" s="75"/>
      <c r="AE177" s="75"/>
      <c r="AF177" s="75"/>
      <c r="AG177" s="75"/>
      <c r="AH177" s="75"/>
      <c r="AI177" s="75"/>
      <c r="AJ177" s="75"/>
      <c r="AK177" s="75"/>
      <c r="AL177" s="75"/>
      <c r="AM177" s="75"/>
    </row>
    <row r="178">
      <c r="A178" s="75"/>
      <c r="B178" s="160" t="s">
        <v>517</v>
      </c>
      <c r="C178" s="161">
        <v>46182.38718237268</v>
      </c>
      <c r="D178" s="72"/>
      <c r="E178" s="143" t="s">
        <v>7</v>
      </c>
      <c r="F178" s="71"/>
      <c r="G178" s="72"/>
      <c r="H178" s="143" t="s">
        <v>78</v>
      </c>
      <c r="I178" s="71"/>
      <c r="J178" s="72"/>
      <c r="K178" s="143" t="s">
        <v>518</v>
      </c>
      <c r="L178" s="71"/>
      <c r="M178" s="71"/>
      <c r="N178" s="71"/>
      <c r="O178" s="72"/>
      <c r="P178" s="99" t="s">
        <v>519</v>
      </c>
      <c r="Q178" s="71"/>
      <c r="R178" s="72"/>
      <c r="S178" s="145" t="s">
        <v>81</v>
      </c>
      <c r="T178" s="72"/>
      <c r="U178" s="146">
        <v>25000.0</v>
      </c>
      <c r="V178" s="71"/>
      <c r="W178" s="72"/>
      <c r="X178" s="146">
        <v>0.0</v>
      </c>
      <c r="Y178" s="72"/>
      <c r="Z178" s="145" t="s">
        <v>74</v>
      </c>
      <c r="AA178" s="72"/>
      <c r="AB178" s="147" t="s">
        <v>75</v>
      </c>
      <c r="AC178" s="75"/>
      <c r="AD178" s="75"/>
      <c r="AE178" s="75"/>
      <c r="AF178" s="75"/>
      <c r="AG178" s="75"/>
      <c r="AH178" s="75"/>
      <c r="AI178" s="75"/>
      <c r="AJ178" s="75"/>
      <c r="AK178" s="75"/>
      <c r="AL178" s="75"/>
      <c r="AM178" s="75"/>
    </row>
    <row r="179">
      <c r="A179" s="75"/>
      <c r="B179" s="160" t="s">
        <v>520</v>
      </c>
      <c r="C179" s="161">
        <v>46182.38508835648</v>
      </c>
      <c r="D179" s="72"/>
      <c r="E179" s="143" t="s">
        <v>7</v>
      </c>
      <c r="F179" s="71"/>
      <c r="G179" s="72"/>
      <c r="H179" s="143" t="s">
        <v>78</v>
      </c>
      <c r="I179" s="71"/>
      <c r="J179" s="72"/>
      <c r="K179" s="143" t="s">
        <v>521</v>
      </c>
      <c r="L179" s="71"/>
      <c r="M179" s="71"/>
      <c r="N179" s="71"/>
      <c r="O179" s="72"/>
      <c r="P179" s="99" t="s">
        <v>522</v>
      </c>
      <c r="Q179" s="71"/>
      <c r="R179" s="72"/>
      <c r="S179" s="145" t="s">
        <v>81</v>
      </c>
      <c r="T179" s="72"/>
      <c r="U179" s="146">
        <v>45000.0</v>
      </c>
      <c r="V179" s="71"/>
      <c r="W179" s="72"/>
      <c r="X179" s="146">
        <v>0.0</v>
      </c>
      <c r="Y179" s="72"/>
      <c r="Z179" s="145" t="s">
        <v>74</v>
      </c>
      <c r="AA179" s="72"/>
      <c r="AB179" s="147" t="s">
        <v>67</v>
      </c>
      <c r="AC179" s="75"/>
      <c r="AD179" s="75"/>
      <c r="AE179" s="75"/>
      <c r="AF179" s="75"/>
      <c r="AG179" s="75"/>
      <c r="AH179" s="75"/>
      <c r="AI179" s="75"/>
      <c r="AJ179" s="75"/>
      <c r="AK179" s="75"/>
      <c r="AL179" s="75"/>
      <c r="AM179" s="75"/>
    </row>
    <row r="180">
      <c r="A180" s="75"/>
      <c r="B180" s="160" t="s">
        <v>523</v>
      </c>
      <c r="C180" s="161">
        <v>46181.870954074075</v>
      </c>
      <c r="D180" s="72"/>
      <c r="E180" s="143" t="s">
        <v>70</v>
      </c>
      <c r="F180" s="71"/>
      <c r="G180" s="72"/>
      <c r="H180" s="143" t="s">
        <v>138</v>
      </c>
      <c r="I180" s="71"/>
      <c r="J180" s="72"/>
      <c r="K180" s="143" t="s">
        <v>524</v>
      </c>
      <c r="L180" s="71"/>
      <c r="M180" s="71"/>
      <c r="N180" s="71"/>
      <c r="O180" s="72"/>
      <c r="P180" s="99" t="s">
        <v>140</v>
      </c>
      <c r="Q180" s="71"/>
      <c r="R180" s="72"/>
      <c r="S180" s="145" t="s">
        <v>0</v>
      </c>
      <c r="T180" s="72"/>
      <c r="U180" s="146">
        <v>50000.0</v>
      </c>
      <c r="V180" s="71"/>
      <c r="W180" s="72"/>
      <c r="X180" s="146">
        <v>0.0</v>
      </c>
      <c r="Y180" s="72"/>
      <c r="Z180" s="145" t="s">
        <v>74</v>
      </c>
      <c r="AA180" s="72"/>
      <c r="AB180" s="147" t="s">
        <v>75</v>
      </c>
      <c r="AC180" s="75"/>
      <c r="AD180" s="75"/>
      <c r="AE180" s="75"/>
      <c r="AF180" s="75"/>
      <c r="AG180" s="75"/>
      <c r="AH180" s="75"/>
      <c r="AI180" s="75"/>
      <c r="AJ180" s="75"/>
      <c r="AK180" s="75"/>
      <c r="AL180" s="75"/>
      <c r="AM180" s="75"/>
    </row>
    <row r="181">
      <c r="A181" s="75"/>
      <c r="B181" s="160" t="s">
        <v>525</v>
      </c>
      <c r="C181" s="161">
        <v>46181.869281562496</v>
      </c>
      <c r="D181" s="72"/>
      <c r="E181" s="143" t="s">
        <v>7</v>
      </c>
      <c r="F181" s="71"/>
      <c r="G181" s="72"/>
      <c r="H181" s="143" t="s">
        <v>143</v>
      </c>
      <c r="I181" s="71"/>
      <c r="J181" s="72"/>
      <c r="K181" s="143" t="s">
        <v>526</v>
      </c>
      <c r="L181" s="71"/>
      <c r="M181" s="71"/>
      <c r="N181" s="71"/>
      <c r="O181" s="72"/>
      <c r="P181" s="99" t="s">
        <v>140</v>
      </c>
      <c r="Q181" s="71"/>
      <c r="R181" s="72"/>
      <c r="S181" s="145" t="s">
        <v>0</v>
      </c>
      <c r="T181" s="72"/>
      <c r="U181" s="146">
        <v>100000.0</v>
      </c>
      <c r="V181" s="71"/>
      <c r="W181" s="72"/>
      <c r="X181" s="146">
        <v>0.0</v>
      </c>
      <c r="Y181" s="72"/>
      <c r="Z181" s="145" t="s">
        <v>74</v>
      </c>
      <c r="AA181" s="72"/>
      <c r="AB181" s="147" t="s">
        <v>75</v>
      </c>
      <c r="AC181" s="75"/>
      <c r="AD181" s="75"/>
      <c r="AE181" s="75"/>
      <c r="AF181" s="75"/>
      <c r="AG181" s="75"/>
      <c r="AH181" s="75"/>
      <c r="AI181" s="75"/>
      <c r="AJ181" s="75"/>
      <c r="AK181" s="75"/>
      <c r="AL181" s="75"/>
      <c r="AM181" s="75"/>
    </row>
    <row r="182">
      <c r="A182" s="75"/>
      <c r="B182" s="160" t="s">
        <v>527</v>
      </c>
      <c r="C182" s="161">
        <v>46181.82120278935</v>
      </c>
      <c r="D182" s="72"/>
      <c r="E182" s="143" t="s">
        <v>7</v>
      </c>
      <c r="F182" s="71"/>
      <c r="G182" s="72"/>
      <c r="H182" s="143" t="s">
        <v>78</v>
      </c>
      <c r="I182" s="71"/>
      <c r="J182" s="72"/>
      <c r="K182" s="143" t="s">
        <v>155</v>
      </c>
      <c r="L182" s="71"/>
      <c r="M182" s="71"/>
      <c r="N182" s="71"/>
      <c r="O182" s="72"/>
      <c r="P182" s="99" t="s">
        <v>156</v>
      </c>
      <c r="Q182" s="71"/>
      <c r="R182" s="72"/>
      <c r="S182" s="145" t="s">
        <v>81</v>
      </c>
      <c r="T182" s="72"/>
      <c r="U182" s="146">
        <v>25000.0</v>
      </c>
      <c r="V182" s="71"/>
      <c r="W182" s="72"/>
      <c r="X182" s="146">
        <v>0.0</v>
      </c>
      <c r="Y182" s="72"/>
      <c r="Z182" s="145" t="s">
        <v>74</v>
      </c>
      <c r="AA182" s="72"/>
      <c r="AB182" s="147" t="s">
        <v>67</v>
      </c>
      <c r="AC182" s="75"/>
      <c r="AD182" s="75"/>
      <c r="AE182" s="75"/>
      <c r="AF182" s="75"/>
      <c r="AG182" s="75"/>
      <c r="AH182" s="75"/>
      <c r="AI182" s="75"/>
      <c r="AJ182" s="75"/>
      <c r="AK182" s="75"/>
      <c r="AL182" s="75"/>
      <c r="AM182" s="75"/>
    </row>
    <row r="183">
      <c r="A183" s="75"/>
      <c r="B183" s="160" t="s">
        <v>528</v>
      </c>
      <c r="C183" s="161">
        <v>46181.75911010416</v>
      </c>
      <c r="D183" s="72"/>
      <c r="E183" s="143" t="s">
        <v>7</v>
      </c>
      <c r="F183" s="71"/>
      <c r="G183" s="72"/>
      <c r="H183" s="143" t="s">
        <v>127</v>
      </c>
      <c r="I183" s="71"/>
      <c r="J183" s="72"/>
      <c r="K183" s="143" t="s">
        <v>529</v>
      </c>
      <c r="L183" s="71"/>
      <c r="M183" s="71"/>
      <c r="N183" s="71"/>
      <c r="O183" s="72"/>
      <c r="P183" s="99" t="s">
        <v>140</v>
      </c>
      <c r="Q183" s="71"/>
      <c r="R183" s="72"/>
      <c r="S183" s="145" t="s">
        <v>73</v>
      </c>
      <c r="T183" s="72"/>
      <c r="U183" s="146">
        <v>3000.0</v>
      </c>
      <c r="V183" s="71"/>
      <c r="W183" s="72"/>
      <c r="X183" s="146">
        <v>0.0</v>
      </c>
      <c r="Y183" s="72"/>
      <c r="Z183" s="145" t="s">
        <v>74</v>
      </c>
      <c r="AA183" s="72"/>
      <c r="AB183" s="147" t="s">
        <v>75</v>
      </c>
      <c r="AC183" s="75"/>
      <c r="AD183" s="75"/>
      <c r="AE183" s="75"/>
      <c r="AF183" s="75"/>
      <c r="AG183" s="75"/>
      <c r="AH183" s="75"/>
      <c r="AI183" s="75"/>
      <c r="AJ183" s="75"/>
      <c r="AK183" s="75"/>
      <c r="AL183" s="75"/>
      <c r="AM183" s="75"/>
    </row>
    <row r="184">
      <c r="A184" s="75"/>
      <c r="B184" s="160" t="s">
        <v>530</v>
      </c>
      <c r="C184" s="161">
        <v>46181.75691811343</v>
      </c>
      <c r="D184" s="72"/>
      <c r="E184" s="143" t="s">
        <v>70</v>
      </c>
      <c r="F184" s="71"/>
      <c r="G184" s="72"/>
      <c r="H184" s="143" t="s">
        <v>122</v>
      </c>
      <c r="I184" s="71"/>
      <c r="J184" s="72"/>
      <c r="K184" s="143" t="s">
        <v>531</v>
      </c>
      <c r="L184" s="71"/>
      <c r="M184" s="71"/>
      <c r="N184" s="71"/>
      <c r="O184" s="72"/>
      <c r="P184" s="99" t="s">
        <v>140</v>
      </c>
      <c r="Q184" s="71"/>
      <c r="R184" s="72"/>
      <c r="S184" s="145" t="s">
        <v>73</v>
      </c>
      <c r="T184" s="72"/>
      <c r="U184" s="146">
        <v>3000.0</v>
      </c>
      <c r="V184" s="71"/>
      <c r="W184" s="72"/>
      <c r="X184" s="146">
        <v>0.0</v>
      </c>
      <c r="Y184" s="72"/>
      <c r="Z184" s="145" t="s">
        <v>74</v>
      </c>
      <c r="AA184" s="72"/>
      <c r="AB184" s="147" t="s">
        <v>67</v>
      </c>
      <c r="AC184" s="75"/>
      <c r="AD184" s="75"/>
      <c r="AE184" s="75"/>
      <c r="AF184" s="75"/>
      <c r="AG184" s="75"/>
      <c r="AH184" s="75"/>
      <c r="AI184" s="75"/>
      <c r="AJ184" s="75"/>
      <c r="AK184" s="75"/>
      <c r="AL184" s="75"/>
      <c r="AM184" s="75"/>
    </row>
    <row r="185">
      <c r="A185" s="75"/>
      <c r="B185" s="160" t="s">
        <v>532</v>
      </c>
      <c r="C185" s="161">
        <v>46181.74834229167</v>
      </c>
      <c r="D185" s="72"/>
      <c r="E185" s="143" t="s">
        <v>7</v>
      </c>
      <c r="F185" s="71"/>
      <c r="G185" s="72"/>
      <c r="H185" s="143" t="s">
        <v>78</v>
      </c>
      <c r="I185" s="71"/>
      <c r="J185" s="72"/>
      <c r="K185" s="143" t="s">
        <v>533</v>
      </c>
      <c r="L185" s="71"/>
      <c r="M185" s="71"/>
      <c r="N185" s="71"/>
      <c r="O185" s="72"/>
      <c r="P185" s="99" t="s">
        <v>534</v>
      </c>
      <c r="Q185" s="71"/>
      <c r="R185" s="72"/>
      <c r="S185" s="145" t="s">
        <v>81</v>
      </c>
      <c r="T185" s="72"/>
      <c r="U185" s="146">
        <v>25000.0</v>
      </c>
      <c r="V185" s="71"/>
      <c r="W185" s="72"/>
      <c r="X185" s="146">
        <v>0.0</v>
      </c>
      <c r="Y185" s="72"/>
      <c r="Z185" s="145" t="s">
        <v>74</v>
      </c>
      <c r="AA185" s="72"/>
      <c r="AB185" s="147" t="s">
        <v>75</v>
      </c>
      <c r="AC185" s="75"/>
      <c r="AD185" s="75"/>
      <c r="AE185" s="75"/>
      <c r="AF185" s="75"/>
      <c r="AG185" s="75"/>
      <c r="AH185" s="75"/>
      <c r="AI185" s="75"/>
      <c r="AJ185" s="75"/>
      <c r="AK185" s="75"/>
      <c r="AL185" s="75"/>
      <c r="AM185" s="75"/>
    </row>
    <row r="186">
      <c r="A186" s="75"/>
      <c r="B186" s="160" t="s">
        <v>535</v>
      </c>
      <c r="C186" s="161">
        <v>46181.61742568287</v>
      </c>
      <c r="D186" s="72"/>
      <c r="E186" s="143" t="s">
        <v>70</v>
      </c>
      <c r="F186" s="71"/>
      <c r="G186" s="72"/>
      <c r="H186" s="143" t="s">
        <v>199</v>
      </c>
      <c r="I186" s="71"/>
      <c r="J186" s="72"/>
      <c r="K186" s="143" t="s">
        <v>536</v>
      </c>
      <c r="L186" s="71"/>
      <c r="M186" s="71"/>
      <c r="N186" s="71"/>
      <c r="O186" s="72"/>
      <c r="P186" s="99" t="s">
        <v>124</v>
      </c>
      <c r="Q186" s="71"/>
      <c r="R186" s="72"/>
      <c r="S186" s="145" t="s">
        <v>73</v>
      </c>
      <c r="T186" s="72"/>
      <c r="U186" s="146">
        <v>8000.0</v>
      </c>
      <c r="V186" s="71"/>
      <c r="W186" s="72"/>
      <c r="X186" s="146">
        <v>0.0</v>
      </c>
      <c r="Y186" s="72"/>
      <c r="Z186" s="145" t="s">
        <v>74</v>
      </c>
      <c r="AA186" s="72"/>
      <c r="AB186" s="147" t="s">
        <v>75</v>
      </c>
      <c r="AC186" s="75"/>
      <c r="AD186" s="75"/>
      <c r="AE186" s="75"/>
      <c r="AF186" s="75"/>
      <c r="AG186" s="75"/>
      <c r="AH186" s="75"/>
      <c r="AI186" s="75"/>
      <c r="AJ186" s="75"/>
      <c r="AK186" s="75"/>
      <c r="AL186" s="75"/>
      <c r="AM186" s="75"/>
    </row>
    <row r="187">
      <c r="A187" s="75"/>
      <c r="B187" s="160" t="s">
        <v>537</v>
      </c>
      <c r="C187" s="161">
        <v>46181.61643834491</v>
      </c>
      <c r="D187" s="72"/>
      <c r="E187" s="143" t="s">
        <v>7</v>
      </c>
      <c r="F187" s="71"/>
      <c r="G187" s="72"/>
      <c r="H187" s="143" t="s">
        <v>78</v>
      </c>
      <c r="I187" s="71"/>
      <c r="J187" s="72"/>
      <c r="K187" s="143" t="s">
        <v>538</v>
      </c>
      <c r="L187" s="71"/>
      <c r="M187" s="71"/>
      <c r="N187" s="71"/>
      <c r="O187" s="72"/>
      <c r="P187" s="99" t="s">
        <v>539</v>
      </c>
      <c r="Q187" s="71"/>
      <c r="R187" s="72"/>
      <c r="S187" s="145" t="s">
        <v>114</v>
      </c>
      <c r="T187" s="72"/>
      <c r="U187" s="146">
        <v>30000.0</v>
      </c>
      <c r="V187" s="71"/>
      <c r="W187" s="72"/>
      <c r="X187" s="146">
        <v>0.0</v>
      </c>
      <c r="Y187" s="72"/>
      <c r="Z187" s="145" t="s">
        <v>74</v>
      </c>
      <c r="AA187" s="72"/>
      <c r="AB187" s="147" t="s">
        <v>75</v>
      </c>
      <c r="AC187" s="75"/>
      <c r="AD187" s="75"/>
      <c r="AE187" s="75"/>
      <c r="AF187" s="75"/>
      <c r="AG187" s="75"/>
      <c r="AH187" s="75"/>
      <c r="AI187" s="75"/>
      <c r="AJ187" s="75"/>
      <c r="AK187" s="75"/>
      <c r="AL187" s="75"/>
      <c r="AM187" s="75"/>
    </row>
    <row r="188">
      <c r="A188" s="75"/>
      <c r="B188" s="160" t="s">
        <v>540</v>
      </c>
      <c r="C188" s="161">
        <v>46180.488237847225</v>
      </c>
      <c r="D188" s="72"/>
      <c r="E188" s="143" t="s">
        <v>70</v>
      </c>
      <c r="F188" s="71"/>
      <c r="G188" s="72"/>
      <c r="H188" s="143" t="s">
        <v>157</v>
      </c>
      <c r="I188" s="71"/>
      <c r="J188" s="72"/>
      <c r="K188" s="143" t="s">
        <v>541</v>
      </c>
      <c r="L188" s="71"/>
      <c r="M188" s="71"/>
      <c r="N188" s="71"/>
      <c r="O188" s="72"/>
      <c r="P188" s="99" t="s">
        <v>140</v>
      </c>
      <c r="Q188" s="71"/>
      <c r="R188" s="72"/>
      <c r="S188" s="145" t="s">
        <v>125</v>
      </c>
      <c r="T188" s="72"/>
      <c r="U188" s="146">
        <v>9500.0</v>
      </c>
      <c r="V188" s="71"/>
      <c r="W188" s="72"/>
      <c r="X188" s="146">
        <v>0.0</v>
      </c>
      <c r="Y188" s="72"/>
      <c r="Z188" s="145" t="s">
        <v>74</v>
      </c>
      <c r="AA188" s="72"/>
      <c r="AB188" s="147" t="s">
        <v>75</v>
      </c>
      <c r="AC188" s="75"/>
      <c r="AD188" s="75"/>
      <c r="AE188" s="75"/>
      <c r="AF188" s="75"/>
      <c r="AG188" s="75"/>
      <c r="AH188" s="75"/>
      <c r="AI188" s="75"/>
      <c r="AJ188" s="75"/>
      <c r="AK188" s="75"/>
      <c r="AL188" s="75"/>
      <c r="AM188" s="75"/>
    </row>
    <row r="189">
      <c r="A189" s="75"/>
      <c r="B189" s="160" t="s">
        <v>542</v>
      </c>
      <c r="C189" s="161">
        <v>46179.81743005787</v>
      </c>
      <c r="D189" s="72"/>
      <c r="E189" s="143" t="s">
        <v>7</v>
      </c>
      <c r="F189" s="71"/>
      <c r="G189" s="72"/>
      <c r="H189" s="143" t="s">
        <v>157</v>
      </c>
      <c r="I189" s="71"/>
      <c r="J189" s="72"/>
      <c r="K189" s="143" t="s">
        <v>543</v>
      </c>
      <c r="L189" s="71"/>
      <c r="M189" s="71"/>
      <c r="N189" s="71"/>
      <c r="O189" s="72"/>
      <c r="P189" s="99" t="s">
        <v>140</v>
      </c>
      <c r="Q189" s="71"/>
      <c r="R189" s="72"/>
      <c r="S189" s="145" t="s">
        <v>0</v>
      </c>
      <c r="T189" s="72"/>
      <c r="U189" s="146">
        <v>205000.0</v>
      </c>
      <c r="V189" s="71"/>
      <c r="W189" s="72"/>
      <c r="X189" s="146">
        <v>0.0</v>
      </c>
      <c r="Y189" s="72"/>
      <c r="Z189" s="145" t="s">
        <v>74</v>
      </c>
      <c r="AA189" s="72"/>
      <c r="AB189" s="147" t="s">
        <v>75</v>
      </c>
      <c r="AC189" s="75"/>
      <c r="AD189" s="75"/>
      <c r="AE189" s="75"/>
      <c r="AF189" s="75"/>
      <c r="AG189" s="75"/>
      <c r="AH189" s="75"/>
      <c r="AI189" s="75"/>
      <c r="AJ189" s="75"/>
      <c r="AK189" s="75"/>
      <c r="AL189" s="75"/>
      <c r="AM189" s="75"/>
    </row>
    <row r="190">
      <c r="A190" s="75"/>
      <c r="B190" s="160" t="s">
        <v>544</v>
      </c>
      <c r="C190" s="161">
        <v>46178.974616886575</v>
      </c>
      <c r="D190" s="72"/>
      <c r="E190" s="143" t="s">
        <v>70</v>
      </c>
      <c r="F190" s="71"/>
      <c r="G190" s="72"/>
      <c r="H190" s="143" t="s">
        <v>196</v>
      </c>
      <c r="I190" s="71"/>
      <c r="J190" s="72"/>
      <c r="K190" s="143" t="s">
        <v>545</v>
      </c>
      <c r="L190" s="71"/>
      <c r="M190" s="71"/>
      <c r="N190" s="71"/>
      <c r="O190" s="72"/>
      <c r="P190" s="99" t="s">
        <v>546</v>
      </c>
      <c r="Q190" s="71"/>
      <c r="R190" s="72"/>
      <c r="S190" s="145" t="s">
        <v>125</v>
      </c>
      <c r="T190" s="72"/>
      <c r="U190" s="146">
        <v>50000.0</v>
      </c>
      <c r="V190" s="71"/>
      <c r="W190" s="72"/>
      <c r="X190" s="146">
        <v>0.0</v>
      </c>
      <c r="Y190" s="72"/>
      <c r="Z190" s="145" t="s">
        <v>74</v>
      </c>
      <c r="AA190" s="72"/>
      <c r="AB190" s="147" t="s">
        <v>75</v>
      </c>
      <c r="AC190" s="75"/>
      <c r="AD190" s="75"/>
      <c r="AE190" s="75"/>
      <c r="AF190" s="75"/>
      <c r="AG190" s="75"/>
      <c r="AH190" s="75"/>
      <c r="AI190" s="75"/>
      <c r="AJ190" s="75"/>
      <c r="AK190" s="75"/>
      <c r="AL190" s="75"/>
      <c r="AM190" s="75"/>
    </row>
    <row r="191">
      <c r="A191" s="75"/>
      <c r="B191" s="160" t="s">
        <v>547</v>
      </c>
      <c r="C191" s="161">
        <v>46178.970451354166</v>
      </c>
      <c r="D191" s="72"/>
      <c r="E191" s="143" t="s">
        <v>70</v>
      </c>
      <c r="F191" s="71"/>
      <c r="G191" s="72"/>
      <c r="H191" s="143" t="s">
        <v>27</v>
      </c>
      <c r="I191" s="71"/>
      <c r="J191" s="72"/>
      <c r="K191" s="143" t="s">
        <v>548</v>
      </c>
      <c r="L191" s="71"/>
      <c r="M191" s="71"/>
      <c r="N191" s="71"/>
      <c r="O191" s="72"/>
      <c r="P191" s="99" t="s">
        <v>549</v>
      </c>
      <c r="Q191" s="71"/>
      <c r="R191" s="72"/>
      <c r="S191" s="145" t="s">
        <v>73</v>
      </c>
      <c r="T191" s="72"/>
      <c r="U191" s="146">
        <v>349257.0</v>
      </c>
      <c r="V191" s="71"/>
      <c r="W191" s="72"/>
      <c r="X191" s="146">
        <v>0.0</v>
      </c>
      <c r="Y191" s="72"/>
      <c r="Z191" s="145" t="s">
        <v>74</v>
      </c>
      <c r="AA191" s="72"/>
      <c r="AB191" s="147" t="s">
        <v>75</v>
      </c>
      <c r="AC191" s="75"/>
      <c r="AD191" s="75"/>
      <c r="AE191" s="75"/>
      <c r="AF191" s="75"/>
      <c r="AG191" s="75"/>
      <c r="AH191" s="75"/>
      <c r="AI191" s="75"/>
      <c r="AJ191" s="75"/>
      <c r="AK191" s="75"/>
      <c r="AL191" s="75"/>
      <c r="AM191" s="75"/>
    </row>
    <row r="192">
      <c r="A192" s="75"/>
      <c r="B192" s="160" t="s">
        <v>550</v>
      </c>
      <c r="C192" s="161">
        <v>46178.89591923611</v>
      </c>
      <c r="D192" s="72"/>
      <c r="E192" s="143" t="s">
        <v>70</v>
      </c>
      <c r="F192" s="71"/>
      <c r="G192" s="72"/>
      <c r="H192" s="143" t="s">
        <v>138</v>
      </c>
      <c r="I192" s="71"/>
      <c r="J192" s="72"/>
      <c r="K192" s="143" t="s">
        <v>551</v>
      </c>
      <c r="L192" s="71"/>
      <c r="M192" s="71"/>
      <c r="N192" s="71"/>
      <c r="O192" s="72"/>
      <c r="P192" s="99" t="s">
        <v>140</v>
      </c>
      <c r="Q192" s="71"/>
      <c r="R192" s="72"/>
      <c r="S192" s="145" t="s">
        <v>92</v>
      </c>
      <c r="T192" s="72"/>
      <c r="U192" s="146">
        <v>21000.0</v>
      </c>
      <c r="V192" s="71"/>
      <c r="W192" s="72"/>
      <c r="X192" s="146">
        <v>0.0</v>
      </c>
      <c r="Y192" s="72"/>
      <c r="Z192" s="145" t="s">
        <v>74</v>
      </c>
      <c r="AA192" s="72"/>
      <c r="AB192" s="147" t="s">
        <v>75</v>
      </c>
      <c r="AC192" s="75"/>
      <c r="AD192" s="75"/>
      <c r="AE192" s="75"/>
      <c r="AF192" s="75"/>
      <c r="AG192" s="75"/>
      <c r="AH192" s="75"/>
      <c r="AI192" s="75"/>
      <c r="AJ192" s="75"/>
      <c r="AK192" s="75"/>
      <c r="AL192" s="75"/>
      <c r="AM192" s="75"/>
    </row>
    <row r="193">
      <c r="A193" s="75"/>
      <c r="B193" s="160" t="s">
        <v>552</v>
      </c>
      <c r="C193" s="161">
        <v>46178.891655196756</v>
      </c>
      <c r="D193" s="72"/>
      <c r="E193" s="143" t="s">
        <v>70</v>
      </c>
      <c r="F193" s="71"/>
      <c r="G193" s="72"/>
      <c r="H193" s="143" t="s">
        <v>138</v>
      </c>
      <c r="I193" s="71"/>
      <c r="J193" s="72"/>
      <c r="K193" s="143" t="s">
        <v>553</v>
      </c>
      <c r="L193" s="71"/>
      <c r="M193" s="71"/>
      <c r="N193" s="71"/>
      <c r="O193" s="72"/>
      <c r="P193" s="99" t="s">
        <v>140</v>
      </c>
      <c r="Q193" s="71"/>
      <c r="R193" s="72"/>
      <c r="S193" s="145" t="s">
        <v>92</v>
      </c>
      <c r="T193" s="72"/>
      <c r="U193" s="146">
        <v>51000.0</v>
      </c>
      <c r="V193" s="71"/>
      <c r="W193" s="72"/>
      <c r="X193" s="146">
        <v>0.0</v>
      </c>
      <c r="Y193" s="72"/>
      <c r="Z193" s="145" t="s">
        <v>74</v>
      </c>
      <c r="AA193" s="72"/>
      <c r="AB193" s="147" t="s">
        <v>75</v>
      </c>
      <c r="AC193" s="75"/>
      <c r="AD193" s="75"/>
      <c r="AE193" s="75"/>
      <c r="AF193" s="75"/>
      <c r="AG193" s="75"/>
      <c r="AH193" s="75"/>
      <c r="AI193" s="75"/>
      <c r="AJ193" s="75"/>
      <c r="AK193" s="75"/>
      <c r="AL193" s="75"/>
      <c r="AM193" s="75"/>
    </row>
    <row r="194">
      <c r="A194" s="75"/>
      <c r="B194" s="160" t="s">
        <v>554</v>
      </c>
      <c r="C194" s="161">
        <v>46178.882886782405</v>
      </c>
      <c r="D194" s="72"/>
      <c r="E194" s="143" t="s">
        <v>7</v>
      </c>
      <c r="F194" s="71"/>
      <c r="G194" s="72"/>
      <c r="H194" s="143" t="s">
        <v>78</v>
      </c>
      <c r="I194" s="71"/>
      <c r="J194" s="72"/>
      <c r="K194" s="143" t="s">
        <v>555</v>
      </c>
      <c r="L194" s="71"/>
      <c r="M194" s="71"/>
      <c r="N194" s="71"/>
      <c r="O194" s="72"/>
      <c r="P194" s="99" t="s">
        <v>556</v>
      </c>
      <c r="Q194" s="71"/>
      <c r="R194" s="72"/>
      <c r="S194" s="145" t="s">
        <v>114</v>
      </c>
      <c r="T194" s="72"/>
      <c r="U194" s="146">
        <v>30000.0</v>
      </c>
      <c r="V194" s="71"/>
      <c r="W194" s="72"/>
      <c r="X194" s="146">
        <v>0.0</v>
      </c>
      <c r="Y194" s="72"/>
      <c r="Z194" s="145" t="s">
        <v>74</v>
      </c>
      <c r="AA194" s="72"/>
      <c r="AB194" s="147" t="s">
        <v>75</v>
      </c>
      <c r="AC194" s="75"/>
      <c r="AD194" s="75"/>
      <c r="AE194" s="75"/>
      <c r="AF194" s="75"/>
      <c r="AG194" s="75"/>
      <c r="AH194" s="75"/>
      <c r="AI194" s="75"/>
      <c r="AJ194" s="75"/>
      <c r="AK194" s="75"/>
      <c r="AL194" s="75"/>
      <c r="AM194" s="75"/>
    </row>
    <row r="195">
      <c r="A195" s="75"/>
      <c r="B195" s="160" t="s">
        <v>557</v>
      </c>
      <c r="C195" s="161">
        <v>46178.83505017361</v>
      </c>
      <c r="D195" s="72"/>
      <c r="E195" s="143" t="s">
        <v>7</v>
      </c>
      <c r="F195" s="71"/>
      <c r="G195" s="72"/>
      <c r="H195" s="143" t="s">
        <v>312</v>
      </c>
      <c r="I195" s="71"/>
      <c r="J195" s="72"/>
      <c r="K195" s="143" t="s">
        <v>558</v>
      </c>
      <c r="L195" s="71"/>
      <c r="M195" s="71"/>
      <c r="N195" s="71"/>
      <c r="O195" s="72"/>
      <c r="P195" s="99" t="s">
        <v>226</v>
      </c>
      <c r="Q195" s="71"/>
      <c r="R195" s="72"/>
      <c r="S195" s="145" t="s">
        <v>23</v>
      </c>
      <c r="T195" s="72"/>
      <c r="U195" s="146">
        <v>4500.0</v>
      </c>
      <c r="V195" s="71"/>
      <c r="W195" s="72"/>
      <c r="X195" s="146">
        <v>0.0</v>
      </c>
      <c r="Y195" s="72"/>
      <c r="Z195" s="145" t="s">
        <v>74</v>
      </c>
      <c r="AA195" s="72"/>
      <c r="AB195" s="147" t="s">
        <v>75</v>
      </c>
      <c r="AC195" s="75"/>
      <c r="AD195" s="75"/>
      <c r="AE195" s="75"/>
      <c r="AF195" s="75"/>
      <c r="AG195" s="75"/>
      <c r="AH195" s="75"/>
      <c r="AI195" s="75"/>
      <c r="AJ195" s="75"/>
      <c r="AK195" s="75"/>
      <c r="AL195" s="75"/>
      <c r="AM195" s="75"/>
    </row>
    <row r="196">
      <c r="A196" s="75"/>
      <c r="B196" s="160" t="s">
        <v>559</v>
      </c>
      <c r="C196" s="161">
        <v>46178.83235885417</v>
      </c>
      <c r="D196" s="72"/>
      <c r="E196" s="143" t="s">
        <v>7</v>
      </c>
      <c r="F196" s="71"/>
      <c r="G196" s="72"/>
      <c r="H196" s="143" t="s">
        <v>224</v>
      </c>
      <c r="I196" s="71"/>
      <c r="J196" s="72"/>
      <c r="K196" s="143" t="s">
        <v>560</v>
      </c>
      <c r="L196" s="71"/>
      <c r="M196" s="71"/>
      <c r="N196" s="71"/>
      <c r="O196" s="72"/>
      <c r="P196" s="99" t="s">
        <v>226</v>
      </c>
      <c r="Q196" s="71"/>
      <c r="R196" s="72"/>
      <c r="S196" s="145" t="s">
        <v>23</v>
      </c>
      <c r="T196" s="72"/>
      <c r="U196" s="146">
        <v>3388.0</v>
      </c>
      <c r="V196" s="71"/>
      <c r="W196" s="72"/>
      <c r="X196" s="146">
        <v>0.0</v>
      </c>
      <c r="Y196" s="72"/>
      <c r="Z196" s="145" t="s">
        <v>74</v>
      </c>
      <c r="AA196" s="72"/>
      <c r="AB196" s="147" t="s">
        <v>75</v>
      </c>
      <c r="AC196" s="75"/>
      <c r="AD196" s="75"/>
      <c r="AE196" s="75"/>
      <c r="AF196" s="75"/>
      <c r="AG196" s="75"/>
      <c r="AH196" s="75"/>
      <c r="AI196" s="75"/>
      <c r="AJ196" s="75"/>
      <c r="AK196" s="75"/>
      <c r="AL196" s="75"/>
      <c r="AM196" s="75"/>
    </row>
    <row r="197">
      <c r="A197" s="75"/>
      <c r="B197" s="160" t="s">
        <v>561</v>
      </c>
      <c r="C197" s="161">
        <v>46178.831163333336</v>
      </c>
      <c r="D197" s="72"/>
      <c r="E197" s="143" t="s">
        <v>7</v>
      </c>
      <c r="F197" s="71"/>
      <c r="G197" s="72"/>
      <c r="H197" s="143" t="s">
        <v>224</v>
      </c>
      <c r="I197" s="71"/>
      <c r="J197" s="72"/>
      <c r="K197" s="143" t="s">
        <v>560</v>
      </c>
      <c r="L197" s="71"/>
      <c r="M197" s="71"/>
      <c r="N197" s="71"/>
      <c r="O197" s="72"/>
      <c r="P197" s="99" t="s">
        <v>226</v>
      </c>
      <c r="Q197" s="71"/>
      <c r="R197" s="72"/>
      <c r="S197" s="145" t="s">
        <v>23</v>
      </c>
      <c r="T197" s="72"/>
      <c r="U197" s="146">
        <v>9000.0</v>
      </c>
      <c r="V197" s="71"/>
      <c r="W197" s="72"/>
      <c r="X197" s="146">
        <v>0.0</v>
      </c>
      <c r="Y197" s="72"/>
      <c r="Z197" s="145" t="s">
        <v>74</v>
      </c>
      <c r="AA197" s="72"/>
      <c r="AB197" s="147" t="s">
        <v>67</v>
      </c>
      <c r="AC197" s="75"/>
      <c r="AD197" s="75"/>
      <c r="AE197" s="75"/>
      <c r="AF197" s="75"/>
      <c r="AG197" s="75"/>
      <c r="AH197" s="75"/>
      <c r="AI197" s="75"/>
      <c r="AJ197" s="75"/>
      <c r="AK197" s="75"/>
      <c r="AL197" s="75"/>
      <c r="AM197" s="75"/>
    </row>
    <row r="198">
      <c r="A198" s="75"/>
      <c r="B198" s="160" t="s">
        <v>562</v>
      </c>
      <c r="C198" s="161">
        <v>46178.82881037037</v>
      </c>
      <c r="D198" s="72"/>
      <c r="E198" s="143" t="s">
        <v>70</v>
      </c>
      <c r="F198" s="71"/>
      <c r="G198" s="72"/>
      <c r="H198" s="143" t="s">
        <v>169</v>
      </c>
      <c r="I198" s="71"/>
      <c r="J198" s="72"/>
      <c r="K198" s="143" t="s">
        <v>563</v>
      </c>
      <c r="L198" s="71"/>
      <c r="M198" s="71"/>
      <c r="N198" s="71"/>
      <c r="O198" s="72"/>
      <c r="P198" s="99" t="s">
        <v>124</v>
      </c>
      <c r="Q198" s="71"/>
      <c r="R198" s="72"/>
      <c r="S198" s="145" t="s">
        <v>73</v>
      </c>
      <c r="T198" s="72"/>
      <c r="U198" s="146">
        <v>43000.0</v>
      </c>
      <c r="V198" s="71"/>
      <c r="W198" s="72"/>
      <c r="X198" s="146">
        <v>0.0</v>
      </c>
      <c r="Y198" s="72"/>
      <c r="Z198" s="145" t="s">
        <v>74</v>
      </c>
      <c r="AA198" s="72"/>
      <c r="AB198" s="147" t="s">
        <v>75</v>
      </c>
      <c r="AC198" s="75"/>
      <c r="AD198" s="75"/>
      <c r="AE198" s="75"/>
      <c r="AF198" s="75"/>
      <c r="AG198" s="75"/>
      <c r="AH198" s="75"/>
      <c r="AI198" s="75"/>
      <c r="AJ198" s="75"/>
      <c r="AK198" s="75"/>
      <c r="AL198" s="75"/>
      <c r="AM198" s="75"/>
    </row>
    <row r="199">
      <c r="A199" s="75"/>
      <c r="B199" s="160" t="s">
        <v>564</v>
      </c>
      <c r="C199" s="161">
        <v>46178.80186853009</v>
      </c>
      <c r="D199" s="72"/>
      <c r="E199" s="143" t="s">
        <v>7</v>
      </c>
      <c r="F199" s="71"/>
      <c r="G199" s="72"/>
      <c r="H199" s="143" t="s">
        <v>78</v>
      </c>
      <c r="I199" s="71"/>
      <c r="J199" s="72"/>
      <c r="K199" s="143" t="s">
        <v>565</v>
      </c>
      <c r="L199" s="71"/>
      <c r="M199" s="71"/>
      <c r="N199" s="71"/>
      <c r="O199" s="72"/>
      <c r="P199" s="99" t="s">
        <v>566</v>
      </c>
      <c r="Q199" s="71"/>
      <c r="R199" s="72"/>
      <c r="S199" s="145" t="s">
        <v>81</v>
      </c>
      <c r="T199" s="72"/>
      <c r="U199" s="146">
        <v>25000.0</v>
      </c>
      <c r="V199" s="71"/>
      <c r="W199" s="72"/>
      <c r="X199" s="146">
        <v>0.0</v>
      </c>
      <c r="Y199" s="72"/>
      <c r="Z199" s="145" t="s">
        <v>74</v>
      </c>
      <c r="AA199" s="72"/>
      <c r="AB199" s="147" t="s">
        <v>75</v>
      </c>
      <c r="AC199" s="75"/>
      <c r="AD199" s="75"/>
      <c r="AE199" s="75"/>
      <c r="AF199" s="75"/>
      <c r="AG199" s="75"/>
      <c r="AH199" s="75"/>
      <c r="AI199" s="75"/>
      <c r="AJ199" s="75"/>
      <c r="AK199" s="75"/>
      <c r="AL199" s="75"/>
      <c r="AM199" s="75"/>
    </row>
    <row r="200">
      <c r="A200" s="75"/>
      <c r="B200" s="160" t="s">
        <v>567</v>
      </c>
      <c r="C200" s="161">
        <v>46178.8001171412</v>
      </c>
      <c r="D200" s="72"/>
      <c r="E200" s="143" t="s">
        <v>7</v>
      </c>
      <c r="F200" s="71"/>
      <c r="G200" s="72"/>
      <c r="H200" s="143" t="s">
        <v>78</v>
      </c>
      <c r="I200" s="71"/>
      <c r="J200" s="72"/>
      <c r="K200" s="143" t="s">
        <v>167</v>
      </c>
      <c r="L200" s="71"/>
      <c r="M200" s="71"/>
      <c r="N200" s="71"/>
      <c r="O200" s="72"/>
      <c r="P200" s="99" t="s">
        <v>168</v>
      </c>
      <c r="Q200" s="71"/>
      <c r="R200" s="72"/>
      <c r="S200" s="145" t="s">
        <v>81</v>
      </c>
      <c r="T200" s="72"/>
      <c r="U200" s="146">
        <v>25000.0</v>
      </c>
      <c r="V200" s="71"/>
      <c r="W200" s="72"/>
      <c r="X200" s="146">
        <v>0.0</v>
      </c>
      <c r="Y200" s="72"/>
      <c r="Z200" s="145" t="s">
        <v>74</v>
      </c>
      <c r="AA200" s="72"/>
      <c r="AB200" s="147" t="s">
        <v>67</v>
      </c>
      <c r="AC200" s="75"/>
      <c r="AD200" s="75"/>
      <c r="AE200" s="75"/>
      <c r="AF200" s="75"/>
      <c r="AG200" s="75"/>
      <c r="AH200" s="75"/>
      <c r="AI200" s="75"/>
      <c r="AJ200" s="75"/>
      <c r="AK200" s="75"/>
      <c r="AL200" s="75"/>
      <c r="AM200" s="75"/>
    </row>
    <row r="201">
      <c r="A201" s="75"/>
      <c r="B201" s="160" t="s">
        <v>568</v>
      </c>
      <c r="C201" s="161">
        <v>46178.79750303241</v>
      </c>
      <c r="D201" s="72"/>
      <c r="E201" s="143" t="s">
        <v>7</v>
      </c>
      <c r="F201" s="71"/>
      <c r="G201" s="72"/>
      <c r="H201" s="143" t="s">
        <v>78</v>
      </c>
      <c r="I201" s="71"/>
      <c r="J201" s="72"/>
      <c r="K201" s="143" t="s">
        <v>569</v>
      </c>
      <c r="L201" s="71"/>
      <c r="M201" s="71"/>
      <c r="N201" s="71"/>
      <c r="O201" s="72"/>
      <c r="P201" s="99" t="s">
        <v>570</v>
      </c>
      <c r="Q201" s="71"/>
      <c r="R201" s="72"/>
      <c r="S201" s="145" t="s">
        <v>114</v>
      </c>
      <c r="T201" s="72"/>
      <c r="U201" s="146">
        <v>30000.0</v>
      </c>
      <c r="V201" s="71"/>
      <c r="W201" s="72"/>
      <c r="X201" s="146">
        <v>0.0</v>
      </c>
      <c r="Y201" s="72"/>
      <c r="Z201" s="145" t="s">
        <v>74</v>
      </c>
      <c r="AA201" s="72"/>
      <c r="AB201" s="147" t="s">
        <v>67</v>
      </c>
      <c r="AC201" s="75"/>
      <c r="AD201" s="75"/>
      <c r="AE201" s="75"/>
      <c r="AF201" s="75"/>
      <c r="AG201" s="75"/>
      <c r="AH201" s="75"/>
      <c r="AI201" s="75"/>
      <c r="AJ201" s="75"/>
      <c r="AK201" s="75"/>
      <c r="AL201" s="75"/>
      <c r="AM201" s="75"/>
    </row>
    <row r="202">
      <c r="A202" s="75"/>
      <c r="B202" s="160" t="s">
        <v>571</v>
      </c>
      <c r="C202" s="161">
        <v>46178.79257417824</v>
      </c>
      <c r="D202" s="72"/>
      <c r="E202" s="143" t="s">
        <v>7</v>
      </c>
      <c r="F202" s="71"/>
      <c r="G202" s="72"/>
      <c r="H202" s="143" t="s">
        <v>78</v>
      </c>
      <c r="I202" s="71"/>
      <c r="J202" s="72"/>
      <c r="K202" s="143" t="s">
        <v>572</v>
      </c>
      <c r="L202" s="71"/>
      <c r="M202" s="71"/>
      <c r="N202" s="71"/>
      <c r="O202" s="72"/>
      <c r="P202" s="99" t="s">
        <v>573</v>
      </c>
      <c r="Q202" s="71"/>
      <c r="R202" s="72"/>
      <c r="S202" s="145" t="s">
        <v>114</v>
      </c>
      <c r="T202" s="72"/>
      <c r="U202" s="146">
        <v>20000.0</v>
      </c>
      <c r="V202" s="71"/>
      <c r="W202" s="72"/>
      <c r="X202" s="146">
        <v>0.0</v>
      </c>
      <c r="Y202" s="72"/>
      <c r="Z202" s="145" t="s">
        <v>74</v>
      </c>
      <c r="AA202" s="72"/>
      <c r="AB202" s="147" t="s">
        <v>67</v>
      </c>
      <c r="AC202" s="75"/>
      <c r="AD202" s="75"/>
      <c r="AE202" s="75"/>
      <c r="AF202" s="75"/>
      <c r="AG202" s="75"/>
      <c r="AH202" s="75"/>
      <c r="AI202" s="75"/>
      <c r="AJ202" s="75"/>
      <c r="AK202" s="75"/>
      <c r="AL202" s="75"/>
      <c r="AM202" s="75"/>
    </row>
    <row r="203">
      <c r="A203" s="75"/>
      <c r="B203" s="160" t="s">
        <v>574</v>
      </c>
      <c r="C203" s="161">
        <v>46178.702679027774</v>
      </c>
      <c r="D203" s="72"/>
      <c r="E203" s="143" t="s">
        <v>7</v>
      </c>
      <c r="F203" s="71"/>
      <c r="G203" s="72"/>
      <c r="H203" s="143" t="s">
        <v>78</v>
      </c>
      <c r="I203" s="71"/>
      <c r="J203" s="72"/>
      <c r="K203" s="143" t="s">
        <v>575</v>
      </c>
      <c r="L203" s="71"/>
      <c r="M203" s="71"/>
      <c r="N203" s="71"/>
      <c r="O203" s="72"/>
      <c r="P203" s="99" t="s">
        <v>576</v>
      </c>
      <c r="Q203" s="71"/>
      <c r="R203" s="72"/>
      <c r="S203" s="145" t="s">
        <v>114</v>
      </c>
      <c r="T203" s="72"/>
      <c r="U203" s="146">
        <v>20000.0</v>
      </c>
      <c r="V203" s="71"/>
      <c r="W203" s="72"/>
      <c r="X203" s="146">
        <v>0.0</v>
      </c>
      <c r="Y203" s="72"/>
      <c r="Z203" s="145" t="s">
        <v>74</v>
      </c>
      <c r="AA203" s="72"/>
      <c r="AB203" s="147" t="s">
        <v>67</v>
      </c>
      <c r="AC203" s="75"/>
      <c r="AD203" s="75"/>
      <c r="AE203" s="75"/>
      <c r="AF203" s="75"/>
      <c r="AG203" s="75"/>
      <c r="AH203" s="75"/>
      <c r="AI203" s="75"/>
      <c r="AJ203" s="75"/>
      <c r="AK203" s="75"/>
      <c r="AL203" s="75"/>
      <c r="AM203" s="75"/>
    </row>
    <row r="204">
      <c r="A204" s="75"/>
      <c r="B204" s="160" t="s">
        <v>577</v>
      </c>
      <c r="C204" s="161">
        <v>46177.804486759254</v>
      </c>
      <c r="D204" s="72"/>
      <c r="E204" s="143" t="s">
        <v>7</v>
      </c>
      <c r="F204" s="71"/>
      <c r="G204" s="72"/>
      <c r="H204" s="143" t="s">
        <v>78</v>
      </c>
      <c r="I204" s="71"/>
      <c r="J204" s="72"/>
      <c r="K204" s="143" t="s">
        <v>260</v>
      </c>
      <c r="L204" s="71"/>
      <c r="M204" s="71"/>
      <c r="N204" s="71"/>
      <c r="O204" s="72"/>
      <c r="P204" s="99" t="s">
        <v>261</v>
      </c>
      <c r="Q204" s="71"/>
      <c r="R204" s="72"/>
      <c r="S204" s="145" t="s">
        <v>114</v>
      </c>
      <c r="T204" s="72"/>
      <c r="U204" s="146">
        <v>20000.0</v>
      </c>
      <c r="V204" s="71"/>
      <c r="W204" s="72"/>
      <c r="X204" s="146">
        <v>0.0</v>
      </c>
      <c r="Y204" s="72"/>
      <c r="Z204" s="145" t="s">
        <v>74</v>
      </c>
      <c r="AA204" s="72"/>
      <c r="AB204" s="147" t="s">
        <v>75</v>
      </c>
      <c r="AC204" s="75"/>
      <c r="AD204" s="75"/>
      <c r="AE204" s="75"/>
      <c r="AF204" s="75"/>
      <c r="AG204" s="75"/>
      <c r="AH204" s="75"/>
      <c r="AI204" s="75"/>
      <c r="AJ204" s="75"/>
      <c r="AK204" s="75"/>
      <c r="AL204" s="75"/>
      <c r="AM204" s="75"/>
    </row>
    <row r="205">
      <c r="A205" s="75"/>
      <c r="B205" s="160" t="s">
        <v>578</v>
      </c>
      <c r="C205" s="161">
        <v>46177.77687019676</v>
      </c>
      <c r="D205" s="72"/>
      <c r="E205" s="143" t="s">
        <v>7</v>
      </c>
      <c r="F205" s="71"/>
      <c r="G205" s="72"/>
      <c r="H205" s="143" t="s">
        <v>78</v>
      </c>
      <c r="I205" s="71"/>
      <c r="J205" s="72"/>
      <c r="K205" s="143" t="s">
        <v>579</v>
      </c>
      <c r="L205" s="71"/>
      <c r="M205" s="71"/>
      <c r="N205" s="71"/>
      <c r="O205" s="72"/>
      <c r="P205" s="99" t="s">
        <v>580</v>
      </c>
      <c r="Q205" s="71"/>
      <c r="R205" s="72"/>
      <c r="S205" s="145" t="s">
        <v>81</v>
      </c>
      <c r="T205" s="72"/>
      <c r="U205" s="146">
        <v>45000.0</v>
      </c>
      <c r="V205" s="71"/>
      <c r="W205" s="72"/>
      <c r="X205" s="146">
        <v>0.0</v>
      </c>
      <c r="Y205" s="72"/>
      <c r="Z205" s="145" t="s">
        <v>74</v>
      </c>
      <c r="AA205" s="72"/>
      <c r="AB205" s="147" t="s">
        <v>67</v>
      </c>
      <c r="AC205" s="75"/>
      <c r="AD205" s="75"/>
      <c r="AE205" s="75"/>
      <c r="AF205" s="75"/>
      <c r="AG205" s="75"/>
      <c r="AH205" s="75"/>
      <c r="AI205" s="75"/>
      <c r="AJ205" s="75"/>
      <c r="AK205" s="75"/>
      <c r="AL205" s="75"/>
      <c r="AM205" s="75"/>
    </row>
    <row r="206">
      <c r="A206" s="75"/>
      <c r="B206" s="160" t="s">
        <v>581</v>
      </c>
      <c r="C206" s="161">
        <v>46177.7632428588</v>
      </c>
      <c r="D206" s="72"/>
      <c r="E206" s="143" t="s">
        <v>7</v>
      </c>
      <c r="F206" s="71"/>
      <c r="G206" s="72"/>
      <c r="H206" s="143" t="s">
        <v>78</v>
      </c>
      <c r="I206" s="71"/>
      <c r="J206" s="72"/>
      <c r="K206" s="143" t="s">
        <v>582</v>
      </c>
      <c r="L206" s="71"/>
      <c r="M206" s="71"/>
      <c r="N206" s="71"/>
      <c r="O206" s="72"/>
      <c r="P206" s="99" t="s">
        <v>583</v>
      </c>
      <c r="Q206" s="71"/>
      <c r="R206" s="72"/>
      <c r="S206" s="145" t="s">
        <v>114</v>
      </c>
      <c r="T206" s="72"/>
      <c r="U206" s="146">
        <v>20000.0</v>
      </c>
      <c r="V206" s="71"/>
      <c r="W206" s="72"/>
      <c r="X206" s="146">
        <v>0.0</v>
      </c>
      <c r="Y206" s="72"/>
      <c r="Z206" s="145" t="s">
        <v>74</v>
      </c>
      <c r="AA206" s="72"/>
      <c r="AB206" s="147" t="s">
        <v>75</v>
      </c>
      <c r="AC206" s="75"/>
      <c r="AD206" s="75"/>
      <c r="AE206" s="75"/>
      <c r="AF206" s="75"/>
      <c r="AG206" s="75"/>
      <c r="AH206" s="75"/>
      <c r="AI206" s="75"/>
      <c r="AJ206" s="75"/>
      <c r="AK206" s="75"/>
      <c r="AL206" s="75"/>
      <c r="AM206" s="75"/>
    </row>
    <row r="207">
      <c r="A207" s="75"/>
      <c r="B207" s="160" t="s">
        <v>584</v>
      </c>
      <c r="C207" s="161">
        <v>46177.759828194445</v>
      </c>
      <c r="D207" s="72"/>
      <c r="E207" s="143" t="s">
        <v>7</v>
      </c>
      <c r="F207" s="71"/>
      <c r="G207" s="72"/>
      <c r="H207" s="143" t="s">
        <v>78</v>
      </c>
      <c r="I207" s="71"/>
      <c r="J207" s="72"/>
      <c r="K207" s="143" t="s">
        <v>585</v>
      </c>
      <c r="L207" s="71"/>
      <c r="M207" s="71"/>
      <c r="N207" s="71"/>
      <c r="O207" s="72"/>
      <c r="P207" s="99" t="s">
        <v>586</v>
      </c>
      <c r="Q207" s="71"/>
      <c r="R207" s="72"/>
      <c r="S207" s="145" t="s">
        <v>114</v>
      </c>
      <c r="T207" s="72"/>
      <c r="U207" s="146">
        <v>20000.0</v>
      </c>
      <c r="V207" s="71"/>
      <c r="W207" s="72"/>
      <c r="X207" s="146">
        <v>0.0</v>
      </c>
      <c r="Y207" s="72"/>
      <c r="Z207" s="145" t="s">
        <v>74</v>
      </c>
      <c r="AA207" s="72"/>
      <c r="AB207" s="147" t="s">
        <v>75</v>
      </c>
      <c r="AC207" s="75"/>
      <c r="AD207" s="75"/>
      <c r="AE207" s="75"/>
      <c r="AF207" s="75"/>
      <c r="AG207" s="75"/>
      <c r="AH207" s="75"/>
      <c r="AI207" s="75"/>
      <c r="AJ207" s="75"/>
      <c r="AK207" s="75"/>
      <c r="AL207" s="75"/>
      <c r="AM207" s="75"/>
    </row>
    <row r="208">
      <c r="A208" s="75"/>
      <c r="B208" s="160" t="s">
        <v>587</v>
      </c>
      <c r="C208" s="161">
        <v>46177.74673164352</v>
      </c>
      <c r="D208" s="72"/>
      <c r="E208" s="143" t="s">
        <v>7</v>
      </c>
      <c r="F208" s="71"/>
      <c r="G208" s="72"/>
      <c r="H208" s="143" t="s">
        <v>78</v>
      </c>
      <c r="I208" s="71"/>
      <c r="J208" s="72"/>
      <c r="K208" s="143" t="s">
        <v>588</v>
      </c>
      <c r="L208" s="71"/>
      <c r="M208" s="71"/>
      <c r="N208" s="71"/>
      <c r="O208" s="72"/>
      <c r="P208" s="99" t="s">
        <v>589</v>
      </c>
      <c r="Q208" s="71"/>
      <c r="R208" s="72"/>
      <c r="S208" s="145" t="s">
        <v>114</v>
      </c>
      <c r="T208" s="72"/>
      <c r="U208" s="146">
        <v>20000.0</v>
      </c>
      <c r="V208" s="71"/>
      <c r="W208" s="72"/>
      <c r="X208" s="146">
        <v>0.0</v>
      </c>
      <c r="Y208" s="72"/>
      <c r="Z208" s="145" t="s">
        <v>74</v>
      </c>
      <c r="AA208" s="72"/>
      <c r="AB208" s="147" t="s">
        <v>75</v>
      </c>
      <c r="AC208" s="75"/>
      <c r="AD208" s="75"/>
      <c r="AE208" s="75"/>
      <c r="AF208" s="75"/>
      <c r="AG208" s="75"/>
      <c r="AH208" s="75"/>
      <c r="AI208" s="75"/>
      <c r="AJ208" s="75"/>
      <c r="AK208" s="75"/>
      <c r="AL208" s="75"/>
      <c r="AM208" s="75"/>
    </row>
    <row r="209">
      <c r="A209" s="75"/>
      <c r="B209" s="160" t="s">
        <v>590</v>
      </c>
      <c r="C209" s="161">
        <v>46177.71566443287</v>
      </c>
      <c r="D209" s="72"/>
      <c r="E209" s="143" t="s">
        <v>7</v>
      </c>
      <c r="F209" s="71"/>
      <c r="G209" s="72"/>
      <c r="H209" s="143" t="s">
        <v>591</v>
      </c>
      <c r="I209" s="71"/>
      <c r="J209" s="72"/>
      <c r="K209" s="143" t="s">
        <v>592</v>
      </c>
      <c r="L209" s="71"/>
      <c r="M209" s="71"/>
      <c r="N209" s="71"/>
      <c r="O209" s="72"/>
      <c r="P209" s="99" t="s">
        <v>164</v>
      </c>
      <c r="Q209" s="71"/>
      <c r="R209" s="72"/>
      <c r="S209" s="145" t="s">
        <v>81</v>
      </c>
      <c r="T209" s="72"/>
      <c r="U209" s="146">
        <v>27500.0</v>
      </c>
      <c r="V209" s="71"/>
      <c r="W209" s="72"/>
      <c r="X209" s="146">
        <v>0.0</v>
      </c>
      <c r="Y209" s="72"/>
      <c r="Z209" s="145" t="s">
        <v>74</v>
      </c>
      <c r="AA209" s="72"/>
      <c r="AB209" s="147" t="s">
        <v>75</v>
      </c>
      <c r="AC209" s="75"/>
      <c r="AD209" s="75"/>
      <c r="AE209" s="75"/>
      <c r="AF209" s="75"/>
      <c r="AG209" s="75"/>
      <c r="AH209" s="75"/>
      <c r="AI209" s="75"/>
      <c r="AJ209" s="75"/>
      <c r="AK209" s="75"/>
      <c r="AL209" s="75"/>
      <c r="AM209" s="75"/>
    </row>
    <row r="210">
      <c r="A210" s="75"/>
      <c r="B210" s="160" t="s">
        <v>593</v>
      </c>
      <c r="C210" s="161">
        <v>46177.71332009259</v>
      </c>
      <c r="D210" s="72"/>
      <c r="E210" s="143" t="s">
        <v>7</v>
      </c>
      <c r="F210" s="71"/>
      <c r="G210" s="72"/>
      <c r="H210" s="143" t="s">
        <v>591</v>
      </c>
      <c r="I210" s="71"/>
      <c r="J210" s="72"/>
      <c r="K210" s="143" t="s">
        <v>594</v>
      </c>
      <c r="L210" s="71"/>
      <c r="M210" s="71"/>
      <c r="N210" s="71"/>
      <c r="O210" s="72"/>
      <c r="P210" s="99" t="s">
        <v>140</v>
      </c>
      <c r="Q210" s="71"/>
      <c r="R210" s="72"/>
      <c r="S210" s="145" t="s">
        <v>0</v>
      </c>
      <c r="T210" s="72"/>
      <c r="U210" s="146">
        <v>27500.0</v>
      </c>
      <c r="V210" s="71"/>
      <c r="W210" s="72"/>
      <c r="X210" s="146">
        <v>0.0</v>
      </c>
      <c r="Y210" s="72"/>
      <c r="Z210" s="145" t="s">
        <v>74</v>
      </c>
      <c r="AA210" s="72"/>
      <c r="AB210" s="147" t="s">
        <v>75</v>
      </c>
      <c r="AC210" s="75"/>
      <c r="AD210" s="75"/>
      <c r="AE210" s="75"/>
      <c r="AF210" s="75"/>
      <c r="AG210" s="75"/>
      <c r="AH210" s="75"/>
      <c r="AI210" s="75"/>
      <c r="AJ210" s="75"/>
      <c r="AK210" s="75"/>
      <c r="AL210" s="75"/>
      <c r="AM210" s="75"/>
    </row>
    <row r="211">
      <c r="A211" s="75"/>
      <c r="B211" s="160" t="s">
        <v>595</v>
      </c>
      <c r="C211" s="161">
        <v>46177.71063715278</v>
      </c>
      <c r="D211" s="72"/>
      <c r="E211" s="143" t="s">
        <v>7</v>
      </c>
      <c r="F211" s="71"/>
      <c r="G211" s="72"/>
      <c r="H211" s="143" t="s">
        <v>591</v>
      </c>
      <c r="I211" s="71"/>
      <c r="J211" s="72"/>
      <c r="K211" s="143" t="s">
        <v>596</v>
      </c>
      <c r="L211" s="71"/>
      <c r="M211" s="71"/>
      <c r="N211" s="71"/>
      <c r="O211" s="72"/>
      <c r="P211" s="99" t="s">
        <v>226</v>
      </c>
      <c r="Q211" s="71"/>
      <c r="R211" s="72"/>
      <c r="S211" s="145" t="s">
        <v>23</v>
      </c>
      <c r="T211" s="72"/>
      <c r="U211" s="146">
        <v>27500.0</v>
      </c>
      <c r="V211" s="71"/>
      <c r="W211" s="72"/>
      <c r="X211" s="146">
        <v>0.0</v>
      </c>
      <c r="Y211" s="72"/>
      <c r="Z211" s="145" t="s">
        <v>597</v>
      </c>
      <c r="AA211" s="72"/>
      <c r="AB211" s="147"/>
      <c r="AC211" s="75"/>
      <c r="AD211" s="75"/>
      <c r="AE211" s="75"/>
      <c r="AF211" s="75"/>
      <c r="AG211" s="75"/>
      <c r="AH211" s="75"/>
      <c r="AI211" s="75"/>
      <c r="AJ211" s="75"/>
      <c r="AK211" s="75"/>
      <c r="AL211" s="75"/>
      <c r="AM211" s="75"/>
    </row>
    <row r="212">
      <c r="A212" s="75"/>
      <c r="B212" s="160" t="s">
        <v>598</v>
      </c>
      <c r="C212" s="161">
        <v>46177.660981203706</v>
      </c>
      <c r="D212" s="72"/>
      <c r="E212" s="143" t="s">
        <v>7</v>
      </c>
      <c r="F212" s="71"/>
      <c r="G212" s="72"/>
      <c r="H212" s="143" t="s">
        <v>78</v>
      </c>
      <c r="I212" s="71"/>
      <c r="J212" s="72"/>
      <c r="K212" s="143" t="s">
        <v>599</v>
      </c>
      <c r="L212" s="71"/>
      <c r="M212" s="71"/>
      <c r="N212" s="71"/>
      <c r="O212" s="72"/>
      <c r="P212" s="99" t="s">
        <v>600</v>
      </c>
      <c r="Q212" s="71"/>
      <c r="R212" s="72"/>
      <c r="S212" s="145" t="s">
        <v>81</v>
      </c>
      <c r="T212" s="72"/>
      <c r="U212" s="146">
        <v>25000.0</v>
      </c>
      <c r="V212" s="71"/>
      <c r="W212" s="72"/>
      <c r="X212" s="146">
        <v>0.0</v>
      </c>
      <c r="Y212" s="72"/>
      <c r="Z212" s="145" t="s">
        <v>74</v>
      </c>
      <c r="AA212" s="72"/>
      <c r="AB212" s="147" t="s">
        <v>75</v>
      </c>
      <c r="AC212" s="75"/>
      <c r="AD212" s="75"/>
      <c r="AE212" s="75"/>
      <c r="AF212" s="75"/>
      <c r="AG212" s="75"/>
      <c r="AH212" s="75"/>
      <c r="AI212" s="75"/>
      <c r="AJ212" s="75"/>
      <c r="AK212" s="75"/>
      <c r="AL212" s="75"/>
      <c r="AM212" s="75"/>
    </row>
    <row r="213">
      <c r="A213" s="75"/>
      <c r="B213" s="160" t="s">
        <v>601</v>
      </c>
      <c r="C213" s="161">
        <v>46177.603903738425</v>
      </c>
      <c r="D213" s="72"/>
      <c r="E213" s="143" t="s">
        <v>7</v>
      </c>
      <c r="F213" s="71"/>
      <c r="G213" s="72"/>
      <c r="H213" s="143" t="s">
        <v>78</v>
      </c>
      <c r="I213" s="71"/>
      <c r="J213" s="72"/>
      <c r="K213" s="143" t="s">
        <v>602</v>
      </c>
      <c r="L213" s="71"/>
      <c r="M213" s="71"/>
      <c r="N213" s="71"/>
      <c r="O213" s="72"/>
      <c r="P213" s="99" t="s">
        <v>603</v>
      </c>
      <c r="Q213" s="71"/>
      <c r="R213" s="72"/>
      <c r="S213" s="145" t="s">
        <v>92</v>
      </c>
      <c r="T213" s="72"/>
      <c r="U213" s="146">
        <v>20000.0</v>
      </c>
      <c r="V213" s="71"/>
      <c r="W213" s="72"/>
      <c r="X213" s="146">
        <v>0.0</v>
      </c>
      <c r="Y213" s="72"/>
      <c r="Z213" s="145" t="s">
        <v>74</v>
      </c>
      <c r="AA213" s="72"/>
      <c r="AB213" s="147" t="s">
        <v>67</v>
      </c>
      <c r="AC213" s="75"/>
      <c r="AD213" s="75"/>
      <c r="AE213" s="75"/>
      <c r="AF213" s="75"/>
      <c r="AG213" s="75"/>
      <c r="AH213" s="75"/>
      <c r="AI213" s="75"/>
      <c r="AJ213" s="75"/>
      <c r="AK213" s="75"/>
      <c r="AL213" s="75"/>
      <c r="AM213" s="75"/>
    </row>
    <row r="214">
      <c r="A214" s="75"/>
      <c r="B214" s="160" t="s">
        <v>604</v>
      </c>
      <c r="C214" s="161">
        <v>46177.59068868056</v>
      </c>
      <c r="D214" s="72"/>
      <c r="E214" s="143" t="s">
        <v>70</v>
      </c>
      <c r="F214" s="71"/>
      <c r="G214" s="72"/>
      <c r="H214" s="143" t="s">
        <v>591</v>
      </c>
      <c r="I214" s="71"/>
      <c r="J214" s="72"/>
      <c r="K214" s="143" t="s">
        <v>605</v>
      </c>
      <c r="L214" s="71"/>
      <c r="M214" s="71"/>
      <c r="N214" s="71"/>
      <c r="O214" s="72"/>
      <c r="P214" s="99" t="s">
        <v>606</v>
      </c>
      <c r="Q214" s="71"/>
      <c r="R214" s="72"/>
      <c r="S214" s="145" t="s">
        <v>73</v>
      </c>
      <c r="T214" s="72"/>
      <c r="U214" s="146">
        <v>110000.0</v>
      </c>
      <c r="V214" s="71"/>
      <c r="W214" s="72"/>
      <c r="X214" s="146">
        <v>0.0</v>
      </c>
      <c r="Y214" s="72"/>
      <c r="Z214" s="145" t="s">
        <v>74</v>
      </c>
      <c r="AA214" s="72"/>
      <c r="AB214" s="147" t="s">
        <v>75</v>
      </c>
      <c r="AC214" s="75"/>
      <c r="AD214" s="75"/>
      <c r="AE214" s="75"/>
      <c r="AF214" s="75"/>
      <c r="AG214" s="75"/>
      <c r="AH214" s="75"/>
      <c r="AI214" s="75"/>
      <c r="AJ214" s="75"/>
      <c r="AK214" s="75"/>
      <c r="AL214" s="75"/>
      <c r="AM214" s="75"/>
    </row>
    <row r="215">
      <c r="A215" s="75"/>
      <c r="B215" s="160" t="s">
        <v>607</v>
      </c>
      <c r="C215" s="161">
        <v>46177.587319212966</v>
      </c>
      <c r="D215" s="72"/>
      <c r="E215" s="143" t="s">
        <v>70</v>
      </c>
      <c r="F215" s="71"/>
      <c r="G215" s="72"/>
      <c r="H215" s="143" t="s">
        <v>138</v>
      </c>
      <c r="I215" s="71"/>
      <c r="J215" s="72"/>
      <c r="K215" s="143" t="s">
        <v>608</v>
      </c>
      <c r="L215" s="71"/>
      <c r="M215" s="71"/>
      <c r="N215" s="71"/>
      <c r="O215" s="72"/>
      <c r="P215" s="99" t="s">
        <v>140</v>
      </c>
      <c r="Q215" s="71"/>
      <c r="R215" s="72"/>
      <c r="S215" s="145" t="s">
        <v>0</v>
      </c>
      <c r="T215" s="72"/>
      <c r="U215" s="146">
        <v>50000.0</v>
      </c>
      <c r="V215" s="71"/>
      <c r="W215" s="72"/>
      <c r="X215" s="146">
        <v>0.0</v>
      </c>
      <c r="Y215" s="72"/>
      <c r="Z215" s="145" t="s">
        <v>74</v>
      </c>
      <c r="AA215" s="72"/>
      <c r="AB215" s="147" t="s">
        <v>67</v>
      </c>
      <c r="AC215" s="75"/>
      <c r="AD215" s="75"/>
      <c r="AE215" s="75"/>
      <c r="AF215" s="75"/>
      <c r="AG215" s="75"/>
      <c r="AH215" s="75"/>
      <c r="AI215" s="75"/>
      <c r="AJ215" s="75"/>
      <c r="AK215" s="75"/>
      <c r="AL215" s="75"/>
      <c r="AM215" s="75"/>
    </row>
    <row r="216">
      <c r="A216" s="75"/>
      <c r="B216" s="160" t="s">
        <v>609</v>
      </c>
      <c r="C216" s="161">
        <v>46177.58586293981</v>
      </c>
      <c r="D216" s="72"/>
      <c r="E216" s="143" t="s">
        <v>7</v>
      </c>
      <c r="F216" s="71"/>
      <c r="G216" s="72"/>
      <c r="H216" s="143" t="s">
        <v>143</v>
      </c>
      <c r="I216" s="71"/>
      <c r="J216" s="72"/>
      <c r="K216" s="143" t="s">
        <v>610</v>
      </c>
      <c r="L216" s="71"/>
      <c r="M216" s="71"/>
      <c r="N216" s="71"/>
      <c r="O216" s="72"/>
      <c r="P216" s="99" t="s">
        <v>140</v>
      </c>
      <c r="Q216" s="71"/>
      <c r="R216" s="72"/>
      <c r="S216" s="145" t="s">
        <v>0</v>
      </c>
      <c r="T216" s="72"/>
      <c r="U216" s="146">
        <v>100000.0</v>
      </c>
      <c r="V216" s="71"/>
      <c r="W216" s="72"/>
      <c r="X216" s="146">
        <v>0.0</v>
      </c>
      <c r="Y216" s="72"/>
      <c r="Z216" s="145" t="s">
        <v>74</v>
      </c>
      <c r="AA216" s="72"/>
      <c r="AB216" s="147" t="s">
        <v>67</v>
      </c>
      <c r="AC216" s="75"/>
      <c r="AD216" s="75"/>
      <c r="AE216" s="75"/>
      <c r="AF216" s="75"/>
      <c r="AG216" s="75"/>
      <c r="AH216" s="75"/>
      <c r="AI216" s="75"/>
      <c r="AJ216" s="75"/>
      <c r="AK216" s="75"/>
      <c r="AL216" s="75"/>
      <c r="AM216" s="75"/>
    </row>
    <row r="217">
      <c r="A217" s="75"/>
      <c r="B217" s="160" t="s">
        <v>611</v>
      </c>
      <c r="C217" s="161">
        <v>46177.584598194444</v>
      </c>
      <c r="D217" s="72"/>
      <c r="E217" s="143" t="s">
        <v>7</v>
      </c>
      <c r="F217" s="71"/>
      <c r="G217" s="72"/>
      <c r="H217" s="143" t="s">
        <v>78</v>
      </c>
      <c r="I217" s="71"/>
      <c r="J217" s="72"/>
      <c r="K217" s="143" t="s">
        <v>612</v>
      </c>
      <c r="L217" s="71"/>
      <c r="M217" s="71"/>
      <c r="N217" s="71"/>
      <c r="O217" s="72"/>
      <c r="P217" s="99" t="s">
        <v>613</v>
      </c>
      <c r="Q217" s="71"/>
      <c r="R217" s="72"/>
      <c r="S217" s="145" t="s">
        <v>81</v>
      </c>
      <c r="T217" s="72"/>
      <c r="U217" s="146">
        <v>25000.0</v>
      </c>
      <c r="V217" s="71"/>
      <c r="W217" s="72"/>
      <c r="X217" s="146">
        <v>0.0</v>
      </c>
      <c r="Y217" s="72"/>
      <c r="Z217" s="145" t="s">
        <v>74</v>
      </c>
      <c r="AA217" s="72"/>
      <c r="AB217" s="147" t="s">
        <v>75</v>
      </c>
      <c r="AC217" s="75"/>
      <c r="AD217" s="75"/>
      <c r="AE217" s="75"/>
      <c r="AF217" s="75"/>
      <c r="AG217" s="75"/>
      <c r="AH217" s="75"/>
      <c r="AI217" s="75"/>
      <c r="AJ217" s="75"/>
      <c r="AK217" s="75"/>
      <c r="AL217" s="75"/>
      <c r="AM217" s="75"/>
    </row>
    <row r="218">
      <c r="A218" s="75"/>
      <c r="B218" s="160" t="s">
        <v>614</v>
      </c>
      <c r="C218" s="161">
        <v>46176.99842037037</v>
      </c>
      <c r="D218" s="72"/>
      <c r="E218" s="143" t="s">
        <v>70</v>
      </c>
      <c r="F218" s="71"/>
      <c r="G218" s="72"/>
      <c r="H218" s="143" t="s">
        <v>138</v>
      </c>
      <c r="I218" s="71"/>
      <c r="J218" s="72"/>
      <c r="K218" s="143" t="s">
        <v>615</v>
      </c>
      <c r="L218" s="71"/>
      <c r="M218" s="71"/>
      <c r="N218" s="71"/>
      <c r="O218" s="72"/>
      <c r="P218" s="99" t="s">
        <v>140</v>
      </c>
      <c r="Q218" s="71"/>
      <c r="R218" s="72"/>
      <c r="S218" s="145" t="s">
        <v>0</v>
      </c>
      <c r="T218" s="72"/>
      <c r="U218" s="146">
        <v>17500.0</v>
      </c>
      <c r="V218" s="71"/>
      <c r="W218" s="72"/>
      <c r="X218" s="146">
        <v>0.0</v>
      </c>
      <c r="Y218" s="72"/>
      <c r="Z218" s="145" t="s">
        <v>74</v>
      </c>
      <c r="AA218" s="72"/>
      <c r="AB218" s="147" t="s">
        <v>67</v>
      </c>
      <c r="AC218" s="75"/>
      <c r="AD218" s="75"/>
      <c r="AE218" s="75"/>
      <c r="AF218" s="75"/>
      <c r="AG218" s="75"/>
      <c r="AH218" s="75"/>
      <c r="AI218" s="75"/>
      <c r="AJ218" s="75"/>
      <c r="AK218" s="75"/>
      <c r="AL218" s="75"/>
      <c r="AM218" s="75"/>
    </row>
    <row r="219">
      <c r="A219" s="75"/>
      <c r="B219" s="160" t="s">
        <v>616</v>
      </c>
      <c r="C219" s="161">
        <v>46176.99647618056</v>
      </c>
      <c r="D219" s="72"/>
      <c r="E219" s="143" t="s">
        <v>7</v>
      </c>
      <c r="F219" s="71"/>
      <c r="G219" s="72"/>
      <c r="H219" s="143" t="s">
        <v>143</v>
      </c>
      <c r="I219" s="71"/>
      <c r="J219" s="72"/>
      <c r="K219" s="143" t="s">
        <v>617</v>
      </c>
      <c r="L219" s="71"/>
      <c r="M219" s="71"/>
      <c r="N219" s="71"/>
      <c r="O219" s="72"/>
      <c r="P219" s="99" t="s">
        <v>140</v>
      </c>
      <c r="Q219" s="71"/>
      <c r="R219" s="72"/>
      <c r="S219" s="145" t="s">
        <v>0</v>
      </c>
      <c r="T219" s="72"/>
      <c r="U219" s="146">
        <v>35000.0</v>
      </c>
      <c r="V219" s="71"/>
      <c r="W219" s="72"/>
      <c r="X219" s="146">
        <v>0.0</v>
      </c>
      <c r="Y219" s="72"/>
      <c r="Z219" s="145" t="s">
        <v>74</v>
      </c>
      <c r="AA219" s="72"/>
      <c r="AB219" s="147" t="s">
        <v>67</v>
      </c>
      <c r="AC219" s="75"/>
      <c r="AD219" s="75"/>
      <c r="AE219" s="75"/>
      <c r="AF219" s="75"/>
      <c r="AG219" s="75"/>
      <c r="AH219" s="75"/>
      <c r="AI219" s="75"/>
      <c r="AJ219" s="75"/>
      <c r="AK219" s="75"/>
      <c r="AL219" s="75"/>
      <c r="AM219" s="75"/>
    </row>
    <row r="220">
      <c r="A220" s="75"/>
      <c r="B220" s="160" t="s">
        <v>618</v>
      </c>
      <c r="C220" s="161">
        <v>46176.99202791667</v>
      </c>
      <c r="D220" s="72"/>
      <c r="E220" s="143" t="s">
        <v>70</v>
      </c>
      <c r="F220" s="71"/>
      <c r="G220" s="72"/>
      <c r="H220" s="143" t="s">
        <v>138</v>
      </c>
      <c r="I220" s="71"/>
      <c r="J220" s="72"/>
      <c r="K220" s="143" t="s">
        <v>615</v>
      </c>
      <c r="L220" s="71"/>
      <c r="M220" s="71"/>
      <c r="N220" s="71"/>
      <c r="O220" s="72"/>
      <c r="P220" s="99" t="s">
        <v>140</v>
      </c>
      <c r="Q220" s="71"/>
      <c r="R220" s="72"/>
      <c r="S220" s="145" t="s">
        <v>0</v>
      </c>
      <c r="T220" s="72"/>
      <c r="U220" s="146">
        <v>220000.0</v>
      </c>
      <c r="V220" s="71"/>
      <c r="W220" s="72"/>
      <c r="X220" s="146">
        <v>0.0</v>
      </c>
      <c r="Y220" s="72"/>
      <c r="Z220" s="145" t="s">
        <v>74</v>
      </c>
      <c r="AA220" s="72"/>
      <c r="AB220" s="147" t="s">
        <v>75</v>
      </c>
      <c r="AC220" s="75"/>
      <c r="AD220" s="75"/>
      <c r="AE220" s="75"/>
      <c r="AF220" s="75"/>
      <c r="AG220" s="75"/>
      <c r="AH220" s="75"/>
      <c r="AI220" s="75"/>
      <c r="AJ220" s="75"/>
      <c r="AK220" s="75"/>
      <c r="AL220" s="75"/>
      <c r="AM220" s="75"/>
    </row>
    <row r="221">
      <c r="A221" s="75"/>
      <c r="B221" s="160" t="s">
        <v>619</v>
      </c>
      <c r="C221" s="161">
        <v>46176.99008699074</v>
      </c>
      <c r="D221" s="72"/>
      <c r="E221" s="143" t="s">
        <v>7</v>
      </c>
      <c r="F221" s="71"/>
      <c r="G221" s="72"/>
      <c r="H221" s="143" t="s">
        <v>143</v>
      </c>
      <c r="I221" s="71"/>
      <c r="J221" s="72"/>
      <c r="K221" s="143" t="s">
        <v>620</v>
      </c>
      <c r="L221" s="71"/>
      <c r="M221" s="71"/>
      <c r="N221" s="71"/>
      <c r="O221" s="72"/>
      <c r="P221" s="99" t="s">
        <v>140</v>
      </c>
      <c r="Q221" s="71"/>
      <c r="R221" s="72"/>
      <c r="S221" s="145" t="s">
        <v>0</v>
      </c>
      <c r="T221" s="72"/>
      <c r="U221" s="146">
        <v>40000.0</v>
      </c>
      <c r="V221" s="71"/>
      <c r="W221" s="72"/>
      <c r="X221" s="146">
        <v>0.0</v>
      </c>
      <c r="Y221" s="72"/>
      <c r="Z221" s="145" t="s">
        <v>74</v>
      </c>
      <c r="AA221" s="72"/>
      <c r="AB221" s="147" t="s">
        <v>75</v>
      </c>
      <c r="AC221" s="75"/>
      <c r="AD221" s="75"/>
      <c r="AE221" s="75"/>
      <c r="AF221" s="75"/>
      <c r="AG221" s="75"/>
      <c r="AH221" s="75"/>
      <c r="AI221" s="75"/>
      <c r="AJ221" s="75"/>
      <c r="AK221" s="75"/>
      <c r="AL221" s="75"/>
      <c r="AM221" s="75"/>
    </row>
    <row r="222">
      <c r="A222" s="75"/>
      <c r="B222" s="160" t="s">
        <v>621</v>
      </c>
      <c r="C222" s="161">
        <v>46176.988080104165</v>
      </c>
      <c r="D222" s="72"/>
      <c r="E222" s="143" t="s">
        <v>7</v>
      </c>
      <c r="F222" s="71"/>
      <c r="G222" s="72"/>
      <c r="H222" s="143" t="s">
        <v>143</v>
      </c>
      <c r="I222" s="71"/>
      <c r="J222" s="72"/>
      <c r="K222" s="143" t="s">
        <v>236</v>
      </c>
      <c r="L222" s="71"/>
      <c r="M222" s="71"/>
      <c r="N222" s="71"/>
      <c r="O222" s="72"/>
      <c r="P222" s="99" t="s">
        <v>140</v>
      </c>
      <c r="Q222" s="71"/>
      <c r="R222" s="72"/>
      <c r="S222" s="145" t="s">
        <v>0</v>
      </c>
      <c r="T222" s="72"/>
      <c r="U222" s="146">
        <v>50000.0</v>
      </c>
      <c r="V222" s="71"/>
      <c r="W222" s="72"/>
      <c r="X222" s="146">
        <v>0.0</v>
      </c>
      <c r="Y222" s="72"/>
      <c r="Z222" s="145" t="s">
        <v>74</v>
      </c>
      <c r="AA222" s="72"/>
      <c r="AB222" s="147" t="s">
        <v>75</v>
      </c>
      <c r="AC222" s="75"/>
      <c r="AD222" s="75"/>
      <c r="AE222" s="75"/>
      <c r="AF222" s="75"/>
      <c r="AG222" s="75"/>
      <c r="AH222" s="75"/>
      <c r="AI222" s="75"/>
      <c r="AJ222" s="75"/>
      <c r="AK222" s="75"/>
      <c r="AL222" s="75"/>
      <c r="AM222" s="75"/>
    </row>
    <row r="223">
      <c r="A223" s="75"/>
      <c r="B223" s="160" t="s">
        <v>622</v>
      </c>
      <c r="C223" s="161">
        <v>46176.986199363426</v>
      </c>
      <c r="D223" s="72"/>
      <c r="E223" s="143" t="s">
        <v>7</v>
      </c>
      <c r="F223" s="71"/>
      <c r="G223" s="72"/>
      <c r="H223" s="143" t="s">
        <v>143</v>
      </c>
      <c r="I223" s="71"/>
      <c r="J223" s="72"/>
      <c r="K223" s="143" t="s">
        <v>623</v>
      </c>
      <c r="L223" s="71"/>
      <c r="M223" s="71"/>
      <c r="N223" s="71"/>
      <c r="O223" s="72"/>
      <c r="P223" s="99" t="s">
        <v>140</v>
      </c>
      <c r="Q223" s="71"/>
      <c r="R223" s="72"/>
      <c r="S223" s="145" t="s">
        <v>0</v>
      </c>
      <c r="T223" s="72"/>
      <c r="U223" s="146">
        <v>350000.0</v>
      </c>
      <c r="V223" s="71"/>
      <c r="W223" s="72"/>
      <c r="X223" s="146">
        <v>0.0</v>
      </c>
      <c r="Y223" s="72"/>
      <c r="Z223" s="145" t="s">
        <v>74</v>
      </c>
      <c r="AA223" s="72"/>
      <c r="AB223" s="147" t="s">
        <v>75</v>
      </c>
      <c r="AC223" s="75"/>
      <c r="AD223" s="75"/>
      <c r="AE223" s="75"/>
      <c r="AF223" s="75"/>
      <c r="AG223" s="75"/>
      <c r="AH223" s="75"/>
      <c r="AI223" s="75"/>
      <c r="AJ223" s="75"/>
      <c r="AK223" s="75"/>
      <c r="AL223" s="75"/>
      <c r="AM223" s="75"/>
    </row>
    <row r="224">
      <c r="A224" s="75"/>
      <c r="B224" s="160" t="s">
        <v>624</v>
      </c>
      <c r="C224" s="161">
        <v>46176.91048284722</v>
      </c>
      <c r="D224" s="72"/>
      <c r="E224" s="143" t="s">
        <v>7</v>
      </c>
      <c r="F224" s="71"/>
      <c r="G224" s="72"/>
      <c r="H224" s="143" t="s">
        <v>78</v>
      </c>
      <c r="I224" s="71"/>
      <c r="J224" s="72"/>
      <c r="K224" s="143" t="s">
        <v>625</v>
      </c>
      <c r="L224" s="71"/>
      <c r="M224" s="71"/>
      <c r="N224" s="71"/>
      <c r="O224" s="72"/>
      <c r="P224" s="99" t="s">
        <v>390</v>
      </c>
      <c r="Q224" s="71"/>
      <c r="R224" s="72"/>
      <c r="S224" s="145" t="s">
        <v>114</v>
      </c>
      <c r="T224" s="72"/>
      <c r="U224" s="146">
        <v>20000.0</v>
      </c>
      <c r="V224" s="71"/>
      <c r="W224" s="72"/>
      <c r="X224" s="146">
        <v>0.0</v>
      </c>
      <c r="Y224" s="72"/>
      <c r="Z224" s="145" t="s">
        <v>626</v>
      </c>
      <c r="AA224" s="72"/>
      <c r="AB224" s="147" t="s">
        <v>67</v>
      </c>
      <c r="AC224" s="75"/>
      <c r="AD224" s="75"/>
      <c r="AE224" s="75"/>
      <c r="AF224" s="75"/>
      <c r="AG224" s="75"/>
      <c r="AH224" s="75"/>
      <c r="AI224" s="75"/>
      <c r="AJ224" s="75"/>
      <c r="AK224" s="75"/>
      <c r="AL224" s="75"/>
      <c r="AM224" s="75"/>
    </row>
    <row r="225">
      <c r="A225" s="75"/>
      <c r="B225" s="160" t="s">
        <v>627</v>
      </c>
      <c r="C225" s="161">
        <v>46176.91039978009</v>
      </c>
      <c r="D225" s="72"/>
      <c r="E225" s="143" t="s">
        <v>7</v>
      </c>
      <c r="F225" s="71"/>
      <c r="G225" s="72"/>
      <c r="H225" s="143" t="s">
        <v>78</v>
      </c>
      <c r="I225" s="71"/>
      <c r="J225" s="72"/>
      <c r="K225" s="143" t="s">
        <v>389</v>
      </c>
      <c r="L225" s="71"/>
      <c r="M225" s="71"/>
      <c r="N225" s="71"/>
      <c r="O225" s="72"/>
      <c r="P225" s="99" t="s">
        <v>390</v>
      </c>
      <c r="Q225" s="71"/>
      <c r="R225" s="72"/>
      <c r="S225" s="145" t="s">
        <v>114</v>
      </c>
      <c r="T225" s="72"/>
      <c r="U225" s="146">
        <v>30000.0</v>
      </c>
      <c r="V225" s="71"/>
      <c r="W225" s="72"/>
      <c r="X225" s="146">
        <v>0.0</v>
      </c>
      <c r="Y225" s="72"/>
      <c r="Z225" s="145" t="s">
        <v>626</v>
      </c>
      <c r="AA225" s="72"/>
      <c r="AB225" s="147" t="s">
        <v>67</v>
      </c>
      <c r="AC225" s="75"/>
      <c r="AD225" s="75"/>
      <c r="AE225" s="75"/>
      <c r="AF225" s="75"/>
      <c r="AG225" s="75"/>
      <c r="AH225" s="75"/>
      <c r="AI225" s="75"/>
      <c r="AJ225" s="75"/>
      <c r="AK225" s="75"/>
      <c r="AL225" s="75"/>
      <c r="AM225" s="75"/>
    </row>
    <row r="226">
      <c r="A226" s="75"/>
      <c r="B226" s="160" t="s">
        <v>628</v>
      </c>
      <c r="C226" s="161">
        <v>46176.79034607639</v>
      </c>
      <c r="D226" s="72"/>
      <c r="E226" s="143" t="s">
        <v>7</v>
      </c>
      <c r="F226" s="71"/>
      <c r="G226" s="72"/>
      <c r="H226" s="143" t="s">
        <v>78</v>
      </c>
      <c r="I226" s="71"/>
      <c r="J226" s="72"/>
      <c r="K226" s="143" t="s">
        <v>629</v>
      </c>
      <c r="L226" s="71"/>
      <c r="M226" s="71"/>
      <c r="N226" s="71"/>
      <c r="O226" s="72"/>
      <c r="P226" s="99" t="s">
        <v>630</v>
      </c>
      <c r="Q226" s="71"/>
      <c r="R226" s="72"/>
      <c r="S226" s="145" t="s">
        <v>81</v>
      </c>
      <c r="T226" s="72"/>
      <c r="U226" s="146">
        <v>25000.0</v>
      </c>
      <c r="V226" s="71"/>
      <c r="W226" s="72"/>
      <c r="X226" s="146">
        <v>0.0</v>
      </c>
      <c r="Y226" s="72"/>
      <c r="Z226" s="145" t="s">
        <v>74</v>
      </c>
      <c r="AA226" s="72"/>
      <c r="AB226" s="147" t="s">
        <v>67</v>
      </c>
      <c r="AC226" s="75"/>
      <c r="AD226" s="75"/>
      <c r="AE226" s="75"/>
      <c r="AF226" s="75"/>
      <c r="AG226" s="75"/>
      <c r="AH226" s="75"/>
      <c r="AI226" s="75"/>
      <c r="AJ226" s="75"/>
      <c r="AK226" s="75"/>
      <c r="AL226" s="75"/>
      <c r="AM226" s="75"/>
    </row>
    <row r="227">
      <c r="A227" s="75"/>
      <c r="B227" s="160" t="s">
        <v>631</v>
      </c>
      <c r="C227" s="161">
        <v>46176.78955064814</v>
      </c>
      <c r="D227" s="72"/>
      <c r="E227" s="143" t="s">
        <v>7</v>
      </c>
      <c r="F227" s="71"/>
      <c r="G227" s="72"/>
      <c r="H227" s="143" t="s">
        <v>78</v>
      </c>
      <c r="I227" s="71"/>
      <c r="J227" s="72"/>
      <c r="K227" s="143" t="s">
        <v>632</v>
      </c>
      <c r="L227" s="71"/>
      <c r="M227" s="71"/>
      <c r="N227" s="71"/>
      <c r="O227" s="72"/>
      <c r="P227" s="99" t="s">
        <v>633</v>
      </c>
      <c r="Q227" s="71"/>
      <c r="R227" s="72"/>
      <c r="S227" s="145" t="s">
        <v>81</v>
      </c>
      <c r="T227" s="72"/>
      <c r="U227" s="146">
        <v>30000.0</v>
      </c>
      <c r="V227" s="71"/>
      <c r="W227" s="72"/>
      <c r="X227" s="146">
        <v>0.0</v>
      </c>
      <c r="Y227" s="72"/>
      <c r="Z227" s="145" t="s">
        <v>74</v>
      </c>
      <c r="AA227" s="72"/>
      <c r="AB227" s="147" t="s">
        <v>67</v>
      </c>
      <c r="AC227" s="75"/>
      <c r="AD227" s="75"/>
      <c r="AE227" s="75"/>
      <c r="AF227" s="75"/>
      <c r="AG227" s="75"/>
      <c r="AH227" s="75"/>
      <c r="AI227" s="75"/>
      <c r="AJ227" s="75"/>
      <c r="AK227" s="75"/>
      <c r="AL227" s="75"/>
      <c r="AM227" s="75"/>
    </row>
    <row r="228">
      <c r="A228" s="75"/>
      <c r="B228" s="160" t="s">
        <v>634</v>
      </c>
      <c r="C228" s="161">
        <v>46176.77954821759</v>
      </c>
      <c r="D228" s="72"/>
      <c r="E228" s="143" t="s">
        <v>70</v>
      </c>
      <c r="F228" s="71"/>
      <c r="G228" s="72"/>
      <c r="H228" s="143" t="s">
        <v>26</v>
      </c>
      <c r="I228" s="71"/>
      <c r="J228" s="72"/>
      <c r="K228" s="143" t="s">
        <v>635</v>
      </c>
      <c r="L228" s="71"/>
      <c r="M228" s="71"/>
      <c r="N228" s="71"/>
      <c r="O228" s="72"/>
      <c r="P228" s="99" t="s">
        <v>636</v>
      </c>
      <c r="Q228" s="71"/>
      <c r="R228" s="72"/>
      <c r="S228" s="145" t="s">
        <v>73</v>
      </c>
      <c r="T228" s="72"/>
      <c r="U228" s="146">
        <v>1950000.0</v>
      </c>
      <c r="V228" s="71"/>
      <c r="W228" s="72"/>
      <c r="X228" s="146">
        <v>0.0</v>
      </c>
      <c r="Y228" s="72"/>
      <c r="Z228" s="145" t="s">
        <v>74</v>
      </c>
      <c r="AA228" s="72"/>
      <c r="AB228" s="147" t="s">
        <v>67</v>
      </c>
      <c r="AC228" s="75"/>
      <c r="AD228" s="75"/>
      <c r="AE228" s="75"/>
      <c r="AF228" s="75"/>
      <c r="AG228" s="75"/>
      <c r="AH228" s="75"/>
      <c r="AI228" s="75"/>
      <c r="AJ228" s="75"/>
      <c r="AK228" s="75"/>
      <c r="AL228" s="75"/>
      <c r="AM228" s="75"/>
    </row>
    <row r="229">
      <c r="A229" s="75"/>
      <c r="B229" s="160" t="s">
        <v>637</v>
      </c>
      <c r="C229" s="161">
        <v>46195.0</v>
      </c>
      <c r="D229" s="72"/>
      <c r="E229" s="143" t="s">
        <v>7</v>
      </c>
      <c r="F229" s="71"/>
      <c r="G229" s="72"/>
      <c r="H229" s="143" t="s">
        <v>78</v>
      </c>
      <c r="I229" s="71"/>
      <c r="J229" s="72"/>
      <c r="K229" s="143" t="s">
        <v>638</v>
      </c>
      <c r="L229" s="71"/>
      <c r="M229" s="71"/>
      <c r="N229" s="71"/>
      <c r="O229" s="72"/>
      <c r="P229" s="99" t="s">
        <v>639</v>
      </c>
      <c r="Q229" s="71"/>
      <c r="R229" s="72"/>
      <c r="S229" s="145" t="s">
        <v>81</v>
      </c>
      <c r="T229" s="72"/>
      <c r="U229" s="146">
        <v>25000.0</v>
      </c>
      <c r="V229" s="71"/>
      <c r="W229" s="72"/>
      <c r="X229" s="146">
        <v>0.0</v>
      </c>
      <c r="Y229" s="72"/>
      <c r="Z229" s="145" t="s">
        <v>74</v>
      </c>
      <c r="AA229" s="72"/>
      <c r="AB229" s="147" t="s">
        <v>75</v>
      </c>
      <c r="AC229" s="75"/>
      <c r="AD229" s="75"/>
      <c r="AE229" s="75"/>
      <c r="AF229" s="75"/>
      <c r="AG229" s="75"/>
      <c r="AH229" s="75"/>
      <c r="AI229" s="75"/>
      <c r="AJ229" s="75"/>
      <c r="AK229" s="75"/>
      <c r="AL229" s="75"/>
      <c r="AM229" s="75"/>
    </row>
    <row r="230">
      <c r="A230" s="75"/>
      <c r="B230" s="160" t="s">
        <v>640</v>
      </c>
      <c r="C230" s="161">
        <v>46176.76006368056</v>
      </c>
      <c r="D230" s="72"/>
      <c r="E230" s="143" t="s">
        <v>7</v>
      </c>
      <c r="F230" s="71"/>
      <c r="G230" s="72"/>
      <c r="H230" s="143" t="s">
        <v>78</v>
      </c>
      <c r="I230" s="71"/>
      <c r="J230" s="72"/>
      <c r="K230" s="143" t="s">
        <v>641</v>
      </c>
      <c r="L230" s="71"/>
      <c r="M230" s="71"/>
      <c r="N230" s="71"/>
      <c r="O230" s="72"/>
      <c r="P230" s="99" t="s">
        <v>642</v>
      </c>
      <c r="Q230" s="71"/>
      <c r="R230" s="72"/>
      <c r="S230" s="145" t="s">
        <v>81</v>
      </c>
      <c r="T230" s="72"/>
      <c r="U230" s="146">
        <v>25000.0</v>
      </c>
      <c r="V230" s="71"/>
      <c r="W230" s="72"/>
      <c r="X230" s="146">
        <v>0.0</v>
      </c>
      <c r="Y230" s="72"/>
      <c r="Z230" s="145" t="s">
        <v>74</v>
      </c>
      <c r="AA230" s="72"/>
      <c r="AB230" s="147" t="s">
        <v>67</v>
      </c>
      <c r="AC230" s="75"/>
      <c r="AD230" s="75"/>
      <c r="AE230" s="75"/>
      <c r="AF230" s="75"/>
      <c r="AG230" s="75"/>
      <c r="AH230" s="75"/>
      <c r="AI230" s="75"/>
      <c r="AJ230" s="75"/>
      <c r="AK230" s="75"/>
      <c r="AL230" s="75"/>
      <c r="AM230" s="75"/>
    </row>
    <row r="231">
      <c r="A231" s="75"/>
      <c r="B231" s="160" t="s">
        <v>643</v>
      </c>
      <c r="C231" s="161">
        <v>46176.75213613426</v>
      </c>
      <c r="D231" s="72"/>
      <c r="E231" s="143" t="s">
        <v>7</v>
      </c>
      <c r="F231" s="71"/>
      <c r="G231" s="72"/>
      <c r="H231" s="143" t="s">
        <v>78</v>
      </c>
      <c r="I231" s="71"/>
      <c r="J231" s="72"/>
      <c r="K231" s="143" t="s">
        <v>644</v>
      </c>
      <c r="L231" s="71"/>
      <c r="M231" s="71"/>
      <c r="N231" s="71"/>
      <c r="O231" s="72"/>
      <c r="P231" s="99" t="s">
        <v>645</v>
      </c>
      <c r="Q231" s="71"/>
      <c r="R231" s="72"/>
      <c r="S231" s="145" t="s">
        <v>114</v>
      </c>
      <c r="T231" s="72"/>
      <c r="U231" s="146">
        <v>20000.0</v>
      </c>
      <c r="V231" s="71"/>
      <c r="W231" s="72"/>
      <c r="X231" s="146">
        <v>0.0</v>
      </c>
      <c r="Y231" s="72"/>
      <c r="Z231" s="145" t="s">
        <v>74</v>
      </c>
      <c r="AA231" s="72"/>
      <c r="AB231" s="147" t="s">
        <v>75</v>
      </c>
      <c r="AC231" s="75"/>
      <c r="AD231" s="75"/>
      <c r="AE231" s="75"/>
      <c r="AF231" s="75"/>
      <c r="AG231" s="75"/>
      <c r="AH231" s="75"/>
      <c r="AI231" s="75"/>
      <c r="AJ231" s="75"/>
      <c r="AK231" s="75"/>
      <c r="AL231" s="75"/>
      <c r="AM231" s="75"/>
    </row>
    <row r="232">
      <c r="A232" s="75"/>
      <c r="B232" s="160" t="s">
        <v>646</v>
      </c>
      <c r="C232" s="161">
        <v>46176.75155568287</v>
      </c>
      <c r="D232" s="72"/>
      <c r="E232" s="143" t="s">
        <v>7</v>
      </c>
      <c r="F232" s="71"/>
      <c r="G232" s="72"/>
      <c r="H232" s="143" t="s">
        <v>78</v>
      </c>
      <c r="I232" s="71"/>
      <c r="J232" s="72"/>
      <c r="K232" s="143" t="s">
        <v>647</v>
      </c>
      <c r="L232" s="71"/>
      <c r="M232" s="71"/>
      <c r="N232" s="71"/>
      <c r="O232" s="72"/>
      <c r="P232" s="99" t="s">
        <v>648</v>
      </c>
      <c r="Q232" s="71"/>
      <c r="R232" s="72"/>
      <c r="S232" s="145" t="s">
        <v>81</v>
      </c>
      <c r="T232" s="72"/>
      <c r="U232" s="146">
        <v>25000.0</v>
      </c>
      <c r="V232" s="71"/>
      <c r="W232" s="72"/>
      <c r="X232" s="146">
        <v>0.0</v>
      </c>
      <c r="Y232" s="72"/>
      <c r="Z232" s="145" t="s">
        <v>74</v>
      </c>
      <c r="AA232" s="72"/>
      <c r="AB232" s="147" t="s">
        <v>67</v>
      </c>
      <c r="AC232" s="75"/>
      <c r="AD232" s="75"/>
      <c r="AE232" s="75"/>
      <c r="AF232" s="75"/>
      <c r="AG232" s="75"/>
      <c r="AH232" s="75"/>
      <c r="AI232" s="75"/>
      <c r="AJ232" s="75"/>
      <c r="AK232" s="75"/>
      <c r="AL232" s="75"/>
      <c r="AM232" s="75"/>
    </row>
    <row r="233">
      <c r="A233" s="75"/>
      <c r="B233" s="160" t="s">
        <v>649</v>
      </c>
      <c r="C233" s="161">
        <v>46176.74522611111</v>
      </c>
      <c r="D233" s="72"/>
      <c r="E233" s="143" t="s">
        <v>7</v>
      </c>
      <c r="F233" s="71"/>
      <c r="G233" s="72"/>
      <c r="H233" s="143" t="s">
        <v>78</v>
      </c>
      <c r="I233" s="71"/>
      <c r="J233" s="72"/>
      <c r="K233" s="143" t="s">
        <v>650</v>
      </c>
      <c r="L233" s="71"/>
      <c r="M233" s="71"/>
      <c r="N233" s="71"/>
      <c r="O233" s="72"/>
      <c r="P233" s="99" t="s">
        <v>651</v>
      </c>
      <c r="Q233" s="71"/>
      <c r="R233" s="72"/>
      <c r="S233" s="145" t="s">
        <v>81</v>
      </c>
      <c r="T233" s="72"/>
      <c r="U233" s="146">
        <v>25000.0</v>
      </c>
      <c r="V233" s="71"/>
      <c r="W233" s="72"/>
      <c r="X233" s="146">
        <v>0.0</v>
      </c>
      <c r="Y233" s="72"/>
      <c r="Z233" s="145" t="s">
        <v>74</v>
      </c>
      <c r="AA233" s="72"/>
      <c r="AB233" s="147" t="s">
        <v>67</v>
      </c>
      <c r="AC233" s="75"/>
      <c r="AD233" s="75"/>
      <c r="AE233" s="75"/>
      <c r="AF233" s="75"/>
      <c r="AG233" s="75"/>
      <c r="AH233" s="75"/>
      <c r="AI233" s="75"/>
      <c r="AJ233" s="75"/>
      <c r="AK233" s="75"/>
      <c r="AL233" s="75"/>
      <c r="AM233" s="75"/>
    </row>
    <row r="234">
      <c r="A234" s="75"/>
      <c r="B234" s="160" t="s">
        <v>652</v>
      </c>
      <c r="C234" s="161">
        <v>46176.73578020833</v>
      </c>
      <c r="D234" s="72"/>
      <c r="E234" s="143" t="s">
        <v>7</v>
      </c>
      <c r="F234" s="71"/>
      <c r="G234" s="72"/>
      <c r="H234" s="143" t="s">
        <v>78</v>
      </c>
      <c r="I234" s="71"/>
      <c r="J234" s="72"/>
      <c r="K234" s="143" t="s">
        <v>653</v>
      </c>
      <c r="L234" s="71"/>
      <c r="M234" s="71"/>
      <c r="N234" s="71"/>
      <c r="O234" s="72"/>
      <c r="P234" s="99" t="s">
        <v>654</v>
      </c>
      <c r="Q234" s="71"/>
      <c r="R234" s="72"/>
      <c r="S234" s="145" t="s">
        <v>81</v>
      </c>
      <c r="T234" s="72"/>
      <c r="U234" s="146">
        <v>25000.0</v>
      </c>
      <c r="V234" s="71"/>
      <c r="W234" s="72"/>
      <c r="X234" s="146">
        <v>0.0</v>
      </c>
      <c r="Y234" s="72"/>
      <c r="Z234" s="145" t="s">
        <v>74</v>
      </c>
      <c r="AA234" s="72"/>
      <c r="AB234" s="147" t="s">
        <v>67</v>
      </c>
      <c r="AC234" s="75"/>
      <c r="AD234" s="75"/>
      <c r="AE234" s="75"/>
      <c r="AF234" s="75"/>
      <c r="AG234" s="75"/>
      <c r="AH234" s="75"/>
      <c r="AI234" s="75"/>
      <c r="AJ234" s="75"/>
      <c r="AK234" s="75"/>
      <c r="AL234" s="75"/>
      <c r="AM234" s="75"/>
    </row>
    <row r="235">
      <c r="A235" s="75"/>
      <c r="B235" s="160" t="s">
        <v>655</v>
      </c>
      <c r="C235" s="161">
        <v>46176.70701277778</v>
      </c>
      <c r="D235" s="72"/>
      <c r="E235" s="143" t="s">
        <v>7</v>
      </c>
      <c r="F235" s="71"/>
      <c r="G235" s="72"/>
      <c r="H235" s="143" t="s">
        <v>78</v>
      </c>
      <c r="I235" s="71"/>
      <c r="J235" s="72"/>
      <c r="K235" s="143" t="s">
        <v>656</v>
      </c>
      <c r="L235" s="71"/>
      <c r="M235" s="71"/>
      <c r="N235" s="71"/>
      <c r="O235" s="72"/>
      <c r="P235" s="99" t="s">
        <v>657</v>
      </c>
      <c r="Q235" s="71"/>
      <c r="R235" s="72"/>
      <c r="S235" s="145" t="s">
        <v>114</v>
      </c>
      <c r="T235" s="72"/>
      <c r="U235" s="146">
        <v>20000.0</v>
      </c>
      <c r="V235" s="71"/>
      <c r="W235" s="72"/>
      <c r="X235" s="146">
        <v>0.0</v>
      </c>
      <c r="Y235" s="72"/>
      <c r="Z235" s="145" t="s">
        <v>74</v>
      </c>
      <c r="AA235" s="72"/>
      <c r="AB235" s="147" t="s">
        <v>67</v>
      </c>
      <c r="AC235" s="75"/>
      <c r="AD235" s="75"/>
      <c r="AE235" s="75"/>
      <c r="AF235" s="75"/>
      <c r="AG235" s="75"/>
      <c r="AH235" s="75"/>
      <c r="AI235" s="75"/>
      <c r="AJ235" s="75"/>
      <c r="AK235" s="75"/>
      <c r="AL235" s="75"/>
      <c r="AM235" s="75"/>
    </row>
    <row r="236">
      <c r="A236" s="75"/>
      <c r="B236" s="160" t="s">
        <v>658</v>
      </c>
      <c r="C236" s="161">
        <v>46176.47584982638</v>
      </c>
      <c r="D236" s="72"/>
      <c r="E236" s="143" t="s">
        <v>70</v>
      </c>
      <c r="F236" s="71"/>
      <c r="G236" s="72"/>
      <c r="H236" s="143" t="s">
        <v>204</v>
      </c>
      <c r="I236" s="71"/>
      <c r="J236" s="72"/>
      <c r="K236" s="143" t="s">
        <v>205</v>
      </c>
      <c r="L236" s="71"/>
      <c r="M236" s="71"/>
      <c r="N236" s="71"/>
      <c r="O236" s="72"/>
      <c r="P236" s="99" t="s">
        <v>124</v>
      </c>
      <c r="Q236" s="71"/>
      <c r="R236" s="72"/>
      <c r="S236" s="145" t="s">
        <v>73</v>
      </c>
      <c r="T236" s="72"/>
      <c r="U236" s="146">
        <v>5000.0</v>
      </c>
      <c r="V236" s="71"/>
      <c r="W236" s="72"/>
      <c r="X236" s="146">
        <v>0.0</v>
      </c>
      <c r="Y236" s="72"/>
      <c r="Z236" s="145" t="s">
        <v>74</v>
      </c>
      <c r="AA236" s="72"/>
      <c r="AB236" s="147" t="s">
        <v>75</v>
      </c>
      <c r="AC236" s="75"/>
      <c r="AD236" s="75"/>
      <c r="AE236" s="75"/>
      <c r="AF236" s="75"/>
      <c r="AG236" s="75"/>
      <c r="AH236" s="75"/>
      <c r="AI236" s="75"/>
      <c r="AJ236" s="75"/>
      <c r="AK236" s="75"/>
      <c r="AL236" s="75"/>
      <c r="AM236" s="75"/>
    </row>
    <row r="237">
      <c r="A237" s="75"/>
      <c r="B237" s="160" t="s">
        <v>659</v>
      </c>
      <c r="C237" s="161">
        <v>46176.01152233796</v>
      </c>
      <c r="D237" s="72"/>
      <c r="E237" s="143" t="s">
        <v>70</v>
      </c>
      <c r="F237" s="71"/>
      <c r="G237" s="72"/>
      <c r="H237" s="143" t="s">
        <v>204</v>
      </c>
      <c r="I237" s="71"/>
      <c r="J237" s="72"/>
      <c r="K237" s="143" t="s">
        <v>205</v>
      </c>
      <c r="L237" s="71"/>
      <c r="M237" s="71"/>
      <c r="N237" s="71"/>
      <c r="O237" s="72"/>
      <c r="P237" s="99" t="s">
        <v>124</v>
      </c>
      <c r="Q237" s="71"/>
      <c r="R237" s="72"/>
      <c r="S237" s="145" t="s">
        <v>73</v>
      </c>
      <c r="T237" s="72"/>
      <c r="U237" s="146">
        <v>10000.0</v>
      </c>
      <c r="V237" s="71"/>
      <c r="W237" s="72"/>
      <c r="X237" s="146">
        <v>0.0</v>
      </c>
      <c r="Y237" s="72"/>
      <c r="Z237" s="145" t="s">
        <v>74</v>
      </c>
      <c r="AA237" s="72"/>
      <c r="AB237" s="147" t="s">
        <v>67</v>
      </c>
      <c r="AC237" s="75"/>
      <c r="AD237" s="75"/>
      <c r="AE237" s="75"/>
      <c r="AF237" s="75"/>
      <c r="AG237" s="75"/>
      <c r="AH237" s="75"/>
      <c r="AI237" s="75"/>
      <c r="AJ237" s="75"/>
      <c r="AK237" s="75"/>
      <c r="AL237" s="75"/>
      <c r="AM237" s="75"/>
    </row>
    <row r="238">
      <c r="A238" s="75"/>
      <c r="B238" s="160" t="s">
        <v>660</v>
      </c>
      <c r="C238" s="161">
        <v>46175.85465446759</v>
      </c>
      <c r="D238" s="72"/>
      <c r="E238" s="143" t="s">
        <v>7</v>
      </c>
      <c r="F238" s="71"/>
      <c r="G238" s="72"/>
      <c r="H238" s="143" t="s">
        <v>78</v>
      </c>
      <c r="I238" s="71"/>
      <c r="J238" s="72"/>
      <c r="K238" s="143" t="s">
        <v>661</v>
      </c>
      <c r="L238" s="71"/>
      <c r="M238" s="71"/>
      <c r="N238" s="71"/>
      <c r="O238" s="72"/>
      <c r="P238" s="99" t="s">
        <v>662</v>
      </c>
      <c r="Q238" s="71"/>
      <c r="R238" s="72"/>
      <c r="S238" s="145" t="s">
        <v>92</v>
      </c>
      <c r="T238" s="72"/>
      <c r="U238" s="146">
        <v>35000.0</v>
      </c>
      <c r="V238" s="71"/>
      <c r="W238" s="72"/>
      <c r="X238" s="146">
        <v>0.0</v>
      </c>
      <c r="Y238" s="72"/>
      <c r="Z238" s="145" t="s">
        <v>74</v>
      </c>
      <c r="AA238" s="72"/>
      <c r="AB238" s="147" t="s">
        <v>75</v>
      </c>
      <c r="AC238" s="75"/>
      <c r="AD238" s="75"/>
      <c r="AE238" s="75"/>
      <c r="AF238" s="75"/>
      <c r="AG238" s="75"/>
      <c r="AH238" s="75"/>
      <c r="AI238" s="75"/>
      <c r="AJ238" s="75"/>
      <c r="AK238" s="75"/>
      <c r="AL238" s="75"/>
      <c r="AM238" s="75"/>
    </row>
    <row r="239">
      <c r="A239" s="75"/>
      <c r="B239" s="160" t="s">
        <v>663</v>
      </c>
      <c r="C239" s="161">
        <v>46175.84352010417</v>
      </c>
      <c r="D239" s="72"/>
      <c r="E239" s="143" t="s">
        <v>7</v>
      </c>
      <c r="F239" s="71"/>
      <c r="G239" s="72"/>
      <c r="H239" s="143" t="s">
        <v>78</v>
      </c>
      <c r="I239" s="71"/>
      <c r="J239" s="72"/>
      <c r="K239" s="143" t="s">
        <v>664</v>
      </c>
      <c r="L239" s="71"/>
      <c r="M239" s="71"/>
      <c r="N239" s="71"/>
      <c r="O239" s="72"/>
      <c r="P239" s="99" t="s">
        <v>665</v>
      </c>
      <c r="Q239" s="71"/>
      <c r="R239" s="72"/>
      <c r="S239" s="145" t="s">
        <v>81</v>
      </c>
      <c r="T239" s="72"/>
      <c r="U239" s="146">
        <v>25000.0</v>
      </c>
      <c r="V239" s="71"/>
      <c r="W239" s="72"/>
      <c r="X239" s="146">
        <v>0.0</v>
      </c>
      <c r="Y239" s="72"/>
      <c r="Z239" s="145" t="s">
        <v>74</v>
      </c>
      <c r="AA239" s="72"/>
      <c r="AB239" s="147" t="s">
        <v>75</v>
      </c>
      <c r="AC239" s="75"/>
      <c r="AD239" s="75"/>
      <c r="AE239" s="75"/>
      <c r="AF239" s="75"/>
      <c r="AG239" s="75"/>
      <c r="AH239" s="75"/>
      <c r="AI239" s="75"/>
      <c r="AJ239" s="75"/>
      <c r="AK239" s="75"/>
      <c r="AL239" s="75"/>
      <c r="AM239" s="75"/>
    </row>
    <row r="240">
      <c r="A240" s="75"/>
      <c r="B240" s="160" t="s">
        <v>666</v>
      </c>
      <c r="C240" s="161">
        <v>46175.84146206018</v>
      </c>
      <c r="D240" s="72"/>
      <c r="E240" s="143" t="s">
        <v>7</v>
      </c>
      <c r="F240" s="71"/>
      <c r="G240" s="72"/>
      <c r="H240" s="143" t="s">
        <v>78</v>
      </c>
      <c r="I240" s="71"/>
      <c r="J240" s="72"/>
      <c r="K240" s="143" t="s">
        <v>667</v>
      </c>
      <c r="L240" s="71"/>
      <c r="M240" s="71"/>
      <c r="N240" s="71"/>
      <c r="O240" s="72"/>
      <c r="P240" s="99" t="s">
        <v>86</v>
      </c>
      <c r="Q240" s="71"/>
      <c r="R240" s="72"/>
      <c r="S240" s="145" t="s">
        <v>81</v>
      </c>
      <c r="T240" s="72"/>
      <c r="U240" s="146">
        <v>25000.0</v>
      </c>
      <c r="V240" s="71"/>
      <c r="W240" s="72"/>
      <c r="X240" s="146">
        <v>0.0</v>
      </c>
      <c r="Y240" s="72"/>
      <c r="Z240" s="145" t="s">
        <v>74</v>
      </c>
      <c r="AA240" s="72"/>
      <c r="AB240" s="147" t="s">
        <v>75</v>
      </c>
      <c r="AC240" s="75"/>
      <c r="AD240" s="75"/>
      <c r="AE240" s="75"/>
      <c r="AF240" s="75"/>
      <c r="AG240" s="75"/>
      <c r="AH240" s="75"/>
      <c r="AI240" s="75"/>
      <c r="AJ240" s="75"/>
      <c r="AK240" s="75"/>
      <c r="AL240" s="75"/>
      <c r="AM240" s="75"/>
    </row>
    <row r="241">
      <c r="A241" s="75"/>
      <c r="B241" s="160" t="s">
        <v>668</v>
      </c>
      <c r="C241" s="161">
        <v>46175.84065972222</v>
      </c>
      <c r="D241" s="72"/>
      <c r="E241" s="143" t="s">
        <v>7</v>
      </c>
      <c r="F241" s="71"/>
      <c r="G241" s="72"/>
      <c r="H241" s="143" t="s">
        <v>78</v>
      </c>
      <c r="I241" s="71"/>
      <c r="J241" s="72"/>
      <c r="K241" s="143" t="s">
        <v>669</v>
      </c>
      <c r="L241" s="71"/>
      <c r="M241" s="71"/>
      <c r="N241" s="71"/>
      <c r="O241" s="72"/>
      <c r="P241" s="99" t="s">
        <v>80</v>
      </c>
      <c r="Q241" s="71"/>
      <c r="R241" s="72"/>
      <c r="S241" s="145" t="s">
        <v>81</v>
      </c>
      <c r="T241" s="72"/>
      <c r="U241" s="146">
        <v>25000.0</v>
      </c>
      <c r="V241" s="71"/>
      <c r="W241" s="72"/>
      <c r="X241" s="146">
        <v>0.0</v>
      </c>
      <c r="Y241" s="72"/>
      <c r="Z241" s="145" t="s">
        <v>74</v>
      </c>
      <c r="AA241" s="72"/>
      <c r="AB241" s="147" t="s">
        <v>75</v>
      </c>
      <c r="AC241" s="75"/>
      <c r="AD241" s="75"/>
      <c r="AE241" s="75"/>
      <c r="AF241" s="75"/>
      <c r="AG241" s="75"/>
      <c r="AH241" s="75"/>
      <c r="AI241" s="75"/>
      <c r="AJ241" s="75"/>
      <c r="AK241" s="75"/>
      <c r="AL241" s="75"/>
      <c r="AM241" s="75"/>
    </row>
    <row r="242">
      <c r="A242" s="75"/>
      <c r="B242" s="160" t="s">
        <v>670</v>
      </c>
      <c r="C242" s="161">
        <v>46175.83977107639</v>
      </c>
      <c r="D242" s="72"/>
      <c r="E242" s="143" t="s">
        <v>7</v>
      </c>
      <c r="F242" s="71"/>
      <c r="G242" s="72"/>
      <c r="H242" s="143" t="s">
        <v>78</v>
      </c>
      <c r="I242" s="71"/>
      <c r="J242" s="72"/>
      <c r="K242" s="143" t="s">
        <v>671</v>
      </c>
      <c r="L242" s="71"/>
      <c r="M242" s="71"/>
      <c r="N242" s="71"/>
      <c r="O242" s="72"/>
      <c r="P242" s="99" t="s">
        <v>672</v>
      </c>
      <c r="Q242" s="71"/>
      <c r="R242" s="72"/>
      <c r="S242" s="145" t="s">
        <v>81</v>
      </c>
      <c r="T242" s="72"/>
      <c r="U242" s="146">
        <v>25000.0</v>
      </c>
      <c r="V242" s="71"/>
      <c r="W242" s="72"/>
      <c r="X242" s="146">
        <v>0.0</v>
      </c>
      <c r="Y242" s="72"/>
      <c r="Z242" s="145" t="s">
        <v>74</v>
      </c>
      <c r="AA242" s="72"/>
      <c r="AB242" s="147" t="s">
        <v>75</v>
      </c>
      <c r="AC242" s="75"/>
      <c r="AD242" s="75"/>
      <c r="AE242" s="75"/>
      <c r="AF242" s="75"/>
      <c r="AG242" s="75"/>
      <c r="AH242" s="75"/>
      <c r="AI242" s="75"/>
      <c r="AJ242" s="75"/>
      <c r="AK242" s="75"/>
      <c r="AL242" s="75"/>
      <c r="AM242" s="75"/>
    </row>
    <row r="243">
      <c r="A243" s="75"/>
      <c r="B243" s="160" t="s">
        <v>673</v>
      </c>
      <c r="C243" s="161">
        <v>46175.81284027778</v>
      </c>
      <c r="D243" s="72"/>
      <c r="E243" s="143" t="s">
        <v>70</v>
      </c>
      <c r="F243" s="71"/>
      <c r="G243" s="72"/>
      <c r="H243" s="143" t="s">
        <v>122</v>
      </c>
      <c r="I243" s="71"/>
      <c r="J243" s="72"/>
      <c r="K243" s="143" t="s">
        <v>674</v>
      </c>
      <c r="L243" s="71"/>
      <c r="M243" s="71"/>
      <c r="N243" s="71"/>
      <c r="O243" s="72"/>
      <c r="P243" s="99" t="s">
        <v>140</v>
      </c>
      <c r="Q243" s="71"/>
      <c r="R243" s="72"/>
      <c r="S243" s="145" t="s">
        <v>73</v>
      </c>
      <c r="T243" s="72"/>
      <c r="U243" s="146">
        <v>69000.0</v>
      </c>
      <c r="V243" s="71"/>
      <c r="W243" s="72"/>
      <c r="X243" s="146">
        <v>0.0</v>
      </c>
      <c r="Y243" s="72"/>
      <c r="Z243" s="145" t="s">
        <v>74</v>
      </c>
      <c r="AA243" s="72"/>
      <c r="AB243" s="147" t="s">
        <v>75</v>
      </c>
      <c r="AC243" s="75"/>
      <c r="AD243" s="75"/>
      <c r="AE243" s="75"/>
      <c r="AF243" s="75"/>
      <c r="AG243" s="75"/>
      <c r="AH243" s="75"/>
      <c r="AI243" s="75"/>
      <c r="AJ243" s="75"/>
      <c r="AK243" s="75"/>
      <c r="AL243" s="75"/>
      <c r="AM243" s="75"/>
    </row>
    <row r="244">
      <c r="A244" s="75"/>
      <c r="B244" s="160" t="s">
        <v>675</v>
      </c>
      <c r="C244" s="161">
        <v>46175.81157815972</v>
      </c>
      <c r="D244" s="72"/>
      <c r="E244" s="143" t="s">
        <v>7</v>
      </c>
      <c r="F244" s="71"/>
      <c r="G244" s="72"/>
      <c r="H244" s="143" t="s">
        <v>127</v>
      </c>
      <c r="I244" s="71"/>
      <c r="J244" s="72"/>
      <c r="K244" s="143" t="s">
        <v>676</v>
      </c>
      <c r="L244" s="71"/>
      <c r="M244" s="71"/>
      <c r="N244" s="71"/>
      <c r="O244" s="72"/>
      <c r="P244" s="99" t="s">
        <v>140</v>
      </c>
      <c r="Q244" s="71"/>
      <c r="R244" s="72"/>
      <c r="S244" s="145" t="s">
        <v>73</v>
      </c>
      <c r="T244" s="72"/>
      <c r="U244" s="146">
        <v>69000.0</v>
      </c>
      <c r="V244" s="71"/>
      <c r="W244" s="72"/>
      <c r="X244" s="146">
        <v>0.0</v>
      </c>
      <c r="Y244" s="72"/>
      <c r="Z244" s="145" t="s">
        <v>74</v>
      </c>
      <c r="AA244" s="72"/>
      <c r="AB244" s="147" t="s">
        <v>67</v>
      </c>
      <c r="AC244" s="75"/>
      <c r="AD244" s="75"/>
      <c r="AE244" s="75"/>
      <c r="AF244" s="75"/>
      <c r="AG244" s="75"/>
      <c r="AH244" s="75"/>
      <c r="AI244" s="75"/>
      <c r="AJ244" s="75"/>
      <c r="AK244" s="75"/>
      <c r="AL244" s="75"/>
      <c r="AM244" s="75"/>
    </row>
    <row r="245">
      <c r="A245" s="75"/>
      <c r="B245" s="160" t="s">
        <v>677</v>
      </c>
      <c r="C245" s="161">
        <v>46175.793344351856</v>
      </c>
      <c r="D245" s="72"/>
      <c r="E245" s="143" t="s">
        <v>7</v>
      </c>
      <c r="F245" s="71"/>
      <c r="G245" s="72"/>
      <c r="H245" s="143" t="s">
        <v>78</v>
      </c>
      <c r="I245" s="71"/>
      <c r="J245" s="72"/>
      <c r="K245" s="143" t="s">
        <v>678</v>
      </c>
      <c r="L245" s="71"/>
      <c r="M245" s="71"/>
      <c r="N245" s="71"/>
      <c r="O245" s="72"/>
      <c r="P245" s="99" t="s">
        <v>679</v>
      </c>
      <c r="Q245" s="71"/>
      <c r="R245" s="72"/>
      <c r="S245" s="145" t="s">
        <v>114</v>
      </c>
      <c r="T245" s="72"/>
      <c r="U245" s="146">
        <v>20000.0</v>
      </c>
      <c r="V245" s="71"/>
      <c r="W245" s="72"/>
      <c r="X245" s="146">
        <v>0.0</v>
      </c>
      <c r="Y245" s="72"/>
      <c r="Z245" s="145" t="s">
        <v>74</v>
      </c>
      <c r="AA245" s="72"/>
      <c r="AB245" s="147" t="s">
        <v>67</v>
      </c>
      <c r="AC245" s="75"/>
      <c r="AD245" s="75"/>
      <c r="AE245" s="75"/>
      <c r="AF245" s="75"/>
      <c r="AG245" s="75"/>
      <c r="AH245" s="75"/>
      <c r="AI245" s="75"/>
      <c r="AJ245" s="75"/>
      <c r="AK245" s="75"/>
      <c r="AL245" s="75"/>
      <c r="AM245" s="75"/>
    </row>
    <row r="246">
      <c r="A246" s="75"/>
      <c r="B246" s="160" t="s">
        <v>680</v>
      </c>
      <c r="C246" s="161">
        <v>46175.78344375</v>
      </c>
      <c r="D246" s="72"/>
      <c r="E246" s="143" t="s">
        <v>7</v>
      </c>
      <c r="F246" s="71"/>
      <c r="G246" s="72"/>
      <c r="H246" s="143" t="s">
        <v>78</v>
      </c>
      <c r="I246" s="71"/>
      <c r="J246" s="72"/>
      <c r="K246" s="143" t="s">
        <v>681</v>
      </c>
      <c r="L246" s="71"/>
      <c r="M246" s="71"/>
      <c r="N246" s="71"/>
      <c r="O246" s="72"/>
      <c r="P246" s="99" t="s">
        <v>682</v>
      </c>
      <c r="Q246" s="71"/>
      <c r="R246" s="72"/>
      <c r="S246" s="145" t="s">
        <v>114</v>
      </c>
      <c r="T246" s="72"/>
      <c r="U246" s="146">
        <v>20000.0</v>
      </c>
      <c r="V246" s="71"/>
      <c r="W246" s="72"/>
      <c r="X246" s="146">
        <v>0.0</v>
      </c>
      <c r="Y246" s="72"/>
      <c r="Z246" s="145" t="s">
        <v>74</v>
      </c>
      <c r="AA246" s="72"/>
      <c r="AB246" s="147" t="s">
        <v>75</v>
      </c>
      <c r="AC246" s="75"/>
      <c r="AD246" s="75"/>
      <c r="AE246" s="75"/>
      <c r="AF246" s="75"/>
      <c r="AG246" s="75"/>
      <c r="AH246" s="75"/>
      <c r="AI246" s="75"/>
      <c r="AJ246" s="75"/>
      <c r="AK246" s="75"/>
      <c r="AL246" s="75"/>
      <c r="AM246" s="75"/>
    </row>
    <row r="247">
      <c r="A247" s="75"/>
      <c r="B247" s="160" t="s">
        <v>683</v>
      </c>
      <c r="C247" s="161">
        <v>46175.76256585648</v>
      </c>
      <c r="D247" s="72"/>
      <c r="E247" s="143" t="s">
        <v>7</v>
      </c>
      <c r="F247" s="71"/>
      <c r="G247" s="72"/>
      <c r="H247" s="143" t="s">
        <v>78</v>
      </c>
      <c r="I247" s="71"/>
      <c r="J247" s="72"/>
      <c r="K247" s="143" t="s">
        <v>684</v>
      </c>
      <c r="L247" s="71"/>
      <c r="M247" s="71"/>
      <c r="N247" s="71"/>
      <c r="O247" s="72"/>
      <c r="P247" s="99" t="s">
        <v>685</v>
      </c>
      <c r="Q247" s="71"/>
      <c r="R247" s="72"/>
      <c r="S247" s="145" t="s">
        <v>81</v>
      </c>
      <c r="T247" s="72"/>
      <c r="U247" s="146">
        <v>25000.0</v>
      </c>
      <c r="V247" s="71"/>
      <c r="W247" s="72"/>
      <c r="X247" s="146">
        <v>0.0</v>
      </c>
      <c r="Y247" s="72"/>
      <c r="Z247" s="145" t="s">
        <v>74</v>
      </c>
      <c r="AA247" s="72"/>
      <c r="AB247" s="147" t="s">
        <v>67</v>
      </c>
      <c r="AC247" s="75"/>
      <c r="AD247" s="75"/>
      <c r="AE247" s="75"/>
      <c r="AF247" s="75"/>
      <c r="AG247" s="75"/>
      <c r="AH247" s="75"/>
      <c r="AI247" s="75"/>
      <c r="AJ247" s="75"/>
      <c r="AK247" s="75"/>
      <c r="AL247" s="75"/>
      <c r="AM247" s="75"/>
    </row>
    <row r="248">
      <c r="A248" s="75"/>
      <c r="B248" s="160" t="s">
        <v>686</v>
      </c>
      <c r="C248" s="161">
        <v>46175.722231747684</v>
      </c>
      <c r="D248" s="72"/>
      <c r="E248" s="143" t="s">
        <v>7</v>
      </c>
      <c r="F248" s="71"/>
      <c r="G248" s="72"/>
      <c r="H248" s="143" t="s">
        <v>78</v>
      </c>
      <c r="I248" s="71"/>
      <c r="J248" s="72"/>
      <c r="K248" s="143" t="s">
        <v>687</v>
      </c>
      <c r="L248" s="71"/>
      <c r="M248" s="71"/>
      <c r="N248" s="71"/>
      <c r="O248" s="72"/>
      <c r="P248" s="99" t="s">
        <v>688</v>
      </c>
      <c r="Q248" s="71"/>
      <c r="R248" s="72"/>
      <c r="S248" s="145" t="s">
        <v>92</v>
      </c>
      <c r="T248" s="72"/>
      <c r="U248" s="146">
        <v>25000.0</v>
      </c>
      <c r="V248" s="71"/>
      <c r="W248" s="72"/>
      <c r="X248" s="146">
        <v>0.0</v>
      </c>
      <c r="Y248" s="72"/>
      <c r="Z248" s="145" t="s">
        <v>74</v>
      </c>
      <c r="AA248" s="72"/>
      <c r="AB248" s="147" t="s">
        <v>67</v>
      </c>
      <c r="AC248" s="75"/>
      <c r="AD248" s="75"/>
      <c r="AE248" s="75"/>
      <c r="AF248" s="75"/>
      <c r="AG248" s="75"/>
      <c r="AH248" s="75"/>
      <c r="AI248" s="75"/>
      <c r="AJ248" s="75"/>
      <c r="AK248" s="75"/>
      <c r="AL248" s="75"/>
      <c r="AM248" s="75"/>
    </row>
    <row r="249">
      <c r="A249" s="75"/>
      <c r="B249" s="160" t="s">
        <v>689</v>
      </c>
      <c r="C249" s="161">
        <v>46175.71955716435</v>
      </c>
      <c r="D249" s="72"/>
      <c r="E249" s="143" t="s">
        <v>7</v>
      </c>
      <c r="F249" s="71"/>
      <c r="G249" s="72"/>
      <c r="H249" s="143" t="s">
        <v>78</v>
      </c>
      <c r="I249" s="71"/>
      <c r="J249" s="72"/>
      <c r="K249" s="143" t="s">
        <v>690</v>
      </c>
      <c r="L249" s="71"/>
      <c r="M249" s="71"/>
      <c r="N249" s="71"/>
      <c r="O249" s="72"/>
      <c r="P249" s="99" t="s">
        <v>688</v>
      </c>
      <c r="Q249" s="71"/>
      <c r="R249" s="72"/>
      <c r="S249" s="145" t="s">
        <v>114</v>
      </c>
      <c r="T249" s="72"/>
      <c r="U249" s="146">
        <v>20000.0</v>
      </c>
      <c r="V249" s="71"/>
      <c r="W249" s="72"/>
      <c r="X249" s="146">
        <v>0.0</v>
      </c>
      <c r="Y249" s="72"/>
      <c r="Z249" s="145" t="s">
        <v>74</v>
      </c>
      <c r="AA249" s="72"/>
      <c r="AB249" s="147" t="s">
        <v>67</v>
      </c>
      <c r="AC249" s="75"/>
      <c r="AD249" s="75"/>
      <c r="AE249" s="75"/>
      <c r="AF249" s="75"/>
      <c r="AG249" s="75"/>
      <c r="AH249" s="75"/>
      <c r="AI249" s="75"/>
      <c r="AJ249" s="75"/>
      <c r="AK249" s="75"/>
      <c r="AL249" s="75"/>
      <c r="AM249" s="75"/>
    </row>
    <row r="250">
      <c r="A250" s="75"/>
      <c r="B250" s="160" t="s">
        <v>691</v>
      </c>
      <c r="C250" s="161">
        <v>46175.718394826385</v>
      </c>
      <c r="D250" s="72"/>
      <c r="E250" s="143" t="s">
        <v>7</v>
      </c>
      <c r="F250" s="71"/>
      <c r="G250" s="72"/>
      <c r="H250" s="143" t="s">
        <v>78</v>
      </c>
      <c r="I250" s="71"/>
      <c r="J250" s="72"/>
      <c r="K250" s="143" t="s">
        <v>692</v>
      </c>
      <c r="L250" s="71"/>
      <c r="M250" s="71"/>
      <c r="N250" s="71"/>
      <c r="O250" s="72"/>
      <c r="P250" s="99" t="s">
        <v>693</v>
      </c>
      <c r="Q250" s="71"/>
      <c r="R250" s="72"/>
      <c r="S250" s="145" t="s">
        <v>114</v>
      </c>
      <c r="T250" s="72"/>
      <c r="U250" s="146">
        <v>20000.0</v>
      </c>
      <c r="V250" s="71"/>
      <c r="W250" s="72"/>
      <c r="X250" s="146">
        <v>0.0</v>
      </c>
      <c r="Y250" s="72"/>
      <c r="Z250" s="145" t="s">
        <v>74</v>
      </c>
      <c r="AA250" s="72"/>
      <c r="AB250" s="147" t="s">
        <v>67</v>
      </c>
      <c r="AC250" s="75"/>
      <c r="AD250" s="75"/>
      <c r="AE250" s="75"/>
      <c r="AF250" s="75"/>
      <c r="AG250" s="75"/>
      <c r="AH250" s="75"/>
      <c r="AI250" s="75"/>
      <c r="AJ250" s="75"/>
      <c r="AK250" s="75"/>
      <c r="AL250" s="75"/>
      <c r="AM250" s="75"/>
    </row>
    <row r="251">
      <c r="A251" s="75"/>
      <c r="B251" s="160" t="s">
        <v>694</v>
      </c>
      <c r="C251" s="161">
        <v>46175.7172921412</v>
      </c>
      <c r="D251" s="72"/>
      <c r="E251" s="143" t="s">
        <v>7</v>
      </c>
      <c r="F251" s="71"/>
      <c r="G251" s="72"/>
      <c r="H251" s="143" t="s">
        <v>78</v>
      </c>
      <c r="I251" s="71"/>
      <c r="J251" s="72"/>
      <c r="K251" s="143" t="s">
        <v>695</v>
      </c>
      <c r="L251" s="71"/>
      <c r="M251" s="71"/>
      <c r="N251" s="71"/>
      <c r="O251" s="72"/>
      <c r="P251" s="99" t="s">
        <v>696</v>
      </c>
      <c r="Q251" s="71"/>
      <c r="R251" s="72"/>
      <c r="S251" s="145" t="s">
        <v>81</v>
      </c>
      <c r="T251" s="72"/>
      <c r="U251" s="146">
        <v>25000.0</v>
      </c>
      <c r="V251" s="71"/>
      <c r="W251" s="72"/>
      <c r="X251" s="146">
        <v>0.0</v>
      </c>
      <c r="Y251" s="72"/>
      <c r="Z251" s="145" t="s">
        <v>74</v>
      </c>
      <c r="AA251" s="72"/>
      <c r="AB251" s="147" t="s">
        <v>67</v>
      </c>
      <c r="AC251" s="75"/>
      <c r="AD251" s="75"/>
      <c r="AE251" s="75"/>
      <c r="AF251" s="75"/>
      <c r="AG251" s="75"/>
      <c r="AH251" s="75"/>
      <c r="AI251" s="75"/>
      <c r="AJ251" s="75"/>
      <c r="AK251" s="75"/>
      <c r="AL251" s="75"/>
      <c r="AM251" s="75"/>
    </row>
    <row r="252">
      <c r="A252" s="75"/>
      <c r="B252" s="160" t="s">
        <v>697</v>
      </c>
      <c r="C252" s="161">
        <v>46175.71589574074</v>
      </c>
      <c r="D252" s="72"/>
      <c r="E252" s="143" t="s">
        <v>7</v>
      </c>
      <c r="F252" s="71"/>
      <c r="G252" s="72"/>
      <c r="H252" s="143" t="s">
        <v>78</v>
      </c>
      <c r="I252" s="71"/>
      <c r="J252" s="72"/>
      <c r="K252" s="143" t="s">
        <v>698</v>
      </c>
      <c r="L252" s="71"/>
      <c r="M252" s="71"/>
      <c r="N252" s="71"/>
      <c r="O252" s="72"/>
      <c r="P252" s="99" t="s">
        <v>103</v>
      </c>
      <c r="Q252" s="71"/>
      <c r="R252" s="72"/>
      <c r="S252" s="145" t="s">
        <v>81</v>
      </c>
      <c r="T252" s="72"/>
      <c r="U252" s="146">
        <v>25000.0</v>
      </c>
      <c r="V252" s="71"/>
      <c r="W252" s="72"/>
      <c r="X252" s="146">
        <v>0.0</v>
      </c>
      <c r="Y252" s="72"/>
      <c r="Z252" s="145" t="s">
        <v>74</v>
      </c>
      <c r="AA252" s="72"/>
      <c r="AB252" s="147" t="s">
        <v>67</v>
      </c>
      <c r="AC252" s="75"/>
      <c r="AD252" s="75"/>
      <c r="AE252" s="75"/>
      <c r="AF252" s="75"/>
      <c r="AG252" s="75"/>
      <c r="AH252" s="75"/>
      <c r="AI252" s="75"/>
      <c r="AJ252" s="75"/>
      <c r="AK252" s="75"/>
      <c r="AL252" s="75"/>
      <c r="AM252" s="75"/>
    </row>
    <row r="253">
      <c r="A253" s="75"/>
      <c r="B253" s="160" t="s">
        <v>699</v>
      </c>
      <c r="C253" s="161">
        <v>46175.714996423616</v>
      </c>
      <c r="D253" s="72"/>
      <c r="E253" s="143" t="s">
        <v>7</v>
      </c>
      <c r="F253" s="71"/>
      <c r="G253" s="72"/>
      <c r="H253" s="143" t="s">
        <v>78</v>
      </c>
      <c r="I253" s="71"/>
      <c r="J253" s="72"/>
      <c r="K253" s="143" t="s">
        <v>700</v>
      </c>
      <c r="L253" s="71"/>
      <c r="M253" s="71"/>
      <c r="N253" s="71"/>
      <c r="O253" s="72"/>
      <c r="P253" s="99" t="s">
        <v>107</v>
      </c>
      <c r="Q253" s="71"/>
      <c r="R253" s="72"/>
      <c r="S253" s="145" t="s">
        <v>81</v>
      </c>
      <c r="T253" s="72"/>
      <c r="U253" s="146">
        <v>25000.0</v>
      </c>
      <c r="V253" s="71"/>
      <c r="W253" s="72"/>
      <c r="X253" s="146">
        <v>0.0</v>
      </c>
      <c r="Y253" s="72"/>
      <c r="Z253" s="145" t="s">
        <v>74</v>
      </c>
      <c r="AA253" s="72"/>
      <c r="AB253" s="147" t="s">
        <v>67</v>
      </c>
      <c r="AC253" s="75"/>
      <c r="AD253" s="75"/>
      <c r="AE253" s="75"/>
      <c r="AF253" s="75"/>
      <c r="AG253" s="75"/>
      <c r="AH253" s="75"/>
      <c r="AI253" s="75"/>
      <c r="AJ253" s="75"/>
      <c r="AK253" s="75"/>
      <c r="AL253" s="75"/>
      <c r="AM253" s="75"/>
    </row>
    <row r="254">
      <c r="A254" s="75"/>
      <c r="B254" s="160" t="s">
        <v>701</v>
      </c>
      <c r="C254" s="161">
        <v>46175.66879923611</v>
      </c>
      <c r="D254" s="72"/>
      <c r="E254" s="143" t="s">
        <v>7</v>
      </c>
      <c r="F254" s="71"/>
      <c r="G254" s="72"/>
      <c r="H254" s="143" t="s">
        <v>78</v>
      </c>
      <c r="I254" s="71"/>
      <c r="J254" s="72"/>
      <c r="K254" s="143" t="s">
        <v>702</v>
      </c>
      <c r="L254" s="71"/>
      <c r="M254" s="71"/>
      <c r="N254" s="71"/>
      <c r="O254" s="72"/>
      <c r="P254" s="99" t="s">
        <v>97</v>
      </c>
      <c r="Q254" s="71"/>
      <c r="R254" s="72"/>
      <c r="S254" s="145" t="s">
        <v>81</v>
      </c>
      <c r="T254" s="72"/>
      <c r="U254" s="146">
        <v>25000.0</v>
      </c>
      <c r="V254" s="71"/>
      <c r="W254" s="72"/>
      <c r="X254" s="146">
        <v>0.0</v>
      </c>
      <c r="Y254" s="72"/>
      <c r="Z254" s="145" t="s">
        <v>74</v>
      </c>
      <c r="AA254" s="72"/>
      <c r="AB254" s="147" t="s">
        <v>75</v>
      </c>
      <c r="AC254" s="75"/>
      <c r="AD254" s="75"/>
      <c r="AE254" s="75"/>
      <c r="AF254" s="75"/>
      <c r="AG254" s="75"/>
      <c r="AH254" s="75"/>
      <c r="AI254" s="75"/>
      <c r="AJ254" s="75"/>
      <c r="AK254" s="75"/>
      <c r="AL254" s="75"/>
      <c r="AM254" s="75"/>
    </row>
    <row r="255">
      <c r="A255" s="75"/>
      <c r="B255" s="160" t="s">
        <v>703</v>
      </c>
      <c r="C255" s="161">
        <v>46175.661055069446</v>
      </c>
      <c r="D255" s="72"/>
      <c r="E255" s="143" t="s">
        <v>7</v>
      </c>
      <c r="F255" s="71"/>
      <c r="G255" s="72"/>
      <c r="H255" s="143" t="s">
        <v>78</v>
      </c>
      <c r="I255" s="71"/>
      <c r="J255" s="72"/>
      <c r="K255" s="143" t="s">
        <v>704</v>
      </c>
      <c r="L255" s="71"/>
      <c r="M255" s="71"/>
      <c r="N255" s="71"/>
      <c r="O255" s="72"/>
      <c r="P255" s="99" t="s">
        <v>180</v>
      </c>
      <c r="Q255" s="71"/>
      <c r="R255" s="72"/>
      <c r="S255" s="145" t="s">
        <v>81</v>
      </c>
      <c r="T255" s="72"/>
      <c r="U255" s="146">
        <v>25000.0</v>
      </c>
      <c r="V255" s="71"/>
      <c r="W255" s="72"/>
      <c r="X255" s="146">
        <v>0.0</v>
      </c>
      <c r="Y255" s="72"/>
      <c r="Z255" s="145" t="s">
        <v>74</v>
      </c>
      <c r="AA255" s="72"/>
      <c r="AB255" s="147" t="s">
        <v>67</v>
      </c>
      <c r="AC255" s="75"/>
      <c r="AD255" s="75"/>
      <c r="AE255" s="75"/>
      <c r="AF255" s="75"/>
      <c r="AG255" s="75"/>
      <c r="AH255" s="75"/>
      <c r="AI255" s="75"/>
      <c r="AJ255" s="75"/>
      <c r="AK255" s="75"/>
      <c r="AL255" s="75"/>
      <c r="AM255" s="75"/>
    </row>
    <row r="256">
      <c r="A256" s="75"/>
      <c r="B256" s="160" t="s">
        <v>705</v>
      </c>
      <c r="C256" s="161">
        <v>46175.65567127315</v>
      </c>
      <c r="D256" s="72"/>
      <c r="E256" s="143" t="s">
        <v>7</v>
      </c>
      <c r="F256" s="71"/>
      <c r="G256" s="72"/>
      <c r="H256" s="143" t="s">
        <v>78</v>
      </c>
      <c r="I256" s="71"/>
      <c r="J256" s="72"/>
      <c r="K256" s="143" t="s">
        <v>706</v>
      </c>
      <c r="L256" s="71"/>
      <c r="M256" s="71"/>
      <c r="N256" s="71"/>
      <c r="O256" s="72"/>
      <c r="P256" s="99" t="s">
        <v>707</v>
      </c>
      <c r="Q256" s="71"/>
      <c r="R256" s="72"/>
      <c r="S256" s="145" t="s">
        <v>92</v>
      </c>
      <c r="T256" s="72"/>
      <c r="U256" s="146">
        <v>20000.0</v>
      </c>
      <c r="V256" s="71"/>
      <c r="W256" s="72"/>
      <c r="X256" s="146">
        <v>0.0</v>
      </c>
      <c r="Y256" s="72"/>
      <c r="Z256" s="145" t="s">
        <v>74</v>
      </c>
      <c r="AA256" s="72"/>
      <c r="AB256" s="147" t="s">
        <v>67</v>
      </c>
      <c r="AC256" s="75"/>
      <c r="AD256" s="75"/>
      <c r="AE256" s="75"/>
      <c r="AF256" s="75"/>
      <c r="AG256" s="75"/>
      <c r="AH256" s="75"/>
      <c r="AI256" s="75"/>
      <c r="AJ256" s="75"/>
      <c r="AK256" s="75"/>
      <c r="AL256" s="75"/>
      <c r="AM256" s="75"/>
    </row>
    <row r="257">
      <c r="A257" s="75"/>
      <c r="B257" s="160" t="s">
        <v>708</v>
      </c>
      <c r="C257" s="161">
        <v>46175.646959502315</v>
      </c>
      <c r="D257" s="72"/>
      <c r="E257" s="143" t="s">
        <v>7</v>
      </c>
      <c r="F257" s="71"/>
      <c r="G257" s="72"/>
      <c r="H257" s="143" t="s">
        <v>78</v>
      </c>
      <c r="I257" s="71"/>
      <c r="J257" s="72"/>
      <c r="K257" s="143" t="s">
        <v>709</v>
      </c>
      <c r="L257" s="71"/>
      <c r="M257" s="71"/>
      <c r="N257" s="71"/>
      <c r="O257" s="72"/>
      <c r="P257" s="99" t="s">
        <v>100</v>
      </c>
      <c r="Q257" s="71"/>
      <c r="R257" s="72"/>
      <c r="S257" s="145" t="s">
        <v>92</v>
      </c>
      <c r="T257" s="72"/>
      <c r="U257" s="146">
        <v>20000.0</v>
      </c>
      <c r="V257" s="71"/>
      <c r="W257" s="72"/>
      <c r="X257" s="146">
        <v>0.0</v>
      </c>
      <c r="Y257" s="72"/>
      <c r="Z257" s="145" t="s">
        <v>74</v>
      </c>
      <c r="AA257" s="72"/>
      <c r="AB257" s="147" t="s">
        <v>75</v>
      </c>
      <c r="AC257" s="75"/>
      <c r="AD257" s="75"/>
      <c r="AE257" s="75"/>
      <c r="AF257" s="75"/>
      <c r="AG257" s="75"/>
      <c r="AH257" s="75"/>
      <c r="AI257" s="75"/>
      <c r="AJ257" s="75"/>
      <c r="AK257" s="75"/>
      <c r="AL257" s="75"/>
      <c r="AM257" s="75"/>
    </row>
    <row r="258">
      <c r="A258" s="75"/>
      <c r="B258" s="160" t="s">
        <v>710</v>
      </c>
      <c r="C258" s="161">
        <v>46175.59405743056</v>
      </c>
      <c r="D258" s="72"/>
      <c r="E258" s="143" t="s">
        <v>70</v>
      </c>
      <c r="F258" s="71"/>
      <c r="G258" s="72"/>
      <c r="H258" s="143" t="s">
        <v>29</v>
      </c>
      <c r="I258" s="71"/>
      <c r="J258" s="72"/>
      <c r="K258" s="143" t="s">
        <v>711</v>
      </c>
      <c r="L258" s="71"/>
      <c r="M258" s="71"/>
      <c r="N258" s="71"/>
      <c r="O258" s="72"/>
      <c r="P258" s="99" t="s">
        <v>124</v>
      </c>
      <c r="Q258" s="71"/>
      <c r="R258" s="72"/>
      <c r="S258" s="145" t="s">
        <v>73</v>
      </c>
      <c r="T258" s="72"/>
      <c r="U258" s="146">
        <v>8000.0</v>
      </c>
      <c r="V258" s="71"/>
      <c r="W258" s="72"/>
      <c r="X258" s="146">
        <v>0.0</v>
      </c>
      <c r="Y258" s="72"/>
      <c r="Z258" s="145" t="s">
        <v>74</v>
      </c>
      <c r="AA258" s="72"/>
      <c r="AB258" s="147" t="s">
        <v>75</v>
      </c>
      <c r="AC258" s="75"/>
      <c r="AD258" s="75"/>
      <c r="AE258" s="75"/>
      <c r="AF258" s="75"/>
      <c r="AG258" s="75"/>
      <c r="AH258" s="75"/>
      <c r="AI258" s="75"/>
      <c r="AJ258" s="75"/>
      <c r="AK258" s="75"/>
      <c r="AL258" s="75"/>
      <c r="AM258" s="75"/>
    </row>
    <row r="259">
      <c r="A259" s="75"/>
      <c r="B259" s="160" t="s">
        <v>712</v>
      </c>
      <c r="C259" s="161">
        <v>46175.44193472222</v>
      </c>
      <c r="D259" s="72"/>
      <c r="E259" s="143" t="s">
        <v>7</v>
      </c>
      <c r="F259" s="71"/>
      <c r="G259" s="72"/>
      <c r="H259" s="143" t="s">
        <v>78</v>
      </c>
      <c r="I259" s="71"/>
      <c r="J259" s="72"/>
      <c r="K259" s="143" t="s">
        <v>713</v>
      </c>
      <c r="L259" s="71"/>
      <c r="M259" s="71"/>
      <c r="N259" s="71"/>
      <c r="O259" s="72"/>
      <c r="P259" s="99" t="s">
        <v>714</v>
      </c>
      <c r="Q259" s="71"/>
      <c r="R259" s="72"/>
      <c r="S259" s="145" t="s">
        <v>81</v>
      </c>
      <c r="T259" s="72"/>
      <c r="U259" s="146">
        <v>25000.0</v>
      </c>
      <c r="V259" s="71"/>
      <c r="W259" s="72"/>
      <c r="X259" s="146">
        <v>0.0</v>
      </c>
      <c r="Y259" s="72"/>
      <c r="Z259" s="145" t="s">
        <v>74</v>
      </c>
      <c r="AA259" s="72"/>
      <c r="AB259" s="147" t="s">
        <v>67</v>
      </c>
      <c r="AC259" s="75"/>
      <c r="AD259" s="75"/>
      <c r="AE259" s="75"/>
      <c r="AF259" s="75"/>
      <c r="AG259" s="75"/>
      <c r="AH259" s="75"/>
      <c r="AI259" s="75"/>
      <c r="AJ259" s="75"/>
      <c r="AK259" s="75"/>
      <c r="AL259" s="75"/>
      <c r="AM259" s="75"/>
    </row>
    <row r="260">
      <c r="A260" s="75"/>
      <c r="B260" s="160" t="s">
        <v>715</v>
      </c>
      <c r="C260" s="161">
        <v>46175.40626596065</v>
      </c>
      <c r="D260" s="72"/>
      <c r="E260" s="143" t="s">
        <v>7</v>
      </c>
      <c r="F260" s="71"/>
      <c r="G260" s="72"/>
      <c r="H260" s="143" t="s">
        <v>78</v>
      </c>
      <c r="I260" s="71"/>
      <c r="J260" s="72"/>
      <c r="K260" s="143" t="s">
        <v>716</v>
      </c>
      <c r="L260" s="71"/>
      <c r="M260" s="71"/>
      <c r="N260" s="71"/>
      <c r="O260" s="72"/>
      <c r="P260" s="99" t="s">
        <v>135</v>
      </c>
      <c r="Q260" s="71"/>
      <c r="R260" s="72"/>
      <c r="S260" s="145" t="s">
        <v>81</v>
      </c>
      <c r="T260" s="72"/>
      <c r="U260" s="146">
        <v>45000.0</v>
      </c>
      <c r="V260" s="71"/>
      <c r="W260" s="72"/>
      <c r="X260" s="146">
        <v>0.0</v>
      </c>
      <c r="Y260" s="72"/>
      <c r="Z260" s="145" t="s">
        <v>74</v>
      </c>
      <c r="AA260" s="72"/>
      <c r="AB260" s="147" t="s">
        <v>75</v>
      </c>
      <c r="AC260" s="75"/>
      <c r="AD260" s="75"/>
      <c r="AE260" s="75"/>
      <c r="AF260" s="75"/>
      <c r="AG260" s="75"/>
      <c r="AH260" s="75"/>
      <c r="AI260" s="75"/>
      <c r="AJ260" s="75"/>
      <c r="AK260" s="75"/>
      <c r="AL260" s="75"/>
      <c r="AM260" s="75"/>
    </row>
    <row r="261">
      <c r="A261" s="75"/>
      <c r="B261" s="160" t="s">
        <v>717</v>
      </c>
      <c r="C261" s="161">
        <v>46175.40420942129</v>
      </c>
      <c r="D261" s="72"/>
      <c r="E261" s="143" t="s">
        <v>70</v>
      </c>
      <c r="F261" s="71"/>
      <c r="G261" s="72"/>
      <c r="H261" s="143" t="s">
        <v>138</v>
      </c>
      <c r="I261" s="71"/>
      <c r="J261" s="72"/>
      <c r="K261" s="143" t="s">
        <v>718</v>
      </c>
      <c r="L261" s="71"/>
      <c r="M261" s="71"/>
      <c r="N261" s="71"/>
      <c r="O261" s="72"/>
      <c r="P261" s="99" t="s">
        <v>140</v>
      </c>
      <c r="Q261" s="71"/>
      <c r="R261" s="72"/>
      <c r="S261" s="145" t="s">
        <v>0</v>
      </c>
      <c r="T261" s="72"/>
      <c r="U261" s="146">
        <v>45000.0</v>
      </c>
      <c r="V261" s="71"/>
      <c r="W261" s="72"/>
      <c r="X261" s="146">
        <v>0.0</v>
      </c>
      <c r="Y261" s="72"/>
      <c r="Z261" s="145" t="s">
        <v>74</v>
      </c>
      <c r="AA261" s="72"/>
      <c r="AB261" s="147" t="s">
        <v>75</v>
      </c>
      <c r="AC261" s="75"/>
      <c r="AD261" s="75"/>
      <c r="AE261" s="75"/>
      <c r="AF261" s="75"/>
      <c r="AG261" s="75"/>
      <c r="AH261" s="75"/>
      <c r="AI261" s="75"/>
      <c r="AJ261" s="75"/>
      <c r="AK261" s="75"/>
      <c r="AL261" s="75"/>
      <c r="AM261" s="75"/>
    </row>
    <row r="262">
      <c r="A262" s="75"/>
      <c r="B262" s="160" t="s">
        <v>719</v>
      </c>
      <c r="C262" s="161">
        <v>46175.40207677083</v>
      </c>
      <c r="D262" s="72"/>
      <c r="E262" s="143" t="s">
        <v>7</v>
      </c>
      <c r="F262" s="71"/>
      <c r="G262" s="72"/>
      <c r="H262" s="143" t="s">
        <v>143</v>
      </c>
      <c r="I262" s="71"/>
      <c r="J262" s="72"/>
      <c r="K262" s="143" t="s">
        <v>720</v>
      </c>
      <c r="L262" s="71"/>
      <c r="M262" s="71"/>
      <c r="N262" s="71"/>
      <c r="O262" s="72"/>
      <c r="P262" s="99" t="s">
        <v>140</v>
      </c>
      <c r="Q262" s="71"/>
      <c r="R262" s="72"/>
      <c r="S262" s="145" t="s">
        <v>0</v>
      </c>
      <c r="T262" s="72"/>
      <c r="U262" s="146">
        <v>60000.0</v>
      </c>
      <c r="V262" s="71"/>
      <c r="W262" s="72"/>
      <c r="X262" s="146">
        <v>0.0</v>
      </c>
      <c r="Y262" s="72"/>
      <c r="Z262" s="145" t="s">
        <v>74</v>
      </c>
      <c r="AA262" s="72"/>
      <c r="AB262" s="147" t="s">
        <v>75</v>
      </c>
      <c r="AC262" s="75"/>
      <c r="AD262" s="75"/>
      <c r="AE262" s="75"/>
      <c r="AF262" s="75"/>
      <c r="AG262" s="75"/>
      <c r="AH262" s="75"/>
      <c r="AI262" s="75"/>
      <c r="AJ262" s="75"/>
      <c r="AK262" s="75"/>
      <c r="AL262" s="75"/>
      <c r="AM262" s="75"/>
    </row>
    <row r="263">
      <c r="A263" s="75"/>
      <c r="B263" s="160" t="s">
        <v>721</v>
      </c>
      <c r="C263" s="161">
        <v>46175.39975405093</v>
      </c>
      <c r="D263" s="72"/>
      <c r="E263" s="143" t="s">
        <v>7</v>
      </c>
      <c r="F263" s="71"/>
      <c r="G263" s="72"/>
      <c r="H263" s="143" t="s">
        <v>143</v>
      </c>
      <c r="I263" s="71"/>
      <c r="J263" s="72"/>
      <c r="K263" s="143" t="s">
        <v>722</v>
      </c>
      <c r="L263" s="71"/>
      <c r="M263" s="71"/>
      <c r="N263" s="71"/>
      <c r="O263" s="72"/>
      <c r="P263" s="99" t="s">
        <v>140</v>
      </c>
      <c r="Q263" s="71"/>
      <c r="R263" s="72"/>
      <c r="S263" s="145" t="s">
        <v>0</v>
      </c>
      <c r="T263" s="72"/>
      <c r="U263" s="146">
        <v>30000.0</v>
      </c>
      <c r="V263" s="71"/>
      <c r="W263" s="72"/>
      <c r="X263" s="146">
        <v>0.0</v>
      </c>
      <c r="Y263" s="72"/>
      <c r="Z263" s="145" t="s">
        <v>74</v>
      </c>
      <c r="AA263" s="72"/>
      <c r="AB263" s="147" t="s">
        <v>75</v>
      </c>
      <c r="AC263" s="75"/>
      <c r="AD263" s="75"/>
      <c r="AE263" s="75"/>
      <c r="AF263" s="75"/>
      <c r="AG263" s="75"/>
      <c r="AH263" s="75"/>
      <c r="AI263" s="75"/>
      <c r="AJ263" s="75"/>
      <c r="AK263" s="75"/>
      <c r="AL263" s="75"/>
      <c r="AM263" s="75"/>
    </row>
    <row r="264">
      <c r="A264" s="75"/>
      <c r="B264" s="160" t="s">
        <v>723</v>
      </c>
      <c r="C264" s="161">
        <v>46174.936323437505</v>
      </c>
      <c r="D264" s="72"/>
      <c r="E264" s="143" t="s">
        <v>7</v>
      </c>
      <c r="F264" s="71"/>
      <c r="G264" s="72"/>
      <c r="H264" s="143" t="s">
        <v>127</v>
      </c>
      <c r="I264" s="71"/>
      <c r="J264" s="72"/>
      <c r="K264" s="143" t="s">
        <v>724</v>
      </c>
      <c r="L264" s="71"/>
      <c r="M264" s="71"/>
      <c r="N264" s="71"/>
      <c r="O264" s="72"/>
      <c r="P264" s="99" t="s">
        <v>124</v>
      </c>
      <c r="Q264" s="71"/>
      <c r="R264" s="72"/>
      <c r="S264" s="145" t="s">
        <v>73</v>
      </c>
      <c r="T264" s="72"/>
      <c r="U264" s="146">
        <v>146000.0</v>
      </c>
      <c r="V264" s="71"/>
      <c r="W264" s="72"/>
      <c r="X264" s="146">
        <v>0.0</v>
      </c>
      <c r="Y264" s="72"/>
      <c r="Z264" s="145" t="s">
        <v>626</v>
      </c>
      <c r="AA264" s="72"/>
      <c r="AB264" s="147" t="s">
        <v>67</v>
      </c>
      <c r="AC264" s="75"/>
      <c r="AD264" s="75"/>
      <c r="AE264" s="75"/>
      <c r="AF264" s="75"/>
      <c r="AG264" s="75"/>
      <c r="AH264" s="75"/>
      <c r="AI264" s="75"/>
      <c r="AJ264" s="75"/>
      <c r="AK264" s="75"/>
      <c r="AL264" s="75"/>
      <c r="AM264" s="75"/>
    </row>
    <row r="265">
      <c r="A265" s="75"/>
      <c r="B265" s="160" t="s">
        <v>725</v>
      </c>
      <c r="C265" s="161">
        <v>46174.93488943287</v>
      </c>
      <c r="D265" s="72"/>
      <c r="E265" s="143" t="s">
        <v>70</v>
      </c>
      <c r="F265" s="71"/>
      <c r="G265" s="72"/>
      <c r="H265" s="143" t="s">
        <v>122</v>
      </c>
      <c r="I265" s="71"/>
      <c r="J265" s="72"/>
      <c r="K265" s="143" t="s">
        <v>726</v>
      </c>
      <c r="L265" s="71"/>
      <c r="M265" s="71"/>
      <c r="N265" s="71"/>
      <c r="O265" s="72"/>
      <c r="P265" s="99" t="s">
        <v>124</v>
      </c>
      <c r="Q265" s="71"/>
      <c r="R265" s="72"/>
      <c r="S265" s="145" t="s">
        <v>73</v>
      </c>
      <c r="T265" s="72"/>
      <c r="U265" s="146">
        <v>146000.0</v>
      </c>
      <c r="V265" s="71"/>
      <c r="W265" s="72"/>
      <c r="X265" s="146">
        <v>0.0</v>
      </c>
      <c r="Y265" s="72"/>
      <c r="Z265" s="145" t="s">
        <v>626</v>
      </c>
      <c r="AA265" s="72"/>
      <c r="AB265" s="147" t="s">
        <v>75</v>
      </c>
      <c r="AC265" s="75"/>
      <c r="AD265" s="75"/>
      <c r="AE265" s="75"/>
      <c r="AF265" s="75"/>
      <c r="AG265" s="75"/>
      <c r="AH265" s="75"/>
      <c r="AI265" s="75"/>
      <c r="AJ265" s="75"/>
      <c r="AK265" s="75"/>
      <c r="AL265" s="75"/>
      <c r="AM265" s="75"/>
    </row>
    <row r="266">
      <c r="A266" s="75"/>
      <c r="B266" s="160" t="s">
        <v>727</v>
      </c>
      <c r="C266" s="161">
        <v>46174.828043553236</v>
      </c>
      <c r="D266" s="72"/>
      <c r="E266" s="143" t="s">
        <v>7</v>
      </c>
      <c r="F266" s="71"/>
      <c r="G266" s="72"/>
      <c r="H266" s="143" t="s">
        <v>78</v>
      </c>
      <c r="I266" s="71"/>
      <c r="J266" s="72"/>
      <c r="K266" s="143" t="s">
        <v>728</v>
      </c>
      <c r="L266" s="71"/>
      <c r="M266" s="71"/>
      <c r="N266" s="71"/>
      <c r="O266" s="72"/>
      <c r="P266" s="99" t="s">
        <v>729</v>
      </c>
      <c r="Q266" s="71"/>
      <c r="R266" s="72"/>
      <c r="S266" s="145" t="s">
        <v>81</v>
      </c>
      <c r="T266" s="72"/>
      <c r="U266" s="146">
        <v>45000.0</v>
      </c>
      <c r="V266" s="71"/>
      <c r="W266" s="72"/>
      <c r="X266" s="146">
        <v>0.0</v>
      </c>
      <c r="Y266" s="72"/>
      <c r="Z266" s="145" t="s">
        <v>74</v>
      </c>
      <c r="AA266" s="72"/>
      <c r="AB266" s="147" t="s">
        <v>75</v>
      </c>
      <c r="AC266" s="75"/>
      <c r="AD266" s="75"/>
      <c r="AE266" s="75"/>
      <c r="AF266" s="75"/>
      <c r="AG266" s="75"/>
      <c r="AH266" s="75"/>
      <c r="AI266" s="75"/>
      <c r="AJ266" s="75"/>
      <c r="AK266" s="75"/>
      <c r="AL266" s="75"/>
      <c r="AM266" s="75"/>
    </row>
    <row r="267">
      <c r="A267" s="75"/>
      <c r="B267" s="160" t="s">
        <v>730</v>
      </c>
      <c r="C267" s="161">
        <v>46174.82016050926</v>
      </c>
      <c r="D267" s="72"/>
      <c r="E267" s="143" t="s">
        <v>7</v>
      </c>
      <c r="F267" s="71"/>
      <c r="G267" s="72"/>
      <c r="H267" s="143" t="s">
        <v>78</v>
      </c>
      <c r="I267" s="71"/>
      <c r="J267" s="72"/>
      <c r="K267" s="143" t="s">
        <v>731</v>
      </c>
      <c r="L267" s="71"/>
      <c r="M267" s="71"/>
      <c r="N267" s="71"/>
      <c r="O267" s="72"/>
      <c r="P267" s="99" t="s">
        <v>117</v>
      </c>
      <c r="Q267" s="71"/>
      <c r="R267" s="72"/>
      <c r="S267" s="145" t="s">
        <v>81</v>
      </c>
      <c r="T267" s="72"/>
      <c r="U267" s="146">
        <v>25000.0</v>
      </c>
      <c r="V267" s="71"/>
      <c r="W267" s="72"/>
      <c r="X267" s="146">
        <v>0.0</v>
      </c>
      <c r="Y267" s="72"/>
      <c r="Z267" s="145" t="s">
        <v>74</v>
      </c>
      <c r="AA267" s="72"/>
      <c r="AB267" s="147" t="s">
        <v>67</v>
      </c>
      <c r="AC267" s="75"/>
      <c r="AD267" s="75"/>
      <c r="AE267" s="75"/>
      <c r="AF267" s="75"/>
      <c r="AG267" s="75"/>
      <c r="AH267" s="75"/>
      <c r="AI267" s="75"/>
      <c r="AJ267" s="75"/>
      <c r="AK267" s="75"/>
      <c r="AL267" s="75"/>
      <c r="AM267" s="75"/>
    </row>
    <row r="268">
      <c r="A268" s="75"/>
      <c r="B268" s="160" t="s">
        <v>732</v>
      </c>
      <c r="C268" s="161">
        <v>46174.8186068287</v>
      </c>
      <c r="D268" s="72"/>
      <c r="E268" s="143" t="s">
        <v>7</v>
      </c>
      <c r="F268" s="71"/>
      <c r="G268" s="72"/>
      <c r="H268" s="143" t="s">
        <v>78</v>
      </c>
      <c r="I268" s="71"/>
      <c r="J268" s="72"/>
      <c r="K268" s="143" t="s">
        <v>733</v>
      </c>
      <c r="L268" s="71"/>
      <c r="M268" s="71"/>
      <c r="N268" s="71"/>
      <c r="O268" s="72"/>
      <c r="P268" s="99" t="s">
        <v>120</v>
      </c>
      <c r="Q268" s="71"/>
      <c r="R268" s="72"/>
      <c r="S268" s="145" t="s">
        <v>81</v>
      </c>
      <c r="T268" s="72"/>
      <c r="U268" s="146">
        <v>25000.0</v>
      </c>
      <c r="V268" s="71"/>
      <c r="W268" s="72"/>
      <c r="X268" s="146">
        <v>0.0</v>
      </c>
      <c r="Y268" s="72"/>
      <c r="Z268" s="145" t="s">
        <v>74</v>
      </c>
      <c r="AA268" s="72"/>
      <c r="AB268" s="147" t="s">
        <v>67</v>
      </c>
      <c r="AC268" s="75"/>
      <c r="AD268" s="75"/>
      <c r="AE268" s="75"/>
      <c r="AF268" s="75"/>
      <c r="AG268" s="75"/>
      <c r="AH268" s="75"/>
      <c r="AI268" s="75"/>
      <c r="AJ268" s="75"/>
      <c r="AK268" s="75"/>
      <c r="AL268" s="75"/>
      <c r="AM268" s="75"/>
    </row>
    <row r="269">
      <c r="A269" s="75"/>
      <c r="B269" s="160" t="s">
        <v>734</v>
      </c>
      <c r="C269" s="161">
        <v>46174.801480775466</v>
      </c>
      <c r="D269" s="72"/>
      <c r="E269" s="143" t="s">
        <v>7</v>
      </c>
      <c r="F269" s="71"/>
      <c r="G269" s="72"/>
      <c r="H269" s="143" t="s">
        <v>78</v>
      </c>
      <c r="I269" s="71"/>
      <c r="J269" s="72"/>
      <c r="K269" s="143" t="s">
        <v>735</v>
      </c>
      <c r="L269" s="71"/>
      <c r="M269" s="71"/>
      <c r="N269" s="71"/>
      <c r="O269" s="72"/>
      <c r="P269" s="99" t="s">
        <v>736</v>
      </c>
      <c r="Q269" s="71"/>
      <c r="R269" s="72"/>
      <c r="S269" s="145" t="s">
        <v>81</v>
      </c>
      <c r="T269" s="72"/>
      <c r="U269" s="146">
        <v>25000.0</v>
      </c>
      <c r="V269" s="71"/>
      <c r="W269" s="72"/>
      <c r="X269" s="146">
        <v>0.0</v>
      </c>
      <c r="Y269" s="72"/>
      <c r="Z269" s="145" t="s">
        <v>74</v>
      </c>
      <c r="AA269" s="72"/>
      <c r="AB269" s="147" t="s">
        <v>75</v>
      </c>
      <c r="AC269" s="75"/>
      <c r="AD269" s="75"/>
      <c r="AE269" s="75"/>
      <c r="AF269" s="75"/>
      <c r="AG269" s="75"/>
      <c r="AH269" s="75"/>
      <c r="AI269" s="75"/>
      <c r="AJ269" s="75"/>
      <c r="AK269" s="75"/>
      <c r="AL269" s="75"/>
      <c r="AM269" s="75"/>
    </row>
    <row r="270">
      <c r="A270" s="75"/>
      <c r="B270" s="160" t="s">
        <v>737</v>
      </c>
      <c r="C270" s="161">
        <v>46172.0</v>
      </c>
      <c r="D270" s="72"/>
      <c r="E270" s="143" t="s">
        <v>7</v>
      </c>
      <c r="F270" s="71"/>
      <c r="G270" s="72"/>
      <c r="H270" s="143" t="s">
        <v>138</v>
      </c>
      <c r="I270" s="71"/>
      <c r="J270" s="72"/>
      <c r="K270" s="143" t="s">
        <v>738</v>
      </c>
      <c r="L270" s="71"/>
      <c r="M270" s="71"/>
      <c r="N270" s="71"/>
      <c r="O270" s="72"/>
      <c r="P270" s="99" t="s">
        <v>739</v>
      </c>
      <c r="Q270" s="71"/>
      <c r="R270" s="72"/>
      <c r="S270" s="145" t="s">
        <v>114</v>
      </c>
      <c r="T270" s="72"/>
      <c r="U270" s="146">
        <v>45000.0</v>
      </c>
      <c r="V270" s="71"/>
      <c r="W270" s="72"/>
      <c r="X270" s="146">
        <v>0.0</v>
      </c>
      <c r="Y270" s="72"/>
      <c r="Z270" s="145" t="s">
        <v>597</v>
      </c>
      <c r="AA270" s="72"/>
      <c r="AB270" s="147"/>
      <c r="AC270" s="75"/>
      <c r="AD270" s="75"/>
      <c r="AE270" s="75"/>
      <c r="AF270" s="75"/>
      <c r="AG270" s="75"/>
      <c r="AH270" s="75"/>
      <c r="AI270" s="75"/>
      <c r="AJ270" s="75"/>
      <c r="AK270" s="75"/>
      <c r="AL270" s="75"/>
      <c r="AM270" s="75"/>
    </row>
    <row r="271">
      <c r="A271" s="75"/>
      <c r="B271" s="160" t="s">
        <v>740</v>
      </c>
      <c r="C271" s="161">
        <v>46172.0</v>
      </c>
      <c r="D271" s="72"/>
      <c r="E271" s="143" t="s">
        <v>7</v>
      </c>
      <c r="F271" s="71"/>
      <c r="G271" s="72"/>
      <c r="H271" s="143" t="s">
        <v>138</v>
      </c>
      <c r="I271" s="71"/>
      <c r="J271" s="72"/>
      <c r="K271" s="143" t="s">
        <v>741</v>
      </c>
      <c r="L271" s="71"/>
      <c r="M271" s="71"/>
      <c r="N271" s="71"/>
      <c r="O271" s="72"/>
      <c r="P271" s="99" t="s">
        <v>217</v>
      </c>
      <c r="Q271" s="71"/>
      <c r="R271" s="72"/>
      <c r="S271" s="145" t="s">
        <v>114</v>
      </c>
      <c r="T271" s="72"/>
      <c r="U271" s="146">
        <v>25000.0</v>
      </c>
      <c r="V271" s="71"/>
      <c r="W271" s="72"/>
      <c r="X271" s="146">
        <v>0.0</v>
      </c>
      <c r="Y271" s="72"/>
      <c r="Z271" s="145" t="s">
        <v>74</v>
      </c>
      <c r="AA271" s="72"/>
      <c r="AB271" s="147" t="s">
        <v>75</v>
      </c>
      <c r="AC271" s="75"/>
      <c r="AD271" s="75"/>
      <c r="AE271" s="75"/>
      <c r="AF271" s="75"/>
      <c r="AG271" s="75"/>
      <c r="AH271" s="75"/>
      <c r="AI271" s="75"/>
      <c r="AJ271" s="75"/>
      <c r="AK271" s="75"/>
      <c r="AL271" s="75"/>
      <c r="AM271" s="75"/>
    </row>
    <row r="272">
      <c r="A272" s="75"/>
      <c r="B272" s="160" t="s">
        <v>742</v>
      </c>
      <c r="C272" s="161">
        <v>46172.0</v>
      </c>
      <c r="D272" s="72"/>
      <c r="E272" s="143" t="s">
        <v>7</v>
      </c>
      <c r="F272" s="71"/>
      <c r="G272" s="72"/>
      <c r="H272" s="143" t="s">
        <v>138</v>
      </c>
      <c r="I272" s="71"/>
      <c r="J272" s="72"/>
      <c r="K272" s="143" t="s">
        <v>743</v>
      </c>
      <c r="L272" s="71"/>
      <c r="M272" s="71"/>
      <c r="N272" s="71"/>
      <c r="O272" s="72"/>
      <c r="P272" s="99" t="s">
        <v>744</v>
      </c>
      <c r="Q272" s="71"/>
      <c r="R272" s="72"/>
      <c r="S272" s="145" t="s">
        <v>114</v>
      </c>
      <c r="T272" s="72"/>
      <c r="U272" s="146">
        <v>10000.0</v>
      </c>
      <c r="V272" s="71"/>
      <c r="W272" s="72"/>
      <c r="X272" s="146">
        <v>0.0</v>
      </c>
      <c r="Y272" s="72"/>
      <c r="Z272" s="145" t="s">
        <v>74</v>
      </c>
      <c r="AA272" s="72"/>
      <c r="AB272" s="147" t="s">
        <v>75</v>
      </c>
      <c r="AC272" s="75"/>
      <c r="AD272" s="75"/>
      <c r="AE272" s="75"/>
      <c r="AF272" s="75"/>
      <c r="AG272" s="75"/>
      <c r="AH272" s="75"/>
      <c r="AI272" s="75"/>
      <c r="AJ272" s="75"/>
      <c r="AK272" s="75"/>
      <c r="AL272" s="75"/>
      <c r="AM272" s="75"/>
    </row>
    <row r="273">
      <c r="A273" s="75"/>
      <c r="B273" s="160" t="s">
        <v>745</v>
      </c>
      <c r="C273" s="161">
        <v>46172.0</v>
      </c>
      <c r="D273" s="72"/>
      <c r="E273" s="143" t="s">
        <v>70</v>
      </c>
      <c r="F273" s="71"/>
      <c r="G273" s="72"/>
      <c r="H273" s="143" t="s">
        <v>138</v>
      </c>
      <c r="I273" s="71"/>
      <c r="J273" s="72"/>
      <c r="K273" s="143" t="s">
        <v>746</v>
      </c>
      <c r="L273" s="71"/>
      <c r="M273" s="71"/>
      <c r="N273" s="71"/>
      <c r="O273" s="72"/>
      <c r="P273" s="99" t="s">
        <v>747</v>
      </c>
      <c r="Q273" s="71"/>
      <c r="R273" s="72"/>
      <c r="S273" s="145" t="s">
        <v>114</v>
      </c>
      <c r="T273" s="72"/>
      <c r="U273" s="146">
        <v>0.0</v>
      </c>
      <c r="V273" s="71"/>
      <c r="W273" s="72"/>
      <c r="X273" s="146">
        <v>0.0</v>
      </c>
      <c r="Y273" s="72"/>
      <c r="Z273" s="145" t="s">
        <v>74</v>
      </c>
      <c r="AA273" s="72"/>
      <c r="AB273" s="147" t="s">
        <v>75</v>
      </c>
      <c r="AC273" s="75"/>
      <c r="AD273" s="75"/>
      <c r="AE273" s="75"/>
      <c r="AF273" s="75"/>
      <c r="AG273" s="75"/>
      <c r="AH273" s="75"/>
      <c r="AI273" s="75"/>
      <c r="AJ273" s="75"/>
      <c r="AK273" s="75"/>
      <c r="AL273" s="75"/>
      <c r="AM273" s="75"/>
    </row>
    <row r="274">
      <c r="A274" s="75"/>
      <c r="B274" s="160" t="s">
        <v>748</v>
      </c>
      <c r="C274" s="161">
        <v>46172.0</v>
      </c>
      <c r="D274" s="72"/>
      <c r="E274" s="143" t="s">
        <v>70</v>
      </c>
      <c r="F274" s="71"/>
      <c r="G274" s="72"/>
      <c r="H274" s="143" t="s">
        <v>138</v>
      </c>
      <c r="I274" s="71"/>
      <c r="J274" s="72"/>
      <c r="K274" s="143" t="s">
        <v>749</v>
      </c>
      <c r="L274" s="71"/>
      <c r="M274" s="71"/>
      <c r="N274" s="71"/>
      <c r="O274" s="72"/>
      <c r="P274" s="99" t="s">
        <v>750</v>
      </c>
      <c r="Q274" s="71"/>
      <c r="R274" s="72"/>
      <c r="S274" s="145" t="s">
        <v>114</v>
      </c>
      <c r="T274" s="72"/>
      <c r="U274" s="146">
        <v>5000.0</v>
      </c>
      <c r="V274" s="71"/>
      <c r="W274" s="72"/>
      <c r="X274" s="146">
        <v>0.0</v>
      </c>
      <c r="Y274" s="72"/>
      <c r="Z274" s="145" t="s">
        <v>74</v>
      </c>
      <c r="AA274" s="72"/>
      <c r="AB274" s="147" t="s">
        <v>67</v>
      </c>
      <c r="AC274" s="75"/>
      <c r="AD274" s="75"/>
      <c r="AE274" s="75"/>
      <c r="AF274" s="75"/>
      <c r="AG274" s="75"/>
      <c r="AH274" s="75"/>
      <c r="AI274" s="75"/>
      <c r="AJ274" s="75"/>
      <c r="AK274" s="75"/>
      <c r="AL274" s="75"/>
      <c r="AM274" s="75"/>
    </row>
    <row r="275">
      <c r="A275" s="75"/>
      <c r="B275" s="160" t="s">
        <v>751</v>
      </c>
      <c r="C275" s="161">
        <v>46174.7442680324</v>
      </c>
      <c r="D275" s="72"/>
      <c r="E275" s="143" t="s">
        <v>7</v>
      </c>
      <c r="F275" s="71"/>
      <c r="G275" s="72"/>
      <c r="H275" s="143" t="s">
        <v>78</v>
      </c>
      <c r="I275" s="71"/>
      <c r="J275" s="72"/>
      <c r="K275" s="143" t="s">
        <v>752</v>
      </c>
      <c r="L275" s="71"/>
      <c r="M275" s="71"/>
      <c r="N275" s="71"/>
      <c r="O275" s="72"/>
      <c r="P275" s="99" t="s">
        <v>753</v>
      </c>
      <c r="Q275" s="71"/>
      <c r="R275" s="72"/>
      <c r="S275" s="145" t="s">
        <v>114</v>
      </c>
      <c r="T275" s="72"/>
      <c r="U275" s="146">
        <v>20000.0</v>
      </c>
      <c r="V275" s="71"/>
      <c r="W275" s="72"/>
      <c r="X275" s="146">
        <v>0.0</v>
      </c>
      <c r="Y275" s="72"/>
      <c r="Z275" s="145" t="s">
        <v>74</v>
      </c>
      <c r="AA275" s="72"/>
      <c r="AB275" s="147" t="s">
        <v>67</v>
      </c>
      <c r="AC275" s="75"/>
      <c r="AD275" s="75"/>
      <c r="AE275" s="75"/>
      <c r="AF275" s="75"/>
      <c r="AG275" s="75"/>
      <c r="AH275" s="75"/>
      <c r="AI275" s="75"/>
      <c r="AJ275" s="75"/>
      <c r="AK275" s="75"/>
      <c r="AL275" s="75"/>
      <c r="AM275" s="75"/>
    </row>
    <row r="276">
      <c r="A276" s="75"/>
      <c r="B276" s="160" t="s">
        <v>754</v>
      </c>
      <c r="C276" s="161">
        <v>46174.74173693287</v>
      </c>
      <c r="D276" s="72"/>
      <c r="E276" s="143" t="s">
        <v>7</v>
      </c>
      <c r="F276" s="71"/>
      <c r="G276" s="72"/>
      <c r="H276" s="143" t="s">
        <v>78</v>
      </c>
      <c r="I276" s="71"/>
      <c r="J276" s="72"/>
      <c r="K276" s="143" t="s">
        <v>755</v>
      </c>
      <c r="L276" s="71"/>
      <c r="M276" s="71"/>
      <c r="N276" s="71"/>
      <c r="O276" s="72"/>
      <c r="P276" s="99" t="s">
        <v>756</v>
      </c>
      <c r="Q276" s="71"/>
      <c r="R276" s="72"/>
      <c r="S276" s="145" t="s">
        <v>114</v>
      </c>
      <c r="T276" s="72"/>
      <c r="U276" s="146">
        <v>20000.0</v>
      </c>
      <c r="V276" s="71"/>
      <c r="W276" s="72"/>
      <c r="X276" s="146">
        <v>0.0</v>
      </c>
      <c r="Y276" s="72"/>
      <c r="Z276" s="145" t="s">
        <v>74</v>
      </c>
      <c r="AA276" s="72"/>
      <c r="AB276" s="147" t="s">
        <v>67</v>
      </c>
      <c r="AC276" s="75"/>
      <c r="AD276" s="75"/>
      <c r="AE276" s="75"/>
      <c r="AF276" s="75"/>
      <c r="AG276" s="75"/>
      <c r="AH276" s="75"/>
      <c r="AI276" s="75"/>
      <c r="AJ276" s="75"/>
      <c r="AK276" s="75"/>
      <c r="AL276" s="75"/>
      <c r="AM276" s="75"/>
    </row>
    <row r="277">
      <c r="A277" s="75"/>
      <c r="B277" s="160" t="s">
        <v>757</v>
      </c>
      <c r="C277" s="161">
        <v>46174.69915438657</v>
      </c>
      <c r="D277" s="72"/>
      <c r="E277" s="143" t="s">
        <v>7</v>
      </c>
      <c r="F277" s="71"/>
      <c r="G277" s="72"/>
      <c r="H277" s="143" t="s">
        <v>78</v>
      </c>
      <c r="I277" s="71"/>
      <c r="J277" s="72"/>
      <c r="K277" s="143" t="s">
        <v>758</v>
      </c>
      <c r="L277" s="71"/>
      <c r="M277" s="71"/>
      <c r="N277" s="71"/>
      <c r="O277" s="72"/>
      <c r="P277" s="99" t="s">
        <v>759</v>
      </c>
      <c r="Q277" s="71"/>
      <c r="R277" s="72"/>
      <c r="S277" s="145" t="s">
        <v>114</v>
      </c>
      <c r="T277" s="72"/>
      <c r="U277" s="146">
        <v>20000.0</v>
      </c>
      <c r="V277" s="71"/>
      <c r="W277" s="72"/>
      <c r="X277" s="146">
        <v>0.0</v>
      </c>
      <c r="Y277" s="72"/>
      <c r="Z277" s="145" t="s">
        <v>74</v>
      </c>
      <c r="AA277" s="72"/>
      <c r="AB277" s="147" t="s">
        <v>67</v>
      </c>
      <c r="AC277" s="75"/>
      <c r="AD277" s="75"/>
      <c r="AE277" s="75"/>
      <c r="AF277" s="75"/>
      <c r="AG277" s="75"/>
      <c r="AH277" s="75"/>
      <c r="AI277" s="75"/>
      <c r="AJ277" s="75"/>
      <c r="AK277" s="75"/>
      <c r="AL277" s="75"/>
      <c r="AM277" s="75"/>
    </row>
    <row r="278">
      <c r="A278" s="75"/>
      <c r="B278" s="160" t="s">
        <v>760</v>
      </c>
      <c r="C278" s="161">
        <v>46172.0</v>
      </c>
      <c r="D278" s="72"/>
      <c r="E278" s="143" t="s">
        <v>70</v>
      </c>
      <c r="F278" s="71"/>
      <c r="G278" s="72"/>
      <c r="H278" s="143" t="s">
        <v>138</v>
      </c>
      <c r="I278" s="71"/>
      <c r="J278" s="72"/>
      <c r="K278" s="143" t="s">
        <v>551</v>
      </c>
      <c r="L278" s="71"/>
      <c r="M278" s="71"/>
      <c r="N278" s="71"/>
      <c r="O278" s="72"/>
      <c r="P278" s="99" t="s">
        <v>140</v>
      </c>
      <c r="Q278" s="71"/>
      <c r="R278" s="72"/>
      <c r="S278" s="145" t="s">
        <v>92</v>
      </c>
      <c r="T278" s="72"/>
      <c r="U278" s="146">
        <v>21000.0</v>
      </c>
      <c r="V278" s="71"/>
      <c r="W278" s="72"/>
      <c r="X278" s="146">
        <v>0.0</v>
      </c>
      <c r="Y278" s="72"/>
      <c r="Z278" s="145" t="s">
        <v>74</v>
      </c>
      <c r="AA278" s="72"/>
      <c r="AB278" s="147" t="s">
        <v>75</v>
      </c>
      <c r="AC278" s="75"/>
      <c r="AD278" s="75"/>
      <c r="AE278" s="75"/>
      <c r="AF278" s="75"/>
      <c r="AG278" s="75"/>
      <c r="AH278" s="75"/>
      <c r="AI278" s="75"/>
      <c r="AJ278" s="75"/>
      <c r="AK278" s="75"/>
      <c r="AL278" s="75"/>
      <c r="AM278" s="75"/>
    </row>
    <row r="279">
      <c r="A279" s="75"/>
      <c r="B279" s="160" t="s">
        <v>761</v>
      </c>
      <c r="C279" s="161">
        <v>46172.0</v>
      </c>
      <c r="D279" s="72"/>
      <c r="E279" s="143" t="s">
        <v>70</v>
      </c>
      <c r="F279" s="71"/>
      <c r="G279" s="72"/>
      <c r="H279" s="143" t="s">
        <v>138</v>
      </c>
      <c r="I279" s="71"/>
      <c r="J279" s="72"/>
      <c r="K279" s="143" t="s">
        <v>553</v>
      </c>
      <c r="L279" s="71"/>
      <c r="M279" s="71"/>
      <c r="N279" s="71"/>
      <c r="O279" s="72"/>
      <c r="P279" s="99" t="s">
        <v>140</v>
      </c>
      <c r="Q279" s="71"/>
      <c r="R279" s="72"/>
      <c r="S279" s="145" t="s">
        <v>92</v>
      </c>
      <c r="T279" s="72"/>
      <c r="U279" s="146">
        <v>15000.0</v>
      </c>
      <c r="V279" s="71"/>
      <c r="W279" s="72"/>
      <c r="X279" s="146">
        <v>0.0</v>
      </c>
      <c r="Y279" s="72"/>
      <c r="Z279" s="145" t="s">
        <v>74</v>
      </c>
      <c r="AA279" s="72"/>
      <c r="AB279" s="147" t="s">
        <v>75</v>
      </c>
      <c r="AC279" s="75"/>
      <c r="AD279" s="75"/>
      <c r="AE279" s="75"/>
      <c r="AF279" s="75"/>
      <c r="AG279" s="75"/>
      <c r="AH279" s="75"/>
      <c r="AI279" s="75"/>
      <c r="AJ279" s="75"/>
      <c r="AK279" s="75"/>
      <c r="AL279" s="75"/>
      <c r="AM279" s="75"/>
    </row>
    <row r="280">
      <c r="A280" s="75"/>
      <c r="B280" s="160" t="s">
        <v>762</v>
      </c>
      <c r="C280" s="161">
        <v>46174.66724400463</v>
      </c>
      <c r="D280" s="72"/>
      <c r="E280" s="143" t="s">
        <v>70</v>
      </c>
      <c r="F280" s="71"/>
      <c r="G280" s="72"/>
      <c r="H280" s="143" t="s">
        <v>138</v>
      </c>
      <c r="I280" s="71"/>
      <c r="J280" s="72"/>
      <c r="K280" s="143" t="s">
        <v>763</v>
      </c>
      <c r="L280" s="71"/>
      <c r="M280" s="71"/>
      <c r="N280" s="71"/>
      <c r="O280" s="72"/>
      <c r="P280" s="99" t="s">
        <v>140</v>
      </c>
      <c r="Q280" s="71"/>
      <c r="R280" s="72"/>
      <c r="S280" s="145" t="s">
        <v>0</v>
      </c>
      <c r="T280" s="72"/>
      <c r="U280" s="146">
        <v>60000.0</v>
      </c>
      <c r="V280" s="71"/>
      <c r="W280" s="72"/>
      <c r="X280" s="146">
        <v>0.0</v>
      </c>
      <c r="Y280" s="72"/>
      <c r="Z280" s="145" t="s">
        <v>74</v>
      </c>
      <c r="AA280" s="72"/>
      <c r="AB280" s="147" t="s">
        <v>75</v>
      </c>
      <c r="AC280" s="75"/>
      <c r="AD280" s="75"/>
      <c r="AE280" s="75"/>
      <c r="AF280" s="75"/>
      <c r="AG280" s="75"/>
      <c r="AH280" s="75"/>
      <c r="AI280" s="75"/>
      <c r="AJ280" s="75"/>
      <c r="AK280" s="75"/>
      <c r="AL280" s="75"/>
      <c r="AM280" s="75"/>
    </row>
    <row r="281">
      <c r="A281" s="75"/>
      <c r="B281" s="160" t="s">
        <v>764</v>
      </c>
      <c r="C281" s="161">
        <v>46174.66160127315</v>
      </c>
      <c r="D281" s="72"/>
      <c r="E281" s="143" t="s">
        <v>7</v>
      </c>
      <c r="F281" s="71"/>
      <c r="G281" s="72"/>
      <c r="H281" s="143" t="s">
        <v>143</v>
      </c>
      <c r="I281" s="71"/>
      <c r="J281" s="72"/>
      <c r="K281" s="143" t="s">
        <v>765</v>
      </c>
      <c r="L281" s="71"/>
      <c r="M281" s="71"/>
      <c r="N281" s="71"/>
      <c r="O281" s="72"/>
      <c r="P281" s="99" t="s">
        <v>140</v>
      </c>
      <c r="Q281" s="71"/>
      <c r="R281" s="72"/>
      <c r="S281" s="145" t="s">
        <v>0</v>
      </c>
      <c r="T281" s="72"/>
      <c r="U281" s="146">
        <v>20000.0</v>
      </c>
      <c r="V281" s="71"/>
      <c r="W281" s="72"/>
      <c r="X281" s="146">
        <v>0.0</v>
      </c>
      <c r="Y281" s="72"/>
      <c r="Z281" s="145" t="s">
        <v>74</v>
      </c>
      <c r="AA281" s="72"/>
      <c r="AB281" s="147" t="s">
        <v>75</v>
      </c>
      <c r="AC281" s="75"/>
      <c r="AD281" s="75"/>
      <c r="AE281" s="75"/>
      <c r="AF281" s="75"/>
      <c r="AG281" s="75"/>
      <c r="AH281" s="75"/>
      <c r="AI281" s="75"/>
      <c r="AJ281" s="75"/>
      <c r="AK281" s="75"/>
      <c r="AL281" s="75"/>
      <c r="AM281" s="75"/>
    </row>
    <row r="282">
      <c r="A282" s="75"/>
      <c r="B282" s="160" t="s">
        <v>766</v>
      </c>
      <c r="C282" s="161">
        <v>46174.66037813657</v>
      </c>
      <c r="D282" s="72"/>
      <c r="E282" s="143" t="s">
        <v>7</v>
      </c>
      <c r="F282" s="71"/>
      <c r="G282" s="72"/>
      <c r="H282" s="143" t="s">
        <v>143</v>
      </c>
      <c r="I282" s="71"/>
      <c r="J282" s="72"/>
      <c r="K282" s="143" t="s">
        <v>767</v>
      </c>
      <c r="L282" s="71"/>
      <c r="M282" s="71"/>
      <c r="N282" s="71"/>
      <c r="O282" s="72"/>
      <c r="P282" s="99" t="s">
        <v>140</v>
      </c>
      <c r="Q282" s="71"/>
      <c r="R282" s="72"/>
      <c r="S282" s="145" t="s">
        <v>0</v>
      </c>
      <c r="T282" s="72"/>
      <c r="U282" s="146">
        <v>100000.0</v>
      </c>
      <c r="V282" s="71"/>
      <c r="W282" s="72"/>
      <c r="X282" s="146">
        <v>0.0</v>
      </c>
      <c r="Y282" s="72"/>
      <c r="Z282" s="145" t="s">
        <v>74</v>
      </c>
      <c r="AA282" s="72"/>
      <c r="AB282" s="147" t="s">
        <v>75</v>
      </c>
      <c r="AC282" s="75"/>
      <c r="AD282" s="75"/>
      <c r="AE282" s="75"/>
      <c r="AF282" s="75"/>
      <c r="AG282" s="75"/>
      <c r="AH282" s="75"/>
      <c r="AI282" s="75"/>
      <c r="AJ282" s="75"/>
      <c r="AK282" s="75"/>
      <c r="AL282" s="75"/>
      <c r="AM282" s="75"/>
    </row>
    <row r="283">
      <c r="A283" s="75"/>
      <c r="B283" s="160" t="s">
        <v>768</v>
      </c>
      <c r="C283" s="161">
        <v>46174.0</v>
      </c>
      <c r="D283" s="72"/>
      <c r="E283" s="143" t="s">
        <v>70</v>
      </c>
      <c r="F283" s="71"/>
      <c r="G283" s="72"/>
      <c r="H283" s="143" t="s">
        <v>138</v>
      </c>
      <c r="I283" s="71"/>
      <c r="J283" s="72"/>
      <c r="K283" s="143" t="s">
        <v>763</v>
      </c>
      <c r="L283" s="71"/>
      <c r="M283" s="71"/>
      <c r="N283" s="71"/>
      <c r="O283" s="72"/>
      <c r="P283" s="99" t="s">
        <v>164</v>
      </c>
      <c r="Q283" s="71"/>
      <c r="R283" s="72"/>
      <c r="S283" s="145" t="s">
        <v>81</v>
      </c>
      <c r="T283" s="72"/>
      <c r="U283" s="146">
        <v>312500.0</v>
      </c>
      <c r="V283" s="71"/>
      <c r="W283" s="72"/>
      <c r="X283" s="146">
        <v>0.0</v>
      </c>
      <c r="Y283" s="72"/>
      <c r="Z283" s="145" t="s">
        <v>74</v>
      </c>
      <c r="AA283" s="72"/>
      <c r="AB283" s="147" t="s">
        <v>67</v>
      </c>
      <c r="AC283" s="75"/>
      <c r="AD283" s="75"/>
      <c r="AE283" s="75"/>
      <c r="AF283" s="75"/>
      <c r="AG283" s="75"/>
      <c r="AH283" s="75"/>
      <c r="AI283" s="75"/>
      <c r="AJ283" s="75"/>
      <c r="AK283" s="75"/>
      <c r="AL283" s="75"/>
      <c r="AM283" s="75"/>
    </row>
    <row r="284">
      <c r="A284" s="75"/>
      <c r="B284" s="160" t="s">
        <v>769</v>
      </c>
      <c r="C284" s="161">
        <v>46174.0</v>
      </c>
      <c r="D284" s="72"/>
      <c r="E284" s="143" t="s">
        <v>70</v>
      </c>
      <c r="F284" s="71"/>
      <c r="G284" s="72"/>
      <c r="H284" s="143" t="s">
        <v>138</v>
      </c>
      <c r="I284" s="71"/>
      <c r="J284" s="72"/>
      <c r="K284" s="143" t="s">
        <v>763</v>
      </c>
      <c r="L284" s="71"/>
      <c r="M284" s="71"/>
      <c r="N284" s="71"/>
      <c r="O284" s="72"/>
      <c r="P284" s="99" t="s">
        <v>164</v>
      </c>
      <c r="Q284" s="71"/>
      <c r="R284" s="72"/>
      <c r="S284" s="145" t="s">
        <v>81</v>
      </c>
      <c r="T284" s="72"/>
      <c r="U284" s="146">
        <v>600000.0</v>
      </c>
      <c r="V284" s="71"/>
      <c r="W284" s="72"/>
      <c r="X284" s="146">
        <v>0.0</v>
      </c>
      <c r="Y284" s="72"/>
      <c r="Z284" s="145" t="s">
        <v>74</v>
      </c>
      <c r="AA284" s="72"/>
      <c r="AB284" s="147" t="s">
        <v>75</v>
      </c>
      <c r="AC284" s="75"/>
      <c r="AD284" s="75"/>
      <c r="AE284" s="75"/>
      <c r="AF284" s="75"/>
      <c r="AG284" s="75"/>
      <c r="AH284" s="75"/>
      <c r="AI284" s="75"/>
      <c r="AJ284" s="75"/>
      <c r="AK284" s="75"/>
      <c r="AL284" s="75"/>
      <c r="AM284" s="75"/>
    </row>
    <row r="285">
      <c r="A285" s="75"/>
      <c r="B285" s="160" t="s">
        <v>770</v>
      </c>
      <c r="C285" s="161">
        <v>46174.493229687505</v>
      </c>
      <c r="D285" s="72"/>
      <c r="E285" s="143" t="s">
        <v>7</v>
      </c>
      <c r="F285" s="71"/>
      <c r="G285" s="72"/>
      <c r="H285" s="143" t="s">
        <v>196</v>
      </c>
      <c r="I285" s="71"/>
      <c r="J285" s="72"/>
      <c r="K285" s="143" t="s">
        <v>771</v>
      </c>
      <c r="L285" s="71"/>
      <c r="M285" s="71"/>
      <c r="N285" s="71"/>
      <c r="O285" s="72"/>
      <c r="P285" s="99" t="s">
        <v>164</v>
      </c>
      <c r="Q285" s="71"/>
      <c r="R285" s="72"/>
      <c r="S285" s="145" t="s">
        <v>81</v>
      </c>
      <c r="T285" s="72"/>
      <c r="U285" s="146">
        <v>100000.0</v>
      </c>
      <c r="V285" s="71"/>
      <c r="W285" s="72"/>
      <c r="X285" s="146">
        <v>0.0</v>
      </c>
      <c r="Y285" s="72"/>
      <c r="Z285" s="145" t="s">
        <v>74</v>
      </c>
      <c r="AA285" s="72"/>
      <c r="AB285" s="147" t="s">
        <v>67</v>
      </c>
      <c r="AC285" s="75"/>
      <c r="AD285" s="75"/>
      <c r="AE285" s="75"/>
      <c r="AF285" s="75"/>
      <c r="AG285" s="75"/>
      <c r="AH285" s="75"/>
      <c r="AI285" s="75"/>
      <c r="AJ285" s="75"/>
      <c r="AK285" s="75"/>
      <c r="AL285" s="75"/>
      <c r="AM285" s="75"/>
    </row>
    <row r="286">
      <c r="A286" s="75"/>
      <c r="B286" s="160" t="s">
        <v>772</v>
      </c>
      <c r="C286" s="161">
        <v>46174.414772199074</v>
      </c>
      <c r="D286" s="72"/>
      <c r="E286" s="143" t="s">
        <v>7</v>
      </c>
      <c r="F286" s="71"/>
      <c r="G286" s="72"/>
      <c r="H286" s="143" t="s">
        <v>78</v>
      </c>
      <c r="I286" s="71"/>
      <c r="J286" s="72"/>
      <c r="K286" s="143" t="s">
        <v>773</v>
      </c>
      <c r="L286" s="71"/>
      <c r="M286" s="71"/>
      <c r="N286" s="71"/>
      <c r="O286" s="72"/>
      <c r="P286" s="99" t="s">
        <v>774</v>
      </c>
      <c r="Q286" s="71"/>
      <c r="R286" s="72"/>
      <c r="S286" s="145" t="s">
        <v>81</v>
      </c>
      <c r="T286" s="72"/>
      <c r="U286" s="146">
        <v>25000.0</v>
      </c>
      <c r="V286" s="71"/>
      <c r="W286" s="72"/>
      <c r="X286" s="146">
        <v>0.0</v>
      </c>
      <c r="Y286" s="72"/>
      <c r="Z286" s="145" t="s">
        <v>74</v>
      </c>
      <c r="AA286" s="72"/>
      <c r="AB286" s="147" t="s">
        <v>75</v>
      </c>
      <c r="AC286" s="75"/>
      <c r="AD286" s="75"/>
      <c r="AE286" s="75"/>
      <c r="AF286" s="75"/>
      <c r="AG286" s="75"/>
      <c r="AH286" s="75"/>
      <c r="AI286" s="75"/>
      <c r="AJ286" s="75"/>
      <c r="AK286" s="75"/>
      <c r="AL286" s="75"/>
      <c r="AM286" s="75"/>
    </row>
    <row r="287">
      <c r="A287" s="75"/>
      <c r="B287" s="160" t="s">
        <v>775</v>
      </c>
      <c r="C287" s="161">
        <v>46174.38935037037</v>
      </c>
      <c r="D287" s="72"/>
      <c r="E287" s="143" t="s">
        <v>7</v>
      </c>
      <c r="F287" s="71"/>
      <c r="G287" s="72"/>
      <c r="H287" s="143" t="s">
        <v>78</v>
      </c>
      <c r="I287" s="71"/>
      <c r="J287" s="72"/>
      <c r="K287" s="143" t="s">
        <v>776</v>
      </c>
      <c r="L287" s="71"/>
      <c r="M287" s="71"/>
      <c r="N287" s="71"/>
      <c r="O287" s="72"/>
      <c r="P287" s="99" t="s">
        <v>777</v>
      </c>
      <c r="Q287" s="71"/>
      <c r="R287" s="72"/>
      <c r="S287" s="145" t="s">
        <v>81</v>
      </c>
      <c r="T287" s="72"/>
      <c r="U287" s="146">
        <v>25000.0</v>
      </c>
      <c r="V287" s="71"/>
      <c r="W287" s="72"/>
      <c r="X287" s="146">
        <v>0.0</v>
      </c>
      <c r="Y287" s="72"/>
      <c r="Z287" s="145" t="s">
        <v>74</v>
      </c>
      <c r="AA287" s="72"/>
      <c r="AB287" s="147" t="s">
        <v>67</v>
      </c>
      <c r="AC287" s="75"/>
      <c r="AD287" s="75"/>
      <c r="AE287" s="75"/>
      <c r="AF287" s="75"/>
      <c r="AG287" s="75"/>
      <c r="AH287" s="75"/>
      <c r="AI287" s="75"/>
      <c r="AJ287" s="75"/>
      <c r="AK287" s="75"/>
      <c r="AL287" s="75"/>
      <c r="AM287" s="75"/>
    </row>
    <row r="288">
      <c r="A288" s="75"/>
      <c r="B288" s="160" t="s">
        <v>778</v>
      </c>
      <c r="C288" s="161">
        <v>46174.376030520834</v>
      </c>
      <c r="D288" s="72"/>
      <c r="E288" s="143" t="s">
        <v>7</v>
      </c>
      <c r="F288" s="71"/>
      <c r="G288" s="72"/>
      <c r="H288" s="143" t="s">
        <v>78</v>
      </c>
      <c r="I288" s="71"/>
      <c r="J288" s="72"/>
      <c r="K288" s="143" t="s">
        <v>779</v>
      </c>
      <c r="L288" s="71"/>
      <c r="M288" s="71"/>
      <c r="N288" s="71"/>
      <c r="O288" s="72"/>
      <c r="P288" s="99" t="s">
        <v>780</v>
      </c>
      <c r="Q288" s="71"/>
      <c r="R288" s="72"/>
      <c r="S288" s="145" t="s">
        <v>81</v>
      </c>
      <c r="T288" s="72"/>
      <c r="U288" s="146">
        <v>25000.0</v>
      </c>
      <c r="V288" s="71"/>
      <c r="W288" s="72"/>
      <c r="X288" s="146">
        <v>0.0</v>
      </c>
      <c r="Y288" s="72"/>
      <c r="Z288" s="145" t="s">
        <v>74</v>
      </c>
      <c r="AA288" s="72"/>
      <c r="AB288" s="147" t="s">
        <v>67</v>
      </c>
      <c r="AC288" s="75"/>
      <c r="AD288" s="75"/>
      <c r="AE288" s="75"/>
      <c r="AF288" s="75"/>
      <c r="AG288" s="75"/>
      <c r="AH288" s="75"/>
      <c r="AI288" s="75"/>
      <c r="AJ288" s="75"/>
      <c r="AK288" s="75"/>
      <c r="AL288" s="75"/>
      <c r="AM288" s="75"/>
    </row>
    <row r="289">
      <c r="A289" s="75"/>
      <c r="B289" s="160" t="s">
        <v>781</v>
      </c>
      <c r="C289" s="161">
        <v>46174.36962707176</v>
      </c>
      <c r="D289" s="72"/>
      <c r="E289" s="143" t="s">
        <v>7</v>
      </c>
      <c r="F289" s="71"/>
      <c r="G289" s="72"/>
      <c r="H289" s="143" t="s">
        <v>78</v>
      </c>
      <c r="I289" s="71"/>
      <c r="J289" s="72"/>
      <c r="K289" s="143" t="s">
        <v>782</v>
      </c>
      <c r="L289" s="71"/>
      <c r="M289" s="71"/>
      <c r="N289" s="71"/>
      <c r="O289" s="72"/>
      <c r="P289" s="99" t="s">
        <v>783</v>
      </c>
      <c r="Q289" s="71"/>
      <c r="R289" s="72"/>
      <c r="S289" s="145" t="s">
        <v>81</v>
      </c>
      <c r="T289" s="72"/>
      <c r="U289" s="146">
        <v>25000.0</v>
      </c>
      <c r="V289" s="71"/>
      <c r="W289" s="72"/>
      <c r="X289" s="146">
        <v>0.0</v>
      </c>
      <c r="Y289" s="72"/>
      <c r="Z289" s="145" t="s">
        <v>74</v>
      </c>
      <c r="AA289" s="72"/>
      <c r="AB289" s="147" t="s">
        <v>75</v>
      </c>
      <c r="AC289" s="75"/>
      <c r="AD289" s="75"/>
      <c r="AE289" s="75"/>
      <c r="AF289" s="75"/>
      <c r="AG289" s="75"/>
      <c r="AH289" s="75"/>
      <c r="AI289" s="75"/>
      <c r="AJ289" s="75"/>
      <c r="AK289" s="75"/>
      <c r="AL289" s="75"/>
      <c r="AM289" s="75"/>
    </row>
    <row r="290">
      <c r="A290" s="75"/>
      <c r="B290" s="160" t="s">
        <v>784</v>
      </c>
      <c r="C290" s="161">
        <v>46172.0</v>
      </c>
      <c r="D290" s="72"/>
      <c r="E290" s="143" t="s">
        <v>7</v>
      </c>
      <c r="F290" s="71"/>
      <c r="G290" s="72"/>
      <c r="H290" s="143" t="s">
        <v>78</v>
      </c>
      <c r="I290" s="71"/>
      <c r="J290" s="72"/>
      <c r="K290" s="143" t="s">
        <v>785</v>
      </c>
      <c r="L290" s="71"/>
      <c r="M290" s="71"/>
      <c r="N290" s="71"/>
      <c r="O290" s="72"/>
      <c r="P290" s="99" t="s">
        <v>714</v>
      </c>
      <c r="Q290" s="71"/>
      <c r="R290" s="72"/>
      <c r="S290" s="145" t="s">
        <v>114</v>
      </c>
      <c r="T290" s="72"/>
      <c r="U290" s="146">
        <v>20000.0</v>
      </c>
      <c r="V290" s="71"/>
      <c r="W290" s="72"/>
      <c r="X290" s="146">
        <v>0.0</v>
      </c>
      <c r="Y290" s="72"/>
      <c r="Z290" s="145" t="s">
        <v>74</v>
      </c>
      <c r="AA290" s="72"/>
      <c r="AB290" s="147" t="s">
        <v>67</v>
      </c>
      <c r="AC290" s="75"/>
      <c r="AD290" s="75"/>
      <c r="AE290" s="75"/>
      <c r="AF290" s="75"/>
      <c r="AG290" s="75"/>
      <c r="AH290" s="75"/>
      <c r="AI290" s="75"/>
      <c r="AJ290" s="75"/>
      <c r="AK290" s="75"/>
      <c r="AL290" s="75"/>
      <c r="AM290" s="75"/>
    </row>
    <row r="291">
      <c r="A291" s="75"/>
      <c r="B291" s="160" t="s">
        <v>786</v>
      </c>
      <c r="C291" s="161">
        <v>46173.850561099534</v>
      </c>
      <c r="D291" s="72"/>
      <c r="E291" s="143" t="s">
        <v>70</v>
      </c>
      <c r="F291" s="71"/>
      <c r="G291" s="72"/>
      <c r="H291" s="143" t="s">
        <v>157</v>
      </c>
      <c r="I291" s="71"/>
      <c r="J291" s="72"/>
      <c r="K291" s="143" t="s">
        <v>787</v>
      </c>
      <c r="L291" s="71"/>
      <c r="M291" s="71"/>
      <c r="N291" s="71"/>
      <c r="O291" s="72"/>
      <c r="P291" s="99" t="s">
        <v>124</v>
      </c>
      <c r="Q291" s="71"/>
      <c r="R291" s="72"/>
      <c r="S291" s="145" t="s">
        <v>73</v>
      </c>
      <c r="T291" s="72"/>
      <c r="U291" s="146">
        <v>9200.0</v>
      </c>
      <c r="V291" s="71"/>
      <c r="W291" s="72"/>
      <c r="X291" s="146">
        <v>0.0</v>
      </c>
      <c r="Y291" s="72"/>
      <c r="Z291" s="145" t="s">
        <v>74</v>
      </c>
      <c r="AA291" s="72"/>
      <c r="AB291" s="147" t="s">
        <v>75</v>
      </c>
      <c r="AC291" s="75"/>
      <c r="AD291" s="75"/>
      <c r="AE291" s="75"/>
      <c r="AF291" s="75"/>
      <c r="AG291" s="75"/>
      <c r="AH291" s="75"/>
      <c r="AI291" s="75"/>
      <c r="AJ291" s="75"/>
      <c r="AK291" s="75"/>
      <c r="AL291" s="75"/>
      <c r="AM291" s="75"/>
    </row>
    <row r="292">
      <c r="A292" s="75"/>
      <c r="B292" s="160" t="s">
        <v>788</v>
      </c>
      <c r="C292" s="161">
        <v>46172.77307802084</v>
      </c>
      <c r="D292" s="72"/>
      <c r="E292" s="143" t="s">
        <v>70</v>
      </c>
      <c r="F292" s="71"/>
      <c r="G292" s="72"/>
      <c r="H292" s="143" t="s">
        <v>138</v>
      </c>
      <c r="I292" s="71"/>
      <c r="J292" s="72"/>
      <c r="K292" s="143" t="s">
        <v>789</v>
      </c>
      <c r="L292" s="71"/>
      <c r="M292" s="71"/>
      <c r="N292" s="71"/>
      <c r="O292" s="72"/>
      <c r="P292" s="99" t="s">
        <v>140</v>
      </c>
      <c r="Q292" s="71"/>
      <c r="R292" s="72"/>
      <c r="S292" s="145" t="s">
        <v>0</v>
      </c>
      <c r="T292" s="72"/>
      <c r="U292" s="146">
        <v>45000.0</v>
      </c>
      <c r="V292" s="71"/>
      <c r="W292" s="72"/>
      <c r="X292" s="146">
        <v>0.0</v>
      </c>
      <c r="Y292" s="72"/>
      <c r="Z292" s="145" t="s">
        <v>74</v>
      </c>
      <c r="AA292" s="72"/>
      <c r="AB292" s="147" t="s">
        <v>75</v>
      </c>
      <c r="AC292" s="75"/>
      <c r="AD292" s="75"/>
      <c r="AE292" s="75"/>
      <c r="AF292" s="75"/>
      <c r="AG292" s="75"/>
      <c r="AH292" s="75"/>
      <c r="AI292" s="75"/>
      <c r="AJ292" s="75"/>
      <c r="AK292" s="75"/>
      <c r="AL292" s="75"/>
      <c r="AM292" s="75"/>
    </row>
    <row r="293">
      <c r="A293" s="75"/>
      <c r="B293" s="160" t="s">
        <v>790</v>
      </c>
      <c r="C293" s="161">
        <v>46172.77209650463</v>
      </c>
      <c r="D293" s="72"/>
      <c r="E293" s="143" t="s">
        <v>7</v>
      </c>
      <c r="F293" s="71"/>
      <c r="G293" s="72"/>
      <c r="H293" s="143" t="s">
        <v>143</v>
      </c>
      <c r="I293" s="71"/>
      <c r="J293" s="72"/>
      <c r="K293" s="143" t="s">
        <v>791</v>
      </c>
      <c r="L293" s="71"/>
      <c r="M293" s="71"/>
      <c r="N293" s="71"/>
      <c r="O293" s="72"/>
      <c r="P293" s="99" t="s">
        <v>140</v>
      </c>
      <c r="Q293" s="71"/>
      <c r="R293" s="72"/>
      <c r="S293" s="145" t="s">
        <v>0</v>
      </c>
      <c r="T293" s="72"/>
      <c r="U293" s="146">
        <v>90000.0</v>
      </c>
      <c r="V293" s="71"/>
      <c r="W293" s="72"/>
      <c r="X293" s="146">
        <v>0.0</v>
      </c>
      <c r="Y293" s="72"/>
      <c r="Z293" s="145" t="s">
        <v>74</v>
      </c>
      <c r="AA293" s="72"/>
      <c r="AB293" s="147" t="s">
        <v>75</v>
      </c>
      <c r="AC293" s="75"/>
      <c r="AD293" s="75"/>
      <c r="AE293" s="75"/>
      <c r="AF293" s="75"/>
      <c r="AG293" s="75"/>
      <c r="AH293" s="75"/>
      <c r="AI293" s="75"/>
      <c r="AJ293" s="75"/>
      <c r="AK293" s="75"/>
      <c r="AL293" s="75"/>
      <c r="AM293" s="75"/>
    </row>
    <row r="294">
      <c r="A294" s="75"/>
      <c r="B294" s="160" t="s">
        <v>792</v>
      </c>
      <c r="C294" s="161">
        <v>46171.65519686343</v>
      </c>
      <c r="D294" s="72"/>
      <c r="E294" s="143" t="s">
        <v>7</v>
      </c>
      <c r="F294" s="71"/>
      <c r="G294" s="72"/>
      <c r="H294" s="143" t="s">
        <v>312</v>
      </c>
      <c r="I294" s="71"/>
      <c r="J294" s="72"/>
      <c r="K294" s="143" t="s">
        <v>793</v>
      </c>
      <c r="L294" s="71"/>
      <c r="M294" s="71"/>
      <c r="N294" s="71"/>
      <c r="O294" s="72"/>
      <c r="P294" s="99" t="s">
        <v>226</v>
      </c>
      <c r="Q294" s="71"/>
      <c r="R294" s="72"/>
      <c r="S294" s="145" t="s">
        <v>23</v>
      </c>
      <c r="T294" s="72"/>
      <c r="U294" s="146">
        <v>2200.0</v>
      </c>
      <c r="V294" s="71"/>
      <c r="W294" s="72"/>
      <c r="X294" s="146">
        <v>0.0</v>
      </c>
      <c r="Y294" s="72"/>
      <c r="Z294" s="145" t="s">
        <v>74</v>
      </c>
      <c r="AA294" s="72"/>
      <c r="AB294" s="147" t="s">
        <v>67</v>
      </c>
      <c r="AC294" s="75"/>
      <c r="AD294" s="75"/>
      <c r="AE294" s="75"/>
      <c r="AF294" s="75"/>
      <c r="AG294" s="75"/>
      <c r="AH294" s="75"/>
      <c r="AI294" s="75"/>
      <c r="AJ294" s="75"/>
      <c r="AK294" s="75"/>
      <c r="AL294" s="75"/>
      <c r="AM294" s="75"/>
    </row>
    <row r="295">
      <c r="A295" s="75"/>
      <c r="B295" s="160" t="s">
        <v>794</v>
      </c>
      <c r="C295" s="161">
        <v>46171.6520512037</v>
      </c>
      <c r="D295" s="72"/>
      <c r="E295" s="143" t="s">
        <v>7</v>
      </c>
      <c r="F295" s="71"/>
      <c r="G295" s="72"/>
      <c r="H295" s="143" t="s">
        <v>224</v>
      </c>
      <c r="I295" s="71"/>
      <c r="J295" s="72"/>
      <c r="K295" s="143" t="s">
        <v>795</v>
      </c>
      <c r="L295" s="71"/>
      <c r="M295" s="71"/>
      <c r="N295" s="71"/>
      <c r="O295" s="72"/>
      <c r="P295" s="99" t="s">
        <v>226</v>
      </c>
      <c r="Q295" s="71"/>
      <c r="R295" s="72"/>
      <c r="S295" s="145" t="s">
        <v>23</v>
      </c>
      <c r="T295" s="72"/>
      <c r="U295" s="146">
        <v>7950.0</v>
      </c>
      <c r="V295" s="71"/>
      <c r="W295" s="72"/>
      <c r="X295" s="146">
        <v>0.0</v>
      </c>
      <c r="Y295" s="72"/>
      <c r="Z295" s="145" t="s">
        <v>74</v>
      </c>
      <c r="AA295" s="72"/>
      <c r="AB295" s="147" t="s">
        <v>67</v>
      </c>
      <c r="AC295" s="75"/>
      <c r="AD295" s="75"/>
      <c r="AE295" s="75"/>
      <c r="AF295" s="75"/>
      <c r="AG295" s="75"/>
      <c r="AH295" s="75"/>
      <c r="AI295" s="75"/>
      <c r="AJ295" s="75"/>
      <c r="AK295" s="75"/>
      <c r="AL295" s="75"/>
      <c r="AM295" s="75"/>
    </row>
    <row r="296">
      <c r="A296" s="75"/>
      <c r="B296" s="160" t="s">
        <v>796</v>
      </c>
      <c r="C296" s="161">
        <v>46171.650301851856</v>
      </c>
      <c r="D296" s="72"/>
      <c r="E296" s="143" t="s">
        <v>7</v>
      </c>
      <c r="F296" s="71"/>
      <c r="G296" s="72"/>
      <c r="H296" s="143" t="s">
        <v>224</v>
      </c>
      <c r="I296" s="71"/>
      <c r="J296" s="72"/>
      <c r="K296" s="143" t="s">
        <v>795</v>
      </c>
      <c r="L296" s="71"/>
      <c r="M296" s="71"/>
      <c r="N296" s="71"/>
      <c r="O296" s="72"/>
      <c r="P296" s="99" t="s">
        <v>226</v>
      </c>
      <c r="Q296" s="71"/>
      <c r="R296" s="72"/>
      <c r="S296" s="145" t="s">
        <v>23</v>
      </c>
      <c r="T296" s="72"/>
      <c r="U296" s="146">
        <v>6800.0</v>
      </c>
      <c r="V296" s="71"/>
      <c r="W296" s="72"/>
      <c r="X296" s="146">
        <v>0.0</v>
      </c>
      <c r="Y296" s="72"/>
      <c r="Z296" s="145" t="s">
        <v>74</v>
      </c>
      <c r="AA296" s="72"/>
      <c r="AB296" s="147" t="s">
        <v>75</v>
      </c>
      <c r="AC296" s="75"/>
      <c r="AD296" s="75"/>
      <c r="AE296" s="75"/>
      <c r="AF296" s="75"/>
      <c r="AG296" s="75"/>
      <c r="AH296" s="75"/>
      <c r="AI296" s="75"/>
      <c r="AJ296" s="75"/>
      <c r="AK296" s="75"/>
      <c r="AL296" s="75"/>
      <c r="AM296" s="75"/>
    </row>
    <row r="297">
      <c r="A297" s="75"/>
      <c r="B297" s="160" t="s">
        <v>797</v>
      </c>
      <c r="C297" s="161">
        <v>46171.55546372685</v>
      </c>
      <c r="D297" s="72"/>
      <c r="E297" s="143" t="s">
        <v>70</v>
      </c>
      <c r="F297" s="71"/>
      <c r="G297" s="72"/>
      <c r="H297" s="143" t="s">
        <v>199</v>
      </c>
      <c r="I297" s="71"/>
      <c r="J297" s="72"/>
      <c r="K297" s="143" t="s">
        <v>798</v>
      </c>
      <c r="L297" s="71"/>
      <c r="M297" s="71"/>
      <c r="N297" s="71"/>
      <c r="O297" s="72"/>
      <c r="P297" s="99" t="s">
        <v>124</v>
      </c>
      <c r="Q297" s="71"/>
      <c r="R297" s="72"/>
      <c r="S297" s="145" t="s">
        <v>73</v>
      </c>
      <c r="T297" s="72"/>
      <c r="U297" s="146">
        <v>4500.0</v>
      </c>
      <c r="V297" s="71"/>
      <c r="W297" s="72"/>
      <c r="X297" s="146">
        <v>0.0</v>
      </c>
      <c r="Y297" s="72"/>
      <c r="Z297" s="145" t="s">
        <v>74</v>
      </c>
      <c r="AA297" s="72"/>
      <c r="AB297" s="147" t="s">
        <v>75</v>
      </c>
      <c r="AC297" s="75"/>
      <c r="AD297" s="75"/>
      <c r="AE297" s="75"/>
      <c r="AF297" s="75"/>
      <c r="AG297" s="75"/>
      <c r="AH297" s="75"/>
      <c r="AI297" s="75"/>
      <c r="AJ297" s="75"/>
      <c r="AK297" s="75"/>
      <c r="AL297" s="75"/>
      <c r="AM297" s="75"/>
    </row>
    <row r="298">
      <c r="A298" s="75"/>
      <c r="B298" s="160" t="s">
        <v>799</v>
      </c>
      <c r="C298" s="161">
        <v>46170.9859078588</v>
      </c>
      <c r="D298" s="72"/>
      <c r="E298" s="143" t="s">
        <v>7</v>
      </c>
      <c r="F298" s="71"/>
      <c r="G298" s="72"/>
      <c r="H298" s="143" t="s">
        <v>78</v>
      </c>
      <c r="I298" s="71"/>
      <c r="J298" s="72"/>
      <c r="K298" s="143" t="s">
        <v>800</v>
      </c>
      <c r="L298" s="71"/>
      <c r="M298" s="71"/>
      <c r="N298" s="71"/>
      <c r="O298" s="72"/>
      <c r="P298" s="99" t="s">
        <v>801</v>
      </c>
      <c r="Q298" s="71"/>
      <c r="R298" s="72"/>
      <c r="S298" s="145" t="s">
        <v>92</v>
      </c>
      <c r="T298" s="72"/>
      <c r="U298" s="146">
        <v>35000.0</v>
      </c>
      <c r="V298" s="71"/>
      <c r="W298" s="72"/>
      <c r="X298" s="146">
        <v>0.0</v>
      </c>
      <c r="Y298" s="72"/>
      <c r="Z298" s="145" t="s">
        <v>74</v>
      </c>
      <c r="AA298" s="72"/>
      <c r="AB298" s="147" t="s">
        <v>75</v>
      </c>
      <c r="AC298" s="75"/>
      <c r="AD298" s="75"/>
      <c r="AE298" s="75"/>
      <c r="AF298" s="75"/>
      <c r="AG298" s="75"/>
      <c r="AH298" s="75"/>
      <c r="AI298" s="75"/>
      <c r="AJ298" s="75"/>
      <c r="AK298" s="75"/>
      <c r="AL298" s="75"/>
      <c r="AM298" s="75"/>
    </row>
    <row r="299">
      <c r="A299" s="75"/>
      <c r="B299" s="160" t="s">
        <v>802</v>
      </c>
      <c r="C299" s="161">
        <v>46170.9844433449</v>
      </c>
      <c r="D299" s="72"/>
      <c r="E299" s="143" t="s">
        <v>7</v>
      </c>
      <c r="F299" s="71"/>
      <c r="G299" s="72"/>
      <c r="H299" s="143" t="s">
        <v>127</v>
      </c>
      <c r="I299" s="71"/>
      <c r="J299" s="72"/>
      <c r="K299" s="143" t="s">
        <v>803</v>
      </c>
      <c r="L299" s="71"/>
      <c r="M299" s="71"/>
      <c r="N299" s="71"/>
      <c r="O299" s="72"/>
      <c r="P299" s="99" t="s">
        <v>124</v>
      </c>
      <c r="Q299" s="71"/>
      <c r="R299" s="72"/>
      <c r="S299" s="145" t="s">
        <v>73</v>
      </c>
      <c r="T299" s="72"/>
      <c r="U299" s="146">
        <v>17500.0</v>
      </c>
      <c r="V299" s="71"/>
      <c r="W299" s="72"/>
      <c r="X299" s="146">
        <v>0.0</v>
      </c>
      <c r="Y299" s="72"/>
      <c r="Z299" s="145" t="s">
        <v>74</v>
      </c>
      <c r="AA299" s="72"/>
      <c r="AB299" s="147" t="s">
        <v>75</v>
      </c>
      <c r="AC299" s="75"/>
      <c r="AD299" s="75"/>
      <c r="AE299" s="75"/>
      <c r="AF299" s="75"/>
      <c r="AG299" s="75"/>
      <c r="AH299" s="75"/>
      <c r="AI299" s="75"/>
      <c r="AJ299" s="75"/>
      <c r="AK299" s="75"/>
      <c r="AL299" s="75"/>
      <c r="AM299" s="75"/>
    </row>
    <row r="300">
      <c r="A300" s="75"/>
      <c r="B300" s="160" t="s">
        <v>804</v>
      </c>
      <c r="C300" s="161">
        <v>46170.40003362269</v>
      </c>
      <c r="D300" s="72"/>
      <c r="E300" s="143" t="s">
        <v>70</v>
      </c>
      <c r="F300" s="71"/>
      <c r="G300" s="72"/>
      <c r="H300" s="143" t="s">
        <v>138</v>
      </c>
      <c r="I300" s="71"/>
      <c r="J300" s="72"/>
      <c r="K300" s="143" t="s">
        <v>805</v>
      </c>
      <c r="L300" s="71"/>
      <c r="M300" s="71"/>
      <c r="N300" s="71"/>
      <c r="O300" s="72"/>
      <c r="P300" s="99" t="s">
        <v>140</v>
      </c>
      <c r="Q300" s="71"/>
      <c r="R300" s="72"/>
      <c r="S300" s="145" t="s">
        <v>0</v>
      </c>
      <c r="T300" s="72"/>
      <c r="U300" s="146">
        <v>15000.0</v>
      </c>
      <c r="V300" s="71"/>
      <c r="W300" s="72"/>
      <c r="X300" s="146">
        <v>0.0</v>
      </c>
      <c r="Y300" s="72"/>
      <c r="Z300" s="145" t="s">
        <v>74</v>
      </c>
      <c r="AA300" s="72"/>
      <c r="AB300" s="147" t="s">
        <v>75</v>
      </c>
      <c r="AC300" s="75"/>
      <c r="AD300" s="75"/>
      <c r="AE300" s="75"/>
      <c r="AF300" s="75"/>
      <c r="AG300" s="75"/>
      <c r="AH300" s="75"/>
      <c r="AI300" s="75"/>
      <c r="AJ300" s="75"/>
      <c r="AK300" s="75"/>
      <c r="AL300" s="75"/>
      <c r="AM300" s="75"/>
    </row>
    <row r="301">
      <c r="A301" s="75"/>
      <c r="B301" s="160" t="s">
        <v>806</v>
      </c>
      <c r="C301" s="161">
        <v>46170.39793107639</v>
      </c>
      <c r="D301" s="72"/>
      <c r="E301" s="143" t="s">
        <v>7</v>
      </c>
      <c r="F301" s="71"/>
      <c r="G301" s="72"/>
      <c r="H301" s="143" t="s">
        <v>143</v>
      </c>
      <c r="I301" s="71"/>
      <c r="J301" s="72"/>
      <c r="K301" s="143" t="s">
        <v>807</v>
      </c>
      <c r="L301" s="71"/>
      <c r="M301" s="71"/>
      <c r="N301" s="71"/>
      <c r="O301" s="72"/>
      <c r="P301" s="99" t="s">
        <v>140</v>
      </c>
      <c r="Q301" s="71"/>
      <c r="R301" s="72"/>
      <c r="S301" s="145" t="s">
        <v>0</v>
      </c>
      <c r="T301" s="72"/>
      <c r="U301" s="146">
        <v>30000.0</v>
      </c>
      <c r="V301" s="71"/>
      <c r="W301" s="72"/>
      <c r="X301" s="146">
        <v>0.0</v>
      </c>
      <c r="Y301" s="72"/>
      <c r="Z301" s="145" t="s">
        <v>74</v>
      </c>
      <c r="AA301" s="72"/>
      <c r="AB301" s="147" t="s">
        <v>75</v>
      </c>
      <c r="AC301" s="75"/>
      <c r="AD301" s="75"/>
      <c r="AE301" s="75"/>
      <c r="AF301" s="75"/>
      <c r="AG301" s="75"/>
      <c r="AH301" s="75"/>
      <c r="AI301" s="75"/>
      <c r="AJ301" s="75"/>
      <c r="AK301" s="75"/>
      <c r="AL301" s="75"/>
      <c r="AM301" s="75"/>
    </row>
    <row r="302">
      <c r="A302" s="75"/>
      <c r="B302" s="160" t="s">
        <v>808</v>
      </c>
      <c r="C302" s="161">
        <v>46169.992895648145</v>
      </c>
      <c r="D302" s="72"/>
      <c r="E302" s="143" t="s">
        <v>7</v>
      </c>
      <c r="F302" s="71"/>
      <c r="G302" s="72"/>
      <c r="H302" s="143" t="s">
        <v>78</v>
      </c>
      <c r="I302" s="71"/>
      <c r="J302" s="72"/>
      <c r="K302" s="143" t="s">
        <v>809</v>
      </c>
      <c r="L302" s="71"/>
      <c r="M302" s="71"/>
      <c r="N302" s="71"/>
      <c r="O302" s="72"/>
      <c r="P302" s="99" t="s">
        <v>810</v>
      </c>
      <c r="Q302" s="71"/>
      <c r="R302" s="72"/>
      <c r="S302" s="145" t="s">
        <v>81</v>
      </c>
      <c r="T302" s="72"/>
      <c r="U302" s="146">
        <v>25000.0</v>
      </c>
      <c r="V302" s="71"/>
      <c r="W302" s="72"/>
      <c r="X302" s="146">
        <v>0.0</v>
      </c>
      <c r="Y302" s="72"/>
      <c r="Z302" s="145" t="s">
        <v>74</v>
      </c>
      <c r="AA302" s="72"/>
      <c r="AB302" s="147" t="s">
        <v>75</v>
      </c>
      <c r="AC302" s="75"/>
      <c r="AD302" s="75"/>
      <c r="AE302" s="75"/>
      <c r="AF302" s="75"/>
      <c r="AG302" s="75"/>
      <c r="AH302" s="75"/>
      <c r="AI302" s="75"/>
      <c r="AJ302" s="75"/>
      <c r="AK302" s="75"/>
      <c r="AL302" s="75"/>
      <c r="AM302" s="75"/>
    </row>
    <row r="303">
      <c r="A303" s="75"/>
      <c r="B303" s="160" t="s">
        <v>811</v>
      </c>
      <c r="C303" s="161">
        <v>46169.98865299769</v>
      </c>
      <c r="D303" s="72"/>
      <c r="E303" s="143" t="s">
        <v>7</v>
      </c>
      <c r="F303" s="71"/>
      <c r="G303" s="72"/>
      <c r="H303" s="143" t="s">
        <v>78</v>
      </c>
      <c r="I303" s="71"/>
      <c r="J303" s="72"/>
      <c r="K303" s="143" t="s">
        <v>812</v>
      </c>
      <c r="L303" s="71"/>
      <c r="M303" s="71"/>
      <c r="N303" s="71"/>
      <c r="O303" s="72"/>
      <c r="P303" s="99" t="s">
        <v>813</v>
      </c>
      <c r="Q303" s="71"/>
      <c r="R303" s="72"/>
      <c r="S303" s="145" t="s">
        <v>81</v>
      </c>
      <c r="T303" s="72"/>
      <c r="U303" s="146">
        <v>25000.0</v>
      </c>
      <c r="V303" s="71"/>
      <c r="W303" s="72"/>
      <c r="X303" s="146">
        <v>0.0</v>
      </c>
      <c r="Y303" s="72"/>
      <c r="Z303" s="145" t="s">
        <v>74</v>
      </c>
      <c r="AA303" s="72"/>
      <c r="AB303" s="147" t="s">
        <v>67</v>
      </c>
      <c r="AC303" s="75"/>
      <c r="AD303" s="75"/>
      <c r="AE303" s="75"/>
      <c r="AF303" s="75"/>
      <c r="AG303" s="75"/>
      <c r="AH303" s="75"/>
      <c r="AI303" s="75"/>
      <c r="AJ303" s="75"/>
      <c r="AK303" s="75"/>
      <c r="AL303" s="75"/>
      <c r="AM303" s="75"/>
    </row>
    <row r="304">
      <c r="A304" s="75"/>
      <c r="B304" s="160" t="s">
        <v>814</v>
      </c>
      <c r="C304" s="161">
        <v>46169.982931817125</v>
      </c>
      <c r="D304" s="72"/>
      <c r="E304" s="143" t="s">
        <v>7</v>
      </c>
      <c r="F304" s="71"/>
      <c r="G304" s="72"/>
      <c r="H304" s="143" t="s">
        <v>78</v>
      </c>
      <c r="I304" s="71"/>
      <c r="J304" s="72"/>
      <c r="K304" s="143" t="s">
        <v>815</v>
      </c>
      <c r="L304" s="71"/>
      <c r="M304" s="71"/>
      <c r="N304" s="71"/>
      <c r="O304" s="72"/>
      <c r="P304" s="99" t="s">
        <v>573</v>
      </c>
      <c r="Q304" s="71"/>
      <c r="R304" s="72"/>
      <c r="S304" s="145" t="s">
        <v>114</v>
      </c>
      <c r="T304" s="72"/>
      <c r="U304" s="146">
        <v>20000.0</v>
      </c>
      <c r="V304" s="71"/>
      <c r="W304" s="72"/>
      <c r="X304" s="146">
        <v>0.0</v>
      </c>
      <c r="Y304" s="72"/>
      <c r="Z304" s="145" t="s">
        <v>74</v>
      </c>
      <c r="AA304" s="72"/>
      <c r="AB304" s="147" t="s">
        <v>67</v>
      </c>
      <c r="AC304" s="75"/>
      <c r="AD304" s="75"/>
      <c r="AE304" s="75"/>
      <c r="AF304" s="75"/>
      <c r="AG304" s="75"/>
      <c r="AH304" s="75"/>
      <c r="AI304" s="75"/>
      <c r="AJ304" s="75"/>
      <c r="AK304" s="75"/>
      <c r="AL304" s="75"/>
      <c r="AM304" s="75"/>
    </row>
    <row r="305">
      <c r="A305" s="75"/>
      <c r="B305" s="160" t="s">
        <v>816</v>
      </c>
      <c r="C305" s="161">
        <v>46169.70968189815</v>
      </c>
      <c r="D305" s="72"/>
      <c r="E305" s="143" t="s">
        <v>7</v>
      </c>
      <c r="F305" s="71"/>
      <c r="G305" s="72"/>
      <c r="H305" s="143" t="s">
        <v>26</v>
      </c>
      <c r="I305" s="71"/>
      <c r="J305" s="72"/>
      <c r="K305" s="143" t="s">
        <v>817</v>
      </c>
      <c r="L305" s="71"/>
      <c r="M305" s="71"/>
      <c r="N305" s="71"/>
      <c r="O305" s="72"/>
      <c r="P305" s="99" t="s">
        <v>818</v>
      </c>
      <c r="Q305" s="71"/>
      <c r="R305" s="72"/>
      <c r="S305" s="145" t="s">
        <v>114</v>
      </c>
      <c r="T305" s="72"/>
      <c r="U305" s="146">
        <v>45000.0</v>
      </c>
      <c r="V305" s="71"/>
      <c r="W305" s="72"/>
      <c r="X305" s="146">
        <v>0.0</v>
      </c>
      <c r="Y305" s="72"/>
      <c r="Z305" s="145" t="s">
        <v>74</v>
      </c>
      <c r="AA305" s="72"/>
      <c r="AB305" s="147" t="s">
        <v>75</v>
      </c>
      <c r="AC305" s="75"/>
      <c r="AD305" s="75"/>
      <c r="AE305" s="75"/>
      <c r="AF305" s="75"/>
      <c r="AG305" s="75"/>
      <c r="AH305" s="75"/>
      <c r="AI305" s="75"/>
      <c r="AJ305" s="75"/>
      <c r="AK305" s="75"/>
      <c r="AL305" s="75"/>
      <c r="AM305" s="75"/>
    </row>
    <row r="306">
      <c r="A306" s="75"/>
      <c r="B306" s="160" t="s">
        <v>819</v>
      </c>
      <c r="C306" s="161">
        <v>46169.706790868055</v>
      </c>
      <c r="D306" s="72"/>
      <c r="E306" s="143" t="s">
        <v>7</v>
      </c>
      <c r="F306" s="71"/>
      <c r="G306" s="72"/>
      <c r="H306" s="143" t="s">
        <v>78</v>
      </c>
      <c r="I306" s="71"/>
      <c r="J306" s="72"/>
      <c r="K306" s="143" t="s">
        <v>820</v>
      </c>
      <c r="L306" s="71"/>
      <c r="M306" s="71"/>
      <c r="N306" s="71"/>
      <c r="O306" s="72"/>
      <c r="P306" s="99" t="s">
        <v>576</v>
      </c>
      <c r="Q306" s="71"/>
      <c r="R306" s="72"/>
      <c r="S306" s="145" t="s">
        <v>114</v>
      </c>
      <c r="T306" s="72"/>
      <c r="U306" s="146">
        <v>20000.0</v>
      </c>
      <c r="V306" s="71"/>
      <c r="W306" s="72"/>
      <c r="X306" s="146">
        <v>0.0</v>
      </c>
      <c r="Y306" s="72"/>
      <c r="Z306" s="145" t="s">
        <v>74</v>
      </c>
      <c r="AA306" s="72"/>
      <c r="AB306" s="147" t="s">
        <v>67</v>
      </c>
      <c r="AC306" s="75"/>
      <c r="AD306" s="75"/>
      <c r="AE306" s="75"/>
      <c r="AF306" s="75"/>
      <c r="AG306" s="75"/>
      <c r="AH306" s="75"/>
      <c r="AI306" s="75"/>
      <c r="AJ306" s="75"/>
      <c r="AK306" s="75"/>
      <c r="AL306" s="75"/>
      <c r="AM306" s="75"/>
    </row>
    <row r="307">
      <c r="A307" s="75"/>
      <c r="B307" s="160" t="s">
        <v>821</v>
      </c>
      <c r="C307" s="161">
        <v>46169.68742484954</v>
      </c>
      <c r="D307" s="72"/>
      <c r="E307" s="143" t="s">
        <v>7</v>
      </c>
      <c r="F307" s="71"/>
      <c r="G307" s="72"/>
      <c r="H307" s="143" t="s">
        <v>78</v>
      </c>
      <c r="I307" s="71"/>
      <c r="J307" s="72"/>
      <c r="K307" s="143" t="s">
        <v>822</v>
      </c>
      <c r="L307" s="71"/>
      <c r="M307" s="71"/>
      <c r="N307" s="71"/>
      <c r="O307" s="72"/>
      <c r="P307" s="99" t="s">
        <v>823</v>
      </c>
      <c r="Q307" s="71"/>
      <c r="R307" s="72"/>
      <c r="S307" s="145" t="s">
        <v>92</v>
      </c>
      <c r="T307" s="72"/>
      <c r="U307" s="146">
        <v>25000.0</v>
      </c>
      <c r="V307" s="71"/>
      <c r="W307" s="72"/>
      <c r="X307" s="146">
        <v>0.0</v>
      </c>
      <c r="Y307" s="72"/>
      <c r="Z307" s="145" t="s">
        <v>74</v>
      </c>
      <c r="AA307" s="72"/>
      <c r="AB307" s="147" t="s">
        <v>75</v>
      </c>
      <c r="AC307" s="75"/>
      <c r="AD307" s="75"/>
      <c r="AE307" s="75"/>
      <c r="AF307" s="75"/>
      <c r="AG307" s="75"/>
      <c r="AH307" s="75"/>
      <c r="AI307" s="75"/>
      <c r="AJ307" s="75"/>
      <c r="AK307" s="75"/>
      <c r="AL307" s="75"/>
      <c r="AM307" s="75"/>
    </row>
    <row r="308">
      <c r="A308" s="75"/>
      <c r="B308" s="160" t="s">
        <v>824</v>
      </c>
      <c r="C308" s="161">
        <v>46168.81400813657</v>
      </c>
      <c r="D308" s="72"/>
      <c r="E308" s="143" t="s">
        <v>70</v>
      </c>
      <c r="F308" s="71"/>
      <c r="G308" s="72"/>
      <c r="H308" s="143" t="s">
        <v>148</v>
      </c>
      <c r="I308" s="71"/>
      <c r="J308" s="72"/>
      <c r="K308" s="143" t="s">
        <v>825</v>
      </c>
      <c r="L308" s="71"/>
      <c r="M308" s="71"/>
      <c r="N308" s="71"/>
      <c r="O308" s="72"/>
      <c r="P308" s="99" t="s">
        <v>150</v>
      </c>
      <c r="Q308" s="71"/>
      <c r="R308" s="72"/>
      <c r="S308" s="145" t="s">
        <v>73</v>
      </c>
      <c r="T308" s="72"/>
      <c r="U308" s="146">
        <v>6000.0</v>
      </c>
      <c r="V308" s="71"/>
      <c r="W308" s="72"/>
      <c r="X308" s="146">
        <v>0.0</v>
      </c>
      <c r="Y308" s="72"/>
      <c r="Z308" s="145" t="s">
        <v>74</v>
      </c>
      <c r="AA308" s="72"/>
      <c r="AB308" s="147" t="s">
        <v>75</v>
      </c>
      <c r="AC308" s="75"/>
      <c r="AD308" s="75"/>
      <c r="AE308" s="75"/>
      <c r="AF308" s="75"/>
      <c r="AG308" s="75"/>
      <c r="AH308" s="75"/>
      <c r="AI308" s="75"/>
      <c r="AJ308" s="75"/>
      <c r="AK308" s="75"/>
      <c r="AL308" s="75"/>
      <c r="AM308" s="75"/>
    </row>
    <row r="309">
      <c r="A309" s="75"/>
      <c r="B309" s="160" t="s">
        <v>826</v>
      </c>
      <c r="C309" s="161">
        <v>46168.80036086806</v>
      </c>
      <c r="D309" s="72"/>
      <c r="E309" s="143" t="s">
        <v>7</v>
      </c>
      <c r="F309" s="71"/>
      <c r="G309" s="72"/>
      <c r="H309" s="143" t="s">
        <v>127</v>
      </c>
      <c r="I309" s="71"/>
      <c r="J309" s="72"/>
      <c r="K309" s="143" t="s">
        <v>827</v>
      </c>
      <c r="L309" s="71"/>
      <c r="M309" s="71"/>
      <c r="N309" s="71"/>
      <c r="O309" s="72"/>
      <c r="P309" s="99" t="s">
        <v>226</v>
      </c>
      <c r="Q309" s="71"/>
      <c r="R309" s="72"/>
      <c r="S309" s="145" t="s">
        <v>73</v>
      </c>
      <c r="T309" s="72"/>
      <c r="U309" s="146">
        <v>10000.0</v>
      </c>
      <c r="V309" s="71"/>
      <c r="W309" s="72"/>
      <c r="X309" s="146">
        <v>0.0</v>
      </c>
      <c r="Y309" s="72"/>
      <c r="Z309" s="145" t="s">
        <v>74</v>
      </c>
      <c r="AA309" s="72"/>
      <c r="AB309" s="147" t="s">
        <v>75</v>
      </c>
      <c r="AC309" s="75"/>
      <c r="AD309" s="75"/>
      <c r="AE309" s="75"/>
      <c r="AF309" s="75"/>
      <c r="AG309" s="75"/>
      <c r="AH309" s="75"/>
      <c r="AI309" s="75"/>
      <c r="AJ309" s="75"/>
      <c r="AK309" s="75"/>
      <c r="AL309" s="75"/>
      <c r="AM309" s="75"/>
    </row>
    <row r="310">
      <c r="A310" s="75"/>
      <c r="B310" s="160" t="s">
        <v>828</v>
      </c>
      <c r="C310" s="161">
        <v>46168.79921994213</v>
      </c>
      <c r="D310" s="72"/>
      <c r="E310" s="143" t="s">
        <v>70</v>
      </c>
      <c r="F310" s="71"/>
      <c r="G310" s="72"/>
      <c r="H310" s="143" t="s">
        <v>122</v>
      </c>
      <c r="I310" s="71"/>
      <c r="J310" s="72"/>
      <c r="K310" s="143" t="s">
        <v>829</v>
      </c>
      <c r="L310" s="71"/>
      <c r="M310" s="71"/>
      <c r="N310" s="71"/>
      <c r="O310" s="72"/>
      <c r="P310" s="99" t="s">
        <v>226</v>
      </c>
      <c r="Q310" s="71"/>
      <c r="R310" s="72"/>
      <c r="S310" s="145" t="s">
        <v>73</v>
      </c>
      <c r="T310" s="72"/>
      <c r="U310" s="146">
        <v>10000.0</v>
      </c>
      <c r="V310" s="71"/>
      <c r="W310" s="72"/>
      <c r="X310" s="146">
        <v>0.0</v>
      </c>
      <c r="Y310" s="72"/>
      <c r="Z310" s="145" t="s">
        <v>74</v>
      </c>
      <c r="AA310" s="72"/>
      <c r="AB310" s="147" t="s">
        <v>67</v>
      </c>
      <c r="AC310" s="75"/>
      <c r="AD310" s="75"/>
      <c r="AE310" s="75"/>
      <c r="AF310" s="75"/>
      <c r="AG310" s="75"/>
      <c r="AH310" s="75"/>
      <c r="AI310" s="75"/>
      <c r="AJ310" s="75"/>
      <c r="AK310" s="75"/>
      <c r="AL310" s="75"/>
      <c r="AM310" s="75"/>
    </row>
    <row r="311">
      <c r="A311" s="75"/>
      <c r="B311" s="160" t="s">
        <v>830</v>
      </c>
      <c r="C311" s="161">
        <v>46168.79826519676</v>
      </c>
      <c r="D311" s="72"/>
      <c r="E311" s="143" t="s">
        <v>7</v>
      </c>
      <c r="F311" s="71"/>
      <c r="G311" s="72"/>
      <c r="H311" s="143" t="s">
        <v>78</v>
      </c>
      <c r="I311" s="71"/>
      <c r="J311" s="72"/>
      <c r="K311" s="143" t="s">
        <v>831</v>
      </c>
      <c r="L311" s="71"/>
      <c r="M311" s="71"/>
      <c r="N311" s="71"/>
      <c r="O311" s="72"/>
      <c r="P311" s="99" t="s">
        <v>832</v>
      </c>
      <c r="Q311" s="71"/>
      <c r="R311" s="72"/>
      <c r="S311" s="145" t="s">
        <v>114</v>
      </c>
      <c r="T311" s="72"/>
      <c r="U311" s="146">
        <v>20000.0</v>
      </c>
      <c r="V311" s="71"/>
      <c r="W311" s="72"/>
      <c r="X311" s="146">
        <v>0.0</v>
      </c>
      <c r="Y311" s="72"/>
      <c r="Z311" s="145" t="s">
        <v>74</v>
      </c>
      <c r="AA311" s="72"/>
      <c r="AB311" s="147" t="s">
        <v>75</v>
      </c>
      <c r="AC311" s="75"/>
      <c r="AD311" s="75"/>
      <c r="AE311" s="75"/>
      <c r="AF311" s="75"/>
      <c r="AG311" s="75"/>
      <c r="AH311" s="75"/>
      <c r="AI311" s="75"/>
      <c r="AJ311" s="75"/>
      <c r="AK311" s="75"/>
      <c r="AL311" s="75"/>
      <c r="AM311" s="75"/>
    </row>
    <row r="312">
      <c r="A312" s="75"/>
      <c r="B312" s="160" t="s">
        <v>833</v>
      </c>
      <c r="C312" s="161">
        <v>46168.796614108796</v>
      </c>
      <c r="D312" s="72"/>
      <c r="E312" s="143" t="s">
        <v>7</v>
      </c>
      <c r="F312" s="71"/>
      <c r="G312" s="72"/>
      <c r="H312" s="143" t="s">
        <v>78</v>
      </c>
      <c r="I312" s="71"/>
      <c r="J312" s="72"/>
      <c r="K312" s="143" t="s">
        <v>834</v>
      </c>
      <c r="L312" s="71"/>
      <c r="M312" s="71"/>
      <c r="N312" s="71"/>
      <c r="O312" s="72"/>
      <c r="P312" s="99" t="s">
        <v>835</v>
      </c>
      <c r="Q312" s="71"/>
      <c r="R312" s="72"/>
      <c r="S312" s="145" t="s">
        <v>81</v>
      </c>
      <c r="T312" s="72"/>
      <c r="U312" s="146">
        <v>25000.0</v>
      </c>
      <c r="V312" s="71"/>
      <c r="W312" s="72"/>
      <c r="X312" s="146">
        <v>0.0</v>
      </c>
      <c r="Y312" s="72"/>
      <c r="Z312" s="145" t="s">
        <v>74</v>
      </c>
      <c r="AA312" s="72"/>
      <c r="AB312" s="147" t="s">
        <v>67</v>
      </c>
      <c r="AC312" s="75"/>
      <c r="AD312" s="75"/>
      <c r="AE312" s="75"/>
      <c r="AF312" s="75"/>
      <c r="AG312" s="75"/>
      <c r="AH312" s="75"/>
      <c r="AI312" s="75"/>
      <c r="AJ312" s="75"/>
      <c r="AK312" s="75"/>
      <c r="AL312" s="75"/>
      <c r="AM312" s="75"/>
    </row>
    <row r="313">
      <c r="A313" s="75"/>
      <c r="B313" s="160" t="s">
        <v>836</v>
      </c>
      <c r="C313" s="161">
        <v>46168.4794133449</v>
      </c>
      <c r="D313" s="72"/>
      <c r="E313" s="143" t="s">
        <v>70</v>
      </c>
      <c r="F313" s="71"/>
      <c r="G313" s="72"/>
      <c r="H313" s="143" t="s">
        <v>199</v>
      </c>
      <c r="I313" s="71"/>
      <c r="J313" s="72"/>
      <c r="K313" s="143" t="s">
        <v>837</v>
      </c>
      <c r="L313" s="71"/>
      <c r="M313" s="71"/>
      <c r="N313" s="71"/>
      <c r="O313" s="72"/>
      <c r="P313" s="99" t="s">
        <v>124</v>
      </c>
      <c r="Q313" s="71"/>
      <c r="R313" s="72"/>
      <c r="S313" s="145" t="s">
        <v>73</v>
      </c>
      <c r="T313" s="72"/>
      <c r="U313" s="146">
        <v>3500.0</v>
      </c>
      <c r="V313" s="71"/>
      <c r="W313" s="72"/>
      <c r="X313" s="146">
        <v>0.0</v>
      </c>
      <c r="Y313" s="72"/>
      <c r="Z313" s="145" t="s">
        <v>74</v>
      </c>
      <c r="AA313" s="72"/>
      <c r="AB313" s="147" t="s">
        <v>67</v>
      </c>
      <c r="AC313" s="75"/>
      <c r="AD313" s="75"/>
      <c r="AE313" s="75"/>
      <c r="AF313" s="75"/>
      <c r="AG313" s="75"/>
      <c r="AH313" s="75"/>
      <c r="AI313" s="75"/>
      <c r="AJ313" s="75"/>
      <c r="AK313" s="75"/>
      <c r="AL313" s="75"/>
      <c r="AM313" s="75"/>
    </row>
    <row r="314">
      <c r="A314" s="75"/>
      <c r="B314" s="160" t="s">
        <v>838</v>
      </c>
      <c r="C314" s="161">
        <v>46168.44446424769</v>
      </c>
      <c r="D314" s="72"/>
      <c r="E314" s="143" t="s">
        <v>7</v>
      </c>
      <c r="F314" s="71"/>
      <c r="G314" s="72"/>
      <c r="H314" s="143" t="s">
        <v>78</v>
      </c>
      <c r="I314" s="71"/>
      <c r="J314" s="72"/>
      <c r="K314" s="143" t="s">
        <v>839</v>
      </c>
      <c r="L314" s="71"/>
      <c r="M314" s="71"/>
      <c r="N314" s="71"/>
      <c r="O314" s="72"/>
      <c r="P314" s="99" t="s">
        <v>840</v>
      </c>
      <c r="Q314" s="71"/>
      <c r="R314" s="72"/>
      <c r="S314" s="145" t="s">
        <v>81</v>
      </c>
      <c r="T314" s="72"/>
      <c r="U314" s="146">
        <v>25000.0</v>
      </c>
      <c r="V314" s="71"/>
      <c r="W314" s="72"/>
      <c r="X314" s="146">
        <v>0.0</v>
      </c>
      <c r="Y314" s="72"/>
      <c r="Z314" s="145" t="s">
        <v>74</v>
      </c>
      <c r="AA314" s="72"/>
      <c r="AB314" s="147" t="s">
        <v>75</v>
      </c>
      <c r="AC314" s="75"/>
      <c r="AD314" s="75"/>
      <c r="AE314" s="75"/>
      <c r="AF314" s="75"/>
      <c r="AG314" s="75"/>
      <c r="AH314" s="75"/>
      <c r="AI314" s="75"/>
      <c r="AJ314" s="75"/>
      <c r="AK314" s="75"/>
      <c r="AL314" s="75"/>
      <c r="AM314" s="75"/>
    </row>
    <row r="315">
      <c r="A315" s="75"/>
      <c r="B315" s="160" t="s">
        <v>841</v>
      </c>
      <c r="C315" s="161">
        <v>46168.42682111111</v>
      </c>
      <c r="D315" s="72"/>
      <c r="E315" s="143" t="s">
        <v>7</v>
      </c>
      <c r="F315" s="71"/>
      <c r="G315" s="72"/>
      <c r="H315" s="143" t="s">
        <v>78</v>
      </c>
      <c r="I315" s="71"/>
      <c r="J315" s="72"/>
      <c r="K315" s="143" t="s">
        <v>842</v>
      </c>
      <c r="L315" s="71"/>
      <c r="M315" s="71"/>
      <c r="N315" s="71"/>
      <c r="O315" s="72"/>
      <c r="P315" s="99" t="s">
        <v>843</v>
      </c>
      <c r="Q315" s="71"/>
      <c r="R315" s="72"/>
      <c r="S315" s="145" t="s">
        <v>81</v>
      </c>
      <c r="T315" s="72"/>
      <c r="U315" s="146">
        <v>25000.0</v>
      </c>
      <c r="V315" s="71"/>
      <c r="W315" s="72"/>
      <c r="X315" s="146">
        <v>0.0</v>
      </c>
      <c r="Y315" s="72"/>
      <c r="Z315" s="145" t="s">
        <v>74</v>
      </c>
      <c r="AA315" s="72"/>
      <c r="AB315" s="147" t="s">
        <v>75</v>
      </c>
      <c r="AC315" s="75"/>
      <c r="AD315" s="75"/>
      <c r="AE315" s="75"/>
      <c r="AF315" s="75"/>
      <c r="AG315" s="75"/>
      <c r="AH315" s="75"/>
      <c r="AI315" s="75"/>
      <c r="AJ315" s="75"/>
      <c r="AK315" s="75"/>
      <c r="AL315" s="75"/>
      <c r="AM315" s="75"/>
    </row>
    <row r="316">
      <c r="A316" s="75"/>
      <c r="B316" s="160" t="s">
        <v>844</v>
      </c>
      <c r="C316" s="161">
        <v>46168.00190940972</v>
      </c>
      <c r="D316" s="72"/>
      <c r="E316" s="143" t="s">
        <v>70</v>
      </c>
      <c r="F316" s="71"/>
      <c r="G316" s="72"/>
      <c r="H316" s="143" t="s">
        <v>138</v>
      </c>
      <c r="I316" s="71"/>
      <c r="J316" s="72"/>
      <c r="K316" s="143" t="s">
        <v>845</v>
      </c>
      <c r="L316" s="71"/>
      <c r="M316" s="71"/>
      <c r="N316" s="71"/>
      <c r="O316" s="72"/>
      <c r="P316" s="99" t="s">
        <v>140</v>
      </c>
      <c r="Q316" s="71"/>
      <c r="R316" s="72"/>
      <c r="S316" s="145" t="s">
        <v>0</v>
      </c>
      <c r="T316" s="72"/>
      <c r="U316" s="146">
        <v>15000.0</v>
      </c>
      <c r="V316" s="71"/>
      <c r="W316" s="72"/>
      <c r="X316" s="146">
        <v>0.0</v>
      </c>
      <c r="Y316" s="72"/>
      <c r="Z316" s="145" t="s">
        <v>74</v>
      </c>
      <c r="AA316" s="72"/>
      <c r="AB316" s="147" t="s">
        <v>75</v>
      </c>
      <c r="AC316" s="75"/>
      <c r="AD316" s="75"/>
      <c r="AE316" s="75"/>
      <c r="AF316" s="75"/>
      <c r="AG316" s="75"/>
      <c r="AH316" s="75"/>
      <c r="AI316" s="75"/>
      <c r="AJ316" s="75"/>
      <c r="AK316" s="75"/>
      <c r="AL316" s="75"/>
      <c r="AM316" s="75"/>
    </row>
    <row r="317">
      <c r="A317" s="75"/>
      <c r="B317" s="160" t="s">
        <v>846</v>
      </c>
      <c r="C317" s="161">
        <v>46168.00090431713</v>
      </c>
      <c r="D317" s="72"/>
      <c r="E317" s="143" t="s">
        <v>7</v>
      </c>
      <c r="F317" s="71"/>
      <c r="G317" s="72"/>
      <c r="H317" s="143" t="s">
        <v>143</v>
      </c>
      <c r="I317" s="71"/>
      <c r="J317" s="72"/>
      <c r="K317" s="143" t="s">
        <v>847</v>
      </c>
      <c r="L317" s="71"/>
      <c r="M317" s="71"/>
      <c r="N317" s="71"/>
      <c r="O317" s="72"/>
      <c r="P317" s="99" t="s">
        <v>140</v>
      </c>
      <c r="Q317" s="71"/>
      <c r="R317" s="72"/>
      <c r="S317" s="145" t="s">
        <v>0</v>
      </c>
      <c r="T317" s="72"/>
      <c r="U317" s="146">
        <v>30000.0</v>
      </c>
      <c r="V317" s="71"/>
      <c r="W317" s="72"/>
      <c r="X317" s="146">
        <v>0.0</v>
      </c>
      <c r="Y317" s="72"/>
      <c r="Z317" s="145" t="s">
        <v>74</v>
      </c>
      <c r="AA317" s="72"/>
      <c r="AB317" s="147" t="s">
        <v>75</v>
      </c>
      <c r="AC317" s="75"/>
      <c r="AD317" s="75"/>
      <c r="AE317" s="75"/>
      <c r="AF317" s="75"/>
      <c r="AG317" s="75"/>
      <c r="AH317" s="75"/>
      <c r="AI317" s="75"/>
      <c r="AJ317" s="75"/>
      <c r="AK317" s="75"/>
      <c r="AL317" s="75"/>
      <c r="AM317" s="75"/>
    </row>
    <row r="318">
      <c r="A318" s="75"/>
      <c r="B318" s="160" t="s">
        <v>848</v>
      </c>
      <c r="C318" s="161">
        <v>46167.33727773148</v>
      </c>
      <c r="D318" s="72"/>
      <c r="E318" s="143" t="s">
        <v>70</v>
      </c>
      <c r="F318" s="71"/>
      <c r="G318" s="72"/>
      <c r="H318" s="143" t="s">
        <v>157</v>
      </c>
      <c r="I318" s="71"/>
      <c r="J318" s="72"/>
      <c r="K318" s="143" t="s">
        <v>849</v>
      </c>
      <c r="L318" s="71"/>
      <c r="M318" s="71"/>
      <c r="N318" s="71"/>
      <c r="O318" s="72"/>
      <c r="P318" s="99" t="s">
        <v>124</v>
      </c>
      <c r="Q318" s="71"/>
      <c r="R318" s="72"/>
      <c r="S318" s="145" t="s">
        <v>73</v>
      </c>
      <c r="T318" s="72"/>
      <c r="U318" s="146">
        <v>10700.0</v>
      </c>
      <c r="V318" s="71"/>
      <c r="W318" s="72"/>
      <c r="X318" s="146">
        <v>0.0</v>
      </c>
      <c r="Y318" s="72"/>
      <c r="Z318" s="145" t="s">
        <v>74</v>
      </c>
      <c r="AA318" s="72"/>
      <c r="AB318" s="147" t="s">
        <v>75</v>
      </c>
      <c r="AC318" s="75"/>
      <c r="AD318" s="75"/>
      <c r="AE318" s="75"/>
      <c r="AF318" s="75"/>
      <c r="AG318" s="75"/>
      <c r="AH318" s="75"/>
      <c r="AI318" s="75"/>
      <c r="AJ318" s="75"/>
      <c r="AK318" s="75"/>
      <c r="AL318" s="75"/>
      <c r="AM318" s="75"/>
    </row>
    <row r="319">
      <c r="A319" s="75"/>
      <c r="B319" s="160" t="s">
        <v>850</v>
      </c>
      <c r="C319" s="161">
        <v>46166.63266320602</v>
      </c>
      <c r="D319" s="72"/>
      <c r="E319" s="143" t="s">
        <v>70</v>
      </c>
      <c r="F319" s="71"/>
      <c r="G319" s="72"/>
      <c r="H319" s="143" t="s">
        <v>157</v>
      </c>
      <c r="I319" s="71"/>
      <c r="J319" s="72"/>
      <c r="K319" s="143" t="s">
        <v>851</v>
      </c>
      <c r="L319" s="71"/>
      <c r="M319" s="71"/>
      <c r="N319" s="71"/>
      <c r="O319" s="72"/>
      <c r="P319" s="99" t="s">
        <v>124</v>
      </c>
      <c r="Q319" s="71"/>
      <c r="R319" s="72"/>
      <c r="S319" s="145" t="s">
        <v>73</v>
      </c>
      <c r="T319" s="72"/>
      <c r="U319" s="146">
        <v>4000.0</v>
      </c>
      <c r="V319" s="71"/>
      <c r="W319" s="72"/>
      <c r="X319" s="146">
        <v>0.0</v>
      </c>
      <c r="Y319" s="72"/>
      <c r="Z319" s="145" t="s">
        <v>74</v>
      </c>
      <c r="AA319" s="72"/>
      <c r="AB319" s="147" t="s">
        <v>67</v>
      </c>
      <c r="AC319" s="75"/>
      <c r="AD319" s="75"/>
      <c r="AE319" s="75"/>
      <c r="AF319" s="75"/>
      <c r="AG319" s="75"/>
      <c r="AH319" s="75"/>
      <c r="AI319" s="75"/>
      <c r="AJ319" s="75"/>
      <c r="AK319" s="75"/>
      <c r="AL319" s="75"/>
      <c r="AM319" s="75"/>
    </row>
    <row r="320">
      <c r="A320" s="75"/>
      <c r="B320" s="160" t="s">
        <v>852</v>
      </c>
      <c r="C320" s="161">
        <v>46164.75691765046</v>
      </c>
      <c r="D320" s="72"/>
      <c r="E320" s="143" t="s">
        <v>70</v>
      </c>
      <c r="F320" s="71"/>
      <c r="G320" s="72"/>
      <c r="H320" s="143" t="s">
        <v>157</v>
      </c>
      <c r="I320" s="71"/>
      <c r="J320" s="72"/>
      <c r="K320" s="143" t="s">
        <v>853</v>
      </c>
      <c r="L320" s="71"/>
      <c r="M320" s="71"/>
      <c r="N320" s="71"/>
      <c r="O320" s="72"/>
      <c r="P320" s="99" t="s">
        <v>854</v>
      </c>
      <c r="Q320" s="71"/>
      <c r="R320" s="72"/>
      <c r="S320" s="145" t="s">
        <v>125</v>
      </c>
      <c r="T320" s="72"/>
      <c r="U320" s="146">
        <v>26237.0</v>
      </c>
      <c r="V320" s="71"/>
      <c r="W320" s="72"/>
      <c r="X320" s="146">
        <v>0.0</v>
      </c>
      <c r="Y320" s="72"/>
      <c r="Z320" s="145" t="s">
        <v>74</v>
      </c>
      <c r="AA320" s="72"/>
      <c r="AB320" s="147" t="s">
        <v>67</v>
      </c>
      <c r="AC320" s="75"/>
      <c r="AD320" s="75"/>
      <c r="AE320" s="75"/>
      <c r="AF320" s="75"/>
      <c r="AG320" s="75"/>
      <c r="AH320" s="75"/>
      <c r="AI320" s="75"/>
      <c r="AJ320" s="75"/>
      <c r="AK320" s="75"/>
      <c r="AL320" s="75"/>
      <c r="AM320" s="75"/>
    </row>
    <row r="321">
      <c r="A321" s="75"/>
      <c r="B321" s="160" t="s">
        <v>855</v>
      </c>
      <c r="C321" s="161">
        <v>46164.75375445602</v>
      </c>
      <c r="D321" s="72"/>
      <c r="E321" s="143" t="s">
        <v>7</v>
      </c>
      <c r="F321" s="71"/>
      <c r="G321" s="72"/>
      <c r="H321" s="143" t="s">
        <v>312</v>
      </c>
      <c r="I321" s="71"/>
      <c r="J321" s="72"/>
      <c r="K321" s="143" t="s">
        <v>856</v>
      </c>
      <c r="L321" s="71"/>
      <c r="M321" s="71"/>
      <c r="N321" s="71"/>
      <c r="O321" s="72"/>
      <c r="P321" s="99" t="s">
        <v>226</v>
      </c>
      <c r="Q321" s="71"/>
      <c r="R321" s="72"/>
      <c r="S321" s="145" t="s">
        <v>23</v>
      </c>
      <c r="T321" s="72"/>
      <c r="U321" s="146">
        <v>9000.0</v>
      </c>
      <c r="V321" s="71"/>
      <c r="W321" s="72"/>
      <c r="X321" s="146">
        <v>0.0</v>
      </c>
      <c r="Y321" s="72"/>
      <c r="Z321" s="145" t="s">
        <v>74</v>
      </c>
      <c r="AA321" s="72"/>
      <c r="AB321" s="147" t="s">
        <v>67</v>
      </c>
      <c r="AC321" s="75"/>
      <c r="AD321" s="75"/>
      <c r="AE321" s="75"/>
      <c r="AF321" s="75"/>
      <c r="AG321" s="75"/>
      <c r="AH321" s="75"/>
      <c r="AI321" s="75"/>
      <c r="AJ321" s="75"/>
      <c r="AK321" s="75"/>
      <c r="AL321" s="75"/>
      <c r="AM321" s="75"/>
    </row>
    <row r="322">
      <c r="A322" s="75"/>
      <c r="B322" s="160" t="s">
        <v>857</v>
      </c>
      <c r="C322" s="161">
        <v>46164.75195784723</v>
      </c>
      <c r="D322" s="72"/>
      <c r="E322" s="143" t="s">
        <v>7</v>
      </c>
      <c r="F322" s="71"/>
      <c r="G322" s="72"/>
      <c r="H322" s="143" t="s">
        <v>224</v>
      </c>
      <c r="I322" s="71"/>
      <c r="J322" s="72"/>
      <c r="K322" s="143" t="s">
        <v>858</v>
      </c>
      <c r="L322" s="71"/>
      <c r="M322" s="71"/>
      <c r="N322" s="71"/>
      <c r="O322" s="72"/>
      <c r="P322" s="99" t="s">
        <v>226</v>
      </c>
      <c r="Q322" s="71"/>
      <c r="R322" s="72"/>
      <c r="S322" s="145" t="s">
        <v>23</v>
      </c>
      <c r="T322" s="72"/>
      <c r="U322" s="146">
        <v>4737.0</v>
      </c>
      <c r="V322" s="71"/>
      <c r="W322" s="72"/>
      <c r="X322" s="146">
        <v>0.0</v>
      </c>
      <c r="Y322" s="72"/>
      <c r="Z322" s="145" t="s">
        <v>74</v>
      </c>
      <c r="AA322" s="72"/>
      <c r="AB322" s="147" t="s">
        <v>67</v>
      </c>
      <c r="AC322" s="75"/>
      <c r="AD322" s="75"/>
      <c r="AE322" s="75"/>
      <c r="AF322" s="75"/>
      <c r="AG322" s="75"/>
      <c r="AH322" s="75"/>
      <c r="AI322" s="75"/>
      <c r="AJ322" s="75"/>
      <c r="AK322" s="75"/>
      <c r="AL322" s="75"/>
      <c r="AM322" s="75"/>
    </row>
    <row r="323">
      <c r="A323" s="75"/>
      <c r="B323" s="160" t="s">
        <v>859</v>
      </c>
      <c r="C323" s="161">
        <v>46164.60001201389</v>
      </c>
      <c r="D323" s="72"/>
      <c r="E323" s="143" t="s">
        <v>7</v>
      </c>
      <c r="F323" s="71"/>
      <c r="G323" s="72"/>
      <c r="H323" s="143" t="s">
        <v>78</v>
      </c>
      <c r="I323" s="71"/>
      <c r="J323" s="72"/>
      <c r="K323" s="143" t="s">
        <v>860</v>
      </c>
      <c r="L323" s="71"/>
      <c r="M323" s="71"/>
      <c r="N323" s="71"/>
      <c r="O323" s="72"/>
      <c r="P323" s="99" t="s">
        <v>189</v>
      </c>
      <c r="Q323" s="71"/>
      <c r="R323" s="72"/>
      <c r="S323" s="145" t="s">
        <v>81</v>
      </c>
      <c r="T323" s="72"/>
      <c r="U323" s="146">
        <v>25000.0</v>
      </c>
      <c r="V323" s="71"/>
      <c r="W323" s="72"/>
      <c r="X323" s="146">
        <v>0.0</v>
      </c>
      <c r="Y323" s="72"/>
      <c r="Z323" s="145" t="s">
        <v>74</v>
      </c>
      <c r="AA323" s="72"/>
      <c r="AB323" s="147" t="s">
        <v>67</v>
      </c>
      <c r="AC323" s="75"/>
      <c r="AD323" s="75"/>
      <c r="AE323" s="75"/>
      <c r="AF323" s="75"/>
      <c r="AG323" s="75"/>
      <c r="AH323" s="75"/>
      <c r="AI323" s="75"/>
      <c r="AJ323" s="75"/>
      <c r="AK323" s="75"/>
      <c r="AL323" s="75"/>
      <c r="AM323" s="75"/>
    </row>
    <row r="324">
      <c r="A324" s="75"/>
      <c r="B324" s="160" t="s">
        <v>861</v>
      </c>
      <c r="C324" s="161">
        <v>46164.580553125</v>
      </c>
      <c r="D324" s="72"/>
      <c r="E324" s="143" t="s">
        <v>7</v>
      </c>
      <c r="F324" s="71"/>
      <c r="G324" s="72"/>
      <c r="H324" s="143" t="s">
        <v>78</v>
      </c>
      <c r="I324" s="71"/>
      <c r="J324" s="72"/>
      <c r="K324" s="143" t="s">
        <v>862</v>
      </c>
      <c r="L324" s="71"/>
      <c r="M324" s="71"/>
      <c r="N324" s="71"/>
      <c r="O324" s="72"/>
      <c r="P324" s="99" t="s">
        <v>863</v>
      </c>
      <c r="Q324" s="71"/>
      <c r="R324" s="72"/>
      <c r="S324" s="145" t="s">
        <v>81</v>
      </c>
      <c r="T324" s="72"/>
      <c r="U324" s="146">
        <v>25000.0</v>
      </c>
      <c r="V324" s="71"/>
      <c r="W324" s="72"/>
      <c r="X324" s="146">
        <v>0.0</v>
      </c>
      <c r="Y324" s="72"/>
      <c r="Z324" s="145" t="s">
        <v>74</v>
      </c>
      <c r="AA324" s="72"/>
      <c r="AB324" s="147" t="s">
        <v>67</v>
      </c>
      <c r="AC324" s="75"/>
      <c r="AD324" s="75"/>
      <c r="AE324" s="75"/>
      <c r="AF324" s="75"/>
      <c r="AG324" s="75"/>
      <c r="AH324" s="75"/>
      <c r="AI324" s="75"/>
      <c r="AJ324" s="75"/>
      <c r="AK324" s="75"/>
      <c r="AL324" s="75"/>
      <c r="AM324" s="75"/>
    </row>
    <row r="325">
      <c r="A325" s="75"/>
      <c r="B325" s="160" t="s">
        <v>864</v>
      </c>
      <c r="C325" s="161">
        <v>46164.37603820601</v>
      </c>
      <c r="D325" s="72"/>
      <c r="E325" s="143" t="s">
        <v>70</v>
      </c>
      <c r="F325" s="71"/>
      <c r="G325" s="72"/>
      <c r="H325" s="143" t="s">
        <v>138</v>
      </c>
      <c r="I325" s="71"/>
      <c r="J325" s="72"/>
      <c r="K325" s="143" t="s">
        <v>553</v>
      </c>
      <c r="L325" s="71"/>
      <c r="M325" s="71"/>
      <c r="N325" s="71"/>
      <c r="O325" s="72"/>
      <c r="P325" s="99" t="s">
        <v>140</v>
      </c>
      <c r="Q325" s="71"/>
      <c r="R325" s="72"/>
      <c r="S325" s="145" t="s">
        <v>92</v>
      </c>
      <c r="T325" s="72"/>
      <c r="U325" s="146">
        <v>24000.0</v>
      </c>
      <c r="V325" s="71"/>
      <c r="W325" s="72"/>
      <c r="X325" s="146">
        <v>0.0</v>
      </c>
      <c r="Y325" s="72"/>
      <c r="Z325" s="145" t="s">
        <v>74</v>
      </c>
      <c r="AA325" s="72"/>
      <c r="AB325" s="147" t="s">
        <v>75</v>
      </c>
      <c r="AC325" s="75"/>
      <c r="AD325" s="75"/>
      <c r="AE325" s="75"/>
      <c r="AF325" s="75"/>
      <c r="AG325" s="75"/>
      <c r="AH325" s="75"/>
      <c r="AI325" s="75"/>
      <c r="AJ325" s="75"/>
      <c r="AK325" s="75"/>
      <c r="AL325" s="75"/>
      <c r="AM325" s="75"/>
    </row>
    <row r="326">
      <c r="A326" s="75"/>
      <c r="B326" s="160" t="s">
        <v>865</v>
      </c>
      <c r="C326" s="161">
        <v>46163.83564556713</v>
      </c>
      <c r="D326" s="72"/>
      <c r="E326" s="143" t="s">
        <v>7</v>
      </c>
      <c r="F326" s="71"/>
      <c r="G326" s="72"/>
      <c r="H326" s="143" t="s">
        <v>78</v>
      </c>
      <c r="I326" s="71"/>
      <c r="J326" s="72"/>
      <c r="K326" s="143" t="s">
        <v>706</v>
      </c>
      <c r="L326" s="71"/>
      <c r="M326" s="71"/>
      <c r="N326" s="71"/>
      <c r="O326" s="72"/>
      <c r="P326" s="99" t="s">
        <v>707</v>
      </c>
      <c r="Q326" s="71"/>
      <c r="R326" s="72"/>
      <c r="S326" s="145" t="s">
        <v>92</v>
      </c>
      <c r="T326" s="72"/>
      <c r="U326" s="146">
        <v>20000.0</v>
      </c>
      <c r="V326" s="71"/>
      <c r="W326" s="72"/>
      <c r="X326" s="146">
        <v>0.0</v>
      </c>
      <c r="Y326" s="72"/>
      <c r="Z326" s="145" t="s">
        <v>74</v>
      </c>
      <c r="AA326" s="72"/>
      <c r="AB326" s="147" t="s">
        <v>67</v>
      </c>
      <c r="AC326" s="75"/>
      <c r="AD326" s="75"/>
      <c r="AE326" s="75"/>
      <c r="AF326" s="75"/>
      <c r="AG326" s="75"/>
      <c r="AH326" s="75"/>
      <c r="AI326" s="75"/>
      <c r="AJ326" s="75"/>
      <c r="AK326" s="75"/>
      <c r="AL326" s="75"/>
      <c r="AM326" s="75"/>
    </row>
    <row r="327">
      <c r="A327" s="75"/>
      <c r="B327" s="160" t="s">
        <v>866</v>
      </c>
      <c r="C327" s="161">
        <v>46163.834864652774</v>
      </c>
      <c r="D327" s="72"/>
      <c r="E327" s="143" t="s">
        <v>7</v>
      </c>
      <c r="F327" s="71"/>
      <c r="G327" s="72"/>
      <c r="H327" s="143" t="s">
        <v>78</v>
      </c>
      <c r="I327" s="71"/>
      <c r="J327" s="72"/>
      <c r="K327" s="143" t="s">
        <v>867</v>
      </c>
      <c r="L327" s="71"/>
      <c r="M327" s="71"/>
      <c r="N327" s="71"/>
      <c r="O327" s="72"/>
      <c r="P327" s="99" t="s">
        <v>868</v>
      </c>
      <c r="Q327" s="71"/>
      <c r="R327" s="72"/>
      <c r="S327" s="145" t="s">
        <v>92</v>
      </c>
      <c r="T327" s="72"/>
      <c r="U327" s="146">
        <v>20000.0</v>
      </c>
      <c r="V327" s="71"/>
      <c r="W327" s="72"/>
      <c r="X327" s="146">
        <v>0.0</v>
      </c>
      <c r="Y327" s="72"/>
      <c r="Z327" s="145" t="s">
        <v>74</v>
      </c>
      <c r="AA327" s="72"/>
      <c r="AB327" s="147" t="s">
        <v>67</v>
      </c>
      <c r="AC327" s="75"/>
      <c r="AD327" s="75"/>
      <c r="AE327" s="75"/>
      <c r="AF327" s="75"/>
      <c r="AG327" s="75"/>
      <c r="AH327" s="75"/>
      <c r="AI327" s="75"/>
      <c r="AJ327" s="75"/>
      <c r="AK327" s="75"/>
      <c r="AL327" s="75"/>
      <c r="AM327" s="75"/>
    </row>
    <row r="328">
      <c r="A328" s="75"/>
      <c r="B328" s="160" t="s">
        <v>869</v>
      </c>
      <c r="C328" s="161">
        <v>46163.71656577547</v>
      </c>
      <c r="D328" s="72"/>
      <c r="E328" s="143" t="s">
        <v>7</v>
      </c>
      <c r="F328" s="71"/>
      <c r="G328" s="72"/>
      <c r="H328" s="143" t="s">
        <v>78</v>
      </c>
      <c r="I328" s="71"/>
      <c r="J328" s="72"/>
      <c r="K328" s="143" t="s">
        <v>870</v>
      </c>
      <c r="L328" s="71"/>
      <c r="M328" s="71"/>
      <c r="N328" s="71"/>
      <c r="O328" s="72"/>
      <c r="P328" s="99" t="s">
        <v>871</v>
      </c>
      <c r="Q328" s="71"/>
      <c r="R328" s="72"/>
      <c r="S328" s="145" t="s">
        <v>81</v>
      </c>
      <c r="T328" s="72"/>
      <c r="U328" s="146">
        <v>25000.0</v>
      </c>
      <c r="V328" s="71"/>
      <c r="W328" s="72"/>
      <c r="X328" s="146">
        <v>0.0</v>
      </c>
      <c r="Y328" s="72"/>
      <c r="Z328" s="145" t="s">
        <v>74</v>
      </c>
      <c r="AA328" s="72"/>
      <c r="AB328" s="147" t="s">
        <v>67</v>
      </c>
      <c r="AC328" s="75"/>
      <c r="AD328" s="75"/>
      <c r="AE328" s="75"/>
      <c r="AF328" s="75"/>
      <c r="AG328" s="75"/>
      <c r="AH328" s="75"/>
      <c r="AI328" s="75"/>
      <c r="AJ328" s="75"/>
      <c r="AK328" s="75"/>
      <c r="AL328" s="75"/>
      <c r="AM328" s="75"/>
    </row>
    <row r="329">
      <c r="A329" s="75"/>
      <c r="B329" s="160" t="s">
        <v>872</v>
      </c>
      <c r="C329" s="161">
        <v>46163.691419270835</v>
      </c>
      <c r="D329" s="72"/>
      <c r="E329" s="143" t="s">
        <v>70</v>
      </c>
      <c r="F329" s="71"/>
      <c r="G329" s="72"/>
      <c r="H329" s="143" t="s">
        <v>199</v>
      </c>
      <c r="I329" s="71"/>
      <c r="J329" s="72"/>
      <c r="K329" s="143" t="s">
        <v>873</v>
      </c>
      <c r="L329" s="71"/>
      <c r="M329" s="71"/>
      <c r="N329" s="71"/>
      <c r="O329" s="72"/>
      <c r="P329" s="99" t="s">
        <v>124</v>
      </c>
      <c r="Q329" s="71"/>
      <c r="R329" s="72"/>
      <c r="S329" s="145" t="s">
        <v>73</v>
      </c>
      <c r="T329" s="72"/>
      <c r="U329" s="146">
        <v>9000.0</v>
      </c>
      <c r="V329" s="71"/>
      <c r="W329" s="72"/>
      <c r="X329" s="146">
        <v>0.0</v>
      </c>
      <c r="Y329" s="72"/>
      <c r="Z329" s="145" t="s">
        <v>74</v>
      </c>
      <c r="AA329" s="72"/>
      <c r="AB329" s="147" t="s">
        <v>67</v>
      </c>
      <c r="AC329" s="75"/>
      <c r="AD329" s="75"/>
      <c r="AE329" s="75"/>
      <c r="AF329" s="75"/>
      <c r="AG329" s="75"/>
      <c r="AH329" s="75"/>
      <c r="AI329" s="75"/>
      <c r="AJ329" s="75"/>
      <c r="AK329" s="75"/>
      <c r="AL329" s="75"/>
      <c r="AM329" s="75"/>
    </row>
    <row r="330">
      <c r="A330" s="75"/>
      <c r="B330" s="160" t="s">
        <v>874</v>
      </c>
      <c r="C330" s="161">
        <v>46163.43388081019</v>
      </c>
      <c r="D330" s="72"/>
      <c r="E330" s="143" t="s">
        <v>7</v>
      </c>
      <c r="F330" s="71"/>
      <c r="G330" s="72"/>
      <c r="H330" s="143" t="s">
        <v>78</v>
      </c>
      <c r="I330" s="71"/>
      <c r="J330" s="72"/>
      <c r="K330" s="143" t="s">
        <v>875</v>
      </c>
      <c r="L330" s="71"/>
      <c r="M330" s="71"/>
      <c r="N330" s="71"/>
      <c r="O330" s="72"/>
      <c r="P330" s="99" t="s">
        <v>876</v>
      </c>
      <c r="Q330" s="71"/>
      <c r="R330" s="72"/>
      <c r="S330" s="145" t="s">
        <v>81</v>
      </c>
      <c r="T330" s="72"/>
      <c r="U330" s="146">
        <v>25000.0</v>
      </c>
      <c r="V330" s="71"/>
      <c r="W330" s="72"/>
      <c r="X330" s="146">
        <v>0.0</v>
      </c>
      <c r="Y330" s="72"/>
      <c r="Z330" s="145" t="s">
        <v>74</v>
      </c>
      <c r="AA330" s="72"/>
      <c r="AB330" s="147" t="s">
        <v>75</v>
      </c>
      <c r="AC330" s="75"/>
      <c r="AD330" s="75"/>
      <c r="AE330" s="75"/>
      <c r="AF330" s="75"/>
      <c r="AG330" s="75"/>
      <c r="AH330" s="75"/>
      <c r="AI330" s="75"/>
      <c r="AJ330" s="75"/>
      <c r="AK330" s="75"/>
      <c r="AL330" s="75"/>
      <c r="AM330" s="75"/>
    </row>
    <row r="331">
      <c r="A331" s="75"/>
      <c r="B331" s="160" t="s">
        <v>877</v>
      </c>
      <c r="C331" s="161">
        <v>46162.99990962963</v>
      </c>
      <c r="D331" s="72"/>
      <c r="E331" s="143" t="s">
        <v>7</v>
      </c>
      <c r="F331" s="71"/>
      <c r="G331" s="72"/>
      <c r="H331" s="143" t="s">
        <v>78</v>
      </c>
      <c r="I331" s="71"/>
      <c r="J331" s="72"/>
      <c r="K331" s="143" t="s">
        <v>878</v>
      </c>
      <c r="L331" s="71"/>
      <c r="M331" s="71"/>
      <c r="N331" s="71"/>
      <c r="O331" s="72"/>
      <c r="P331" s="99" t="s">
        <v>879</v>
      </c>
      <c r="Q331" s="71"/>
      <c r="R331" s="72"/>
      <c r="S331" s="145" t="s">
        <v>114</v>
      </c>
      <c r="T331" s="72"/>
      <c r="U331" s="146">
        <v>15000.0</v>
      </c>
      <c r="V331" s="71"/>
      <c r="W331" s="72"/>
      <c r="X331" s="146">
        <v>0.0</v>
      </c>
      <c r="Y331" s="72"/>
      <c r="Z331" s="145" t="s">
        <v>74</v>
      </c>
      <c r="AA331" s="72"/>
      <c r="AB331" s="147" t="s">
        <v>67</v>
      </c>
      <c r="AC331" s="75"/>
      <c r="AD331" s="75"/>
      <c r="AE331" s="75"/>
      <c r="AF331" s="75"/>
      <c r="AG331" s="75"/>
      <c r="AH331" s="75"/>
      <c r="AI331" s="75"/>
      <c r="AJ331" s="75"/>
      <c r="AK331" s="75"/>
      <c r="AL331" s="75"/>
      <c r="AM331" s="75"/>
    </row>
    <row r="332">
      <c r="A332" s="75"/>
      <c r="B332" s="160" t="s">
        <v>880</v>
      </c>
      <c r="C332" s="161">
        <v>46162.998492349536</v>
      </c>
      <c r="D332" s="72"/>
      <c r="E332" s="143" t="s">
        <v>70</v>
      </c>
      <c r="F332" s="71"/>
      <c r="G332" s="72"/>
      <c r="H332" s="143" t="s">
        <v>196</v>
      </c>
      <c r="I332" s="71"/>
      <c r="J332" s="72"/>
      <c r="K332" s="143" t="s">
        <v>881</v>
      </c>
      <c r="L332" s="71"/>
      <c r="M332" s="71"/>
      <c r="N332" s="71"/>
      <c r="O332" s="72"/>
      <c r="P332" s="99" t="s">
        <v>150</v>
      </c>
      <c r="Q332" s="71"/>
      <c r="R332" s="72"/>
      <c r="S332" s="145" t="s">
        <v>92</v>
      </c>
      <c r="T332" s="72"/>
      <c r="U332" s="146">
        <v>45000.0</v>
      </c>
      <c r="V332" s="71"/>
      <c r="W332" s="72"/>
      <c r="X332" s="146">
        <v>0.0</v>
      </c>
      <c r="Y332" s="72"/>
      <c r="Z332" s="145" t="s">
        <v>882</v>
      </c>
      <c r="AA332" s="72"/>
      <c r="AB332" s="147"/>
      <c r="AC332" s="75"/>
      <c r="AD332" s="75"/>
      <c r="AE332" s="75"/>
      <c r="AF332" s="75"/>
      <c r="AG332" s="75"/>
      <c r="AH332" s="75"/>
      <c r="AI332" s="75"/>
      <c r="AJ332" s="75"/>
      <c r="AK332" s="75"/>
      <c r="AL332" s="75"/>
      <c r="AM332" s="75"/>
    </row>
    <row r="333">
      <c r="A333" s="75"/>
      <c r="B333" s="160" t="s">
        <v>883</v>
      </c>
      <c r="C333" s="161">
        <v>46162.76460475694</v>
      </c>
      <c r="D333" s="72"/>
      <c r="E333" s="143" t="s">
        <v>70</v>
      </c>
      <c r="F333" s="71"/>
      <c r="G333" s="72"/>
      <c r="H333" s="143" t="s">
        <v>138</v>
      </c>
      <c r="I333" s="71"/>
      <c r="J333" s="72"/>
      <c r="K333" s="143" t="s">
        <v>551</v>
      </c>
      <c r="L333" s="71"/>
      <c r="M333" s="71"/>
      <c r="N333" s="71"/>
      <c r="O333" s="72"/>
      <c r="P333" s="99" t="s">
        <v>140</v>
      </c>
      <c r="Q333" s="71"/>
      <c r="R333" s="72"/>
      <c r="S333" s="145" t="s">
        <v>92</v>
      </c>
      <c r="T333" s="72"/>
      <c r="U333" s="146">
        <v>21000.0</v>
      </c>
      <c r="V333" s="71"/>
      <c r="W333" s="72"/>
      <c r="X333" s="146">
        <v>0.0</v>
      </c>
      <c r="Y333" s="72"/>
      <c r="Z333" s="145" t="s">
        <v>74</v>
      </c>
      <c r="AA333" s="72"/>
      <c r="AB333" s="147" t="s">
        <v>67</v>
      </c>
      <c r="AC333" s="75"/>
      <c r="AD333" s="75"/>
      <c r="AE333" s="75"/>
      <c r="AF333" s="75"/>
      <c r="AG333" s="75"/>
      <c r="AH333" s="75"/>
      <c r="AI333" s="75"/>
      <c r="AJ333" s="75"/>
      <c r="AK333" s="75"/>
      <c r="AL333" s="75"/>
      <c r="AM333" s="75"/>
    </row>
    <row r="334">
      <c r="A334" s="75"/>
      <c r="B334" s="160" t="s">
        <v>884</v>
      </c>
      <c r="C334" s="161">
        <v>46162.76345222222</v>
      </c>
      <c r="D334" s="72"/>
      <c r="E334" s="143" t="s">
        <v>70</v>
      </c>
      <c r="F334" s="71"/>
      <c r="G334" s="72"/>
      <c r="H334" s="143" t="s">
        <v>138</v>
      </c>
      <c r="I334" s="71"/>
      <c r="J334" s="72"/>
      <c r="K334" s="143" t="s">
        <v>553</v>
      </c>
      <c r="L334" s="71"/>
      <c r="M334" s="71"/>
      <c r="N334" s="71"/>
      <c r="O334" s="72"/>
      <c r="P334" s="99" t="s">
        <v>140</v>
      </c>
      <c r="Q334" s="71"/>
      <c r="R334" s="72"/>
      <c r="S334" s="145" t="s">
        <v>92</v>
      </c>
      <c r="T334" s="72"/>
      <c r="U334" s="146">
        <v>12000.0</v>
      </c>
      <c r="V334" s="71"/>
      <c r="W334" s="72"/>
      <c r="X334" s="146">
        <v>0.0</v>
      </c>
      <c r="Y334" s="72"/>
      <c r="Z334" s="145" t="s">
        <v>74</v>
      </c>
      <c r="AA334" s="72"/>
      <c r="AB334" s="147" t="s">
        <v>67</v>
      </c>
      <c r="AC334" s="75"/>
      <c r="AD334" s="75"/>
      <c r="AE334" s="75"/>
      <c r="AF334" s="75"/>
      <c r="AG334" s="75"/>
      <c r="AH334" s="75"/>
      <c r="AI334" s="75"/>
      <c r="AJ334" s="75"/>
      <c r="AK334" s="75"/>
      <c r="AL334" s="75"/>
      <c r="AM334" s="75"/>
    </row>
    <row r="335">
      <c r="A335" s="75"/>
      <c r="B335" s="160" t="s">
        <v>885</v>
      </c>
      <c r="C335" s="161">
        <v>46162.6610384838</v>
      </c>
      <c r="D335" s="72"/>
      <c r="E335" s="143" t="s">
        <v>70</v>
      </c>
      <c r="F335" s="71"/>
      <c r="G335" s="72"/>
      <c r="H335" s="143" t="s">
        <v>138</v>
      </c>
      <c r="I335" s="71"/>
      <c r="J335" s="72"/>
      <c r="K335" s="143" t="s">
        <v>886</v>
      </c>
      <c r="L335" s="71"/>
      <c r="M335" s="71"/>
      <c r="N335" s="71"/>
      <c r="O335" s="72"/>
      <c r="P335" s="99" t="s">
        <v>140</v>
      </c>
      <c r="Q335" s="71"/>
      <c r="R335" s="72"/>
      <c r="S335" s="145" t="s">
        <v>0</v>
      </c>
      <c r="T335" s="72"/>
      <c r="U335" s="146">
        <v>15000.0</v>
      </c>
      <c r="V335" s="71"/>
      <c r="W335" s="72"/>
      <c r="X335" s="146">
        <v>0.0</v>
      </c>
      <c r="Y335" s="72"/>
      <c r="Z335" s="145" t="s">
        <v>74</v>
      </c>
      <c r="AA335" s="72"/>
      <c r="AB335" s="147" t="s">
        <v>75</v>
      </c>
      <c r="AC335" s="75"/>
      <c r="AD335" s="75"/>
      <c r="AE335" s="75"/>
      <c r="AF335" s="75"/>
      <c r="AG335" s="75"/>
      <c r="AH335" s="75"/>
      <c r="AI335" s="75"/>
      <c r="AJ335" s="75"/>
      <c r="AK335" s="75"/>
      <c r="AL335" s="75"/>
      <c r="AM335" s="75"/>
    </row>
    <row r="336">
      <c r="A336" s="75"/>
      <c r="B336" s="160" t="s">
        <v>887</v>
      </c>
      <c r="C336" s="161">
        <v>46162.63211997686</v>
      </c>
      <c r="D336" s="72"/>
      <c r="E336" s="143" t="s">
        <v>7</v>
      </c>
      <c r="F336" s="71"/>
      <c r="G336" s="72"/>
      <c r="H336" s="143" t="s">
        <v>143</v>
      </c>
      <c r="I336" s="71"/>
      <c r="J336" s="72"/>
      <c r="K336" s="143" t="s">
        <v>888</v>
      </c>
      <c r="L336" s="71"/>
      <c r="M336" s="71"/>
      <c r="N336" s="71"/>
      <c r="O336" s="72"/>
      <c r="P336" s="99" t="s">
        <v>140</v>
      </c>
      <c r="Q336" s="71"/>
      <c r="R336" s="72"/>
      <c r="S336" s="145" t="s">
        <v>0</v>
      </c>
      <c r="T336" s="72"/>
      <c r="U336" s="146">
        <v>30000.0</v>
      </c>
      <c r="V336" s="71"/>
      <c r="W336" s="72"/>
      <c r="X336" s="146">
        <v>0.0</v>
      </c>
      <c r="Y336" s="72"/>
      <c r="Z336" s="145" t="s">
        <v>74</v>
      </c>
      <c r="AA336" s="72"/>
      <c r="AB336" s="147" t="s">
        <v>75</v>
      </c>
      <c r="AC336" s="75"/>
      <c r="AD336" s="75"/>
      <c r="AE336" s="75"/>
      <c r="AF336" s="75"/>
      <c r="AG336" s="75"/>
      <c r="AH336" s="75"/>
      <c r="AI336" s="75"/>
      <c r="AJ336" s="75"/>
      <c r="AK336" s="75"/>
      <c r="AL336" s="75"/>
      <c r="AM336" s="75"/>
    </row>
    <row r="337">
      <c r="A337" s="75"/>
      <c r="B337" s="160" t="s">
        <v>889</v>
      </c>
      <c r="C337" s="161">
        <v>46161.880174652775</v>
      </c>
      <c r="D337" s="72"/>
      <c r="E337" s="143" t="s">
        <v>7</v>
      </c>
      <c r="F337" s="71"/>
      <c r="G337" s="72"/>
      <c r="H337" s="143" t="s">
        <v>78</v>
      </c>
      <c r="I337" s="71"/>
      <c r="J337" s="72"/>
      <c r="K337" s="143" t="s">
        <v>890</v>
      </c>
      <c r="L337" s="71"/>
      <c r="M337" s="71"/>
      <c r="N337" s="71"/>
      <c r="O337" s="72"/>
      <c r="P337" s="99" t="s">
        <v>242</v>
      </c>
      <c r="Q337" s="71"/>
      <c r="R337" s="72"/>
      <c r="S337" s="145" t="s">
        <v>92</v>
      </c>
      <c r="T337" s="72"/>
      <c r="U337" s="146">
        <v>20000.0</v>
      </c>
      <c r="V337" s="71"/>
      <c r="W337" s="72"/>
      <c r="X337" s="146">
        <v>0.0</v>
      </c>
      <c r="Y337" s="72"/>
      <c r="Z337" s="145" t="s">
        <v>74</v>
      </c>
      <c r="AA337" s="72"/>
      <c r="AB337" s="147" t="s">
        <v>75</v>
      </c>
      <c r="AC337" s="75"/>
      <c r="AD337" s="75"/>
      <c r="AE337" s="75"/>
      <c r="AF337" s="75"/>
      <c r="AG337" s="75"/>
      <c r="AH337" s="75"/>
      <c r="AI337" s="75"/>
      <c r="AJ337" s="75"/>
      <c r="AK337" s="75"/>
      <c r="AL337" s="75"/>
      <c r="AM337" s="75"/>
    </row>
    <row r="338">
      <c r="A338" s="75"/>
      <c r="B338" s="160" t="s">
        <v>891</v>
      </c>
      <c r="C338" s="161">
        <v>46161.66439556713</v>
      </c>
      <c r="D338" s="72"/>
      <c r="E338" s="143" t="s">
        <v>7</v>
      </c>
      <c r="F338" s="71"/>
      <c r="G338" s="72"/>
      <c r="H338" s="143" t="s">
        <v>78</v>
      </c>
      <c r="I338" s="71"/>
      <c r="J338" s="72"/>
      <c r="K338" s="143" t="s">
        <v>892</v>
      </c>
      <c r="L338" s="71"/>
      <c r="M338" s="71"/>
      <c r="N338" s="71"/>
      <c r="O338" s="72"/>
      <c r="P338" s="99" t="s">
        <v>280</v>
      </c>
      <c r="Q338" s="71"/>
      <c r="R338" s="72"/>
      <c r="S338" s="145" t="s">
        <v>81</v>
      </c>
      <c r="T338" s="72"/>
      <c r="U338" s="146">
        <v>25000.0</v>
      </c>
      <c r="V338" s="71"/>
      <c r="W338" s="72"/>
      <c r="X338" s="146">
        <v>0.0</v>
      </c>
      <c r="Y338" s="72"/>
      <c r="Z338" s="145" t="s">
        <v>74</v>
      </c>
      <c r="AA338" s="72"/>
      <c r="AB338" s="147" t="s">
        <v>67</v>
      </c>
      <c r="AC338" s="75"/>
      <c r="AD338" s="75"/>
      <c r="AE338" s="75"/>
      <c r="AF338" s="75"/>
      <c r="AG338" s="75"/>
      <c r="AH338" s="75"/>
      <c r="AI338" s="75"/>
      <c r="AJ338" s="75"/>
      <c r="AK338" s="75"/>
      <c r="AL338" s="75"/>
      <c r="AM338" s="75"/>
    </row>
    <row r="339">
      <c r="A339" s="75"/>
      <c r="B339" s="160" t="s">
        <v>893</v>
      </c>
      <c r="C339" s="161">
        <v>46161.66332575231</v>
      </c>
      <c r="D339" s="72"/>
      <c r="E339" s="143" t="s">
        <v>7</v>
      </c>
      <c r="F339" s="71"/>
      <c r="G339" s="72"/>
      <c r="H339" s="143" t="s">
        <v>78</v>
      </c>
      <c r="I339" s="71"/>
      <c r="J339" s="72"/>
      <c r="K339" s="143" t="s">
        <v>894</v>
      </c>
      <c r="L339" s="71"/>
      <c r="M339" s="71"/>
      <c r="N339" s="71"/>
      <c r="O339" s="72"/>
      <c r="P339" s="99" t="s">
        <v>283</v>
      </c>
      <c r="Q339" s="71"/>
      <c r="R339" s="72"/>
      <c r="S339" s="145" t="s">
        <v>81</v>
      </c>
      <c r="T339" s="72"/>
      <c r="U339" s="146">
        <v>25000.0</v>
      </c>
      <c r="V339" s="71"/>
      <c r="W339" s="72"/>
      <c r="X339" s="146">
        <v>0.0</v>
      </c>
      <c r="Y339" s="72"/>
      <c r="Z339" s="145" t="s">
        <v>74</v>
      </c>
      <c r="AA339" s="72"/>
      <c r="AB339" s="147" t="s">
        <v>67</v>
      </c>
      <c r="AC339" s="75"/>
      <c r="AD339" s="75"/>
      <c r="AE339" s="75"/>
      <c r="AF339" s="75"/>
      <c r="AG339" s="75"/>
      <c r="AH339" s="75"/>
      <c r="AI339" s="75"/>
      <c r="AJ339" s="75"/>
      <c r="AK339" s="75"/>
      <c r="AL339" s="75"/>
      <c r="AM339" s="75"/>
    </row>
    <row r="340">
      <c r="A340" s="75"/>
      <c r="B340" s="160" t="s">
        <v>895</v>
      </c>
      <c r="C340" s="161">
        <v>46161.624882523145</v>
      </c>
      <c r="D340" s="72"/>
      <c r="E340" s="143" t="s">
        <v>7</v>
      </c>
      <c r="F340" s="71"/>
      <c r="G340" s="72"/>
      <c r="H340" s="143" t="s">
        <v>78</v>
      </c>
      <c r="I340" s="71"/>
      <c r="J340" s="72"/>
      <c r="K340" s="143" t="s">
        <v>896</v>
      </c>
      <c r="L340" s="71"/>
      <c r="M340" s="71"/>
      <c r="N340" s="71"/>
      <c r="O340" s="72"/>
      <c r="P340" s="99" t="s">
        <v>897</v>
      </c>
      <c r="Q340" s="71"/>
      <c r="R340" s="72"/>
      <c r="S340" s="145" t="s">
        <v>81</v>
      </c>
      <c r="T340" s="72"/>
      <c r="U340" s="146">
        <v>25000.0</v>
      </c>
      <c r="V340" s="71"/>
      <c r="W340" s="72"/>
      <c r="X340" s="146">
        <v>0.0</v>
      </c>
      <c r="Y340" s="72"/>
      <c r="Z340" s="145" t="s">
        <v>74</v>
      </c>
      <c r="AA340" s="72"/>
      <c r="AB340" s="147" t="s">
        <v>67</v>
      </c>
      <c r="AC340" s="75"/>
      <c r="AD340" s="75"/>
      <c r="AE340" s="75"/>
      <c r="AF340" s="75"/>
      <c r="AG340" s="75"/>
      <c r="AH340" s="75"/>
      <c r="AI340" s="75"/>
      <c r="AJ340" s="75"/>
      <c r="AK340" s="75"/>
      <c r="AL340" s="75"/>
      <c r="AM340" s="75"/>
    </row>
    <row r="341">
      <c r="A341" s="75"/>
      <c r="B341" s="160" t="s">
        <v>898</v>
      </c>
      <c r="C341" s="161">
        <v>46161.613036979164</v>
      </c>
      <c r="D341" s="72"/>
      <c r="E341" s="143" t="s">
        <v>7</v>
      </c>
      <c r="F341" s="71"/>
      <c r="G341" s="72"/>
      <c r="H341" s="143" t="s">
        <v>78</v>
      </c>
      <c r="I341" s="71"/>
      <c r="J341" s="72"/>
      <c r="K341" s="143" t="s">
        <v>899</v>
      </c>
      <c r="L341" s="71"/>
      <c r="M341" s="71"/>
      <c r="N341" s="71"/>
      <c r="O341" s="72"/>
      <c r="P341" s="99" t="s">
        <v>900</v>
      </c>
      <c r="Q341" s="71"/>
      <c r="R341" s="72"/>
      <c r="S341" s="145" t="s">
        <v>81</v>
      </c>
      <c r="T341" s="72"/>
      <c r="U341" s="146">
        <v>25000.0</v>
      </c>
      <c r="V341" s="71"/>
      <c r="W341" s="72"/>
      <c r="X341" s="146">
        <v>0.0</v>
      </c>
      <c r="Y341" s="72"/>
      <c r="Z341" s="145" t="s">
        <v>74</v>
      </c>
      <c r="AA341" s="72"/>
      <c r="AB341" s="147" t="s">
        <v>67</v>
      </c>
      <c r="AC341" s="75"/>
      <c r="AD341" s="75"/>
      <c r="AE341" s="75"/>
      <c r="AF341" s="75"/>
      <c r="AG341" s="75"/>
      <c r="AH341" s="75"/>
      <c r="AI341" s="75"/>
      <c r="AJ341" s="75"/>
      <c r="AK341" s="75"/>
      <c r="AL341" s="75"/>
      <c r="AM341" s="75"/>
    </row>
    <row r="342">
      <c r="A342" s="75"/>
      <c r="B342" s="160" t="s">
        <v>901</v>
      </c>
      <c r="C342" s="161">
        <v>46160.90565840278</v>
      </c>
      <c r="D342" s="72"/>
      <c r="E342" s="143" t="s">
        <v>7</v>
      </c>
      <c r="F342" s="71"/>
      <c r="G342" s="72"/>
      <c r="H342" s="143" t="s">
        <v>127</v>
      </c>
      <c r="I342" s="71"/>
      <c r="J342" s="72"/>
      <c r="K342" s="143" t="s">
        <v>902</v>
      </c>
      <c r="L342" s="71"/>
      <c r="M342" s="71"/>
      <c r="N342" s="71"/>
      <c r="O342" s="72"/>
      <c r="P342" s="99" t="s">
        <v>124</v>
      </c>
      <c r="Q342" s="71"/>
      <c r="R342" s="72"/>
      <c r="S342" s="145" t="s">
        <v>73</v>
      </c>
      <c r="T342" s="72"/>
      <c r="U342" s="146">
        <v>22000.0</v>
      </c>
      <c r="V342" s="71"/>
      <c r="W342" s="72"/>
      <c r="X342" s="146">
        <v>0.0</v>
      </c>
      <c r="Y342" s="72"/>
      <c r="Z342" s="145" t="s">
        <v>74</v>
      </c>
      <c r="AA342" s="72"/>
      <c r="AB342" s="147" t="s">
        <v>67</v>
      </c>
      <c r="AC342" s="75"/>
      <c r="AD342" s="75"/>
      <c r="AE342" s="75"/>
      <c r="AF342" s="75"/>
      <c r="AG342" s="75"/>
      <c r="AH342" s="75"/>
      <c r="AI342" s="75"/>
      <c r="AJ342" s="75"/>
      <c r="AK342" s="75"/>
      <c r="AL342" s="75"/>
      <c r="AM342" s="75"/>
    </row>
    <row r="343">
      <c r="A343" s="75"/>
      <c r="B343" s="160" t="s">
        <v>903</v>
      </c>
      <c r="C343" s="161">
        <v>46160.904419074075</v>
      </c>
      <c r="D343" s="72"/>
      <c r="E343" s="143" t="s">
        <v>70</v>
      </c>
      <c r="F343" s="71"/>
      <c r="G343" s="72"/>
      <c r="H343" s="143" t="s">
        <v>122</v>
      </c>
      <c r="I343" s="71"/>
      <c r="J343" s="72"/>
      <c r="K343" s="143" t="s">
        <v>904</v>
      </c>
      <c r="L343" s="71"/>
      <c r="M343" s="71"/>
      <c r="N343" s="71"/>
      <c r="O343" s="72"/>
      <c r="P343" s="99" t="s">
        <v>124</v>
      </c>
      <c r="Q343" s="71"/>
      <c r="R343" s="72"/>
      <c r="S343" s="145" t="s">
        <v>73</v>
      </c>
      <c r="T343" s="72"/>
      <c r="U343" s="146">
        <v>22000.0</v>
      </c>
      <c r="V343" s="71"/>
      <c r="W343" s="72"/>
      <c r="X343" s="146">
        <v>0.0</v>
      </c>
      <c r="Y343" s="72"/>
      <c r="Z343" s="145" t="s">
        <v>74</v>
      </c>
      <c r="AA343" s="72"/>
      <c r="AB343" s="147" t="s">
        <v>75</v>
      </c>
      <c r="AC343" s="75"/>
      <c r="AD343" s="75"/>
      <c r="AE343" s="75"/>
      <c r="AF343" s="75"/>
      <c r="AG343" s="75"/>
      <c r="AH343" s="75"/>
      <c r="AI343" s="75"/>
      <c r="AJ343" s="75"/>
      <c r="AK343" s="75"/>
      <c r="AL343" s="75"/>
      <c r="AM343" s="75"/>
    </row>
    <row r="344">
      <c r="A344" s="75"/>
      <c r="B344" s="160" t="s">
        <v>905</v>
      </c>
      <c r="C344" s="161">
        <v>46160.831494756945</v>
      </c>
      <c r="D344" s="72"/>
      <c r="E344" s="143" t="s">
        <v>70</v>
      </c>
      <c r="F344" s="71"/>
      <c r="G344" s="72"/>
      <c r="H344" s="143" t="s">
        <v>138</v>
      </c>
      <c r="I344" s="71"/>
      <c r="J344" s="72"/>
      <c r="K344" s="143" t="s">
        <v>553</v>
      </c>
      <c r="L344" s="71"/>
      <c r="M344" s="71"/>
      <c r="N344" s="71"/>
      <c r="O344" s="72"/>
      <c r="P344" s="99" t="s">
        <v>140</v>
      </c>
      <c r="Q344" s="71"/>
      <c r="R344" s="72"/>
      <c r="S344" s="145" t="s">
        <v>92</v>
      </c>
      <c r="T344" s="72"/>
      <c r="U344" s="146">
        <v>48000.0</v>
      </c>
      <c r="V344" s="71"/>
      <c r="W344" s="72"/>
      <c r="X344" s="146">
        <v>0.0</v>
      </c>
      <c r="Y344" s="72"/>
      <c r="Z344" s="145" t="s">
        <v>74</v>
      </c>
      <c r="AA344" s="72"/>
      <c r="AB344" s="147" t="s">
        <v>67</v>
      </c>
      <c r="AC344" s="75"/>
      <c r="AD344" s="75"/>
      <c r="AE344" s="75"/>
      <c r="AF344" s="75"/>
      <c r="AG344" s="75"/>
      <c r="AH344" s="75"/>
      <c r="AI344" s="75"/>
      <c r="AJ344" s="75"/>
      <c r="AK344" s="75"/>
      <c r="AL344" s="75"/>
      <c r="AM344" s="75"/>
    </row>
    <row r="345">
      <c r="A345" s="75"/>
      <c r="B345" s="160" t="s">
        <v>906</v>
      </c>
      <c r="C345" s="161">
        <v>46160.82972896991</v>
      </c>
      <c r="D345" s="72"/>
      <c r="E345" s="143" t="s">
        <v>70</v>
      </c>
      <c r="F345" s="71"/>
      <c r="G345" s="72"/>
      <c r="H345" s="143" t="s">
        <v>138</v>
      </c>
      <c r="I345" s="71"/>
      <c r="J345" s="72"/>
      <c r="K345" s="143" t="s">
        <v>907</v>
      </c>
      <c r="L345" s="71"/>
      <c r="M345" s="71"/>
      <c r="N345" s="71"/>
      <c r="O345" s="72"/>
      <c r="P345" s="99" t="s">
        <v>140</v>
      </c>
      <c r="Q345" s="71"/>
      <c r="R345" s="72"/>
      <c r="S345" s="145" t="s">
        <v>0</v>
      </c>
      <c r="T345" s="72"/>
      <c r="U345" s="146">
        <v>18500.0</v>
      </c>
      <c r="V345" s="71"/>
      <c r="W345" s="72"/>
      <c r="X345" s="146">
        <v>0.0</v>
      </c>
      <c r="Y345" s="72"/>
      <c r="Z345" s="145" t="s">
        <v>74</v>
      </c>
      <c r="AA345" s="72"/>
      <c r="AB345" s="147" t="s">
        <v>67</v>
      </c>
      <c r="AC345" s="75"/>
      <c r="AD345" s="75"/>
      <c r="AE345" s="75"/>
      <c r="AF345" s="75"/>
      <c r="AG345" s="75"/>
      <c r="AH345" s="75"/>
      <c r="AI345" s="75"/>
      <c r="AJ345" s="75"/>
      <c r="AK345" s="75"/>
      <c r="AL345" s="75"/>
      <c r="AM345" s="75"/>
    </row>
    <row r="346">
      <c r="A346" s="75"/>
      <c r="B346" s="160" t="s">
        <v>908</v>
      </c>
      <c r="C346" s="161">
        <v>46160.82658415509</v>
      </c>
      <c r="D346" s="72"/>
      <c r="E346" s="143" t="s">
        <v>7</v>
      </c>
      <c r="F346" s="71"/>
      <c r="G346" s="72"/>
      <c r="H346" s="143" t="s">
        <v>143</v>
      </c>
      <c r="I346" s="71"/>
      <c r="J346" s="72"/>
      <c r="K346" s="143" t="s">
        <v>909</v>
      </c>
      <c r="L346" s="71"/>
      <c r="M346" s="71"/>
      <c r="N346" s="71"/>
      <c r="O346" s="72"/>
      <c r="P346" s="99" t="s">
        <v>140</v>
      </c>
      <c r="Q346" s="71"/>
      <c r="R346" s="72"/>
      <c r="S346" s="145" t="s">
        <v>0</v>
      </c>
      <c r="T346" s="72"/>
      <c r="U346" s="146">
        <v>37000.0</v>
      </c>
      <c r="V346" s="71"/>
      <c r="W346" s="72"/>
      <c r="X346" s="146">
        <v>0.0</v>
      </c>
      <c r="Y346" s="72"/>
      <c r="Z346" s="145" t="s">
        <v>74</v>
      </c>
      <c r="AA346" s="72"/>
      <c r="AB346" s="147" t="s">
        <v>67</v>
      </c>
      <c r="AC346" s="75"/>
      <c r="AD346" s="75"/>
      <c r="AE346" s="75"/>
      <c r="AF346" s="75"/>
      <c r="AG346" s="75"/>
      <c r="AH346" s="75"/>
      <c r="AI346" s="75"/>
      <c r="AJ346" s="75"/>
      <c r="AK346" s="75"/>
      <c r="AL346" s="75"/>
      <c r="AM346" s="75"/>
    </row>
    <row r="347">
      <c r="A347" s="75"/>
      <c r="B347" s="160" t="s">
        <v>910</v>
      </c>
      <c r="C347" s="161">
        <v>46160.78533929399</v>
      </c>
      <c r="D347" s="72"/>
      <c r="E347" s="143" t="s">
        <v>7</v>
      </c>
      <c r="F347" s="71"/>
      <c r="G347" s="72"/>
      <c r="H347" s="143" t="s">
        <v>78</v>
      </c>
      <c r="I347" s="71"/>
      <c r="J347" s="72"/>
      <c r="K347" s="143" t="s">
        <v>911</v>
      </c>
      <c r="L347" s="71"/>
      <c r="M347" s="71"/>
      <c r="N347" s="71"/>
      <c r="O347" s="72"/>
      <c r="P347" s="99" t="s">
        <v>912</v>
      </c>
      <c r="Q347" s="71"/>
      <c r="R347" s="72"/>
      <c r="S347" s="145" t="s">
        <v>81</v>
      </c>
      <c r="T347" s="72"/>
      <c r="U347" s="146">
        <v>25000.0</v>
      </c>
      <c r="V347" s="71"/>
      <c r="W347" s="72"/>
      <c r="X347" s="146">
        <v>0.0</v>
      </c>
      <c r="Y347" s="72"/>
      <c r="Z347" s="145" t="s">
        <v>74</v>
      </c>
      <c r="AA347" s="72"/>
      <c r="AB347" s="147" t="s">
        <v>67</v>
      </c>
      <c r="AC347" s="75"/>
      <c r="AD347" s="75"/>
      <c r="AE347" s="75"/>
      <c r="AF347" s="75"/>
      <c r="AG347" s="75"/>
      <c r="AH347" s="75"/>
      <c r="AI347" s="75"/>
      <c r="AJ347" s="75"/>
      <c r="AK347" s="75"/>
      <c r="AL347" s="75"/>
      <c r="AM347" s="75"/>
    </row>
    <row r="348">
      <c r="A348" s="75"/>
      <c r="B348" s="160" t="s">
        <v>913</v>
      </c>
      <c r="C348" s="161">
        <v>46160.720878101856</v>
      </c>
      <c r="D348" s="72"/>
      <c r="E348" s="143" t="s">
        <v>7</v>
      </c>
      <c r="F348" s="71"/>
      <c r="G348" s="72"/>
      <c r="H348" s="143" t="s">
        <v>78</v>
      </c>
      <c r="I348" s="71"/>
      <c r="J348" s="72"/>
      <c r="K348" s="143" t="s">
        <v>914</v>
      </c>
      <c r="L348" s="71"/>
      <c r="M348" s="71"/>
      <c r="N348" s="71"/>
      <c r="O348" s="72"/>
      <c r="P348" s="99" t="s">
        <v>297</v>
      </c>
      <c r="Q348" s="71"/>
      <c r="R348" s="72"/>
      <c r="S348" s="145" t="s">
        <v>81</v>
      </c>
      <c r="T348" s="72"/>
      <c r="U348" s="146">
        <v>25000.0</v>
      </c>
      <c r="V348" s="71"/>
      <c r="W348" s="72"/>
      <c r="X348" s="146">
        <v>0.0</v>
      </c>
      <c r="Y348" s="72"/>
      <c r="Z348" s="145" t="s">
        <v>74</v>
      </c>
      <c r="AA348" s="72"/>
      <c r="AB348" s="147" t="s">
        <v>67</v>
      </c>
      <c r="AC348" s="75"/>
      <c r="AD348" s="75"/>
      <c r="AE348" s="75"/>
      <c r="AF348" s="75"/>
      <c r="AG348" s="75"/>
      <c r="AH348" s="75"/>
      <c r="AI348" s="75"/>
      <c r="AJ348" s="75"/>
      <c r="AK348" s="75"/>
      <c r="AL348" s="75"/>
      <c r="AM348" s="75"/>
    </row>
    <row r="349">
      <c r="A349" s="75"/>
      <c r="B349" s="160" t="s">
        <v>915</v>
      </c>
      <c r="C349" s="161">
        <v>46160.70556785879</v>
      </c>
      <c r="D349" s="72"/>
      <c r="E349" s="143" t="s">
        <v>7</v>
      </c>
      <c r="F349" s="71"/>
      <c r="G349" s="72"/>
      <c r="H349" s="143" t="s">
        <v>78</v>
      </c>
      <c r="I349" s="71"/>
      <c r="J349" s="72"/>
      <c r="K349" s="143" t="s">
        <v>916</v>
      </c>
      <c r="L349" s="71"/>
      <c r="M349" s="71"/>
      <c r="N349" s="71"/>
      <c r="O349" s="72"/>
      <c r="P349" s="99" t="s">
        <v>917</v>
      </c>
      <c r="Q349" s="71"/>
      <c r="R349" s="72"/>
      <c r="S349" s="145" t="s">
        <v>92</v>
      </c>
      <c r="T349" s="72"/>
      <c r="U349" s="146">
        <v>20000.0</v>
      </c>
      <c r="V349" s="71"/>
      <c r="W349" s="72"/>
      <c r="X349" s="146">
        <v>0.0</v>
      </c>
      <c r="Y349" s="72"/>
      <c r="Z349" s="145" t="s">
        <v>74</v>
      </c>
      <c r="AA349" s="72"/>
      <c r="AB349" s="147" t="s">
        <v>67</v>
      </c>
      <c r="AC349" s="75"/>
      <c r="AD349" s="75"/>
      <c r="AE349" s="75"/>
      <c r="AF349" s="75"/>
      <c r="AG349" s="75"/>
      <c r="AH349" s="75"/>
      <c r="AI349" s="75"/>
      <c r="AJ349" s="75"/>
      <c r="AK349" s="75"/>
      <c r="AL349" s="75"/>
      <c r="AM349" s="75"/>
    </row>
    <row r="350">
      <c r="A350" s="75"/>
      <c r="B350" s="160" t="s">
        <v>918</v>
      </c>
      <c r="C350" s="161">
        <v>46160.46362520833</v>
      </c>
      <c r="D350" s="72"/>
      <c r="E350" s="143" t="s">
        <v>70</v>
      </c>
      <c r="F350" s="71"/>
      <c r="G350" s="72"/>
      <c r="H350" s="143" t="s">
        <v>148</v>
      </c>
      <c r="I350" s="71"/>
      <c r="J350" s="72"/>
      <c r="K350" s="143" t="s">
        <v>919</v>
      </c>
      <c r="L350" s="71"/>
      <c r="M350" s="71"/>
      <c r="N350" s="71"/>
      <c r="O350" s="72"/>
      <c r="P350" s="99" t="s">
        <v>150</v>
      </c>
      <c r="Q350" s="71"/>
      <c r="R350" s="72"/>
      <c r="S350" s="145" t="s">
        <v>73</v>
      </c>
      <c r="T350" s="72"/>
      <c r="U350" s="146">
        <v>17400.0</v>
      </c>
      <c r="V350" s="71"/>
      <c r="W350" s="72"/>
      <c r="X350" s="146">
        <v>0.0</v>
      </c>
      <c r="Y350" s="72"/>
      <c r="Z350" s="145" t="s">
        <v>74</v>
      </c>
      <c r="AA350" s="72"/>
      <c r="AB350" s="147" t="s">
        <v>75</v>
      </c>
      <c r="AC350" s="75"/>
      <c r="AD350" s="75"/>
      <c r="AE350" s="75"/>
      <c r="AF350" s="75"/>
      <c r="AG350" s="75"/>
      <c r="AH350" s="75"/>
      <c r="AI350" s="75"/>
      <c r="AJ350" s="75"/>
      <c r="AK350" s="75"/>
      <c r="AL350" s="75"/>
      <c r="AM350" s="75"/>
    </row>
    <row r="351">
      <c r="A351" s="75"/>
      <c r="B351" s="160" t="s">
        <v>920</v>
      </c>
      <c r="C351" s="161">
        <v>46159.08479142361</v>
      </c>
      <c r="D351" s="72"/>
      <c r="E351" s="143" t="s">
        <v>7</v>
      </c>
      <c r="F351" s="71"/>
      <c r="G351" s="72"/>
      <c r="H351" s="143" t="s">
        <v>78</v>
      </c>
      <c r="I351" s="71"/>
      <c r="J351" s="72"/>
      <c r="K351" s="143" t="s">
        <v>921</v>
      </c>
      <c r="L351" s="71"/>
      <c r="M351" s="71"/>
      <c r="N351" s="71"/>
      <c r="O351" s="72"/>
      <c r="P351" s="99" t="s">
        <v>922</v>
      </c>
      <c r="Q351" s="71"/>
      <c r="R351" s="72"/>
      <c r="S351" s="145" t="s">
        <v>92</v>
      </c>
      <c r="T351" s="72"/>
      <c r="U351" s="146">
        <v>35000.0</v>
      </c>
      <c r="V351" s="71"/>
      <c r="W351" s="72"/>
      <c r="X351" s="146">
        <v>0.0</v>
      </c>
      <c r="Y351" s="72"/>
      <c r="Z351" s="145" t="s">
        <v>74</v>
      </c>
      <c r="AA351" s="72"/>
      <c r="AB351" s="147" t="s">
        <v>75</v>
      </c>
      <c r="AC351" s="75"/>
      <c r="AD351" s="75"/>
      <c r="AE351" s="75"/>
      <c r="AF351" s="75"/>
      <c r="AG351" s="75"/>
      <c r="AH351" s="75"/>
      <c r="AI351" s="75"/>
      <c r="AJ351" s="75"/>
      <c r="AK351" s="75"/>
      <c r="AL351" s="75"/>
      <c r="AM351" s="75"/>
    </row>
    <row r="352">
      <c r="A352" s="75"/>
      <c r="B352" s="160" t="s">
        <v>923</v>
      </c>
      <c r="C352" s="161">
        <v>46159.08131412037</v>
      </c>
      <c r="D352" s="72"/>
      <c r="E352" s="143" t="s">
        <v>70</v>
      </c>
      <c r="F352" s="71"/>
      <c r="G352" s="72"/>
      <c r="H352" s="143" t="s">
        <v>138</v>
      </c>
      <c r="I352" s="71"/>
      <c r="J352" s="72"/>
      <c r="K352" s="143" t="s">
        <v>924</v>
      </c>
      <c r="L352" s="71"/>
      <c r="M352" s="71"/>
      <c r="N352" s="71"/>
      <c r="O352" s="72"/>
      <c r="P352" s="99" t="s">
        <v>140</v>
      </c>
      <c r="Q352" s="71"/>
      <c r="R352" s="72"/>
      <c r="S352" s="145" t="s">
        <v>0</v>
      </c>
      <c r="T352" s="72"/>
      <c r="U352" s="146">
        <v>15000.0</v>
      </c>
      <c r="V352" s="71"/>
      <c r="W352" s="72"/>
      <c r="X352" s="146">
        <v>0.0</v>
      </c>
      <c r="Y352" s="72"/>
      <c r="Z352" s="145" t="s">
        <v>74</v>
      </c>
      <c r="AA352" s="72"/>
      <c r="AB352" s="147" t="s">
        <v>75</v>
      </c>
      <c r="AC352" s="75"/>
      <c r="AD352" s="75"/>
      <c r="AE352" s="75"/>
      <c r="AF352" s="75"/>
      <c r="AG352" s="75"/>
      <c r="AH352" s="75"/>
      <c r="AI352" s="75"/>
      <c r="AJ352" s="75"/>
      <c r="AK352" s="75"/>
      <c r="AL352" s="75"/>
      <c r="AM352" s="75"/>
    </row>
    <row r="353">
      <c r="A353" s="75"/>
      <c r="B353" s="160" t="s">
        <v>925</v>
      </c>
      <c r="C353" s="161">
        <v>46159.07996337963</v>
      </c>
      <c r="D353" s="72"/>
      <c r="E353" s="143" t="s">
        <v>7</v>
      </c>
      <c r="F353" s="71"/>
      <c r="G353" s="72"/>
      <c r="H353" s="143" t="s">
        <v>143</v>
      </c>
      <c r="I353" s="71"/>
      <c r="J353" s="72"/>
      <c r="K353" s="143" t="s">
        <v>807</v>
      </c>
      <c r="L353" s="71"/>
      <c r="M353" s="71"/>
      <c r="N353" s="71"/>
      <c r="O353" s="72"/>
      <c r="P353" s="99" t="s">
        <v>140</v>
      </c>
      <c r="Q353" s="71"/>
      <c r="R353" s="72"/>
      <c r="S353" s="145" t="s">
        <v>0</v>
      </c>
      <c r="T353" s="72"/>
      <c r="U353" s="146">
        <v>30000.0</v>
      </c>
      <c r="V353" s="71"/>
      <c r="W353" s="72"/>
      <c r="X353" s="146">
        <v>0.0</v>
      </c>
      <c r="Y353" s="72"/>
      <c r="Z353" s="145" t="s">
        <v>74</v>
      </c>
      <c r="AA353" s="72"/>
      <c r="AB353" s="147" t="s">
        <v>75</v>
      </c>
      <c r="AC353" s="75"/>
      <c r="AD353" s="75"/>
      <c r="AE353" s="75"/>
      <c r="AF353" s="75"/>
      <c r="AG353" s="75"/>
      <c r="AH353" s="75"/>
      <c r="AI353" s="75"/>
      <c r="AJ353" s="75"/>
      <c r="AK353" s="75"/>
      <c r="AL353" s="75"/>
      <c r="AM353" s="75"/>
    </row>
    <row r="354">
      <c r="A354" s="75"/>
      <c r="B354" s="160" t="s">
        <v>926</v>
      </c>
      <c r="C354" s="161">
        <v>46158.699015833336</v>
      </c>
      <c r="D354" s="72"/>
      <c r="E354" s="143" t="s">
        <v>70</v>
      </c>
      <c r="F354" s="71"/>
      <c r="G354" s="72"/>
      <c r="H354" s="143" t="s">
        <v>138</v>
      </c>
      <c r="I354" s="71"/>
      <c r="J354" s="72"/>
      <c r="K354" s="143" t="s">
        <v>927</v>
      </c>
      <c r="L354" s="71"/>
      <c r="M354" s="71"/>
      <c r="N354" s="71"/>
      <c r="O354" s="72"/>
      <c r="P354" s="99" t="s">
        <v>140</v>
      </c>
      <c r="Q354" s="71"/>
      <c r="R354" s="72"/>
      <c r="S354" s="145" t="s">
        <v>0</v>
      </c>
      <c r="T354" s="72"/>
      <c r="U354" s="146">
        <v>30000.0</v>
      </c>
      <c r="V354" s="71"/>
      <c r="W354" s="72"/>
      <c r="X354" s="146">
        <v>0.0</v>
      </c>
      <c r="Y354" s="72"/>
      <c r="Z354" s="145" t="s">
        <v>74</v>
      </c>
      <c r="AA354" s="72"/>
      <c r="AB354" s="147" t="s">
        <v>75</v>
      </c>
      <c r="AC354" s="75"/>
      <c r="AD354" s="75"/>
      <c r="AE354" s="75"/>
      <c r="AF354" s="75"/>
      <c r="AG354" s="75"/>
      <c r="AH354" s="75"/>
      <c r="AI354" s="75"/>
      <c r="AJ354" s="75"/>
      <c r="AK354" s="75"/>
      <c r="AL354" s="75"/>
      <c r="AM354" s="75"/>
    </row>
    <row r="355">
      <c r="A355" s="75"/>
      <c r="B355" s="160" t="s">
        <v>928</v>
      </c>
      <c r="C355" s="161">
        <v>46158.69559258102</v>
      </c>
      <c r="D355" s="72"/>
      <c r="E355" s="143" t="s">
        <v>7</v>
      </c>
      <c r="F355" s="71"/>
      <c r="G355" s="72"/>
      <c r="H355" s="143" t="s">
        <v>143</v>
      </c>
      <c r="I355" s="71"/>
      <c r="J355" s="72"/>
      <c r="K355" s="143" t="s">
        <v>929</v>
      </c>
      <c r="L355" s="71"/>
      <c r="M355" s="71"/>
      <c r="N355" s="71"/>
      <c r="O355" s="72"/>
      <c r="P355" s="99" t="s">
        <v>140</v>
      </c>
      <c r="Q355" s="71"/>
      <c r="R355" s="72"/>
      <c r="S355" s="145" t="s">
        <v>0</v>
      </c>
      <c r="T355" s="72"/>
      <c r="U355" s="146">
        <v>60000.0</v>
      </c>
      <c r="V355" s="71"/>
      <c r="W355" s="72"/>
      <c r="X355" s="146">
        <v>0.0</v>
      </c>
      <c r="Y355" s="72"/>
      <c r="Z355" s="145" t="s">
        <v>74</v>
      </c>
      <c r="AA355" s="72"/>
      <c r="AB355" s="147" t="s">
        <v>75</v>
      </c>
      <c r="AC355" s="75"/>
      <c r="AD355" s="75"/>
      <c r="AE355" s="75"/>
      <c r="AF355" s="75"/>
      <c r="AG355" s="75"/>
      <c r="AH355" s="75"/>
      <c r="AI355" s="75"/>
      <c r="AJ355" s="75"/>
      <c r="AK355" s="75"/>
      <c r="AL355" s="75"/>
      <c r="AM355" s="75"/>
    </row>
    <row r="356">
      <c r="A356" s="75"/>
      <c r="B356" s="160" t="s">
        <v>930</v>
      </c>
      <c r="C356" s="161">
        <v>46158.61891097222</v>
      </c>
      <c r="D356" s="72"/>
      <c r="E356" s="143" t="s">
        <v>7</v>
      </c>
      <c r="F356" s="71"/>
      <c r="G356" s="72"/>
      <c r="H356" s="143" t="s">
        <v>78</v>
      </c>
      <c r="I356" s="71"/>
      <c r="J356" s="72"/>
      <c r="K356" s="143" t="s">
        <v>931</v>
      </c>
      <c r="L356" s="71"/>
      <c r="M356" s="71"/>
      <c r="N356" s="71"/>
      <c r="O356" s="72"/>
      <c r="P356" s="99" t="s">
        <v>245</v>
      </c>
      <c r="Q356" s="71"/>
      <c r="R356" s="72"/>
      <c r="S356" s="145" t="s">
        <v>81</v>
      </c>
      <c r="T356" s="72"/>
      <c r="U356" s="146">
        <v>25000.0</v>
      </c>
      <c r="V356" s="71"/>
      <c r="W356" s="72"/>
      <c r="X356" s="146">
        <v>0.0</v>
      </c>
      <c r="Y356" s="72"/>
      <c r="Z356" s="145" t="s">
        <v>74</v>
      </c>
      <c r="AA356" s="72"/>
      <c r="AB356" s="147" t="s">
        <v>75</v>
      </c>
      <c r="AC356" s="75"/>
      <c r="AD356" s="75"/>
      <c r="AE356" s="75"/>
      <c r="AF356" s="75"/>
      <c r="AG356" s="75"/>
      <c r="AH356" s="75"/>
      <c r="AI356" s="75"/>
      <c r="AJ356" s="75"/>
      <c r="AK356" s="75"/>
      <c r="AL356" s="75"/>
      <c r="AM356" s="75"/>
    </row>
    <row r="357">
      <c r="A357" s="75"/>
      <c r="B357" s="160" t="s">
        <v>932</v>
      </c>
      <c r="C357" s="161">
        <v>46158.61626203704</v>
      </c>
      <c r="D357" s="72"/>
      <c r="E357" s="143" t="s">
        <v>70</v>
      </c>
      <c r="F357" s="71"/>
      <c r="G357" s="72"/>
      <c r="H357" s="143" t="s">
        <v>138</v>
      </c>
      <c r="I357" s="71"/>
      <c r="J357" s="72"/>
      <c r="K357" s="143" t="s">
        <v>927</v>
      </c>
      <c r="L357" s="71"/>
      <c r="M357" s="71"/>
      <c r="N357" s="71"/>
      <c r="O357" s="72"/>
      <c r="P357" s="99" t="s">
        <v>933</v>
      </c>
      <c r="Q357" s="71"/>
      <c r="R357" s="72"/>
      <c r="S357" s="145" t="s">
        <v>0</v>
      </c>
      <c r="T357" s="72"/>
      <c r="U357" s="146">
        <v>25000.0</v>
      </c>
      <c r="V357" s="71"/>
      <c r="W357" s="72"/>
      <c r="X357" s="146">
        <v>0.0</v>
      </c>
      <c r="Y357" s="72"/>
      <c r="Z357" s="145" t="s">
        <v>74</v>
      </c>
      <c r="AA357" s="72"/>
      <c r="AB357" s="147" t="s">
        <v>75</v>
      </c>
      <c r="AC357" s="75"/>
      <c r="AD357" s="75"/>
      <c r="AE357" s="75"/>
      <c r="AF357" s="75"/>
      <c r="AG357" s="75"/>
      <c r="AH357" s="75"/>
      <c r="AI357" s="75"/>
      <c r="AJ357" s="75"/>
      <c r="AK357" s="75"/>
      <c r="AL357" s="75"/>
      <c r="AM357" s="75"/>
    </row>
    <row r="358">
      <c r="A358" s="75"/>
      <c r="B358" s="160" t="s">
        <v>934</v>
      </c>
      <c r="C358" s="161">
        <v>46158.61190509259</v>
      </c>
      <c r="D358" s="72"/>
      <c r="E358" s="143" t="s">
        <v>7</v>
      </c>
      <c r="F358" s="71"/>
      <c r="G358" s="72"/>
      <c r="H358" s="143" t="s">
        <v>143</v>
      </c>
      <c r="I358" s="71"/>
      <c r="J358" s="72"/>
      <c r="K358" s="143" t="s">
        <v>888</v>
      </c>
      <c r="L358" s="71"/>
      <c r="M358" s="71"/>
      <c r="N358" s="71"/>
      <c r="O358" s="72"/>
      <c r="P358" s="99" t="s">
        <v>140</v>
      </c>
      <c r="Q358" s="71"/>
      <c r="R358" s="72"/>
      <c r="S358" s="145" t="s">
        <v>0</v>
      </c>
      <c r="T358" s="72"/>
      <c r="U358" s="146">
        <v>50000.0</v>
      </c>
      <c r="V358" s="71"/>
      <c r="W358" s="72"/>
      <c r="X358" s="146">
        <v>0.0</v>
      </c>
      <c r="Y358" s="72"/>
      <c r="Z358" s="145" t="s">
        <v>74</v>
      </c>
      <c r="AA358" s="72"/>
      <c r="AB358" s="147" t="s">
        <v>75</v>
      </c>
      <c r="AC358" s="75"/>
      <c r="AD358" s="75"/>
      <c r="AE358" s="75"/>
      <c r="AF358" s="75"/>
      <c r="AG358" s="75"/>
      <c r="AH358" s="75"/>
      <c r="AI358" s="75"/>
      <c r="AJ358" s="75"/>
      <c r="AK358" s="75"/>
      <c r="AL358" s="75"/>
      <c r="AM358" s="75"/>
    </row>
    <row r="359">
      <c r="A359" s="75"/>
      <c r="B359" s="160" t="s">
        <v>935</v>
      </c>
      <c r="C359" s="161">
        <v>46157.971957546295</v>
      </c>
      <c r="D359" s="72"/>
      <c r="E359" s="143" t="s">
        <v>7</v>
      </c>
      <c r="F359" s="71"/>
      <c r="G359" s="72"/>
      <c r="H359" s="143" t="s">
        <v>312</v>
      </c>
      <c r="I359" s="71"/>
      <c r="J359" s="72"/>
      <c r="K359" s="143" t="s">
        <v>936</v>
      </c>
      <c r="L359" s="71"/>
      <c r="M359" s="71"/>
      <c r="N359" s="71"/>
      <c r="O359" s="72"/>
      <c r="P359" s="99" t="s">
        <v>226</v>
      </c>
      <c r="Q359" s="71"/>
      <c r="R359" s="72"/>
      <c r="S359" s="145" t="s">
        <v>23</v>
      </c>
      <c r="T359" s="72"/>
      <c r="U359" s="146">
        <v>4500.0</v>
      </c>
      <c r="V359" s="71"/>
      <c r="W359" s="72"/>
      <c r="X359" s="146">
        <v>0.0</v>
      </c>
      <c r="Y359" s="72"/>
      <c r="Z359" s="145" t="s">
        <v>74</v>
      </c>
      <c r="AA359" s="72"/>
      <c r="AB359" s="147" t="s">
        <v>67</v>
      </c>
      <c r="AC359" s="75"/>
      <c r="AD359" s="75"/>
      <c r="AE359" s="75"/>
      <c r="AF359" s="75"/>
      <c r="AG359" s="75"/>
      <c r="AH359" s="75"/>
      <c r="AI359" s="75"/>
      <c r="AJ359" s="75"/>
      <c r="AK359" s="75"/>
      <c r="AL359" s="75"/>
      <c r="AM359" s="75"/>
    </row>
    <row r="360">
      <c r="A360" s="75"/>
      <c r="B360" s="160" t="s">
        <v>937</v>
      </c>
      <c r="C360" s="161">
        <v>46157.97013523148</v>
      </c>
      <c r="D360" s="72"/>
      <c r="E360" s="143" t="s">
        <v>7</v>
      </c>
      <c r="F360" s="71"/>
      <c r="G360" s="72"/>
      <c r="H360" s="143" t="s">
        <v>224</v>
      </c>
      <c r="I360" s="71"/>
      <c r="J360" s="72"/>
      <c r="K360" s="143" t="s">
        <v>938</v>
      </c>
      <c r="L360" s="71"/>
      <c r="M360" s="71"/>
      <c r="N360" s="71"/>
      <c r="O360" s="72"/>
      <c r="P360" s="99" t="s">
        <v>226</v>
      </c>
      <c r="Q360" s="71"/>
      <c r="R360" s="72"/>
      <c r="S360" s="145" t="s">
        <v>23</v>
      </c>
      <c r="T360" s="72"/>
      <c r="U360" s="146">
        <v>5200.0</v>
      </c>
      <c r="V360" s="71"/>
      <c r="W360" s="72"/>
      <c r="X360" s="146">
        <v>0.0</v>
      </c>
      <c r="Y360" s="72"/>
      <c r="Z360" s="145" t="s">
        <v>74</v>
      </c>
      <c r="AA360" s="72"/>
      <c r="AB360" s="147" t="s">
        <v>67</v>
      </c>
      <c r="AC360" s="75"/>
      <c r="AD360" s="75"/>
      <c r="AE360" s="75"/>
      <c r="AF360" s="75"/>
      <c r="AG360" s="75"/>
      <c r="AH360" s="75"/>
      <c r="AI360" s="75"/>
      <c r="AJ360" s="75"/>
      <c r="AK360" s="75"/>
      <c r="AL360" s="75"/>
      <c r="AM360" s="75"/>
    </row>
    <row r="361">
      <c r="A361" s="75"/>
      <c r="B361" s="160" t="s">
        <v>939</v>
      </c>
      <c r="C361" s="161">
        <v>46156.817519178236</v>
      </c>
      <c r="D361" s="72"/>
      <c r="E361" s="143" t="s">
        <v>7</v>
      </c>
      <c r="F361" s="71"/>
      <c r="G361" s="72"/>
      <c r="H361" s="143" t="s">
        <v>127</v>
      </c>
      <c r="I361" s="71"/>
      <c r="J361" s="72"/>
      <c r="K361" s="143" t="s">
        <v>940</v>
      </c>
      <c r="L361" s="71"/>
      <c r="M361" s="71"/>
      <c r="N361" s="71"/>
      <c r="O361" s="72"/>
      <c r="P361" s="99" t="s">
        <v>124</v>
      </c>
      <c r="Q361" s="71"/>
      <c r="R361" s="72"/>
      <c r="S361" s="145" t="s">
        <v>73</v>
      </c>
      <c r="T361" s="72"/>
      <c r="U361" s="146">
        <v>1500.0</v>
      </c>
      <c r="V361" s="71"/>
      <c r="W361" s="72"/>
      <c r="X361" s="146">
        <v>0.0</v>
      </c>
      <c r="Y361" s="72"/>
      <c r="Z361" s="145" t="s">
        <v>74</v>
      </c>
      <c r="AA361" s="72"/>
      <c r="AB361" s="147" t="s">
        <v>75</v>
      </c>
      <c r="AC361" s="75"/>
      <c r="AD361" s="75"/>
      <c r="AE361" s="75"/>
      <c r="AF361" s="75"/>
      <c r="AG361" s="75"/>
      <c r="AH361" s="75"/>
      <c r="AI361" s="75"/>
      <c r="AJ361" s="75"/>
      <c r="AK361" s="75"/>
      <c r="AL361" s="75"/>
      <c r="AM361" s="75"/>
    </row>
    <row r="362">
      <c r="A362" s="75"/>
      <c r="B362" s="160" t="s">
        <v>941</v>
      </c>
      <c r="C362" s="161">
        <v>46156.81656866898</v>
      </c>
      <c r="D362" s="72"/>
      <c r="E362" s="143" t="s">
        <v>70</v>
      </c>
      <c r="F362" s="71"/>
      <c r="G362" s="72"/>
      <c r="H362" s="143" t="s">
        <v>122</v>
      </c>
      <c r="I362" s="71"/>
      <c r="J362" s="72"/>
      <c r="K362" s="143" t="s">
        <v>942</v>
      </c>
      <c r="L362" s="71"/>
      <c r="M362" s="71"/>
      <c r="N362" s="71"/>
      <c r="O362" s="72"/>
      <c r="P362" s="99" t="s">
        <v>124</v>
      </c>
      <c r="Q362" s="71"/>
      <c r="R362" s="72"/>
      <c r="S362" s="145" t="s">
        <v>73</v>
      </c>
      <c r="T362" s="72"/>
      <c r="U362" s="146">
        <v>1500.0</v>
      </c>
      <c r="V362" s="71"/>
      <c r="W362" s="72"/>
      <c r="X362" s="146">
        <v>0.0</v>
      </c>
      <c r="Y362" s="72"/>
      <c r="Z362" s="145" t="s">
        <v>74</v>
      </c>
      <c r="AA362" s="72"/>
      <c r="AB362" s="147" t="s">
        <v>67</v>
      </c>
      <c r="AC362" s="75"/>
      <c r="AD362" s="75"/>
      <c r="AE362" s="75"/>
      <c r="AF362" s="75"/>
      <c r="AG362" s="75"/>
      <c r="AH362" s="75"/>
      <c r="AI362" s="75"/>
      <c r="AJ362" s="75"/>
      <c r="AK362" s="75"/>
      <c r="AL362" s="75"/>
      <c r="AM362" s="75"/>
    </row>
    <row r="363">
      <c r="A363" s="75"/>
      <c r="B363" s="160" t="s">
        <v>943</v>
      </c>
      <c r="C363" s="161">
        <v>46156.70648270834</v>
      </c>
      <c r="D363" s="72"/>
      <c r="E363" s="143" t="s">
        <v>7</v>
      </c>
      <c r="F363" s="71"/>
      <c r="G363" s="72"/>
      <c r="H363" s="143" t="s">
        <v>78</v>
      </c>
      <c r="I363" s="71"/>
      <c r="J363" s="72"/>
      <c r="K363" s="143" t="s">
        <v>944</v>
      </c>
      <c r="L363" s="71"/>
      <c r="M363" s="71"/>
      <c r="N363" s="71"/>
      <c r="O363" s="72"/>
      <c r="P363" s="99" t="s">
        <v>353</v>
      </c>
      <c r="Q363" s="71"/>
      <c r="R363" s="72"/>
      <c r="S363" s="145" t="s">
        <v>81</v>
      </c>
      <c r="T363" s="72"/>
      <c r="U363" s="146">
        <v>30000.0</v>
      </c>
      <c r="V363" s="71"/>
      <c r="W363" s="72"/>
      <c r="X363" s="146">
        <v>0.0</v>
      </c>
      <c r="Y363" s="72"/>
      <c r="Z363" s="145" t="s">
        <v>74</v>
      </c>
      <c r="AA363" s="72"/>
      <c r="AB363" s="147" t="s">
        <v>75</v>
      </c>
      <c r="AC363" s="75"/>
      <c r="AD363" s="75"/>
      <c r="AE363" s="75"/>
      <c r="AF363" s="75"/>
      <c r="AG363" s="75"/>
      <c r="AH363" s="75"/>
      <c r="AI363" s="75"/>
      <c r="AJ363" s="75"/>
      <c r="AK363" s="75"/>
      <c r="AL363" s="75"/>
      <c r="AM363" s="75"/>
    </row>
    <row r="364">
      <c r="A364" s="75"/>
      <c r="B364" s="160" t="s">
        <v>945</v>
      </c>
      <c r="C364" s="161">
        <v>46156.618456435186</v>
      </c>
      <c r="D364" s="72"/>
      <c r="E364" s="143" t="s">
        <v>70</v>
      </c>
      <c r="F364" s="71"/>
      <c r="G364" s="72"/>
      <c r="H364" s="143" t="s">
        <v>138</v>
      </c>
      <c r="I364" s="71"/>
      <c r="J364" s="72"/>
      <c r="K364" s="143" t="s">
        <v>946</v>
      </c>
      <c r="L364" s="71"/>
      <c r="M364" s="71"/>
      <c r="N364" s="71"/>
      <c r="O364" s="72"/>
      <c r="P364" s="99" t="s">
        <v>947</v>
      </c>
      <c r="Q364" s="71"/>
      <c r="R364" s="72"/>
      <c r="S364" s="145" t="s">
        <v>92</v>
      </c>
      <c r="T364" s="72"/>
      <c r="U364" s="146">
        <v>30000.0</v>
      </c>
      <c r="V364" s="71"/>
      <c r="W364" s="72"/>
      <c r="X364" s="146">
        <v>0.0</v>
      </c>
      <c r="Y364" s="72"/>
      <c r="Z364" s="145" t="s">
        <v>74</v>
      </c>
      <c r="AA364" s="72"/>
      <c r="AB364" s="147" t="s">
        <v>75</v>
      </c>
      <c r="AC364" s="75"/>
      <c r="AD364" s="75"/>
      <c r="AE364" s="75"/>
      <c r="AF364" s="75"/>
      <c r="AG364" s="75"/>
      <c r="AH364" s="75"/>
      <c r="AI364" s="75"/>
      <c r="AJ364" s="75"/>
      <c r="AK364" s="75"/>
      <c r="AL364" s="75"/>
      <c r="AM364" s="75"/>
    </row>
    <row r="365">
      <c r="A365" s="75"/>
      <c r="B365" s="160" t="s">
        <v>948</v>
      </c>
      <c r="C365" s="161">
        <v>46156.534335081014</v>
      </c>
      <c r="D365" s="72"/>
      <c r="E365" s="143" t="s">
        <v>7</v>
      </c>
      <c r="F365" s="71"/>
      <c r="G365" s="72"/>
      <c r="H365" s="143" t="s">
        <v>78</v>
      </c>
      <c r="I365" s="71"/>
      <c r="J365" s="72"/>
      <c r="K365" s="143" t="s">
        <v>949</v>
      </c>
      <c r="L365" s="71"/>
      <c r="M365" s="71"/>
      <c r="N365" s="71"/>
      <c r="O365" s="72"/>
      <c r="P365" s="99" t="s">
        <v>343</v>
      </c>
      <c r="Q365" s="71"/>
      <c r="R365" s="72"/>
      <c r="S365" s="145" t="s">
        <v>81</v>
      </c>
      <c r="T365" s="72"/>
      <c r="U365" s="146">
        <v>25000.0</v>
      </c>
      <c r="V365" s="71"/>
      <c r="W365" s="72"/>
      <c r="X365" s="146">
        <v>0.0</v>
      </c>
      <c r="Y365" s="72"/>
      <c r="Z365" s="145" t="s">
        <v>74</v>
      </c>
      <c r="AA365" s="72"/>
      <c r="AB365" s="147" t="s">
        <v>75</v>
      </c>
      <c r="AC365" s="75"/>
      <c r="AD365" s="75"/>
      <c r="AE365" s="75"/>
      <c r="AF365" s="75"/>
      <c r="AG365" s="75"/>
      <c r="AH365" s="75"/>
      <c r="AI365" s="75"/>
      <c r="AJ365" s="75"/>
      <c r="AK365" s="75"/>
      <c r="AL365" s="75"/>
      <c r="AM365" s="75"/>
    </row>
    <row r="366">
      <c r="A366" s="75"/>
      <c r="B366" s="160" t="s">
        <v>950</v>
      </c>
      <c r="C366" s="161">
        <v>46156.49549327546</v>
      </c>
      <c r="D366" s="72"/>
      <c r="E366" s="143" t="s">
        <v>70</v>
      </c>
      <c r="F366" s="71"/>
      <c r="G366" s="72"/>
      <c r="H366" s="143" t="s">
        <v>148</v>
      </c>
      <c r="I366" s="71"/>
      <c r="J366" s="72"/>
      <c r="K366" s="143" t="s">
        <v>951</v>
      </c>
      <c r="L366" s="71"/>
      <c r="M366" s="71"/>
      <c r="N366" s="71"/>
      <c r="O366" s="72"/>
      <c r="P366" s="99" t="s">
        <v>124</v>
      </c>
      <c r="Q366" s="71"/>
      <c r="R366" s="72"/>
      <c r="S366" s="145" t="s">
        <v>73</v>
      </c>
      <c r="T366" s="72"/>
      <c r="U366" s="146">
        <v>4000.0</v>
      </c>
      <c r="V366" s="71"/>
      <c r="W366" s="72"/>
      <c r="X366" s="146">
        <v>0.0</v>
      </c>
      <c r="Y366" s="72"/>
      <c r="Z366" s="145" t="s">
        <v>74</v>
      </c>
      <c r="AA366" s="72"/>
      <c r="AB366" s="147" t="s">
        <v>67</v>
      </c>
      <c r="AC366" s="75"/>
      <c r="AD366" s="75"/>
      <c r="AE366" s="75"/>
      <c r="AF366" s="75"/>
      <c r="AG366" s="75"/>
      <c r="AH366" s="75"/>
      <c r="AI366" s="75"/>
      <c r="AJ366" s="75"/>
      <c r="AK366" s="75"/>
      <c r="AL366" s="75"/>
      <c r="AM366" s="75"/>
    </row>
    <row r="367">
      <c r="A367" s="75"/>
      <c r="B367" s="160" t="s">
        <v>952</v>
      </c>
      <c r="C367" s="161">
        <v>46156.472026550924</v>
      </c>
      <c r="D367" s="72"/>
      <c r="E367" s="143" t="s">
        <v>70</v>
      </c>
      <c r="F367" s="71"/>
      <c r="G367" s="72"/>
      <c r="H367" s="143" t="s">
        <v>138</v>
      </c>
      <c r="I367" s="71"/>
      <c r="J367" s="72"/>
      <c r="K367" s="143" t="s">
        <v>953</v>
      </c>
      <c r="L367" s="71"/>
      <c r="M367" s="71"/>
      <c r="N367" s="71"/>
      <c r="O367" s="72"/>
      <c r="P367" s="99" t="s">
        <v>222</v>
      </c>
      <c r="Q367" s="71"/>
      <c r="R367" s="72"/>
      <c r="S367" s="145" t="s">
        <v>114</v>
      </c>
      <c r="T367" s="72"/>
      <c r="U367" s="146">
        <v>60000.0</v>
      </c>
      <c r="V367" s="71"/>
      <c r="W367" s="72"/>
      <c r="X367" s="146">
        <v>0.0</v>
      </c>
      <c r="Y367" s="72"/>
      <c r="Z367" s="145" t="s">
        <v>74</v>
      </c>
      <c r="AA367" s="72"/>
      <c r="AB367" s="147" t="s">
        <v>75</v>
      </c>
      <c r="AC367" s="75"/>
      <c r="AD367" s="75"/>
      <c r="AE367" s="75"/>
      <c r="AF367" s="75"/>
      <c r="AG367" s="75"/>
      <c r="AH367" s="75"/>
      <c r="AI367" s="75"/>
      <c r="AJ367" s="75"/>
      <c r="AK367" s="75"/>
      <c r="AL367" s="75"/>
      <c r="AM367" s="75"/>
    </row>
    <row r="368">
      <c r="A368" s="75"/>
      <c r="B368" s="160" t="s">
        <v>954</v>
      </c>
      <c r="C368" s="161">
        <v>46156.44612368055</v>
      </c>
      <c r="D368" s="72"/>
      <c r="E368" s="143" t="s">
        <v>7</v>
      </c>
      <c r="F368" s="71"/>
      <c r="G368" s="72"/>
      <c r="H368" s="143" t="s">
        <v>78</v>
      </c>
      <c r="I368" s="71"/>
      <c r="J368" s="72"/>
      <c r="K368" s="143" t="s">
        <v>955</v>
      </c>
      <c r="L368" s="71"/>
      <c r="M368" s="71"/>
      <c r="N368" s="71"/>
      <c r="O368" s="72"/>
      <c r="P368" s="99" t="s">
        <v>376</v>
      </c>
      <c r="Q368" s="71"/>
      <c r="R368" s="72"/>
      <c r="S368" s="145" t="s">
        <v>81</v>
      </c>
      <c r="T368" s="72"/>
      <c r="U368" s="146">
        <v>25000.0</v>
      </c>
      <c r="V368" s="71"/>
      <c r="W368" s="72"/>
      <c r="X368" s="146">
        <v>0.0</v>
      </c>
      <c r="Y368" s="72"/>
      <c r="Z368" s="145" t="s">
        <v>74</v>
      </c>
      <c r="AA368" s="72"/>
      <c r="AB368" s="147" t="s">
        <v>67</v>
      </c>
      <c r="AC368" s="75"/>
      <c r="AD368" s="75"/>
      <c r="AE368" s="75"/>
      <c r="AF368" s="75"/>
      <c r="AG368" s="75"/>
      <c r="AH368" s="75"/>
      <c r="AI368" s="75"/>
      <c r="AJ368" s="75"/>
      <c r="AK368" s="75"/>
      <c r="AL368" s="75"/>
      <c r="AM368" s="75"/>
    </row>
    <row r="369">
      <c r="A369" s="75"/>
      <c r="B369" s="160" t="s">
        <v>956</v>
      </c>
      <c r="C369" s="161">
        <v>46156.44455829861</v>
      </c>
      <c r="D369" s="72"/>
      <c r="E369" s="143" t="s">
        <v>7</v>
      </c>
      <c r="F369" s="71"/>
      <c r="G369" s="72"/>
      <c r="H369" s="143" t="s">
        <v>78</v>
      </c>
      <c r="I369" s="71"/>
      <c r="J369" s="72"/>
      <c r="K369" s="143" t="s">
        <v>957</v>
      </c>
      <c r="L369" s="71"/>
      <c r="M369" s="71"/>
      <c r="N369" s="71"/>
      <c r="O369" s="72"/>
      <c r="P369" s="99" t="s">
        <v>472</v>
      </c>
      <c r="Q369" s="71"/>
      <c r="R369" s="72"/>
      <c r="S369" s="145" t="s">
        <v>81</v>
      </c>
      <c r="T369" s="72"/>
      <c r="U369" s="146">
        <v>25000.0</v>
      </c>
      <c r="V369" s="71"/>
      <c r="W369" s="72"/>
      <c r="X369" s="146">
        <v>0.0</v>
      </c>
      <c r="Y369" s="72"/>
      <c r="Z369" s="145" t="s">
        <v>74</v>
      </c>
      <c r="AA369" s="72"/>
      <c r="AB369" s="147" t="s">
        <v>67</v>
      </c>
      <c r="AC369" s="75"/>
      <c r="AD369" s="75"/>
      <c r="AE369" s="75"/>
      <c r="AF369" s="75"/>
      <c r="AG369" s="75"/>
      <c r="AH369" s="75"/>
      <c r="AI369" s="75"/>
      <c r="AJ369" s="75"/>
      <c r="AK369" s="75"/>
      <c r="AL369" s="75"/>
      <c r="AM369" s="75"/>
    </row>
    <row r="370">
      <c r="A370" s="75"/>
      <c r="B370" s="160" t="s">
        <v>958</v>
      </c>
      <c r="C370" s="161">
        <v>46156.38921003472</v>
      </c>
      <c r="D370" s="72"/>
      <c r="E370" s="143" t="s">
        <v>70</v>
      </c>
      <c r="F370" s="71"/>
      <c r="G370" s="72"/>
      <c r="H370" s="143" t="s">
        <v>395</v>
      </c>
      <c r="I370" s="71"/>
      <c r="J370" s="72"/>
      <c r="K370" s="143" t="s">
        <v>959</v>
      </c>
      <c r="L370" s="71"/>
      <c r="M370" s="71"/>
      <c r="N370" s="71"/>
      <c r="O370" s="72"/>
      <c r="P370" s="99" t="s">
        <v>397</v>
      </c>
      <c r="Q370" s="71"/>
      <c r="R370" s="72"/>
      <c r="S370" s="145" t="s">
        <v>73</v>
      </c>
      <c r="T370" s="72"/>
      <c r="U370" s="146">
        <v>283000.0</v>
      </c>
      <c r="V370" s="71"/>
      <c r="W370" s="72"/>
      <c r="X370" s="146">
        <v>0.0</v>
      </c>
      <c r="Y370" s="72"/>
      <c r="Z370" s="145" t="s">
        <v>74</v>
      </c>
      <c r="AA370" s="72"/>
      <c r="AB370" s="147" t="s">
        <v>75</v>
      </c>
      <c r="AC370" s="75"/>
      <c r="AD370" s="75"/>
      <c r="AE370" s="75"/>
      <c r="AF370" s="75"/>
      <c r="AG370" s="75"/>
      <c r="AH370" s="75"/>
      <c r="AI370" s="75"/>
      <c r="AJ370" s="75"/>
      <c r="AK370" s="75"/>
      <c r="AL370" s="75"/>
      <c r="AM370" s="75"/>
    </row>
    <row r="371">
      <c r="A371" s="75"/>
      <c r="B371" s="160" t="s">
        <v>960</v>
      </c>
      <c r="C371" s="161">
        <v>46156.38610675926</v>
      </c>
      <c r="D371" s="72"/>
      <c r="E371" s="143" t="s">
        <v>70</v>
      </c>
      <c r="F371" s="71"/>
      <c r="G371" s="72"/>
      <c r="H371" s="143" t="s">
        <v>28</v>
      </c>
      <c r="I371" s="71"/>
      <c r="J371" s="72"/>
      <c r="K371" s="143" t="s">
        <v>408</v>
      </c>
      <c r="L371" s="71"/>
      <c r="M371" s="71"/>
      <c r="N371" s="71"/>
      <c r="O371" s="72"/>
      <c r="P371" s="99" t="s">
        <v>409</v>
      </c>
      <c r="Q371" s="71"/>
      <c r="R371" s="72"/>
      <c r="S371" s="145" t="s">
        <v>125</v>
      </c>
      <c r="T371" s="72"/>
      <c r="U371" s="146">
        <v>72000.0</v>
      </c>
      <c r="V371" s="71"/>
      <c r="W371" s="72"/>
      <c r="X371" s="146">
        <v>0.0</v>
      </c>
      <c r="Y371" s="72"/>
      <c r="Z371" s="145" t="s">
        <v>74</v>
      </c>
      <c r="AA371" s="72"/>
      <c r="AB371" s="147" t="s">
        <v>75</v>
      </c>
      <c r="AC371" s="75"/>
      <c r="AD371" s="75"/>
      <c r="AE371" s="75"/>
      <c r="AF371" s="75"/>
      <c r="AG371" s="75"/>
      <c r="AH371" s="75"/>
      <c r="AI371" s="75"/>
      <c r="AJ371" s="75"/>
      <c r="AK371" s="75"/>
      <c r="AL371" s="75"/>
      <c r="AM371" s="75"/>
    </row>
    <row r="372">
      <c r="A372" s="75"/>
      <c r="B372" s="160" t="s">
        <v>961</v>
      </c>
      <c r="C372" s="161">
        <v>46155.80008847222</v>
      </c>
      <c r="D372" s="72"/>
      <c r="E372" s="143" t="s">
        <v>7</v>
      </c>
      <c r="F372" s="71"/>
      <c r="G372" s="72"/>
      <c r="H372" s="143" t="s">
        <v>78</v>
      </c>
      <c r="I372" s="71"/>
      <c r="J372" s="72"/>
      <c r="K372" s="143" t="s">
        <v>962</v>
      </c>
      <c r="L372" s="71"/>
      <c r="M372" s="71"/>
      <c r="N372" s="71"/>
      <c r="O372" s="72"/>
      <c r="P372" s="99" t="s">
        <v>963</v>
      </c>
      <c r="Q372" s="71"/>
      <c r="R372" s="72"/>
      <c r="S372" s="145" t="s">
        <v>114</v>
      </c>
      <c r="T372" s="72"/>
      <c r="U372" s="146">
        <v>30000.0</v>
      </c>
      <c r="V372" s="71"/>
      <c r="W372" s="72"/>
      <c r="X372" s="146">
        <v>0.0</v>
      </c>
      <c r="Y372" s="72"/>
      <c r="Z372" s="145" t="s">
        <v>74</v>
      </c>
      <c r="AA372" s="72"/>
      <c r="AB372" s="147" t="s">
        <v>75</v>
      </c>
      <c r="AC372" s="75"/>
      <c r="AD372" s="75"/>
      <c r="AE372" s="75"/>
      <c r="AF372" s="75"/>
      <c r="AG372" s="75"/>
      <c r="AH372" s="75"/>
      <c r="AI372" s="75"/>
      <c r="AJ372" s="75"/>
      <c r="AK372" s="75"/>
      <c r="AL372" s="75"/>
      <c r="AM372" s="75"/>
    </row>
    <row r="373">
      <c r="A373" s="75"/>
      <c r="B373" s="160" t="s">
        <v>964</v>
      </c>
      <c r="C373" s="161">
        <v>46155.749522812504</v>
      </c>
      <c r="D373" s="72"/>
      <c r="E373" s="143" t="s">
        <v>7</v>
      </c>
      <c r="F373" s="71"/>
      <c r="G373" s="72"/>
      <c r="H373" s="143" t="s">
        <v>78</v>
      </c>
      <c r="I373" s="71"/>
      <c r="J373" s="72"/>
      <c r="K373" s="143" t="s">
        <v>965</v>
      </c>
      <c r="L373" s="71"/>
      <c r="M373" s="71"/>
      <c r="N373" s="71"/>
      <c r="O373" s="72"/>
      <c r="P373" s="99" t="s">
        <v>966</v>
      </c>
      <c r="Q373" s="71"/>
      <c r="R373" s="72"/>
      <c r="S373" s="145" t="s">
        <v>81</v>
      </c>
      <c r="T373" s="72"/>
      <c r="U373" s="146">
        <v>25000.0</v>
      </c>
      <c r="V373" s="71"/>
      <c r="W373" s="72"/>
      <c r="X373" s="146">
        <v>0.0</v>
      </c>
      <c r="Y373" s="72"/>
      <c r="Z373" s="145" t="s">
        <v>74</v>
      </c>
      <c r="AA373" s="72"/>
      <c r="AB373" s="147" t="s">
        <v>67</v>
      </c>
      <c r="AC373" s="75"/>
      <c r="AD373" s="75"/>
      <c r="AE373" s="75"/>
      <c r="AF373" s="75"/>
      <c r="AG373" s="75"/>
      <c r="AH373" s="75"/>
      <c r="AI373" s="75"/>
      <c r="AJ373" s="75"/>
      <c r="AK373" s="75"/>
      <c r="AL373" s="75"/>
      <c r="AM373" s="75"/>
    </row>
    <row r="374">
      <c r="A374" s="75"/>
      <c r="B374" s="160" t="s">
        <v>967</v>
      </c>
      <c r="C374" s="161">
        <v>46155.68889363426</v>
      </c>
      <c r="D374" s="72"/>
      <c r="E374" s="143" t="s">
        <v>7</v>
      </c>
      <c r="F374" s="71"/>
      <c r="G374" s="72"/>
      <c r="H374" s="143" t="s">
        <v>78</v>
      </c>
      <c r="I374" s="71"/>
      <c r="J374" s="72"/>
      <c r="K374" s="143" t="s">
        <v>968</v>
      </c>
      <c r="L374" s="71"/>
      <c r="M374" s="71"/>
      <c r="N374" s="71"/>
      <c r="O374" s="72"/>
      <c r="P374" s="99" t="s">
        <v>969</v>
      </c>
      <c r="Q374" s="71"/>
      <c r="R374" s="72"/>
      <c r="S374" s="145" t="s">
        <v>81</v>
      </c>
      <c r="T374" s="72"/>
      <c r="U374" s="146">
        <v>25000.0</v>
      </c>
      <c r="V374" s="71"/>
      <c r="W374" s="72"/>
      <c r="X374" s="146">
        <v>0.0</v>
      </c>
      <c r="Y374" s="72"/>
      <c r="Z374" s="145" t="s">
        <v>74</v>
      </c>
      <c r="AA374" s="72"/>
      <c r="AB374" s="147" t="s">
        <v>75</v>
      </c>
      <c r="AC374" s="75"/>
      <c r="AD374" s="75"/>
      <c r="AE374" s="75"/>
      <c r="AF374" s="75"/>
      <c r="AG374" s="75"/>
      <c r="AH374" s="75"/>
      <c r="AI374" s="75"/>
      <c r="AJ374" s="75"/>
      <c r="AK374" s="75"/>
      <c r="AL374" s="75"/>
      <c r="AM374" s="75"/>
    </row>
    <row r="375">
      <c r="A375" s="75"/>
      <c r="B375" s="160" t="s">
        <v>970</v>
      </c>
      <c r="C375" s="161">
        <v>46155.671113993056</v>
      </c>
      <c r="D375" s="72"/>
      <c r="E375" s="143" t="s">
        <v>70</v>
      </c>
      <c r="F375" s="71"/>
      <c r="G375" s="72"/>
      <c r="H375" s="143" t="s">
        <v>169</v>
      </c>
      <c r="I375" s="71"/>
      <c r="J375" s="72"/>
      <c r="K375" s="143" t="s">
        <v>971</v>
      </c>
      <c r="L375" s="71"/>
      <c r="M375" s="71"/>
      <c r="N375" s="71"/>
      <c r="O375" s="72"/>
      <c r="P375" s="99" t="s">
        <v>150</v>
      </c>
      <c r="Q375" s="71"/>
      <c r="R375" s="72"/>
      <c r="S375" s="145" t="s">
        <v>73</v>
      </c>
      <c r="T375" s="72"/>
      <c r="U375" s="146">
        <v>18000.0</v>
      </c>
      <c r="V375" s="71"/>
      <c r="W375" s="72"/>
      <c r="X375" s="146">
        <v>0.0</v>
      </c>
      <c r="Y375" s="72"/>
      <c r="Z375" s="145" t="s">
        <v>74</v>
      </c>
      <c r="AA375" s="72"/>
      <c r="AB375" s="147" t="s">
        <v>75</v>
      </c>
      <c r="AC375" s="75"/>
      <c r="AD375" s="75"/>
      <c r="AE375" s="75"/>
      <c r="AF375" s="75"/>
      <c r="AG375" s="75"/>
      <c r="AH375" s="75"/>
      <c r="AI375" s="75"/>
      <c r="AJ375" s="75"/>
      <c r="AK375" s="75"/>
      <c r="AL375" s="75"/>
      <c r="AM375" s="75"/>
    </row>
    <row r="376">
      <c r="A376" s="75"/>
      <c r="B376" s="160" t="s">
        <v>972</v>
      </c>
      <c r="C376" s="161">
        <v>46155.669760185185</v>
      </c>
      <c r="D376" s="72"/>
      <c r="E376" s="143" t="s">
        <v>70</v>
      </c>
      <c r="F376" s="71"/>
      <c r="G376" s="72"/>
      <c r="H376" s="143" t="s">
        <v>138</v>
      </c>
      <c r="I376" s="71"/>
      <c r="J376" s="72"/>
      <c r="K376" s="143" t="s">
        <v>973</v>
      </c>
      <c r="L376" s="71"/>
      <c r="M376" s="71"/>
      <c r="N376" s="71"/>
      <c r="O376" s="72"/>
      <c r="P376" s="99" t="s">
        <v>140</v>
      </c>
      <c r="Q376" s="71"/>
      <c r="R376" s="72"/>
      <c r="S376" s="145" t="s">
        <v>0</v>
      </c>
      <c r="T376" s="72"/>
      <c r="U376" s="146">
        <v>25000.0</v>
      </c>
      <c r="V376" s="71"/>
      <c r="W376" s="72"/>
      <c r="X376" s="146">
        <v>0.0</v>
      </c>
      <c r="Y376" s="72"/>
      <c r="Z376" s="145" t="s">
        <v>74</v>
      </c>
      <c r="AA376" s="72"/>
      <c r="AB376" s="147" t="s">
        <v>75</v>
      </c>
      <c r="AC376" s="75"/>
      <c r="AD376" s="75"/>
      <c r="AE376" s="75"/>
      <c r="AF376" s="75"/>
      <c r="AG376" s="75"/>
      <c r="AH376" s="75"/>
      <c r="AI376" s="75"/>
      <c r="AJ376" s="75"/>
      <c r="AK376" s="75"/>
      <c r="AL376" s="75"/>
      <c r="AM376" s="75"/>
    </row>
    <row r="377">
      <c r="A377" s="75"/>
      <c r="B377" s="160" t="s">
        <v>974</v>
      </c>
      <c r="C377" s="161">
        <v>46155.58241725694</v>
      </c>
      <c r="D377" s="72"/>
      <c r="E377" s="143" t="s">
        <v>7</v>
      </c>
      <c r="F377" s="71"/>
      <c r="G377" s="72"/>
      <c r="H377" s="143" t="s">
        <v>143</v>
      </c>
      <c r="I377" s="71"/>
      <c r="J377" s="72"/>
      <c r="K377" s="143" t="s">
        <v>888</v>
      </c>
      <c r="L377" s="71"/>
      <c r="M377" s="71"/>
      <c r="N377" s="71"/>
      <c r="O377" s="72"/>
      <c r="P377" s="99" t="s">
        <v>140</v>
      </c>
      <c r="Q377" s="71"/>
      <c r="R377" s="72"/>
      <c r="S377" s="145" t="s">
        <v>0</v>
      </c>
      <c r="T377" s="72"/>
      <c r="U377" s="146">
        <v>50000.0</v>
      </c>
      <c r="V377" s="71"/>
      <c r="W377" s="72"/>
      <c r="X377" s="146">
        <v>0.0</v>
      </c>
      <c r="Y377" s="72"/>
      <c r="Z377" s="145" t="s">
        <v>74</v>
      </c>
      <c r="AA377" s="72"/>
      <c r="AB377" s="147" t="s">
        <v>75</v>
      </c>
      <c r="AC377" s="75"/>
      <c r="AD377" s="75"/>
      <c r="AE377" s="75"/>
      <c r="AF377" s="75"/>
      <c r="AG377" s="75"/>
      <c r="AH377" s="75"/>
      <c r="AI377" s="75"/>
      <c r="AJ377" s="75"/>
      <c r="AK377" s="75"/>
      <c r="AL377" s="75"/>
      <c r="AM377" s="75"/>
    </row>
    <row r="378">
      <c r="A378" s="75"/>
      <c r="B378" s="160" t="s">
        <v>975</v>
      </c>
      <c r="C378" s="161">
        <v>46155.51129473379</v>
      </c>
      <c r="D378" s="72"/>
      <c r="E378" s="143" t="s">
        <v>7</v>
      </c>
      <c r="F378" s="71"/>
      <c r="G378" s="72"/>
      <c r="H378" s="143" t="s">
        <v>78</v>
      </c>
      <c r="I378" s="71"/>
      <c r="J378" s="72"/>
      <c r="K378" s="143" t="s">
        <v>976</v>
      </c>
      <c r="L378" s="71"/>
      <c r="M378" s="71"/>
      <c r="N378" s="71"/>
      <c r="O378" s="72"/>
      <c r="P378" s="99" t="s">
        <v>603</v>
      </c>
      <c r="Q378" s="71"/>
      <c r="R378" s="72"/>
      <c r="S378" s="145" t="s">
        <v>92</v>
      </c>
      <c r="T378" s="72"/>
      <c r="U378" s="146">
        <v>20000.0</v>
      </c>
      <c r="V378" s="71"/>
      <c r="W378" s="72"/>
      <c r="X378" s="146">
        <v>0.0</v>
      </c>
      <c r="Y378" s="72"/>
      <c r="Z378" s="145" t="s">
        <v>74</v>
      </c>
      <c r="AA378" s="72"/>
      <c r="AB378" s="147" t="s">
        <v>67</v>
      </c>
      <c r="AC378" s="75"/>
      <c r="AD378" s="75"/>
      <c r="AE378" s="75"/>
      <c r="AF378" s="75"/>
      <c r="AG378" s="75"/>
      <c r="AH378" s="75"/>
      <c r="AI378" s="75"/>
      <c r="AJ378" s="75"/>
      <c r="AK378" s="75"/>
      <c r="AL378" s="75"/>
      <c r="AM378" s="75"/>
    </row>
    <row r="379">
      <c r="A379" s="75"/>
      <c r="B379" s="160" t="s">
        <v>977</v>
      </c>
      <c r="C379" s="161">
        <v>46155.473171377314</v>
      </c>
      <c r="D379" s="72"/>
      <c r="E379" s="143" t="s">
        <v>70</v>
      </c>
      <c r="F379" s="71"/>
      <c r="G379" s="72"/>
      <c r="H379" s="143" t="s">
        <v>30</v>
      </c>
      <c r="I379" s="71"/>
      <c r="J379" s="72"/>
      <c r="K379" s="143" t="s">
        <v>978</v>
      </c>
      <c r="L379" s="71"/>
      <c r="M379" s="71"/>
      <c r="N379" s="71"/>
      <c r="O379" s="72"/>
      <c r="P379" s="99" t="s">
        <v>979</v>
      </c>
      <c r="Q379" s="71"/>
      <c r="R379" s="72"/>
      <c r="S379" s="145" t="s">
        <v>73</v>
      </c>
      <c r="T379" s="72"/>
      <c r="U379" s="146">
        <v>21000.0</v>
      </c>
      <c r="V379" s="71"/>
      <c r="W379" s="72"/>
      <c r="X379" s="146">
        <v>0.0</v>
      </c>
      <c r="Y379" s="72"/>
      <c r="Z379" s="145" t="s">
        <v>74</v>
      </c>
      <c r="AA379" s="72"/>
      <c r="AB379" s="147" t="s">
        <v>75</v>
      </c>
      <c r="AC379" s="75"/>
      <c r="AD379" s="75"/>
      <c r="AE379" s="75"/>
      <c r="AF379" s="75"/>
      <c r="AG379" s="75"/>
      <c r="AH379" s="75"/>
      <c r="AI379" s="75"/>
      <c r="AJ379" s="75"/>
      <c r="AK379" s="75"/>
      <c r="AL379" s="75"/>
      <c r="AM379" s="75"/>
    </row>
    <row r="380">
      <c r="A380" s="75"/>
      <c r="B380" s="160" t="s">
        <v>980</v>
      </c>
      <c r="C380" s="161">
        <v>46155.402503923615</v>
      </c>
      <c r="D380" s="72"/>
      <c r="E380" s="143" t="s">
        <v>7</v>
      </c>
      <c r="F380" s="71"/>
      <c r="G380" s="72"/>
      <c r="H380" s="143" t="s">
        <v>78</v>
      </c>
      <c r="I380" s="71"/>
      <c r="J380" s="72"/>
      <c r="K380" s="143" t="s">
        <v>981</v>
      </c>
      <c r="L380" s="71"/>
      <c r="M380" s="71"/>
      <c r="N380" s="71"/>
      <c r="O380" s="72"/>
      <c r="P380" s="99" t="s">
        <v>373</v>
      </c>
      <c r="Q380" s="71"/>
      <c r="R380" s="72"/>
      <c r="S380" s="145" t="s">
        <v>81</v>
      </c>
      <c r="T380" s="72"/>
      <c r="U380" s="146">
        <v>45000.0</v>
      </c>
      <c r="V380" s="71"/>
      <c r="W380" s="72"/>
      <c r="X380" s="146">
        <v>0.0</v>
      </c>
      <c r="Y380" s="72"/>
      <c r="Z380" s="145" t="s">
        <v>74</v>
      </c>
      <c r="AA380" s="72"/>
      <c r="AB380" s="147" t="s">
        <v>67</v>
      </c>
      <c r="AC380" s="75"/>
      <c r="AD380" s="75"/>
      <c r="AE380" s="75"/>
      <c r="AF380" s="75"/>
      <c r="AG380" s="75"/>
      <c r="AH380" s="75"/>
      <c r="AI380" s="75"/>
      <c r="AJ380" s="75"/>
      <c r="AK380" s="75"/>
      <c r="AL380" s="75"/>
      <c r="AM380" s="75"/>
    </row>
    <row r="381">
      <c r="A381" s="75"/>
      <c r="B381" s="160" t="s">
        <v>982</v>
      </c>
      <c r="C381" s="161">
        <v>46154.78355443287</v>
      </c>
      <c r="D381" s="72"/>
      <c r="E381" s="143" t="s">
        <v>70</v>
      </c>
      <c r="F381" s="71"/>
      <c r="G381" s="72"/>
      <c r="H381" s="143" t="s">
        <v>78</v>
      </c>
      <c r="I381" s="71"/>
      <c r="J381" s="72"/>
      <c r="K381" s="143" t="s">
        <v>983</v>
      </c>
      <c r="L381" s="71"/>
      <c r="M381" s="71"/>
      <c r="N381" s="71"/>
      <c r="O381" s="72"/>
      <c r="P381" s="99" t="s">
        <v>984</v>
      </c>
      <c r="Q381" s="71"/>
      <c r="R381" s="72"/>
      <c r="S381" s="145" t="s">
        <v>73</v>
      </c>
      <c r="T381" s="72"/>
      <c r="U381" s="146">
        <v>20000.0</v>
      </c>
      <c r="V381" s="71"/>
      <c r="W381" s="72"/>
      <c r="X381" s="146">
        <v>0.0</v>
      </c>
      <c r="Y381" s="72"/>
      <c r="Z381" s="145" t="s">
        <v>74</v>
      </c>
      <c r="AA381" s="72"/>
      <c r="AB381" s="147" t="s">
        <v>67</v>
      </c>
      <c r="AC381" s="75"/>
      <c r="AD381" s="75"/>
      <c r="AE381" s="75"/>
      <c r="AF381" s="75"/>
      <c r="AG381" s="75"/>
      <c r="AH381" s="75"/>
      <c r="AI381" s="75"/>
      <c r="AJ381" s="75"/>
      <c r="AK381" s="75"/>
      <c r="AL381" s="75"/>
      <c r="AM381" s="75"/>
    </row>
    <row r="382">
      <c r="A382" s="75"/>
      <c r="B382" s="160" t="s">
        <v>985</v>
      </c>
      <c r="C382" s="161">
        <v>46154.78233934028</v>
      </c>
      <c r="D382" s="72"/>
      <c r="E382" s="143" t="s">
        <v>7</v>
      </c>
      <c r="F382" s="71"/>
      <c r="G382" s="72"/>
      <c r="H382" s="143" t="s">
        <v>78</v>
      </c>
      <c r="I382" s="71"/>
      <c r="J382" s="72"/>
      <c r="K382" s="143" t="s">
        <v>986</v>
      </c>
      <c r="L382" s="71"/>
      <c r="M382" s="71"/>
      <c r="N382" s="71"/>
      <c r="O382" s="72"/>
      <c r="P382" s="99" t="s">
        <v>984</v>
      </c>
      <c r="Q382" s="71"/>
      <c r="R382" s="72"/>
      <c r="S382" s="145" t="s">
        <v>114</v>
      </c>
      <c r="T382" s="72"/>
      <c r="U382" s="146">
        <v>20000.0</v>
      </c>
      <c r="V382" s="71"/>
      <c r="W382" s="72"/>
      <c r="X382" s="146">
        <v>0.0</v>
      </c>
      <c r="Y382" s="72"/>
      <c r="Z382" s="145" t="s">
        <v>74</v>
      </c>
      <c r="AA382" s="72"/>
      <c r="AB382" s="147" t="s">
        <v>67</v>
      </c>
      <c r="AC382" s="75"/>
      <c r="AD382" s="75"/>
      <c r="AE382" s="75"/>
      <c r="AF382" s="75"/>
      <c r="AG382" s="75"/>
      <c r="AH382" s="75"/>
      <c r="AI382" s="75"/>
      <c r="AJ382" s="75"/>
      <c r="AK382" s="75"/>
      <c r="AL382" s="75"/>
      <c r="AM382" s="75"/>
    </row>
    <row r="383">
      <c r="A383" s="75"/>
      <c r="B383" s="160" t="s">
        <v>987</v>
      </c>
      <c r="C383" s="161">
        <v>46154.74699209491</v>
      </c>
      <c r="D383" s="72"/>
      <c r="E383" s="143" t="s">
        <v>7</v>
      </c>
      <c r="F383" s="71"/>
      <c r="G383" s="72"/>
      <c r="H383" s="143" t="s">
        <v>78</v>
      </c>
      <c r="I383" s="71"/>
      <c r="J383" s="72"/>
      <c r="K383" s="143" t="s">
        <v>988</v>
      </c>
      <c r="L383" s="71"/>
      <c r="M383" s="71"/>
      <c r="N383" s="71"/>
      <c r="O383" s="72"/>
      <c r="P383" s="99" t="s">
        <v>363</v>
      </c>
      <c r="Q383" s="71"/>
      <c r="R383" s="72"/>
      <c r="S383" s="145" t="s">
        <v>81</v>
      </c>
      <c r="T383" s="72"/>
      <c r="U383" s="146">
        <v>10000.0</v>
      </c>
      <c r="V383" s="71"/>
      <c r="W383" s="72"/>
      <c r="X383" s="146">
        <v>0.0</v>
      </c>
      <c r="Y383" s="72"/>
      <c r="Z383" s="145" t="s">
        <v>74</v>
      </c>
      <c r="AA383" s="72"/>
      <c r="AB383" s="147" t="s">
        <v>67</v>
      </c>
      <c r="AC383" s="75"/>
      <c r="AD383" s="75"/>
      <c r="AE383" s="75"/>
      <c r="AF383" s="75"/>
      <c r="AG383" s="75"/>
      <c r="AH383" s="75"/>
      <c r="AI383" s="75"/>
      <c r="AJ383" s="75"/>
      <c r="AK383" s="75"/>
      <c r="AL383" s="75"/>
      <c r="AM383" s="75"/>
    </row>
    <row r="384">
      <c r="A384" s="75"/>
      <c r="B384" s="160" t="s">
        <v>989</v>
      </c>
      <c r="C384" s="161">
        <v>46154.745970856486</v>
      </c>
      <c r="D384" s="72"/>
      <c r="E384" s="143" t="s">
        <v>7</v>
      </c>
      <c r="F384" s="71"/>
      <c r="G384" s="72"/>
      <c r="H384" s="143" t="s">
        <v>78</v>
      </c>
      <c r="I384" s="71"/>
      <c r="J384" s="72"/>
      <c r="K384" s="143" t="s">
        <v>988</v>
      </c>
      <c r="L384" s="71"/>
      <c r="M384" s="71"/>
      <c r="N384" s="71"/>
      <c r="O384" s="72"/>
      <c r="P384" s="99" t="s">
        <v>363</v>
      </c>
      <c r="Q384" s="71"/>
      <c r="R384" s="72"/>
      <c r="S384" s="145" t="s">
        <v>81</v>
      </c>
      <c r="T384" s="72"/>
      <c r="U384" s="146">
        <v>15000.0</v>
      </c>
      <c r="V384" s="71"/>
      <c r="W384" s="72"/>
      <c r="X384" s="146">
        <v>0.0</v>
      </c>
      <c r="Y384" s="72"/>
      <c r="Z384" s="145" t="s">
        <v>74</v>
      </c>
      <c r="AA384" s="72"/>
      <c r="AB384" s="147" t="s">
        <v>75</v>
      </c>
      <c r="AC384" s="75"/>
      <c r="AD384" s="75"/>
      <c r="AE384" s="75"/>
      <c r="AF384" s="75"/>
      <c r="AG384" s="75"/>
      <c r="AH384" s="75"/>
      <c r="AI384" s="75"/>
      <c r="AJ384" s="75"/>
      <c r="AK384" s="75"/>
      <c r="AL384" s="75"/>
      <c r="AM384" s="75"/>
    </row>
    <row r="385">
      <c r="A385" s="75"/>
      <c r="B385" s="160" t="s">
        <v>990</v>
      </c>
      <c r="C385" s="161">
        <v>46154.72789733796</v>
      </c>
      <c r="D385" s="72"/>
      <c r="E385" s="143" t="s">
        <v>7</v>
      </c>
      <c r="F385" s="71"/>
      <c r="G385" s="72"/>
      <c r="H385" s="143" t="s">
        <v>78</v>
      </c>
      <c r="I385" s="71"/>
      <c r="J385" s="72"/>
      <c r="K385" s="143" t="s">
        <v>991</v>
      </c>
      <c r="L385" s="71"/>
      <c r="M385" s="71"/>
      <c r="N385" s="71"/>
      <c r="O385" s="72"/>
      <c r="P385" s="99" t="s">
        <v>992</v>
      </c>
      <c r="Q385" s="71"/>
      <c r="R385" s="72"/>
      <c r="S385" s="145" t="s">
        <v>81</v>
      </c>
      <c r="T385" s="72"/>
      <c r="U385" s="146">
        <v>25000.0</v>
      </c>
      <c r="V385" s="71"/>
      <c r="W385" s="72"/>
      <c r="X385" s="146">
        <v>0.0</v>
      </c>
      <c r="Y385" s="72"/>
      <c r="Z385" s="145" t="s">
        <v>74</v>
      </c>
      <c r="AA385" s="72"/>
      <c r="AB385" s="147" t="s">
        <v>67</v>
      </c>
      <c r="AC385" s="75"/>
      <c r="AD385" s="75"/>
      <c r="AE385" s="75"/>
      <c r="AF385" s="75"/>
      <c r="AG385" s="75"/>
      <c r="AH385" s="75"/>
      <c r="AI385" s="75"/>
      <c r="AJ385" s="75"/>
      <c r="AK385" s="75"/>
      <c r="AL385" s="75"/>
      <c r="AM385" s="75"/>
    </row>
    <row r="386">
      <c r="A386" s="75"/>
      <c r="B386" s="160" t="s">
        <v>993</v>
      </c>
      <c r="C386" s="161">
        <v>46154.621414293986</v>
      </c>
      <c r="D386" s="72"/>
      <c r="E386" s="143" t="s">
        <v>7</v>
      </c>
      <c r="F386" s="71"/>
      <c r="G386" s="72"/>
      <c r="H386" s="143" t="s">
        <v>78</v>
      </c>
      <c r="I386" s="71"/>
      <c r="J386" s="72"/>
      <c r="K386" s="143" t="s">
        <v>994</v>
      </c>
      <c r="L386" s="71"/>
      <c r="M386" s="71"/>
      <c r="N386" s="71"/>
      <c r="O386" s="72"/>
      <c r="P386" s="99" t="s">
        <v>995</v>
      </c>
      <c r="Q386" s="71"/>
      <c r="R386" s="72"/>
      <c r="S386" s="145" t="s">
        <v>81</v>
      </c>
      <c r="T386" s="72"/>
      <c r="U386" s="146">
        <v>30000.0</v>
      </c>
      <c r="V386" s="71"/>
      <c r="W386" s="72"/>
      <c r="X386" s="146">
        <v>0.0</v>
      </c>
      <c r="Y386" s="72"/>
      <c r="Z386" s="145" t="s">
        <v>74</v>
      </c>
      <c r="AA386" s="72"/>
      <c r="AB386" s="147" t="s">
        <v>75</v>
      </c>
      <c r="AC386" s="75"/>
      <c r="AD386" s="75"/>
      <c r="AE386" s="75"/>
      <c r="AF386" s="75"/>
      <c r="AG386" s="75"/>
      <c r="AH386" s="75"/>
      <c r="AI386" s="75"/>
      <c r="AJ386" s="75"/>
      <c r="AK386" s="75"/>
      <c r="AL386" s="75"/>
      <c r="AM386" s="75"/>
    </row>
    <row r="387">
      <c r="A387" s="75"/>
      <c r="B387" s="160" t="s">
        <v>996</v>
      </c>
      <c r="C387" s="161">
        <v>46154.60359428241</v>
      </c>
      <c r="D387" s="72"/>
      <c r="E387" s="143" t="s">
        <v>7</v>
      </c>
      <c r="F387" s="71"/>
      <c r="G387" s="72"/>
      <c r="H387" s="143" t="s">
        <v>78</v>
      </c>
      <c r="I387" s="71"/>
      <c r="J387" s="72"/>
      <c r="K387" s="143" t="s">
        <v>997</v>
      </c>
      <c r="L387" s="71"/>
      <c r="M387" s="71"/>
      <c r="N387" s="71"/>
      <c r="O387" s="72"/>
      <c r="P387" s="99" t="s">
        <v>998</v>
      </c>
      <c r="Q387" s="71"/>
      <c r="R387" s="72"/>
      <c r="S387" s="145" t="s">
        <v>114</v>
      </c>
      <c r="T387" s="72"/>
      <c r="U387" s="146">
        <v>20000.0</v>
      </c>
      <c r="V387" s="71"/>
      <c r="W387" s="72"/>
      <c r="X387" s="146">
        <v>0.0</v>
      </c>
      <c r="Y387" s="72"/>
      <c r="Z387" s="145" t="s">
        <v>74</v>
      </c>
      <c r="AA387" s="72"/>
      <c r="AB387" s="147" t="s">
        <v>67</v>
      </c>
      <c r="AC387" s="75"/>
      <c r="AD387" s="75"/>
      <c r="AE387" s="75"/>
      <c r="AF387" s="75"/>
      <c r="AG387" s="75"/>
      <c r="AH387" s="75"/>
      <c r="AI387" s="75"/>
      <c r="AJ387" s="75"/>
      <c r="AK387" s="75"/>
      <c r="AL387" s="75"/>
      <c r="AM387" s="75"/>
    </row>
    <row r="388">
      <c r="A388" s="75"/>
      <c r="B388" s="160" t="s">
        <v>999</v>
      </c>
      <c r="C388" s="161">
        <v>46154.59533700232</v>
      </c>
      <c r="D388" s="72"/>
      <c r="E388" s="143" t="s">
        <v>7</v>
      </c>
      <c r="F388" s="71"/>
      <c r="G388" s="72"/>
      <c r="H388" s="143" t="s">
        <v>78</v>
      </c>
      <c r="I388" s="71"/>
      <c r="J388" s="72"/>
      <c r="K388" s="143" t="s">
        <v>1000</v>
      </c>
      <c r="L388" s="71"/>
      <c r="M388" s="71"/>
      <c r="N388" s="71"/>
      <c r="O388" s="72"/>
      <c r="P388" s="99" t="s">
        <v>1001</v>
      </c>
      <c r="Q388" s="71"/>
      <c r="R388" s="72"/>
      <c r="S388" s="145" t="s">
        <v>114</v>
      </c>
      <c r="T388" s="72"/>
      <c r="U388" s="146">
        <v>20000.0</v>
      </c>
      <c r="V388" s="71"/>
      <c r="W388" s="72"/>
      <c r="X388" s="146">
        <v>0.0</v>
      </c>
      <c r="Y388" s="72"/>
      <c r="Z388" s="145" t="s">
        <v>74</v>
      </c>
      <c r="AA388" s="72"/>
      <c r="AB388" s="147" t="s">
        <v>67</v>
      </c>
      <c r="AC388" s="75"/>
      <c r="AD388" s="75"/>
      <c r="AE388" s="75"/>
      <c r="AF388" s="75"/>
      <c r="AG388" s="75"/>
      <c r="AH388" s="75"/>
      <c r="AI388" s="75"/>
      <c r="AJ388" s="75"/>
      <c r="AK388" s="75"/>
      <c r="AL388" s="75"/>
      <c r="AM388" s="75"/>
    </row>
    <row r="389">
      <c r="A389" s="75"/>
      <c r="B389" s="160" t="s">
        <v>1002</v>
      </c>
      <c r="C389" s="161">
        <v>46154.427815243056</v>
      </c>
      <c r="D389" s="72"/>
      <c r="E389" s="143" t="s">
        <v>7</v>
      </c>
      <c r="F389" s="71"/>
      <c r="G389" s="72"/>
      <c r="H389" s="143" t="s">
        <v>127</v>
      </c>
      <c r="I389" s="71"/>
      <c r="J389" s="72"/>
      <c r="K389" s="143" t="s">
        <v>1003</v>
      </c>
      <c r="L389" s="71"/>
      <c r="M389" s="71"/>
      <c r="N389" s="71"/>
      <c r="O389" s="72"/>
      <c r="P389" s="99" t="s">
        <v>124</v>
      </c>
      <c r="Q389" s="71"/>
      <c r="R389" s="72"/>
      <c r="S389" s="145" t="s">
        <v>73</v>
      </c>
      <c r="T389" s="72"/>
      <c r="U389" s="146">
        <v>21500.0</v>
      </c>
      <c r="V389" s="71"/>
      <c r="W389" s="72"/>
      <c r="X389" s="146">
        <v>0.0</v>
      </c>
      <c r="Y389" s="72"/>
      <c r="Z389" s="145" t="s">
        <v>74</v>
      </c>
      <c r="AA389" s="72"/>
      <c r="AB389" s="147" t="s">
        <v>67</v>
      </c>
      <c r="AC389" s="75"/>
      <c r="AD389" s="75"/>
      <c r="AE389" s="75"/>
      <c r="AF389" s="75"/>
      <c r="AG389" s="75"/>
      <c r="AH389" s="75"/>
      <c r="AI389" s="75"/>
      <c r="AJ389" s="75"/>
      <c r="AK389" s="75"/>
      <c r="AL389" s="75"/>
      <c r="AM389" s="75"/>
    </row>
    <row r="390">
      <c r="A390" s="75"/>
      <c r="B390" s="160" t="s">
        <v>1004</v>
      </c>
      <c r="C390" s="161">
        <v>46154.42548361111</v>
      </c>
      <c r="D390" s="72"/>
      <c r="E390" s="143" t="s">
        <v>70</v>
      </c>
      <c r="F390" s="71"/>
      <c r="G390" s="72"/>
      <c r="H390" s="143" t="s">
        <v>122</v>
      </c>
      <c r="I390" s="71"/>
      <c r="J390" s="72"/>
      <c r="K390" s="143" t="s">
        <v>1005</v>
      </c>
      <c r="L390" s="71"/>
      <c r="M390" s="71"/>
      <c r="N390" s="71"/>
      <c r="O390" s="72"/>
      <c r="P390" s="99" t="s">
        <v>124</v>
      </c>
      <c r="Q390" s="71"/>
      <c r="R390" s="72"/>
      <c r="S390" s="145" t="s">
        <v>73</v>
      </c>
      <c r="T390" s="72"/>
      <c r="U390" s="146">
        <v>21500.0</v>
      </c>
      <c r="V390" s="71"/>
      <c r="W390" s="72"/>
      <c r="X390" s="146">
        <v>0.0</v>
      </c>
      <c r="Y390" s="72"/>
      <c r="Z390" s="145" t="s">
        <v>74</v>
      </c>
      <c r="AA390" s="72"/>
      <c r="AB390" s="147" t="s">
        <v>75</v>
      </c>
      <c r="AC390" s="75"/>
      <c r="AD390" s="75"/>
      <c r="AE390" s="75"/>
      <c r="AF390" s="75"/>
      <c r="AG390" s="75"/>
      <c r="AH390" s="75"/>
      <c r="AI390" s="75"/>
      <c r="AJ390" s="75"/>
      <c r="AK390" s="75"/>
      <c r="AL390" s="75"/>
      <c r="AM390" s="75"/>
    </row>
    <row r="391">
      <c r="A391" s="75"/>
      <c r="B391" s="160" t="s">
        <v>1006</v>
      </c>
      <c r="C391" s="161">
        <v>46153.80048135416</v>
      </c>
      <c r="D391" s="72"/>
      <c r="E391" s="143" t="s">
        <v>7</v>
      </c>
      <c r="F391" s="71"/>
      <c r="G391" s="72"/>
      <c r="H391" s="143" t="s">
        <v>78</v>
      </c>
      <c r="I391" s="71"/>
      <c r="J391" s="72"/>
      <c r="K391" s="143" t="s">
        <v>1007</v>
      </c>
      <c r="L391" s="71"/>
      <c r="M391" s="71"/>
      <c r="N391" s="71"/>
      <c r="O391" s="72"/>
      <c r="P391" s="99" t="s">
        <v>566</v>
      </c>
      <c r="Q391" s="71"/>
      <c r="R391" s="72"/>
      <c r="S391" s="145" t="s">
        <v>81</v>
      </c>
      <c r="T391" s="72"/>
      <c r="U391" s="146">
        <v>25000.0</v>
      </c>
      <c r="V391" s="71"/>
      <c r="W391" s="72"/>
      <c r="X391" s="146">
        <v>0.0</v>
      </c>
      <c r="Y391" s="72"/>
      <c r="Z391" s="145" t="s">
        <v>74</v>
      </c>
      <c r="AA391" s="72"/>
      <c r="AB391" s="147" t="s">
        <v>67</v>
      </c>
      <c r="AC391" s="75"/>
      <c r="AD391" s="75"/>
      <c r="AE391" s="75"/>
      <c r="AF391" s="75"/>
      <c r="AG391" s="75"/>
      <c r="AH391" s="75"/>
      <c r="AI391" s="75"/>
      <c r="AJ391" s="75"/>
      <c r="AK391" s="75"/>
      <c r="AL391" s="75"/>
      <c r="AM391" s="75"/>
    </row>
    <row r="392">
      <c r="A392" s="75"/>
      <c r="B392" s="160" t="s">
        <v>1008</v>
      </c>
      <c r="C392" s="161">
        <v>46153.79782732639</v>
      </c>
      <c r="D392" s="72"/>
      <c r="E392" s="143" t="s">
        <v>7</v>
      </c>
      <c r="F392" s="71"/>
      <c r="G392" s="72"/>
      <c r="H392" s="143" t="s">
        <v>78</v>
      </c>
      <c r="I392" s="71"/>
      <c r="J392" s="72"/>
      <c r="K392" s="143" t="s">
        <v>1009</v>
      </c>
      <c r="L392" s="71"/>
      <c r="M392" s="71"/>
      <c r="N392" s="71"/>
      <c r="O392" s="72"/>
      <c r="P392" s="99" t="s">
        <v>442</v>
      </c>
      <c r="Q392" s="71"/>
      <c r="R392" s="72"/>
      <c r="S392" s="145" t="s">
        <v>81</v>
      </c>
      <c r="T392" s="72"/>
      <c r="U392" s="146">
        <v>25000.0</v>
      </c>
      <c r="V392" s="71"/>
      <c r="W392" s="72"/>
      <c r="X392" s="146">
        <v>0.0</v>
      </c>
      <c r="Y392" s="72"/>
      <c r="Z392" s="145" t="s">
        <v>74</v>
      </c>
      <c r="AA392" s="72"/>
      <c r="AB392" s="147" t="s">
        <v>67</v>
      </c>
      <c r="AC392" s="75"/>
      <c r="AD392" s="75"/>
      <c r="AE392" s="75"/>
      <c r="AF392" s="75"/>
      <c r="AG392" s="75"/>
      <c r="AH392" s="75"/>
      <c r="AI392" s="75"/>
      <c r="AJ392" s="75"/>
      <c r="AK392" s="75"/>
      <c r="AL392" s="75"/>
      <c r="AM392" s="75"/>
    </row>
    <row r="393">
      <c r="A393" s="75"/>
      <c r="B393" s="160" t="s">
        <v>1010</v>
      </c>
      <c r="C393" s="161">
        <v>46153.78738541667</v>
      </c>
      <c r="D393" s="72"/>
      <c r="E393" s="143" t="s">
        <v>7</v>
      </c>
      <c r="F393" s="71"/>
      <c r="G393" s="72"/>
      <c r="H393" s="143" t="s">
        <v>78</v>
      </c>
      <c r="I393" s="71"/>
      <c r="J393" s="72"/>
      <c r="K393" s="143" t="s">
        <v>1011</v>
      </c>
      <c r="L393" s="71"/>
      <c r="M393" s="71"/>
      <c r="N393" s="71"/>
      <c r="O393" s="72"/>
      <c r="P393" s="99" t="s">
        <v>387</v>
      </c>
      <c r="Q393" s="71"/>
      <c r="R393" s="72"/>
      <c r="S393" s="145" t="s">
        <v>81</v>
      </c>
      <c r="T393" s="72"/>
      <c r="U393" s="146">
        <v>25000.0</v>
      </c>
      <c r="V393" s="71"/>
      <c r="W393" s="72"/>
      <c r="X393" s="146">
        <v>0.0</v>
      </c>
      <c r="Y393" s="72"/>
      <c r="Z393" s="145" t="s">
        <v>74</v>
      </c>
      <c r="AA393" s="72"/>
      <c r="AB393" s="147" t="s">
        <v>67</v>
      </c>
      <c r="AC393" s="75"/>
      <c r="AD393" s="75"/>
      <c r="AE393" s="75"/>
      <c r="AF393" s="75"/>
      <c r="AG393" s="75"/>
      <c r="AH393" s="75"/>
      <c r="AI393" s="75"/>
      <c r="AJ393" s="75"/>
      <c r="AK393" s="75"/>
      <c r="AL393" s="75"/>
      <c r="AM393" s="75"/>
    </row>
    <row r="394">
      <c r="A394" s="75"/>
      <c r="B394" s="160" t="s">
        <v>1012</v>
      </c>
      <c r="C394" s="161">
        <v>46153.75315361111</v>
      </c>
      <c r="D394" s="72"/>
      <c r="E394" s="143" t="s">
        <v>7</v>
      </c>
      <c r="F394" s="71"/>
      <c r="G394" s="72"/>
      <c r="H394" s="143" t="s">
        <v>78</v>
      </c>
      <c r="I394" s="71"/>
      <c r="J394" s="72"/>
      <c r="K394" s="143" t="s">
        <v>644</v>
      </c>
      <c r="L394" s="71"/>
      <c r="M394" s="71"/>
      <c r="N394" s="71"/>
      <c r="O394" s="72"/>
      <c r="P394" s="99" t="s">
        <v>645</v>
      </c>
      <c r="Q394" s="71"/>
      <c r="R394" s="72"/>
      <c r="S394" s="145" t="s">
        <v>114</v>
      </c>
      <c r="T394" s="72"/>
      <c r="U394" s="146">
        <v>20000.0</v>
      </c>
      <c r="V394" s="71"/>
      <c r="W394" s="72"/>
      <c r="X394" s="146">
        <v>0.0</v>
      </c>
      <c r="Y394" s="72"/>
      <c r="Z394" s="145" t="s">
        <v>74</v>
      </c>
      <c r="AA394" s="72"/>
      <c r="AB394" s="147" t="s">
        <v>67</v>
      </c>
      <c r="AC394" s="75"/>
      <c r="AD394" s="75"/>
      <c r="AE394" s="75"/>
      <c r="AF394" s="75"/>
      <c r="AG394" s="75"/>
      <c r="AH394" s="75"/>
      <c r="AI394" s="75"/>
      <c r="AJ394" s="75"/>
      <c r="AK394" s="75"/>
      <c r="AL394" s="75"/>
      <c r="AM394" s="75"/>
    </row>
    <row r="395">
      <c r="A395" s="75"/>
      <c r="B395" s="160" t="s">
        <v>1013</v>
      </c>
      <c r="C395" s="161">
        <v>46153.739984733795</v>
      </c>
      <c r="D395" s="72"/>
      <c r="E395" s="143" t="s">
        <v>7</v>
      </c>
      <c r="F395" s="71"/>
      <c r="G395" s="72"/>
      <c r="H395" s="143" t="s">
        <v>78</v>
      </c>
      <c r="I395" s="71"/>
      <c r="J395" s="72"/>
      <c r="K395" s="143" t="s">
        <v>1014</v>
      </c>
      <c r="L395" s="71"/>
      <c r="M395" s="71"/>
      <c r="N395" s="71"/>
      <c r="O395" s="72"/>
      <c r="P395" s="99" t="s">
        <v>445</v>
      </c>
      <c r="Q395" s="71"/>
      <c r="R395" s="72"/>
      <c r="S395" s="145" t="s">
        <v>81</v>
      </c>
      <c r="T395" s="72"/>
      <c r="U395" s="146">
        <v>25000.0</v>
      </c>
      <c r="V395" s="71"/>
      <c r="W395" s="72"/>
      <c r="X395" s="146">
        <v>0.0</v>
      </c>
      <c r="Y395" s="72"/>
      <c r="Z395" s="145" t="s">
        <v>74</v>
      </c>
      <c r="AA395" s="72"/>
      <c r="AB395" s="147" t="s">
        <v>67</v>
      </c>
      <c r="AC395" s="75"/>
      <c r="AD395" s="75"/>
      <c r="AE395" s="75"/>
      <c r="AF395" s="75"/>
      <c r="AG395" s="75"/>
      <c r="AH395" s="75"/>
      <c r="AI395" s="75"/>
      <c r="AJ395" s="75"/>
      <c r="AK395" s="75"/>
      <c r="AL395" s="75"/>
      <c r="AM395" s="75"/>
    </row>
    <row r="396">
      <c r="A396" s="75"/>
      <c r="B396" s="160" t="s">
        <v>1015</v>
      </c>
      <c r="C396" s="161">
        <v>46153.45299708333</v>
      </c>
      <c r="D396" s="72"/>
      <c r="E396" s="143" t="s">
        <v>7</v>
      </c>
      <c r="F396" s="71"/>
      <c r="G396" s="72"/>
      <c r="H396" s="143" t="s">
        <v>312</v>
      </c>
      <c r="I396" s="71"/>
      <c r="J396" s="72"/>
      <c r="K396" s="143" t="s">
        <v>1016</v>
      </c>
      <c r="L396" s="71"/>
      <c r="M396" s="71"/>
      <c r="N396" s="71"/>
      <c r="O396" s="72"/>
      <c r="P396" s="99" t="s">
        <v>226</v>
      </c>
      <c r="Q396" s="71"/>
      <c r="R396" s="72"/>
      <c r="S396" s="145" t="s">
        <v>23</v>
      </c>
      <c r="T396" s="72"/>
      <c r="U396" s="146">
        <v>89000.0</v>
      </c>
      <c r="V396" s="71"/>
      <c r="W396" s="72"/>
      <c r="X396" s="146">
        <v>0.0</v>
      </c>
      <c r="Y396" s="72"/>
      <c r="Z396" s="145" t="s">
        <v>74</v>
      </c>
      <c r="AA396" s="72"/>
      <c r="AB396" s="147" t="s">
        <v>75</v>
      </c>
      <c r="AC396" s="75"/>
      <c r="AD396" s="75"/>
      <c r="AE396" s="75"/>
      <c r="AF396" s="75"/>
      <c r="AG396" s="75"/>
      <c r="AH396" s="75"/>
      <c r="AI396" s="75"/>
      <c r="AJ396" s="75"/>
      <c r="AK396" s="75"/>
      <c r="AL396" s="75"/>
      <c r="AM396" s="75"/>
    </row>
    <row r="397">
      <c r="A397" s="75"/>
      <c r="B397" s="160" t="s">
        <v>1017</v>
      </c>
      <c r="C397" s="161">
        <v>46153.451536030094</v>
      </c>
      <c r="D397" s="72"/>
      <c r="E397" s="143" t="s">
        <v>7</v>
      </c>
      <c r="F397" s="71"/>
      <c r="G397" s="72"/>
      <c r="H397" s="143" t="s">
        <v>224</v>
      </c>
      <c r="I397" s="71"/>
      <c r="J397" s="72"/>
      <c r="K397" s="143" t="s">
        <v>1018</v>
      </c>
      <c r="L397" s="71"/>
      <c r="M397" s="71"/>
      <c r="N397" s="71"/>
      <c r="O397" s="72"/>
      <c r="P397" s="99" t="s">
        <v>226</v>
      </c>
      <c r="Q397" s="71"/>
      <c r="R397" s="72"/>
      <c r="S397" s="145" t="s">
        <v>23</v>
      </c>
      <c r="T397" s="72"/>
      <c r="U397" s="146">
        <v>26222.0</v>
      </c>
      <c r="V397" s="71"/>
      <c r="W397" s="72"/>
      <c r="X397" s="146">
        <v>0.0</v>
      </c>
      <c r="Y397" s="72"/>
      <c r="Z397" s="145" t="s">
        <v>74</v>
      </c>
      <c r="AA397" s="72"/>
      <c r="AB397" s="147" t="s">
        <v>75</v>
      </c>
      <c r="AC397" s="75"/>
      <c r="AD397" s="75"/>
      <c r="AE397" s="75"/>
      <c r="AF397" s="75"/>
      <c r="AG397" s="75"/>
      <c r="AH397" s="75"/>
      <c r="AI397" s="75"/>
      <c r="AJ397" s="75"/>
      <c r="AK397" s="75"/>
      <c r="AL397" s="75"/>
      <c r="AM397" s="75"/>
    </row>
    <row r="398">
      <c r="A398" s="75"/>
      <c r="B398" s="160" t="s">
        <v>1019</v>
      </c>
      <c r="C398" s="161">
        <v>46151.761625949075</v>
      </c>
      <c r="D398" s="72"/>
      <c r="E398" s="143" t="s">
        <v>70</v>
      </c>
      <c r="F398" s="71"/>
      <c r="G398" s="72"/>
      <c r="H398" s="143" t="s">
        <v>312</v>
      </c>
      <c r="I398" s="71"/>
      <c r="J398" s="72"/>
      <c r="K398" s="143" t="s">
        <v>1020</v>
      </c>
      <c r="L398" s="71"/>
      <c r="M398" s="71"/>
      <c r="N398" s="71"/>
      <c r="O398" s="72"/>
      <c r="P398" s="99" t="s">
        <v>1021</v>
      </c>
      <c r="Q398" s="71"/>
      <c r="R398" s="72"/>
      <c r="S398" s="145" t="s">
        <v>23</v>
      </c>
      <c r="T398" s="72"/>
      <c r="U398" s="146">
        <v>34000.0</v>
      </c>
      <c r="V398" s="71"/>
      <c r="W398" s="72"/>
      <c r="X398" s="146">
        <v>0.0</v>
      </c>
      <c r="Y398" s="72"/>
      <c r="Z398" s="145" t="s">
        <v>74</v>
      </c>
      <c r="AA398" s="72"/>
      <c r="AB398" s="147" t="s">
        <v>67</v>
      </c>
      <c r="AC398" s="75"/>
      <c r="AD398" s="75"/>
      <c r="AE398" s="75"/>
      <c r="AF398" s="75"/>
      <c r="AG398" s="75"/>
      <c r="AH398" s="75"/>
      <c r="AI398" s="75"/>
      <c r="AJ398" s="75"/>
      <c r="AK398" s="75"/>
      <c r="AL398" s="75"/>
      <c r="AM398" s="75"/>
    </row>
    <row r="399">
      <c r="A399" s="75"/>
      <c r="B399" s="160" t="s">
        <v>1022</v>
      </c>
      <c r="C399" s="161">
        <v>46151.75905824074</v>
      </c>
      <c r="D399" s="72"/>
      <c r="E399" s="143" t="s">
        <v>70</v>
      </c>
      <c r="F399" s="71"/>
      <c r="G399" s="72"/>
      <c r="H399" s="143" t="s">
        <v>312</v>
      </c>
      <c r="I399" s="71"/>
      <c r="J399" s="72"/>
      <c r="K399" s="143" t="s">
        <v>1023</v>
      </c>
      <c r="L399" s="71"/>
      <c r="M399" s="71"/>
      <c r="N399" s="71"/>
      <c r="O399" s="72"/>
      <c r="P399" s="99" t="s">
        <v>1024</v>
      </c>
      <c r="Q399" s="71"/>
      <c r="R399" s="72"/>
      <c r="S399" s="145" t="s">
        <v>23</v>
      </c>
      <c r="T399" s="72"/>
      <c r="U399" s="146">
        <v>11500.0</v>
      </c>
      <c r="V399" s="71"/>
      <c r="W399" s="72"/>
      <c r="X399" s="146">
        <v>0.0</v>
      </c>
      <c r="Y399" s="72"/>
      <c r="Z399" s="145" t="s">
        <v>74</v>
      </c>
      <c r="AA399" s="72"/>
      <c r="AB399" s="147" t="s">
        <v>67</v>
      </c>
      <c r="AC399" s="75"/>
      <c r="AD399" s="75"/>
      <c r="AE399" s="75"/>
      <c r="AF399" s="75"/>
      <c r="AG399" s="75"/>
      <c r="AH399" s="75"/>
      <c r="AI399" s="75"/>
      <c r="AJ399" s="75"/>
      <c r="AK399" s="75"/>
      <c r="AL399" s="75"/>
      <c r="AM399" s="75"/>
    </row>
    <row r="400">
      <c r="A400" s="75"/>
      <c r="B400" s="160" t="s">
        <v>1025</v>
      </c>
      <c r="C400" s="161">
        <v>46150.93455262731</v>
      </c>
      <c r="D400" s="72"/>
      <c r="E400" s="143" t="s">
        <v>70</v>
      </c>
      <c r="F400" s="71"/>
      <c r="G400" s="72"/>
      <c r="H400" s="143" t="s">
        <v>199</v>
      </c>
      <c r="I400" s="71"/>
      <c r="J400" s="72"/>
      <c r="K400" s="143" t="s">
        <v>1026</v>
      </c>
      <c r="L400" s="71"/>
      <c r="M400" s="71"/>
      <c r="N400" s="71"/>
      <c r="O400" s="72"/>
      <c r="P400" s="99" t="s">
        <v>124</v>
      </c>
      <c r="Q400" s="71"/>
      <c r="R400" s="72"/>
      <c r="S400" s="145" t="s">
        <v>73</v>
      </c>
      <c r="T400" s="72"/>
      <c r="U400" s="146">
        <v>5000.0</v>
      </c>
      <c r="V400" s="71"/>
      <c r="W400" s="72"/>
      <c r="X400" s="146">
        <v>0.0</v>
      </c>
      <c r="Y400" s="72"/>
      <c r="Z400" s="145" t="s">
        <v>74</v>
      </c>
      <c r="AA400" s="72"/>
      <c r="AB400" s="147" t="s">
        <v>75</v>
      </c>
      <c r="AC400" s="75"/>
      <c r="AD400" s="75"/>
      <c r="AE400" s="75"/>
      <c r="AF400" s="75"/>
      <c r="AG400" s="75"/>
      <c r="AH400" s="75"/>
      <c r="AI400" s="75"/>
      <c r="AJ400" s="75"/>
      <c r="AK400" s="75"/>
      <c r="AL400" s="75"/>
      <c r="AM400" s="75"/>
    </row>
    <row r="401">
      <c r="A401" s="75"/>
      <c r="B401" s="160" t="s">
        <v>1027</v>
      </c>
      <c r="C401" s="161">
        <v>46150.79903364583</v>
      </c>
      <c r="D401" s="72"/>
      <c r="E401" s="143" t="s">
        <v>7</v>
      </c>
      <c r="F401" s="71"/>
      <c r="G401" s="72"/>
      <c r="H401" s="143" t="s">
        <v>78</v>
      </c>
      <c r="I401" s="71"/>
      <c r="J401" s="72"/>
      <c r="K401" s="143" t="s">
        <v>1028</v>
      </c>
      <c r="L401" s="71"/>
      <c r="M401" s="71"/>
      <c r="N401" s="71"/>
      <c r="O401" s="72"/>
      <c r="P401" s="99" t="s">
        <v>1029</v>
      </c>
      <c r="Q401" s="71"/>
      <c r="R401" s="72"/>
      <c r="S401" s="145" t="s">
        <v>114</v>
      </c>
      <c r="T401" s="72"/>
      <c r="U401" s="146">
        <v>30000.0</v>
      </c>
      <c r="V401" s="71"/>
      <c r="W401" s="72"/>
      <c r="X401" s="146">
        <v>0.0</v>
      </c>
      <c r="Y401" s="72"/>
      <c r="Z401" s="145" t="s">
        <v>74</v>
      </c>
      <c r="AA401" s="72"/>
      <c r="AB401" s="147" t="s">
        <v>75</v>
      </c>
      <c r="AC401" s="75"/>
      <c r="AD401" s="75"/>
      <c r="AE401" s="75"/>
      <c r="AF401" s="75"/>
      <c r="AG401" s="75"/>
      <c r="AH401" s="75"/>
      <c r="AI401" s="75"/>
      <c r="AJ401" s="75"/>
      <c r="AK401" s="75"/>
      <c r="AL401" s="75"/>
      <c r="AM401" s="75"/>
    </row>
    <row r="402">
      <c r="A402" s="75"/>
      <c r="B402" s="160" t="s">
        <v>1030</v>
      </c>
      <c r="C402" s="161">
        <v>46150.38667893519</v>
      </c>
      <c r="D402" s="72"/>
      <c r="E402" s="143" t="s">
        <v>7</v>
      </c>
      <c r="F402" s="71"/>
      <c r="G402" s="72"/>
      <c r="H402" s="143" t="s">
        <v>78</v>
      </c>
      <c r="I402" s="71"/>
      <c r="J402" s="72"/>
      <c r="K402" s="143" t="s">
        <v>1031</v>
      </c>
      <c r="L402" s="71"/>
      <c r="M402" s="71"/>
      <c r="N402" s="71"/>
      <c r="O402" s="72"/>
      <c r="P402" s="99" t="s">
        <v>376</v>
      </c>
      <c r="Q402" s="71"/>
      <c r="R402" s="72"/>
      <c r="S402" s="145" t="s">
        <v>114</v>
      </c>
      <c r="T402" s="72"/>
      <c r="U402" s="146">
        <v>20000.0</v>
      </c>
      <c r="V402" s="71"/>
      <c r="W402" s="72"/>
      <c r="X402" s="146">
        <v>0.0</v>
      </c>
      <c r="Y402" s="72"/>
      <c r="Z402" s="145" t="s">
        <v>74</v>
      </c>
      <c r="AA402" s="72"/>
      <c r="AB402" s="147" t="s">
        <v>75</v>
      </c>
      <c r="AC402" s="75"/>
      <c r="AD402" s="75"/>
      <c r="AE402" s="75"/>
      <c r="AF402" s="75"/>
      <c r="AG402" s="75"/>
      <c r="AH402" s="75"/>
      <c r="AI402" s="75"/>
      <c r="AJ402" s="75"/>
      <c r="AK402" s="75"/>
      <c r="AL402" s="75"/>
      <c r="AM402" s="75"/>
    </row>
    <row r="403">
      <c r="A403" s="75"/>
      <c r="B403" s="160" t="s">
        <v>1032</v>
      </c>
      <c r="C403" s="161">
        <v>46150.38026467593</v>
      </c>
      <c r="D403" s="72"/>
      <c r="E403" s="143" t="s">
        <v>70</v>
      </c>
      <c r="F403" s="71"/>
      <c r="G403" s="72"/>
      <c r="H403" s="143" t="s">
        <v>175</v>
      </c>
      <c r="I403" s="71"/>
      <c r="J403" s="72"/>
      <c r="K403" s="143" t="s">
        <v>1033</v>
      </c>
      <c r="L403" s="71"/>
      <c r="M403" s="71"/>
      <c r="N403" s="71"/>
      <c r="O403" s="72"/>
      <c r="P403" s="99" t="s">
        <v>150</v>
      </c>
      <c r="Q403" s="71"/>
      <c r="R403" s="72"/>
      <c r="S403" s="145" t="s">
        <v>125</v>
      </c>
      <c r="T403" s="72"/>
      <c r="U403" s="146">
        <v>6900.0</v>
      </c>
      <c r="V403" s="71"/>
      <c r="W403" s="72"/>
      <c r="X403" s="146">
        <v>0.0</v>
      </c>
      <c r="Y403" s="72"/>
      <c r="Z403" s="145" t="s">
        <v>74</v>
      </c>
      <c r="AA403" s="72"/>
      <c r="AB403" s="147" t="s">
        <v>75</v>
      </c>
      <c r="AC403" s="75"/>
      <c r="AD403" s="75"/>
      <c r="AE403" s="75"/>
      <c r="AF403" s="75"/>
      <c r="AG403" s="75"/>
      <c r="AH403" s="75"/>
      <c r="AI403" s="75"/>
      <c r="AJ403" s="75"/>
      <c r="AK403" s="75"/>
      <c r="AL403" s="75"/>
      <c r="AM403" s="75"/>
    </row>
    <row r="404">
      <c r="A404" s="75"/>
      <c r="B404" s="160" t="s">
        <v>1034</v>
      </c>
      <c r="C404" s="161">
        <v>46150.37918533565</v>
      </c>
      <c r="D404" s="72"/>
      <c r="E404" s="143" t="s">
        <v>7</v>
      </c>
      <c r="F404" s="71"/>
      <c r="G404" s="72"/>
      <c r="H404" s="143" t="s">
        <v>78</v>
      </c>
      <c r="I404" s="71"/>
      <c r="J404" s="72"/>
      <c r="K404" s="143" t="s">
        <v>1035</v>
      </c>
      <c r="L404" s="71"/>
      <c r="M404" s="71"/>
      <c r="N404" s="71"/>
      <c r="O404" s="72"/>
      <c r="P404" s="99" t="s">
        <v>1036</v>
      </c>
      <c r="Q404" s="71"/>
      <c r="R404" s="72"/>
      <c r="S404" s="145" t="s">
        <v>81</v>
      </c>
      <c r="T404" s="72"/>
      <c r="U404" s="146">
        <v>25000.0</v>
      </c>
      <c r="V404" s="71"/>
      <c r="W404" s="72"/>
      <c r="X404" s="146">
        <v>0.0</v>
      </c>
      <c r="Y404" s="72"/>
      <c r="Z404" s="145" t="s">
        <v>74</v>
      </c>
      <c r="AA404" s="72"/>
      <c r="AB404" s="147" t="s">
        <v>67</v>
      </c>
      <c r="AC404" s="75"/>
      <c r="AD404" s="75"/>
      <c r="AE404" s="75"/>
      <c r="AF404" s="75"/>
      <c r="AG404" s="75"/>
      <c r="AH404" s="75"/>
      <c r="AI404" s="75"/>
      <c r="AJ404" s="75"/>
      <c r="AK404" s="75"/>
      <c r="AL404" s="75"/>
      <c r="AM404" s="75"/>
    </row>
    <row r="405">
      <c r="A405" s="75"/>
      <c r="B405" s="160" t="s">
        <v>1037</v>
      </c>
      <c r="C405" s="161">
        <v>46150.35440056713</v>
      </c>
      <c r="D405" s="72"/>
      <c r="E405" s="143" t="s">
        <v>7</v>
      </c>
      <c r="F405" s="71"/>
      <c r="G405" s="72"/>
      <c r="H405" s="143" t="s">
        <v>78</v>
      </c>
      <c r="I405" s="71"/>
      <c r="J405" s="72"/>
      <c r="K405" s="143" t="s">
        <v>1038</v>
      </c>
      <c r="L405" s="71"/>
      <c r="M405" s="71"/>
      <c r="N405" s="71"/>
      <c r="O405" s="72"/>
      <c r="P405" s="99" t="s">
        <v>1039</v>
      </c>
      <c r="Q405" s="71"/>
      <c r="R405" s="72"/>
      <c r="S405" s="145" t="s">
        <v>81</v>
      </c>
      <c r="T405" s="72"/>
      <c r="U405" s="146">
        <v>25000.0</v>
      </c>
      <c r="V405" s="71"/>
      <c r="W405" s="72"/>
      <c r="X405" s="146">
        <v>0.0</v>
      </c>
      <c r="Y405" s="72"/>
      <c r="Z405" s="145" t="s">
        <v>74</v>
      </c>
      <c r="AA405" s="72"/>
      <c r="AB405" s="147" t="s">
        <v>67</v>
      </c>
      <c r="AC405" s="75"/>
      <c r="AD405" s="75"/>
      <c r="AE405" s="75"/>
      <c r="AF405" s="75"/>
      <c r="AG405" s="75"/>
      <c r="AH405" s="75"/>
      <c r="AI405" s="75"/>
      <c r="AJ405" s="75"/>
      <c r="AK405" s="75"/>
      <c r="AL405" s="75"/>
      <c r="AM405" s="75"/>
    </row>
    <row r="406">
      <c r="A406" s="75"/>
      <c r="B406" s="160" t="s">
        <v>1040</v>
      </c>
      <c r="C406" s="161">
        <v>46150.33712113426</v>
      </c>
      <c r="D406" s="72"/>
      <c r="E406" s="143" t="s">
        <v>70</v>
      </c>
      <c r="F406" s="71"/>
      <c r="G406" s="72"/>
      <c r="H406" s="143" t="s">
        <v>196</v>
      </c>
      <c r="I406" s="71"/>
      <c r="J406" s="72"/>
      <c r="K406" s="143" t="s">
        <v>1041</v>
      </c>
      <c r="L406" s="71"/>
      <c r="M406" s="71"/>
      <c r="N406" s="71"/>
      <c r="O406" s="72"/>
      <c r="P406" s="99" t="s">
        <v>150</v>
      </c>
      <c r="Q406" s="71"/>
      <c r="R406" s="72"/>
      <c r="S406" s="145" t="s">
        <v>73</v>
      </c>
      <c r="T406" s="72"/>
      <c r="U406" s="146">
        <v>23700.0</v>
      </c>
      <c r="V406" s="71"/>
      <c r="W406" s="72"/>
      <c r="X406" s="146">
        <v>0.0</v>
      </c>
      <c r="Y406" s="72"/>
      <c r="Z406" s="145" t="s">
        <v>74</v>
      </c>
      <c r="AA406" s="72"/>
      <c r="AB406" s="147" t="s">
        <v>75</v>
      </c>
      <c r="AC406" s="75"/>
      <c r="AD406" s="75"/>
      <c r="AE406" s="75"/>
      <c r="AF406" s="75"/>
      <c r="AG406" s="75"/>
      <c r="AH406" s="75"/>
      <c r="AI406" s="75"/>
      <c r="AJ406" s="75"/>
      <c r="AK406" s="75"/>
      <c r="AL406" s="75"/>
      <c r="AM406" s="75"/>
    </row>
    <row r="407">
      <c r="A407" s="75"/>
      <c r="B407" s="160" t="s">
        <v>1042</v>
      </c>
      <c r="C407" s="161">
        <v>46149.75064262732</v>
      </c>
      <c r="D407" s="72"/>
      <c r="E407" s="143" t="s">
        <v>70</v>
      </c>
      <c r="F407" s="71"/>
      <c r="G407" s="72"/>
      <c r="H407" s="143" t="s">
        <v>138</v>
      </c>
      <c r="I407" s="71"/>
      <c r="J407" s="72"/>
      <c r="K407" s="143" t="s">
        <v>1043</v>
      </c>
      <c r="L407" s="71"/>
      <c r="M407" s="71"/>
      <c r="N407" s="71"/>
      <c r="O407" s="72"/>
      <c r="P407" s="99" t="s">
        <v>140</v>
      </c>
      <c r="Q407" s="71"/>
      <c r="R407" s="72"/>
      <c r="S407" s="145" t="s">
        <v>0</v>
      </c>
      <c r="T407" s="72"/>
      <c r="U407" s="146">
        <v>25000.0</v>
      </c>
      <c r="V407" s="71"/>
      <c r="W407" s="72"/>
      <c r="X407" s="146">
        <v>0.0</v>
      </c>
      <c r="Y407" s="72"/>
      <c r="Z407" s="145" t="s">
        <v>74</v>
      </c>
      <c r="AA407" s="72"/>
      <c r="AB407" s="147" t="s">
        <v>75</v>
      </c>
      <c r="AC407" s="75"/>
      <c r="AD407" s="75"/>
      <c r="AE407" s="75"/>
      <c r="AF407" s="75"/>
      <c r="AG407" s="75"/>
      <c r="AH407" s="75"/>
      <c r="AI407" s="75"/>
      <c r="AJ407" s="75"/>
      <c r="AK407" s="75"/>
      <c r="AL407" s="75"/>
      <c r="AM407" s="75"/>
    </row>
    <row r="408">
      <c r="A408" s="75"/>
      <c r="B408" s="160" t="s">
        <v>1044</v>
      </c>
      <c r="C408" s="161">
        <v>46149.74913993056</v>
      </c>
      <c r="D408" s="72"/>
      <c r="E408" s="143" t="s">
        <v>7</v>
      </c>
      <c r="F408" s="71"/>
      <c r="G408" s="72"/>
      <c r="H408" s="143" t="s">
        <v>143</v>
      </c>
      <c r="I408" s="71"/>
      <c r="J408" s="72"/>
      <c r="K408" s="143" t="s">
        <v>1045</v>
      </c>
      <c r="L408" s="71"/>
      <c r="M408" s="71"/>
      <c r="N408" s="71"/>
      <c r="O408" s="72"/>
      <c r="P408" s="99" t="s">
        <v>140</v>
      </c>
      <c r="Q408" s="71"/>
      <c r="R408" s="72"/>
      <c r="S408" s="145" t="s">
        <v>0</v>
      </c>
      <c r="T408" s="72"/>
      <c r="U408" s="146">
        <v>50000.0</v>
      </c>
      <c r="V408" s="71"/>
      <c r="W408" s="72"/>
      <c r="X408" s="146">
        <v>0.0</v>
      </c>
      <c r="Y408" s="72"/>
      <c r="Z408" s="145" t="s">
        <v>74</v>
      </c>
      <c r="AA408" s="72"/>
      <c r="AB408" s="147" t="s">
        <v>75</v>
      </c>
      <c r="AC408" s="75"/>
      <c r="AD408" s="75"/>
      <c r="AE408" s="75"/>
      <c r="AF408" s="75"/>
      <c r="AG408" s="75"/>
      <c r="AH408" s="75"/>
      <c r="AI408" s="75"/>
      <c r="AJ408" s="75"/>
      <c r="AK408" s="75"/>
      <c r="AL408" s="75"/>
      <c r="AM408" s="75"/>
    </row>
    <row r="409">
      <c r="A409" s="75"/>
      <c r="B409" s="160" t="s">
        <v>1046</v>
      </c>
      <c r="C409" s="161">
        <v>46149.74669290509</v>
      </c>
      <c r="D409" s="72"/>
      <c r="E409" s="143" t="s">
        <v>7</v>
      </c>
      <c r="F409" s="71"/>
      <c r="G409" s="72"/>
      <c r="H409" s="143" t="s">
        <v>78</v>
      </c>
      <c r="I409" s="71"/>
      <c r="J409" s="72"/>
      <c r="K409" s="143" t="s">
        <v>1047</v>
      </c>
      <c r="L409" s="71"/>
      <c r="M409" s="71"/>
      <c r="N409" s="71"/>
      <c r="O409" s="72"/>
      <c r="P409" s="99" t="s">
        <v>1048</v>
      </c>
      <c r="Q409" s="71"/>
      <c r="R409" s="72"/>
      <c r="S409" s="145" t="s">
        <v>92</v>
      </c>
      <c r="T409" s="72"/>
      <c r="U409" s="146">
        <v>30000.0</v>
      </c>
      <c r="V409" s="71"/>
      <c r="W409" s="72"/>
      <c r="X409" s="146">
        <v>0.0</v>
      </c>
      <c r="Y409" s="72"/>
      <c r="Z409" s="145" t="s">
        <v>74</v>
      </c>
      <c r="AA409" s="72"/>
      <c r="AB409" s="147" t="s">
        <v>75</v>
      </c>
      <c r="AC409" s="75"/>
      <c r="AD409" s="75"/>
      <c r="AE409" s="75"/>
      <c r="AF409" s="75"/>
      <c r="AG409" s="75"/>
      <c r="AH409" s="75"/>
      <c r="AI409" s="75"/>
      <c r="AJ409" s="75"/>
      <c r="AK409" s="75"/>
      <c r="AL409" s="75"/>
      <c r="AM409" s="75"/>
    </row>
    <row r="410">
      <c r="A410" s="75"/>
      <c r="B410" s="160" t="s">
        <v>1049</v>
      </c>
      <c r="C410" s="161">
        <v>46149.739535995366</v>
      </c>
      <c r="D410" s="72"/>
      <c r="E410" s="143" t="s">
        <v>7</v>
      </c>
      <c r="F410" s="71"/>
      <c r="G410" s="72"/>
      <c r="H410" s="143" t="s">
        <v>78</v>
      </c>
      <c r="I410" s="71"/>
      <c r="J410" s="72"/>
      <c r="K410" s="143" t="s">
        <v>698</v>
      </c>
      <c r="L410" s="71"/>
      <c r="M410" s="71"/>
      <c r="N410" s="71"/>
      <c r="O410" s="72"/>
      <c r="P410" s="99" t="s">
        <v>103</v>
      </c>
      <c r="Q410" s="71"/>
      <c r="R410" s="72"/>
      <c r="S410" s="145" t="s">
        <v>81</v>
      </c>
      <c r="T410" s="72"/>
      <c r="U410" s="146">
        <v>25000.0</v>
      </c>
      <c r="V410" s="71"/>
      <c r="W410" s="72"/>
      <c r="X410" s="146">
        <v>0.0</v>
      </c>
      <c r="Y410" s="72"/>
      <c r="Z410" s="145" t="s">
        <v>74</v>
      </c>
      <c r="AA410" s="72"/>
      <c r="AB410" s="147" t="s">
        <v>67</v>
      </c>
      <c r="AC410" s="75"/>
      <c r="AD410" s="75"/>
      <c r="AE410" s="75"/>
      <c r="AF410" s="75"/>
      <c r="AG410" s="75"/>
      <c r="AH410" s="75"/>
      <c r="AI410" s="75"/>
      <c r="AJ410" s="75"/>
      <c r="AK410" s="75"/>
      <c r="AL410" s="75"/>
      <c r="AM410" s="75"/>
    </row>
    <row r="411">
      <c r="A411" s="75"/>
      <c r="B411" s="160" t="s">
        <v>1050</v>
      </c>
      <c r="C411" s="161">
        <v>46149.73226106481</v>
      </c>
      <c r="D411" s="72"/>
      <c r="E411" s="143" t="s">
        <v>7</v>
      </c>
      <c r="F411" s="71"/>
      <c r="G411" s="72"/>
      <c r="H411" s="143" t="s">
        <v>78</v>
      </c>
      <c r="I411" s="71"/>
      <c r="J411" s="72"/>
      <c r="K411" s="143" t="s">
        <v>700</v>
      </c>
      <c r="L411" s="71"/>
      <c r="M411" s="71"/>
      <c r="N411" s="71"/>
      <c r="O411" s="72"/>
      <c r="P411" s="99" t="s">
        <v>107</v>
      </c>
      <c r="Q411" s="71"/>
      <c r="R411" s="72"/>
      <c r="S411" s="145" t="s">
        <v>81</v>
      </c>
      <c r="T411" s="72"/>
      <c r="U411" s="146">
        <v>25000.0</v>
      </c>
      <c r="V411" s="71"/>
      <c r="W411" s="72"/>
      <c r="X411" s="146">
        <v>0.0</v>
      </c>
      <c r="Y411" s="72"/>
      <c r="Z411" s="145" t="s">
        <v>74</v>
      </c>
      <c r="AA411" s="72"/>
      <c r="AB411" s="147" t="s">
        <v>67</v>
      </c>
      <c r="AC411" s="75"/>
      <c r="AD411" s="75"/>
      <c r="AE411" s="75"/>
      <c r="AF411" s="75"/>
      <c r="AG411" s="75"/>
      <c r="AH411" s="75"/>
      <c r="AI411" s="75"/>
      <c r="AJ411" s="75"/>
      <c r="AK411" s="75"/>
      <c r="AL411" s="75"/>
      <c r="AM411" s="75"/>
    </row>
    <row r="412">
      <c r="A412" s="75"/>
      <c r="B412" s="160" t="s">
        <v>1051</v>
      </c>
      <c r="C412" s="161">
        <v>46149.64792387732</v>
      </c>
      <c r="D412" s="72"/>
      <c r="E412" s="143" t="s">
        <v>7</v>
      </c>
      <c r="F412" s="71"/>
      <c r="G412" s="72"/>
      <c r="H412" s="143" t="s">
        <v>78</v>
      </c>
      <c r="I412" s="71"/>
      <c r="J412" s="72"/>
      <c r="K412" s="143" t="s">
        <v>1052</v>
      </c>
      <c r="L412" s="71"/>
      <c r="M412" s="71"/>
      <c r="N412" s="71"/>
      <c r="O412" s="72"/>
      <c r="P412" s="99" t="s">
        <v>504</v>
      </c>
      <c r="Q412" s="71"/>
      <c r="R412" s="72"/>
      <c r="S412" s="145" t="s">
        <v>81</v>
      </c>
      <c r="T412" s="72"/>
      <c r="U412" s="146">
        <v>25000.0</v>
      </c>
      <c r="V412" s="71"/>
      <c r="W412" s="72"/>
      <c r="X412" s="146">
        <v>0.0</v>
      </c>
      <c r="Y412" s="72"/>
      <c r="Z412" s="145" t="s">
        <v>74</v>
      </c>
      <c r="AA412" s="72"/>
      <c r="AB412" s="147" t="s">
        <v>75</v>
      </c>
      <c r="AC412" s="75"/>
      <c r="AD412" s="75"/>
      <c r="AE412" s="75"/>
      <c r="AF412" s="75"/>
      <c r="AG412" s="75"/>
      <c r="AH412" s="75"/>
      <c r="AI412" s="75"/>
      <c r="AJ412" s="75"/>
      <c r="AK412" s="75"/>
      <c r="AL412" s="75"/>
      <c r="AM412" s="75"/>
    </row>
    <row r="413">
      <c r="A413" s="75"/>
      <c r="B413" s="160" t="s">
        <v>1053</v>
      </c>
      <c r="C413" s="161">
        <v>46149.647200555555</v>
      </c>
      <c r="D413" s="72"/>
      <c r="E413" s="143" t="s">
        <v>7</v>
      </c>
      <c r="F413" s="71"/>
      <c r="G413" s="72"/>
      <c r="H413" s="143" t="s">
        <v>78</v>
      </c>
      <c r="I413" s="71"/>
      <c r="J413" s="72"/>
      <c r="K413" s="143" t="s">
        <v>1054</v>
      </c>
      <c r="L413" s="71"/>
      <c r="M413" s="71"/>
      <c r="N413" s="71"/>
      <c r="O413" s="72"/>
      <c r="P413" s="99" t="s">
        <v>498</v>
      </c>
      <c r="Q413" s="71"/>
      <c r="R413" s="72"/>
      <c r="S413" s="145" t="s">
        <v>81</v>
      </c>
      <c r="T413" s="72"/>
      <c r="U413" s="146">
        <v>25000.0</v>
      </c>
      <c r="V413" s="71"/>
      <c r="W413" s="72"/>
      <c r="X413" s="146">
        <v>0.0</v>
      </c>
      <c r="Y413" s="72"/>
      <c r="Z413" s="145" t="s">
        <v>74</v>
      </c>
      <c r="AA413" s="72"/>
      <c r="AB413" s="147" t="s">
        <v>67</v>
      </c>
      <c r="AC413" s="75"/>
      <c r="AD413" s="75"/>
      <c r="AE413" s="75"/>
      <c r="AF413" s="75"/>
      <c r="AG413" s="75"/>
      <c r="AH413" s="75"/>
      <c r="AI413" s="75"/>
      <c r="AJ413" s="75"/>
      <c r="AK413" s="75"/>
      <c r="AL413" s="75"/>
      <c r="AM413" s="75"/>
    </row>
    <row r="414">
      <c r="A414" s="75"/>
      <c r="B414" s="160" t="s">
        <v>1055</v>
      </c>
      <c r="C414" s="161">
        <v>46149.64573096065</v>
      </c>
      <c r="D414" s="72"/>
      <c r="E414" s="143" t="s">
        <v>7</v>
      </c>
      <c r="F414" s="71"/>
      <c r="G414" s="72"/>
      <c r="H414" s="143" t="s">
        <v>78</v>
      </c>
      <c r="I414" s="71"/>
      <c r="J414" s="72"/>
      <c r="K414" s="143" t="s">
        <v>1056</v>
      </c>
      <c r="L414" s="71"/>
      <c r="M414" s="71"/>
      <c r="N414" s="71"/>
      <c r="O414" s="72"/>
      <c r="P414" s="99" t="s">
        <v>495</v>
      </c>
      <c r="Q414" s="71"/>
      <c r="R414" s="72"/>
      <c r="S414" s="145" t="s">
        <v>81</v>
      </c>
      <c r="T414" s="72"/>
      <c r="U414" s="146">
        <v>25000.0</v>
      </c>
      <c r="V414" s="71"/>
      <c r="W414" s="72"/>
      <c r="X414" s="146">
        <v>0.0</v>
      </c>
      <c r="Y414" s="72"/>
      <c r="Z414" s="145" t="s">
        <v>74</v>
      </c>
      <c r="AA414" s="72"/>
      <c r="AB414" s="147" t="s">
        <v>67</v>
      </c>
      <c r="AC414" s="75"/>
      <c r="AD414" s="75"/>
      <c r="AE414" s="75"/>
      <c r="AF414" s="75"/>
      <c r="AG414" s="75"/>
      <c r="AH414" s="75"/>
      <c r="AI414" s="75"/>
      <c r="AJ414" s="75"/>
      <c r="AK414" s="75"/>
      <c r="AL414" s="75"/>
      <c r="AM414" s="75"/>
    </row>
    <row r="415">
      <c r="A415" s="75"/>
      <c r="B415" s="160" t="s">
        <v>1057</v>
      </c>
      <c r="C415" s="161">
        <v>46149.450643020835</v>
      </c>
      <c r="D415" s="72"/>
      <c r="E415" s="143" t="s">
        <v>70</v>
      </c>
      <c r="F415" s="71"/>
      <c r="G415" s="72"/>
      <c r="H415" s="143" t="s">
        <v>199</v>
      </c>
      <c r="I415" s="71"/>
      <c r="J415" s="72"/>
      <c r="K415" s="143" t="s">
        <v>1058</v>
      </c>
      <c r="L415" s="71"/>
      <c r="M415" s="71"/>
      <c r="N415" s="71"/>
      <c r="O415" s="72"/>
      <c r="P415" s="99" t="s">
        <v>140</v>
      </c>
      <c r="Q415" s="71"/>
      <c r="R415" s="72"/>
      <c r="S415" s="145" t="s">
        <v>73</v>
      </c>
      <c r="T415" s="72"/>
      <c r="U415" s="146">
        <v>2000.0</v>
      </c>
      <c r="V415" s="71"/>
      <c r="W415" s="72"/>
      <c r="X415" s="146">
        <v>0.0</v>
      </c>
      <c r="Y415" s="72"/>
      <c r="Z415" s="145" t="s">
        <v>74</v>
      </c>
      <c r="AA415" s="72"/>
      <c r="AB415" s="147" t="s">
        <v>67</v>
      </c>
      <c r="AC415" s="75"/>
      <c r="AD415" s="75"/>
      <c r="AE415" s="75"/>
      <c r="AF415" s="75"/>
      <c r="AG415" s="75"/>
      <c r="AH415" s="75"/>
      <c r="AI415" s="75"/>
      <c r="AJ415" s="75"/>
      <c r="AK415" s="75"/>
      <c r="AL415" s="75"/>
      <c r="AM415" s="75"/>
    </row>
    <row r="416">
      <c r="A416" s="75"/>
      <c r="B416" s="160" t="s">
        <v>1059</v>
      </c>
      <c r="C416" s="161">
        <v>46148.88907701389</v>
      </c>
      <c r="D416" s="72"/>
      <c r="E416" s="143" t="s">
        <v>7</v>
      </c>
      <c r="F416" s="71"/>
      <c r="G416" s="72"/>
      <c r="H416" s="143" t="s">
        <v>78</v>
      </c>
      <c r="I416" s="71"/>
      <c r="J416" s="72"/>
      <c r="K416" s="143" t="s">
        <v>1060</v>
      </c>
      <c r="L416" s="71"/>
      <c r="M416" s="71"/>
      <c r="N416" s="71"/>
      <c r="O416" s="72"/>
      <c r="P416" s="99" t="s">
        <v>1061</v>
      </c>
      <c r="Q416" s="71"/>
      <c r="R416" s="72"/>
      <c r="S416" s="145" t="s">
        <v>114</v>
      </c>
      <c r="T416" s="72"/>
      <c r="U416" s="146">
        <v>0.0</v>
      </c>
      <c r="V416" s="71"/>
      <c r="W416" s="72"/>
      <c r="X416" s="146">
        <v>0.0</v>
      </c>
      <c r="Y416" s="72"/>
      <c r="Z416" s="145" t="s">
        <v>74</v>
      </c>
      <c r="AA416" s="72"/>
      <c r="AB416" s="147" t="s">
        <v>67</v>
      </c>
      <c r="AC416" s="75"/>
      <c r="AD416" s="75"/>
      <c r="AE416" s="75"/>
      <c r="AF416" s="75"/>
      <c r="AG416" s="75"/>
      <c r="AH416" s="75"/>
      <c r="AI416" s="75"/>
      <c r="AJ416" s="75"/>
      <c r="AK416" s="75"/>
      <c r="AL416" s="75"/>
      <c r="AM416" s="75"/>
    </row>
    <row r="417">
      <c r="A417" s="75"/>
      <c r="B417" s="160" t="s">
        <v>1062</v>
      </c>
      <c r="C417" s="161">
        <v>46148.88630275463</v>
      </c>
      <c r="D417" s="72"/>
      <c r="E417" s="143" t="s">
        <v>7</v>
      </c>
      <c r="F417" s="71"/>
      <c r="G417" s="72"/>
      <c r="H417" s="143" t="s">
        <v>78</v>
      </c>
      <c r="I417" s="71"/>
      <c r="J417" s="72"/>
      <c r="K417" s="143" t="s">
        <v>1063</v>
      </c>
      <c r="L417" s="71"/>
      <c r="M417" s="71"/>
      <c r="N417" s="71"/>
      <c r="O417" s="72"/>
      <c r="P417" s="99" t="s">
        <v>1064</v>
      </c>
      <c r="Q417" s="71"/>
      <c r="R417" s="72"/>
      <c r="S417" s="145" t="s">
        <v>114</v>
      </c>
      <c r="T417" s="72"/>
      <c r="U417" s="146">
        <v>30000.0</v>
      </c>
      <c r="V417" s="71"/>
      <c r="W417" s="72"/>
      <c r="X417" s="146">
        <v>0.0</v>
      </c>
      <c r="Y417" s="72"/>
      <c r="Z417" s="145" t="s">
        <v>74</v>
      </c>
      <c r="AA417" s="72"/>
      <c r="AB417" s="147" t="s">
        <v>75</v>
      </c>
      <c r="AC417" s="75"/>
      <c r="AD417" s="75"/>
      <c r="AE417" s="75"/>
      <c r="AF417" s="75"/>
      <c r="AG417" s="75"/>
      <c r="AH417" s="75"/>
      <c r="AI417" s="75"/>
      <c r="AJ417" s="75"/>
      <c r="AK417" s="75"/>
      <c r="AL417" s="75"/>
      <c r="AM417" s="75"/>
    </row>
    <row r="418">
      <c r="A418" s="75"/>
      <c r="B418" s="160" t="s">
        <v>1065</v>
      </c>
      <c r="C418" s="161">
        <v>46148.88546949074</v>
      </c>
      <c r="D418" s="72"/>
      <c r="E418" s="143" t="s">
        <v>7</v>
      </c>
      <c r="F418" s="71"/>
      <c r="G418" s="72"/>
      <c r="H418" s="143" t="s">
        <v>78</v>
      </c>
      <c r="I418" s="71"/>
      <c r="J418" s="72"/>
      <c r="K418" s="143" t="s">
        <v>1066</v>
      </c>
      <c r="L418" s="71"/>
      <c r="M418" s="71"/>
      <c r="N418" s="71"/>
      <c r="O418" s="72"/>
      <c r="P418" s="99" t="s">
        <v>1067</v>
      </c>
      <c r="Q418" s="71"/>
      <c r="R418" s="72"/>
      <c r="S418" s="145" t="s">
        <v>114</v>
      </c>
      <c r="T418" s="72"/>
      <c r="U418" s="146">
        <v>30000.0</v>
      </c>
      <c r="V418" s="71"/>
      <c r="W418" s="72"/>
      <c r="X418" s="146">
        <v>0.0</v>
      </c>
      <c r="Y418" s="72"/>
      <c r="Z418" s="145" t="s">
        <v>74</v>
      </c>
      <c r="AA418" s="72"/>
      <c r="AB418" s="147" t="s">
        <v>75</v>
      </c>
      <c r="AC418" s="75"/>
      <c r="AD418" s="75"/>
      <c r="AE418" s="75"/>
      <c r="AF418" s="75"/>
      <c r="AG418" s="75"/>
      <c r="AH418" s="75"/>
      <c r="AI418" s="75"/>
      <c r="AJ418" s="75"/>
      <c r="AK418" s="75"/>
      <c r="AL418" s="75"/>
      <c r="AM418" s="75"/>
    </row>
    <row r="419">
      <c r="A419" s="75"/>
      <c r="B419" s="160" t="s">
        <v>1068</v>
      </c>
      <c r="C419" s="161">
        <v>46148.88265143518</v>
      </c>
      <c r="D419" s="72"/>
      <c r="E419" s="143" t="s">
        <v>7</v>
      </c>
      <c r="F419" s="71"/>
      <c r="G419" s="72"/>
      <c r="H419" s="143" t="s">
        <v>78</v>
      </c>
      <c r="I419" s="71"/>
      <c r="J419" s="72"/>
      <c r="K419" s="143" t="s">
        <v>1069</v>
      </c>
      <c r="L419" s="71"/>
      <c r="M419" s="71"/>
      <c r="N419" s="71"/>
      <c r="O419" s="72"/>
      <c r="P419" s="99" t="s">
        <v>1061</v>
      </c>
      <c r="Q419" s="71"/>
      <c r="R419" s="72"/>
      <c r="S419" s="145" t="s">
        <v>114</v>
      </c>
      <c r="T419" s="72"/>
      <c r="U419" s="146">
        <v>30000.0</v>
      </c>
      <c r="V419" s="71"/>
      <c r="W419" s="72"/>
      <c r="X419" s="146">
        <v>0.0</v>
      </c>
      <c r="Y419" s="72"/>
      <c r="Z419" s="145" t="s">
        <v>74</v>
      </c>
      <c r="AA419" s="72"/>
      <c r="AB419" s="147" t="s">
        <v>75</v>
      </c>
      <c r="AC419" s="75"/>
      <c r="AD419" s="75"/>
      <c r="AE419" s="75"/>
      <c r="AF419" s="75"/>
      <c r="AG419" s="75"/>
      <c r="AH419" s="75"/>
      <c r="AI419" s="75"/>
      <c r="AJ419" s="75"/>
      <c r="AK419" s="75"/>
      <c r="AL419" s="75"/>
      <c r="AM419" s="75"/>
    </row>
    <row r="420">
      <c r="A420" s="75"/>
      <c r="B420" s="160" t="s">
        <v>1070</v>
      </c>
      <c r="C420" s="161">
        <v>46148.80133138889</v>
      </c>
      <c r="D420" s="72"/>
      <c r="E420" s="143" t="s">
        <v>7</v>
      </c>
      <c r="F420" s="71"/>
      <c r="G420" s="72"/>
      <c r="H420" s="143" t="s">
        <v>78</v>
      </c>
      <c r="I420" s="71"/>
      <c r="J420" s="72"/>
      <c r="K420" s="143" t="s">
        <v>629</v>
      </c>
      <c r="L420" s="71"/>
      <c r="M420" s="71"/>
      <c r="N420" s="71"/>
      <c r="O420" s="72"/>
      <c r="P420" s="99" t="s">
        <v>630</v>
      </c>
      <c r="Q420" s="71"/>
      <c r="R420" s="72"/>
      <c r="S420" s="145" t="s">
        <v>81</v>
      </c>
      <c r="T420" s="72"/>
      <c r="U420" s="146">
        <v>25000.0</v>
      </c>
      <c r="V420" s="71"/>
      <c r="W420" s="72"/>
      <c r="X420" s="146">
        <v>0.0</v>
      </c>
      <c r="Y420" s="72"/>
      <c r="Z420" s="145" t="s">
        <v>74</v>
      </c>
      <c r="AA420" s="72"/>
      <c r="AB420" s="147" t="s">
        <v>67</v>
      </c>
      <c r="AC420" s="75"/>
      <c r="AD420" s="75"/>
      <c r="AE420" s="75"/>
      <c r="AF420" s="75"/>
      <c r="AG420" s="75"/>
      <c r="AH420" s="75"/>
      <c r="AI420" s="75"/>
      <c r="AJ420" s="75"/>
      <c r="AK420" s="75"/>
      <c r="AL420" s="75"/>
      <c r="AM420" s="75"/>
    </row>
    <row r="421">
      <c r="A421" s="75"/>
      <c r="B421" s="160" t="s">
        <v>1071</v>
      </c>
      <c r="C421" s="161">
        <v>46148.74079726852</v>
      </c>
      <c r="D421" s="72"/>
      <c r="E421" s="143" t="s">
        <v>7</v>
      </c>
      <c r="F421" s="71"/>
      <c r="G421" s="72"/>
      <c r="H421" s="143" t="s">
        <v>78</v>
      </c>
      <c r="I421" s="71"/>
      <c r="J421" s="72"/>
      <c r="K421" s="143" t="s">
        <v>653</v>
      </c>
      <c r="L421" s="71"/>
      <c r="M421" s="71"/>
      <c r="N421" s="71"/>
      <c r="O421" s="72"/>
      <c r="P421" s="99" t="s">
        <v>654</v>
      </c>
      <c r="Q421" s="71"/>
      <c r="R421" s="72"/>
      <c r="S421" s="145" t="s">
        <v>81</v>
      </c>
      <c r="T421" s="72"/>
      <c r="U421" s="146">
        <v>25000.0</v>
      </c>
      <c r="V421" s="71"/>
      <c r="W421" s="72"/>
      <c r="X421" s="146">
        <v>0.0</v>
      </c>
      <c r="Y421" s="72"/>
      <c r="Z421" s="145" t="s">
        <v>74</v>
      </c>
      <c r="AA421" s="72"/>
      <c r="AB421" s="147" t="s">
        <v>67</v>
      </c>
      <c r="AC421" s="75"/>
      <c r="AD421" s="75"/>
      <c r="AE421" s="75"/>
      <c r="AF421" s="75"/>
      <c r="AG421" s="75"/>
      <c r="AH421" s="75"/>
      <c r="AI421" s="75"/>
      <c r="AJ421" s="75"/>
      <c r="AK421" s="75"/>
      <c r="AL421" s="75"/>
      <c r="AM421" s="75"/>
    </row>
    <row r="422">
      <c r="A422" s="75"/>
      <c r="B422" s="160" t="s">
        <v>1072</v>
      </c>
      <c r="C422" s="161">
        <v>46148.73003648148</v>
      </c>
      <c r="D422" s="72"/>
      <c r="E422" s="143" t="s">
        <v>7</v>
      </c>
      <c r="F422" s="71"/>
      <c r="G422" s="72"/>
      <c r="H422" s="143" t="s">
        <v>78</v>
      </c>
      <c r="I422" s="71"/>
      <c r="J422" s="72"/>
      <c r="K422" s="143" t="s">
        <v>1073</v>
      </c>
      <c r="L422" s="71"/>
      <c r="M422" s="71"/>
      <c r="N422" s="71"/>
      <c r="O422" s="72"/>
      <c r="P422" s="99" t="s">
        <v>1074</v>
      </c>
      <c r="Q422" s="71"/>
      <c r="R422" s="72"/>
      <c r="S422" s="145" t="s">
        <v>81</v>
      </c>
      <c r="T422" s="72"/>
      <c r="U422" s="146">
        <v>25000.0</v>
      </c>
      <c r="V422" s="71"/>
      <c r="W422" s="72"/>
      <c r="X422" s="146">
        <v>0.0</v>
      </c>
      <c r="Y422" s="72"/>
      <c r="Z422" s="145" t="s">
        <v>74</v>
      </c>
      <c r="AA422" s="72"/>
      <c r="AB422" s="147" t="s">
        <v>75</v>
      </c>
      <c r="AC422" s="75"/>
      <c r="AD422" s="75"/>
      <c r="AE422" s="75"/>
      <c r="AF422" s="75"/>
      <c r="AG422" s="75"/>
      <c r="AH422" s="75"/>
      <c r="AI422" s="75"/>
      <c r="AJ422" s="75"/>
      <c r="AK422" s="75"/>
      <c r="AL422" s="75"/>
      <c r="AM422" s="75"/>
    </row>
    <row r="423">
      <c r="A423" s="75"/>
      <c r="B423" s="160" t="s">
        <v>1075</v>
      </c>
      <c r="C423" s="161">
        <v>46148.6340981713</v>
      </c>
      <c r="D423" s="72"/>
      <c r="E423" s="143" t="s">
        <v>7</v>
      </c>
      <c r="F423" s="71"/>
      <c r="G423" s="72"/>
      <c r="H423" s="143" t="s">
        <v>78</v>
      </c>
      <c r="I423" s="71"/>
      <c r="J423" s="72"/>
      <c r="K423" s="143" t="s">
        <v>1076</v>
      </c>
      <c r="L423" s="71"/>
      <c r="M423" s="71"/>
      <c r="N423" s="71"/>
      <c r="O423" s="72"/>
      <c r="P423" s="99" t="s">
        <v>113</v>
      </c>
      <c r="Q423" s="71"/>
      <c r="R423" s="72"/>
      <c r="S423" s="145" t="s">
        <v>81</v>
      </c>
      <c r="T423" s="72"/>
      <c r="U423" s="146">
        <v>25000.0</v>
      </c>
      <c r="V423" s="71"/>
      <c r="W423" s="72"/>
      <c r="X423" s="146">
        <v>0.0</v>
      </c>
      <c r="Y423" s="72"/>
      <c r="Z423" s="145" t="s">
        <v>74</v>
      </c>
      <c r="AA423" s="72"/>
      <c r="AB423" s="147" t="s">
        <v>67</v>
      </c>
      <c r="AC423" s="75"/>
      <c r="AD423" s="75"/>
      <c r="AE423" s="75"/>
      <c r="AF423" s="75"/>
      <c r="AG423" s="75"/>
      <c r="AH423" s="75"/>
      <c r="AI423" s="75"/>
      <c r="AJ423" s="75"/>
      <c r="AK423" s="75"/>
      <c r="AL423" s="75"/>
      <c r="AM423" s="75"/>
    </row>
    <row r="424">
      <c r="A424" s="75"/>
      <c r="B424" s="160" t="s">
        <v>1077</v>
      </c>
      <c r="C424" s="161">
        <v>46148.619612083334</v>
      </c>
      <c r="D424" s="72"/>
      <c r="E424" s="143" t="s">
        <v>7</v>
      </c>
      <c r="F424" s="71"/>
      <c r="G424" s="72"/>
      <c r="H424" s="143" t="s">
        <v>78</v>
      </c>
      <c r="I424" s="71"/>
      <c r="J424" s="72"/>
      <c r="K424" s="143" t="s">
        <v>1078</v>
      </c>
      <c r="L424" s="71"/>
      <c r="M424" s="71"/>
      <c r="N424" s="71"/>
      <c r="O424" s="72"/>
      <c r="P424" s="99" t="s">
        <v>469</v>
      </c>
      <c r="Q424" s="71"/>
      <c r="R424" s="72"/>
      <c r="S424" s="145" t="s">
        <v>81</v>
      </c>
      <c r="T424" s="72"/>
      <c r="U424" s="146">
        <v>30000.0</v>
      </c>
      <c r="V424" s="71"/>
      <c r="W424" s="72"/>
      <c r="X424" s="146">
        <v>0.0</v>
      </c>
      <c r="Y424" s="72"/>
      <c r="Z424" s="145" t="s">
        <v>74</v>
      </c>
      <c r="AA424" s="72"/>
      <c r="AB424" s="147" t="s">
        <v>67</v>
      </c>
      <c r="AC424" s="75"/>
      <c r="AD424" s="75"/>
      <c r="AE424" s="75"/>
      <c r="AF424" s="75"/>
      <c r="AG424" s="75"/>
      <c r="AH424" s="75"/>
      <c r="AI424" s="75"/>
      <c r="AJ424" s="75"/>
      <c r="AK424" s="75"/>
      <c r="AL424" s="75"/>
      <c r="AM424" s="75"/>
    </row>
    <row r="425">
      <c r="A425" s="75"/>
      <c r="B425" s="160" t="s">
        <v>1079</v>
      </c>
      <c r="C425" s="161">
        <v>46148.589857812505</v>
      </c>
      <c r="D425" s="72"/>
      <c r="E425" s="143" t="s">
        <v>7</v>
      </c>
      <c r="F425" s="71"/>
      <c r="G425" s="72"/>
      <c r="H425" s="143" t="s">
        <v>78</v>
      </c>
      <c r="I425" s="71"/>
      <c r="J425" s="72"/>
      <c r="K425" s="143" t="s">
        <v>1080</v>
      </c>
      <c r="L425" s="71"/>
      <c r="M425" s="71"/>
      <c r="N425" s="71"/>
      <c r="O425" s="72"/>
      <c r="P425" s="99" t="s">
        <v>603</v>
      </c>
      <c r="Q425" s="71"/>
      <c r="R425" s="72"/>
      <c r="S425" s="145" t="s">
        <v>114</v>
      </c>
      <c r="T425" s="72"/>
      <c r="U425" s="146">
        <v>20000.0</v>
      </c>
      <c r="V425" s="71"/>
      <c r="W425" s="72"/>
      <c r="X425" s="146">
        <v>0.0</v>
      </c>
      <c r="Y425" s="72"/>
      <c r="Z425" s="145" t="s">
        <v>626</v>
      </c>
      <c r="AA425" s="72"/>
      <c r="AB425" s="147" t="s">
        <v>67</v>
      </c>
      <c r="AC425" s="75"/>
      <c r="AD425" s="75"/>
      <c r="AE425" s="75"/>
      <c r="AF425" s="75"/>
      <c r="AG425" s="75"/>
      <c r="AH425" s="75"/>
      <c r="AI425" s="75"/>
      <c r="AJ425" s="75"/>
      <c r="AK425" s="75"/>
      <c r="AL425" s="75"/>
      <c r="AM425" s="75"/>
    </row>
    <row r="426">
      <c r="A426" s="75"/>
      <c r="B426" s="160" t="s">
        <v>1081</v>
      </c>
      <c r="C426" s="161">
        <v>46148.531934328705</v>
      </c>
      <c r="D426" s="72"/>
      <c r="E426" s="143" t="s">
        <v>70</v>
      </c>
      <c r="F426" s="71"/>
      <c r="G426" s="72"/>
      <c r="H426" s="143" t="s">
        <v>138</v>
      </c>
      <c r="I426" s="71"/>
      <c r="J426" s="72"/>
      <c r="K426" s="143" t="s">
        <v>1082</v>
      </c>
      <c r="L426" s="71"/>
      <c r="M426" s="71"/>
      <c r="N426" s="71"/>
      <c r="O426" s="72"/>
      <c r="P426" s="99" t="s">
        <v>140</v>
      </c>
      <c r="Q426" s="71"/>
      <c r="R426" s="72"/>
      <c r="S426" s="145" t="s">
        <v>0</v>
      </c>
      <c r="T426" s="72"/>
      <c r="U426" s="146">
        <v>20000.0</v>
      </c>
      <c r="V426" s="71"/>
      <c r="W426" s="72"/>
      <c r="X426" s="146">
        <v>0.0</v>
      </c>
      <c r="Y426" s="72"/>
      <c r="Z426" s="145" t="s">
        <v>74</v>
      </c>
      <c r="AA426" s="72"/>
      <c r="AB426" s="147" t="s">
        <v>75</v>
      </c>
      <c r="AC426" s="75"/>
      <c r="AD426" s="75"/>
      <c r="AE426" s="75"/>
      <c r="AF426" s="75"/>
      <c r="AG426" s="75"/>
      <c r="AH426" s="75"/>
      <c r="AI426" s="75"/>
      <c r="AJ426" s="75"/>
      <c r="AK426" s="75"/>
      <c r="AL426" s="75"/>
      <c r="AM426" s="75"/>
    </row>
    <row r="427">
      <c r="A427" s="75"/>
      <c r="B427" s="160" t="s">
        <v>1083</v>
      </c>
      <c r="C427" s="161">
        <v>46148.53028826389</v>
      </c>
      <c r="D427" s="72"/>
      <c r="E427" s="143" t="s">
        <v>7</v>
      </c>
      <c r="F427" s="71"/>
      <c r="G427" s="72"/>
      <c r="H427" s="143" t="s">
        <v>143</v>
      </c>
      <c r="I427" s="71"/>
      <c r="J427" s="72"/>
      <c r="K427" s="143" t="s">
        <v>1084</v>
      </c>
      <c r="L427" s="71"/>
      <c r="M427" s="71"/>
      <c r="N427" s="71"/>
      <c r="O427" s="72"/>
      <c r="P427" s="99" t="s">
        <v>140</v>
      </c>
      <c r="Q427" s="71"/>
      <c r="R427" s="72"/>
      <c r="S427" s="145" t="s">
        <v>0</v>
      </c>
      <c r="T427" s="72"/>
      <c r="U427" s="146">
        <v>40000.0</v>
      </c>
      <c r="V427" s="71"/>
      <c r="W427" s="72"/>
      <c r="X427" s="146">
        <v>0.0</v>
      </c>
      <c r="Y427" s="72"/>
      <c r="Z427" s="145" t="s">
        <v>74</v>
      </c>
      <c r="AA427" s="72"/>
      <c r="AB427" s="147" t="s">
        <v>75</v>
      </c>
      <c r="AC427" s="75"/>
      <c r="AD427" s="75"/>
      <c r="AE427" s="75"/>
      <c r="AF427" s="75"/>
      <c r="AG427" s="75"/>
      <c r="AH427" s="75"/>
      <c r="AI427" s="75"/>
      <c r="AJ427" s="75"/>
      <c r="AK427" s="75"/>
      <c r="AL427" s="75"/>
      <c r="AM427" s="75"/>
    </row>
    <row r="428">
      <c r="A428" s="75"/>
      <c r="B428" s="160" t="s">
        <v>1085</v>
      </c>
      <c r="C428" s="161">
        <v>46148.52989065972</v>
      </c>
      <c r="D428" s="72"/>
      <c r="E428" s="143" t="s">
        <v>7</v>
      </c>
      <c r="F428" s="71"/>
      <c r="G428" s="72"/>
      <c r="H428" s="143" t="s">
        <v>143</v>
      </c>
      <c r="I428" s="71"/>
      <c r="J428" s="72"/>
      <c r="K428" s="143" t="s">
        <v>1084</v>
      </c>
      <c r="L428" s="71"/>
      <c r="M428" s="71"/>
      <c r="N428" s="71"/>
      <c r="O428" s="72"/>
      <c r="P428" s="99" t="s">
        <v>140</v>
      </c>
      <c r="Q428" s="71"/>
      <c r="R428" s="72"/>
      <c r="S428" s="145" t="s">
        <v>0</v>
      </c>
      <c r="T428" s="72"/>
      <c r="U428" s="146">
        <v>40000.0</v>
      </c>
      <c r="V428" s="71"/>
      <c r="W428" s="72"/>
      <c r="X428" s="146">
        <v>0.0</v>
      </c>
      <c r="Y428" s="72"/>
      <c r="Z428" s="145" t="s">
        <v>626</v>
      </c>
      <c r="AA428" s="72"/>
      <c r="AB428" s="147" t="s">
        <v>75</v>
      </c>
      <c r="AC428" s="75"/>
      <c r="AD428" s="75"/>
      <c r="AE428" s="75"/>
      <c r="AF428" s="75"/>
      <c r="AG428" s="75"/>
      <c r="AH428" s="75"/>
      <c r="AI428" s="75"/>
      <c r="AJ428" s="75"/>
      <c r="AK428" s="75"/>
      <c r="AL428" s="75"/>
      <c r="AM428" s="75"/>
    </row>
    <row r="429">
      <c r="A429" s="75"/>
      <c r="B429" s="160" t="s">
        <v>1086</v>
      </c>
      <c r="C429" s="161">
        <v>46148.493831597225</v>
      </c>
      <c r="D429" s="72"/>
      <c r="E429" s="143" t="s">
        <v>7</v>
      </c>
      <c r="F429" s="71"/>
      <c r="G429" s="72"/>
      <c r="H429" s="143" t="s">
        <v>591</v>
      </c>
      <c r="I429" s="71"/>
      <c r="J429" s="72"/>
      <c r="K429" s="143" t="s">
        <v>592</v>
      </c>
      <c r="L429" s="71"/>
      <c r="M429" s="71"/>
      <c r="N429" s="71"/>
      <c r="O429" s="72"/>
      <c r="P429" s="99" t="s">
        <v>164</v>
      </c>
      <c r="Q429" s="71"/>
      <c r="R429" s="72"/>
      <c r="S429" s="145" t="s">
        <v>81</v>
      </c>
      <c r="T429" s="72"/>
      <c r="U429" s="146">
        <v>27500.0</v>
      </c>
      <c r="V429" s="71"/>
      <c r="W429" s="72"/>
      <c r="X429" s="146">
        <v>0.0</v>
      </c>
      <c r="Y429" s="72"/>
      <c r="Z429" s="145" t="s">
        <v>74</v>
      </c>
      <c r="AA429" s="72"/>
      <c r="AB429" s="147" t="s">
        <v>75</v>
      </c>
      <c r="AC429" s="75"/>
      <c r="AD429" s="75"/>
      <c r="AE429" s="75"/>
      <c r="AF429" s="75"/>
      <c r="AG429" s="75"/>
      <c r="AH429" s="75"/>
      <c r="AI429" s="75"/>
      <c r="AJ429" s="75"/>
      <c r="AK429" s="75"/>
      <c r="AL429" s="75"/>
      <c r="AM429" s="75"/>
    </row>
    <row r="430">
      <c r="A430" s="75"/>
      <c r="B430" s="160" t="s">
        <v>1087</v>
      </c>
      <c r="C430" s="161">
        <v>46148.492448159726</v>
      </c>
      <c r="D430" s="72"/>
      <c r="E430" s="143" t="s">
        <v>7</v>
      </c>
      <c r="F430" s="71"/>
      <c r="G430" s="72"/>
      <c r="H430" s="143" t="s">
        <v>591</v>
      </c>
      <c r="I430" s="71"/>
      <c r="J430" s="72"/>
      <c r="K430" s="143" t="s">
        <v>594</v>
      </c>
      <c r="L430" s="71"/>
      <c r="M430" s="71"/>
      <c r="N430" s="71"/>
      <c r="O430" s="72"/>
      <c r="P430" s="99" t="s">
        <v>140</v>
      </c>
      <c r="Q430" s="71"/>
      <c r="R430" s="72"/>
      <c r="S430" s="145" t="s">
        <v>0</v>
      </c>
      <c r="T430" s="72"/>
      <c r="U430" s="146">
        <v>27500.0</v>
      </c>
      <c r="V430" s="71"/>
      <c r="W430" s="72"/>
      <c r="X430" s="146">
        <v>0.0</v>
      </c>
      <c r="Y430" s="72"/>
      <c r="Z430" s="145" t="s">
        <v>74</v>
      </c>
      <c r="AA430" s="72"/>
      <c r="AB430" s="147" t="s">
        <v>75</v>
      </c>
      <c r="AC430" s="75"/>
      <c r="AD430" s="75"/>
      <c r="AE430" s="75"/>
      <c r="AF430" s="75"/>
      <c r="AG430" s="75"/>
      <c r="AH430" s="75"/>
      <c r="AI430" s="75"/>
      <c r="AJ430" s="75"/>
      <c r="AK430" s="75"/>
      <c r="AL430" s="75"/>
      <c r="AM430" s="75"/>
    </row>
    <row r="431">
      <c r="A431" s="75"/>
      <c r="B431" s="160" t="s">
        <v>1088</v>
      </c>
      <c r="C431" s="161">
        <v>46148.49118690973</v>
      </c>
      <c r="D431" s="72"/>
      <c r="E431" s="143" t="s">
        <v>7</v>
      </c>
      <c r="F431" s="71"/>
      <c r="G431" s="72"/>
      <c r="H431" s="143" t="s">
        <v>591</v>
      </c>
      <c r="I431" s="71"/>
      <c r="J431" s="72"/>
      <c r="K431" s="143" t="s">
        <v>596</v>
      </c>
      <c r="L431" s="71"/>
      <c r="M431" s="71"/>
      <c r="N431" s="71"/>
      <c r="O431" s="72"/>
      <c r="P431" s="99" t="s">
        <v>226</v>
      </c>
      <c r="Q431" s="71"/>
      <c r="R431" s="72"/>
      <c r="S431" s="145" t="s">
        <v>23</v>
      </c>
      <c r="T431" s="72"/>
      <c r="U431" s="146">
        <v>27500.0</v>
      </c>
      <c r="V431" s="71"/>
      <c r="W431" s="72"/>
      <c r="X431" s="146">
        <v>0.0</v>
      </c>
      <c r="Y431" s="72"/>
      <c r="Z431" s="145" t="s">
        <v>74</v>
      </c>
      <c r="AA431" s="72"/>
      <c r="AB431" s="147" t="s">
        <v>75</v>
      </c>
      <c r="AC431" s="75"/>
      <c r="AD431" s="75"/>
      <c r="AE431" s="75"/>
      <c r="AF431" s="75"/>
      <c r="AG431" s="75"/>
      <c r="AH431" s="75"/>
      <c r="AI431" s="75"/>
      <c r="AJ431" s="75"/>
      <c r="AK431" s="75"/>
      <c r="AL431" s="75"/>
      <c r="AM431" s="75"/>
    </row>
    <row r="432">
      <c r="A432" s="75"/>
      <c r="B432" s="160" t="s">
        <v>1089</v>
      </c>
      <c r="C432" s="161">
        <v>46148.48975180555</v>
      </c>
      <c r="D432" s="72"/>
      <c r="E432" s="143" t="s">
        <v>70</v>
      </c>
      <c r="F432" s="71"/>
      <c r="G432" s="72"/>
      <c r="H432" s="143" t="s">
        <v>591</v>
      </c>
      <c r="I432" s="71"/>
      <c r="J432" s="72"/>
      <c r="K432" s="143" t="s">
        <v>605</v>
      </c>
      <c r="L432" s="71"/>
      <c r="M432" s="71"/>
      <c r="N432" s="71"/>
      <c r="O432" s="72"/>
      <c r="P432" s="99" t="s">
        <v>606</v>
      </c>
      <c r="Q432" s="71"/>
      <c r="R432" s="72"/>
      <c r="S432" s="145" t="s">
        <v>73</v>
      </c>
      <c r="T432" s="72"/>
      <c r="U432" s="146">
        <v>110000.0</v>
      </c>
      <c r="V432" s="71"/>
      <c r="W432" s="72"/>
      <c r="X432" s="146">
        <v>0.0</v>
      </c>
      <c r="Y432" s="72"/>
      <c r="Z432" s="145" t="s">
        <v>74</v>
      </c>
      <c r="AA432" s="72"/>
      <c r="AB432" s="147" t="s">
        <v>75</v>
      </c>
      <c r="AC432" s="75"/>
      <c r="AD432" s="75"/>
      <c r="AE432" s="75"/>
      <c r="AF432" s="75"/>
      <c r="AG432" s="75"/>
      <c r="AH432" s="75"/>
      <c r="AI432" s="75"/>
      <c r="AJ432" s="75"/>
      <c r="AK432" s="75"/>
      <c r="AL432" s="75"/>
      <c r="AM432" s="75"/>
    </row>
    <row r="433">
      <c r="A433" s="75"/>
      <c r="B433" s="160" t="s">
        <v>1090</v>
      </c>
      <c r="C433" s="161">
        <v>46148.48843943287</v>
      </c>
      <c r="D433" s="72"/>
      <c r="E433" s="143" t="s">
        <v>70</v>
      </c>
      <c r="F433" s="71"/>
      <c r="G433" s="72"/>
      <c r="H433" s="143" t="s">
        <v>28</v>
      </c>
      <c r="I433" s="71"/>
      <c r="J433" s="72"/>
      <c r="K433" s="143" t="s">
        <v>1091</v>
      </c>
      <c r="L433" s="71"/>
      <c r="M433" s="71"/>
      <c r="N433" s="71"/>
      <c r="O433" s="72"/>
      <c r="P433" s="99" t="s">
        <v>1092</v>
      </c>
      <c r="Q433" s="71"/>
      <c r="R433" s="72"/>
      <c r="S433" s="145" t="s">
        <v>125</v>
      </c>
      <c r="T433" s="72"/>
      <c r="U433" s="146">
        <v>153146.0</v>
      </c>
      <c r="V433" s="71"/>
      <c r="W433" s="72"/>
      <c r="X433" s="146">
        <v>0.0</v>
      </c>
      <c r="Y433" s="72"/>
      <c r="Z433" s="145" t="s">
        <v>74</v>
      </c>
      <c r="AA433" s="72"/>
      <c r="AB433" s="147" t="s">
        <v>75</v>
      </c>
      <c r="AC433" s="75"/>
      <c r="AD433" s="75"/>
      <c r="AE433" s="75"/>
      <c r="AF433" s="75"/>
      <c r="AG433" s="75"/>
      <c r="AH433" s="75"/>
      <c r="AI433" s="75"/>
      <c r="AJ433" s="75"/>
      <c r="AK433" s="75"/>
      <c r="AL433" s="75"/>
      <c r="AM433" s="75"/>
    </row>
    <row r="434">
      <c r="A434" s="75"/>
      <c r="B434" s="160" t="s">
        <v>1093</v>
      </c>
      <c r="C434" s="161">
        <v>46148.42002928241</v>
      </c>
      <c r="D434" s="72"/>
      <c r="E434" s="143" t="s">
        <v>7</v>
      </c>
      <c r="F434" s="71"/>
      <c r="G434" s="72"/>
      <c r="H434" s="143" t="s">
        <v>78</v>
      </c>
      <c r="I434" s="71"/>
      <c r="J434" s="72"/>
      <c r="K434" s="143" t="s">
        <v>1094</v>
      </c>
      <c r="L434" s="71"/>
      <c r="M434" s="71"/>
      <c r="N434" s="71"/>
      <c r="O434" s="72"/>
      <c r="P434" s="99" t="s">
        <v>513</v>
      </c>
      <c r="Q434" s="71"/>
      <c r="R434" s="72"/>
      <c r="S434" s="145" t="s">
        <v>81</v>
      </c>
      <c r="T434" s="72"/>
      <c r="U434" s="146">
        <v>30000.0</v>
      </c>
      <c r="V434" s="71"/>
      <c r="W434" s="72"/>
      <c r="X434" s="146">
        <v>0.0</v>
      </c>
      <c r="Y434" s="72"/>
      <c r="Z434" s="145" t="s">
        <v>74</v>
      </c>
      <c r="AA434" s="72"/>
      <c r="AB434" s="147" t="s">
        <v>67</v>
      </c>
      <c r="AC434" s="75"/>
      <c r="AD434" s="75"/>
      <c r="AE434" s="75"/>
      <c r="AF434" s="75"/>
      <c r="AG434" s="75"/>
      <c r="AH434" s="75"/>
      <c r="AI434" s="75"/>
      <c r="AJ434" s="75"/>
      <c r="AK434" s="75"/>
      <c r="AL434" s="75"/>
      <c r="AM434" s="75"/>
    </row>
    <row r="435">
      <c r="A435" s="75"/>
      <c r="B435" s="160" t="s">
        <v>1095</v>
      </c>
      <c r="C435" s="161">
        <v>46148.41718113426</v>
      </c>
      <c r="D435" s="72"/>
      <c r="E435" s="143" t="s">
        <v>7</v>
      </c>
      <c r="F435" s="71"/>
      <c r="G435" s="72"/>
      <c r="H435" s="143" t="s">
        <v>78</v>
      </c>
      <c r="I435" s="71"/>
      <c r="J435" s="72"/>
      <c r="K435" s="143" t="s">
        <v>776</v>
      </c>
      <c r="L435" s="71"/>
      <c r="M435" s="71"/>
      <c r="N435" s="71"/>
      <c r="O435" s="72"/>
      <c r="P435" s="99" t="s">
        <v>777</v>
      </c>
      <c r="Q435" s="71"/>
      <c r="R435" s="72"/>
      <c r="S435" s="145" t="s">
        <v>81</v>
      </c>
      <c r="T435" s="72"/>
      <c r="U435" s="146">
        <v>25000.0</v>
      </c>
      <c r="V435" s="71"/>
      <c r="W435" s="72"/>
      <c r="X435" s="146">
        <v>0.0</v>
      </c>
      <c r="Y435" s="72"/>
      <c r="Z435" s="145" t="s">
        <v>74</v>
      </c>
      <c r="AA435" s="72"/>
      <c r="AB435" s="147" t="s">
        <v>67</v>
      </c>
      <c r="AC435" s="75"/>
      <c r="AD435" s="75"/>
      <c r="AE435" s="75"/>
      <c r="AF435" s="75"/>
      <c r="AG435" s="75"/>
      <c r="AH435" s="75"/>
      <c r="AI435" s="75"/>
      <c r="AJ435" s="75"/>
      <c r="AK435" s="75"/>
      <c r="AL435" s="75"/>
      <c r="AM435" s="75"/>
    </row>
    <row r="436">
      <c r="A436" s="75"/>
      <c r="B436" s="160" t="s">
        <v>1096</v>
      </c>
      <c r="C436" s="161">
        <v>46148.41681461806</v>
      </c>
      <c r="D436" s="72"/>
      <c r="E436" s="143" t="s">
        <v>7</v>
      </c>
      <c r="F436" s="71"/>
      <c r="G436" s="72"/>
      <c r="H436" s="143" t="s">
        <v>78</v>
      </c>
      <c r="I436" s="71"/>
      <c r="J436" s="72"/>
      <c r="K436" s="143" t="s">
        <v>776</v>
      </c>
      <c r="L436" s="71"/>
      <c r="M436" s="71"/>
      <c r="N436" s="71"/>
      <c r="O436" s="72"/>
      <c r="P436" s="99" t="s">
        <v>777</v>
      </c>
      <c r="Q436" s="71"/>
      <c r="R436" s="72"/>
      <c r="S436" s="145" t="s">
        <v>81</v>
      </c>
      <c r="T436" s="72"/>
      <c r="U436" s="146">
        <v>25000.0</v>
      </c>
      <c r="V436" s="71"/>
      <c r="W436" s="72"/>
      <c r="X436" s="146">
        <v>0.0</v>
      </c>
      <c r="Y436" s="72"/>
      <c r="Z436" s="145" t="s">
        <v>626</v>
      </c>
      <c r="AA436" s="72"/>
      <c r="AB436" s="147" t="s">
        <v>67</v>
      </c>
      <c r="AC436" s="75"/>
      <c r="AD436" s="75"/>
      <c r="AE436" s="75"/>
      <c r="AF436" s="75"/>
      <c r="AG436" s="75"/>
      <c r="AH436" s="75"/>
      <c r="AI436" s="75"/>
      <c r="AJ436" s="75"/>
      <c r="AK436" s="75"/>
      <c r="AL436" s="75"/>
      <c r="AM436" s="75"/>
    </row>
    <row r="437">
      <c r="A437" s="75"/>
      <c r="B437" s="160" t="s">
        <v>1097</v>
      </c>
      <c r="C437" s="161">
        <v>46148.409758483795</v>
      </c>
      <c r="D437" s="72"/>
      <c r="E437" s="143" t="s">
        <v>7</v>
      </c>
      <c r="F437" s="71"/>
      <c r="G437" s="72"/>
      <c r="H437" s="143" t="s">
        <v>78</v>
      </c>
      <c r="I437" s="71"/>
      <c r="J437" s="72"/>
      <c r="K437" s="143" t="s">
        <v>1098</v>
      </c>
      <c r="L437" s="71"/>
      <c r="M437" s="71"/>
      <c r="N437" s="71"/>
      <c r="O437" s="72"/>
      <c r="P437" s="99" t="s">
        <v>522</v>
      </c>
      <c r="Q437" s="71"/>
      <c r="R437" s="72"/>
      <c r="S437" s="145" t="s">
        <v>81</v>
      </c>
      <c r="T437" s="72"/>
      <c r="U437" s="146">
        <v>45000.0</v>
      </c>
      <c r="V437" s="71"/>
      <c r="W437" s="72"/>
      <c r="X437" s="146">
        <v>0.0</v>
      </c>
      <c r="Y437" s="72"/>
      <c r="Z437" s="145" t="s">
        <v>74</v>
      </c>
      <c r="AA437" s="72"/>
      <c r="AB437" s="147" t="s">
        <v>67</v>
      </c>
      <c r="AC437" s="75"/>
      <c r="AD437" s="75"/>
      <c r="AE437" s="75"/>
      <c r="AF437" s="75"/>
      <c r="AG437" s="75"/>
      <c r="AH437" s="75"/>
      <c r="AI437" s="75"/>
      <c r="AJ437" s="75"/>
      <c r="AK437" s="75"/>
      <c r="AL437" s="75"/>
      <c r="AM437" s="75"/>
    </row>
    <row r="438">
      <c r="A438" s="75"/>
      <c r="B438" s="160" t="s">
        <v>1099</v>
      </c>
      <c r="C438" s="161">
        <v>46147.89774681713</v>
      </c>
      <c r="D438" s="72"/>
      <c r="E438" s="143" t="s">
        <v>7</v>
      </c>
      <c r="F438" s="71"/>
      <c r="G438" s="72"/>
      <c r="H438" s="143" t="s">
        <v>78</v>
      </c>
      <c r="I438" s="71"/>
      <c r="J438" s="72"/>
      <c r="K438" s="143" t="s">
        <v>1100</v>
      </c>
      <c r="L438" s="71"/>
      <c r="M438" s="71"/>
      <c r="N438" s="71"/>
      <c r="O438" s="72"/>
      <c r="P438" s="99" t="s">
        <v>1101</v>
      </c>
      <c r="Q438" s="71"/>
      <c r="R438" s="72"/>
      <c r="S438" s="145" t="s">
        <v>81</v>
      </c>
      <c r="T438" s="72"/>
      <c r="U438" s="146">
        <v>25000.0</v>
      </c>
      <c r="V438" s="71"/>
      <c r="W438" s="72"/>
      <c r="X438" s="146">
        <v>0.0</v>
      </c>
      <c r="Y438" s="72"/>
      <c r="Z438" s="145" t="s">
        <v>74</v>
      </c>
      <c r="AA438" s="72"/>
      <c r="AB438" s="147" t="s">
        <v>75</v>
      </c>
      <c r="AC438" s="75"/>
      <c r="AD438" s="75"/>
      <c r="AE438" s="75"/>
      <c r="AF438" s="75"/>
      <c r="AG438" s="75"/>
      <c r="AH438" s="75"/>
      <c r="AI438" s="75"/>
      <c r="AJ438" s="75"/>
      <c r="AK438" s="75"/>
      <c r="AL438" s="75"/>
      <c r="AM438" s="75"/>
    </row>
    <row r="439">
      <c r="A439" s="75"/>
      <c r="B439" s="160" t="s">
        <v>1102</v>
      </c>
      <c r="C439" s="161">
        <v>46147.8971275463</v>
      </c>
      <c r="D439" s="72"/>
      <c r="E439" s="143" t="s">
        <v>7</v>
      </c>
      <c r="F439" s="71"/>
      <c r="G439" s="72"/>
      <c r="H439" s="143" t="s">
        <v>78</v>
      </c>
      <c r="I439" s="71"/>
      <c r="J439" s="72"/>
      <c r="K439" s="143" t="s">
        <v>669</v>
      </c>
      <c r="L439" s="71"/>
      <c r="M439" s="71"/>
      <c r="N439" s="71"/>
      <c r="O439" s="72"/>
      <c r="P439" s="99" t="s">
        <v>80</v>
      </c>
      <c r="Q439" s="71"/>
      <c r="R439" s="72"/>
      <c r="S439" s="145" t="s">
        <v>81</v>
      </c>
      <c r="T439" s="72"/>
      <c r="U439" s="146">
        <v>25000.0</v>
      </c>
      <c r="V439" s="71"/>
      <c r="W439" s="72"/>
      <c r="X439" s="146">
        <v>0.0</v>
      </c>
      <c r="Y439" s="72"/>
      <c r="Z439" s="145" t="s">
        <v>74</v>
      </c>
      <c r="AA439" s="72"/>
      <c r="AB439" s="147" t="s">
        <v>75</v>
      </c>
      <c r="AC439" s="75"/>
      <c r="AD439" s="75"/>
      <c r="AE439" s="75"/>
      <c r="AF439" s="75"/>
      <c r="AG439" s="75"/>
      <c r="AH439" s="75"/>
      <c r="AI439" s="75"/>
      <c r="AJ439" s="75"/>
      <c r="AK439" s="75"/>
      <c r="AL439" s="75"/>
      <c r="AM439" s="75"/>
    </row>
    <row r="440">
      <c r="A440" s="75"/>
      <c r="B440" s="160" t="s">
        <v>1103</v>
      </c>
      <c r="C440" s="161">
        <v>46147.8964328588</v>
      </c>
      <c r="D440" s="72"/>
      <c r="E440" s="143" t="s">
        <v>7</v>
      </c>
      <c r="F440" s="71"/>
      <c r="G440" s="72"/>
      <c r="H440" s="143" t="s">
        <v>78</v>
      </c>
      <c r="I440" s="71"/>
      <c r="J440" s="72"/>
      <c r="K440" s="143" t="s">
        <v>667</v>
      </c>
      <c r="L440" s="71"/>
      <c r="M440" s="71"/>
      <c r="N440" s="71"/>
      <c r="O440" s="72"/>
      <c r="P440" s="99" t="s">
        <v>86</v>
      </c>
      <c r="Q440" s="71"/>
      <c r="R440" s="72"/>
      <c r="S440" s="145" t="s">
        <v>81</v>
      </c>
      <c r="T440" s="72"/>
      <c r="U440" s="146">
        <v>25000.0</v>
      </c>
      <c r="V440" s="71"/>
      <c r="W440" s="72"/>
      <c r="X440" s="146">
        <v>0.0</v>
      </c>
      <c r="Y440" s="72"/>
      <c r="Z440" s="145" t="s">
        <v>74</v>
      </c>
      <c r="AA440" s="72"/>
      <c r="AB440" s="147" t="s">
        <v>75</v>
      </c>
      <c r="AC440" s="75"/>
      <c r="AD440" s="75"/>
      <c r="AE440" s="75"/>
      <c r="AF440" s="75"/>
      <c r="AG440" s="75"/>
      <c r="AH440" s="75"/>
      <c r="AI440" s="75"/>
      <c r="AJ440" s="75"/>
      <c r="AK440" s="75"/>
      <c r="AL440" s="75"/>
      <c r="AM440" s="75"/>
    </row>
    <row r="441">
      <c r="A441" s="75"/>
      <c r="B441" s="160" t="s">
        <v>1104</v>
      </c>
      <c r="C441" s="161">
        <v>46147.87762225694</v>
      </c>
      <c r="D441" s="72"/>
      <c r="E441" s="143" t="s">
        <v>70</v>
      </c>
      <c r="F441" s="71"/>
      <c r="G441" s="72"/>
      <c r="H441" s="143" t="s">
        <v>1105</v>
      </c>
      <c r="I441" s="71"/>
      <c r="J441" s="72"/>
      <c r="K441" s="143" t="s">
        <v>1106</v>
      </c>
      <c r="L441" s="71"/>
      <c r="M441" s="71"/>
      <c r="N441" s="71"/>
      <c r="O441" s="72"/>
      <c r="P441" s="99" t="s">
        <v>254</v>
      </c>
      <c r="Q441" s="71"/>
      <c r="R441" s="72"/>
      <c r="S441" s="145" t="s">
        <v>125</v>
      </c>
      <c r="T441" s="72"/>
      <c r="U441" s="146">
        <v>14800.0</v>
      </c>
      <c r="V441" s="71"/>
      <c r="W441" s="72"/>
      <c r="X441" s="146">
        <v>0.0</v>
      </c>
      <c r="Y441" s="72"/>
      <c r="Z441" s="145" t="s">
        <v>74</v>
      </c>
      <c r="AA441" s="72"/>
      <c r="AB441" s="147" t="s">
        <v>75</v>
      </c>
      <c r="AC441" s="75"/>
      <c r="AD441" s="75"/>
      <c r="AE441" s="75"/>
      <c r="AF441" s="75"/>
      <c r="AG441" s="75"/>
      <c r="AH441" s="75"/>
      <c r="AI441" s="75"/>
      <c r="AJ441" s="75"/>
      <c r="AK441" s="75"/>
      <c r="AL441" s="75"/>
      <c r="AM441" s="75"/>
    </row>
    <row r="442">
      <c r="A442" s="75"/>
      <c r="B442" s="160" t="s">
        <v>1107</v>
      </c>
      <c r="C442" s="161">
        <v>46147.874946400465</v>
      </c>
      <c r="D442" s="72"/>
      <c r="E442" s="143" t="s">
        <v>70</v>
      </c>
      <c r="F442" s="71"/>
      <c r="G442" s="72"/>
      <c r="H442" s="143" t="s">
        <v>1105</v>
      </c>
      <c r="I442" s="71"/>
      <c r="J442" s="72"/>
      <c r="K442" s="143" t="s">
        <v>1108</v>
      </c>
      <c r="L442" s="71"/>
      <c r="M442" s="71"/>
      <c r="N442" s="71"/>
      <c r="O442" s="72"/>
      <c r="P442" s="99" t="s">
        <v>150</v>
      </c>
      <c r="Q442" s="71"/>
      <c r="R442" s="72"/>
      <c r="S442" s="145" t="s">
        <v>125</v>
      </c>
      <c r="T442" s="72"/>
      <c r="U442" s="146">
        <v>16800.0</v>
      </c>
      <c r="V442" s="71"/>
      <c r="W442" s="72"/>
      <c r="X442" s="146">
        <v>0.0</v>
      </c>
      <c r="Y442" s="72"/>
      <c r="Z442" s="145" t="s">
        <v>74</v>
      </c>
      <c r="AA442" s="72"/>
      <c r="AB442" s="147" t="s">
        <v>67</v>
      </c>
      <c r="AC442" s="75"/>
      <c r="AD442" s="75"/>
      <c r="AE442" s="75"/>
      <c r="AF442" s="75"/>
      <c r="AG442" s="75"/>
      <c r="AH442" s="75"/>
      <c r="AI442" s="75"/>
      <c r="AJ442" s="75"/>
      <c r="AK442" s="75"/>
      <c r="AL442" s="75"/>
      <c r="AM442" s="75"/>
    </row>
    <row r="443">
      <c r="A443" s="75"/>
      <c r="B443" s="160" t="s">
        <v>1109</v>
      </c>
      <c r="C443" s="161">
        <v>46147.87353991898</v>
      </c>
      <c r="D443" s="72"/>
      <c r="E443" s="143" t="s">
        <v>7</v>
      </c>
      <c r="F443" s="71"/>
      <c r="G443" s="72"/>
      <c r="H443" s="143" t="s">
        <v>127</v>
      </c>
      <c r="I443" s="71"/>
      <c r="J443" s="72"/>
      <c r="K443" s="143" t="s">
        <v>1110</v>
      </c>
      <c r="L443" s="71"/>
      <c r="M443" s="71"/>
      <c r="N443" s="71"/>
      <c r="O443" s="72"/>
      <c r="P443" s="99" t="s">
        <v>124</v>
      </c>
      <c r="Q443" s="71"/>
      <c r="R443" s="72"/>
      <c r="S443" s="145" t="s">
        <v>73</v>
      </c>
      <c r="T443" s="72"/>
      <c r="U443" s="146">
        <v>354500.0</v>
      </c>
      <c r="V443" s="71"/>
      <c r="W443" s="72"/>
      <c r="X443" s="146">
        <v>0.0</v>
      </c>
      <c r="Y443" s="72"/>
      <c r="Z443" s="145" t="s">
        <v>74</v>
      </c>
      <c r="AA443" s="72"/>
      <c r="AB443" s="147" t="s">
        <v>67</v>
      </c>
      <c r="AC443" s="75"/>
      <c r="AD443" s="75"/>
      <c r="AE443" s="75"/>
      <c r="AF443" s="75"/>
      <c r="AG443" s="75"/>
      <c r="AH443" s="75"/>
      <c r="AI443" s="75"/>
      <c r="AJ443" s="75"/>
      <c r="AK443" s="75"/>
      <c r="AL443" s="75"/>
      <c r="AM443" s="75"/>
    </row>
    <row r="444">
      <c r="A444" s="75"/>
      <c r="B444" s="160" t="s">
        <v>1111</v>
      </c>
      <c r="C444" s="161">
        <v>46147.86770611111</v>
      </c>
      <c r="D444" s="72"/>
      <c r="E444" s="143" t="s">
        <v>70</v>
      </c>
      <c r="F444" s="71"/>
      <c r="G444" s="72"/>
      <c r="H444" s="143" t="s">
        <v>122</v>
      </c>
      <c r="I444" s="71"/>
      <c r="J444" s="72"/>
      <c r="K444" s="143" t="s">
        <v>1112</v>
      </c>
      <c r="L444" s="71"/>
      <c r="M444" s="71"/>
      <c r="N444" s="71"/>
      <c r="O444" s="72"/>
      <c r="P444" s="99" t="s">
        <v>124</v>
      </c>
      <c r="Q444" s="71"/>
      <c r="R444" s="72"/>
      <c r="S444" s="145" t="s">
        <v>73</v>
      </c>
      <c r="T444" s="72"/>
      <c r="U444" s="146">
        <v>354500.0</v>
      </c>
      <c r="V444" s="71"/>
      <c r="W444" s="72"/>
      <c r="X444" s="146">
        <v>0.0</v>
      </c>
      <c r="Y444" s="72"/>
      <c r="Z444" s="145" t="s">
        <v>74</v>
      </c>
      <c r="AA444" s="72"/>
      <c r="AB444" s="147" t="s">
        <v>75</v>
      </c>
      <c r="AC444" s="75"/>
      <c r="AD444" s="75"/>
      <c r="AE444" s="75"/>
      <c r="AF444" s="75"/>
      <c r="AG444" s="75"/>
      <c r="AH444" s="75"/>
      <c r="AI444" s="75"/>
      <c r="AJ444" s="75"/>
      <c r="AK444" s="75"/>
      <c r="AL444" s="75"/>
      <c r="AM444" s="75"/>
    </row>
    <row r="445">
      <c r="A445" s="75"/>
      <c r="B445" s="160" t="s">
        <v>1113</v>
      </c>
      <c r="C445" s="161">
        <v>46147.85214849537</v>
      </c>
      <c r="D445" s="72"/>
      <c r="E445" s="143" t="s">
        <v>7</v>
      </c>
      <c r="F445" s="71"/>
      <c r="G445" s="72"/>
      <c r="H445" s="143" t="s">
        <v>78</v>
      </c>
      <c r="I445" s="71"/>
      <c r="J445" s="72"/>
      <c r="K445" s="143" t="s">
        <v>1114</v>
      </c>
      <c r="L445" s="71"/>
      <c r="M445" s="71"/>
      <c r="N445" s="71"/>
      <c r="O445" s="72"/>
      <c r="P445" s="99" t="s">
        <v>1115</v>
      </c>
      <c r="Q445" s="71"/>
      <c r="R445" s="72"/>
      <c r="S445" s="145" t="s">
        <v>114</v>
      </c>
      <c r="T445" s="72"/>
      <c r="U445" s="146">
        <v>15000.0</v>
      </c>
      <c r="V445" s="71"/>
      <c r="W445" s="72"/>
      <c r="X445" s="146">
        <v>0.0</v>
      </c>
      <c r="Y445" s="72"/>
      <c r="Z445" s="145" t="s">
        <v>74</v>
      </c>
      <c r="AA445" s="72"/>
      <c r="AB445" s="147" t="s">
        <v>75</v>
      </c>
      <c r="AC445" s="75"/>
      <c r="AD445" s="75"/>
      <c r="AE445" s="75"/>
      <c r="AF445" s="75"/>
      <c r="AG445" s="75"/>
      <c r="AH445" s="75"/>
      <c r="AI445" s="75"/>
      <c r="AJ445" s="75"/>
      <c r="AK445" s="75"/>
      <c r="AL445" s="75"/>
      <c r="AM445" s="75"/>
    </row>
    <row r="446">
      <c r="A446" s="75"/>
      <c r="B446" s="160" t="s">
        <v>1116</v>
      </c>
      <c r="C446" s="161">
        <v>46147.85087589121</v>
      </c>
      <c r="D446" s="72"/>
      <c r="E446" s="143" t="s">
        <v>7</v>
      </c>
      <c r="F446" s="71"/>
      <c r="G446" s="72"/>
      <c r="H446" s="143" t="s">
        <v>78</v>
      </c>
      <c r="I446" s="71"/>
      <c r="J446" s="72"/>
      <c r="K446" s="143" t="s">
        <v>1117</v>
      </c>
      <c r="L446" s="71"/>
      <c r="M446" s="71"/>
      <c r="N446" s="71"/>
      <c r="O446" s="72"/>
      <c r="P446" s="99" t="s">
        <v>1118</v>
      </c>
      <c r="Q446" s="71"/>
      <c r="R446" s="72"/>
      <c r="S446" s="145" t="s">
        <v>114</v>
      </c>
      <c r="T446" s="72"/>
      <c r="U446" s="146">
        <v>15000.0</v>
      </c>
      <c r="V446" s="71"/>
      <c r="W446" s="72"/>
      <c r="X446" s="146">
        <v>0.0</v>
      </c>
      <c r="Y446" s="72"/>
      <c r="Z446" s="145" t="s">
        <v>74</v>
      </c>
      <c r="AA446" s="72"/>
      <c r="AB446" s="147" t="s">
        <v>75</v>
      </c>
      <c r="AC446" s="75"/>
      <c r="AD446" s="75"/>
      <c r="AE446" s="75"/>
      <c r="AF446" s="75"/>
      <c r="AG446" s="75"/>
      <c r="AH446" s="75"/>
      <c r="AI446" s="75"/>
      <c r="AJ446" s="75"/>
      <c r="AK446" s="75"/>
      <c r="AL446" s="75"/>
      <c r="AM446" s="75"/>
    </row>
    <row r="447">
      <c r="A447" s="75"/>
      <c r="B447" s="160" t="s">
        <v>1119</v>
      </c>
      <c r="C447" s="161">
        <v>46147.84988461806</v>
      </c>
      <c r="D447" s="72"/>
      <c r="E447" s="143" t="s">
        <v>7</v>
      </c>
      <c r="F447" s="71"/>
      <c r="G447" s="72"/>
      <c r="H447" s="143" t="s">
        <v>78</v>
      </c>
      <c r="I447" s="71"/>
      <c r="J447" s="72"/>
      <c r="K447" s="143" t="s">
        <v>1120</v>
      </c>
      <c r="L447" s="71"/>
      <c r="M447" s="71"/>
      <c r="N447" s="71"/>
      <c r="O447" s="72"/>
      <c r="P447" s="99" t="s">
        <v>1121</v>
      </c>
      <c r="Q447" s="71"/>
      <c r="R447" s="72"/>
      <c r="S447" s="145" t="s">
        <v>114</v>
      </c>
      <c r="T447" s="72"/>
      <c r="U447" s="146">
        <v>20000.0</v>
      </c>
      <c r="V447" s="71"/>
      <c r="W447" s="72"/>
      <c r="X447" s="146">
        <v>0.0</v>
      </c>
      <c r="Y447" s="72"/>
      <c r="Z447" s="145" t="s">
        <v>74</v>
      </c>
      <c r="AA447" s="72"/>
      <c r="AB447" s="147" t="s">
        <v>75</v>
      </c>
      <c r="AC447" s="75"/>
      <c r="AD447" s="75"/>
      <c r="AE447" s="75"/>
      <c r="AF447" s="75"/>
      <c r="AG447" s="75"/>
      <c r="AH447" s="75"/>
      <c r="AI447" s="75"/>
      <c r="AJ447" s="75"/>
      <c r="AK447" s="75"/>
      <c r="AL447" s="75"/>
      <c r="AM447" s="75"/>
    </row>
    <row r="448">
      <c r="A448" s="75"/>
      <c r="B448" s="160" t="s">
        <v>1122</v>
      </c>
      <c r="C448" s="161">
        <v>46147.782536597224</v>
      </c>
      <c r="D448" s="72"/>
      <c r="E448" s="143" t="s">
        <v>7</v>
      </c>
      <c r="F448" s="71"/>
      <c r="G448" s="72"/>
      <c r="H448" s="143" t="s">
        <v>78</v>
      </c>
      <c r="I448" s="71"/>
      <c r="J448" s="72"/>
      <c r="K448" s="143" t="s">
        <v>1123</v>
      </c>
      <c r="L448" s="71"/>
      <c r="M448" s="71"/>
      <c r="N448" s="71"/>
      <c r="O448" s="72"/>
      <c r="P448" s="99" t="s">
        <v>1124</v>
      </c>
      <c r="Q448" s="71"/>
      <c r="R448" s="72"/>
      <c r="S448" s="145" t="s">
        <v>114</v>
      </c>
      <c r="T448" s="72"/>
      <c r="U448" s="146">
        <v>20000.0</v>
      </c>
      <c r="V448" s="71"/>
      <c r="W448" s="72"/>
      <c r="X448" s="146">
        <v>0.0</v>
      </c>
      <c r="Y448" s="72"/>
      <c r="Z448" s="145" t="s">
        <v>74</v>
      </c>
      <c r="AA448" s="72"/>
      <c r="AB448" s="147" t="s">
        <v>75</v>
      </c>
      <c r="AC448" s="75"/>
      <c r="AD448" s="75"/>
      <c r="AE448" s="75"/>
      <c r="AF448" s="75"/>
      <c r="AG448" s="75"/>
      <c r="AH448" s="75"/>
      <c r="AI448" s="75"/>
      <c r="AJ448" s="75"/>
      <c r="AK448" s="75"/>
      <c r="AL448" s="75"/>
      <c r="AM448" s="75"/>
    </row>
    <row r="449">
      <c r="A449" s="75"/>
      <c r="B449" s="160" t="s">
        <v>1125</v>
      </c>
      <c r="C449" s="161">
        <v>46147.7407590625</v>
      </c>
      <c r="D449" s="72"/>
      <c r="E449" s="143" t="s">
        <v>7</v>
      </c>
      <c r="F449" s="71"/>
      <c r="G449" s="72"/>
      <c r="H449" s="143" t="s">
        <v>78</v>
      </c>
      <c r="I449" s="71"/>
      <c r="J449" s="72"/>
      <c r="K449" s="143" t="s">
        <v>1126</v>
      </c>
      <c r="L449" s="71"/>
      <c r="M449" s="71"/>
      <c r="N449" s="71"/>
      <c r="O449" s="72"/>
      <c r="P449" s="99" t="s">
        <v>360</v>
      </c>
      <c r="Q449" s="71"/>
      <c r="R449" s="72"/>
      <c r="S449" s="145" t="s">
        <v>81</v>
      </c>
      <c r="T449" s="72"/>
      <c r="U449" s="146">
        <v>25000.0</v>
      </c>
      <c r="V449" s="71"/>
      <c r="W449" s="72"/>
      <c r="X449" s="146">
        <v>0.0</v>
      </c>
      <c r="Y449" s="72"/>
      <c r="Z449" s="145" t="s">
        <v>74</v>
      </c>
      <c r="AA449" s="72"/>
      <c r="AB449" s="147" t="s">
        <v>75</v>
      </c>
      <c r="AC449" s="75"/>
      <c r="AD449" s="75"/>
      <c r="AE449" s="75"/>
      <c r="AF449" s="75"/>
      <c r="AG449" s="75"/>
      <c r="AH449" s="75"/>
      <c r="AI449" s="75"/>
      <c r="AJ449" s="75"/>
      <c r="AK449" s="75"/>
      <c r="AL449" s="75"/>
      <c r="AM449" s="75"/>
    </row>
    <row r="450">
      <c r="A450" s="75"/>
      <c r="B450" s="160" t="s">
        <v>1127</v>
      </c>
      <c r="C450" s="161">
        <v>46147.738387488425</v>
      </c>
      <c r="D450" s="72"/>
      <c r="E450" s="143" t="s">
        <v>7</v>
      </c>
      <c r="F450" s="71"/>
      <c r="G450" s="72"/>
      <c r="H450" s="143" t="s">
        <v>78</v>
      </c>
      <c r="I450" s="71"/>
      <c r="J450" s="72"/>
      <c r="K450" s="143" t="s">
        <v>1128</v>
      </c>
      <c r="L450" s="71"/>
      <c r="M450" s="71"/>
      <c r="N450" s="71"/>
      <c r="O450" s="72"/>
      <c r="P450" s="99" t="s">
        <v>418</v>
      </c>
      <c r="Q450" s="71"/>
      <c r="R450" s="72"/>
      <c r="S450" s="145" t="s">
        <v>81</v>
      </c>
      <c r="T450" s="72"/>
      <c r="U450" s="146">
        <v>25000.0</v>
      </c>
      <c r="V450" s="71"/>
      <c r="W450" s="72"/>
      <c r="X450" s="146">
        <v>0.0</v>
      </c>
      <c r="Y450" s="72"/>
      <c r="Z450" s="145" t="s">
        <v>74</v>
      </c>
      <c r="AA450" s="72"/>
      <c r="AB450" s="147" t="s">
        <v>75</v>
      </c>
      <c r="AC450" s="75"/>
      <c r="AD450" s="75"/>
      <c r="AE450" s="75"/>
      <c r="AF450" s="75"/>
      <c r="AG450" s="75"/>
      <c r="AH450" s="75"/>
      <c r="AI450" s="75"/>
      <c r="AJ450" s="75"/>
      <c r="AK450" s="75"/>
      <c r="AL450" s="75"/>
      <c r="AM450" s="75"/>
    </row>
    <row r="451">
      <c r="A451" s="75"/>
      <c r="B451" s="160" t="s">
        <v>1129</v>
      </c>
      <c r="C451" s="161">
        <v>46147.73253458334</v>
      </c>
      <c r="D451" s="72"/>
      <c r="E451" s="143" t="s">
        <v>7</v>
      </c>
      <c r="F451" s="71"/>
      <c r="G451" s="72"/>
      <c r="H451" s="143" t="s">
        <v>78</v>
      </c>
      <c r="I451" s="71"/>
      <c r="J451" s="72"/>
      <c r="K451" s="143" t="s">
        <v>1130</v>
      </c>
      <c r="L451" s="71"/>
      <c r="M451" s="71"/>
      <c r="N451" s="71"/>
      <c r="O451" s="72"/>
      <c r="P451" s="99" t="s">
        <v>415</v>
      </c>
      <c r="Q451" s="71"/>
      <c r="R451" s="72"/>
      <c r="S451" s="145" t="s">
        <v>81</v>
      </c>
      <c r="T451" s="72"/>
      <c r="U451" s="146">
        <v>25000.0</v>
      </c>
      <c r="V451" s="71"/>
      <c r="W451" s="72"/>
      <c r="X451" s="146">
        <v>0.0</v>
      </c>
      <c r="Y451" s="72"/>
      <c r="Z451" s="145" t="s">
        <v>74</v>
      </c>
      <c r="AA451" s="72"/>
      <c r="AB451" s="147" t="s">
        <v>75</v>
      </c>
      <c r="AC451" s="75"/>
      <c r="AD451" s="75"/>
      <c r="AE451" s="75"/>
      <c r="AF451" s="75"/>
      <c r="AG451" s="75"/>
      <c r="AH451" s="75"/>
      <c r="AI451" s="75"/>
      <c r="AJ451" s="75"/>
      <c r="AK451" s="75"/>
      <c r="AL451" s="75"/>
      <c r="AM451" s="75"/>
    </row>
    <row r="452">
      <c r="A452" s="75"/>
      <c r="B452" s="160" t="s">
        <v>1131</v>
      </c>
      <c r="C452" s="161">
        <v>46147.71310493056</v>
      </c>
      <c r="D452" s="72"/>
      <c r="E452" s="143" t="s">
        <v>70</v>
      </c>
      <c r="F452" s="71"/>
      <c r="G452" s="72"/>
      <c r="H452" s="143" t="s">
        <v>125</v>
      </c>
      <c r="I452" s="71"/>
      <c r="J452" s="72"/>
      <c r="K452" s="143" t="s">
        <v>1132</v>
      </c>
      <c r="L452" s="71"/>
      <c r="M452" s="71"/>
      <c r="N452" s="71"/>
      <c r="O452" s="72"/>
      <c r="P452" s="99" t="s">
        <v>124</v>
      </c>
      <c r="Q452" s="71"/>
      <c r="R452" s="72"/>
      <c r="S452" s="145" t="s">
        <v>125</v>
      </c>
      <c r="T452" s="72"/>
      <c r="U452" s="146">
        <v>36500.0</v>
      </c>
      <c r="V452" s="71"/>
      <c r="W452" s="72"/>
      <c r="X452" s="146">
        <v>0.0</v>
      </c>
      <c r="Y452" s="72"/>
      <c r="Z452" s="145" t="s">
        <v>74</v>
      </c>
      <c r="AA452" s="72"/>
      <c r="AB452" s="147" t="s">
        <v>75</v>
      </c>
      <c r="AC452" s="75"/>
      <c r="AD452" s="75"/>
      <c r="AE452" s="75"/>
      <c r="AF452" s="75"/>
      <c r="AG452" s="75"/>
      <c r="AH452" s="75"/>
      <c r="AI452" s="75"/>
      <c r="AJ452" s="75"/>
      <c r="AK452" s="75"/>
      <c r="AL452" s="75"/>
      <c r="AM452" s="75"/>
    </row>
    <row r="453">
      <c r="A453" s="75"/>
      <c r="B453" s="160" t="s">
        <v>1133</v>
      </c>
      <c r="C453" s="161">
        <v>46147.6593443287</v>
      </c>
      <c r="D453" s="72"/>
      <c r="E453" s="143" t="s">
        <v>7</v>
      </c>
      <c r="F453" s="71"/>
      <c r="G453" s="72"/>
      <c r="H453" s="143" t="s">
        <v>78</v>
      </c>
      <c r="I453" s="71"/>
      <c r="J453" s="72"/>
      <c r="K453" s="143" t="s">
        <v>1134</v>
      </c>
      <c r="L453" s="71"/>
      <c r="M453" s="71"/>
      <c r="N453" s="71"/>
      <c r="O453" s="72"/>
      <c r="P453" s="99" t="s">
        <v>507</v>
      </c>
      <c r="Q453" s="71"/>
      <c r="R453" s="72"/>
      <c r="S453" s="145" t="s">
        <v>81</v>
      </c>
      <c r="T453" s="72"/>
      <c r="U453" s="146">
        <v>45000.0</v>
      </c>
      <c r="V453" s="71"/>
      <c r="W453" s="72"/>
      <c r="X453" s="146">
        <v>0.0</v>
      </c>
      <c r="Y453" s="72"/>
      <c r="Z453" s="145" t="s">
        <v>74</v>
      </c>
      <c r="AA453" s="72"/>
      <c r="AB453" s="147" t="s">
        <v>75</v>
      </c>
      <c r="AC453" s="75"/>
      <c r="AD453" s="75"/>
      <c r="AE453" s="75"/>
      <c r="AF453" s="75"/>
      <c r="AG453" s="75"/>
      <c r="AH453" s="75"/>
      <c r="AI453" s="75"/>
      <c r="AJ453" s="75"/>
      <c r="AK453" s="75"/>
      <c r="AL453" s="75"/>
      <c r="AM453" s="75"/>
    </row>
    <row r="454">
      <c r="A454" s="75"/>
      <c r="B454" s="160" t="s">
        <v>1135</v>
      </c>
      <c r="C454" s="161">
        <v>46147.658833611116</v>
      </c>
      <c r="D454" s="72"/>
      <c r="E454" s="143" t="s">
        <v>7</v>
      </c>
      <c r="F454" s="71"/>
      <c r="G454" s="72"/>
      <c r="H454" s="143" t="s">
        <v>78</v>
      </c>
      <c r="I454" s="71"/>
      <c r="J454" s="72"/>
      <c r="K454" s="143" t="s">
        <v>1136</v>
      </c>
      <c r="L454" s="71"/>
      <c r="M454" s="71"/>
      <c r="N454" s="71"/>
      <c r="O454" s="72"/>
      <c r="P454" s="99" t="s">
        <v>510</v>
      </c>
      <c r="Q454" s="71"/>
      <c r="R454" s="72"/>
      <c r="S454" s="145" t="s">
        <v>81</v>
      </c>
      <c r="T454" s="72"/>
      <c r="U454" s="146">
        <v>45000.0</v>
      </c>
      <c r="V454" s="71"/>
      <c r="W454" s="72"/>
      <c r="X454" s="146">
        <v>0.0</v>
      </c>
      <c r="Y454" s="72"/>
      <c r="Z454" s="145" t="s">
        <v>74</v>
      </c>
      <c r="AA454" s="72"/>
      <c r="AB454" s="147" t="s">
        <v>75</v>
      </c>
      <c r="AC454" s="75"/>
      <c r="AD454" s="75"/>
      <c r="AE454" s="75"/>
      <c r="AF454" s="75"/>
      <c r="AG454" s="75"/>
      <c r="AH454" s="75"/>
      <c r="AI454" s="75"/>
      <c r="AJ454" s="75"/>
      <c r="AK454" s="75"/>
      <c r="AL454" s="75"/>
      <c r="AM454" s="75"/>
    </row>
    <row r="455">
      <c r="A455" s="75"/>
      <c r="B455" s="160" t="s">
        <v>1137</v>
      </c>
      <c r="C455" s="161">
        <v>46147.652196875</v>
      </c>
      <c r="D455" s="72"/>
      <c r="E455" s="143" t="s">
        <v>7</v>
      </c>
      <c r="F455" s="71"/>
      <c r="G455" s="72"/>
      <c r="H455" s="143" t="s">
        <v>78</v>
      </c>
      <c r="I455" s="71"/>
      <c r="J455" s="72"/>
      <c r="K455" s="143" t="s">
        <v>1138</v>
      </c>
      <c r="L455" s="71"/>
      <c r="M455" s="71"/>
      <c r="N455" s="71"/>
      <c r="O455" s="72"/>
      <c r="P455" s="99" t="s">
        <v>1139</v>
      </c>
      <c r="Q455" s="71"/>
      <c r="R455" s="72"/>
      <c r="S455" s="145" t="s">
        <v>114</v>
      </c>
      <c r="T455" s="72"/>
      <c r="U455" s="146">
        <v>15000.0</v>
      </c>
      <c r="V455" s="71"/>
      <c r="W455" s="72"/>
      <c r="X455" s="146">
        <v>0.0</v>
      </c>
      <c r="Y455" s="72"/>
      <c r="Z455" s="145" t="s">
        <v>74</v>
      </c>
      <c r="AA455" s="72"/>
      <c r="AB455" s="147" t="s">
        <v>67</v>
      </c>
      <c r="AC455" s="75"/>
      <c r="AD455" s="75"/>
      <c r="AE455" s="75"/>
      <c r="AF455" s="75"/>
      <c r="AG455" s="75"/>
      <c r="AH455" s="75"/>
      <c r="AI455" s="75"/>
      <c r="AJ455" s="75"/>
      <c r="AK455" s="75"/>
      <c r="AL455" s="75"/>
      <c r="AM455" s="75"/>
    </row>
    <row r="456">
      <c r="A456" s="75"/>
      <c r="B456" s="160" t="s">
        <v>1140</v>
      </c>
      <c r="C456" s="161">
        <v>46147.651053113426</v>
      </c>
      <c r="D456" s="72"/>
      <c r="E456" s="143" t="s">
        <v>7</v>
      </c>
      <c r="F456" s="71"/>
      <c r="G456" s="72"/>
      <c r="H456" s="143" t="s">
        <v>78</v>
      </c>
      <c r="I456" s="71"/>
      <c r="J456" s="72"/>
      <c r="K456" s="143" t="s">
        <v>1141</v>
      </c>
      <c r="L456" s="71"/>
      <c r="M456" s="71"/>
      <c r="N456" s="71"/>
      <c r="O456" s="72"/>
      <c r="P456" s="99" t="s">
        <v>1142</v>
      </c>
      <c r="Q456" s="71"/>
      <c r="R456" s="72"/>
      <c r="S456" s="145" t="s">
        <v>114</v>
      </c>
      <c r="T456" s="72"/>
      <c r="U456" s="146">
        <v>15000.0</v>
      </c>
      <c r="V456" s="71"/>
      <c r="W456" s="72"/>
      <c r="X456" s="146">
        <v>0.0</v>
      </c>
      <c r="Y456" s="72"/>
      <c r="Z456" s="145" t="s">
        <v>74</v>
      </c>
      <c r="AA456" s="72"/>
      <c r="AB456" s="147" t="s">
        <v>67</v>
      </c>
      <c r="AC456" s="75"/>
      <c r="AD456" s="75"/>
      <c r="AE456" s="75"/>
      <c r="AF456" s="75"/>
      <c r="AG456" s="75"/>
      <c r="AH456" s="75"/>
      <c r="AI456" s="75"/>
      <c r="AJ456" s="75"/>
      <c r="AK456" s="75"/>
      <c r="AL456" s="75"/>
      <c r="AM456" s="75"/>
    </row>
    <row r="457">
      <c r="A457" s="75"/>
      <c r="B457" s="160" t="s">
        <v>1143</v>
      </c>
      <c r="C457" s="161">
        <v>46147.49384452547</v>
      </c>
      <c r="D457" s="72"/>
      <c r="E457" s="143" t="s">
        <v>7</v>
      </c>
      <c r="F457" s="71"/>
      <c r="G457" s="72"/>
      <c r="H457" s="143" t="s">
        <v>78</v>
      </c>
      <c r="I457" s="71"/>
      <c r="J457" s="72"/>
      <c r="K457" s="143" t="s">
        <v>1144</v>
      </c>
      <c r="L457" s="71"/>
      <c r="M457" s="71"/>
      <c r="N457" s="71"/>
      <c r="O457" s="72"/>
      <c r="P457" s="99" t="s">
        <v>472</v>
      </c>
      <c r="Q457" s="71"/>
      <c r="R457" s="72"/>
      <c r="S457" s="145" t="s">
        <v>114</v>
      </c>
      <c r="T457" s="72"/>
      <c r="U457" s="146">
        <v>20000.0</v>
      </c>
      <c r="V457" s="71"/>
      <c r="W457" s="72"/>
      <c r="X457" s="146">
        <v>0.0</v>
      </c>
      <c r="Y457" s="72"/>
      <c r="Z457" s="145" t="s">
        <v>74</v>
      </c>
      <c r="AA457" s="72"/>
      <c r="AB457" s="147" t="s">
        <v>67</v>
      </c>
      <c r="AC457" s="75"/>
      <c r="AD457" s="75"/>
      <c r="AE457" s="75"/>
      <c r="AF457" s="75"/>
      <c r="AG457" s="75"/>
      <c r="AH457" s="75"/>
      <c r="AI457" s="75"/>
      <c r="AJ457" s="75"/>
      <c r="AK457" s="75"/>
      <c r="AL457" s="75"/>
      <c r="AM457" s="75"/>
    </row>
    <row r="458">
      <c r="A458" s="75"/>
      <c r="B458" s="160" t="s">
        <v>1145</v>
      </c>
      <c r="C458" s="161">
        <v>46142.0</v>
      </c>
      <c r="D458" s="72"/>
      <c r="E458" s="143" t="s">
        <v>7</v>
      </c>
      <c r="F458" s="71"/>
      <c r="G458" s="72"/>
      <c r="H458" s="143" t="s">
        <v>138</v>
      </c>
      <c r="I458" s="71"/>
      <c r="J458" s="72"/>
      <c r="K458" s="143" t="s">
        <v>1146</v>
      </c>
      <c r="L458" s="71"/>
      <c r="M458" s="71"/>
      <c r="N458" s="71"/>
      <c r="O458" s="72"/>
      <c r="P458" s="99" t="s">
        <v>750</v>
      </c>
      <c r="Q458" s="71"/>
      <c r="R458" s="72"/>
      <c r="S458" s="145" t="s">
        <v>114</v>
      </c>
      <c r="T458" s="72"/>
      <c r="U458" s="146">
        <v>60000.0</v>
      </c>
      <c r="V458" s="71"/>
      <c r="W458" s="72"/>
      <c r="X458" s="146">
        <v>0.0</v>
      </c>
      <c r="Y458" s="72"/>
      <c r="Z458" s="145" t="s">
        <v>74</v>
      </c>
      <c r="AA458" s="72"/>
      <c r="AB458" s="147" t="s">
        <v>75</v>
      </c>
      <c r="AC458" s="75"/>
      <c r="AD458" s="75"/>
      <c r="AE458" s="75"/>
      <c r="AF458" s="75"/>
      <c r="AG458" s="75"/>
      <c r="AH458" s="75"/>
      <c r="AI458" s="75"/>
      <c r="AJ458" s="75"/>
      <c r="AK458" s="75"/>
      <c r="AL458" s="75"/>
      <c r="AM458" s="75"/>
    </row>
    <row r="459">
      <c r="A459" s="75"/>
      <c r="B459" s="160" t="s">
        <v>1147</v>
      </c>
      <c r="C459" s="161">
        <v>46142.0</v>
      </c>
      <c r="D459" s="72"/>
      <c r="E459" s="143" t="s">
        <v>7</v>
      </c>
      <c r="F459" s="71"/>
      <c r="G459" s="72"/>
      <c r="H459" s="143" t="s">
        <v>138</v>
      </c>
      <c r="I459" s="71"/>
      <c r="J459" s="72"/>
      <c r="K459" s="143" t="s">
        <v>1148</v>
      </c>
      <c r="L459" s="71"/>
      <c r="M459" s="71"/>
      <c r="N459" s="71"/>
      <c r="O459" s="72"/>
      <c r="P459" s="99" t="s">
        <v>1149</v>
      </c>
      <c r="Q459" s="71"/>
      <c r="R459" s="72"/>
      <c r="S459" s="145" t="s">
        <v>114</v>
      </c>
      <c r="T459" s="72"/>
      <c r="U459" s="146">
        <v>60000.0</v>
      </c>
      <c r="V459" s="71"/>
      <c r="W459" s="72"/>
      <c r="X459" s="146">
        <v>0.0</v>
      </c>
      <c r="Y459" s="72"/>
      <c r="Z459" s="145" t="s">
        <v>626</v>
      </c>
      <c r="AA459" s="72"/>
      <c r="AB459" s="147" t="s">
        <v>67</v>
      </c>
      <c r="AC459" s="75"/>
      <c r="AD459" s="75"/>
      <c r="AE459" s="75"/>
      <c r="AF459" s="75"/>
      <c r="AG459" s="75"/>
      <c r="AH459" s="75"/>
      <c r="AI459" s="75"/>
      <c r="AJ459" s="75"/>
      <c r="AK459" s="75"/>
      <c r="AL459" s="75"/>
      <c r="AM459" s="75"/>
    </row>
    <row r="460">
      <c r="A460" s="75"/>
      <c r="B460" s="160" t="s">
        <v>1150</v>
      </c>
      <c r="C460" s="161">
        <v>46142.0</v>
      </c>
      <c r="D460" s="72"/>
      <c r="E460" s="143" t="s">
        <v>7</v>
      </c>
      <c r="F460" s="71"/>
      <c r="G460" s="72"/>
      <c r="H460" s="143" t="s">
        <v>138</v>
      </c>
      <c r="I460" s="71"/>
      <c r="J460" s="72"/>
      <c r="K460" s="143" t="s">
        <v>1151</v>
      </c>
      <c r="L460" s="71"/>
      <c r="M460" s="71"/>
      <c r="N460" s="71"/>
      <c r="O460" s="72"/>
      <c r="P460" s="99" t="s">
        <v>747</v>
      </c>
      <c r="Q460" s="71"/>
      <c r="R460" s="72"/>
      <c r="S460" s="145" t="s">
        <v>114</v>
      </c>
      <c r="T460" s="72"/>
      <c r="U460" s="146">
        <v>40000.0</v>
      </c>
      <c r="V460" s="71"/>
      <c r="W460" s="72"/>
      <c r="X460" s="146">
        <v>0.0</v>
      </c>
      <c r="Y460" s="72"/>
      <c r="Z460" s="145" t="s">
        <v>597</v>
      </c>
      <c r="AA460" s="72"/>
      <c r="AB460" s="147"/>
      <c r="AC460" s="75"/>
      <c r="AD460" s="75"/>
      <c r="AE460" s="75"/>
      <c r="AF460" s="75"/>
      <c r="AG460" s="75"/>
      <c r="AH460" s="75"/>
      <c r="AI460" s="75"/>
      <c r="AJ460" s="75"/>
      <c r="AK460" s="75"/>
      <c r="AL460" s="75"/>
      <c r="AM460" s="75"/>
    </row>
    <row r="461">
      <c r="A461" s="75"/>
      <c r="B461" s="160" t="s">
        <v>1152</v>
      </c>
      <c r="C461" s="161">
        <v>46142.0</v>
      </c>
      <c r="D461" s="72"/>
      <c r="E461" s="143" t="s">
        <v>7</v>
      </c>
      <c r="F461" s="71"/>
      <c r="G461" s="72"/>
      <c r="H461" s="143" t="s">
        <v>138</v>
      </c>
      <c r="I461" s="71"/>
      <c r="J461" s="72"/>
      <c r="K461" s="143" t="s">
        <v>1153</v>
      </c>
      <c r="L461" s="71"/>
      <c r="M461" s="71"/>
      <c r="N461" s="71"/>
      <c r="O461" s="72"/>
      <c r="P461" s="99" t="s">
        <v>744</v>
      </c>
      <c r="Q461" s="71"/>
      <c r="R461" s="72"/>
      <c r="S461" s="145" t="s">
        <v>114</v>
      </c>
      <c r="T461" s="72"/>
      <c r="U461" s="146">
        <v>40000.0</v>
      </c>
      <c r="V461" s="71"/>
      <c r="W461" s="72"/>
      <c r="X461" s="146">
        <v>0.0</v>
      </c>
      <c r="Y461" s="72"/>
      <c r="Z461" s="145" t="s">
        <v>74</v>
      </c>
      <c r="AA461" s="72"/>
      <c r="AB461" s="147" t="s">
        <v>75</v>
      </c>
      <c r="AC461" s="75"/>
      <c r="AD461" s="75"/>
      <c r="AE461" s="75"/>
      <c r="AF461" s="75"/>
      <c r="AG461" s="75"/>
      <c r="AH461" s="75"/>
      <c r="AI461" s="75"/>
      <c r="AJ461" s="75"/>
      <c r="AK461" s="75"/>
      <c r="AL461" s="75"/>
      <c r="AM461" s="75"/>
    </row>
    <row r="462">
      <c r="A462" s="75"/>
      <c r="B462" s="160" t="s">
        <v>1154</v>
      </c>
      <c r="C462" s="161">
        <v>46142.0</v>
      </c>
      <c r="D462" s="72"/>
      <c r="E462" s="143" t="s">
        <v>7</v>
      </c>
      <c r="F462" s="71"/>
      <c r="G462" s="72"/>
      <c r="H462" s="143" t="s">
        <v>138</v>
      </c>
      <c r="I462" s="71"/>
      <c r="J462" s="72"/>
      <c r="K462" s="143" t="s">
        <v>1155</v>
      </c>
      <c r="L462" s="71"/>
      <c r="M462" s="71"/>
      <c r="N462" s="71"/>
      <c r="O462" s="72"/>
      <c r="P462" s="99" t="s">
        <v>1156</v>
      </c>
      <c r="Q462" s="71"/>
      <c r="R462" s="72"/>
      <c r="S462" s="145" t="s">
        <v>114</v>
      </c>
      <c r="T462" s="72"/>
      <c r="U462" s="146">
        <v>60000.0</v>
      </c>
      <c r="V462" s="71"/>
      <c r="W462" s="72"/>
      <c r="X462" s="146">
        <v>0.0</v>
      </c>
      <c r="Y462" s="72"/>
      <c r="Z462" s="145" t="s">
        <v>74</v>
      </c>
      <c r="AA462" s="72"/>
      <c r="AB462" s="147" t="s">
        <v>75</v>
      </c>
      <c r="AC462" s="75"/>
      <c r="AD462" s="75"/>
      <c r="AE462" s="75"/>
      <c r="AF462" s="75"/>
      <c r="AG462" s="75"/>
      <c r="AH462" s="75"/>
      <c r="AI462" s="75"/>
      <c r="AJ462" s="75"/>
      <c r="AK462" s="75"/>
      <c r="AL462" s="75"/>
      <c r="AM462" s="75"/>
    </row>
    <row r="463">
      <c r="A463" s="75"/>
      <c r="B463" s="160" t="s">
        <v>1157</v>
      </c>
      <c r="C463" s="161">
        <v>46142.0</v>
      </c>
      <c r="D463" s="72"/>
      <c r="E463" s="143" t="s">
        <v>7</v>
      </c>
      <c r="F463" s="71"/>
      <c r="G463" s="72"/>
      <c r="H463" s="143" t="s">
        <v>138</v>
      </c>
      <c r="I463" s="71"/>
      <c r="J463" s="72"/>
      <c r="K463" s="143" t="s">
        <v>1158</v>
      </c>
      <c r="L463" s="71"/>
      <c r="M463" s="71"/>
      <c r="N463" s="71"/>
      <c r="O463" s="72"/>
      <c r="P463" s="99" t="s">
        <v>217</v>
      </c>
      <c r="Q463" s="71"/>
      <c r="R463" s="72"/>
      <c r="S463" s="145" t="s">
        <v>114</v>
      </c>
      <c r="T463" s="72"/>
      <c r="U463" s="146">
        <v>20000.0</v>
      </c>
      <c r="V463" s="71"/>
      <c r="W463" s="72"/>
      <c r="X463" s="146">
        <v>0.0</v>
      </c>
      <c r="Y463" s="72"/>
      <c r="Z463" s="145" t="s">
        <v>74</v>
      </c>
      <c r="AA463" s="72"/>
      <c r="AB463" s="147" t="s">
        <v>67</v>
      </c>
      <c r="AC463" s="75"/>
      <c r="AD463" s="75"/>
      <c r="AE463" s="75"/>
      <c r="AF463" s="75"/>
      <c r="AG463" s="75"/>
      <c r="AH463" s="75"/>
      <c r="AI463" s="75"/>
      <c r="AJ463" s="75"/>
      <c r="AK463" s="75"/>
      <c r="AL463" s="75"/>
      <c r="AM463" s="75"/>
    </row>
    <row r="464">
      <c r="A464" s="75"/>
      <c r="B464" s="160" t="s">
        <v>1159</v>
      </c>
      <c r="C464" s="161">
        <v>46142.0</v>
      </c>
      <c r="D464" s="72"/>
      <c r="E464" s="143" t="s">
        <v>7</v>
      </c>
      <c r="F464" s="71"/>
      <c r="G464" s="72"/>
      <c r="H464" s="143" t="s">
        <v>138</v>
      </c>
      <c r="I464" s="71"/>
      <c r="J464" s="72"/>
      <c r="K464" s="143" t="s">
        <v>1160</v>
      </c>
      <c r="L464" s="71"/>
      <c r="M464" s="71"/>
      <c r="N464" s="71"/>
      <c r="O464" s="72"/>
      <c r="P464" s="99" t="s">
        <v>1161</v>
      </c>
      <c r="Q464" s="71"/>
      <c r="R464" s="72"/>
      <c r="S464" s="145" t="s">
        <v>114</v>
      </c>
      <c r="T464" s="72"/>
      <c r="U464" s="146">
        <v>30000.0</v>
      </c>
      <c r="V464" s="71"/>
      <c r="W464" s="72"/>
      <c r="X464" s="146">
        <v>0.0</v>
      </c>
      <c r="Y464" s="72"/>
      <c r="Z464" s="145" t="s">
        <v>74</v>
      </c>
      <c r="AA464" s="72"/>
      <c r="AB464" s="147" t="s">
        <v>67</v>
      </c>
      <c r="AC464" s="75"/>
      <c r="AD464" s="75"/>
      <c r="AE464" s="75"/>
      <c r="AF464" s="75"/>
      <c r="AG464" s="75"/>
      <c r="AH464" s="75"/>
      <c r="AI464" s="75"/>
      <c r="AJ464" s="75"/>
      <c r="AK464" s="75"/>
      <c r="AL464" s="75"/>
      <c r="AM464" s="75"/>
    </row>
    <row r="465">
      <c r="A465" s="75"/>
      <c r="B465" s="160" t="s">
        <v>1162</v>
      </c>
      <c r="C465" s="161">
        <v>46147.442220462966</v>
      </c>
      <c r="D465" s="72"/>
      <c r="E465" s="143" t="s">
        <v>70</v>
      </c>
      <c r="F465" s="71"/>
      <c r="G465" s="72"/>
      <c r="H465" s="143" t="s">
        <v>26</v>
      </c>
      <c r="I465" s="71"/>
      <c r="J465" s="72"/>
      <c r="K465" s="143" t="s">
        <v>1163</v>
      </c>
      <c r="L465" s="71"/>
      <c r="M465" s="71"/>
      <c r="N465" s="71"/>
      <c r="O465" s="72"/>
      <c r="P465" s="99" t="s">
        <v>636</v>
      </c>
      <c r="Q465" s="71"/>
      <c r="R465" s="72"/>
      <c r="S465" s="145" t="s">
        <v>73</v>
      </c>
      <c r="T465" s="72"/>
      <c r="U465" s="146">
        <v>1950000.0</v>
      </c>
      <c r="V465" s="71"/>
      <c r="W465" s="72"/>
      <c r="X465" s="146">
        <v>0.0</v>
      </c>
      <c r="Y465" s="72"/>
      <c r="Z465" s="145" t="s">
        <v>74</v>
      </c>
      <c r="AA465" s="72"/>
      <c r="AB465" s="147" t="s">
        <v>67</v>
      </c>
      <c r="AC465" s="75"/>
      <c r="AD465" s="75"/>
      <c r="AE465" s="75"/>
      <c r="AF465" s="75"/>
      <c r="AG465" s="75"/>
      <c r="AH465" s="75"/>
      <c r="AI465" s="75"/>
      <c r="AJ465" s="75"/>
      <c r="AK465" s="75"/>
      <c r="AL465" s="75"/>
      <c r="AM465" s="75"/>
    </row>
    <row r="466">
      <c r="A466" s="75"/>
      <c r="B466" s="160" t="s">
        <v>1164</v>
      </c>
      <c r="C466" s="161">
        <v>46147.44037403935</v>
      </c>
      <c r="D466" s="72"/>
      <c r="E466" s="143" t="s">
        <v>4</v>
      </c>
      <c r="F466" s="71"/>
      <c r="G466" s="72"/>
      <c r="H466" s="143" t="s">
        <v>127</v>
      </c>
      <c r="I466" s="71"/>
      <c r="J466" s="72"/>
      <c r="K466" s="143" t="s">
        <v>1165</v>
      </c>
      <c r="L466" s="71"/>
      <c r="M466" s="71"/>
      <c r="N466" s="71"/>
      <c r="O466" s="72"/>
      <c r="P466" s="99" t="s">
        <v>124</v>
      </c>
      <c r="Q466" s="71"/>
      <c r="R466" s="72"/>
      <c r="S466" s="145" t="s">
        <v>73</v>
      </c>
      <c r="T466" s="72"/>
      <c r="U466" s="146">
        <v>1410000.0</v>
      </c>
      <c r="V466" s="71"/>
      <c r="W466" s="72"/>
      <c r="X466" s="146">
        <v>0.0</v>
      </c>
      <c r="Y466" s="72"/>
      <c r="Z466" s="145" t="s">
        <v>74</v>
      </c>
      <c r="AA466" s="72"/>
      <c r="AB466" s="147" t="s">
        <v>67</v>
      </c>
      <c r="AC466" s="75"/>
      <c r="AD466" s="75"/>
      <c r="AE466" s="75"/>
      <c r="AF466" s="75"/>
      <c r="AG466" s="75"/>
      <c r="AH466" s="75"/>
      <c r="AI466" s="75"/>
      <c r="AJ466" s="75"/>
      <c r="AK466" s="75"/>
      <c r="AL466" s="75"/>
      <c r="AM466" s="75"/>
    </row>
    <row r="467">
      <c r="A467" s="75"/>
      <c r="B467" s="160" t="s">
        <v>1166</v>
      </c>
      <c r="C467" s="161">
        <v>46147.43627607639</v>
      </c>
      <c r="D467" s="72"/>
      <c r="E467" s="143" t="s">
        <v>70</v>
      </c>
      <c r="F467" s="71"/>
      <c r="G467" s="72"/>
      <c r="H467" s="143" t="s">
        <v>193</v>
      </c>
      <c r="I467" s="71"/>
      <c r="J467" s="72"/>
      <c r="K467" s="143" t="s">
        <v>1167</v>
      </c>
      <c r="L467" s="71"/>
      <c r="M467" s="71"/>
      <c r="N467" s="71"/>
      <c r="O467" s="72"/>
      <c r="P467" s="99" t="s">
        <v>124</v>
      </c>
      <c r="Q467" s="71"/>
      <c r="R467" s="72"/>
      <c r="S467" s="145" t="s">
        <v>73</v>
      </c>
      <c r="T467" s="72"/>
      <c r="U467" s="146">
        <v>1000.0</v>
      </c>
      <c r="V467" s="71"/>
      <c r="W467" s="72"/>
      <c r="X467" s="146">
        <v>0.0</v>
      </c>
      <c r="Y467" s="72"/>
      <c r="Z467" s="145" t="s">
        <v>74</v>
      </c>
      <c r="AA467" s="72"/>
      <c r="AB467" s="147" t="s">
        <v>67</v>
      </c>
      <c r="AC467" s="75"/>
      <c r="AD467" s="75"/>
      <c r="AE467" s="75"/>
      <c r="AF467" s="75"/>
      <c r="AG467" s="75"/>
      <c r="AH467" s="75"/>
      <c r="AI467" s="75"/>
      <c r="AJ467" s="75"/>
      <c r="AK467" s="75"/>
      <c r="AL467" s="75"/>
      <c r="AM467" s="75"/>
    </row>
    <row r="468">
      <c r="A468" s="75"/>
      <c r="B468" s="160" t="s">
        <v>1168</v>
      </c>
      <c r="C468" s="161">
        <v>46147.42927032408</v>
      </c>
      <c r="D468" s="72"/>
      <c r="E468" s="143" t="s">
        <v>7</v>
      </c>
      <c r="F468" s="71"/>
      <c r="G468" s="72"/>
      <c r="H468" s="143" t="s">
        <v>78</v>
      </c>
      <c r="I468" s="71"/>
      <c r="J468" s="72"/>
      <c r="K468" s="143" t="s">
        <v>1169</v>
      </c>
      <c r="L468" s="71"/>
      <c r="M468" s="71"/>
      <c r="N468" s="71"/>
      <c r="O468" s="72"/>
      <c r="P468" s="99" t="s">
        <v>124</v>
      </c>
      <c r="Q468" s="71"/>
      <c r="R468" s="72"/>
      <c r="S468" s="145" t="s">
        <v>81</v>
      </c>
      <c r="T468" s="72"/>
      <c r="U468" s="146">
        <v>0.0</v>
      </c>
      <c r="V468" s="71"/>
      <c r="W468" s="72"/>
      <c r="X468" s="146">
        <v>0.0</v>
      </c>
      <c r="Y468" s="72"/>
      <c r="Z468" s="145" t="s">
        <v>74</v>
      </c>
      <c r="AA468" s="72"/>
      <c r="AB468" s="147" t="s">
        <v>67</v>
      </c>
      <c r="AC468" s="75"/>
      <c r="AD468" s="75"/>
      <c r="AE468" s="75"/>
      <c r="AF468" s="75"/>
      <c r="AG468" s="75"/>
      <c r="AH468" s="75"/>
      <c r="AI468" s="75"/>
      <c r="AJ468" s="75"/>
      <c r="AK468" s="75"/>
      <c r="AL468" s="75"/>
      <c r="AM468" s="75"/>
    </row>
    <row r="469">
      <c r="A469" s="75"/>
      <c r="B469" s="160" t="s">
        <v>1170</v>
      </c>
      <c r="C469" s="161">
        <v>46147.428566111106</v>
      </c>
      <c r="D469" s="72"/>
      <c r="E469" s="143" t="s">
        <v>7</v>
      </c>
      <c r="F469" s="71"/>
      <c r="G469" s="72"/>
      <c r="H469" s="143" t="s">
        <v>78</v>
      </c>
      <c r="I469" s="71"/>
      <c r="J469" s="72"/>
      <c r="K469" s="143" t="s">
        <v>1171</v>
      </c>
      <c r="L469" s="71"/>
      <c r="M469" s="71"/>
      <c r="N469" s="71"/>
      <c r="O469" s="72"/>
      <c r="P469" s="99" t="s">
        <v>439</v>
      </c>
      <c r="Q469" s="71"/>
      <c r="R469" s="72"/>
      <c r="S469" s="145" t="s">
        <v>81</v>
      </c>
      <c r="T469" s="72"/>
      <c r="U469" s="146">
        <v>0.0</v>
      </c>
      <c r="V469" s="71"/>
      <c r="W469" s="72"/>
      <c r="X469" s="146">
        <v>0.0</v>
      </c>
      <c r="Y469" s="72"/>
      <c r="Z469" s="145" t="s">
        <v>74</v>
      </c>
      <c r="AA469" s="72"/>
      <c r="AB469" s="147" t="s">
        <v>67</v>
      </c>
      <c r="AC469" s="75"/>
      <c r="AD469" s="75"/>
      <c r="AE469" s="75"/>
      <c r="AF469" s="75"/>
      <c r="AG469" s="75"/>
      <c r="AH469" s="75"/>
      <c r="AI469" s="75"/>
      <c r="AJ469" s="75"/>
      <c r="AK469" s="75"/>
      <c r="AL469" s="75"/>
      <c r="AM469" s="75"/>
    </row>
    <row r="470">
      <c r="A470" s="75"/>
      <c r="B470" s="160" t="s">
        <v>1172</v>
      </c>
      <c r="C470" s="161">
        <v>46147.42784099537</v>
      </c>
      <c r="D470" s="72"/>
      <c r="E470" s="143" t="s">
        <v>7</v>
      </c>
      <c r="F470" s="71"/>
      <c r="G470" s="72"/>
      <c r="H470" s="143" t="s">
        <v>78</v>
      </c>
      <c r="I470" s="71"/>
      <c r="J470" s="72"/>
      <c r="K470" s="143" t="s">
        <v>773</v>
      </c>
      <c r="L470" s="71"/>
      <c r="M470" s="71"/>
      <c r="N470" s="71"/>
      <c r="O470" s="72"/>
      <c r="P470" s="99" t="s">
        <v>774</v>
      </c>
      <c r="Q470" s="71"/>
      <c r="R470" s="72"/>
      <c r="S470" s="145" t="s">
        <v>81</v>
      </c>
      <c r="T470" s="72"/>
      <c r="U470" s="146">
        <v>25000.0</v>
      </c>
      <c r="V470" s="71"/>
      <c r="W470" s="72"/>
      <c r="X470" s="146">
        <v>0.0</v>
      </c>
      <c r="Y470" s="72"/>
      <c r="Z470" s="145" t="s">
        <v>74</v>
      </c>
      <c r="AA470" s="72"/>
      <c r="AB470" s="147" t="s">
        <v>67</v>
      </c>
      <c r="AC470" s="75"/>
      <c r="AD470" s="75"/>
      <c r="AE470" s="75"/>
      <c r="AF470" s="75"/>
      <c r="AG470" s="75"/>
      <c r="AH470" s="75"/>
      <c r="AI470" s="75"/>
      <c r="AJ470" s="75"/>
      <c r="AK470" s="75"/>
      <c r="AL470" s="75"/>
      <c r="AM470" s="75"/>
    </row>
    <row r="471">
      <c r="A471" s="75"/>
      <c r="B471" s="160" t="s">
        <v>1173</v>
      </c>
      <c r="C471" s="161">
        <v>46147.41316108796</v>
      </c>
      <c r="D471" s="72"/>
      <c r="E471" s="143" t="s">
        <v>7</v>
      </c>
      <c r="F471" s="71"/>
      <c r="G471" s="72"/>
      <c r="H471" s="143" t="s">
        <v>78</v>
      </c>
      <c r="I471" s="71"/>
      <c r="J471" s="72"/>
      <c r="K471" s="143" t="s">
        <v>1174</v>
      </c>
      <c r="L471" s="71"/>
      <c r="M471" s="71"/>
      <c r="N471" s="71"/>
      <c r="O471" s="72"/>
      <c r="P471" s="99" t="s">
        <v>172</v>
      </c>
      <c r="Q471" s="71"/>
      <c r="R471" s="72"/>
      <c r="S471" s="145" t="s">
        <v>81</v>
      </c>
      <c r="T471" s="72"/>
      <c r="U471" s="146">
        <v>25000.0</v>
      </c>
      <c r="V471" s="71"/>
      <c r="W471" s="72"/>
      <c r="X471" s="146">
        <v>0.0</v>
      </c>
      <c r="Y471" s="72"/>
      <c r="Z471" s="145" t="s">
        <v>74</v>
      </c>
      <c r="AA471" s="72"/>
      <c r="AB471" s="147" t="s">
        <v>75</v>
      </c>
      <c r="AC471" s="75"/>
      <c r="AD471" s="75"/>
      <c r="AE471" s="75"/>
      <c r="AF471" s="75"/>
      <c r="AG471" s="75"/>
      <c r="AH471" s="75"/>
      <c r="AI471" s="75"/>
      <c r="AJ471" s="75"/>
      <c r="AK471" s="75"/>
      <c r="AL471" s="75"/>
      <c r="AM471" s="75"/>
    </row>
    <row r="472">
      <c r="A472" s="75"/>
      <c r="B472" s="160" t="s">
        <v>1175</v>
      </c>
      <c r="C472" s="161">
        <v>46147.41182086806</v>
      </c>
      <c r="D472" s="72"/>
      <c r="E472" s="143" t="s">
        <v>7</v>
      </c>
      <c r="F472" s="71"/>
      <c r="G472" s="72"/>
      <c r="H472" s="143" t="s">
        <v>78</v>
      </c>
      <c r="I472" s="71"/>
      <c r="J472" s="72"/>
      <c r="K472" s="143" t="s">
        <v>632</v>
      </c>
      <c r="L472" s="71"/>
      <c r="M472" s="71"/>
      <c r="N472" s="71"/>
      <c r="O472" s="72"/>
      <c r="P472" s="99" t="s">
        <v>633</v>
      </c>
      <c r="Q472" s="71"/>
      <c r="R472" s="72"/>
      <c r="S472" s="145" t="s">
        <v>81</v>
      </c>
      <c r="T472" s="72"/>
      <c r="U472" s="146">
        <v>30000.0</v>
      </c>
      <c r="V472" s="71"/>
      <c r="W472" s="72"/>
      <c r="X472" s="146">
        <v>0.0</v>
      </c>
      <c r="Y472" s="72"/>
      <c r="Z472" s="145" t="s">
        <v>74</v>
      </c>
      <c r="AA472" s="72"/>
      <c r="AB472" s="147" t="s">
        <v>67</v>
      </c>
      <c r="AC472" s="75"/>
      <c r="AD472" s="75"/>
      <c r="AE472" s="75"/>
      <c r="AF472" s="75"/>
      <c r="AG472" s="75"/>
      <c r="AH472" s="75"/>
      <c r="AI472" s="75"/>
      <c r="AJ472" s="75"/>
      <c r="AK472" s="75"/>
      <c r="AL472" s="75"/>
      <c r="AM472" s="75"/>
    </row>
    <row r="473">
      <c r="A473" s="75"/>
      <c r="B473" s="160" t="s">
        <v>1176</v>
      </c>
      <c r="C473" s="161">
        <v>46146.94640859954</v>
      </c>
      <c r="D473" s="72"/>
      <c r="E473" s="143" t="s">
        <v>70</v>
      </c>
      <c r="F473" s="71"/>
      <c r="G473" s="72"/>
      <c r="H473" s="143" t="s">
        <v>148</v>
      </c>
      <c r="I473" s="71"/>
      <c r="J473" s="72"/>
      <c r="K473" s="143" t="s">
        <v>1177</v>
      </c>
      <c r="L473" s="71"/>
      <c r="M473" s="71"/>
      <c r="N473" s="71"/>
      <c r="O473" s="72"/>
      <c r="P473" s="99" t="s">
        <v>150</v>
      </c>
      <c r="Q473" s="71"/>
      <c r="R473" s="72"/>
      <c r="S473" s="145" t="s">
        <v>73</v>
      </c>
      <c r="T473" s="72"/>
      <c r="U473" s="146">
        <v>5000.0</v>
      </c>
      <c r="V473" s="71"/>
      <c r="W473" s="72"/>
      <c r="X473" s="146">
        <v>0.0</v>
      </c>
      <c r="Y473" s="72"/>
      <c r="Z473" s="145" t="s">
        <v>74</v>
      </c>
      <c r="AA473" s="72"/>
      <c r="AB473" s="147" t="s">
        <v>75</v>
      </c>
      <c r="AC473" s="75"/>
      <c r="AD473" s="75"/>
      <c r="AE473" s="75"/>
      <c r="AF473" s="75"/>
      <c r="AG473" s="75"/>
      <c r="AH473" s="75"/>
      <c r="AI473" s="75"/>
      <c r="AJ473" s="75"/>
      <c r="AK473" s="75"/>
      <c r="AL473" s="75"/>
      <c r="AM473" s="75"/>
    </row>
    <row r="474">
      <c r="A474" s="75"/>
      <c r="B474" s="160" t="s">
        <v>1178</v>
      </c>
      <c r="C474" s="161">
        <v>46146.88714521991</v>
      </c>
      <c r="D474" s="72"/>
      <c r="E474" s="143" t="s">
        <v>7</v>
      </c>
      <c r="F474" s="71"/>
      <c r="G474" s="72"/>
      <c r="H474" s="143" t="s">
        <v>78</v>
      </c>
      <c r="I474" s="71"/>
      <c r="J474" s="72"/>
      <c r="K474" s="143" t="s">
        <v>1179</v>
      </c>
      <c r="L474" s="71"/>
      <c r="M474" s="71"/>
      <c r="N474" s="71"/>
      <c r="O474" s="72"/>
      <c r="P474" s="99" t="s">
        <v>570</v>
      </c>
      <c r="Q474" s="71"/>
      <c r="R474" s="72"/>
      <c r="S474" s="145" t="s">
        <v>114</v>
      </c>
      <c r="T474" s="72"/>
      <c r="U474" s="146">
        <v>30000.0</v>
      </c>
      <c r="V474" s="71"/>
      <c r="W474" s="72"/>
      <c r="X474" s="146">
        <v>0.0</v>
      </c>
      <c r="Y474" s="72"/>
      <c r="Z474" s="145" t="s">
        <v>74</v>
      </c>
      <c r="AA474" s="72"/>
      <c r="AB474" s="147" t="s">
        <v>75</v>
      </c>
      <c r="AC474" s="75"/>
      <c r="AD474" s="75"/>
      <c r="AE474" s="75"/>
      <c r="AF474" s="75"/>
      <c r="AG474" s="75"/>
      <c r="AH474" s="75"/>
      <c r="AI474" s="75"/>
      <c r="AJ474" s="75"/>
      <c r="AK474" s="75"/>
      <c r="AL474" s="75"/>
      <c r="AM474" s="75"/>
    </row>
    <row r="475">
      <c r="A475" s="75"/>
      <c r="B475" s="160" t="s">
        <v>1180</v>
      </c>
      <c r="C475" s="161">
        <v>46146.839161157404</v>
      </c>
      <c r="D475" s="72"/>
      <c r="E475" s="143" t="s">
        <v>7</v>
      </c>
      <c r="F475" s="71"/>
      <c r="G475" s="72"/>
      <c r="H475" s="143" t="s">
        <v>78</v>
      </c>
      <c r="I475" s="71"/>
      <c r="J475" s="72"/>
      <c r="K475" s="143" t="s">
        <v>1181</v>
      </c>
      <c r="L475" s="71"/>
      <c r="M475" s="71"/>
      <c r="N475" s="71"/>
      <c r="O475" s="72"/>
      <c r="P475" s="99" t="s">
        <v>366</v>
      </c>
      <c r="Q475" s="71"/>
      <c r="R475" s="72"/>
      <c r="S475" s="145" t="s">
        <v>92</v>
      </c>
      <c r="T475" s="72"/>
      <c r="U475" s="146">
        <v>20000.0</v>
      </c>
      <c r="V475" s="71"/>
      <c r="W475" s="72"/>
      <c r="X475" s="146">
        <v>0.0</v>
      </c>
      <c r="Y475" s="72"/>
      <c r="Z475" s="145" t="s">
        <v>74</v>
      </c>
      <c r="AA475" s="72"/>
      <c r="AB475" s="147" t="s">
        <v>67</v>
      </c>
      <c r="AC475" s="75"/>
      <c r="AD475" s="75"/>
      <c r="AE475" s="75"/>
      <c r="AF475" s="75"/>
      <c r="AG475" s="75"/>
      <c r="AH475" s="75"/>
      <c r="AI475" s="75"/>
      <c r="AJ475" s="75"/>
      <c r="AK475" s="75"/>
      <c r="AL475" s="75"/>
      <c r="AM475" s="75"/>
    </row>
    <row r="476">
      <c r="A476" s="75"/>
      <c r="B476" s="160" t="s">
        <v>1182</v>
      </c>
      <c r="C476" s="161">
        <v>46146.83836407408</v>
      </c>
      <c r="D476" s="72"/>
      <c r="E476" s="143" t="s">
        <v>7</v>
      </c>
      <c r="F476" s="71"/>
      <c r="G476" s="72"/>
      <c r="H476" s="143" t="s">
        <v>78</v>
      </c>
      <c r="I476" s="71"/>
      <c r="J476" s="72"/>
      <c r="K476" s="143" t="s">
        <v>709</v>
      </c>
      <c r="L476" s="71"/>
      <c r="M476" s="71"/>
      <c r="N476" s="71"/>
      <c r="O476" s="72"/>
      <c r="P476" s="99" t="s">
        <v>100</v>
      </c>
      <c r="Q476" s="71"/>
      <c r="R476" s="72"/>
      <c r="S476" s="145" t="s">
        <v>92</v>
      </c>
      <c r="T476" s="72"/>
      <c r="U476" s="146">
        <v>20000.0</v>
      </c>
      <c r="V476" s="71"/>
      <c r="W476" s="72"/>
      <c r="X476" s="146">
        <v>0.0</v>
      </c>
      <c r="Y476" s="72"/>
      <c r="Z476" s="145" t="s">
        <v>74</v>
      </c>
      <c r="AA476" s="72"/>
      <c r="AB476" s="147" t="s">
        <v>75</v>
      </c>
      <c r="AC476" s="75"/>
      <c r="AD476" s="75"/>
      <c r="AE476" s="75"/>
      <c r="AF476" s="75"/>
      <c r="AG476" s="75"/>
      <c r="AH476" s="75"/>
      <c r="AI476" s="75"/>
      <c r="AJ476" s="75"/>
      <c r="AK476" s="75"/>
      <c r="AL476" s="75"/>
      <c r="AM476" s="75"/>
    </row>
    <row r="477">
      <c r="A477" s="75"/>
      <c r="B477" s="160" t="s">
        <v>1183</v>
      </c>
      <c r="C477" s="161">
        <v>46146.83012046297</v>
      </c>
      <c r="D477" s="72"/>
      <c r="E477" s="143" t="s">
        <v>7</v>
      </c>
      <c r="F477" s="71"/>
      <c r="G477" s="72"/>
      <c r="H477" s="143" t="s">
        <v>78</v>
      </c>
      <c r="I477" s="71"/>
      <c r="J477" s="72"/>
      <c r="K477" s="143" t="s">
        <v>1184</v>
      </c>
      <c r="L477" s="71"/>
      <c r="M477" s="71"/>
      <c r="N477" s="71"/>
      <c r="O477" s="72"/>
      <c r="P477" s="99" t="s">
        <v>431</v>
      </c>
      <c r="Q477" s="71"/>
      <c r="R477" s="72"/>
      <c r="S477" s="145" t="s">
        <v>81</v>
      </c>
      <c r="T477" s="72"/>
      <c r="U477" s="146">
        <v>25000.0</v>
      </c>
      <c r="V477" s="71"/>
      <c r="W477" s="72"/>
      <c r="X477" s="146">
        <v>0.0</v>
      </c>
      <c r="Y477" s="72"/>
      <c r="Z477" s="145" t="s">
        <v>74</v>
      </c>
      <c r="AA477" s="72"/>
      <c r="AB477" s="147" t="s">
        <v>67</v>
      </c>
      <c r="AC477" s="75"/>
      <c r="AD477" s="75"/>
      <c r="AE477" s="75"/>
      <c r="AF477" s="75"/>
      <c r="AG477" s="75"/>
      <c r="AH477" s="75"/>
      <c r="AI477" s="75"/>
      <c r="AJ477" s="75"/>
      <c r="AK477" s="75"/>
      <c r="AL477" s="75"/>
      <c r="AM477" s="75"/>
    </row>
    <row r="478">
      <c r="A478" s="75"/>
      <c r="B478" s="160" t="s">
        <v>1185</v>
      </c>
      <c r="C478" s="161">
        <v>46146.829228738425</v>
      </c>
      <c r="D478" s="72"/>
      <c r="E478" s="143" t="s">
        <v>7</v>
      </c>
      <c r="F478" s="71"/>
      <c r="G478" s="72"/>
      <c r="H478" s="143" t="s">
        <v>78</v>
      </c>
      <c r="I478" s="71"/>
      <c r="J478" s="72"/>
      <c r="K478" s="143" t="s">
        <v>1186</v>
      </c>
      <c r="L478" s="71"/>
      <c r="M478" s="71"/>
      <c r="N478" s="71"/>
      <c r="O478" s="72"/>
      <c r="P478" s="99" t="s">
        <v>434</v>
      </c>
      <c r="Q478" s="71"/>
      <c r="R478" s="72"/>
      <c r="S478" s="145" t="s">
        <v>81</v>
      </c>
      <c r="T478" s="72"/>
      <c r="U478" s="146">
        <v>25000.0</v>
      </c>
      <c r="V478" s="71"/>
      <c r="W478" s="72"/>
      <c r="X478" s="146">
        <v>0.0</v>
      </c>
      <c r="Y478" s="72"/>
      <c r="Z478" s="145" t="s">
        <v>74</v>
      </c>
      <c r="AA478" s="72"/>
      <c r="AB478" s="147" t="s">
        <v>75</v>
      </c>
      <c r="AC478" s="75"/>
      <c r="AD478" s="75"/>
      <c r="AE478" s="75"/>
      <c r="AF478" s="75"/>
      <c r="AG478" s="75"/>
      <c r="AH478" s="75"/>
      <c r="AI478" s="75"/>
      <c r="AJ478" s="75"/>
      <c r="AK478" s="75"/>
      <c r="AL478" s="75"/>
      <c r="AM478" s="75"/>
    </row>
    <row r="479">
      <c r="A479" s="75"/>
      <c r="B479" s="160" t="s">
        <v>1187</v>
      </c>
      <c r="C479" s="161">
        <v>46146.81940770833</v>
      </c>
      <c r="D479" s="72"/>
      <c r="E479" s="143" t="s">
        <v>7</v>
      </c>
      <c r="F479" s="71"/>
      <c r="G479" s="72"/>
      <c r="H479" s="143" t="s">
        <v>78</v>
      </c>
      <c r="I479" s="71"/>
      <c r="J479" s="72"/>
      <c r="K479" s="143" t="s">
        <v>1188</v>
      </c>
      <c r="L479" s="71"/>
      <c r="M479" s="71"/>
      <c r="N479" s="71"/>
      <c r="O479" s="72"/>
      <c r="P479" s="99" t="s">
        <v>556</v>
      </c>
      <c r="Q479" s="71"/>
      <c r="R479" s="72"/>
      <c r="S479" s="145" t="s">
        <v>114</v>
      </c>
      <c r="T479" s="72"/>
      <c r="U479" s="146">
        <v>30000.0</v>
      </c>
      <c r="V479" s="71"/>
      <c r="W479" s="72"/>
      <c r="X479" s="146">
        <v>0.0</v>
      </c>
      <c r="Y479" s="72"/>
      <c r="Z479" s="145" t="s">
        <v>74</v>
      </c>
      <c r="AA479" s="72"/>
      <c r="AB479" s="147" t="s">
        <v>67</v>
      </c>
      <c r="AC479" s="75"/>
      <c r="AD479" s="75"/>
      <c r="AE479" s="75"/>
      <c r="AF479" s="75"/>
      <c r="AG479" s="75"/>
      <c r="AH479" s="75"/>
      <c r="AI479" s="75"/>
      <c r="AJ479" s="75"/>
      <c r="AK479" s="75"/>
      <c r="AL479" s="75"/>
      <c r="AM479" s="75"/>
    </row>
    <row r="480">
      <c r="A480" s="75"/>
      <c r="B480" s="160" t="s">
        <v>1189</v>
      </c>
      <c r="C480" s="161">
        <v>46146.804065289354</v>
      </c>
      <c r="D480" s="72"/>
      <c r="E480" s="143" t="s">
        <v>7</v>
      </c>
      <c r="F480" s="71"/>
      <c r="G480" s="72"/>
      <c r="H480" s="143" t="s">
        <v>78</v>
      </c>
      <c r="I480" s="71"/>
      <c r="J480" s="72"/>
      <c r="K480" s="143" t="s">
        <v>671</v>
      </c>
      <c r="L480" s="71"/>
      <c r="M480" s="71"/>
      <c r="N480" s="71"/>
      <c r="O480" s="72"/>
      <c r="P480" s="99" t="s">
        <v>672</v>
      </c>
      <c r="Q480" s="71"/>
      <c r="R480" s="72"/>
      <c r="S480" s="145" t="s">
        <v>81</v>
      </c>
      <c r="T480" s="72"/>
      <c r="U480" s="146">
        <v>25000.0</v>
      </c>
      <c r="V480" s="71"/>
      <c r="W480" s="72"/>
      <c r="X480" s="146">
        <v>0.0</v>
      </c>
      <c r="Y480" s="72"/>
      <c r="Z480" s="145" t="s">
        <v>74</v>
      </c>
      <c r="AA480" s="72"/>
      <c r="AB480" s="147" t="s">
        <v>75</v>
      </c>
      <c r="AC480" s="75"/>
      <c r="AD480" s="75"/>
      <c r="AE480" s="75"/>
      <c r="AF480" s="75"/>
      <c r="AG480" s="75"/>
      <c r="AH480" s="75"/>
      <c r="AI480" s="75"/>
      <c r="AJ480" s="75"/>
      <c r="AK480" s="75"/>
      <c r="AL480" s="75"/>
      <c r="AM480" s="75"/>
    </row>
    <row r="481">
      <c r="A481" s="75"/>
      <c r="B481" s="160" t="s">
        <v>1190</v>
      </c>
      <c r="C481" s="161">
        <v>46146.796141099534</v>
      </c>
      <c r="D481" s="72"/>
      <c r="E481" s="143" t="s">
        <v>7</v>
      </c>
      <c r="F481" s="71"/>
      <c r="G481" s="72"/>
      <c r="H481" s="143" t="s">
        <v>78</v>
      </c>
      <c r="I481" s="71"/>
      <c r="J481" s="72"/>
      <c r="K481" s="143" t="s">
        <v>735</v>
      </c>
      <c r="L481" s="71"/>
      <c r="M481" s="71"/>
      <c r="N481" s="71"/>
      <c r="O481" s="72"/>
      <c r="P481" s="99" t="s">
        <v>736</v>
      </c>
      <c r="Q481" s="71"/>
      <c r="R481" s="72"/>
      <c r="S481" s="145" t="s">
        <v>81</v>
      </c>
      <c r="T481" s="72"/>
      <c r="U481" s="146">
        <v>25000.0</v>
      </c>
      <c r="V481" s="71"/>
      <c r="W481" s="72"/>
      <c r="X481" s="146">
        <v>0.0</v>
      </c>
      <c r="Y481" s="72"/>
      <c r="Z481" s="145" t="s">
        <v>74</v>
      </c>
      <c r="AA481" s="72"/>
      <c r="AB481" s="147" t="s">
        <v>75</v>
      </c>
      <c r="AC481" s="75"/>
      <c r="AD481" s="75"/>
      <c r="AE481" s="75"/>
      <c r="AF481" s="75"/>
      <c r="AG481" s="75"/>
      <c r="AH481" s="75"/>
      <c r="AI481" s="75"/>
      <c r="AJ481" s="75"/>
      <c r="AK481" s="75"/>
      <c r="AL481" s="75"/>
      <c r="AM481" s="75"/>
    </row>
    <row r="482">
      <c r="A482" s="75"/>
      <c r="B482" s="160" t="s">
        <v>1191</v>
      </c>
      <c r="C482" s="161">
        <v>46146.79532972223</v>
      </c>
      <c r="D482" s="72"/>
      <c r="E482" s="143" t="s">
        <v>7</v>
      </c>
      <c r="F482" s="71"/>
      <c r="G482" s="72"/>
      <c r="H482" s="143" t="s">
        <v>78</v>
      </c>
      <c r="I482" s="71"/>
      <c r="J482" s="72"/>
      <c r="K482" s="143" t="s">
        <v>1192</v>
      </c>
      <c r="L482" s="71"/>
      <c r="M482" s="71"/>
      <c r="N482" s="71"/>
      <c r="O482" s="72"/>
      <c r="P482" s="99" t="s">
        <v>534</v>
      </c>
      <c r="Q482" s="71"/>
      <c r="R482" s="72"/>
      <c r="S482" s="145" t="s">
        <v>81</v>
      </c>
      <c r="T482" s="72"/>
      <c r="U482" s="146">
        <v>25000.0</v>
      </c>
      <c r="V482" s="71"/>
      <c r="W482" s="72"/>
      <c r="X482" s="146">
        <v>0.0</v>
      </c>
      <c r="Y482" s="72"/>
      <c r="Z482" s="145" t="s">
        <v>74</v>
      </c>
      <c r="AA482" s="72"/>
      <c r="AB482" s="147" t="s">
        <v>75</v>
      </c>
      <c r="AC482" s="75"/>
      <c r="AD482" s="75"/>
      <c r="AE482" s="75"/>
      <c r="AF482" s="75"/>
      <c r="AG482" s="75"/>
      <c r="AH482" s="75"/>
      <c r="AI482" s="75"/>
      <c r="AJ482" s="75"/>
      <c r="AK482" s="75"/>
      <c r="AL482" s="75"/>
      <c r="AM482" s="75"/>
    </row>
    <row r="483">
      <c r="A483" s="75"/>
      <c r="B483" s="160" t="s">
        <v>1193</v>
      </c>
      <c r="C483" s="161">
        <v>46146.792718854165</v>
      </c>
      <c r="D483" s="72"/>
      <c r="E483" s="143" t="s">
        <v>7</v>
      </c>
      <c r="F483" s="71"/>
      <c r="G483" s="72"/>
      <c r="H483" s="143" t="s">
        <v>78</v>
      </c>
      <c r="I483" s="71"/>
      <c r="J483" s="72"/>
      <c r="K483" s="143" t="s">
        <v>1194</v>
      </c>
      <c r="L483" s="71"/>
      <c r="M483" s="71"/>
      <c r="N483" s="71"/>
      <c r="O483" s="72"/>
      <c r="P483" s="99" t="s">
        <v>1195</v>
      </c>
      <c r="Q483" s="71"/>
      <c r="R483" s="72"/>
      <c r="S483" s="145" t="s">
        <v>81</v>
      </c>
      <c r="T483" s="72"/>
      <c r="U483" s="146">
        <v>0.0</v>
      </c>
      <c r="V483" s="71"/>
      <c r="W483" s="72"/>
      <c r="X483" s="146">
        <v>0.0</v>
      </c>
      <c r="Y483" s="72"/>
      <c r="Z483" s="145" t="s">
        <v>74</v>
      </c>
      <c r="AA483" s="72"/>
      <c r="AB483" s="147" t="s">
        <v>67</v>
      </c>
      <c r="AC483" s="75"/>
      <c r="AD483" s="75"/>
      <c r="AE483" s="75"/>
      <c r="AF483" s="75"/>
      <c r="AG483" s="75"/>
      <c r="AH483" s="75"/>
      <c r="AI483" s="75"/>
      <c r="AJ483" s="75"/>
      <c r="AK483" s="75"/>
      <c r="AL483" s="75"/>
      <c r="AM483" s="75"/>
    </row>
    <row r="484">
      <c r="A484" s="75"/>
      <c r="B484" s="160" t="s">
        <v>1196</v>
      </c>
      <c r="C484" s="161">
        <v>46146.76614107639</v>
      </c>
      <c r="D484" s="72"/>
      <c r="E484" s="143" t="s">
        <v>7</v>
      </c>
      <c r="F484" s="71"/>
      <c r="G484" s="72"/>
      <c r="H484" s="143" t="s">
        <v>78</v>
      </c>
      <c r="I484" s="71"/>
      <c r="J484" s="72"/>
      <c r="K484" s="143" t="s">
        <v>1197</v>
      </c>
      <c r="L484" s="71"/>
      <c r="M484" s="71"/>
      <c r="N484" s="71"/>
      <c r="O484" s="72"/>
      <c r="P484" s="99" t="s">
        <v>580</v>
      </c>
      <c r="Q484" s="71"/>
      <c r="R484" s="72"/>
      <c r="S484" s="145" t="s">
        <v>81</v>
      </c>
      <c r="T484" s="72"/>
      <c r="U484" s="146">
        <v>45000.0</v>
      </c>
      <c r="V484" s="71"/>
      <c r="W484" s="72"/>
      <c r="X484" s="146">
        <v>0.0</v>
      </c>
      <c r="Y484" s="72"/>
      <c r="Z484" s="145" t="s">
        <v>74</v>
      </c>
      <c r="AA484" s="72"/>
      <c r="AB484" s="147" t="s">
        <v>67</v>
      </c>
      <c r="AC484" s="75"/>
      <c r="AD484" s="75"/>
      <c r="AE484" s="75"/>
      <c r="AF484" s="75"/>
      <c r="AG484" s="75"/>
      <c r="AH484" s="75"/>
      <c r="AI484" s="75"/>
      <c r="AJ484" s="75"/>
      <c r="AK484" s="75"/>
      <c r="AL484" s="75"/>
      <c r="AM484" s="75"/>
    </row>
    <row r="485">
      <c r="A485" s="75"/>
      <c r="B485" s="160" t="s">
        <v>1198</v>
      </c>
      <c r="C485" s="161">
        <v>46146.76514769676</v>
      </c>
      <c r="D485" s="72"/>
      <c r="E485" s="143" t="s">
        <v>7</v>
      </c>
      <c r="F485" s="71"/>
      <c r="G485" s="72"/>
      <c r="H485" s="143" t="s">
        <v>78</v>
      </c>
      <c r="I485" s="71"/>
      <c r="J485" s="72"/>
      <c r="K485" s="143" t="s">
        <v>1199</v>
      </c>
      <c r="L485" s="71"/>
      <c r="M485" s="71"/>
      <c r="N485" s="71"/>
      <c r="O485" s="72"/>
      <c r="P485" s="99" t="s">
        <v>1200</v>
      </c>
      <c r="Q485" s="71"/>
      <c r="R485" s="72"/>
      <c r="S485" s="145" t="s">
        <v>81</v>
      </c>
      <c r="T485" s="72"/>
      <c r="U485" s="146">
        <v>25000.0</v>
      </c>
      <c r="V485" s="71"/>
      <c r="W485" s="72"/>
      <c r="X485" s="146">
        <v>0.0</v>
      </c>
      <c r="Y485" s="72"/>
      <c r="Z485" s="145" t="s">
        <v>74</v>
      </c>
      <c r="AA485" s="72"/>
      <c r="AB485" s="147" t="s">
        <v>67</v>
      </c>
      <c r="AC485" s="75"/>
      <c r="AD485" s="75"/>
      <c r="AE485" s="75"/>
      <c r="AF485" s="75"/>
      <c r="AG485" s="75"/>
      <c r="AH485" s="75"/>
      <c r="AI485" s="75"/>
      <c r="AJ485" s="75"/>
      <c r="AK485" s="75"/>
      <c r="AL485" s="75"/>
      <c r="AM485" s="75"/>
    </row>
    <row r="486">
      <c r="A486" s="75"/>
      <c r="B486" s="160" t="s">
        <v>1201</v>
      </c>
      <c r="C486" s="161">
        <v>46146.76004047453</v>
      </c>
      <c r="D486" s="72"/>
      <c r="E486" s="143" t="s">
        <v>7</v>
      </c>
      <c r="F486" s="71"/>
      <c r="G486" s="72"/>
      <c r="H486" s="143" t="s">
        <v>78</v>
      </c>
      <c r="I486" s="71"/>
      <c r="J486" s="72"/>
      <c r="K486" s="143" t="s">
        <v>1202</v>
      </c>
      <c r="L486" s="71"/>
      <c r="M486" s="71"/>
      <c r="N486" s="71"/>
      <c r="O486" s="72"/>
      <c r="P486" s="99" t="s">
        <v>222</v>
      </c>
      <c r="Q486" s="71"/>
      <c r="R486" s="72"/>
      <c r="S486" s="145" t="s">
        <v>81</v>
      </c>
      <c r="T486" s="72"/>
      <c r="U486" s="146">
        <v>25000.0</v>
      </c>
      <c r="V486" s="71"/>
      <c r="W486" s="72"/>
      <c r="X486" s="146">
        <v>0.0</v>
      </c>
      <c r="Y486" s="72"/>
      <c r="Z486" s="145" t="s">
        <v>74</v>
      </c>
      <c r="AA486" s="72"/>
      <c r="AB486" s="147" t="s">
        <v>67</v>
      </c>
      <c r="AC486" s="75"/>
      <c r="AD486" s="75"/>
      <c r="AE486" s="75"/>
      <c r="AF486" s="75"/>
      <c r="AG486" s="75"/>
      <c r="AH486" s="75"/>
      <c r="AI486" s="75"/>
      <c r="AJ486" s="75"/>
      <c r="AK486" s="75"/>
      <c r="AL486" s="75"/>
      <c r="AM486" s="75"/>
    </row>
    <row r="487">
      <c r="A487" s="75"/>
      <c r="B487" s="160" t="s">
        <v>1203</v>
      </c>
      <c r="C487" s="161">
        <v>46146.74779671297</v>
      </c>
      <c r="D487" s="72"/>
      <c r="E487" s="143" t="s">
        <v>7</v>
      </c>
      <c r="F487" s="71"/>
      <c r="G487" s="72"/>
      <c r="H487" s="143" t="s">
        <v>78</v>
      </c>
      <c r="I487" s="71"/>
      <c r="J487" s="72"/>
      <c r="K487" s="143" t="s">
        <v>650</v>
      </c>
      <c r="L487" s="71"/>
      <c r="M487" s="71"/>
      <c r="N487" s="71"/>
      <c r="O487" s="72"/>
      <c r="P487" s="99" t="s">
        <v>651</v>
      </c>
      <c r="Q487" s="71"/>
      <c r="R487" s="72"/>
      <c r="S487" s="145" t="s">
        <v>81</v>
      </c>
      <c r="T487" s="72"/>
      <c r="U487" s="146">
        <v>25000.0</v>
      </c>
      <c r="V487" s="71"/>
      <c r="W487" s="72"/>
      <c r="X487" s="146">
        <v>0.0</v>
      </c>
      <c r="Y487" s="72"/>
      <c r="Z487" s="145" t="s">
        <v>74</v>
      </c>
      <c r="AA487" s="72"/>
      <c r="AB487" s="147" t="s">
        <v>67</v>
      </c>
      <c r="AC487" s="75"/>
      <c r="AD487" s="75"/>
      <c r="AE487" s="75"/>
      <c r="AF487" s="75"/>
      <c r="AG487" s="75"/>
      <c r="AH487" s="75"/>
      <c r="AI487" s="75"/>
      <c r="AJ487" s="75"/>
      <c r="AK487" s="75"/>
      <c r="AL487" s="75"/>
      <c r="AM487" s="75"/>
    </row>
    <row r="488">
      <c r="A488" s="75"/>
      <c r="B488" s="160" t="s">
        <v>1204</v>
      </c>
      <c r="C488" s="161">
        <v>46146.74717728009</v>
      </c>
      <c r="D488" s="72"/>
      <c r="E488" s="143" t="s">
        <v>7</v>
      </c>
      <c r="F488" s="71"/>
      <c r="G488" s="72"/>
      <c r="H488" s="143" t="s">
        <v>78</v>
      </c>
      <c r="I488" s="71"/>
      <c r="J488" s="72"/>
      <c r="K488" s="143" t="s">
        <v>647</v>
      </c>
      <c r="L488" s="71"/>
      <c r="M488" s="71"/>
      <c r="N488" s="71"/>
      <c r="O488" s="72"/>
      <c r="P488" s="99" t="s">
        <v>648</v>
      </c>
      <c r="Q488" s="71"/>
      <c r="R488" s="72"/>
      <c r="S488" s="145" t="s">
        <v>81</v>
      </c>
      <c r="T488" s="72"/>
      <c r="U488" s="146">
        <v>25000.0</v>
      </c>
      <c r="V488" s="71"/>
      <c r="W488" s="72"/>
      <c r="X488" s="146">
        <v>0.0</v>
      </c>
      <c r="Y488" s="72"/>
      <c r="Z488" s="145" t="s">
        <v>74</v>
      </c>
      <c r="AA488" s="72"/>
      <c r="AB488" s="147" t="s">
        <v>67</v>
      </c>
      <c r="AC488" s="75"/>
      <c r="AD488" s="75"/>
      <c r="AE488" s="75"/>
      <c r="AF488" s="75"/>
      <c r="AG488" s="75"/>
      <c r="AH488" s="75"/>
      <c r="AI488" s="75"/>
      <c r="AJ488" s="75"/>
      <c r="AK488" s="75"/>
      <c r="AL488" s="75"/>
      <c r="AM488" s="75"/>
    </row>
    <row r="489">
      <c r="A489" s="75"/>
      <c r="B489" s="160" t="s">
        <v>1205</v>
      </c>
      <c r="C489" s="161">
        <v>46146.66905237269</v>
      </c>
      <c r="D489" s="72"/>
      <c r="E489" s="143" t="s">
        <v>7</v>
      </c>
      <c r="F489" s="71"/>
      <c r="G489" s="72"/>
      <c r="H489" s="143" t="s">
        <v>78</v>
      </c>
      <c r="I489" s="71"/>
      <c r="J489" s="72"/>
      <c r="K489" s="143" t="s">
        <v>1206</v>
      </c>
      <c r="L489" s="71"/>
      <c r="M489" s="71"/>
      <c r="N489" s="71"/>
      <c r="O489" s="72"/>
      <c r="P489" s="99" t="s">
        <v>1207</v>
      </c>
      <c r="Q489" s="71"/>
      <c r="R489" s="72"/>
      <c r="S489" s="145" t="s">
        <v>81</v>
      </c>
      <c r="T489" s="72"/>
      <c r="U489" s="146">
        <v>25000.0</v>
      </c>
      <c r="V489" s="71"/>
      <c r="W489" s="72"/>
      <c r="X489" s="146">
        <v>0.0</v>
      </c>
      <c r="Y489" s="72"/>
      <c r="Z489" s="145" t="s">
        <v>74</v>
      </c>
      <c r="AA489" s="72"/>
      <c r="AB489" s="147" t="s">
        <v>67</v>
      </c>
      <c r="AC489" s="75"/>
      <c r="AD489" s="75"/>
      <c r="AE489" s="75"/>
      <c r="AF489" s="75"/>
      <c r="AG489" s="75"/>
      <c r="AH489" s="75"/>
      <c r="AI489" s="75"/>
      <c r="AJ489" s="75"/>
      <c r="AK489" s="75"/>
      <c r="AL489" s="75"/>
      <c r="AM489" s="75"/>
    </row>
    <row r="490">
      <c r="A490" s="75"/>
      <c r="B490" s="160" t="s">
        <v>1208</v>
      </c>
      <c r="C490" s="161">
        <v>46146.668436990745</v>
      </c>
      <c r="D490" s="72"/>
      <c r="E490" s="143" t="s">
        <v>7</v>
      </c>
      <c r="F490" s="71"/>
      <c r="G490" s="72"/>
      <c r="H490" s="143" t="s">
        <v>78</v>
      </c>
      <c r="I490" s="71"/>
      <c r="J490" s="72"/>
      <c r="K490" s="143" t="s">
        <v>1209</v>
      </c>
      <c r="L490" s="71"/>
      <c r="M490" s="71"/>
      <c r="N490" s="71"/>
      <c r="O490" s="72"/>
      <c r="P490" s="99" t="s">
        <v>1210</v>
      </c>
      <c r="Q490" s="71"/>
      <c r="R490" s="72"/>
      <c r="S490" s="145" t="s">
        <v>81</v>
      </c>
      <c r="T490" s="72"/>
      <c r="U490" s="146">
        <v>25000.0</v>
      </c>
      <c r="V490" s="71"/>
      <c r="W490" s="72"/>
      <c r="X490" s="146">
        <v>0.0</v>
      </c>
      <c r="Y490" s="72"/>
      <c r="Z490" s="145" t="s">
        <v>74</v>
      </c>
      <c r="AA490" s="72"/>
      <c r="AB490" s="147" t="s">
        <v>75</v>
      </c>
      <c r="AC490" s="75"/>
      <c r="AD490" s="75"/>
      <c r="AE490" s="75"/>
      <c r="AF490" s="75"/>
      <c r="AG490" s="75"/>
      <c r="AH490" s="75"/>
      <c r="AI490" s="75"/>
      <c r="AJ490" s="75"/>
      <c r="AK490" s="75"/>
      <c r="AL490" s="75"/>
      <c r="AM490" s="75"/>
    </row>
    <row r="491">
      <c r="A491" s="75"/>
      <c r="B491" s="160" t="s">
        <v>1211</v>
      </c>
      <c r="C491" s="161">
        <v>46146.59289533565</v>
      </c>
      <c r="D491" s="72"/>
      <c r="E491" s="143" t="s">
        <v>7</v>
      </c>
      <c r="F491" s="71"/>
      <c r="G491" s="72"/>
      <c r="H491" s="143" t="s">
        <v>78</v>
      </c>
      <c r="I491" s="71"/>
      <c r="J491" s="72"/>
      <c r="K491" s="143" t="s">
        <v>1212</v>
      </c>
      <c r="L491" s="71"/>
      <c r="M491" s="71"/>
      <c r="N491" s="71"/>
      <c r="O491" s="72"/>
      <c r="P491" s="99" t="s">
        <v>586</v>
      </c>
      <c r="Q491" s="71"/>
      <c r="R491" s="72"/>
      <c r="S491" s="145" t="s">
        <v>114</v>
      </c>
      <c r="T491" s="72"/>
      <c r="U491" s="146">
        <v>20000.0</v>
      </c>
      <c r="V491" s="71"/>
      <c r="W491" s="72"/>
      <c r="X491" s="146">
        <v>0.0</v>
      </c>
      <c r="Y491" s="72"/>
      <c r="Z491" s="145" t="s">
        <v>74</v>
      </c>
      <c r="AA491" s="72"/>
      <c r="AB491" s="147" t="s">
        <v>75</v>
      </c>
      <c r="AC491" s="75"/>
      <c r="AD491" s="75"/>
      <c r="AE491" s="75"/>
      <c r="AF491" s="75"/>
      <c r="AG491" s="75"/>
      <c r="AH491" s="75"/>
      <c r="AI491" s="75"/>
      <c r="AJ491" s="75"/>
      <c r="AK491" s="75"/>
      <c r="AL491" s="75"/>
      <c r="AM491" s="75"/>
    </row>
    <row r="492">
      <c r="A492" s="75"/>
      <c r="B492" s="160" t="s">
        <v>1213</v>
      </c>
      <c r="C492" s="161">
        <v>46146.51677902778</v>
      </c>
      <c r="D492" s="72"/>
      <c r="E492" s="143" t="s">
        <v>7</v>
      </c>
      <c r="F492" s="71"/>
      <c r="G492" s="72"/>
      <c r="H492" s="143" t="s">
        <v>196</v>
      </c>
      <c r="I492" s="71"/>
      <c r="J492" s="72"/>
      <c r="K492" s="143" t="s">
        <v>771</v>
      </c>
      <c r="L492" s="71"/>
      <c r="M492" s="71"/>
      <c r="N492" s="71"/>
      <c r="O492" s="72"/>
      <c r="P492" s="99" t="s">
        <v>164</v>
      </c>
      <c r="Q492" s="71"/>
      <c r="R492" s="72"/>
      <c r="S492" s="145" t="s">
        <v>81</v>
      </c>
      <c r="T492" s="72"/>
      <c r="U492" s="146">
        <v>100000.0</v>
      </c>
      <c r="V492" s="71"/>
      <c r="W492" s="72"/>
      <c r="X492" s="146">
        <v>0.0</v>
      </c>
      <c r="Y492" s="72"/>
      <c r="Z492" s="145" t="s">
        <v>74</v>
      </c>
      <c r="AA492" s="72"/>
      <c r="AB492" s="147" t="s">
        <v>75</v>
      </c>
      <c r="AC492" s="75"/>
      <c r="AD492" s="75"/>
      <c r="AE492" s="75"/>
      <c r="AF492" s="75"/>
      <c r="AG492" s="75"/>
      <c r="AH492" s="75"/>
      <c r="AI492" s="75"/>
      <c r="AJ492" s="75"/>
      <c r="AK492" s="75"/>
      <c r="AL492" s="75"/>
      <c r="AM492" s="75"/>
    </row>
    <row r="493">
      <c r="A493" s="75"/>
      <c r="B493" s="160" t="s">
        <v>1214</v>
      </c>
      <c r="C493" s="161">
        <v>46146.51564050926</v>
      </c>
      <c r="D493" s="72"/>
      <c r="E493" s="143" t="s">
        <v>70</v>
      </c>
      <c r="F493" s="71"/>
      <c r="G493" s="72"/>
      <c r="H493" s="143" t="s">
        <v>138</v>
      </c>
      <c r="I493" s="71"/>
      <c r="J493" s="72"/>
      <c r="K493" s="143" t="s">
        <v>1215</v>
      </c>
      <c r="L493" s="71"/>
      <c r="M493" s="71"/>
      <c r="N493" s="71"/>
      <c r="O493" s="72"/>
      <c r="P493" s="99" t="s">
        <v>164</v>
      </c>
      <c r="Q493" s="71"/>
      <c r="R493" s="72"/>
      <c r="S493" s="145" t="s">
        <v>81</v>
      </c>
      <c r="T493" s="72"/>
      <c r="U493" s="146">
        <v>837500.0</v>
      </c>
      <c r="V493" s="71"/>
      <c r="W493" s="72"/>
      <c r="X493" s="146">
        <v>0.0</v>
      </c>
      <c r="Y493" s="72"/>
      <c r="Z493" s="145" t="s">
        <v>74</v>
      </c>
      <c r="AA493" s="72"/>
      <c r="AB493" s="147" t="s">
        <v>75</v>
      </c>
      <c r="AC493" s="75"/>
      <c r="AD493" s="75"/>
      <c r="AE493" s="75"/>
      <c r="AF493" s="75"/>
      <c r="AG493" s="75"/>
      <c r="AH493" s="75"/>
      <c r="AI493" s="75"/>
      <c r="AJ493" s="75"/>
      <c r="AK493" s="75"/>
      <c r="AL493" s="75"/>
      <c r="AM493" s="75"/>
    </row>
    <row r="494">
      <c r="A494" s="75"/>
      <c r="B494" s="160" t="s">
        <v>1216</v>
      </c>
      <c r="C494" s="161">
        <v>46146.45027055556</v>
      </c>
      <c r="D494" s="72"/>
      <c r="E494" s="143" t="s">
        <v>7</v>
      </c>
      <c r="F494" s="71"/>
      <c r="G494" s="72"/>
      <c r="H494" s="143" t="s">
        <v>78</v>
      </c>
      <c r="I494" s="71"/>
      <c r="J494" s="72"/>
      <c r="K494" s="143" t="s">
        <v>755</v>
      </c>
      <c r="L494" s="71"/>
      <c r="M494" s="71"/>
      <c r="N494" s="71"/>
      <c r="O494" s="72"/>
      <c r="P494" s="99" t="s">
        <v>756</v>
      </c>
      <c r="Q494" s="71"/>
      <c r="R494" s="72"/>
      <c r="S494" s="145" t="s">
        <v>114</v>
      </c>
      <c r="T494" s="72"/>
      <c r="U494" s="146">
        <v>20000.0</v>
      </c>
      <c r="V494" s="71"/>
      <c r="W494" s="72"/>
      <c r="X494" s="146">
        <v>0.0</v>
      </c>
      <c r="Y494" s="72"/>
      <c r="Z494" s="145" t="s">
        <v>74</v>
      </c>
      <c r="AA494" s="72"/>
      <c r="AB494" s="147" t="s">
        <v>67</v>
      </c>
      <c r="AC494" s="75"/>
      <c r="AD494" s="75"/>
      <c r="AE494" s="75"/>
      <c r="AF494" s="75"/>
      <c r="AG494" s="75"/>
      <c r="AH494" s="75"/>
      <c r="AI494" s="75"/>
      <c r="AJ494" s="75"/>
      <c r="AK494" s="75"/>
      <c r="AL494" s="75"/>
      <c r="AM494" s="75"/>
    </row>
    <row r="495">
      <c r="A495" s="75"/>
      <c r="B495" s="160" t="s">
        <v>1217</v>
      </c>
      <c r="C495" s="161">
        <v>46146.42942638889</v>
      </c>
      <c r="D495" s="72"/>
      <c r="E495" s="143" t="s">
        <v>7</v>
      </c>
      <c r="F495" s="71"/>
      <c r="G495" s="72"/>
      <c r="H495" s="143" t="s">
        <v>78</v>
      </c>
      <c r="I495" s="71"/>
      <c r="J495" s="72"/>
      <c r="K495" s="143" t="s">
        <v>752</v>
      </c>
      <c r="L495" s="71"/>
      <c r="M495" s="71"/>
      <c r="N495" s="71"/>
      <c r="O495" s="72"/>
      <c r="P495" s="99" t="s">
        <v>753</v>
      </c>
      <c r="Q495" s="71"/>
      <c r="R495" s="72"/>
      <c r="S495" s="145" t="s">
        <v>114</v>
      </c>
      <c r="T495" s="72"/>
      <c r="U495" s="146">
        <v>20000.0</v>
      </c>
      <c r="V495" s="71"/>
      <c r="W495" s="72"/>
      <c r="X495" s="146">
        <v>0.0</v>
      </c>
      <c r="Y495" s="72"/>
      <c r="Z495" s="145" t="s">
        <v>74</v>
      </c>
      <c r="AA495" s="72"/>
      <c r="AB495" s="147" t="s">
        <v>67</v>
      </c>
      <c r="AC495" s="75"/>
      <c r="AD495" s="75"/>
      <c r="AE495" s="75"/>
      <c r="AF495" s="75"/>
      <c r="AG495" s="75"/>
      <c r="AH495" s="75"/>
      <c r="AI495" s="75"/>
      <c r="AJ495" s="75"/>
      <c r="AK495" s="75"/>
      <c r="AL495" s="75"/>
      <c r="AM495" s="75"/>
    </row>
    <row r="496">
      <c r="A496" s="75"/>
      <c r="B496" s="160" t="s">
        <v>1218</v>
      </c>
      <c r="C496" s="161">
        <v>46146.41073998842</v>
      </c>
      <c r="D496" s="72"/>
      <c r="E496" s="143" t="s">
        <v>70</v>
      </c>
      <c r="F496" s="71"/>
      <c r="G496" s="72"/>
      <c r="H496" s="143" t="s">
        <v>199</v>
      </c>
      <c r="I496" s="71"/>
      <c r="J496" s="72"/>
      <c r="K496" s="143" t="s">
        <v>1058</v>
      </c>
      <c r="L496" s="71"/>
      <c r="M496" s="71"/>
      <c r="N496" s="71"/>
      <c r="O496" s="72"/>
      <c r="P496" s="99" t="s">
        <v>124</v>
      </c>
      <c r="Q496" s="71"/>
      <c r="R496" s="72"/>
      <c r="S496" s="145" t="s">
        <v>73</v>
      </c>
      <c r="T496" s="72"/>
      <c r="U496" s="146">
        <v>1800.0</v>
      </c>
      <c r="V496" s="71"/>
      <c r="W496" s="72"/>
      <c r="X496" s="146">
        <v>0.0</v>
      </c>
      <c r="Y496" s="72"/>
      <c r="Z496" s="145" t="s">
        <v>74</v>
      </c>
      <c r="AA496" s="72"/>
      <c r="AB496" s="147" t="s">
        <v>75</v>
      </c>
      <c r="AC496" s="75"/>
      <c r="AD496" s="75"/>
      <c r="AE496" s="75"/>
      <c r="AF496" s="75"/>
      <c r="AG496" s="75"/>
      <c r="AH496" s="75"/>
      <c r="AI496" s="75"/>
      <c r="AJ496" s="75"/>
      <c r="AK496" s="75"/>
      <c r="AL496" s="75"/>
      <c r="AM496" s="75"/>
    </row>
    <row r="497">
      <c r="A497" s="75"/>
      <c r="B497" s="160" t="s">
        <v>1219</v>
      </c>
      <c r="C497" s="161">
        <v>46146.37354890046</v>
      </c>
      <c r="D497" s="72"/>
      <c r="E497" s="143" t="s">
        <v>70</v>
      </c>
      <c r="F497" s="71"/>
      <c r="G497" s="72"/>
      <c r="H497" s="143" t="s">
        <v>138</v>
      </c>
      <c r="I497" s="71"/>
      <c r="J497" s="72"/>
      <c r="K497" s="143" t="s">
        <v>1215</v>
      </c>
      <c r="L497" s="71"/>
      <c r="M497" s="71"/>
      <c r="N497" s="71"/>
      <c r="O497" s="72"/>
      <c r="P497" s="99" t="s">
        <v>140</v>
      </c>
      <c r="Q497" s="71"/>
      <c r="R497" s="72"/>
      <c r="S497" s="145" t="s">
        <v>0</v>
      </c>
      <c r="T497" s="72"/>
      <c r="U497" s="146">
        <v>25000.0</v>
      </c>
      <c r="V497" s="71"/>
      <c r="W497" s="72"/>
      <c r="X497" s="146">
        <v>0.0</v>
      </c>
      <c r="Y497" s="72"/>
      <c r="Z497" s="145" t="s">
        <v>74</v>
      </c>
      <c r="AA497" s="72"/>
      <c r="AB497" s="147" t="s">
        <v>75</v>
      </c>
      <c r="AC497" s="75"/>
      <c r="AD497" s="75"/>
      <c r="AE497" s="75"/>
      <c r="AF497" s="75"/>
      <c r="AG497" s="75"/>
      <c r="AH497" s="75"/>
      <c r="AI497" s="75"/>
      <c r="AJ497" s="75"/>
      <c r="AK497" s="75"/>
      <c r="AL497" s="75"/>
      <c r="AM497" s="75"/>
    </row>
    <row r="498">
      <c r="A498" s="75"/>
      <c r="B498" s="160" t="s">
        <v>1220</v>
      </c>
      <c r="C498" s="161">
        <v>46146.36793100694</v>
      </c>
      <c r="D498" s="72"/>
      <c r="E498" s="143" t="s">
        <v>7</v>
      </c>
      <c r="F498" s="71"/>
      <c r="G498" s="72"/>
      <c r="H498" s="143" t="s">
        <v>143</v>
      </c>
      <c r="I498" s="71"/>
      <c r="J498" s="72"/>
      <c r="K498" s="143" t="s">
        <v>1221</v>
      </c>
      <c r="L498" s="71"/>
      <c r="M498" s="71"/>
      <c r="N498" s="71"/>
      <c r="O498" s="72"/>
      <c r="P498" s="99" t="s">
        <v>140</v>
      </c>
      <c r="Q498" s="71"/>
      <c r="R498" s="72"/>
      <c r="S498" s="145" t="s">
        <v>0</v>
      </c>
      <c r="T498" s="72"/>
      <c r="U498" s="146">
        <v>50000.0</v>
      </c>
      <c r="V498" s="71"/>
      <c r="W498" s="72"/>
      <c r="X498" s="146">
        <v>0.0</v>
      </c>
      <c r="Y498" s="72"/>
      <c r="Z498" s="145" t="s">
        <v>74</v>
      </c>
      <c r="AA498" s="72"/>
      <c r="AB498" s="147" t="s">
        <v>75</v>
      </c>
      <c r="AC498" s="75"/>
      <c r="AD498" s="75"/>
      <c r="AE498" s="75"/>
      <c r="AF498" s="75"/>
      <c r="AG498" s="75"/>
      <c r="AH498" s="75"/>
      <c r="AI498" s="75"/>
      <c r="AJ498" s="75"/>
      <c r="AK498" s="75"/>
      <c r="AL498" s="75"/>
      <c r="AM498" s="75"/>
    </row>
    <row r="499">
      <c r="A499" s="75"/>
      <c r="B499" s="160" t="s">
        <v>1222</v>
      </c>
      <c r="C499" s="161">
        <v>46146.35933443287</v>
      </c>
      <c r="D499" s="72"/>
      <c r="E499" s="143" t="s">
        <v>70</v>
      </c>
      <c r="F499" s="71"/>
      <c r="G499" s="72"/>
      <c r="H499" s="143" t="s">
        <v>1105</v>
      </c>
      <c r="I499" s="71"/>
      <c r="J499" s="72"/>
      <c r="K499" s="143" t="s">
        <v>1223</v>
      </c>
      <c r="L499" s="71"/>
      <c r="M499" s="71"/>
      <c r="N499" s="71"/>
      <c r="O499" s="72"/>
      <c r="P499" s="99" t="s">
        <v>124</v>
      </c>
      <c r="Q499" s="71"/>
      <c r="R499" s="72"/>
      <c r="S499" s="145" t="s">
        <v>125</v>
      </c>
      <c r="T499" s="72"/>
      <c r="U499" s="146">
        <v>15800.0</v>
      </c>
      <c r="V499" s="71"/>
      <c r="W499" s="72"/>
      <c r="X499" s="146">
        <v>0.0</v>
      </c>
      <c r="Y499" s="72"/>
      <c r="Z499" s="145" t="s">
        <v>74</v>
      </c>
      <c r="AA499" s="72"/>
      <c r="AB499" s="147" t="s">
        <v>75</v>
      </c>
      <c r="AC499" s="75"/>
      <c r="AD499" s="75"/>
      <c r="AE499" s="75"/>
      <c r="AF499" s="75"/>
      <c r="AG499" s="75"/>
      <c r="AH499" s="75"/>
      <c r="AI499" s="75"/>
      <c r="AJ499" s="75"/>
      <c r="AK499" s="75"/>
      <c r="AL499" s="75"/>
      <c r="AM499" s="75"/>
    </row>
    <row r="500">
      <c r="A500" s="75"/>
      <c r="B500" s="160" t="s">
        <v>1224</v>
      </c>
      <c r="C500" s="161">
        <v>46146.35706715278</v>
      </c>
      <c r="D500" s="72"/>
      <c r="E500" s="143" t="s">
        <v>7</v>
      </c>
      <c r="F500" s="71"/>
      <c r="G500" s="72"/>
      <c r="H500" s="143" t="s">
        <v>78</v>
      </c>
      <c r="I500" s="71"/>
      <c r="J500" s="72"/>
      <c r="K500" s="143" t="s">
        <v>1225</v>
      </c>
      <c r="L500" s="71"/>
      <c r="M500" s="71"/>
      <c r="N500" s="71"/>
      <c r="O500" s="72"/>
      <c r="P500" s="99" t="s">
        <v>1226</v>
      </c>
      <c r="Q500" s="71"/>
      <c r="R500" s="72"/>
      <c r="S500" s="145" t="s">
        <v>81</v>
      </c>
      <c r="T500" s="72"/>
      <c r="U500" s="146">
        <v>25000.0</v>
      </c>
      <c r="V500" s="71"/>
      <c r="W500" s="72"/>
      <c r="X500" s="146">
        <v>0.0</v>
      </c>
      <c r="Y500" s="72"/>
      <c r="Z500" s="145" t="s">
        <v>74</v>
      </c>
      <c r="AA500" s="72"/>
      <c r="AB500" s="147" t="s">
        <v>75</v>
      </c>
      <c r="AC500" s="75"/>
      <c r="AD500" s="75"/>
      <c r="AE500" s="75"/>
      <c r="AF500" s="75"/>
      <c r="AG500" s="75"/>
      <c r="AH500" s="75"/>
      <c r="AI500" s="75"/>
      <c r="AJ500" s="75"/>
      <c r="AK500" s="75"/>
      <c r="AL500" s="75"/>
      <c r="AM500" s="75"/>
    </row>
    <row r="501">
      <c r="A501" s="75"/>
      <c r="B501" s="160" t="s">
        <v>1227</v>
      </c>
      <c r="C501" s="161">
        <v>46146.35615175926</v>
      </c>
      <c r="D501" s="72"/>
      <c r="E501" s="143" t="s">
        <v>7</v>
      </c>
      <c r="F501" s="71"/>
      <c r="G501" s="72"/>
      <c r="H501" s="143" t="s">
        <v>78</v>
      </c>
      <c r="I501" s="71"/>
      <c r="J501" s="72"/>
      <c r="K501" s="143" t="s">
        <v>1228</v>
      </c>
      <c r="L501" s="71"/>
      <c r="M501" s="71"/>
      <c r="N501" s="71"/>
      <c r="O501" s="72"/>
      <c r="P501" s="99" t="s">
        <v>1229</v>
      </c>
      <c r="Q501" s="71"/>
      <c r="R501" s="72"/>
      <c r="S501" s="145" t="s">
        <v>81</v>
      </c>
      <c r="T501" s="72"/>
      <c r="U501" s="146">
        <v>25000.0</v>
      </c>
      <c r="V501" s="71"/>
      <c r="W501" s="72"/>
      <c r="X501" s="146">
        <v>0.0</v>
      </c>
      <c r="Y501" s="72"/>
      <c r="Z501" s="145" t="s">
        <v>74</v>
      </c>
      <c r="AA501" s="72"/>
      <c r="AB501" s="147" t="s">
        <v>75</v>
      </c>
      <c r="AC501" s="75"/>
      <c r="AD501" s="75"/>
      <c r="AE501" s="75"/>
      <c r="AF501" s="75"/>
      <c r="AG501" s="75"/>
      <c r="AH501" s="75"/>
      <c r="AI501" s="75"/>
      <c r="AJ501" s="75"/>
      <c r="AK501" s="75"/>
      <c r="AL501" s="75"/>
      <c r="AM501" s="75"/>
    </row>
    <row r="502">
      <c r="A502" s="75"/>
      <c r="B502" s="160" t="s">
        <v>1230</v>
      </c>
      <c r="C502" s="161">
        <v>46146.355246481486</v>
      </c>
      <c r="D502" s="72"/>
      <c r="E502" s="143" t="s">
        <v>7</v>
      </c>
      <c r="F502" s="71"/>
      <c r="G502" s="72"/>
      <c r="H502" s="143" t="s">
        <v>78</v>
      </c>
      <c r="I502" s="71"/>
      <c r="J502" s="72"/>
      <c r="K502" s="143" t="s">
        <v>1231</v>
      </c>
      <c r="L502" s="71"/>
      <c r="M502" s="71"/>
      <c r="N502" s="71"/>
      <c r="O502" s="72"/>
      <c r="P502" s="99" t="s">
        <v>600</v>
      </c>
      <c r="Q502" s="71"/>
      <c r="R502" s="72"/>
      <c r="S502" s="145" t="s">
        <v>81</v>
      </c>
      <c r="T502" s="72"/>
      <c r="U502" s="146">
        <v>25000.0</v>
      </c>
      <c r="V502" s="71"/>
      <c r="W502" s="72"/>
      <c r="X502" s="146">
        <v>0.0</v>
      </c>
      <c r="Y502" s="72"/>
      <c r="Z502" s="145" t="s">
        <v>74</v>
      </c>
      <c r="AA502" s="72"/>
      <c r="AB502" s="147" t="s">
        <v>67</v>
      </c>
      <c r="AC502" s="75"/>
      <c r="AD502" s="75"/>
      <c r="AE502" s="75"/>
      <c r="AF502" s="75"/>
      <c r="AG502" s="75"/>
      <c r="AH502" s="75"/>
      <c r="AI502" s="75"/>
      <c r="AJ502" s="75"/>
      <c r="AK502" s="75"/>
      <c r="AL502" s="75"/>
      <c r="AM502" s="75"/>
    </row>
    <row r="503">
      <c r="A503" s="75"/>
      <c r="B503" s="160" t="s">
        <v>1232</v>
      </c>
      <c r="C503" s="161">
        <v>46146.339069340276</v>
      </c>
      <c r="D503" s="72"/>
      <c r="E503" s="143" t="s">
        <v>7</v>
      </c>
      <c r="F503" s="71"/>
      <c r="G503" s="72"/>
      <c r="H503" s="143" t="s">
        <v>78</v>
      </c>
      <c r="I503" s="71"/>
      <c r="J503" s="72"/>
      <c r="K503" s="143" t="s">
        <v>1233</v>
      </c>
      <c r="L503" s="71"/>
      <c r="M503" s="71"/>
      <c r="N503" s="71"/>
      <c r="O503" s="72"/>
      <c r="P503" s="99" t="s">
        <v>613</v>
      </c>
      <c r="Q503" s="71"/>
      <c r="R503" s="72"/>
      <c r="S503" s="145" t="s">
        <v>81</v>
      </c>
      <c r="T503" s="72"/>
      <c r="U503" s="146">
        <v>25000.0</v>
      </c>
      <c r="V503" s="71"/>
      <c r="W503" s="72"/>
      <c r="X503" s="146">
        <v>0.0</v>
      </c>
      <c r="Y503" s="72"/>
      <c r="Z503" s="145" t="s">
        <v>74</v>
      </c>
      <c r="AA503" s="72"/>
      <c r="AB503" s="147" t="s">
        <v>75</v>
      </c>
      <c r="AC503" s="75"/>
      <c r="AD503" s="75"/>
      <c r="AE503" s="75"/>
      <c r="AF503" s="75"/>
      <c r="AG503" s="75"/>
      <c r="AH503" s="75"/>
      <c r="AI503" s="75"/>
      <c r="AJ503" s="75"/>
      <c r="AK503" s="75"/>
      <c r="AL503" s="75"/>
      <c r="AM503" s="75"/>
    </row>
    <row r="504">
      <c r="A504" s="75"/>
      <c r="B504" s="160" t="s">
        <v>1234</v>
      </c>
      <c r="C504" s="161">
        <v>46146.33796936343</v>
      </c>
      <c r="D504" s="72"/>
      <c r="E504" s="143" t="s">
        <v>7</v>
      </c>
      <c r="F504" s="71"/>
      <c r="G504" s="72"/>
      <c r="H504" s="143" t="s">
        <v>78</v>
      </c>
      <c r="I504" s="71"/>
      <c r="J504" s="72"/>
      <c r="K504" s="143" t="s">
        <v>782</v>
      </c>
      <c r="L504" s="71"/>
      <c r="M504" s="71"/>
      <c r="N504" s="71"/>
      <c r="O504" s="72"/>
      <c r="P504" s="99" t="s">
        <v>783</v>
      </c>
      <c r="Q504" s="71"/>
      <c r="R504" s="72"/>
      <c r="S504" s="145" t="s">
        <v>81</v>
      </c>
      <c r="T504" s="72"/>
      <c r="U504" s="146">
        <v>25000.0</v>
      </c>
      <c r="V504" s="71"/>
      <c r="W504" s="72"/>
      <c r="X504" s="146">
        <v>0.0</v>
      </c>
      <c r="Y504" s="72"/>
      <c r="Z504" s="145" t="s">
        <v>74</v>
      </c>
      <c r="AA504" s="72"/>
      <c r="AB504" s="147" t="s">
        <v>75</v>
      </c>
      <c r="AC504" s="75"/>
      <c r="AD504" s="75"/>
      <c r="AE504" s="75"/>
      <c r="AF504" s="75"/>
      <c r="AG504" s="75"/>
      <c r="AH504" s="75"/>
      <c r="AI504" s="75"/>
      <c r="AJ504" s="75"/>
      <c r="AK504" s="75"/>
      <c r="AL504" s="75"/>
      <c r="AM504" s="75"/>
    </row>
    <row r="505">
      <c r="A505" s="75"/>
      <c r="B505" s="160" t="s">
        <v>1235</v>
      </c>
      <c r="C505" s="161">
        <v>46144.89152233796</v>
      </c>
      <c r="D505" s="72"/>
      <c r="E505" s="143" t="s">
        <v>70</v>
      </c>
      <c r="F505" s="71"/>
      <c r="G505" s="72"/>
      <c r="H505" s="143" t="s">
        <v>138</v>
      </c>
      <c r="I505" s="71"/>
      <c r="J505" s="72"/>
      <c r="K505" s="143" t="s">
        <v>1236</v>
      </c>
      <c r="L505" s="71"/>
      <c r="M505" s="71"/>
      <c r="N505" s="71"/>
      <c r="O505" s="72"/>
      <c r="P505" s="99" t="s">
        <v>140</v>
      </c>
      <c r="Q505" s="71"/>
      <c r="R505" s="72"/>
      <c r="S505" s="145" t="s">
        <v>0</v>
      </c>
      <c r="T505" s="72"/>
      <c r="U505" s="146">
        <v>20000.0</v>
      </c>
      <c r="V505" s="71"/>
      <c r="W505" s="72"/>
      <c r="X505" s="146">
        <v>0.0</v>
      </c>
      <c r="Y505" s="72"/>
      <c r="Z505" s="145" t="s">
        <v>74</v>
      </c>
      <c r="AA505" s="72"/>
      <c r="AB505" s="147" t="s">
        <v>75</v>
      </c>
      <c r="AC505" s="75"/>
      <c r="AD505" s="75"/>
      <c r="AE505" s="75"/>
      <c r="AF505" s="75"/>
      <c r="AG505" s="75"/>
      <c r="AH505" s="75"/>
      <c r="AI505" s="75"/>
      <c r="AJ505" s="75"/>
      <c r="AK505" s="75"/>
      <c r="AL505" s="75"/>
      <c r="AM505" s="75"/>
    </row>
    <row r="506">
      <c r="A506" s="75"/>
      <c r="B506" s="160" t="s">
        <v>1237</v>
      </c>
      <c r="C506" s="161">
        <v>46144.89070421296</v>
      </c>
      <c r="D506" s="72"/>
      <c r="E506" s="143" t="s">
        <v>7</v>
      </c>
      <c r="F506" s="71"/>
      <c r="G506" s="72"/>
      <c r="H506" s="143" t="s">
        <v>143</v>
      </c>
      <c r="I506" s="71"/>
      <c r="J506" s="72"/>
      <c r="K506" s="143" t="s">
        <v>1238</v>
      </c>
      <c r="L506" s="71"/>
      <c r="M506" s="71"/>
      <c r="N506" s="71"/>
      <c r="O506" s="72"/>
      <c r="P506" s="99" t="s">
        <v>140</v>
      </c>
      <c r="Q506" s="71"/>
      <c r="R506" s="72"/>
      <c r="S506" s="145" t="s">
        <v>0</v>
      </c>
      <c r="T506" s="72"/>
      <c r="U506" s="146">
        <v>40000.0</v>
      </c>
      <c r="V506" s="71"/>
      <c r="W506" s="72"/>
      <c r="X506" s="146">
        <v>0.0</v>
      </c>
      <c r="Y506" s="72"/>
      <c r="Z506" s="145" t="s">
        <v>74</v>
      </c>
      <c r="AA506" s="72"/>
      <c r="AB506" s="147" t="s">
        <v>75</v>
      </c>
      <c r="AC506" s="75"/>
      <c r="AD506" s="75"/>
      <c r="AE506" s="75"/>
      <c r="AF506" s="75"/>
      <c r="AG506" s="75"/>
      <c r="AH506" s="75"/>
      <c r="AI506" s="75"/>
      <c r="AJ506" s="75"/>
      <c r="AK506" s="75"/>
      <c r="AL506" s="75"/>
      <c r="AM506" s="75"/>
    </row>
    <row r="507">
      <c r="A507" s="75"/>
      <c r="B507" s="160" t="s">
        <v>1239</v>
      </c>
      <c r="C507" s="161">
        <v>46144.885366400464</v>
      </c>
      <c r="D507" s="72"/>
      <c r="E507" s="143" t="s">
        <v>70</v>
      </c>
      <c r="F507" s="71"/>
      <c r="G507" s="72"/>
      <c r="H507" s="143" t="s">
        <v>125</v>
      </c>
      <c r="I507" s="71"/>
      <c r="J507" s="72"/>
      <c r="K507" s="143" t="s">
        <v>1240</v>
      </c>
      <c r="L507" s="71"/>
      <c r="M507" s="71"/>
      <c r="N507" s="71"/>
      <c r="O507" s="72"/>
      <c r="P507" s="99" t="s">
        <v>124</v>
      </c>
      <c r="Q507" s="71"/>
      <c r="R507" s="72"/>
      <c r="S507" s="145" t="s">
        <v>125</v>
      </c>
      <c r="T507" s="72"/>
      <c r="U507" s="146">
        <v>29500.0</v>
      </c>
      <c r="V507" s="71"/>
      <c r="W507" s="72"/>
      <c r="X507" s="146">
        <v>0.0</v>
      </c>
      <c r="Y507" s="72"/>
      <c r="Z507" s="145" t="s">
        <v>74</v>
      </c>
      <c r="AA507" s="72"/>
      <c r="AB507" s="147" t="s">
        <v>75</v>
      </c>
      <c r="AC507" s="75"/>
      <c r="AD507" s="75"/>
      <c r="AE507" s="75"/>
      <c r="AF507" s="75"/>
      <c r="AG507" s="75"/>
      <c r="AH507" s="75"/>
      <c r="AI507" s="75"/>
      <c r="AJ507" s="75"/>
      <c r="AK507" s="75"/>
      <c r="AL507" s="75"/>
      <c r="AM507" s="75"/>
    </row>
    <row r="508">
      <c r="A508" s="75"/>
      <c r="B508" s="160" t="s">
        <v>1241</v>
      </c>
      <c r="C508" s="161">
        <v>46144.84832527778</v>
      </c>
      <c r="D508" s="72"/>
      <c r="E508" s="143" t="s">
        <v>7</v>
      </c>
      <c r="F508" s="71"/>
      <c r="G508" s="72"/>
      <c r="H508" s="143" t="s">
        <v>196</v>
      </c>
      <c r="I508" s="71"/>
      <c r="J508" s="72"/>
      <c r="K508" s="143" t="s">
        <v>771</v>
      </c>
      <c r="L508" s="71"/>
      <c r="M508" s="71"/>
      <c r="N508" s="71"/>
      <c r="O508" s="72"/>
      <c r="P508" s="99" t="s">
        <v>1242</v>
      </c>
      <c r="Q508" s="71"/>
      <c r="R508" s="72"/>
      <c r="S508" s="145" t="s">
        <v>81</v>
      </c>
      <c r="T508" s="72"/>
      <c r="U508" s="146">
        <v>64000.0</v>
      </c>
      <c r="V508" s="71"/>
      <c r="W508" s="72"/>
      <c r="X508" s="146">
        <v>0.0</v>
      </c>
      <c r="Y508" s="72"/>
      <c r="Z508" s="145" t="s">
        <v>74</v>
      </c>
      <c r="AA508" s="72"/>
      <c r="AB508" s="147" t="s">
        <v>67</v>
      </c>
      <c r="AC508" s="75"/>
      <c r="AD508" s="75"/>
      <c r="AE508" s="75"/>
      <c r="AF508" s="75"/>
      <c r="AG508" s="75"/>
      <c r="AH508" s="75"/>
      <c r="AI508" s="75"/>
      <c r="AJ508" s="75"/>
      <c r="AK508" s="75"/>
      <c r="AL508" s="75"/>
      <c r="AM508" s="75"/>
    </row>
    <row r="509">
      <c r="A509" s="75"/>
      <c r="B509" s="160" t="s">
        <v>1243</v>
      </c>
      <c r="C509" s="161">
        <v>46143.77463331018</v>
      </c>
      <c r="D509" s="72"/>
      <c r="E509" s="143" t="s">
        <v>70</v>
      </c>
      <c r="F509" s="71"/>
      <c r="G509" s="72"/>
      <c r="H509" s="143" t="s">
        <v>125</v>
      </c>
      <c r="I509" s="71"/>
      <c r="J509" s="72"/>
      <c r="K509" s="143" t="s">
        <v>1244</v>
      </c>
      <c r="L509" s="71"/>
      <c r="M509" s="71"/>
      <c r="N509" s="71"/>
      <c r="O509" s="72"/>
      <c r="P509" s="99" t="s">
        <v>124</v>
      </c>
      <c r="Q509" s="71"/>
      <c r="R509" s="72"/>
      <c r="S509" s="145" t="s">
        <v>73</v>
      </c>
      <c r="T509" s="72"/>
      <c r="U509" s="146">
        <v>6800.0</v>
      </c>
      <c r="V509" s="71"/>
      <c r="W509" s="72"/>
      <c r="X509" s="146">
        <v>0.0</v>
      </c>
      <c r="Y509" s="72"/>
      <c r="Z509" s="145" t="s">
        <v>74</v>
      </c>
      <c r="AA509" s="72"/>
      <c r="AB509" s="147" t="s">
        <v>67</v>
      </c>
      <c r="AC509" s="75"/>
      <c r="AD509" s="75"/>
      <c r="AE509" s="75"/>
      <c r="AF509" s="75"/>
      <c r="AG509" s="75"/>
      <c r="AH509" s="75"/>
      <c r="AI509" s="75"/>
      <c r="AJ509" s="75"/>
      <c r="AK509" s="75"/>
      <c r="AL509" s="75"/>
      <c r="AM509" s="75"/>
    </row>
    <row r="510">
      <c r="A510" s="75"/>
      <c r="B510" s="160" t="s">
        <v>1245</v>
      </c>
      <c r="C510" s="161">
        <v>46143.029566296296</v>
      </c>
      <c r="D510" s="72"/>
      <c r="E510" s="143" t="s">
        <v>70</v>
      </c>
      <c r="F510" s="71"/>
      <c r="G510" s="72"/>
      <c r="H510" s="143" t="s">
        <v>1105</v>
      </c>
      <c r="I510" s="71"/>
      <c r="J510" s="72"/>
      <c r="K510" s="143" t="s">
        <v>1246</v>
      </c>
      <c r="L510" s="71"/>
      <c r="M510" s="71"/>
      <c r="N510" s="71"/>
      <c r="O510" s="72"/>
      <c r="P510" s="99" t="s">
        <v>150</v>
      </c>
      <c r="Q510" s="71"/>
      <c r="R510" s="72"/>
      <c r="S510" s="145" t="s">
        <v>125</v>
      </c>
      <c r="T510" s="72"/>
      <c r="U510" s="146">
        <v>6000.0</v>
      </c>
      <c r="V510" s="71"/>
      <c r="W510" s="72"/>
      <c r="X510" s="146">
        <v>0.0</v>
      </c>
      <c r="Y510" s="72"/>
      <c r="Z510" s="145" t="s">
        <v>74</v>
      </c>
      <c r="AA510" s="72"/>
      <c r="AB510" s="147" t="s">
        <v>75</v>
      </c>
      <c r="AC510" s="75"/>
      <c r="AD510" s="75"/>
      <c r="AE510" s="75"/>
      <c r="AF510" s="75"/>
      <c r="AG510" s="75"/>
      <c r="AH510" s="75"/>
      <c r="AI510" s="75"/>
      <c r="AJ510" s="75"/>
      <c r="AK510" s="75"/>
      <c r="AL510" s="75"/>
      <c r="AM510" s="75"/>
    </row>
    <row r="511">
      <c r="A511" s="75"/>
      <c r="B511" s="160" t="s">
        <v>1247</v>
      </c>
      <c r="C511" s="161">
        <v>46142.972243854165</v>
      </c>
      <c r="D511" s="72"/>
      <c r="E511" s="143" t="s">
        <v>70</v>
      </c>
      <c r="F511" s="71"/>
      <c r="G511" s="72"/>
      <c r="H511" s="143" t="s">
        <v>138</v>
      </c>
      <c r="I511" s="71"/>
      <c r="J511" s="72"/>
      <c r="K511" s="143" t="s">
        <v>1248</v>
      </c>
      <c r="L511" s="71"/>
      <c r="M511" s="71"/>
      <c r="N511" s="71"/>
      <c r="O511" s="72"/>
      <c r="P511" s="99" t="s">
        <v>140</v>
      </c>
      <c r="Q511" s="71"/>
      <c r="R511" s="72"/>
      <c r="S511" s="145" t="s">
        <v>0</v>
      </c>
      <c r="T511" s="72"/>
      <c r="U511" s="146">
        <v>20000.0</v>
      </c>
      <c r="V511" s="71"/>
      <c r="W511" s="72"/>
      <c r="X511" s="146">
        <v>0.0</v>
      </c>
      <c r="Y511" s="72"/>
      <c r="Z511" s="145" t="s">
        <v>74</v>
      </c>
      <c r="AA511" s="72"/>
      <c r="AB511" s="147" t="s">
        <v>75</v>
      </c>
      <c r="AC511" s="75"/>
      <c r="AD511" s="75"/>
      <c r="AE511" s="75"/>
      <c r="AF511" s="75"/>
      <c r="AG511" s="75"/>
      <c r="AH511" s="75"/>
      <c r="AI511" s="75"/>
      <c r="AJ511" s="75"/>
      <c r="AK511" s="75"/>
      <c r="AL511" s="75"/>
      <c r="AM511" s="75"/>
    </row>
    <row r="512">
      <c r="A512" s="75"/>
      <c r="B512" s="160" t="s">
        <v>1249</v>
      </c>
      <c r="C512" s="161">
        <v>46142.97097804398</v>
      </c>
      <c r="D512" s="72"/>
      <c r="E512" s="143" t="s">
        <v>7</v>
      </c>
      <c r="F512" s="71"/>
      <c r="G512" s="72"/>
      <c r="H512" s="143" t="s">
        <v>143</v>
      </c>
      <c r="I512" s="71"/>
      <c r="J512" s="72"/>
      <c r="K512" s="143" t="s">
        <v>1250</v>
      </c>
      <c r="L512" s="71"/>
      <c r="M512" s="71"/>
      <c r="N512" s="71"/>
      <c r="O512" s="72"/>
      <c r="P512" s="99" t="s">
        <v>140</v>
      </c>
      <c r="Q512" s="71"/>
      <c r="R512" s="72"/>
      <c r="S512" s="145" t="s">
        <v>0</v>
      </c>
      <c r="T512" s="72"/>
      <c r="U512" s="146">
        <v>40000.0</v>
      </c>
      <c r="V512" s="71"/>
      <c r="W512" s="72"/>
      <c r="X512" s="146">
        <v>0.0</v>
      </c>
      <c r="Y512" s="72"/>
      <c r="Z512" s="145" t="s">
        <v>74</v>
      </c>
      <c r="AA512" s="72"/>
      <c r="AB512" s="147" t="s">
        <v>75</v>
      </c>
      <c r="AC512" s="75"/>
      <c r="AD512" s="75"/>
      <c r="AE512" s="75"/>
      <c r="AF512" s="75"/>
      <c r="AG512" s="75"/>
      <c r="AH512" s="75"/>
      <c r="AI512" s="75"/>
      <c r="AJ512" s="75"/>
      <c r="AK512" s="75"/>
      <c r="AL512" s="75"/>
      <c r="AM512" s="75"/>
    </row>
    <row r="513">
      <c r="A513" s="75"/>
      <c r="B513" s="160" t="s">
        <v>1251</v>
      </c>
      <c r="C513" s="161">
        <v>46142.83905034722</v>
      </c>
      <c r="D513" s="72"/>
      <c r="E513" s="143" t="s">
        <v>70</v>
      </c>
      <c r="F513" s="71"/>
      <c r="G513" s="72"/>
      <c r="H513" s="143" t="s">
        <v>199</v>
      </c>
      <c r="I513" s="71"/>
      <c r="J513" s="72"/>
      <c r="K513" s="143" t="s">
        <v>1252</v>
      </c>
      <c r="L513" s="71"/>
      <c r="M513" s="71"/>
      <c r="N513" s="71"/>
      <c r="O513" s="72"/>
      <c r="P513" s="99" t="s">
        <v>124</v>
      </c>
      <c r="Q513" s="71"/>
      <c r="R513" s="72"/>
      <c r="S513" s="145" t="s">
        <v>73</v>
      </c>
      <c r="T513" s="72"/>
      <c r="U513" s="146">
        <v>7000.0</v>
      </c>
      <c r="V513" s="71"/>
      <c r="W513" s="72"/>
      <c r="X513" s="146">
        <v>0.0</v>
      </c>
      <c r="Y513" s="72"/>
      <c r="Z513" s="145" t="s">
        <v>74</v>
      </c>
      <c r="AA513" s="72"/>
      <c r="AB513" s="147" t="s">
        <v>75</v>
      </c>
      <c r="AC513" s="75"/>
      <c r="AD513" s="75"/>
      <c r="AE513" s="75"/>
      <c r="AF513" s="75"/>
      <c r="AG513" s="75"/>
      <c r="AH513" s="75"/>
      <c r="AI513" s="75"/>
      <c r="AJ513" s="75"/>
      <c r="AK513" s="75"/>
      <c r="AL513" s="75"/>
      <c r="AM513" s="75"/>
    </row>
    <row r="514">
      <c r="A514" s="75"/>
      <c r="B514" s="160" t="s">
        <v>1253</v>
      </c>
      <c r="C514" s="161">
        <v>46142.835657662035</v>
      </c>
      <c r="D514" s="72"/>
      <c r="E514" s="143" t="s">
        <v>7</v>
      </c>
      <c r="F514" s="71"/>
      <c r="G514" s="72"/>
      <c r="H514" s="143" t="s">
        <v>312</v>
      </c>
      <c r="I514" s="71"/>
      <c r="J514" s="72"/>
      <c r="K514" s="143" t="s">
        <v>1254</v>
      </c>
      <c r="L514" s="71"/>
      <c r="M514" s="71"/>
      <c r="N514" s="71"/>
      <c r="O514" s="72"/>
      <c r="P514" s="99" t="s">
        <v>226</v>
      </c>
      <c r="Q514" s="71"/>
      <c r="R514" s="72"/>
      <c r="S514" s="145" t="s">
        <v>23</v>
      </c>
      <c r="T514" s="72"/>
      <c r="U514" s="146">
        <v>81000.0</v>
      </c>
      <c r="V514" s="71"/>
      <c r="W514" s="72"/>
      <c r="X514" s="146">
        <v>0.0</v>
      </c>
      <c r="Y514" s="72"/>
      <c r="Z514" s="145" t="s">
        <v>74</v>
      </c>
      <c r="AA514" s="72"/>
      <c r="AB514" s="147" t="s">
        <v>75</v>
      </c>
      <c r="AC514" s="75"/>
      <c r="AD514" s="75"/>
      <c r="AE514" s="75"/>
      <c r="AF514" s="75"/>
      <c r="AG514" s="75"/>
      <c r="AH514" s="75"/>
      <c r="AI514" s="75"/>
      <c r="AJ514" s="75"/>
      <c r="AK514" s="75"/>
      <c r="AL514" s="75"/>
      <c r="AM514" s="75"/>
    </row>
    <row r="515">
      <c r="A515" s="75"/>
      <c r="B515" s="160" t="s">
        <v>1255</v>
      </c>
      <c r="C515" s="161">
        <v>46142.834218495365</v>
      </c>
      <c r="D515" s="72"/>
      <c r="E515" s="143" t="s">
        <v>7</v>
      </c>
      <c r="F515" s="71"/>
      <c r="G515" s="72"/>
      <c r="H515" s="143" t="s">
        <v>224</v>
      </c>
      <c r="I515" s="71"/>
      <c r="J515" s="72"/>
      <c r="K515" s="143" t="s">
        <v>1256</v>
      </c>
      <c r="L515" s="71"/>
      <c r="M515" s="71"/>
      <c r="N515" s="71"/>
      <c r="O515" s="72"/>
      <c r="P515" s="99" t="s">
        <v>226</v>
      </c>
      <c r="Q515" s="71"/>
      <c r="R515" s="72"/>
      <c r="S515" s="145" t="s">
        <v>23</v>
      </c>
      <c r="T515" s="72"/>
      <c r="U515" s="146">
        <v>8122.0</v>
      </c>
      <c r="V515" s="71"/>
      <c r="W515" s="72"/>
      <c r="X515" s="146">
        <v>0.0</v>
      </c>
      <c r="Y515" s="72"/>
      <c r="Z515" s="145" t="s">
        <v>74</v>
      </c>
      <c r="AA515" s="72"/>
      <c r="AB515" s="147" t="s">
        <v>75</v>
      </c>
      <c r="AC515" s="75"/>
      <c r="AD515" s="75"/>
      <c r="AE515" s="75"/>
      <c r="AF515" s="75"/>
      <c r="AG515" s="75"/>
      <c r="AH515" s="75"/>
      <c r="AI515" s="75"/>
      <c r="AJ515" s="75"/>
      <c r="AK515" s="75"/>
      <c r="AL515" s="75"/>
      <c r="AM515" s="75"/>
    </row>
    <row r="516">
      <c r="A516" s="75"/>
      <c r="B516" s="160" t="s">
        <v>1257</v>
      </c>
      <c r="C516" s="161">
        <v>46142.81594782407</v>
      </c>
      <c r="D516" s="72"/>
      <c r="E516" s="143" t="s">
        <v>70</v>
      </c>
      <c r="F516" s="71"/>
      <c r="G516" s="72"/>
      <c r="H516" s="143" t="s">
        <v>148</v>
      </c>
      <c r="I516" s="71"/>
      <c r="J516" s="72"/>
      <c r="K516" s="143" t="s">
        <v>1258</v>
      </c>
      <c r="L516" s="71"/>
      <c r="M516" s="71"/>
      <c r="N516" s="71"/>
      <c r="O516" s="72"/>
      <c r="P516" s="99" t="s">
        <v>150</v>
      </c>
      <c r="Q516" s="71"/>
      <c r="R516" s="72"/>
      <c r="S516" s="145" t="s">
        <v>125</v>
      </c>
      <c r="T516" s="72"/>
      <c r="U516" s="146">
        <v>10500.0</v>
      </c>
      <c r="V516" s="71"/>
      <c r="W516" s="72"/>
      <c r="X516" s="146">
        <v>0.0</v>
      </c>
      <c r="Y516" s="72"/>
      <c r="Z516" s="145" t="s">
        <v>74</v>
      </c>
      <c r="AA516" s="72"/>
      <c r="AB516" s="147" t="s">
        <v>75</v>
      </c>
      <c r="AC516" s="75"/>
      <c r="AD516" s="75"/>
      <c r="AE516" s="75"/>
      <c r="AF516" s="75"/>
      <c r="AG516" s="75"/>
      <c r="AH516" s="75"/>
      <c r="AI516" s="75"/>
      <c r="AJ516" s="75"/>
      <c r="AK516" s="75"/>
      <c r="AL516" s="75"/>
      <c r="AM516" s="75"/>
    </row>
    <row r="517">
      <c r="A517" s="75"/>
      <c r="B517" s="160" t="s">
        <v>1259</v>
      </c>
      <c r="C517" s="161">
        <v>46142.81393820602</v>
      </c>
      <c r="D517" s="72"/>
      <c r="E517" s="143" t="s">
        <v>7</v>
      </c>
      <c r="F517" s="71"/>
      <c r="G517" s="72"/>
      <c r="H517" s="143" t="s">
        <v>78</v>
      </c>
      <c r="I517" s="71"/>
      <c r="J517" s="72"/>
      <c r="K517" s="143" t="s">
        <v>1260</v>
      </c>
      <c r="L517" s="71"/>
      <c r="M517" s="71"/>
      <c r="N517" s="71"/>
      <c r="O517" s="72"/>
      <c r="P517" s="99" t="s">
        <v>477</v>
      </c>
      <c r="Q517" s="71"/>
      <c r="R517" s="72"/>
      <c r="S517" s="145" t="s">
        <v>81</v>
      </c>
      <c r="T517" s="72"/>
      <c r="U517" s="146">
        <v>25000.0</v>
      </c>
      <c r="V517" s="71"/>
      <c r="W517" s="72"/>
      <c r="X517" s="146">
        <v>0.0</v>
      </c>
      <c r="Y517" s="72"/>
      <c r="Z517" s="145" t="s">
        <v>74</v>
      </c>
      <c r="AA517" s="72"/>
      <c r="AB517" s="147" t="s">
        <v>75</v>
      </c>
      <c r="AC517" s="75"/>
      <c r="AD517" s="75"/>
      <c r="AE517" s="75"/>
      <c r="AF517" s="75"/>
      <c r="AG517" s="75"/>
      <c r="AH517" s="75"/>
      <c r="AI517" s="75"/>
      <c r="AJ517" s="75"/>
      <c r="AK517" s="75"/>
      <c r="AL517" s="75"/>
      <c r="AM517" s="75"/>
    </row>
    <row r="518">
      <c r="A518" s="75"/>
      <c r="B518" s="160" t="s">
        <v>1261</v>
      </c>
      <c r="C518" s="161">
        <v>46142.77133625</v>
      </c>
      <c r="D518" s="72"/>
      <c r="E518" s="143" t="s">
        <v>7</v>
      </c>
      <c r="F518" s="71"/>
      <c r="G518" s="72"/>
      <c r="H518" s="143" t="s">
        <v>78</v>
      </c>
      <c r="I518" s="71"/>
      <c r="J518" s="72"/>
      <c r="K518" s="143" t="s">
        <v>678</v>
      </c>
      <c r="L518" s="71"/>
      <c r="M518" s="71"/>
      <c r="N518" s="71"/>
      <c r="O518" s="72"/>
      <c r="P518" s="99" t="s">
        <v>679</v>
      </c>
      <c r="Q518" s="71"/>
      <c r="R518" s="72"/>
      <c r="S518" s="145" t="s">
        <v>114</v>
      </c>
      <c r="T518" s="72"/>
      <c r="U518" s="146">
        <v>20000.0</v>
      </c>
      <c r="V518" s="71"/>
      <c r="W518" s="72"/>
      <c r="X518" s="146">
        <v>0.0</v>
      </c>
      <c r="Y518" s="72"/>
      <c r="Z518" s="145" t="s">
        <v>74</v>
      </c>
      <c r="AA518" s="72"/>
      <c r="AB518" s="147" t="s">
        <v>67</v>
      </c>
      <c r="AC518" s="75"/>
      <c r="AD518" s="75"/>
      <c r="AE518" s="75"/>
      <c r="AF518" s="75"/>
      <c r="AG518" s="75"/>
      <c r="AH518" s="75"/>
      <c r="AI518" s="75"/>
      <c r="AJ518" s="75"/>
      <c r="AK518" s="75"/>
      <c r="AL518" s="75"/>
      <c r="AM518" s="75"/>
    </row>
    <row r="519">
      <c r="A519" s="75"/>
      <c r="B519" s="160" t="s">
        <v>1262</v>
      </c>
      <c r="C519" s="161">
        <v>46142.765394050926</v>
      </c>
      <c r="D519" s="72"/>
      <c r="E519" s="143" t="s">
        <v>70</v>
      </c>
      <c r="F519" s="71"/>
      <c r="G519" s="72"/>
      <c r="H519" s="143" t="s">
        <v>312</v>
      </c>
      <c r="I519" s="71"/>
      <c r="J519" s="72"/>
      <c r="K519" s="143" t="s">
        <v>1263</v>
      </c>
      <c r="L519" s="71"/>
      <c r="M519" s="71"/>
      <c r="N519" s="71"/>
      <c r="O519" s="72"/>
      <c r="P519" s="99" t="s">
        <v>1021</v>
      </c>
      <c r="Q519" s="71"/>
      <c r="R519" s="72"/>
      <c r="S519" s="145" t="s">
        <v>23</v>
      </c>
      <c r="T519" s="72"/>
      <c r="U519" s="146">
        <v>65500.0</v>
      </c>
      <c r="V519" s="71"/>
      <c r="W519" s="72"/>
      <c r="X519" s="146">
        <v>0.0</v>
      </c>
      <c r="Y519" s="72"/>
      <c r="Z519" s="145" t="s">
        <v>74</v>
      </c>
      <c r="AA519" s="72"/>
      <c r="AB519" s="147" t="s">
        <v>67</v>
      </c>
      <c r="AC519" s="75"/>
      <c r="AD519" s="75"/>
      <c r="AE519" s="75"/>
      <c r="AF519" s="75"/>
      <c r="AG519" s="75"/>
      <c r="AH519" s="75"/>
      <c r="AI519" s="75"/>
      <c r="AJ519" s="75"/>
      <c r="AK519" s="75"/>
      <c r="AL519" s="75"/>
      <c r="AM519" s="75"/>
    </row>
    <row r="520">
      <c r="A520" s="75"/>
      <c r="B520" s="160" t="s">
        <v>1264</v>
      </c>
      <c r="C520" s="161">
        <v>46142.70428943287</v>
      </c>
      <c r="D520" s="72"/>
      <c r="E520" s="143" t="s">
        <v>7</v>
      </c>
      <c r="F520" s="71"/>
      <c r="G520" s="72"/>
      <c r="H520" s="143" t="s">
        <v>78</v>
      </c>
      <c r="I520" s="71"/>
      <c r="J520" s="72"/>
      <c r="K520" s="143" t="s">
        <v>716</v>
      </c>
      <c r="L520" s="71"/>
      <c r="M520" s="71"/>
      <c r="N520" s="71"/>
      <c r="O520" s="72"/>
      <c r="P520" s="99" t="s">
        <v>135</v>
      </c>
      <c r="Q520" s="71"/>
      <c r="R520" s="72"/>
      <c r="S520" s="145" t="s">
        <v>81</v>
      </c>
      <c r="T520" s="72"/>
      <c r="U520" s="146">
        <v>45000.0</v>
      </c>
      <c r="V520" s="71"/>
      <c r="W520" s="72"/>
      <c r="X520" s="146">
        <v>0.0</v>
      </c>
      <c r="Y520" s="72"/>
      <c r="Z520" s="145" t="s">
        <v>74</v>
      </c>
      <c r="AA520" s="72"/>
      <c r="AB520" s="147" t="s">
        <v>75</v>
      </c>
      <c r="AC520" s="75"/>
      <c r="AD520" s="75"/>
      <c r="AE520" s="75"/>
      <c r="AF520" s="75"/>
      <c r="AG520" s="75"/>
      <c r="AH520" s="75"/>
      <c r="AI520" s="75"/>
      <c r="AJ520" s="75"/>
      <c r="AK520" s="75"/>
      <c r="AL520" s="75"/>
      <c r="AM520" s="75"/>
    </row>
    <row r="521">
      <c r="A521" s="75"/>
      <c r="B521" s="160" t="s">
        <v>1265</v>
      </c>
      <c r="C521" s="161">
        <v>46141.7579172338</v>
      </c>
      <c r="D521" s="72"/>
      <c r="E521" s="143" t="s">
        <v>7</v>
      </c>
      <c r="F521" s="71"/>
      <c r="G521" s="72"/>
      <c r="H521" s="143" t="s">
        <v>78</v>
      </c>
      <c r="I521" s="71"/>
      <c r="J521" s="72"/>
      <c r="K521" s="143" t="s">
        <v>1266</v>
      </c>
      <c r="L521" s="71"/>
      <c r="M521" s="71"/>
      <c r="N521" s="71"/>
      <c r="O521" s="72"/>
      <c r="P521" s="99" t="s">
        <v>1267</v>
      </c>
      <c r="Q521" s="71"/>
      <c r="R521" s="72"/>
      <c r="S521" s="145" t="s">
        <v>81</v>
      </c>
      <c r="T521" s="72"/>
      <c r="U521" s="146">
        <v>25000.0</v>
      </c>
      <c r="V521" s="71"/>
      <c r="W521" s="72"/>
      <c r="X521" s="146">
        <v>0.0</v>
      </c>
      <c r="Y521" s="72"/>
      <c r="Z521" s="145" t="s">
        <v>74</v>
      </c>
      <c r="AA521" s="72"/>
      <c r="AB521" s="147" t="s">
        <v>75</v>
      </c>
      <c r="AC521" s="75"/>
      <c r="AD521" s="75"/>
      <c r="AE521" s="75"/>
      <c r="AF521" s="75"/>
      <c r="AG521" s="75"/>
      <c r="AH521" s="75"/>
      <c r="AI521" s="75"/>
      <c r="AJ521" s="75"/>
      <c r="AK521" s="75"/>
      <c r="AL521" s="75"/>
      <c r="AM521" s="75"/>
    </row>
    <row r="522">
      <c r="A522" s="75"/>
      <c r="B522" s="160" t="s">
        <v>1268</v>
      </c>
      <c r="C522" s="161">
        <v>46141.756941886575</v>
      </c>
      <c r="D522" s="72"/>
      <c r="E522" s="143" t="s">
        <v>7</v>
      </c>
      <c r="F522" s="71"/>
      <c r="G522" s="72"/>
      <c r="H522" s="143" t="s">
        <v>78</v>
      </c>
      <c r="I522" s="71"/>
      <c r="J522" s="72"/>
      <c r="K522" s="143" t="s">
        <v>704</v>
      </c>
      <c r="L522" s="71"/>
      <c r="M522" s="71"/>
      <c r="N522" s="71"/>
      <c r="O522" s="72"/>
      <c r="P522" s="99" t="s">
        <v>180</v>
      </c>
      <c r="Q522" s="71"/>
      <c r="R522" s="72"/>
      <c r="S522" s="145" t="s">
        <v>81</v>
      </c>
      <c r="T522" s="72"/>
      <c r="U522" s="146">
        <v>25000.0</v>
      </c>
      <c r="V522" s="71"/>
      <c r="W522" s="72"/>
      <c r="X522" s="146">
        <v>0.0</v>
      </c>
      <c r="Y522" s="72"/>
      <c r="Z522" s="145" t="s">
        <v>74</v>
      </c>
      <c r="AA522" s="72"/>
      <c r="AB522" s="147" t="s">
        <v>67</v>
      </c>
      <c r="AC522" s="75"/>
      <c r="AD522" s="75"/>
      <c r="AE522" s="75"/>
      <c r="AF522" s="75"/>
      <c r="AG522" s="75"/>
      <c r="AH522" s="75"/>
      <c r="AI522" s="75"/>
      <c r="AJ522" s="75"/>
      <c r="AK522" s="75"/>
      <c r="AL522" s="75"/>
      <c r="AM522" s="75"/>
    </row>
    <row r="523">
      <c r="A523" s="75"/>
      <c r="B523" s="160" t="s">
        <v>1269</v>
      </c>
      <c r="C523" s="161">
        <v>46141.7356153125</v>
      </c>
      <c r="D523" s="72"/>
      <c r="E523" s="143" t="s">
        <v>70</v>
      </c>
      <c r="F523" s="71"/>
      <c r="G523" s="72"/>
      <c r="H523" s="143" t="s">
        <v>199</v>
      </c>
      <c r="I523" s="71"/>
      <c r="J523" s="72"/>
      <c r="K523" s="143" t="s">
        <v>1270</v>
      </c>
      <c r="L523" s="71"/>
      <c r="M523" s="71"/>
      <c r="N523" s="71"/>
      <c r="O523" s="72"/>
      <c r="P523" s="99" t="s">
        <v>124</v>
      </c>
      <c r="Q523" s="71"/>
      <c r="R523" s="72"/>
      <c r="S523" s="145" t="s">
        <v>73</v>
      </c>
      <c r="T523" s="72"/>
      <c r="U523" s="146">
        <v>5000.0</v>
      </c>
      <c r="V523" s="71"/>
      <c r="W523" s="72"/>
      <c r="X523" s="146">
        <v>0.0</v>
      </c>
      <c r="Y523" s="72"/>
      <c r="Z523" s="145" t="s">
        <v>74</v>
      </c>
      <c r="AA523" s="72"/>
      <c r="AB523" s="147" t="s">
        <v>67</v>
      </c>
      <c r="AC523" s="75"/>
      <c r="AD523" s="75"/>
      <c r="AE523" s="75"/>
      <c r="AF523" s="75"/>
      <c r="AG523" s="75"/>
      <c r="AH523" s="75"/>
      <c r="AI523" s="75"/>
      <c r="AJ523" s="75"/>
      <c r="AK523" s="75"/>
      <c r="AL523" s="75"/>
      <c r="AM523" s="75"/>
    </row>
    <row r="524">
      <c r="A524" s="75"/>
      <c r="B524" s="160" t="s">
        <v>1271</v>
      </c>
      <c r="C524" s="161">
        <v>46140.91776452547</v>
      </c>
      <c r="D524" s="72"/>
      <c r="E524" s="143" t="s">
        <v>70</v>
      </c>
      <c r="F524" s="71"/>
      <c r="G524" s="72"/>
      <c r="H524" s="143" t="s">
        <v>199</v>
      </c>
      <c r="I524" s="71"/>
      <c r="J524" s="72"/>
      <c r="K524" s="143" t="s">
        <v>1272</v>
      </c>
      <c r="L524" s="71"/>
      <c r="M524" s="71"/>
      <c r="N524" s="71"/>
      <c r="O524" s="72"/>
      <c r="P524" s="99" t="s">
        <v>124</v>
      </c>
      <c r="Q524" s="71"/>
      <c r="R524" s="72"/>
      <c r="S524" s="145" t="s">
        <v>73</v>
      </c>
      <c r="T524" s="72"/>
      <c r="U524" s="146">
        <v>6000.0</v>
      </c>
      <c r="V524" s="71"/>
      <c r="W524" s="72"/>
      <c r="X524" s="146">
        <v>0.0</v>
      </c>
      <c r="Y524" s="72"/>
      <c r="Z524" s="145" t="s">
        <v>74</v>
      </c>
      <c r="AA524" s="72"/>
      <c r="AB524" s="147" t="s">
        <v>67</v>
      </c>
      <c r="AC524" s="75"/>
      <c r="AD524" s="75"/>
      <c r="AE524" s="75"/>
      <c r="AF524" s="75"/>
      <c r="AG524" s="75"/>
      <c r="AH524" s="75"/>
      <c r="AI524" s="75"/>
      <c r="AJ524" s="75"/>
      <c r="AK524" s="75"/>
      <c r="AL524" s="75"/>
      <c r="AM524" s="75"/>
    </row>
    <row r="525">
      <c r="A525" s="75"/>
      <c r="B525" s="160" t="s">
        <v>1273</v>
      </c>
      <c r="C525" s="161">
        <v>46140.656035416665</v>
      </c>
      <c r="D525" s="72"/>
      <c r="E525" s="143" t="s">
        <v>70</v>
      </c>
      <c r="F525" s="71"/>
      <c r="G525" s="72"/>
      <c r="H525" s="143" t="s">
        <v>78</v>
      </c>
      <c r="I525" s="71"/>
      <c r="J525" s="72"/>
      <c r="K525" s="143" t="s">
        <v>1274</v>
      </c>
      <c r="L525" s="71"/>
      <c r="M525" s="71"/>
      <c r="N525" s="71"/>
      <c r="O525" s="72"/>
      <c r="P525" s="99" t="s">
        <v>1275</v>
      </c>
      <c r="Q525" s="71"/>
      <c r="R525" s="72"/>
      <c r="S525" s="145" t="s">
        <v>114</v>
      </c>
      <c r="T525" s="72"/>
      <c r="U525" s="146">
        <v>27500.0</v>
      </c>
      <c r="V525" s="71"/>
      <c r="W525" s="72"/>
      <c r="X525" s="146">
        <v>0.0</v>
      </c>
      <c r="Y525" s="72"/>
      <c r="Z525" s="145" t="s">
        <v>74</v>
      </c>
      <c r="AA525" s="72"/>
      <c r="AB525" s="147" t="s">
        <v>67</v>
      </c>
      <c r="AC525" s="75"/>
      <c r="AD525" s="75"/>
      <c r="AE525" s="75"/>
      <c r="AF525" s="75"/>
      <c r="AG525" s="75"/>
      <c r="AH525" s="75"/>
      <c r="AI525" s="75"/>
      <c r="AJ525" s="75"/>
      <c r="AK525" s="75"/>
      <c r="AL525" s="75"/>
      <c r="AM525" s="75"/>
    </row>
    <row r="526">
      <c r="A526" s="75"/>
      <c r="B526" s="160" t="s">
        <v>1276</v>
      </c>
      <c r="C526" s="161">
        <v>46140.65454633102</v>
      </c>
      <c r="D526" s="72"/>
      <c r="E526" s="143" t="s">
        <v>7</v>
      </c>
      <c r="F526" s="71"/>
      <c r="G526" s="72"/>
      <c r="H526" s="143" t="s">
        <v>78</v>
      </c>
      <c r="I526" s="71"/>
      <c r="J526" s="72"/>
      <c r="K526" s="143" t="s">
        <v>1274</v>
      </c>
      <c r="L526" s="71"/>
      <c r="M526" s="71"/>
      <c r="N526" s="71"/>
      <c r="O526" s="72"/>
      <c r="P526" s="99" t="s">
        <v>1275</v>
      </c>
      <c r="Q526" s="71"/>
      <c r="R526" s="72"/>
      <c r="S526" s="145" t="s">
        <v>114</v>
      </c>
      <c r="T526" s="72"/>
      <c r="U526" s="146">
        <v>27500.0</v>
      </c>
      <c r="V526" s="71"/>
      <c r="W526" s="72"/>
      <c r="X526" s="146">
        <v>0.0</v>
      </c>
      <c r="Y526" s="72"/>
      <c r="Z526" s="145" t="s">
        <v>74</v>
      </c>
      <c r="AA526" s="72"/>
      <c r="AB526" s="147" t="s">
        <v>67</v>
      </c>
      <c r="AC526" s="75"/>
      <c r="AD526" s="75"/>
      <c r="AE526" s="75"/>
      <c r="AF526" s="75"/>
      <c r="AG526" s="75"/>
      <c r="AH526" s="75"/>
      <c r="AI526" s="75"/>
      <c r="AJ526" s="75"/>
      <c r="AK526" s="75"/>
      <c r="AL526" s="75"/>
      <c r="AM526" s="75"/>
    </row>
    <row r="527">
      <c r="A527" s="75"/>
      <c r="B527" s="160" t="s">
        <v>1277</v>
      </c>
      <c r="C527" s="161">
        <v>46140.64970175926</v>
      </c>
      <c r="D527" s="72"/>
      <c r="E527" s="143" t="s">
        <v>70</v>
      </c>
      <c r="F527" s="71"/>
      <c r="G527" s="72"/>
      <c r="H527" s="143" t="s">
        <v>122</v>
      </c>
      <c r="I527" s="71"/>
      <c r="J527" s="72"/>
      <c r="K527" s="143" t="s">
        <v>1278</v>
      </c>
      <c r="L527" s="71"/>
      <c r="M527" s="71"/>
      <c r="N527" s="71"/>
      <c r="O527" s="72"/>
      <c r="P527" s="99" t="s">
        <v>124</v>
      </c>
      <c r="Q527" s="71"/>
      <c r="R527" s="72"/>
      <c r="S527" s="145" t="s">
        <v>73</v>
      </c>
      <c r="T527" s="72"/>
      <c r="U527" s="146">
        <v>5000.0</v>
      </c>
      <c r="V527" s="71"/>
      <c r="W527" s="72"/>
      <c r="X527" s="146">
        <v>0.0</v>
      </c>
      <c r="Y527" s="72"/>
      <c r="Z527" s="145" t="s">
        <v>74</v>
      </c>
      <c r="AA527" s="72"/>
      <c r="AB527" s="147" t="s">
        <v>75</v>
      </c>
      <c r="AC527" s="75"/>
      <c r="AD527" s="75"/>
      <c r="AE527" s="75"/>
      <c r="AF527" s="75"/>
      <c r="AG527" s="75"/>
      <c r="AH527" s="75"/>
      <c r="AI527" s="75"/>
      <c r="AJ527" s="75"/>
      <c r="AK527" s="75"/>
      <c r="AL527" s="75"/>
      <c r="AM527" s="75"/>
    </row>
    <row r="528">
      <c r="A528" s="75"/>
      <c r="B528" s="160" t="s">
        <v>1279</v>
      </c>
      <c r="C528" s="161">
        <v>46140.64885077546</v>
      </c>
      <c r="D528" s="72"/>
      <c r="E528" s="143" t="s">
        <v>7</v>
      </c>
      <c r="F528" s="71"/>
      <c r="G528" s="72"/>
      <c r="H528" s="143" t="s">
        <v>127</v>
      </c>
      <c r="I528" s="71"/>
      <c r="J528" s="72"/>
      <c r="K528" s="143" t="s">
        <v>1280</v>
      </c>
      <c r="L528" s="71"/>
      <c r="M528" s="71"/>
      <c r="N528" s="71"/>
      <c r="O528" s="72"/>
      <c r="P528" s="99" t="s">
        <v>124</v>
      </c>
      <c r="Q528" s="71"/>
      <c r="R528" s="72"/>
      <c r="S528" s="145" t="s">
        <v>73</v>
      </c>
      <c r="T528" s="72"/>
      <c r="U528" s="146">
        <v>5000.0</v>
      </c>
      <c r="V528" s="71"/>
      <c r="W528" s="72"/>
      <c r="X528" s="146">
        <v>0.0</v>
      </c>
      <c r="Y528" s="72"/>
      <c r="Z528" s="145" t="s">
        <v>74</v>
      </c>
      <c r="AA528" s="72"/>
      <c r="AB528" s="147" t="s">
        <v>67</v>
      </c>
      <c r="AC528" s="75"/>
      <c r="AD528" s="75"/>
      <c r="AE528" s="75"/>
      <c r="AF528" s="75"/>
      <c r="AG528" s="75"/>
      <c r="AH528" s="75"/>
      <c r="AI528" s="75"/>
      <c r="AJ528" s="75"/>
      <c r="AK528" s="75"/>
      <c r="AL528" s="75"/>
      <c r="AM528" s="75"/>
    </row>
    <row r="529">
      <c r="A529" s="75"/>
      <c r="B529" s="160" t="s">
        <v>1281</v>
      </c>
      <c r="C529" s="161">
        <v>46140.641889872684</v>
      </c>
      <c r="D529" s="72"/>
      <c r="E529" s="143" t="s">
        <v>7</v>
      </c>
      <c r="F529" s="71"/>
      <c r="G529" s="72"/>
      <c r="H529" s="143" t="s">
        <v>78</v>
      </c>
      <c r="I529" s="71"/>
      <c r="J529" s="72"/>
      <c r="K529" s="143" t="s">
        <v>820</v>
      </c>
      <c r="L529" s="71"/>
      <c r="M529" s="71"/>
      <c r="N529" s="71"/>
      <c r="O529" s="72"/>
      <c r="P529" s="99" t="s">
        <v>576</v>
      </c>
      <c r="Q529" s="71"/>
      <c r="R529" s="72"/>
      <c r="S529" s="145" t="s">
        <v>114</v>
      </c>
      <c r="T529" s="72"/>
      <c r="U529" s="146">
        <v>20000.0</v>
      </c>
      <c r="V529" s="71"/>
      <c r="W529" s="72"/>
      <c r="X529" s="146">
        <v>0.0</v>
      </c>
      <c r="Y529" s="72"/>
      <c r="Z529" s="145" t="s">
        <v>74</v>
      </c>
      <c r="AA529" s="72"/>
      <c r="AB529" s="147" t="s">
        <v>67</v>
      </c>
      <c r="AC529" s="75"/>
      <c r="AD529" s="75"/>
      <c r="AE529" s="75"/>
      <c r="AF529" s="75"/>
      <c r="AG529" s="75"/>
      <c r="AH529" s="75"/>
      <c r="AI529" s="75"/>
      <c r="AJ529" s="75"/>
      <c r="AK529" s="75"/>
      <c r="AL529" s="75"/>
      <c r="AM529" s="75"/>
    </row>
    <row r="530">
      <c r="A530" s="75"/>
      <c r="B530" s="160" t="s">
        <v>1282</v>
      </c>
      <c r="C530" s="161">
        <v>46140.61308513889</v>
      </c>
      <c r="D530" s="72"/>
      <c r="E530" s="143" t="s">
        <v>7</v>
      </c>
      <c r="F530" s="71"/>
      <c r="G530" s="72"/>
      <c r="H530" s="143" t="s">
        <v>78</v>
      </c>
      <c r="I530" s="71"/>
      <c r="J530" s="72"/>
      <c r="K530" s="143" t="s">
        <v>1283</v>
      </c>
      <c r="L530" s="71"/>
      <c r="M530" s="71"/>
      <c r="N530" s="71"/>
      <c r="O530" s="72"/>
      <c r="P530" s="99" t="s">
        <v>1284</v>
      </c>
      <c r="Q530" s="71"/>
      <c r="R530" s="72"/>
      <c r="S530" s="145" t="s">
        <v>114</v>
      </c>
      <c r="T530" s="72"/>
      <c r="U530" s="146">
        <v>20000.0</v>
      </c>
      <c r="V530" s="71"/>
      <c r="W530" s="72"/>
      <c r="X530" s="146">
        <v>0.0</v>
      </c>
      <c r="Y530" s="72"/>
      <c r="Z530" s="145" t="s">
        <v>74</v>
      </c>
      <c r="AA530" s="72"/>
      <c r="AB530" s="147" t="s">
        <v>67</v>
      </c>
      <c r="AC530" s="75"/>
      <c r="AD530" s="75"/>
      <c r="AE530" s="75"/>
      <c r="AF530" s="75"/>
      <c r="AG530" s="75"/>
      <c r="AH530" s="75"/>
      <c r="AI530" s="75"/>
      <c r="AJ530" s="75"/>
      <c r="AK530" s="75"/>
      <c r="AL530" s="75"/>
      <c r="AM530" s="75"/>
    </row>
    <row r="531">
      <c r="A531" s="75"/>
      <c r="B531" s="160" t="s">
        <v>1285</v>
      </c>
      <c r="C531" s="161">
        <v>46140.609689178236</v>
      </c>
      <c r="D531" s="72"/>
      <c r="E531" s="143" t="s">
        <v>7</v>
      </c>
      <c r="F531" s="71"/>
      <c r="G531" s="72"/>
      <c r="H531" s="143" t="s">
        <v>78</v>
      </c>
      <c r="I531" s="71"/>
      <c r="J531" s="72"/>
      <c r="K531" s="143" t="s">
        <v>1286</v>
      </c>
      <c r="L531" s="71"/>
      <c r="M531" s="71"/>
      <c r="N531" s="71"/>
      <c r="O531" s="72"/>
      <c r="P531" s="99" t="s">
        <v>714</v>
      </c>
      <c r="Q531" s="71"/>
      <c r="R531" s="72"/>
      <c r="S531" s="145" t="s">
        <v>114</v>
      </c>
      <c r="T531" s="72"/>
      <c r="U531" s="146">
        <v>27500.0</v>
      </c>
      <c r="V531" s="71"/>
      <c r="W531" s="72"/>
      <c r="X531" s="146">
        <v>0.0</v>
      </c>
      <c r="Y531" s="72"/>
      <c r="Z531" s="145" t="s">
        <v>74</v>
      </c>
      <c r="AA531" s="72"/>
      <c r="AB531" s="147" t="s">
        <v>67</v>
      </c>
      <c r="AC531" s="75"/>
      <c r="AD531" s="75"/>
      <c r="AE531" s="75"/>
      <c r="AF531" s="75"/>
      <c r="AG531" s="75"/>
      <c r="AH531" s="75"/>
      <c r="AI531" s="75"/>
      <c r="AJ531" s="75"/>
      <c r="AK531" s="75"/>
      <c r="AL531" s="75"/>
      <c r="AM531" s="75"/>
    </row>
    <row r="532">
      <c r="A532" s="75"/>
      <c r="B532" s="160" t="s">
        <v>1287</v>
      </c>
      <c r="C532" s="161">
        <v>46140.5562250463</v>
      </c>
      <c r="D532" s="72"/>
      <c r="E532" s="143" t="s">
        <v>70</v>
      </c>
      <c r="F532" s="71"/>
      <c r="G532" s="72"/>
      <c r="H532" s="143" t="s">
        <v>78</v>
      </c>
      <c r="I532" s="71"/>
      <c r="J532" s="72"/>
      <c r="K532" s="143" t="s">
        <v>1288</v>
      </c>
      <c r="L532" s="71"/>
      <c r="M532" s="71"/>
      <c r="N532" s="71"/>
      <c r="O532" s="72"/>
      <c r="P532" s="99" t="s">
        <v>140</v>
      </c>
      <c r="Q532" s="71"/>
      <c r="R532" s="72"/>
      <c r="S532" s="145" t="s">
        <v>114</v>
      </c>
      <c r="T532" s="72"/>
      <c r="U532" s="146">
        <v>27500.0</v>
      </c>
      <c r="V532" s="71"/>
      <c r="W532" s="72"/>
      <c r="X532" s="146">
        <v>0.0</v>
      </c>
      <c r="Y532" s="72"/>
      <c r="Z532" s="145" t="s">
        <v>74</v>
      </c>
      <c r="AA532" s="72"/>
      <c r="AB532" s="147" t="s">
        <v>67</v>
      </c>
      <c r="AC532" s="75"/>
      <c r="AD532" s="75"/>
      <c r="AE532" s="75"/>
      <c r="AF532" s="75"/>
      <c r="AG532" s="75"/>
      <c r="AH532" s="75"/>
      <c r="AI532" s="75"/>
      <c r="AJ532" s="75"/>
      <c r="AK532" s="75"/>
      <c r="AL532" s="75"/>
      <c r="AM532" s="75"/>
    </row>
    <row r="533">
      <c r="A533" s="75"/>
      <c r="B533" s="160" t="s">
        <v>1289</v>
      </c>
      <c r="C533" s="161">
        <v>46140.55471386574</v>
      </c>
      <c r="D533" s="72"/>
      <c r="E533" s="143" t="s">
        <v>7</v>
      </c>
      <c r="F533" s="71"/>
      <c r="G533" s="72"/>
      <c r="H533" s="143" t="s">
        <v>78</v>
      </c>
      <c r="I533" s="71"/>
      <c r="J533" s="72"/>
      <c r="K533" s="143" t="s">
        <v>1288</v>
      </c>
      <c r="L533" s="71"/>
      <c r="M533" s="71"/>
      <c r="N533" s="71"/>
      <c r="O533" s="72"/>
      <c r="P533" s="99" t="s">
        <v>140</v>
      </c>
      <c r="Q533" s="71"/>
      <c r="R533" s="72"/>
      <c r="S533" s="145" t="s">
        <v>114</v>
      </c>
      <c r="T533" s="72"/>
      <c r="U533" s="146">
        <v>27500.0</v>
      </c>
      <c r="V533" s="71"/>
      <c r="W533" s="72"/>
      <c r="X533" s="146">
        <v>0.0</v>
      </c>
      <c r="Y533" s="72"/>
      <c r="Z533" s="145" t="s">
        <v>74</v>
      </c>
      <c r="AA533" s="72"/>
      <c r="AB533" s="147" t="s">
        <v>67</v>
      </c>
      <c r="AC533" s="75"/>
      <c r="AD533" s="75"/>
      <c r="AE533" s="75"/>
      <c r="AF533" s="75"/>
      <c r="AG533" s="75"/>
      <c r="AH533" s="75"/>
      <c r="AI533" s="75"/>
      <c r="AJ533" s="75"/>
      <c r="AK533" s="75"/>
      <c r="AL533" s="75"/>
      <c r="AM533" s="75"/>
    </row>
    <row r="534">
      <c r="A534" s="75"/>
      <c r="B534" s="160" t="s">
        <v>1290</v>
      </c>
      <c r="C534" s="161">
        <v>46139.89033275463</v>
      </c>
      <c r="D534" s="72"/>
      <c r="E534" s="143" t="s">
        <v>4</v>
      </c>
      <c r="F534" s="71"/>
      <c r="G534" s="72"/>
      <c r="H534" s="143" t="s">
        <v>127</v>
      </c>
      <c r="I534" s="71"/>
      <c r="J534" s="72"/>
      <c r="K534" s="143" t="s">
        <v>1291</v>
      </c>
      <c r="L534" s="71"/>
      <c r="M534" s="71"/>
      <c r="N534" s="71"/>
      <c r="O534" s="72"/>
      <c r="P534" s="99" t="s">
        <v>124</v>
      </c>
      <c r="Q534" s="71"/>
      <c r="R534" s="72"/>
      <c r="S534" s="145" t="s">
        <v>73</v>
      </c>
      <c r="T534" s="72"/>
      <c r="U534" s="146">
        <v>10000.0</v>
      </c>
      <c r="V534" s="71"/>
      <c r="W534" s="72"/>
      <c r="X534" s="146">
        <v>0.0</v>
      </c>
      <c r="Y534" s="72"/>
      <c r="Z534" s="145" t="s">
        <v>626</v>
      </c>
      <c r="AA534" s="72"/>
      <c r="AB534" s="147" t="s">
        <v>75</v>
      </c>
      <c r="AC534" s="75"/>
      <c r="AD534" s="75"/>
      <c r="AE534" s="75"/>
      <c r="AF534" s="75"/>
      <c r="AG534" s="75"/>
      <c r="AH534" s="75"/>
      <c r="AI534" s="75"/>
      <c r="AJ534" s="75"/>
      <c r="AK534" s="75"/>
      <c r="AL534" s="75"/>
      <c r="AM534" s="75"/>
    </row>
    <row r="535">
      <c r="A535" s="75"/>
      <c r="B535" s="160" t="s">
        <v>1292</v>
      </c>
      <c r="C535" s="161">
        <v>46139.836947118056</v>
      </c>
      <c r="D535" s="72"/>
      <c r="E535" s="143" t="s">
        <v>7</v>
      </c>
      <c r="F535" s="71"/>
      <c r="G535" s="72"/>
      <c r="H535" s="143" t="s">
        <v>78</v>
      </c>
      <c r="I535" s="71"/>
      <c r="J535" s="72"/>
      <c r="K535" s="143" t="s">
        <v>1293</v>
      </c>
      <c r="L535" s="71"/>
      <c r="M535" s="71"/>
      <c r="N535" s="71"/>
      <c r="O535" s="72"/>
      <c r="P535" s="99" t="s">
        <v>1294</v>
      </c>
      <c r="Q535" s="71"/>
      <c r="R535" s="72"/>
      <c r="S535" s="145" t="s">
        <v>81</v>
      </c>
      <c r="T535" s="72"/>
      <c r="U535" s="146">
        <v>25000.0</v>
      </c>
      <c r="V535" s="71"/>
      <c r="W535" s="72"/>
      <c r="X535" s="146">
        <v>0.0</v>
      </c>
      <c r="Y535" s="72"/>
      <c r="Z535" s="145" t="s">
        <v>74</v>
      </c>
      <c r="AA535" s="72"/>
      <c r="AB535" s="147" t="s">
        <v>67</v>
      </c>
      <c r="AC535" s="75"/>
      <c r="AD535" s="75"/>
      <c r="AE535" s="75"/>
      <c r="AF535" s="75"/>
      <c r="AG535" s="75"/>
      <c r="AH535" s="75"/>
      <c r="AI535" s="75"/>
      <c r="AJ535" s="75"/>
      <c r="AK535" s="75"/>
      <c r="AL535" s="75"/>
      <c r="AM535" s="75"/>
    </row>
    <row r="536">
      <c r="A536" s="75"/>
      <c r="B536" s="160" t="s">
        <v>1295</v>
      </c>
      <c r="C536" s="161">
        <v>46139.59221472222</v>
      </c>
      <c r="D536" s="72"/>
      <c r="E536" s="143" t="s">
        <v>7</v>
      </c>
      <c r="F536" s="71"/>
      <c r="G536" s="72"/>
      <c r="H536" s="143" t="s">
        <v>175</v>
      </c>
      <c r="I536" s="71"/>
      <c r="J536" s="72"/>
      <c r="K536" s="143" t="s">
        <v>1296</v>
      </c>
      <c r="L536" s="71"/>
      <c r="M536" s="71"/>
      <c r="N536" s="71"/>
      <c r="O536" s="72"/>
      <c r="P536" s="99" t="s">
        <v>226</v>
      </c>
      <c r="Q536" s="71"/>
      <c r="R536" s="72"/>
      <c r="S536" s="145" t="s">
        <v>23</v>
      </c>
      <c r="T536" s="72"/>
      <c r="U536" s="146">
        <v>15000.0</v>
      </c>
      <c r="V536" s="71"/>
      <c r="W536" s="72"/>
      <c r="X536" s="146">
        <v>0.0</v>
      </c>
      <c r="Y536" s="72"/>
      <c r="Z536" s="145" t="s">
        <v>74</v>
      </c>
      <c r="AA536" s="72"/>
      <c r="AB536" s="147" t="s">
        <v>75</v>
      </c>
      <c r="AC536" s="75"/>
      <c r="AD536" s="75"/>
      <c r="AE536" s="75"/>
      <c r="AF536" s="75"/>
      <c r="AG536" s="75"/>
      <c r="AH536" s="75"/>
      <c r="AI536" s="75"/>
      <c r="AJ536" s="75"/>
      <c r="AK536" s="75"/>
      <c r="AL536" s="75"/>
      <c r="AM536" s="75"/>
    </row>
    <row r="537">
      <c r="A537" s="75"/>
      <c r="B537" s="160" t="s">
        <v>1297</v>
      </c>
      <c r="C537" s="161">
        <v>46139.59125783565</v>
      </c>
      <c r="D537" s="72"/>
      <c r="E537" s="143" t="s">
        <v>70</v>
      </c>
      <c r="F537" s="71"/>
      <c r="G537" s="72"/>
      <c r="H537" s="143" t="s">
        <v>169</v>
      </c>
      <c r="I537" s="71"/>
      <c r="J537" s="72"/>
      <c r="K537" s="143" t="s">
        <v>1298</v>
      </c>
      <c r="L537" s="71"/>
      <c r="M537" s="71"/>
      <c r="N537" s="71"/>
      <c r="O537" s="72"/>
      <c r="P537" s="99" t="s">
        <v>150</v>
      </c>
      <c r="Q537" s="71"/>
      <c r="R537" s="72"/>
      <c r="S537" s="145" t="s">
        <v>125</v>
      </c>
      <c r="T537" s="72"/>
      <c r="U537" s="146">
        <v>25000.0</v>
      </c>
      <c r="V537" s="71"/>
      <c r="W537" s="72"/>
      <c r="X537" s="146">
        <v>0.0</v>
      </c>
      <c r="Y537" s="72"/>
      <c r="Z537" s="145" t="s">
        <v>74</v>
      </c>
      <c r="AA537" s="72"/>
      <c r="AB537" s="147" t="s">
        <v>67</v>
      </c>
      <c r="AC537" s="75"/>
      <c r="AD537" s="75"/>
      <c r="AE537" s="75"/>
      <c r="AF537" s="75"/>
      <c r="AG537" s="75"/>
      <c r="AH537" s="75"/>
      <c r="AI537" s="75"/>
      <c r="AJ537" s="75"/>
      <c r="AK537" s="75"/>
      <c r="AL537" s="75"/>
      <c r="AM537" s="75"/>
    </row>
    <row r="538">
      <c r="A538" s="75"/>
      <c r="B538" s="160" t="s">
        <v>1299</v>
      </c>
      <c r="C538" s="161">
        <v>46139.58371144676</v>
      </c>
      <c r="D538" s="72"/>
      <c r="E538" s="143" t="s">
        <v>70</v>
      </c>
      <c r="F538" s="71"/>
      <c r="G538" s="72"/>
      <c r="H538" s="143" t="s">
        <v>204</v>
      </c>
      <c r="I538" s="71"/>
      <c r="J538" s="72"/>
      <c r="K538" s="143" t="s">
        <v>205</v>
      </c>
      <c r="L538" s="71"/>
      <c r="M538" s="71"/>
      <c r="N538" s="71"/>
      <c r="O538" s="72"/>
      <c r="P538" s="99" t="s">
        <v>124</v>
      </c>
      <c r="Q538" s="71"/>
      <c r="R538" s="72"/>
      <c r="S538" s="145" t="s">
        <v>73</v>
      </c>
      <c r="T538" s="72"/>
      <c r="U538" s="146">
        <v>12000.0</v>
      </c>
      <c r="V538" s="71"/>
      <c r="W538" s="72"/>
      <c r="X538" s="146">
        <v>0.0</v>
      </c>
      <c r="Y538" s="72"/>
      <c r="Z538" s="145" t="s">
        <v>74</v>
      </c>
      <c r="AA538" s="72"/>
      <c r="AB538" s="147" t="s">
        <v>75</v>
      </c>
      <c r="AC538" s="75"/>
      <c r="AD538" s="75"/>
      <c r="AE538" s="75"/>
      <c r="AF538" s="75"/>
      <c r="AG538" s="75"/>
      <c r="AH538" s="75"/>
      <c r="AI538" s="75"/>
      <c r="AJ538" s="75"/>
      <c r="AK538" s="75"/>
      <c r="AL538" s="75"/>
      <c r="AM538" s="75"/>
    </row>
    <row r="539">
      <c r="A539" s="75"/>
      <c r="B539" s="160" t="s">
        <v>1300</v>
      </c>
      <c r="C539" s="161">
        <v>46139.58093967593</v>
      </c>
      <c r="D539" s="72"/>
      <c r="E539" s="143" t="s">
        <v>7</v>
      </c>
      <c r="F539" s="71"/>
      <c r="G539" s="72"/>
      <c r="H539" s="143" t="s">
        <v>1301</v>
      </c>
      <c r="I539" s="71"/>
      <c r="J539" s="72"/>
      <c r="K539" s="143" t="s">
        <v>1302</v>
      </c>
      <c r="L539" s="71"/>
      <c r="M539" s="71"/>
      <c r="N539" s="71"/>
      <c r="O539" s="72"/>
      <c r="P539" s="99" t="s">
        <v>124</v>
      </c>
      <c r="Q539" s="71"/>
      <c r="R539" s="72"/>
      <c r="S539" s="145" t="s">
        <v>73</v>
      </c>
      <c r="T539" s="72"/>
      <c r="U539" s="146">
        <v>3100.0</v>
      </c>
      <c r="V539" s="71"/>
      <c r="W539" s="72"/>
      <c r="X539" s="146">
        <v>0.0</v>
      </c>
      <c r="Y539" s="72"/>
      <c r="Z539" s="145" t="s">
        <v>74</v>
      </c>
      <c r="AA539" s="72"/>
      <c r="AB539" s="147" t="s">
        <v>67</v>
      </c>
      <c r="AC539" s="75"/>
      <c r="AD539" s="75"/>
      <c r="AE539" s="75"/>
      <c r="AF539" s="75"/>
      <c r="AG539" s="75"/>
      <c r="AH539" s="75"/>
      <c r="AI539" s="75"/>
      <c r="AJ539" s="75"/>
      <c r="AK539" s="75"/>
      <c r="AL539" s="75"/>
      <c r="AM539" s="75"/>
    </row>
    <row r="540">
      <c r="A540" s="75"/>
      <c r="B540" s="160" t="s">
        <v>1303</v>
      </c>
      <c r="C540" s="161">
        <v>46139.45205841435</v>
      </c>
      <c r="D540" s="72"/>
      <c r="E540" s="143" t="s">
        <v>70</v>
      </c>
      <c r="F540" s="71"/>
      <c r="G540" s="72"/>
      <c r="H540" s="143" t="s">
        <v>138</v>
      </c>
      <c r="I540" s="71"/>
      <c r="J540" s="72"/>
      <c r="K540" s="143" t="s">
        <v>1304</v>
      </c>
      <c r="L540" s="71"/>
      <c r="M540" s="71"/>
      <c r="N540" s="71"/>
      <c r="O540" s="72"/>
      <c r="P540" s="99" t="s">
        <v>140</v>
      </c>
      <c r="Q540" s="71"/>
      <c r="R540" s="72"/>
      <c r="S540" s="145" t="s">
        <v>0</v>
      </c>
      <c r="T540" s="72"/>
      <c r="U540" s="146">
        <v>60000.0</v>
      </c>
      <c r="V540" s="71"/>
      <c r="W540" s="72"/>
      <c r="X540" s="146">
        <v>0.0</v>
      </c>
      <c r="Y540" s="72"/>
      <c r="Z540" s="145" t="s">
        <v>74</v>
      </c>
      <c r="AA540" s="72"/>
      <c r="AB540" s="147" t="s">
        <v>75</v>
      </c>
      <c r="AC540" s="75"/>
      <c r="AD540" s="75"/>
      <c r="AE540" s="75"/>
      <c r="AF540" s="75"/>
      <c r="AG540" s="75"/>
      <c r="AH540" s="75"/>
      <c r="AI540" s="75"/>
      <c r="AJ540" s="75"/>
      <c r="AK540" s="75"/>
      <c r="AL540" s="75"/>
      <c r="AM540" s="75"/>
    </row>
    <row r="541">
      <c r="A541" s="75"/>
      <c r="B541" s="160" t="s">
        <v>1305</v>
      </c>
      <c r="C541" s="161">
        <v>46139.44829270833</v>
      </c>
      <c r="D541" s="72"/>
      <c r="E541" s="143" t="s">
        <v>7</v>
      </c>
      <c r="F541" s="71"/>
      <c r="G541" s="72"/>
      <c r="H541" s="143" t="s">
        <v>143</v>
      </c>
      <c r="I541" s="71"/>
      <c r="J541" s="72"/>
      <c r="K541" s="143" t="s">
        <v>1306</v>
      </c>
      <c r="L541" s="71"/>
      <c r="M541" s="71"/>
      <c r="N541" s="71"/>
      <c r="O541" s="72"/>
      <c r="P541" s="99" t="s">
        <v>140</v>
      </c>
      <c r="Q541" s="71"/>
      <c r="R541" s="72"/>
      <c r="S541" s="145" t="s">
        <v>0</v>
      </c>
      <c r="T541" s="72"/>
      <c r="U541" s="146">
        <v>120000.0</v>
      </c>
      <c r="V541" s="71"/>
      <c r="W541" s="72"/>
      <c r="X541" s="146">
        <v>0.0</v>
      </c>
      <c r="Y541" s="72"/>
      <c r="Z541" s="145" t="s">
        <v>74</v>
      </c>
      <c r="AA541" s="72"/>
      <c r="AB541" s="147" t="s">
        <v>75</v>
      </c>
      <c r="AC541" s="75"/>
      <c r="AD541" s="75"/>
      <c r="AE541" s="75"/>
      <c r="AF541" s="75"/>
      <c r="AG541" s="75"/>
      <c r="AH541" s="75"/>
      <c r="AI541" s="75"/>
      <c r="AJ541" s="75"/>
      <c r="AK541" s="75"/>
      <c r="AL541" s="75"/>
      <c r="AM541" s="75"/>
    </row>
    <row r="542">
      <c r="A542" s="75"/>
      <c r="B542" s="160" t="s">
        <v>1307</v>
      </c>
      <c r="C542" s="161">
        <v>46138.84032667824</v>
      </c>
      <c r="D542" s="72"/>
      <c r="E542" s="143" t="s">
        <v>7</v>
      </c>
      <c r="F542" s="71"/>
      <c r="G542" s="72"/>
      <c r="H542" s="143" t="s">
        <v>312</v>
      </c>
      <c r="I542" s="71"/>
      <c r="J542" s="72"/>
      <c r="K542" s="143" t="s">
        <v>1308</v>
      </c>
      <c r="L542" s="71"/>
      <c r="M542" s="71"/>
      <c r="N542" s="71"/>
      <c r="O542" s="72"/>
      <c r="P542" s="99" t="s">
        <v>226</v>
      </c>
      <c r="Q542" s="71"/>
      <c r="R542" s="72"/>
      <c r="S542" s="145" t="s">
        <v>23</v>
      </c>
      <c r="T542" s="72"/>
      <c r="U542" s="146">
        <v>14500.0</v>
      </c>
      <c r="V542" s="71"/>
      <c r="W542" s="72"/>
      <c r="X542" s="146">
        <v>0.0</v>
      </c>
      <c r="Y542" s="72"/>
      <c r="Z542" s="145" t="s">
        <v>74</v>
      </c>
      <c r="AA542" s="72"/>
      <c r="AB542" s="147" t="s">
        <v>67</v>
      </c>
      <c r="AC542" s="75"/>
      <c r="AD542" s="75"/>
      <c r="AE542" s="75"/>
      <c r="AF542" s="75"/>
      <c r="AG542" s="75"/>
      <c r="AH542" s="75"/>
      <c r="AI542" s="75"/>
      <c r="AJ542" s="75"/>
      <c r="AK542" s="75"/>
      <c r="AL542" s="75"/>
      <c r="AM542" s="75"/>
    </row>
    <row r="543">
      <c r="A543" s="75"/>
      <c r="B543" s="160" t="s">
        <v>1309</v>
      </c>
      <c r="C543" s="161">
        <v>46138.800850590276</v>
      </c>
      <c r="D543" s="72"/>
      <c r="E543" s="143" t="s">
        <v>70</v>
      </c>
      <c r="F543" s="71"/>
      <c r="G543" s="72"/>
      <c r="H543" s="143" t="s">
        <v>196</v>
      </c>
      <c r="I543" s="71"/>
      <c r="J543" s="72"/>
      <c r="K543" s="143" t="s">
        <v>881</v>
      </c>
      <c r="L543" s="71"/>
      <c r="M543" s="71"/>
      <c r="N543" s="71"/>
      <c r="O543" s="72"/>
      <c r="P543" s="99" t="s">
        <v>150</v>
      </c>
      <c r="Q543" s="71"/>
      <c r="R543" s="72"/>
      <c r="S543" s="145" t="s">
        <v>92</v>
      </c>
      <c r="T543" s="72"/>
      <c r="U543" s="146">
        <v>100000.0</v>
      </c>
      <c r="V543" s="71"/>
      <c r="W543" s="72"/>
      <c r="X543" s="146">
        <v>0.0</v>
      </c>
      <c r="Y543" s="72"/>
      <c r="Z543" s="145" t="s">
        <v>74</v>
      </c>
      <c r="AA543" s="72"/>
      <c r="AB543" s="147" t="s">
        <v>67</v>
      </c>
      <c r="AC543" s="75"/>
      <c r="AD543" s="75"/>
      <c r="AE543" s="75"/>
      <c r="AF543" s="75"/>
      <c r="AG543" s="75"/>
      <c r="AH543" s="75"/>
      <c r="AI543" s="75"/>
      <c r="AJ543" s="75"/>
      <c r="AK543" s="75"/>
      <c r="AL543" s="75"/>
      <c r="AM543" s="75"/>
    </row>
    <row r="544">
      <c r="A544" s="75"/>
      <c r="B544" s="160" t="s">
        <v>1310</v>
      </c>
      <c r="C544" s="161">
        <v>46138.80017351852</v>
      </c>
      <c r="D544" s="72"/>
      <c r="E544" s="143" t="s">
        <v>70</v>
      </c>
      <c r="F544" s="71"/>
      <c r="G544" s="72"/>
      <c r="H544" s="143" t="s">
        <v>199</v>
      </c>
      <c r="I544" s="71"/>
      <c r="J544" s="72"/>
      <c r="K544" s="143" t="s">
        <v>1311</v>
      </c>
      <c r="L544" s="71"/>
      <c r="M544" s="71"/>
      <c r="N544" s="71"/>
      <c r="O544" s="72"/>
      <c r="P544" s="99" t="s">
        <v>124</v>
      </c>
      <c r="Q544" s="71"/>
      <c r="R544" s="72"/>
      <c r="S544" s="145" t="s">
        <v>73</v>
      </c>
      <c r="T544" s="72"/>
      <c r="U544" s="146">
        <v>6800.0</v>
      </c>
      <c r="V544" s="71"/>
      <c r="W544" s="72"/>
      <c r="X544" s="146">
        <v>0.0</v>
      </c>
      <c r="Y544" s="72"/>
      <c r="Z544" s="145" t="s">
        <v>74</v>
      </c>
      <c r="AA544" s="72"/>
      <c r="AB544" s="147" t="s">
        <v>75</v>
      </c>
      <c r="AC544" s="75"/>
      <c r="AD544" s="75"/>
      <c r="AE544" s="75"/>
      <c r="AF544" s="75"/>
      <c r="AG544" s="75"/>
      <c r="AH544" s="75"/>
      <c r="AI544" s="75"/>
      <c r="AJ544" s="75"/>
      <c r="AK544" s="75"/>
      <c r="AL544" s="75"/>
      <c r="AM544" s="75"/>
    </row>
    <row r="545">
      <c r="A545" s="75"/>
      <c r="B545" s="160" t="s">
        <v>1312</v>
      </c>
      <c r="C545" s="161">
        <v>46138.799281099535</v>
      </c>
      <c r="D545" s="72"/>
      <c r="E545" s="143" t="s">
        <v>70</v>
      </c>
      <c r="F545" s="71"/>
      <c r="G545" s="72"/>
      <c r="H545" s="143" t="s">
        <v>199</v>
      </c>
      <c r="I545" s="71"/>
      <c r="J545" s="72"/>
      <c r="K545" s="143" t="s">
        <v>1313</v>
      </c>
      <c r="L545" s="71"/>
      <c r="M545" s="71"/>
      <c r="N545" s="71"/>
      <c r="O545" s="72"/>
      <c r="P545" s="99" t="s">
        <v>124</v>
      </c>
      <c r="Q545" s="71"/>
      <c r="R545" s="72"/>
      <c r="S545" s="145" t="s">
        <v>73</v>
      </c>
      <c r="T545" s="72"/>
      <c r="U545" s="146">
        <v>2000.0</v>
      </c>
      <c r="V545" s="71"/>
      <c r="W545" s="72"/>
      <c r="X545" s="146">
        <v>0.0</v>
      </c>
      <c r="Y545" s="72"/>
      <c r="Z545" s="145" t="s">
        <v>74</v>
      </c>
      <c r="AA545" s="72"/>
      <c r="AB545" s="147" t="s">
        <v>67</v>
      </c>
      <c r="AC545" s="75"/>
      <c r="AD545" s="75"/>
      <c r="AE545" s="75"/>
      <c r="AF545" s="75"/>
      <c r="AG545" s="75"/>
      <c r="AH545" s="75"/>
      <c r="AI545" s="75"/>
      <c r="AJ545" s="75"/>
      <c r="AK545" s="75"/>
      <c r="AL545" s="75"/>
      <c r="AM545" s="75"/>
    </row>
    <row r="546">
      <c r="A546" s="75"/>
      <c r="B546" s="160" t="s">
        <v>1314</v>
      </c>
      <c r="C546" s="161">
        <v>46138.798794664355</v>
      </c>
      <c r="D546" s="72"/>
      <c r="E546" s="143" t="s">
        <v>70</v>
      </c>
      <c r="F546" s="71"/>
      <c r="G546" s="72"/>
      <c r="H546" s="143" t="s">
        <v>1105</v>
      </c>
      <c r="I546" s="71"/>
      <c r="J546" s="72"/>
      <c r="K546" s="143" t="s">
        <v>1315</v>
      </c>
      <c r="L546" s="71"/>
      <c r="M546" s="71"/>
      <c r="N546" s="71"/>
      <c r="O546" s="72"/>
      <c r="P546" s="99" t="s">
        <v>150</v>
      </c>
      <c r="Q546" s="71"/>
      <c r="R546" s="72"/>
      <c r="S546" s="145" t="s">
        <v>73</v>
      </c>
      <c r="T546" s="72"/>
      <c r="U546" s="146">
        <v>8000.0</v>
      </c>
      <c r="V546" s="71"/>
      <c r="W546" s="72"/>
      <c r="X546" s="146">
        <v>0.0</v>
      </c>
      <c r="Y546" s="72"/>
      <c r="Z546" s="145" t="s">
        <v>74</v>
      </c>
      <c r="AA546" s="72"/>
      <c r="AB546" s="147" t="s">
        <v>67</v>
      </c>
      <c r="AC546" s="75"/>
      <c r="AD546" s="75"/>
      <c r="AE546" s="75"/>
      <c r="AF546" s="75"/>
      <c r="AG546" s="75"/>
      <c r="AH546" s="75"/>
      <c r="AI546" s="75"/>
      <c r="AJ546" s="75"/>
      <c r="AK546" s="75"/>
      <c r="AL546" s="75"/>
      <c r="AM546" s="75"/>
    </row>
    <row r="547">
      <c r="A547" s="75"/>
      <c r="B547" s="160" t="s">
        <v>1316</v>
      </c>
      <c r="C547" s="161">
        <v>46136.934384293985</v>
      </c>
      <c r="D547" s="72"/>
      <c r="E547" s="143" t="s">
        <v>70</v>
      </c>
      <c r="F547" s="71"/>
      <c r="G547" s="72"/>
      <c r="H547" s="143" t="s">
        <v>196</v>
      </c>
      <c r="I547" s="71"/>
      <c r="J547" s="72"/>
      <c r="K547" s="143" t="s">
        <v>1317</v>
      </c>
      <c r="L547" s="71"/>
      <c r="M547" s="71"/>
      <c r="N547" s="71"/>
      <c r="O547" s="72"/>
      <c r="P547" s="99" t="s">
        <v>546</v>
      </c>
      <c r="Q547" s="71"/>
      <c r="R547" s="72"/>
      <c r="S547" s="145" t="s">
        <v>23</v>
      </c>
      <c r="T547" s="72"/>
      <c r="U547" s="146">
        <v>100000.0</v>
      </c>
      <c r="V547" s="71"/>
      <c r="W547" s="72"/>
      <c r="X547" s="146">
        <v>0.0</v>
      </c>
      <c r="Y547" s="72"/>
      <c r="Z547" s="145" t="s">
        <v>74</v>
      </c>
      <c r="AA547" s="72"/>
      <c r="AB547" s="147" t="s">
        <v>75</v>
      </c>
      <c r="AC547" s="75"/>
      <c r="AD547" s="75"/>
      <c r="AE547" s="75"/>
      <c r="AF547" s="75"/>
      <c r="AG547" s="75"/>
      <c r="AH547" s="75"/>
      <c r="AI547" s="75"/>
      <c r="AJ547" s="75"/>
      <c r="AK547" s="75"/>
      <c r="AL547" s="75"/>
      <c r="AM547" s="75"/>
    </row>
    <row r="548">
      <c r="A548" s="75"/>
      <c r="B548" s="160" t="s">
        <v>1318</v>
      </c>
      <c r="C548" s="161">
        <v>46136.8288169213</v>
      </c>
      <c r="D548" s="72"/>
      <c r="E548" s="143" t="s">
        <v>70</v>
      </c>
      <c r="F548" s="71"/>
      <c r="G548" s="72"/>
      <c r="H548" s="143" t="s">
        <v>196</v>
      </c>
      <c r="I548" s="71"/>
      <c r="J548" s="72"/>
      <c r="K548" s="143" t="s">
        <v>1319</v>
      </c>
      <c r="L548" s="71"/>
      <c r="M548" s="71"/>
      <c r="N548" s="71"/>
      <c r="O548" s="72"/>
      <c r="P548" s="99" t="s">
        <v>150</v>
      </c>
      <c r="Q548" s="71"/>
      <c r="R548" s="72"/>
      <c r="S548" s="145" t="s">
        <v>125</v>
      </c>
      <c r="T548" s="72"/>
      <c r="U548" s="146">
        <v>4000.0</v>
      </c>
      <c r="V548" s="71"/>
      <c r="W548" s="72"/>
      <c r="X548" s="146">
        <v>0.0</v>
      </c>
      <c r="Y548" s="72"/>
      <c r="Z548" s="145" t="s">
        <v>74</v>
      </c>
      <c r="AA548" s="72"/>
      <c r="AB548" s="147" t="s">
        <v>67</v>
      </c>
      <c r="AC548" s="75"/>
      <c r="AD548" s="75"/>
      <c r="AE548" s="75"/>
      <c r="AF548" s="75"/>
      <c r="AG548" s="75"/>
      <c r="AH548" s="75"/>
      <c r="AI548" s="75"/>
      <c r="AJ548" s="75"/>
      <c r="AK548" s="75"/>
      <c r="AL548" s="75"/>
      <c r="AM548" s="75"/>
    </row>
    <row r="549">
      <c r="A549" s="75"/>
      <c r="B549" s="160" t="s">
        <v>1320</v>
      </c>
      <c r="C549" s="161">
        <v>46136.75961011574</v>
      </c>
      <c r="D549" s="72"/>
      <c r="E549" s="143" t="s">
        <v>70</v>
      </c>
      <c r="F549" s="71"/>
      <c r="G549" s="72"/>
      <c r="H549" s="143" t="s">
        <v>1105</v>
      </c>
      <c r="I549" s="71"/>
      <c r="J549" s="72"/>
      <c r="K549" s="143" t="s">
        <v>1321</v>
      </c>
      <c r="L549" s="71"/>
      <c r="M549" s="71"/>
      <c r="N549" s="71"/>
      <c r="O549" s="72"/>
      <c r="P549" s="99" t="s">
        <v>150</v>
      </c>
      <c r="Q549" s="71"/>
      <c r="R549" s="72"/>
      <c r="S549" s="145" t="s">
        <v>73</v>
      </c>
      <c r="T549" s="72"/>
      <c r="U549" s="146">
        <v>5000.0</v>
      </c>
      <c r="V549" s="71"/>
      <c r="W549" s="72"/>
      <c r="X549" s="146">
        <v>0.0</v>
      </c>
      <c r="Y549" s="72"/>
      <c r="Z549" s="145" t="s">
        <v>74</v>
      </c>
      <c r="AA549" s="72"/>
      <c r="AB549" s="147" t="s">
        <v>75</v>
      </c>
      <c r="AC549" s="75"/>
      <c r="AD549" s="75"/>
      <c r="AE549" s="75"/>
      <c r="AF549" s="75"/>
      <c r="AG549" s="75"/>
      <c r="AH549" s="75"/>
      <c r="AI549" s="75"/>
      <c r="AJ549" s="75"/>
      <c r="AK549" s="75"/>
      <c r="AL549" s="75"/>
      <c r="AM549" s="75"/>
    </row>
    <row r="550">
      <c r="A550" s="75"/>
      <c r="B550" s="160" t="s">
        <v>1322</v>
      </c>
      <c r="C550" s="161">
        <v>46135.97193048611</v>
      </c>
      <c r="D550" s="72"/>
      <c r="E550" s="143" t="s">
        <v>7</v>
      </c>
      <c r="F550" s="71"/>
      <c r="G550" s="72"/>
      <c r="H550" s="143" t="s">
        <v>127</v>
      </c>
      <c r="I550" s="71"/>
      <c r="J550" s="72"/>
      <c r="K550" s="143" t="s">
        <v>1323</v>
      </c>
      <c r="L550" s="71"/>
      <c r="M550" s="71"/>
      <c r="N550" s="71"/>
      <c r="O550" s="72"/>
      <c r="P550" s="99" t="s">
        <v>1324</v>
      </c>
      <c r="Q550" s="71"/>
      <c r="R550" s="72"/>
      <c r="S550" s="145" t="s">
        <v>73</v>
      </c>
      <c r="T550" s="72"/>
      <c r="U550" s="146">
        <v>10000.0</v>
      </c>
      <c r="V550" s="71"/>
      <c r="W550" s="72"/>
      <c r="X550" s="146">
        <v>0.0</v>
      </c>
      <c r="Y550" s="72"/>
      <c r="Z550" s="145" t="s">
        <v>74</v>
      </c>
      <c r="AA550" s="72"/>
      <c r="AB550" s="147" t="s">
        <v>67</v>
      </c>
      <c r="AC550" s="75"/>
      <c r="AD550" s="75"/>
      <c r="AE550" s="75"/>
      <c r="AF550" s="75"/>
      <c r="AG550" s="75"/>
      <c r="AH550" s="75"/>
      <c r="AI550" s="75"/>
      <c r="AJ550" s="75"/>
      <c r="AK550" s="75"/>
      <c r="AL550" s="75"/>
      <c r="AM550" s="75"/>
    </row>
    <row r="551">
      <c r="A551" s="75"/>
      <c r="B551" s="160" t="s">
        <v>1325</v>
      </c>
      <c r="C551" s="161">
        <v>46135.97133076389</v>
      </c>
      <c r="D551" s="72"/>
      <c r="E551" s="143" t="s">
        <v>70</v>
      </c>
      <c r="F551" s="71"/>
      <c r="G551" s="72"/>
      <c r="H551" s="143" t="s">
        <v>122</v>
      </c>
      <c r="I551" s="71"/>
      <c r="J551" s="72"/>
      <c r="K551" s="143" t="s">
        <v>1326</v>
      </c>
      <c r="L551" s="71"/>
      <c r="M551" s="71"/>
      <c r="N551" s="71"/>
      <c r="O551" s="72"/>
      <c r="P551" s="99" t="s">
        <v>1324</v>
      </c>
      <c r="Q551" s="71"/>
      <c r="R551" s="72"/>
      <c r="S551" s="145" t="s">
        <v>73</v>
      </c>
      <c r="T551" s="72"/>
      <c r="U551" s="146">
        <v>10000.0</v>
      </c>
      <c r="V551" s="71"/>
      <c r="W551" s="72"/>
      <c r="X551" s="146">
        <v>0.0</v>
      </c>
      <c r="Y551" s="72"/>
      <c r="Z551" s="145" t="s">
        <v>74</v>
      </c>
      <c r="AA551" s="72"/>
      <c r="AB551" s="147" t="s">
        <v>75</v>
      </c>
      <c r="AC551" s="75"/>
      <c r="AD551" s="75"/>
      <c r="AE551" s="75"/>
      <c r="AF551" s="75"/>
      <c r="AG551" s="75"/>
      <c r="AH551" s="75"/>
      <c r="AI551" s="75"/>
      <c r="AJ551" s="75"/>
      <c r="AK551" s="75"/>
      <c r="AL551" s="75"/>
      <c r="AM551" s="75"/>
    </row>
    <row r="552">
      <c r="A552" s="75"/>
      <c r="B552" s="160" t="s">
        <v>1327</v>
      </c>
      <c r="C552" s="161">
        <v>46135.89812648148</v>
      </c>
      <c r="D552" s="72"/>
      <c r="E552" s="143" t="s">
        <v>7</v>
      </c>
      <c r="F552" s="71"/>
      <c r="G552" s="72"/>
      <c r="H552" s="143" t="s">
        <v>312</v>
      </c>
      <c r="I552" s="71"/>
      <c r="J552" s="72"/>
      <c r="K552" s="143" t="s">
        <v>1328</v>
      </c>
      <c r="L552" s="71"/>
      <c r="M552" s="71"/>
      <c r="N552" s="71"/>
      <c r="O552" s="72"/>
      <c r="P552" s="99" t="s">
        <v>226</v>
      </c>
      <c r="Q552" s="71"/>
      <c r="R552" s="72"/>
      <c r="S552" s="145" t="s">
        <v>23</v>
      </c>
      <c r="T552" s="72"/>
      <c r="U552" s="146">
        <v>81000.0</v>
      </c>
      <c r="V552" s="71"/>
      <c r="W552" s="72"/>
      <c r="X552" s="146">
        <v>0.0</v>
      </c>
      <c r="Y552" s="72"/>
      <c r="Z552" s="145" t="s">
        <v>74</v>
      </c>
      <c r="AA552" s="72"/>
      <c r="AB552" s="147" t="s">
        <v>67</v>
      </c>
      <c r="AC552" s="75"/>
      <c r="AD552" s="75"/>
      <c r="AE552" s="75"/>
      <c r="AF552" s="75"/>
      <c r="AG552" s="75"/>
      <c r="AH552" s="75"/>
      <c r="AI552" s="75"/>
      <c r="AJ552" s="75"/>
      <c r="AK552" s="75"/>
      <c r="AL552" s="75"/>
      <c r="AM552" s="75"/>
    </row>
    <row r="553">
      <c r="A553" s="75"/>
      <c r="B553" s="160" t="s">
        <v>1329</v>
      </c>
      <c r="C553" s="161">
        <v>46135.896593032405</v>
      </c>
      <c r="D553" s="72"/>
      <c r="E553" s="143" t="s">
        <v>7</v>
      </c>
      <c r="F553" s="71"/>
      <c r="G553" s="72"/>
      <c r="H553" s="143" t="s">
        <v>224</v>
      </c>
      <c r="I553" s="71"/>
      <c r="J553" s="72"/>
      <c r="K553" s="143" t="s">
        <v>1330</v>
      </c>
      <c r="L553" s="71"/>
      <c r="M553" s="71"/>
      <c r="N553" s="71"/>
      <c r="O553" s="72"/>
      <c r="P553" s="99" t="s">
        <v>226</v>
      </c>
      <c r="Q553" s="71"/>
      <c r="R553" s="72"/>
      <c r="S553" s="145" t="s">
        <v>23</v>
      </c>
      <c r="T553" s="72"/>
      <c r="U553" s="146">
        <v>7800.0</v>
      </c>
      <c r="V553" s="71"/>
      <c r="W553" s="72"/>
      <c r="X553" s="146">
        <v>0.0</v>
      </c>
      <c r="Y553" s="72"/>
      <c r="Z553" s="145" t="s">
        <v>74</v>
      </c>
      <c r="AA553" s="72"/>
      <c r="AB553" s="147" t="s">
        <v>67</v>
      </c>
      <c r="AC553" s="75"/>
      <c r="AD553" s="75"/>
      <c r="AE553" s="75"/>
      <c r="AF553" s="75"/>
      <c r="AG553" s="75"/>
      <c r="AH553" s="75"/>
      <c r="AI553" s="75"/>
      <c r="AJ553" s="75"/>
      <c r="AK553" s="75"/>
      <c r="AL553" s="75"/>
      <c r="AM553" s="75"/>
    </row>
    <row r="554">
      <c r="A554" s="75"/>
      <c r="B554" s="160" t="s">
        <v>1331</v>
      </c>
      <c r="C554" s="161">
        <v>46135.81738998843</v>
      </c>
      <c r="D554" s="72"/>
      <c r="E554" s="143" t="s">
        <v>70</v>
      </c>
      <c r="F554" s="71"/>
      <c r="G554" s="72"/>
      <c r="H554" s="143" t="s">
        <v>199</v>
      </c>
      <c r="I554" s="71"/>
      <c r="J554" s="72"/>
      <c r="K554" s="143" t="s">
        <v>1332</v>
      </c>
      <c r="L554" s="71"/>
      <c r="M554" s="71"/>
      <c r="N554" s="71"/>
      <c r="O554" s="72"/>
      <c r="P554" s="99" t="s">
        <v>124</v>
      </c>
      <c r="Q554" s="71"/>
      <c r="R554" s="72"/>
      <c r="S554" s="145" t="s">
        <v>73</v>
      </c>
      <c r="T554" s="72"/>
      <c r="U554" s="146">
        <v>4900.0</v>
      </c>
      <c r="V554" s="71"/>
      <c r="W554" s="72"/>
      <c r="X554" s="146">
        <v>0.0</v>
      </c>
      <c r="Y554" s="72"/>
      <c r="Z554" s="145" t="s">
        <v>74</v>
      </c>
      <c r="AA554" s="72"/>
      <c r="AB554" s="147" t="s">
        <v>75</v>
      </c>
      <c r="AC554" s="75"/>
      <c r="AD554" s="75"/>
      <c r="AE554" s="75"/>
      <c r="AF554" s="75"/>
      <c r="AG554" s="75"/>
      <c r="AH554" s="75"/>
      <c r="AI554" s="75"/>
      <c r="AJ554" s="75"/>
      <c r="AK554" s="75"/>
      <c r="AL554" s="75"/>
      <c r="AM554" s="75"/>
    </row>
    <row r="555">
      <c r="A555" s="75"/>
      <c r="B555" s="160" t="s">
        <v>1333</v>
      </c>
      <c r="C555" s="161">
        <v>46135.81493418981</v>
      </c>
      <c r="D555" s="72"/>
      <c r="E555" s="143" t="s">
        <v>7</v>
      </c>
      <c r="F555" s="71"/>
      <c r="G555" s="72"/>
      <c r="H555" s="143" t="s">
        <v>78</v>
      </c>
      <c r="I555" s="71"/>
      <c r="J555" s="72"/>
      <c r="K555" s="143" t="s">
        <v>1334</v>
      </c>
      <c r="L555" s="71"/>
      <c r="M555" s="71"/>
      <c r="N555" s="71"/>
      <c r="O555" s="72"/>
      <c r="P555" s="99" t="s">
        <v>1335</v>
      </c>
      <c r="Q555" s="71"/>
      <c r="R555" s="72"/>
      <c r="S555" s="145" t="s">
        <v>81</v>
      </c>
      <c r="T555" s="72"/>
      <c r="U555" s="146">
        <v>25000.0</v>
      </c>
      <c r="V555" s="71"/>
      <c r="W555" s="72"/>
      <c r="X555" s="146">
        <v>0.0</v>
      </c>
      <c r="Y555" s="72"/>
      <c r="Z555" s="145" t="s">
        <v>74</v>
      </c>
      <c r="AA555" s="72"/>
      <c r="AB555" s="147" t="s">
        <v>75</v>
      </c>
      <c r="AC555" s="75"/>
      <c r="AD555" s="75"/>
      <c r="AE555" s="75"/>
      <c r="AF555" s="75"/>
      <c r="AG555" s="75"/>
      <c r="AH555" s="75"/>
      <c r="AI555" s="75"/>
      <c r="AJ555" s="75"/>
      <c r="AK555" s="75"/>
      <c r="AL555" s="75"/>
      <c r="AM555" s="75"/>
    </row>
    <row r="556">
      <c r="A556" s="75"/>
      <c r="B556" s="160" t="s">
        <v>1336</v>
      </c>
      <c r="C556" s="161">
        <v>46134.8346680324</v>
      </c>
      <c r="D556" s="72"/>
      <c r="E556" s="143" t="s">
        <v>7</v>
      </c>
      <c r="F556" s="71"/>
      <c r="G556" s="72"/>
      <c r="H556" s="143" t="s">
        <v>127</v>
      </c>
      <c r="I556" s="71"/>
      <c r="J556" s="72"/>
      <c r="K556" s="143" t="s">
        <v>1337</v>
      </c>
      <c r="L556" s="71"/>
      <c r="M556" s="71"/>
      <c r="N556" s="71"/>
      <c r="O556" s="72"/>
      <c r="P556" s="99" t="s">
        <v>124</v>
      </c>
      <c r="Q556" s="71"/>
      <c r="R556" s="72"/>
      <c r="S556" s="145" t="s">
        <v>73</v>
      </c>
      <c r="T556" s="72"/>
      <c r="U556" s="146">
        <v>5000.0</v>
      </c>
      <c r="V556" s="71"/>
      <c r="W556" s="72"/>
      <c r="X556" s="146">
        <v>0.0</v>
      </c>
      <c r="Y556" s="72"/>
      <c r="Z556" s="145" t="s">
        <v>74</v>
      </c>
      <c r="AA556" s="72"/>
      <c r="AB556" s="147" t="s">
        <v>75</v>
      </c>
      <c r="AC556" s="75"/>
      <c r="AD556" s="75"/>
      <c r="AE556" s="75"/>
      <c r="AF556" s="75"/>
      <c r="AG556" s="75"/>
      <c r="AH556" s="75"/>
      <c r="AI556" s="75"/>
      <c r="AJ556" s="75"/>
      <c r="AK556" s="75"/>
      <c r="AL556" s="75"/>
      <c r="AM556" s="75"/>
    </row>
    <row r="557">
      <c r="A557" s="75"/>
      <c r="B557" s="160" t="s">
        <v>1338</v>
      </c>
      <c r="C557" s="161">
        <v>46134.83324423611</v>
      </c>
      <c r="D557" s="72"/>
      <c r="E557" s="143" t="s">
        <v>70</v>
      </c>
      <c r="F557" s="71"/>
      <c r="G557" s="72"/>
      <c r="H557" s="143" t="s">
        <v>122</v>
      </c>
      <c r="I557" s="71"/>
      <c r="J557" s="72"/>
      <c r="K557" s="143" t="s">
        <v>1339</v>
      </c>
      <c r="L557" s="71"/>
      <c r="M557" s="71"/>
      <c r="N557" s="71"/>
      <c r="O557" s="72"/>
      <c r="P557" s="99" t="s">
        <v>124</v>
      </c>
      <c r="Q557" s="71"/>
      <c r="R557" s="72"/>
      <c r="S557" s="145" t="s">
        <v>73</v>
      </c>
      <c r="T557" s="72"/>
      <c r="U557" s="146">
        <v>5000.0</v>
      </c>
      <c r="V557" s="71"/>
      <c r="W557" s="72"/>
      <c r="X557" s="146">
        <v>0.0</v>
      </c>
      <c r="Y557" s="72"/>
      <c r="Z557" s="145" t="s">
        <v>74</v>
      </c>
      <c r="AA557" s="72"/>
      <c r="AB557" s="147" t="s">
        <v>67</v>
      </c>
      <c r="AC557" s="75"/>
      <c r="AD557" s="75"/>
      <c r="AE557" s="75"/>
      <c r="AF557" s="75"/>
      <c r="AG557" s="75"/>
      <c r="AH557" s="75"/>
      <c r="AI557" s="75"/>
      <c r="AJ557" s="75"/>
      <c r="AK557" s="75"/>
      <c r="AL557" s="75"/>
      <c r="AM557" s="75"/>
    </row>
    <row r="558">
      <c r="A558" s="75"/>
      <c r="B558" s="160" t="s">
        <v>1340</v>
      </c>
      <c r="C558" s="161">
        <v>46134.82482679398</v>
      </c>
      <c r="D558" s="72"/>
      <c r="E558" s="143" t="s">
        <v>7</v>
      </c>
      <c r="F558" s="71"/>
      <c r="G558" s="72"/>
      <c r="H558" s="143" t="s">
        <v>78</v>
      </c>
      <c r="I558" s="71"/>
      <c r="J558" s="72"/>
      <c r="K558" s="143" t="s">
        <v>638</v>
      </c>
      <c r="L558" s="71"/>
      <c r="M558" s="71"/>
      <c r="N558" s="71"/>
      <c r="O558" s="72"/>
      <c r="P558" s="99" t="s">
        <v>1341</v>
      </c>
      <c r="Q558" s="71"/>
      <c r="R558" s="72"/>
      <c r="S558" s="145" t="s">
        <v>81</v>
      </c>
      <c r="T558" s="72"/>
      <c r="U558" s="146">
        <v>25000.0</v>
      </c>
      <c r="V558" s="71"/>
      <c r="W558" s="72"/>
      <c r="X558" s="146">
        <v>0.0</v>
      </c>
      <c r="Y558" s="72"/>
      <c r="Z558" s="145" t="s">
        <v>74</v>
      </c>
      <c r="AA558" s="72"/>
      <c r="AB558" s="147" t="s">
        <v>67</v>
      </c>
      <c r="AC558" s="75"/>
      <c r="AD558" s="75"/>
      <c r="AE558" s="75"/>
      <c r="AF558" s="75"/>
      <c r="AG558" s="75"/>
      <c r="AH558" s="75"/>
      <c r="AI558" s="75"/>
      <c r="AJ558" s="75"/>
      <c r="AK558" s="75"/>
      <c r="AL558" s="75"/>
      <c r="AM558" s="75"/>
    </row>
    <row r="559">
      <c r="A559" s="75"/>
      <c r="B559" s="160" t="s">
        <v>1342</v>
      </c>
      <c r="C559" s="161">
        <v>46134.823184583336</v>
      </c>
      <c r="D559" s="72"/>
      <c r="E559" s="143" t="s">
        <v>7</v>
      </c>
      <c r="F559" s="71"/>
      <c r="G559" s="72"/>
      <c r="H559" s="143" t="s">
        <v>78</v>
      </c>
      <c r="I559" s="71"/>
      <c r="J559" s="72"/>
      <c r="K559" s="143" t="s">
        <v>1343</v>
      </c>
      <c r="L559" s="71"/>
      <c r="M559" s="71"/>
      <c r="N559" s="71"/>
      <c r="O559" s="72"/>
      <c r="P559" s="99" t="s">
        <v>294</v>
      </c>
      <c r="Q559" s="71"/>
      <c r="R559" s="72"/>
      <c r="S559" s="145" t="s">
        <v>81</v>
      </c>
      <c r="T559" s="72"/>
      <c r="U559" s="146">
        <v>25000.0</v>
      </c>
      <c r="V559" s="71"/>
      <c r="W559" s="72"/>
      <c r="X559" s="146">
        <v>0.0</v>
      </c>
      <c r="Y559" s="72"/>
      <c r="Z559" s="145" t="s">
        <v>74</v>
      </c>
      <c r="AA559" s="72"/>
      <c r="AB559" s="147" t="s">
        <v>75</v>
      </c>
      <c r="AC559" s="75"/>
      <c r="AD559" s="75"/>
      <c r="AE559" s="75"/>
      <c r="AF559" s="75"/>
      <c r="AG559" s="75"/>
      <c r="AH559" s="75"/>
      <c r="AI559" s="75"/>
      <c r="AJ559" s="75"/>
      <c r="AK559" s="75"/>
      <c r="AL559" s="75"/>
      <c r="AM559" s="75"/>
    </row>
    <row r="560">
      <c r="A560" s="75"/>
      <c r="B560" s="160" t="s">
        <v>1344</v>
      </c>
      <c r="C560" s="161">
        <v>46134.4549572338</v>
      </c>
      <c r="D560" s="72"/>
      <c r="E560" s="143" t="s">
        <v>70</v>
      </c>
      <c r="F560" s="71"/>
      <c r="G560" s="72"/>
      <c r="H560" s="143" t="s">
        <v>199</v>
      </c>
      <c r="I560" s="71"/>
      <c r="J560" s="72"/>
      <c r="K560" s="143" t="s">
        <v>1345</v>
      </c>
      <c r="L560" s="71"/>
      <c r="M560" s="71"/>
      <c r="N560" s="71"/>
      <c r="O560" s="72"/>
      <c r="P560" s="99" t="s">
        <v>124</v>
      </c>
      <c r="Q560" s="71"/>
      <c r="R560" s="72"/>
      <c r="S560" s="145" t="s">
        <v>73</v>
      </c>
      <c r="T560" s="72"/>
      <c r="U560" s="146">
        <v>6600.0</v>
      </c>
      <c r="V560" s="71"/>
      <c r="W560" s="72"/>
      <c r="X560" s="146">
        <v>0.0</v>
      </c>
      <c r="Y560" s="72"/>
      <c r="Z560" s="145" t="s">
        <v>74</v>
      </c>
      <c r="AA560" s="72"/>
      <c r="AB560" s="147" t="s">
        <v>75</v>
      </c>
      <c r="AC560" s="75"/>
      <c r="AD560" s="75"/>
      <c r="AE560" s="75"/>
      <c r="AF560" s="75"/>
      <c r="AG560" s="75"/>
      <c r="AH560" s="75"/>
      <c r="AI560" s="75"/>
      <c r="AJ560" s="75"/>
      <c r="AK560" s="75"/>
      <c r="AL560" s="75"/>
      <c r="AM560" s="75"/>
    </row>
    <row r="561">
      <c r="A561" s="75"/>
      <c r="B561" s="160" t="s">
        <v>1346</v>
      </c>
      <c r="C561" s="161">
        <v>46133.81950337963</v>
      </c>
      <c r="D561" s="72"/>
      <c r="E561" s="143" t="s">
        <v>70</v>
      </c>
      <c r="F561" s="71"/>
      <c r="G561" s="72"/>
      <c r="H561" s="143" t="s">
        <v>1105</v>
      </c>
      <c r="I561" s="71"/>
      <c r="J561" s="72"/>
      <c r="K561" s="143" t="s">
        <v>1347</v>
      </c>
      <c r="L561" s="71"/>
      <c r="M561" s="71"/>
      <c r="N561" s="71"/>
      <c r="O561" s="72"/>
      <c r="P561" s="99" t="s">
        <v>150</v>
      </c>
      <c r="Q561" s="71"/>
      <c r="R561" s="72"/>
      <c r="S561" s="145" t="s">
        <v>125</v>
      </c>
      <c r="T561" s="72"/>
      <c r="U561" s="146">
        <v>3200.0</v>
      </c>
      <c r="V561" s="71"/>
      <c r="W561" s="72"/>
      <c r="X561" s="146">
        <v>0.0</v>
      </c>
      <c r="Y561" s="72"/>
      <c r="Z561" s="145" t="s">
        <v>74</v>
      </c>
      <c r="AA561" s="72"/>
      <c r="AB561" s="147" t="s">
        <v>75</v>
      </c>
      <c r="AC561" s="75"/>
      <c r="AD561" s="75"/>
      <c r="AE561" s="75"/>
      <c r="AF561" s="75"/>
      <c r="AG561" s="75"/>
      <c r="AH561" s="75"/>
      <c r="AI561" s="75"/>
      <c r="AJ561" s="75"/>
      <c r="AK561" s="75"/>
      <c r="AL561" s="75"/>
      <c r="AM561" s="75"/>
    </row>
    <row r="562">
      <c r="A562" s="75"/>
      <c r="B562" s="160" t="s">
        <v>1348</v>
      </c>
      <c r="C562" s="161">
        <v>46133.79843357639</v>
      </c>
      <c r="D562" s="72"/>
      <c r="E562" s="143" t="s">
        <v>70</v>
      </c>
      <c r="F562" s="71"/>
      <c r="G562" s="72"/>
      <c r="H562" s="143" t="s">
        <v>1105</v>
      </c>
      <c r="I562" s="71"/>
      <c r="J562" s="72"/>
      <c r="K562" s="143" t="s">
        <v>1349</v>
      </c>
      <c r="L562" s="71"/>
      <c r="M562" s="71"/>
      <c r="N562" s="71"/>
      <c r="O562" s="72"/>
      <c r="P562" s="99" t="s">
        <v>150</v>
      </c>
      <c r="Q562" s="71"/>
      <c r="R562" s="72"/>
      <c r="S562" s="145" t="s">
        <v>125</v>
      </c>
      <c r="T562" s="72"/>
      <c r="U562" s="146">
        <v>6300.0</v>
      </c>
      <c r="V562" s="71"/>
      <c r="W562" s="72"/>
      <c r="X562" s="146">
        <v>0.0</v>
      </c>
      <c r="Y562" s="72"/>
      <c r="Z562" s="145" t="s">
        <v>74</v>
      </c>
      <c r="AA562" s="72"/>
      <c r="AB562" s="147" t="s">
        <v>75</v>
      </c>
      <c r="AC562" s="75"/>
      <c r="AD562" s="75"/>
      <c r="AE562" s="75"/>
      <c r="AF562" s="75"/>
      <c r="AG562" s="75"/>
      <c r="AH562" s="75"/>
      <c r="AI562" s="75"/>
      <c r="AJ562" s="75"/>
      <c r="AK562" s="75"/>
      <c r="AL562" s="75"/>
      <c r="AM562" s="75"/>
    </row>
    <row r="563">
      <c r="A563" s="75"/>
      <c r="B563" s="160" t="s">
        <v>1350</v>
      </c>
      <c r="C563" s="161">
        <v>46133.79595186343</v>
      </c>
      <c r="D563" s="72"/>
      <c r="E563" s="143" t="s">
        <v>70</v>
      </c>
      <c r="F563" s="71"/>
      <c r="G563" s="72"/>
      <c r="H563" s="143" t="s">
        <v>312</v>
      </c>
      <c r="I563" s="71"/>
      <c r="J563" s="72"/>
      <c r="K563" s="143" t="s">
        <v>1351</v>
      </c>
      <c r="L563" s="71"/>
      <c r="M563" s="71"/>
      <c r="N563" s="71"/>
      <c r="O563" s="72"/>
      <c r="P563" s="99" t="s">
        <v>1021</v>
      </c>
      <c r="Q563" s="71"/>
      <c r="R563" s="72"/>
      <c r="S563" s="145" t="s">
        <v>23</v>
      </c>
      <c r="T563" s="72"/>
      <c r="U563" s="146">
        <v>48500.0</v>
      </c>
      <c r="V563" s="71"/>
      <c r="W563" s="72"/>
      <c r="X563" s="146">
        <v>0.0</v>
      </c>
      <c r="Y563" s="72"/>
      <c r="Z563" s="145" t="s">
        <v>74</v>
      </c>
      <c r="AA563" s="72"/>
      <c r="AB563" s="147" t="s">
        <v>75</v>
      </c>
      <c r="AC563" s="75"/>
      <c r="AD563" s="75"/>
      <c r="AE563" s="75"/>
      <c r="AF563" s="75"/>
      <c r="AG563" s="75"/>
      <c r="AH563" s="75"/>
      <c r="AI563" s="75"/>
      <c r="AJ563" s="75"/>
      <c r="AK563" s="75"/>
      <c r="AL563" s="75"/>
      <c r="AM563" s="75"/>
    </row>
    <row r="564">
      <c r="A564" s="75"/>
      <c r="B564" s="160" t="s">
        <v>1352</v>
      </c>
      <c r="C564" s="161">
        <v>46132.838198240745</v>
      </c>
      <c r="D564" s="72"/>
      <c r="E564" s="143" t="s">
        <v>7</v>
      </c>
      <c r="F564" s="71"/>
      <c r="G564" s="72"/>
      <c r="H564" s="143" t="s">
        <v>78</v>
      </c>
      <c r="I564" s="71"/>
      <c r="J564" s="72"/>
      <c r="K564" s="143" t="s">
        <v>1353</v>
      </c>
      <c r="L564" s="71"/>
      <c r="M564" s="71"/>
      <c r="N564" s="71"/>
      <c r="O564" s="72"/>
      <c r="P564" s="99" t="s">
        <v>356</v>
      </c>
      <c r="Q564" s="71"/>
      <c r="R564" s="72"/>
      <c r="S564" s="145" t="s">
        <v>81</v>
      </c>
      <c r="T564" s="72"/>
      <c r="U564" s="146">
        <v>25000.0</v>
      </c>
      <c r="V564" s="71"/>
      <c r="W564" s="72"/>
      <c r="X564" s="146">
        <v>0.0</v>
      </c>
      <c r="Y564" s="72"/>
      <c r="Z564" s="145" t="s">
        <v>74</v>
      </c>
      <c r="AA564" s="72"/>
      <c r="AB564" s="147" t="s">
        <v>75</v>
      </c>
      <c r="AC564" s="75"/>
      <c r="AD564" s="75"/>
      <c r="AE564" s="75"/>
      <c r="AF564" s="75"/>
      <c r="AG564" s="75"/>
      <c r="AH564" s="75"/>
      <c r="AI564" s="75"/>
      <c r="AJ564" s="75"/>
      <c r="AK564" s="75"/>
      <c r="AL564" s="75"/>
      <c r="AM564" s="75"/>
    </row>
    <row r="565">
      <c r="A565" s="75"/>
      <c r="B565" s="160" t="s">
        <v>1354</v>
      </c>
      <c r="C565" s="161">
        <v>46132.82317478009</v>
      </c>
      <c r="D565" s="72"/>
      <c r="E565" s="143" t="s">
        <v>70</v>
      </c>
      <c r="F565" s="71"/>
      <c r="G565" s="72"/>
      <c r="H565" s="143" t="s">
        <v>138</v>
      </c>
      <c r="I565" s="71"/>
      <c r="J565" s="72"/>
      <c r="K565" s="143" t="s">
        <v>1355</v>
      </c>
      <c r="L565" s="71"/>
      <c r="M565" s="71"/>
      <c r="N565" s="71"/>
      <c r="O565" s="72"/>
      <c r="P565" s="99" t="s">
        <v>140</v>
      </c>
      <c r="Q565" s="71"/>
      <c r="R565" s="72"/>
      <c r="S565" s="145" t="s">
        <v>0</v>
      </c>
      <c r="T565" s="72"/>
      <c r="U565" s="146">
        <v>150000.0</v>
      </c>
      <c r="V565" s="71"/>
      <c r="W565" s="72"/>
      <c r="X565" s="146">
        <v>0.0</v>
      </c>
      <c r="Y565" s="72"/>
      <c r="Z565" s="145" t="s">
        <v>74</v>
      </c>
      <c r="AA565" s="72"/>
      <c r="AB565" s="147" t="s">
        <v>75</v>
      </c>
      <c r="AC565" s="75"/>
      <c r="AD565" s="75"/>
      <c r="AE565" s="75"/>
      <c r="AF565" s="75"/>
      <c r="AG565" s="75"/>
      <c r="AH565" s="75"/>
      <c r="AI565" s="75"/>
      <c r="AJ565" s="75"/>
      <c r="AK565" s="75"/>
      <c r="AL565" s="75"/>
      <c r="AM565" s="75"/>
    </row>
    <row r="566">
      <c r="A566" s="75"/>
      <c r="B566" s="160" t="s">
        <v>1356</v>
      </c>
      <c r="C566" s="161">
        <v>46132.82240211805</v>
      </c>
      <c r="D566" s="72"/>
      <c r="E566" s="143" t="s">
        <v>70</v>
      </c>
      <c r="F566" s="71"/>
      <c r="G566" s="72"/>
      <c r="H566" s="143" t="s">
        <v>138</v>
      </c>
      <c r="I566" s="71"/>
      <c r="J566" s="72"/>
      <c r="K566" s="143" t="s">
        <v>1355</v>
      </c>
      <c r="L566" s="71"/>
      <c r="M566" s="71"/>
      <c r="N566" s="71"/>
      <c r="O566" s="72"/>
      <c r="P566" s="99" t="s">
        <v>140</v>
      </c>
      <c r="Q566" s="71"/>
      <c r="R566" s="72"/>
      <c r="S566" s="145" t="s">
        <v>0</v>
      </c>
      <c r="T566" s="72"/>
      <c r="U566" s="146">
        <v>140000.0</v>
      </c>
      <c r="V566" s="71"/>
      <c r="W566" s="72"/>
      <c r="X566" s="146">
        <v>0.0</v>
      </c>
      <c r="Y566" s="72"/>
      <c r="Z566" s="145" t="s">
        <v>74</v>
      </c>
      <c r="AA566" s="72"/>
      <c r="AB566" s="147" t="s">
        <v>67</v>
      </c>
      <c r="AC566" s="75"/>
      <c r="AD566" s="75"/>
      <c r="AE566" s="75"/>
      <c r="AF566" s="75"/>
      <c r="AG566" s="75"/>
      <c r="AH566" s="75"/>
      <c r="AI566" s="75"/>
      <c r="AJ566" s="75"/>
      <c r="AK566" s="75"/>
      <c r="AL566" s="75"/>
      <c r="AM566" s="75"/>
    </row>
    <row r="567">
      <c r="A567" s="75"/>
      <c r="B567" s="160" t="s">
        <v>1357</v>
      </c>
      <c r="C567" s="161">
        <v>46132.82149657408</v>
      </c>
      <c r="D567" s="72"/>
      <c r="E567" s="143" t="s">
        <v>7</v>
      </c>
      <c r="F567" s="71"/>
      <c r="G567" s="72"/>
      <c r="H567" s="143" t="s">
        <v>143</v>
      </c>
      <c r="I567" s="71"/>
      <c r="J567" s="72"/>
      <c r="K567" s="143" t="s">
        <v>1358</v>
      </c>
      <c r="L567" s="71"/>
      <c r="M567" s="71"/>
      <c r="N567" s="71"/>
      <c r="O567" s="72"/>
      <c r="P567" s="99" t="s">
        <v>140</v>
      </c>
      <c r="Q567" s="71"/>
      <c r="R567" s="72"/>
      <c r="S567" s="145" t="s">
        <v>0</v>
      </c>
      <c r="T567" s="72"/>
      <c r="U567" s="146">
        <v>280000.0</v>
      </c>
      <c r="V567" s="71"/>
      <c r="W567" s="72"/>
      <c r="X567" s="146">
        <v>0.0</v>
      </c>
      <c r="Y567" s="72"/>
      <c r="Z567" s="145" t="s">
        <v>74</v>
      </c>
      <c r="AA567" s="72"/>
      <c r="AB567" s="147" t="s">
        <v>67</v>
      </c>
      <c r="AC567" s="75"/>
      <c r="AD567" s="75"/>
      <c r="AE567" s="75"/>
      <c r="AF567" s="75"/>
      <c r="AG567" s="75"/>
      <c r="AH567" s="75"/>
      <c r="AI567" s="75"/>
      <c r="AJ567" s="75"/>
      <c r="AK567" s="75"/>
      <c r="AL567" s="75"/>
      <c r="AM567" s="75"/>
    </row>
    <row r="568">
      <c r="A568" s="75"/>
      <c r="B568" s="160" t="s">
        <v>1359</v>
      </c>
      <c r="C568" s="161">
        <v>46132.82038586806</v>
      </c>
      <c r="D568" s="72"/>
      <c r="E568" s="143" t="s">
        <v>7</v>
      </c>
      <c r="F568" s="71"/>
      <c r="G568" s="72"/>
      <c r="H568" s="143" t="s">
        <v>143</v>
      </c>
      <c r="I568" s="71"/>
      <c r="J568" s="72"/>
      <c r="K568" s="143" t="s">
        <v>1360</v>
      </c>
      <c r="L568" s="71"/>
      <c r="M568" s="71"/>
      <c r="N568" s="71"/>
      <c r="O568" s="72"/>
      <c r="P568" s="99" t="s">
        <v>140</v>
      </c>
      <c r="Q568" s="71"/>
      <c r="R568" s="72"/>
      <c r="S568" s="145" t="s">
        <v>0</v>
      </c>
      <c r="T568" s="72"/>
      <c r="U568" s="146">
        <v>300000.0</v>
      </c>
      <c r="V568" s="71"/>
      <c r="W568" s="72"/>
      <c r="X568" s="146">
        <v>0.0</v>
      </c>
      <c r="Y568" s="72"/>
      <c r="Z568" s="145" t="s">
        <v>74</v>
      </c>
      <c r="AA568" s="72"/>
      <c r="AB568" s="147" t="s">
        <v>75</v>
      </c>
      <c r="AC568" s="75"/>
      <c r="AD568" s="75"/>
      <c r="AE568" s="75"/>
      <c r="AF568" s="75"/>
      <c r="AG568" s="75"/>
      <c r="AH568" s="75"/>
      <c r="AI568" s="75"/>
      <c r="AJ568" s="75"/>
      <c r="AK568" s="75"/>
      <c r="AL568" s="75"/>
      <c r="AM568" s="75"/>
    </row>
    <row r="569">
      <c r="A569" s="75"/>
      <c r="B569" s="160" t="s">
        <v>1361</v>
      </c>
      <c r="C569" s="161">
        <v>46132.76597645834</v>
      </c>
      <c r="D569" s="72"/>
      <c r="E569" s="143" t="s">
        <v>7</v>
      </c>
      <c r="F569" s="71"/>
      <c r="G569" s="72"/>
      <c r="H569" s="143" t="s">
        <v>127</v>
      </c>
      <c r="I569" s="71"/>
      <c r="J569" s="72"/>
      <c r="K569" s="143" t="s">
        <v>1362</v>
      </c>
      <c r="L569" s="71"/>
      <c r="M569" s="71"/>
      <c r="N569" s="71"/>
      <c r="O569" s="72"/>
      <c r="P569" s="99" t="s">
        <v>124</v>
      </c>
      <c r="Q569" s="71"/>
      <c r="R569" s="72"/>
      <c r="S569" s="145" t="s">
        <v>73</v>
      </c>
      <c r="T569" s="72"/>
      <c r="U569" s="146">
        <v>7000.0</v>
      </c>
      <c r="V569" s="71"/>
      <c r="W569" s="72"/>
      <c r="X569" s="146">
        <v>0.0</v>
      </c>
      <c r="Y569" s="72"/>
      <c r="Z569" s="145" t="s">
        <v>74</v>
      </c>
      <c r="AA569" s="72"/>
      <c r="AB569" s="147" t="s">
        <v>67</v>
      </c>
      <c r="AC569" s="75"/>
      <c r="AD569" s="75"/>
      <c r="AE569" s="75"/>
      <c r="AF569" s="75"/>
      <c r="AG569" s="75"/>
      <c r="AH569" s="75"/>
      <c r="AI569" s="75"/>
      <c r="AJ569" s="75"/>
      <c r="AK569" s="75"/>
      <c r="AL569" s="75"/>
      <c r="AM569" s="75"/>
    </row>
    <row r="570">
      <c r="A570" s="75"/>
      <c r="B570" s="160" t="s">
        <v>1363</v>
      </c>
      <c r="C570" s="161">
        <v>46132.76547524305</v>
      </c>
      <c r="D570" s="72"/>
      <c r="E570" s="143" t="s">
        <v>70</v>
      </c>
      <c r="F570" s="71"/>
      <c r="G570" s="72"/>
      <c r="H570" s="143" t="s">
        <v>122</v>
      </c>
      <c r="I570" s="71"/>
      <c r="J570" s="72"/>
      <c r="K570" s="143" t="s">
        <v>1364</v>
      </c>
      <c r="L570" s="71"/>
      <c r="M570" s="71"/>
      <c r="N570" s="71"/>
      <c r="O570" s="72"/>
      <c r="P570" s="99" t="s">
        <v>124</v>
      </c>
      <c r="Q570" s="71"/>
      <c r="R570" s="72"/>
      <c r="S570" s="145" t="s">
        <v>73</v>
      </c>
      <c r="T570" s="72"/>
      <c r="U570" s="146">
        <v>7000.0</v>
      </c>
      <c r="V570" s="71"/>
      <c r="W570" s="72"/>
      <c r="X570" s="146">
        <v>0.0</v>
      </c>
      <c r="Y570" s="72"/>
      <c r="Z570" s="145" t="s">
        <v>74</v>
      </c>
      <c r="AA570" s="72"/>
      <c r="AB570" s="147" t="s">
        <v>75</v>
      </c>
      <c r="AC570" s="75"/>
      <c r="AD570" s="75"/>
      <c r="AE570" s="75"/>
      <c r="AF570" s="75"/>
      <c r="AG570" s="75"/>
      <c r="AH570" s="75"/>
      <c r="AI570" s="75"/>
      <c r="AJ570" s="75"/>
      <c r="AK570" s="75"/>
      <c r="AL570" s="75"/>
      <c r="AM570" s="75"/>
    </row>
    <row r="571">
      <c r="A571" s="75"/>
      <c r="B571" s="160" t="s">
        <v>1365</v>
      </c>
      <c r="C571" s="161">
        <v>46131.872023240736</v>
      </c>
      <c r="D571" s="72"/>
      <c r="E571" s="143" t="s">
        <v>7</v>
      </c>
      <c r="F571" s="71"/>
      <c r="G571" s="72"/>
      <c r="H571" s="143" t="s">
        <v>138</v>
      </c>
      <c r="I571" s="71"/>
      <c r="J571" s="72"/>
      <c r="K571" s="143" t="s">
        <v>1366</v>
      </c>
      <c r="L571" s="71"/>
      <c r="M571" s="71"/>
      <c r="N571" s="71"/>
      <c r="O571" s="72"/>
      <c r="P571" s="99" t="s">
        <v>1367</v>
      </c>
      <c r="Q571" s="71"/>
      <c r="R571" s="72"/>
      <c r="S571" s="145" t="s">
        <v>0</v>
      </c>
      <c r="T571" s="72"/>
      <c r="U571" s="146">
        <v>75000.0</v>
      </c>
      <c r="V571" s="71"/>
      <c r="W571" s="72"/>
      <c r="X571" s="146">
        <v>0.0</v>
      </c>
      <c r="Y571" s="72"/>
      <c r="Z571" s="145" t="s">
        <v>74</v>
      </c>
      <c r="AA571" s="72"/>
      <c r="AB571" s="147" t="s">
        <v>75</v>
      </c>
      <c r="AC571" s="75"/>
      <c r="AD571" s="75"/>
      <c r="AE571" s="75"/>
      <c r="AF571" s="75"/>
      <c r="AG571" s="75"/>
      <c r="AH571" s="75"/>
      <c r="AI571" s="75"/>
      <c r="AJ571" s="75"/>
      <c r="AK571" s="75"/>
      <c r="AL571" s="75"/>
      <c r="AM571" s="75"/>
    </row>
    <row r="572">
      <c r="A572" s="75"/>
      <c r="B572" s="160" t="s">
        <v>1368</v>
      </c>
      <c r="C572" s="161">
        <v>46130.874329976854</v>
      </c>
      <c r="D572" s="72"/>
      <c r="E572" s="143" t="s">
        <v>70</v>
      </c>
      <c r="F572" s="71"/>
      <c r="G572" s="72"/>
      <c r="H572" s="143" t="s">
        <v>199</v>
      </c>
      <c r="I572" s="71"/>
      <c r="J572" s="72"/>
      <c r="K572" s="143" t="s">
        <v>1369</v>
      </c>
      <c r="L572" s="71"/>
      <c r="M572" s="71"/>
      <c r="N572" s="71"/>
      <c r="O572" s="72"/>
      <c r="P572" s="99" t="s">
        <v>124</v>
      </c>
      <c r="Q572" s="71"/>
      <c r="R572" s="72"/>
      <c r="S572" s="145" t="s">
        <v>73</v>
      </c>
      <c r="T572" s="72"/>
      <c r="U572" s="146">
        <v>4500.0</v>
      </c>
      <c r="V572" s="71"/>
      <c r="W572" s="72"/>
      <c r="X572" s="146">
        <v>0.0</v>
      </c>
      <c r="Y572" s="72"/>
      <c r="Z572" s="145" t="s">
        <v>74</v>
      </c>
      <c r="AA572" s="72"/>
      <c r="AB572" s="147" t="s">
        <v>75</v>
      </c>
      <c r="AC572" s="75"/>
      <c r="AD572" s="75"/>
      <c r="AE572" s="75"/>
      <c r="AF572" s="75"/>
      <c r="AG572" s="75"/>
      <c r="AH572" s="75"/>
      <c r="AI572" s="75"/>
      <c r="AJ572" s="75"/>
      <c r="AK572" s="75"/>
      <c r="AL572" s="75"/>
      <c r="AM572" s="75"/>
    </row>
    <row r="573">
      <c r="A573" s="75"/>
      <c r="B573" s="160" t="s">
        <v>1370</v>
      </c>
      <c r="C573" s="161">
        <v>46129.98412581018</v>
      </c>
      <c r="D573" s="72"/>
      <c r="E573" s="143" t="s">
        <v>70</v>
      </c>
      <c r="F573" s="71"/>
      <c r="G573" s="72"/>
      <c r="H573" s="143" t="s">
        <v>125</v>
      </c>
      <c r="I573" s="71"/>
      <c r="J573" s="72"/>
      <c r="K573" s="143" t="s">
        <v>1371</v>
      </c>
      <c r="L573" s="71"/>
      <c r="M573" s="71"/>
      <c r="N573" s="71"/>
      <c r="O573" s="72"/>
      <c r="P573" s="99" t="s">
        <v>150</v>
      </c>
      <c r="Q573" s="71"/>
      <c r="R573" s="72"/>
      <c r="S573" s="145" t="s">
        <v>23</v>
      </c>
      <c r="T573" s="72"/>
      <c r="U573" s="146">
        <v>32000.0</v>
      </c>
      <c r="V573" s="71"/>
      <c r="W573" s="72"/>
      <c r="X573" s="146">
        <v>0.0</v>
      </c>
      <c r="Y573" s="72"/>
      <c r="Z573" s="145" t="s">
        <v>74</v>
      </c>
      <c r="AA573" s="72"/>
      <c r="AB573" s="147" t="s">
        <v>75</v>
      </c>
      <c r="AC573" s="75"/>
      <c r="AD573" s="75"/>
      <c r="AE573" s="75"/>
      <c r="AF573" s="75"/>
      <c r="AG573" s="75"/>
      <c r="AH573" s="75"/>
      <c r="AI573" s="75"/>
      <c r="AJ573" s="75"/>
      <c r="AK573" s="75"/>
      <c r="AL573" s="75"/>
      <c r="AM573" s="75"/>
    </row>
    <row r="574">
      <c r="A574" s="75"/>
      <c r="B574" s="160" t="s">
        <v>1372</v>
      </c>
      <c r="C574" s="161">
        <v>46129.82006469907</v>
      </c>
      <c r="D574" s="72"/>
      <c r="E574" s="143" t="s">
        <v>70</v>
      </c>
      <c r="F574" s="71"/>
      <c r="G574" s="72"/>
      <c r="H574" s="143" t="s">
        <v>199</v>
      </c>
      <c r="I574" s="71"/>
      <c r="J574" s="72"/>
      <c r="K574" s="143" t="s">
        <v>1373</v>
      </c>
      <c r="L574" s="71"/>
      <c r="M574" s="71"/>
      <c r="N574" s="71"/>
      <c r="O574" s="72"/>
      <c r="P574" s="99" t="s">
        <v>124</v>
      </c>
      <c r="Q574" s="71"/>
      <c r="R574" s="72"/>
      <c r="S574" s="145" t="s">
        <v>73</v>
      </c>
      <c r="T574" s="72"/>
      <c r="U574" s="146">
        <v>3000.0</v>
      </c>
      <c r="V574" s="71"/>
      <c r="W574" s="72"/>
      <c r="X574" s="146">
        <v>0.0</v>
      </c>
      <c r="Y574" s="72"/>
      <c r="Z574" s="145" t="s">
        <v>74</v>
      </c>
      <c r="AA574" s="72"/>
      <c r="AB574" s="147" t="s">
        <v>67</v>
      </c>
      <c r="AC574" s="75"/>
      <c r="AD574" s="75"/>
      <c r="AE574" s="75"/>
      <c r="AF574" s="75"/>
      <c r="AG574" s="75"/>
      <c r="AH574" s="75"/>
      <c r="AI574" s="75"/>
      <c r="AJ574" s="75"/>
      <c r="AK574" s="75"/>
      <c r="AL574" s="75"/>
      <c r="AM574" s="75"/>
    </row>
    <row r="575">
      <c r="A575" s="75"/>
      <c r="B575" s="160" t="s">
        <v>1374</v>
      </c>
      <c r="C575" s="161">
        <v>46129.81797815972</v>
      </c>
      <c r="D575" s="72"/>
      <c r="E575" s="143" t="s">
        <v>70</v>
      </c>
      <c r="F575" s="71"/>
      <c r="G575" s="72"/>
      <c r="H575" s="143" t="s">
        <v>122</v>
      </c>
      <c r="I575" s="71"/>
      <c r="J575" s="72"/>
      <c r="K575" s="143" t="s">
        <v>1375</v>
      </c>
      <c r="L575" s="71"/>
      <c r="M575" s="71"/>
      <c r="N575" s="71"/>
      <c r="O575" s="72"/>
      <c r="P575" s="99" t="s">
        <v>124</v>
      </c>
      <c r="Q575" s="71"/>
      <c r="R575" s="72"/>
      <c r="S575" s="145" t="s">
        <v>73</v>
      </c>
      <c r="T575" s="72"/>
      <c r="U575" s="146">
        <v>140000.0</v>
      </c>
      <c r="V575" s="71"/>
      <c r="W575" s="72"/>
      <c r="X575" s="146">
        <v>0.0</v>
      </c>
      <c r="Y575" s="72"/>
      <c r="Z575" s="145" t="s">
        <v>74</v>
      </c>
      <c r="AA575" s="72"/>
      <c r="AB575" s="147" t="s">
        <v>67</v>
      </c>
      <c r="AC575" s="75"/>
      <c r="AD575" s="75"/>
      <c r="AE575" s="75"/>
      <c r="AF575" s="75"/>
      <c r="AG575" s="75"/>
      <c r="AH575" s="75"/>
      <c r="AI575" s="75"/>
      <c r="AJ575" s="75"/>
      <c r="AK575" s="75"/>
      <c r="AL575" s="75"/>
      <c r="AM575" s="75"/>
    </row>
    <row r="576">
      <c r="A576" s="75"/>
      <c r="B576" s="160" t="s">
        <v>1376</v>
      </c>
      <c r="C576" s="161">
        <v>46129.815615775464</v>
      </c>
      <c r="D576" s="72"/>
      <c r="E576" s="143" t="s">
        <v>7</v>
      </c>
      <c r="F576" s="71"/>
      <c r="G576" s="72"/>
      <c r="H576" s="143" t="s">
        <v>193</v>
      </c>
      <c r="I576" s="71"/>
      <c r="J576" s="72"/>
      <c r="K576" s="143" t="s">
        <v>1377</v>
      </c>
      <c r="L576" s="71"/>
      <c r="M576" s="71"/>
      <c r="N576" s="71"/>
      <c r="O576" s="72"/>
      <c r="P576" s="99" t="s">
        <v>124</v>
      </c>
      <c r="Q576" s="71"/>
      <c r="R576" s="72"/>
      <c r="S576" s="145" t="s">
        <v>73</v>
      </c>
      <c r="T576" s="72"/>
      <c r="U576" s="146">
        <v>100.0</v>
      </c>
      <c r="V576" s="71"/>
      <c r="W576" s="72"/>
      <c r="X576" s="146">
        <v>0.0</v>
      </c>
      <c r="Y576" s="72"/>
      <c r="Z576" s="145" t="s">
        <v>74</v>
      </c>
      <c r="AA576" s="72"/>
      <c r="AB576" s="147" t="s">
        <v>67</v>
      </c>
      <c r="AC576" s="75"/>
      <c r="AD576" s="75"/>
      <c r="AE576" s="75"/>
      <c r="AF576" s="75"/>
      <c r="AG576" s="75"/>
      <c r="AH576" s="75"/>
      <c r="AI576" s="75"/>
      <c r="AJ576" s="75"/>
      <c r="AK576" s="75"/>
      <c r="AL576" s="75"/>
      <c r="AM576" s="75"/>
    </row>
    <row r="577">
      <c r="A577" s="75"/>
      <c r="B577" s="160" t="s">
        <v>1378</v>
      </c>
      <c r="C577" s="161">
        <v>46129.813669062496</v>
      </c>
      <c r="D577" s="72"/>
      <c r="E577" s="143" t="s">
        <v>70</v>
      </c>
      <c r="F577" s="71"/>
      <c r="G577" s="72"/>
      <c r="H577" s="143" t="s">
        <v>196</v>
      </c>
      <c r="I577" s="71"/>
      <c r="J577" s="72"/>
      <c r="K577" s="143" t="s">
        <v>1379</v>
      </c>
      <c r="L577" s="71"/>
      <c r="M577" s="71"/>
      <c r="N577" s="71"/>
      <c r="O577" s="72"/>
      <c r="P577" s="99" t="s">
        <v>150</v>
      </c>
      <c r="Q577" s="71"/>
      <c r="R577" s="72"/>
      <c r="S577" s="145" t="s">
        <v>125</v>
      </c>
      <c r="T577" s="72"/>
      <c r="U577" s="146">
        <v>100000.0</v>
      </c>
      <c r="V577" s="71"/>
      <c r="W577" s="72"/>
      <c r="X577" s="146">
        <v>0.0</v>
      </c>
      <c r="Y577" s="72"/>
      <c r="Z577" s="145" t="s">
        <v>74</v>
      </c>
      <c r="AA577" s="72"/>
      <c r="AB577" s="147" t="s">
        <v>67</v>
      </c>
      <c r="AC577" s="75"/>
      <c r="AD577" s="75"/>
      <c r="AE577" s="75"/>
      <c r="AF577" s="75"/>
      <c r="AG577" s="75"/>
      <c r="AH577" s="75"/>
      <c r="AI577" s="75"/>
      <c r="AJ577" s="75"/>
      <c r="AK577" s="75"/>
      <c r="AL577" s="75"/>
      <c r="AM577" s="75"/>
    </row>
    <row r="578">
      <c r="A578" s="75"/>
      <c r="B578" s="160" t="s">
        <v>1380</v>
      </c>
      <c r="C578" s="161">
        <v>46129.678979930555</v>
      </c>
      <c r="D578" s="72"/>
      <c r="E578" s="143" t="s">
        <v>70</v>
      </c>
      <c r="F578" s="71"/>
      <c r="G578" s="72"/>
      <c r="H578" s="143" t="s">
        <v>204</v>
      </c>
      <c r="I578" s="71"/>
      <c r="J578" s="72"/>
      <c r="K578" s="143" t="s">
        <v>205</v>
      </c>
      <c r="L578" s="71"/>
      <c r="M578" s="71"/>
      <c r="N578" s="71"/>
      <c r="O578" s="72"/>
      <c r="P578" s="99" t="s">
        <v>124</v>
      </c>
      <c r="Q578" s="71"/>
      <c r="R578" s="72"/>
      <c r="S578" s="145" t="s">
        <v>73</v>
      </c>
      <c r="T578" s="72"/>
      <c r="U578" s="146">
        <v>1900.0</v>
      </c>
      <c r="V578" s="71"/>
      <c r="W578" s="72"/>
      <c r="X578" s="146">
        <v>0.0</v>
      </c>
      <c r="Y578" s="72"/>
      <c r="Z578" s="145" t="s">
        <v>74</v>
      </c>
      <c r="AA578" s="72"/>
      <c r="AB578" s="147" t="s">
        <v>67</v>
      </c>
      <c r="AC578" s="75"/>
      <c r="AD578" s="75"/>
      <c r="AE578" s="75"/>
      <c r="AF578" s="75"/>
      <c r="AG578" s="75"/>
      <c r="AH578" s="75"/>
      <c r="AI578" s="75"/>
      <c r="AJ578" s="75"/>
      <c r="AK578" s="75"/>
      <c r="AL578" s="75"/>
      <c r="AM578" s="75"/>
    </row>
    <row r="579">
      <c r="A579" s="75"/>
      <c r="B579" s="160" t="s">
        <v>1381</v>
      </c>
      <c r="C579" s="161">
        <v>46129.67752516204</v>
      </c>
      <c r="D579" s="72"/>
      <c r="E579" s="143" t="s">
        <v>7</v>
      </c>
      <c r="F579" s="71"/>
      <c r="G579" s="72"/>
      <c r="H579" s="143" t="s">
        <v>127</v>
      </c>
      <c r="I579" s="71"/>
      <c r="J579" s="72"/>
      <c r="K579" s="143" t="s">
        <v>1382</v>
      </c>
      <c r="L579" s="71"/>
      <c r="M579" s="71"/>
      <c r="N579" s="71"/>
      <c r="O579" s="72"/>
      <c r="P579" s="99" t="s">
        <v>124</v>
      </c>
      <c r="Q579" s="71"/>
      <c r="R579" s="72"/>
      <c r="S579" s="145" t="s">
        <v>73</v>
      </c>
      <c r="T579" s="72"/>
      <c r="U579" s="146">
        <v>6000.0</v>
      </c>
      <c r="V579" s="71"/>
      <c r="W579" s="72"/>
      <c r="X579" s="146">
        <v>0.0</v>
      </c>
      <c r="Y579" s="72"/>
      <c r="Z579" s="145" t="s">
        <v>74</v>
      </c>
      <c r="AA579" s="72"/>
      <c r="AB579" s="147" t="s">
        <v>75</v>
      </c>
      <c r="AC579" s="75"/>
      <c r="AD579" s="75"/>
      <c r="AE579" s="75"/>
      <c r="AF579" s="75"/>
      <c r="AG579" s="75"/>
      <c r="AH579" s="75"/>
      <c r="AI579" s="75"/>
      <c r="AJ579" s="75"/>
      <c r="AK579" s="75"/>
      <c r="AL579" s="75"/>
      <c r="AM579" s="75"/>
    </row>
    <row r="580">
      <c r="A580" s="75"/>
      <c r="B580" s="160" t="s">
        <v>1383</v>
      </c>
      <c r="C580" s="161">
        <v>46129.676837499996</v>
      </c>
      <c r="D580" s="72"/>
      <c r="E580" s="143" t="s">
        <v>70</v>
      </c>
      <c r="F580" s="71"/>
      <c r="G580" s="72"/>
      <c r="H580" s="143" t="s">
        <v>122</v>
      </c>
      <c r="I580" s="71"/>
      <c r="J580" s="72"/>
      <c r="K580" s="143" t="s">
        <v>1384</v>
      </c>
      <c r="L580" s="71"/>
      <c r="M580" s="71"/>
      <c r="N580" s="71"/>
      <c r="O580" s="72"/>
      <c r="P580" s="99" t="s">
        <v>124</v>
      </c>
      <c r="Q580" s="71"/>
      <c r="R580" s="72"/>
      <c r="S580" s="145" t="s">
        <v>73</v>
      </c>
      <c r="T580" s="72"/>
      <c r="U580" s="146">
        <v>6000.0</v>
      </c>
      <c r="V580" s="71"/>
      <c r="W580" s="72"/>
      <c r="X580" s="146">
        <v>0.0</v>
      </c>
      <c r="Y580" s="72"/>
      <c r="Z580" s="145" t="s">
        <v>74</v>
      </c>
      <c r="AA580" s="72"/>
      <c r="AB580" s="147" t="s">
        <v>67</v>
      </c>
      <c r="AC580" s="75"/>
      <c r="AD580" s="75"/>
      <c r="AE580" s="75"/>
      <c r="AF580" s="75"/>
      <c r="AG580" s="75"/>
      <c r="AH580" s="75"/>
      <c r="AI580" s="75"/>
      <c r="AJ580" s="75"/>
      <c r="AK580" s="75"/>
      <c r="AL580" s="75"/>
      <c r="AM580" s="75"/>
    </row>
    <row r="581">
      <c r="A581" s="75"/>
      <c r="B581" s="160" t="s">
        <v>1385</v>
      </c>
      <c r="C581" s="161">
        <v>46129.67200994213</v>
      </c>
      <c r="D581" s="72"/>
      <c r="E581" s="143" t="s">
        <v>7</v>
      </c>
      <c r="F581" s="71"/>
      <c r="G581" s="72"/>
      <c r="H581" s="143" t="s">
        <v>312</v>
      </c>
      <c r="I581" s="71"/>
      <c r="J581" s="72"/>
      <c r="K581" s="143" t="s">
        <v>1386</v>
      </c>
      <c r="L581" s="71"/>
      <c r="M581" s="71"/>
      <c r="N581" s="71"/>
      <c r="O581" s="72"/>
      <c r="P581" s="99" t="s">
        <v>226</v>
      </c>
      <c r="Q581" s="71"/>
      <c r="R581" s="72"/>
      <c r="S581" s="145" t="s">
        <v>23</v>
      </c>
      <c r="T581" s="72"/>
      <c r="U581" s="146">
        <v>88300.0</v>
      </c>
      <c r="V581" s="71"/>
      <c r="W581" s="72"/>
      <c r="X581" s="146">
        <v>0.0</v>
      </c>
      <c r="Y581" s="72"/>
      <c r="Z581" s="145" t="s">
        <v>74</v>
      </c>
      <c r="AA581" s="72"/>
      <c r="AB581" s="147" t="s">
        <v>67</v>
      </c>
      <c r="AC581" s="75"/>
      <c r="AD581" s="75"/>
      <c r="AE581" s="75"/>
      <c r="AF581" s="75"/>
      <c r="AG581" s="75"/>
      <c r="AH581" s="75"/>
      <c r="AI581" s="75"/>
      <c r="AJ581" s="75"/>
      <c r="AK581" s="75"/>
      <c r="AL581" s="75"/>
      <c r="AM581" s="75"/>
    </row>
    <row r="582">
      <c r="A582" s="75"/>
      <c r="B582" s="160" t="s">
        <v>1387</v>
      </c>
      <c r="C582" s="161">
        <v>46129.67000359954</v>
      </c>
      <c r="D582" s="72"/>
      <c r="E582" s="143" t="s">
        <v>7</v>
      </c>
      <c r="F582" s="71"/>
      <c r="G582" s="72"/>
      <c r="H582" s="143" t="s">
        <v>224</v>
      </c>
      <c r="I582" s="71"/>
      <c r="J582" s="72"/>
      <c r="K582" s="143" t="s">
        <v>1388</v>
      </c>
      <c r="L582" s="71"/>
      <c r="M582" s="71"/>
      <c r="N582" s="71"/>
      <c r="O582" s="72"/>
      <c r="P582" s="99" t="s">
        <v>226</v>
      </c>
      <c r="Q582" s="71"/>
      <c r="R582" s="72"/>
      <c r="S582" s="145" t="s">
        <v>23</v>
      </c>
      <c r="T582" s="72"/>
      <c r="U582" s="146">
        <v>7600.0</v>
      </c>
      <c r="V582" s="71"/>
      <c r="W582" s="72"/>
      <c r="X582" s="146">
        <v>0.0</v>
      </c>
      <c r="Y582" s="72"/>
      <c r="Z582" s="145" t="s">
        <v>74</v>
      </c>
      <c r="AA582" s="72"/>
      <c r="AB582" s="147" t="s">
        <v>67</v>
      </c>
      <c r="AC582" s="75"/>
      <c r="AD582" s="75"/>
      <c r="AE582" s="75"/>
      <c r="AF582" s="75"/>
      <c r="AG582" s="75"/>
      <c r="AH582" s="75"/>
      <c r="AI582" s="75"/>
      <c r="AJ582" s="75"/>
      <c r="AK582" s="75"/>
      <c r="AL582" s="75"/>
      <c r="AM582" s="75"/>
    </row>
    <row r="583">
      <c r="A583" s="75"/>
      <c r="B583" s="160" t="s">
        <v>1389</v>
      </c>
      <c r="C583" s="161">
        <v>46129.66846457176</v>
      </c>
      <c r="D583" s="72"/>
      <c r="E583" s="143" t="s">
        <v>70</v>
      </c>
      <c r="F583" s="71"/>
      <c r="G583" s="72"/>
      <c r="H583" s="143" t="s">
        <v>122</v>
      </c>
      <c r="I583" s="71"/>
      <c r="J583" s="72"/>
      <c r="K583" s="143" t="s">
        <v>1390</v>
      </c>
      <c r="L583" s="71"/>
      <c r="M583" s="71"/>
      <c r="N583" s="71"/>
      <c r="O583" s="72"/>
      <c r="P583" s="99" t="s">
        <v>124</v>
      </c>
      <c r="Q583" s="71"/>
      <c r="R583" s="72"/>
      <c r="S583" s="145" t="s">
        <v>73</v>
      </c>
      <c r="T583" s="72"/>
      <c r="U583" s="146">
        <v>10000.0</v>
      </c>
      <c r="V583" s="71"/>
      <c r="W583" s="72"/>
      <c r="X583" s="146">
        <v>0.0</v>
      </c>
      <c r="Y583" s="72"/>
      <c r="Z583" s="145" t="s">
        <v>74</v>
      </c>
      <c r="AA583" s="72"/>
      <c r="AB583" s="147" t="s">
        <v>75</v>
      </c>
      <c r="AC583" s="75"/>
      <c r="AD583" s="75"/>
      <c r="AE583" s="75"/>
      <c r="AF583" s="75"/>
      <c r="AG583" s="75"/>
      <c r="AH583" s="75"/>
      <c r="AI583" s="75"/>
      <c r="AJ583" s="75"/>
      <c r="AK583" s="75"/>
      <c r="AL583" s="75"/>
      <c r="AM583" s="75"/>
    </row>
    <row r="584">
      <c r="A584" s="75"/>
      <c r="B584" s="160" t="s">
        <v>1391</v>
      </c>
      <c r="C584" s="161">
        <v>46129.667996261574</v>
      </c>
      <c r="D584" s="72"/>
      <c r="E584" s="143" t="s">
        <v>7</v>
      </c>
      <c r="F584" s="71"/>
      <c r="G584" s="72"/>
      <c r="H584" s="143" t="s">
        <v>127</v>
      </c>
      <c r="I584" s="71"/>
      <c r="J584" s="72"/>
      <c r="K584" s="143" t="s">
        <v>1392</v>
      </c>
      <c r="L584" s="71"/>
      <c r="M584" s="71"/>
      <c r="N584" s="71"/>
      <c r="O584" s="72"/>
      <c r="P584" s="99" t="s">
        <v>124</v>
      </c>
      <c r="Q584" s="71"/>
      <c r="R584" s="72"/>
      <c r="S584" s="145" t="s">
        <v>73</v>
      </c>
      <c r="T584" s="72"/>
      <c r="U584" s="146">
        <v>10000.0</v>
      </c>
      <c r="V584" s="71"/>
      <c r="W584" s="72"/>
      <c r="X584" s="146">
        <v>0.0</v>
      </c>
      <c r="Y584" s="72"/>
      <c r="Z584" s="145" t="s">
        <v>74</v>
      </c>
      <c r="AA584" s="72"/>
      <c r="AB584" s="147" t="s">
        <v>67</v>
      </c>
      <c r="AC584" s="75"/>
      <c r="AD584" s="75"/>
      <c r="AE584" s="75"/>
      <c r="AF584" s="75"/>
      <c r="AG584" s="75"/>
      <c r="AH584" s="75"/>
      <c r="AI584" s="75"/>
      <c r="AJ584" s="75"/>
      <c r="AK584" s="75"/>
      <c r="AL584" s="75"/>
      <c r="AM584" s="75"/>
    </row>
    <row r="585">
      <c r="A585" s="75"/>
      <c r="B585" s="160" t="s">
        <v>1393</v>
      </c>
      <c r="C585" s="161">
        <v>46129.66553966435</v>
      </c>
      <c r="D585" s="72"/>
      <c r="E585" s="143" t="s">
        <v>70</v>
      </c>
      <c r="F585" s="71"/>
      <c r="G585" s="72"/>
      <c r="H585" s="143" t="s">
        <v>138</v>
      </c>
      <c r="I585" s="71"/>
      <c r="J585" s="72"/>
      <c r="K585" s="143" t="s">
        <v>1394</v>
      </c>
      <c r="L585" s="71"/>
      <c r="M585" s="71"/>
      <c r="N585" s="71"/>
      <c r="O585" s="72"/>
      <c r="P585" s="99" t="s">
        <v>140</v>
      </c>
      <c r="Q585" s="71"/>
      <c r="R585" s="72"/>
      <c r="S585" s="145" t="s">
        <v>0</v>
      </c>
      <c r="T585" s="72"/>
      <c r="U585" s="146">
        <v>25000.0</v>
      </c>
      <c r="V585" s="71"/>
      <c r="W585" s="72"/>
      <c r="X585" s="146">
        <v>0.0</v>
      </c>
      <c r="Y585" s="72"/>
      <c r="Z585" s="145" t="s">
        <v>74</v>
      </c>
      <c r="AA585" s="72"/>
      <c r="AB585" s="147" t="s">
        <v>67</v>
      </c>
      <c r="AC585" s="75"/>
      <c r="AD585" s="75"/>
      <c r="AE585" s="75"/>
      <c r="AF585" s="75"/>
      <c r="AG585" s="75"/>
      <c r="AH585" s="75"/>
      <c r="AI585" s="75"/>
      <c r="AJ585" s="75"/>
      <c r="AK585" s="75"/>
      <c r="AL585" s="75"/>
      <c r="AM585" s="75"/>
    </row>
    <row r="586">
      <c r="A586" s="75"/>
      <c r="B586" s="160" t="s">
        <v>1395</v>
      </c>
      <c r="C586" s="161">
        <v>46129.66402829861</v>
      </c>
      <c r="D586" s="72"/>
      <c r="E586" s="143" t="s">
        <v>7</v>
      </c>
      <c r="F586" s="71"/>
      <c r="G586" s="72"/>
      <c r="H586" s="143" t="s">
        <v>143</v>
      </c>
      <c r="I586" s="71"/>
      <c r="J586" s="72"/>
      <c r="K586" s="143" t="s">
        <v>1396</v>
      </c>
      <c r="L586" s="71"/>
      <c r="M586" s="71"/>
      <c r="N586" s="71"/>
      <c r="O586" s="72"/>
      <c r="P586" s="99" t="s">
        <v>140</v>
      </c>
      <c r="Q586" s="71"/>
      <c r="R586" s="72"/>
      <c r="S586" s="145" t="s">
        <v>0</v>
      </c>
      <c r="T586" s="72"/>
      <c r="U586" s="146">
        <v>50000.0</v>
      </c>
      <c r="V586" s="71"/>
      <c r="W586" s="72"/>
      <c r="X586" s="146">
        <v>0.0</v>
      </c>
      <c r="Y586" s="72"/>
      <c r="Z586" s="145" t="s">
        <v>74</v>
      </c>
      <c r="AA586" s="72"/>
      <c r="AB586" s="147" t="s">
        <v>67</v>
      </c>
      <c r="AC586" s="75"/>
      <c r="AD586" s="75"/>
      <c r="AE586" s="75"/>
      <c r="AF586" s="75"/>
      <c r="AG586" s="75"/>
      <c r="AH586" s="75"/>
      <c r="AI586" s="75"/>
      <c r="AJ586" s="75"/>
      <c r="AK586" s="75"/>
      <c r="AL586" s="75"/>
      <c r="AM586" s="75"/>
    </row>
    <row r="587">
      <c r="A587" s="75"/>
      <c r="B587" s="160" t="s">
        <v>1397</v>
      </c>
      <c r="C587" s="161">
        <v>46128.76698680555</v>
      </c>
      <c r="D587" s="72"/>
      <c r="E587" s="143" t="s">
        <v>70</v>
      </c>
      <c r="F587" s="71"/>
      <c r="G587" s="72"/>
      <c r="H587" s="143" t="s">
        <v>312</v>
      </c>
      <c r="I587" s="71"/>
      <c r="J587" s="72"/>
      <c r="K587" s="143" t="s">
        <v>1398</v>
      </c>
      <c r="L587" s="71"/>
      <c r="M587" s="71"/>
      <c r="N587" s="71"/>
      <c r="O587" s="72"/>
      <c r="P587" s="99" t="s">
        <v>1021</v>
      </c>
      <c r="Q587" s="71"/>
      <c r="R587" s="72"/>
      <c r="S587" s="145" t="s">
        <v>23</v>
      </c>
      <c r="T587" s="72"/>
      <c r="U587" s="146">
        <v>92000.0</v>
      </c>
      <c r="V587" s="71"/>
      <c r="W587" s="72"/>
      <c r="X587" s="146">
        <v>0.0</v>
      </c>
      <c r="Y587" s="72"/>
      <c r="Z587" s="145" t="s">
        <v>74</v>
      </c>
      <c r="AA587" s="72"/>
      <c r="AB587" s="147" t="s">
        <v>75</v>
      </c>
      <c r="AC587" s="75"/>
      <c r="AD587" s="75"/>
      <c r="AE587" s="75"/>
      <c r="AF587" s="75"/>
      <c r="AG587" s="75"/>
      <c r="AH587" s="75"/>
      <c r="AI587" s="75"/>
      <c r="AJ587" s="75"/>
      <c r="AK587" s="75"/>
      <c r="AL587" s="75"/>
      <c r="AM587" s="75"/>
    </row>
    <row r="588">
      <c r="A588" s="75"/>
      <c r="B588" s="160" t="s">
        <v>1399</v>
      </c>
      <c r="C588" s="161">
        <v>46128.76447618056</v>
      </c>
      <c r="D588" s="72"/>
      <c r="E588" s="143" t="s">
        <v>70</v>
      </c>
      <c r="F588" s="71"/>
      <c r="G588" s="72"/>
      <c r="H588" s="143" t="s">
        <v>169</v>
      </c>
      <c r="I588" s="71"/>
      <c r="J588" s="72"/>
      <c r="K588" s="143" t="s">
        <v>1400</v>
      </c>
      <c r="L588" s="71"/>
      <c r="M588" s="71"/>
      <c r="N588" s="71"/>
      <c r="O588" s="72"/>
      <c r="P588" s="99" t="s">
        <v>1401</v>
      </c>
      <c r="Q588" s="71"/>
      <c r="R588" s="72"/>
      <c r="S588" s="145" t="s">
        <v>125</v>
      </c>
      <c r="T588" s="72"/>
      <c r="U588" s="146">
        <v>10000.0</v>
      </c>
      <c r="V588" s="71"/>
      <c r="W588" s="72"/>
      <c r="X588" s="146">
        <v>0.0</v>
      </c>
      <c r="Y588" s="72"/>
      <c r="Z588" s="145" t="s">
        <v>74</v>
      </c>
      <c r="AA588" s="72"/>
      <c r="AB588" s="147" t="s">
        <v>75</v>
      </c>
      <c r="AC588" s="75"/>
      <c r="AD588" s="75"/>
      <c r="AE588" s="75"/>
      <c r="AF588" s="75"/>
      <c r="AG588" s="75"/>
      <c r="AH588" s="75"/>
      <c r="AI588" s="75"/>
      <c r="AJ588" s="75"/>
      <c r="AK588" s="75"/>
      <c r="AL588" s="75"/>
      <c r="AM588" s="75"/>
    </row>
    <row r="589">
      <c r="A589" s="75"/>
      <c r="B589" s="160" t="s">
        <v>1402</v>
      </c>
      <c r="C589" s="161">
        <v>46128.66927648148</v>
      </c>
      <c r="D589" s="72"/>
      <c r="E589" s="143" t="s">
        <v>7</v>
      </c>
      <c r="F589" s="71"/>
      <c r="G589" s="72"/>
      <c r="H589" s="143" t="s">
        <v>78</v>
      </c>
      <c r="I589" s="71"/>
      <c r="J589" s="72"/>
      <c r="K589" s="143" t="s">
        <v>894</v>
      </c>
      <c r="L589" s="71"/>
      <c r="M589" s="71"/>
      <c r="N589" s="71"/>
      <c r="O589" s="72"/>
      <c r="P589" s="99" t="s">
        <v>283</v>
      </c>
      <c r="Q589" s="71"/>
      <c r="R589" s="72"/>
      <c r="S589" s="145" t="s">
        <v>81</v>
      </c>
      <c r="T589" s="72"/>
      <c r="U589" s="146">
        <v>25000.0</v>
      </c>
      <c r="V589" s="71"/>
      <c r="W589" s="72"/>
      <c r="X589" s="146">
        <v>0.0</v>
      </c>
      <c r="Y589" s="72"/>
      <c r="Z589" s="145" t="s">
        <v>74</v>
      </c>
      <c r="AA589" s="72"/>
      <c r="AB589" s="147" t="s">
        <v>67</v>
      </c>
      <c r="AC589" s="75"/>
      <c r="AD589" s="75"/>
      <c r="AE589" s="75"/>
      <c r="AF589" s="75"/>
      <c r="AG589" s="75"/>
      <c r="AH589" s="75"/>
      <c r="AI589" s="75"/>
      <c r="AJ589" s="75"/>
      <c r="AK589" s="75"/>
      <c r="AL589" s="75"/>
      <c r="AM589" s="75"/>
    </row>
    <row r="590">
      <c r="A590" s="75"/>
      <c r="B590" s="160" t="s">
        <v>1403</v>
      </c>
      <c r="C590" s="161">
        <v>46128.66476597222</v>
      </c>
      <c r="D590" s="72"/>
      <c r="E590" s="143" t="s">
        <v>7</v>
      </c>
      <c r="F590" s="71"/>
      <c r="G590" s="72"/>
      <c r="H590" s="143" t="s">
        <v>78</v>
      </c>
      <c r="I590" s="71"/>
      <c r="J590" s="72"/>
      <c r="K590" s="143" t="s">
        <v>892</v>
      </c>
      <c r="L590" s="71"/>
      <c r="M590" s="71"/>
      <c r="N590" s="71"/>
      <c r="O590" s="72"/>
      <c r="P590" s="99" t="s">
        <v>280</v>
      </c>
      <c r="Q590" s="71"/>
      <c r="R590" s="72"/>
      <c r="S590" s="145" t="s">
        <v>81</v>
      </c>
      <c r="T590" s="72"/>
      <c r="U590" s="146">
        <v>25000.0</v>
      </c>
      <c r="V590" s="71"/>
      <c r="W590" s="72"/>
      <c r="X590" s="146">
        <v>0.0</v>
      </c>
      <c r="Y590" s="72"/>
      <c r="Z590" s="145" t="s">
        <v>74</v>
      </c>
      <c r="AA590" s="72"/>
      <c r="AB590" s="147" t="s">
        <v>67</v>
      </c>
      <c r="AC590" s="75"/>
      <c r="AD590" s="75"/>
      <c r="AE590" s="75"/>
      <c r="AF590" s="75"/>
      <c r="AG590" s="75"/>
      <c r="AH590" s="75"/>
      <c r="AI590" s="75"/>
      <c r="AJ590" s="75"/>
      <c r="AK590" s="75"/>
      <c r="AL590" s="75"/>
      <c r="AM590" s="75"/>
    </row>
    <row r="591">
      <c r="A591" s="75"/>
      <c r="B591" s="160" t="s">
        <v>1404</v>
      </c>
      <c r="C591" s="161">
        <v>46127.79319020834</v>
      </c>
      <c r="D591" s="72"/>
      <c r="E591" s="143" t="s">
        <v>7</v>
      </c>
      <c r="F591" s="71"/>
      <c r="G591" s="72"/>
      <c r="H591" s="143" t="s">
        <v>78</v>
      </c>
      <c r="I591" s="71"/>
      <c r="J591" s="72"/>
      <c r="K591" s="143" t="s">
        <v>1405</v>
      </c>
      <c r="L591" s="71"/>
      <c r="M591" s="71"/>
      <c r="N591" s="71"/>
      <c r="O591" s="72"/>
      <c r="P591" s="99" t="s">
        <v>1406</v>
      </c>
      <c r="Q591" s="71"/>
      <c r="R591" s="72"/>
      <c r="S591" s="145" t="s">
        <v>81</v>
      </c>
      <c r="T591" s="72"/>
      <c r="U591" s="146">
        <v>25000.0</v>
      </c>
      <c r="V591" s="71"/>
      <c r="W591" s="72"/>
      <c r="X591" s="146">
        <v>0.0</v>
      </c>
      <c r="Y591" s="72"/>
      <c r="Z591" s="145" t="s">
        <v>74</v>
      </c>
      <c r="AA591" s="72"/>
      <c r="AB591" s="147" t="s">
        <v>67</v>
      </c>
      <c r="AC591" s="75"/>
      <c r="AD591" s="75"/>
      <c r="AE591" s="75"/>
      <c r="AF591" s="75"/>
      <c r="AG591" s="75"/>
      <c r="AH591" s="75"/>
      <c r="AI591" s="75"/>
      <c r="AJ591" s="75"/>
      <c r="AK591" s="75"/>
      <c r="AL591" s="75"/>
      <c r="AM591" s="75"/>
    </row>
    <row r="592">
      <c r="A592" s="75"/>
      <c r="B592" s="160" t="s">
        <v>1407</v>
      </c>
      <c r="C592" s="161">
        <v>46127.74448650463</v>
      </c>
      <c r="D592" s="72"/>
      <c r="E592" s="143" t="s">
        <v>70</v>
      </c>
      <c r="F592" s="71"/>
      <c r="G592" s="72"/>
      <c r="H592" s="143" t="s">
        <v>196</v>
      </c>
      <c r="I592" s="71"/>
      <c r="J592" s="72"/>
      <c r="K592" s="143" t="s">
        <v>1408</v>
      </c>
      <c r="L592" s="71"/>
      <c r="M592" s="71"/>
      <c r="N592" s="71"/>
      <c r="O592" s="72"/>
      <c r="P592" s="99" t="s">
        <v>150</v>
      </c>
      <c r="Q592" s="71"/>
      <c r="R592" s="72"/>
      <c r="S592" s="145" t="s">
        <v>125</v>
      </c>
      <c r="T592" s="72"/>
      <c r="U592" s="146">
        <v>2000.0</v>
      </c>
      <c r="V592" s="71"/>
      <c r="W592" s="72"/>
      <c r="X592" s="146">
        <v>0.0</v>
      </c>
      <c r="Y592" s="72"/>
      <c r="Z592" s="145" t="s">
        <v>74</v>
      </c>
      <c r="AA592" s="72"/>
      <c r="AB592" s="147" t="s">
        <v>75</v>
      </c>
      <c r="AC592" s="75"/>
      <c r="AD592" s="75"/>
      <c r="AE592" s="75"/>
      <c r="AF592" s="75"/>
      <c r="AG592" s="75"/>
      <c r="AH592" s="75"/>
      <c r="AI592" s="75"/>
      <c r="AJ592" s="75"/>
      <c r="AK592" s="75"/>
      <c r="AL592" s="75"/>
      <c r="AM592" s="75"/>
    </row>
    <row r="593">
      <c r="A593" s="75"/>
      <c r="B593" s="160" t="s">
        <v>1409</v>
      </c>
      <c r="C593" s="161">
        <v>46127.74372834491</v>
      </c>
      <c r="D593" s="72"/>
      <c r="E593" s="143" t="s">
        <v>70</v>
      </c>
      <c r="F593" s="71"/>
      <c r="G593" s="72"/>
      <c r="H593" s="143" t="s">
        <v>1105</v>
      </c>
      <c r="I593" s="71"/>
      <c r="J593" s="72"/>
      <c r="K593" s="143" t="s">
        <v>1347</v>
      </c>
      <c r="L593" s="71"/>
      <c r="M593" s="71"/>
      <c r="N593" s="71"/>
      <c r="O593" s="72"/>
      <c r="P593" s="99" t="s">
        <v>150</v>
      </c>
      <c r="Q593" s="71"/>
      <c r="R593" s="72"/>
      <c r="S593" s="145" t="s">
        <v>125</v>
      </c>
      <c r="T593" s="72"/>
      <c r="U593" s="146">
        <v>2400.0</v>
      </c>
      <c r="V593" s="71"/>
      <c r="W593" s="72"/>
      <c r="X593" s="146">
        <v>0.0</v>
      </c>
      <c r="Y593" s="72"/>
      <c r="Z593" s="145" t="s">
        <v>74</v>
      </c>
      <c r="AA593" s="72"/>
      <c r="AB593" s="147" t="s">
        <v>75</v>
      </c>
      <c r="AC593" s="75"/>
      <c r="AD593" s="75"/>
      <c r="AE593" s="75"/>
      <c r="AF593" s="75"/>
      <c r="AG593" s="75"/>
      <c r="AH593" s="75"/>
      <c r="AI593" s="75"/>
      <c r="AJ593" s="75"/>
      <c r="AK593" s="75"/>
      <c r="AL593" s="75"/>
      <c r="AM593" s="75"/>
    </row>
    <row r="594">
      <c r="A594" s="75"/>
      <c r="B594" s="160" t="s">
        <v>1410</v>
      </c>
      <c r="C594" s="161">
        <v>46127.33967622685</v>
      </c>
      <c r="D594" s="72"/>
      <c r="E594" s="143" t="s">
        <v>70</v>
      </c>
      <c r="F594" s="71"/>
      <c r="G594" s="72"/>
      <c r="H594" s="143" t="s">
        <v>122</v>
      </c>
      <c r="I594" s="71"/>
      <c r="J594" s="72"/>
      <c r="K594" s="143" t="s">
        <v>1411</v>
      </c>
      <c r="L594" s="71"/>
      <c r="M594" s="71"/>
      <c r="N594" s="71"/>
      <c r="O594" s="72"/>
      <c r="P594" s="99" t="s">
        <v>124</v>
      </c>
      <c r="Q594" s="71"/>
      <c r="R594" s="72"/>
      <c r="S594" s="145" t="s">
        <v>73</v>
      </c>
      <c r="T594" s="72"/>
      <c r="U594" s="146">
        <v>10000.0</v>
      </c>
      <c r="V594" s="71"/>
      <c r="W594" s="72"/>
      <c r="X594" s="146">
        <v>0.0</v>
      </c>
      <c r="Y594" s="72"/>
      <c r="Z594" s="145" t="s">
        <v>74</v>
      </c>
      <c r="AA594" s="72"/>
      <c r="AB594" s="147" t="s">
        <v>75</v>
      </c>
      <c r="AC594" s="75"/>
      <c r="AD594" s="75"/>
      <c r="AE594" s="75"/>
      <c r="AF594" s="75"/>
      <c r="AG594" s="75"/>
      <c r="AH594" s="75"/>
      <c r="AI594" s="75"/>
      <c r="AJ594" s="75"/>
      <c r="AK594" s="75"/>
      <c r="AL594" s="75"/>
      <c r="AM594" s="75"/>
    </row>
    <row r="595">
      <c r="A595" s="75"/>
      <c r="B595" s="160" t="s">
        <v>1412</v>
      </c>
      <c r="C595" s="161">
        <v>46127.339074965275</v>
      </c>
      <c r="D595" s="72"/>
      <c r="E595" s="143" t="s">
        <v>7</v>
      </c>
      <c r="F595" s="71"/>
      <c r="G595" s="72"/>
      <c r="H595" s="143" t="s">
        <v>127</v>
      </c>
      <c r="I595" s="71"/>
      <c r="J595" s="72"/>
      <c r="K595" s="143" t="s">
        <v>1413</v>
      </c>
      <c r="L595" s="71"/>
      <c r="M595" s="71"/>
      <c r="N595" s="71"/>
      <c r="O595" s="72"/>
      <c r="P595" s="99" t="s">
        <v>124</v>
      </c>
      <c r="Q595" s="71"/>
      <c r="R595" s="72"/>
      <c r="S595" s="145" t="s">
        <v>73</v>
      </c>
      <c r="T595" s="72"/>
      <c r="U595" s="146">
        <v>10000.0</v>
      </c>
      <c r="V595" s="71"/>
      <c r="W595" s="72"/>
      <c r="X595" s="146">
        <v>0.0</v>
      </c>
      <c r="Y595" s="72"/>
      <c r="Z595" s="145" t="s">
        <v>74</v>
      </c>
      <c r="AA595" s="72"/>
      <c r="AB595" s="147" t="s">
        <v>67</v>
      </c>
      <c r="AC595" s="75"/>
      <c r="AD595" s="75"/>
      <c r="AE595" s="75"/>
      <c r="AF595" s="75"/>
      <c r="AG595" s="75"/>
      <c r="AH595" s="75"/>
      <c r="AI595" s="75"/>
      <c r="AJ595" s="75"/>
      <c r="AK595" s="75"/>
      <c r="AL595" s="75"/>
      <c r="AM595" s="75"/>
    </row>
    <row r="596">
      <c r="A596" s="75"/>
      <c r="B596" s="160" t="s">
        <v>1414</v>
      </c>
      <c r="C596" s="161">
        <v>46127.33029574074</v>
      </c>
      <c r="D596" s="72"/>
      <c r="E596" s="143" t="s">
        <v>70</v>
      </c>
      <c r="F596" s="71"/>
      <c r="G596" s="72"/>
      <c r="H596" s="143" t="s">
        <v>28</v>
      </c>
      <c r="I596" s="71"/>
      <c r="J596" s="72"/>
      <c r="K596" s="143" t="s">
        <v>1415</v>
      </c>
      <c r="L596" s="71"/>
      <c r="M596" s="71"/>
      <c r="N596" s="71"/>
      <c r="O596" s="72"/>
      <c r="P596" s="99" t="s">
        <v>1092</v>
      </c>
      <c r="Q596" s="71"/>
      <c r="R596" s="72"/>
      <c r="S596" s="145" t="s">
        <v>73</v>
      </c>
      <c r="T596" s="72"/>
      <c r="U596" s="146">
        <v>92161.0</v>
      </c>
      <c r="V596" s="71"/>
      <c r="W596" s="72"/>
      <c r="X596" s="146">
        <v>0.0</v>
      </c>
      <c r="Y596" s="72"/>
      <c r="Z596" s="145" t="s">
        <v>74</v>
      </c>
      <c r="AA596" s="72"/>
      <c r="AB596" s="147" t="s">
        <v>75</v>
      </c>
      <c r="AC596" s="75"/>
      <c r="AD596" s="75"/>
      <c r="AE596" s="75"/>
      <c r="AF596" s="75"/>
      <c r="AG596" s="75"/>
      <c r="AH596" s="75"/>
      <c r="AI596" s="75"/>
      <c r="AJ596" s="75"/>
      <c r="AK596" s="75"/>
      <c r="AL596" s="75"/>
      <c r="AM596" s="75"/>
    </row>
    <row r="597">
      <c r="A597" s="75"/>
      <c r="B597" s="160" t="s">
        <v>1416</v>
      </c>
      <c r="C597" s="161">
        <v>46126.78053892362</v>
      </c>
      <c r="D597" s="72"/>
      <c r="E597" s="143" t="s">
        <v>7</v>
      </c>
      <c r="F597" s="71"/>
      <c r="G597" s="72"/>
      <c r="H597" s="143" t="s">
        <v>127</v>
      </c>
      <c r="I597" s="71"/>
      <c r="J597" s="72"/>
      <c r="K597" s="143" t="s">
        <v>1417</v>
      </c>
      <c r="L597" s="71"/>
      <c r="M597" s="71"/>
      <c r="N597" s="71"/>
      <c r="O597" s="72"/>
      <c r="P597" s="99" t="s">
        <v>124</v>
      </c>
      <c r="Q597" s="71"/>
      <c r="R597" s="72"/>
      <c r="S597" s="145" t="s">
        <v>73</v>
      </c>
      <c r="T597" s="72"/>
      <c r="U597" s="146">
        <v>80000.0</v>
      </c>
      <c r="V597" s="71"/>
      <c r="W597" s="72"/>
      <c r="X597" s="146">
        <v>0.0</v>
      </c>
      <c r="Y597" s="72"/>
      <c r="Z597" s="145" t="s">
        <v>74</v>
      </c>
      <c r="AA597" s="72"/>
      <c r="AB597" s="147" t="s">
        <v>75</v>
      </c>
      <c r="AC597" s="75"/>
      <c r="AD597" s="75"/>
      <c r="AE597" s="75"/>
      <c r="AF597" s="75"/>
      <c r="AG597" s="75"/>
      <c r="AH597" s="75"/>
      <c r="AI597" s="75"/>
      <c r="AJ597" s="75"/>
      <c r="AK597" s="75"/>
      <c r="AL597" s="75"/>
      <c r="AM597" s="75"/>
    </row>
    <row r="598">
      <c r="A598" s="75"/>
      <c r="B598" s="160" t="s">
        <v>1418</v>
      </c>
      <c r="C598" s="161">
        <v>46126.779795208335</v>
      </c>
      <c r="D598" s="72"/>
      <c r="E598" s="143" t="s">
        <v>70</v>
      </c>
      <c r="F598" s="71"/>
      <c r="G598" s="72"/>
      <c r="H598" s="143" t="s">
        <v>122</v>
      </c>
      <c r="I598" s="71"/>
      <c r="J598" s="72"/>
      <c r="K598" s="143" t="s">
        <v>1419</v>
      </c>
      <c r="L598" s="71"/>
      <c r="M598" s="71"/>
      <c r="N598" s="71"/>
      <c r="O598" s="72"/>
      <c r="P598" s="99" t="s">
        <v>124</v>
      </c>
      <c r="Q598" s="71"/>
      <c r="R598" s="72"/>
      <c r="S598" s="145" t="s">
        <v>73</v>
      </c>
      <c r="T598" s="72"/>
      <c r="U598" s="146">
        <v>80000.0</v>
      </c>
      <c r="V598" s="71"/>
      <c r="W598" s="72"/>
      <c r="X598" s="146">
        <v>0.0</v>
      </c>
      <c r="Y598" s="72"/>
      <c r="Z598" s="145" t="s">
        <v>74</v>
      </c>
      <c r="AA598" s="72"/>
      <c r="AB598" s="147" t="s">
        <v>67</v>
      </c>
      <c r="AC598" s="75"/>
      <c r="AD598" s="75"/>
      <c r="AE598" s="75"/>
      <c r="AF598" s="75"/>
      <c r="AG598" s="75"/>
      <c r="AH598" s="75"/>
      <c r="AI598" s="75"/>
      <c r="AJ598" s="75"/>
      <c r="AK598" s="75"/>
      <c r="AL598" s="75"/>
      <c r="AM598" s="75"/>
    </row>
    <row r="599">
      <c r="A599" s="75"/>
      <c r="B599" s="160" t="s">
        <v>1420</v>
      </c>
      <c r="C599" s="161">
        <v>46126.778956828704</v>
      </c>
      <c r="D599" s="72"/>
      <c r="E599" s="143" t="s">
        <v>70</v>
      </c>
      <c r="F599" s="71"/>
      <c r="G599" s="72"/>
      <c r="H599" s="143" t="s">
        <v>196</v>
      </c>
      <c r="I599" s="71"/>
      <c r="J599" s="72"/>
      <c r="K599" s="143" t="s">
        <v>1421</v>
      </c>
      <c r="L599" s="71"/>
      <c r="M599" s="71"/>
      <c r="N599" s="71"/>
      <c r="O599" s="72"/>
      <c r="P599" s="99" t="s">
        <v>150</v>
      </c>
      <c r="Q599" s="71"/>
      <c r="R599" s="72"/>
      <c r="S599" s="145" t="s">
        <v>125</v>
      </c>
      <c r="T599" s="72"/>
      <c r="U599" s="146">
        <v>19000.0</v>
      </c>
      <c r="V599" s="71"/>
      <c r="W599" s="72"/>
      <c r="X599" s="146">
        <v>0.0</v>
      </c>
      <c r="Y599" s="72"/>
      <c r="Z599" s="145" t="s">
        <v>74</v>
      </c>
      <c r="AA599" s="72"/>
      <c r="AB599" s="147" t="s">
        <v>75</v>
      </c>
      <c r="AC599" s="75"/>
      <c r="AD599" s="75"/>
      <c r="AE599" s="75"/>
      <c r="AF599" s="75"/>
      <c r="AG599" s="75"/>
      <c r="AH599" s="75"/>
      <c r="AI599" s="75"/>
      <c r="AJ599" s="75"/>
      <c r="AK599" s="75"/>
      <c r="AL599" s="75"/>
      <c r="AM599" s="75"/>
    </row>
    <row r="600">
      <c r="A600" s="75"/>
      <c r="B600" s="160" t="s">
        <v>1422</v>
      </c>
      <c r="C600" s="161">
        <v>46126.73929719908</v>
      </c>
      <c r="D600" s="72"/>
      <c r="E600" s="143" t="s">
        <v>70</v>
      </c>
      <c r="F600" s="71"/>
      <c r="G600" s="72"/>
      <c r="H600" s="143" t="s">
        <v>312</v>
      </c>
      <c r="I600" s="71"/>
      <c r="J600" s="72"/>
      <c r="K600" s="143" t="s">
        <v>1423</v>
      </c>
      <c r="L600" s="71"/>
      <c r="M600" s="71"/>
      <c r="N600" s="71"/>
      <c r="O600" s="72"/>
      <c r="P600" s="99" t="s">
        <v>1021</v>
      </c>
      <c r="Q600" s="71"/>
      <c r="R600" s="72"/>
      <c r="S600" s="145" t="s">
        <v>23</v>
      </c>
      <c r="T600" s="72"/>
      <c r="U600" s="146">
        <v>34000.0</v>
      </c>
      <c r="V600" s="71"/>
      <c r="W600" s="72"/>
      <c r="X600" s="146">
        <v>0.0</v>
      </c>
      <c r="Y600" s="72"/>
      <c r="Z600" s="145" t="s">
        <v>74</v>
      </c>
      <c r="AA600" s="72"/>
      <c r="AB600" s="147" t="s">
        <v>67</v>
      </c>
      <c r="AC600" s="75"/>
      <c r="AD600" s="75"/>
      <c r="AE600" s="75"/>
      <c r="AF600" s="75"/>
      <c r="AG600" s="75"/>
      <c r="AH600" s="75"/>
      <c r="AI600" s="75"/>
      <c r="AJ600" s="75"/>
      <c r="AK600" s="75"/>
      <c r="AL600" s="75"/>
      <c r="AM600" s="75"/>
    </row>
    <row r="601">
      <c r="A601" s="75"/>
      <c r="B601" s="160" t="s">
        <v>1424</v>
      </c>
      <c r="C601" s="161">
        <v>46126.68290159722</v>
      </c>
      <c r="D601" s="72"/>
      <c r="E601" s="143" t="s">
        <v>70</v>
      </c>
      <c r="F601" s="71"/>
      <c r="G601" s="72"/>
      <c r="H601" s="143" t="s">
        <v>196</v>
      </c>
      <c r="I601" s="71"/>
      <c r="J601" s="72"/>
      <c r="K601" s="143" t="s">
        <v>1317</v>
      </c>
      <c r="L601" s="71"/>
      <c r="M601" s="71"/>
      <c r="N601" s="71"/>
      <c r="O601" s="72"/>
      <c r="P601" s="99" t="s">
        <v>546</v>
      </c>
      <c r="Q601" s="71"/>
      <c r="R601" s="72"/>
      <c r="S601" s="145" t="s">
        <v>23</v>
      </c>
      <c r="T601" s="72"/>
      <c r="U601" s="146">
        <v>50000.0</v>
      </c>
      <c r="V601" s="71"/>
      <c r="W601" s="72"/>
      <c r="X601" s="146">
        <v>0.0</v>
      </c>
      <c r="Y601" s="72"/>
      <c r="Z601" s="145" t="s">
        <v>74</v>
      </c>
      <c r="AA601" s="72"/>
      <c r="AB601" s="147" t="s">
        <v>67</v>
      </c>
      <c r="AC601" s="75"/>
      <c r="AD601" s="75"/>
      <c r="AE601" s="75"/>
      <c r="AF601" s="75"/>
      <c r="AG601" s="75"/>
      <c r="AH601" s="75"/>
      <c r="AI601" s="75"/>
      <c r="AJ601" s="75"/>
      <c r="AK601" s="75"/>
      <c r="AL601" s="75"/>
      <c r="AM601" s="75"/>
    </row>
    <row r="602">
      <c r="A602" s="75"/>
      <c r="B602" s="160" t="s">
        <v>1425</v>
      </c>
      <c r="C602" s="161">
        <v>46126.66947607639</v>
      </c>
      <c r="D602" s="72"/>
      <c r="E602" s="143" t="s">
        <v>7</v>
      </c>
      <c r="F602" s="71"/>
      <c r="G602" s="72"/>
      <c r="H602" s="143" t="s">
        <v>78</v>
      </c>
      <c r="I602" s="71"/>
      <c r="J602" s="72"/>
      <c r="K602" s="143" t="s">
        <v>1426</v>
      </c>
      <c r="L602" s="71"/>
      <c r="M602" s="71"/>
      <c r="N602" s="71"/>
      <c r="O602" s="72"/>
      <c r="P602" s="99" t="s">
        <v>1427</v>
      </c>
      <c r="Q602" s="71"/>
      <c r="R602" s="72"/>
      <c r="S602" s="145" t="s">
        <v>81</v>
      </c>
      <c r="T602" s="72"/>
      <c r="U602" s="146">
        <v>25000.0</v>
      </c>
      <c r="V602" s="71"/>
      <c r="W602" s="72"/>
      <c r="X602" s="146">
        <v>0.0</v>
      </c>
      <c r="Y602" s="72"/>
      <c r="Z602" s="145" t="s">
        <v>74</v>
      </c>
      <c r="AA602" s="72"/>
      <c r="AB602" s="147" t="s">
        <v>67</v>
      </c>
      <c r="AC602" s="75"/>
      <c r="AD602" s="75"/>
      <c r="AE602" s="75"/>
      <c r="AF602" s="75"/>
      <c r="AG602" s="75"/>
      <c r="AH602" s="75"/>
      <c r="AI602" s="75"/>
      <c r="AJ602" s="75"/>
      <c r="AK602" s="75"/>
      <c r="AL602" s="75"/>
      <c r="AM602" s="75"/>
    </row>
    <row r="603">
      <c r="A603" s="75"/>
      <c r="B603" s="160" t="s">
        <v>1428</v>
      </c>
      <c r="C603" s="161">
        <v>46126.66798221065</v>
      </c>
      <c r="D603" s="72"/>
      <c r="E603" s="143" t="s">
        <v>7</v>
      </c>
      <c r="F603" s="71"/>
      <c r="G603" s="72"/>
      <c r="H603" s="143" t="s">
        <v>78</v>
      </c>
      <c r="I603" s="71"/>
      <c r="J603" s="72"/>
      <c r="K603" s="143" t="s">
        <v>713</v>
      </c>
      <c r="L603" s="71"/>
      <c r="M603" s="71"/>
      <c r="N603" s="71"/>
      <c r="O603" s="72"/>
      <c r="P603" s="99" t="s">
        <v>714</v>
      </c>
      <c r="Q603" s="71"/>
      <c r="R603" s="72"/>
      <c r="S603" s="145" t="s">
        <v>81</v>
      </c>
      <c r="T603" s="72"/>
      <c r="U603" s="146">
        <v>25000.0</v>
      </c>
      <c r="V603" s="71"/>
      <c r="W603" s="72"/>
      <c r="X603" s="146">
        <v>0.0</v>
      </c>
      <c r="Y603" s="72"/>
      <c r="Z603" s="145" t="s">
        <v>74</v>
      </c>
      <c r="AA603" s="72"/>
      <c r="AB603" s="147" t="s">
        <v>67</v>
      </c>
      <c r="AC603" s="75"/>
      <c r="AD603" s="75"/>
      <c r="AE603" s="75"/>
      <c r="AF603" s="75"/>
      <c r="AG603" s="75"/>
      <c r="AH603" s="75"/>
      <c r="AI603" s="75"/>
      <c r="AJ603" s="75"/>
      <c r="AK603" s="75"/>
      <c r="AL603" s="75"/>
      <c r="AM603" s="75"/>
    </row>
    <row r="604">
      <c r="A604" s="75"/>
      <c r="B604" s="160" t="s">
        <v>1429</v>
      </c>
      <c r="C604" s="161">
        <v>46126.41829158565</v>
      </c>
      <c r="D604" s="72"/>
      <c r="E604" s="143" t="s">
        <v>7</v>
      </c>
      <c r="F604" s="71"/>
      <c r="G604" s="72"/>
      <c r="H604" s="143" t="s">
        <v>78</v>
      </c>
      <c r="I604" s="71"/>
      <c r="J604" s="72"/>
      <c r="K604" s="143" t="s">
        <v>1174</v>
      </c>
      <c r="L604" s="71"/>
      <c r="M604" s="71"/>
      <c r="N604" s="71"/>
      <c r="O604" s="72"/>
      <c r="P604" s="99" t="s">
        <v>172</v>
      </c>
      <c r="Q604" s="71"/>
      <c r="R604" s="72"/>
      <c r="S604" s="145" t="s">
        <v>81</v>
      </c>
      <c r="T604" s="72"/>
      <c r="U604" s="146">
        <v>25000.0</v>
      </c>
      <c r="V604" s="71"/>
      <c r="W604" s="72"/>
      <c r="X604" s="146">
        <v>0.0</v>
      </c>
      <c r="Y604" s="72"/>
      <c r="Z604" s="145" t="s">
        <v>74</v>
      </c>
      <c r="AA604" s="72"/>
      <c r="AB604" s="147" t="s">
        <v>67</v>
      </c>
      <c r="AC604" s="75"/>
      <c r="AD604" s="75"/>
      <c r="AE604" s="75"/>
      <c r="AF604" s="75"/>
      <c r="AG604" s="75"/>
      <c r="AH604" s="75"/>
      <c r="AI604" s="75"/>
      <c r="AJ604" s="75"/>
      <c r="AK604" s="75"/>
      <c r="AL604" s="75"/>
      <c r="AM604" s="75"/>
    </row>
    <row r="605">
      <c r="A605" s="75"/>
      <c r="B605" s="160" t="s">
        <v>1430</v>
      </c>
      <c r="C605" s="161">
        <v>46126.399525925925</v>
      </c>
      <c r="D605" s="72"/>
      <c r="E605" s="143" t="s">
        <v>7</v>
      </c>
      <c r="F605" s="71"/>
      <c r="G605" s="72"/>
      <c r="H605" s="143" t="s">
        <v>78</v>
      </c>
      <c r="I605" s="71"/>
      <c r="J605" s="72"/>
      <c r="K605" s="143" t="s">
        <v>1035</v>
      </c>
      <c r="L605" s="71"/>
      <c r="M605" s="71"/>
      <c r="N605" s="71"/>
      <c r="O605" s="72"/>
      <c r="P605" s="99" t="s">
        <v>1036</v>
      </c>
      <c r="Q605" s="71"/>
      <c r="R605" s="72"/>
      <c r="S605" s="145" t="s">
        <v>81</v>
      </c>
      <c r="T605" s="72"/>
      <c r="U605" s="146">
        <v>25000.0</v>
      </c>
      <c r="V605" s="71"/>
      <c r="W605" s="72"/>
      <c r="X605" s="146">
        <v>0.0</v>
      </c>
      <c r="Y605" s="72"/>
      <c r="Z605" s="145" t="s">
        <v>74</v>
      </c>
      <c r="AA605" s="72"/>
      <c r="AB605" s="147" t="s">
        <v>75</v>
      </c>
      <c r="AC605" s="75"/>
      <c r="AD605" s="75"/>
      <c r="AE605" s="75"/>
      <c r="AF605" s="75"/>
      <c r="AG605" s="75"/>
      <c r="AH605" s="75"/>
      <c r="AI605" s="75"/>
      <c r="AJ605" s="75"/>
      <c r="AK605" s="75"/>
      <c r="AL605" s="75"/>
      <c r="AM605" s="75"/>
    </row>
    <row r="606">
      <c r="A606" s="75"/>
      <c r="B606" s="160" t="s">
        <v>1431</v>
      </c>
      <c r="C606" s="161">
        <v>46126.38701723379</v>
      </c>
      <c r="D606" s="72"/>
      <c r="E606" s="143" t="s">
        <v>7</v>
      </c>
      <c r="F606" s="71"/>
      <c r="G606" s="72"/>
      <c r="H606" s="143" t="s">
        <v>78</v>
      </c>
      <c r="I606" s="71"/>
      <c r="J606" s="72"/>
      <c r="K606" s="143" t="s">
        <v>1432</v>
      </c>
      <c r="L606" s="71"/>
      <c r="M606" s="71"/>
      <c r="N606" s="71"/>
      <c r="O606" s="72"/>
      <c r="P606" s="99" t="s">
        <v>1433</v>
      </c>
      <c r="Q606" s="71"/>
      <c r="R606" s="72"/>
      <c r="S606" s="145" t="s">
        <v>81</v>
      </c>
      <c r="T606" s="72"/>
      <c r="U606" s="146">
        <v>30000.0</v>
      </c>
      <c r="V606" s="71"/>
      <c r="W606" s="72"/>
      <c r="X606" s="146">
        <v>0.0</v>
      </c>
      <c r="Y606" s="72"/>
      <c r="Z606" s="145" t="s">
        <v>74</v>
      </c>
      <c r="AA606" s="72"/>
      <c r="AB606" s="147" t="s">
        <v>67</v>
      </c>
      <c r="AC606" s="75"/>
      <c r="AD606" s="75"/>
      <c r="AE606" s="75"/>
      <c r="AF606" s="75"/>
      <c r="AG606" s="75"/>
      <c r="AH606" s="75"/>
      <c r="AI606" s="75"/>
      <c r="AJ606" s="75"/>
      <c r="AK606" s="75"/>
      <c r="AL606" s="75"/>
      <c r="AM606" s="75"/>
    </row>
    <row r="607">
      <c r="A607" s="75"/>
      <c r="B607" s="160" t="s">
        <v>1434</v>
      </c>
      <c r="C607" s="161">
        <v>46125.87190194444</v>
      </c>
      <c r="D607" s="72"/>
      <c r="E607" s="143" t="s">
        <v>7</v>
      </c>
      <c r="F607" s="71"/>
      <c r="G607" s="72"/>
      <c r="H607" s="143" t="s">
        <v>1301</v>
      </c>
      <c r="I607" s="71"/>
      <c r="J607" s="72"/>
      <c r="K607" s="143" t="s">
        <v>1435</v>
      </c>
      <c r="L607" s="71"/>
      <c r="M607" s="71"/>
      <c r="N607" s="71"/>
      <c r="O607" s="72"/>
      <c r="P607" s="99" t="s">
        <v>124</v>
      </c>
      <c r="Q607" s="71"/>
      <c r="R607" s="72"/>
      <c r="S607" s="145" t="s">
        <v>73</v>
      </c>
      <c r="T607" s="72"/>
      <c r="U607" s="146">
        <v>2240.0</v>
      </c>
      <c r="V607" s="71"/>
      <c r="W607" s="72"/>
      <c r="X607" s="146">
        <v>0.0</v>
      </c>
      <c r="Y607" s="72"/>
      <c r="Z607" s="145" t="s">
        <v>74</v>
      </c>
      <c r="AA607" s="72"/>
      <c r="AB607" s="147" t="s">
        <v>75</v>
      </c>
      <c r="AC607" s="75"/>
      <c r="AD607" s="75"/>
      <c r="AE607" s="75"/>
      <c r="AF607" s="75"/>
      <c r="AG607" s="75"/>
      <c r="AH607" s="75"/>
      <c r="AI607" s="75"/>
      <c r="AJ607" s="75"/>
      <c r="AK607" s="75"/>
      <c r="AL607" s="75"/>
      <c r="AM607" s="75"/>
    </row>
    <row r="608">
      <c r="A608" s="75"/>
      <c r="B608" s="160" t="s">
        <v>1436</v>
      </c>
      <c r="C608" s="161">
        <v>46125.87065384259</v>
      </c>
      <c r="D608" s="72"/>
      <c r="E608" s="143" t="s">
        <v>7</v>
      </c>
      <c r="F608" s="71"/>
      <c r="G608" s="72"/>
      <c r="H608" s="143" t="s">
        <v>78</v>
      </c>
      <c r="I608" s="71"/>
      <c r="J608" s="72"/>
      <c r="K608" s="143" t="s">
        <v>944</v>
      </c>
      <c r="L608" s="71"/>
      <c r="M608" s="71"/>
      <c r="N608" s="71"/>
      <c r="O608" s="72"/>
      <c r="P608" s="99" t="s">
        <v>353</v>
      </c>
      <c r="Q608" s="71"/>
      <c r="R608" s="72"/>
      <c r="S608" s="145" t="s">
        <v>81</v>
      </c>
      <c r="T608" s="72"/>
      <c r="U608" s="146">
        <v>30000.0</v>
      </c>
      <c r="V608" s="71"/>
      <c r="W608" s="72"/>
      <c r="X608" s="146">
        <v>0.0</v>
      </c>
      <c r="Y608" s="72"/>
      <c r="Z608" s="145" t="s">
        <v>74</v>
      </c>
      <c r="AA608" s="72"/>
      <c r="AB608" s="147" t="s">
        <v>75</v>
      </c>
      <c r="AC608" s="75"/>
      <c r="AD608" s="75"/>
      <c r="AE608" s="75"/>
      <c r="AF608" s="75"/>
      <c r="AG608" s="75"/>
      <c r="AH608" s="75"/>
      <c r="AI608" s="75"/>
      <c r="AJ608" s="75"/>
      <c r="AK608" s="75"/>
      <c r="AL608" s="75"/>
      <c r="AM608" s="75"/>
    </row>
    <row r="609">
      <c r="A609" s="75"/>
      <c r="B609" s="160" t="s">
        <v>1437</v>
      </c>
      <c r="C609" s="161">
        <v>46125.83099590278</v>
      </c>
      <c r="D609" s="72"/>
      <c r="E609" s="143" t="s">
        <v>70</v>
      </c>
      <c r="F609" s="71"/>
      <c r="G609" s="72"/>
      <c r="H609" s="143" t="s">
        <v>196</v>
      </c>
      <c r="I609" s="71"/>
      <c r="J609" s="72"/>
      <c r="K609" s="143" t="s">
        <v>1438</v>
      </c>
      <c r="L609" s="71"/>
      <c r="M609" s="71"/>
      <c r="N609" s="71"/>
      <c r="O609" s="72"/>
      <c r="P609" s="99" t="s">
        <v>150</v>
      </c>
      <c r="Q609" s="71"/>
      <c r="R609" s="72"/>
      <c r="S609" s="145" t="s">
        <v>14</v>
      </c>
      <c r="T609" s="72"/>
      <c r="U609" s="146">
        <v>1800.0</v>
      </c>
      <c r="V609" s="71"/>
      <c r="W609" s="72"/>
      <c r="X609" s="146">
        <v>0.0</v>
      </c>
      <c r="Y609" s="72"/>
      <c r="Z609" s="145" t="s">
        <v>74</v>
      </c>
      <c r="AA609" s="72"/>
      <c r="AB609" s="147" t="s">
        <v>67</v>
      </c>
      <c r="AC609" s="75"/>
      <c r="AD609" s="75"/>
      <c r="AE609" s="75"/>
      <c r="AF609" s="75"/>
      <c r="AG609" s="75"/>
      <c r="AH609" s="75"/>
      <c r="AI609" s="75"/>
      <c r="AJ609" s="75"/>
      <c r="AK609" s="75"/>
      <c r="AL609" s="75"/>
      <c r="AM609" s="75"/>
    </row>
    <row r="610">
      <c r="A610" s="75"/>
      <c r="B610" s="160" t="s">
        <v>1439</v>
      </c>
      <c r="C610" s="161">
        <v>46125.83025197916</v>
      </c>
      <c r="D610" s="72"/>
      <c r="E610" s="143" t="s">
        <v>70</v>
      </c>
      <c r="F610" s="71"/>
      <c r="G610" s="72"/>
      <c r="H610" s="143" t="s">
        <v>1105</v>
      </c>
      <c r="I610" s="71"/>
      <c r="J610" s="72"/>
      <c r="K610" s="143" t="s">
        <v>1440</v>
      </c>
      <c r="L610" s="71"/>
      <c r="M610" s="71"/>
      <c r="N610" s="71"/>
      <c r="O610" s="72"/>
      <c r="P610" s="99" t="s">
        <v>254</v>
      </c>
      <c r="Q610" s="71"/>
      <c r="R610" s="72"/>
      <c r="S610" s="145" t="s">
        <v>125</v>
      </c>
      <c r="T610" s="72"/>
      <c r="U610" s="146">
        <v>5700.0</v>
      </c>
      <c r="V610" s="71"/>
      <c r="W610" s="72"/>
      <c r="X610" s="146">
        <v>0.0</v>
      </c>
      <c r="Y610" s="72"/>
      <c r="Z610" s="145" t="s">
        <v>74</v>
      </c>
      <c r="AA610" s="72"/>
      <c r="AB610" s="147" t="s">
        <v>67</v>
      </c>
      <c r="AC610" s="75"/>
      <c r="AD610" s="75"/>
      <c r="AE610" s="75"/>
      <c r="AF610" s="75"/>
      <c r="AG610" s="75"/>
      <c r="AH610" s="75"/>
      <c r="AI610" s="75"/>
      <c r="AJ610" s="75"/>
      <c r="AK610" s="75"/>
      <c r="AL610" s="75"/>
      <c r="AM610" s="75"/>
    </row>
    <row r="611">
      <c r="A611" s="75"/>
      <c r="B611" s="160" t="s">
        <v>1441</v>
      </c>
      <c r="C611" s="161">
        <v>46125.82870008102</v>
      </c>
      <c r="D611" s="72"/>
      <c r="E611" s="143" t="s">
        <v>7</v>
      </c>
      <c r="F611" s="71"/>
      <c r="G611" s="72"/>
      <c r="H611" s="143" t="s">
        <v>78</v>
      </c>
      <c r="I611" s="71"/>
      <c r="J611" s="72"/>
      <c r="K611" s="143" t="s">
        <v>988</v>
      </c>
      <c r="L611" s="71"/>
      <c r="M611" s="71"/>
      <c r="N611" s="71"/>
      <c r="O611" s="72"/>
      <c r="P611" s="99" t="s">
        <v>363</v>
      </c>
      <c r="Q611" s="71"/>
      <c r="R611" s="72"/>
      <c r="S611" s="145" t="s">
        <v>81</v>
      </c>
      <c r="T611" s="72"/>
      <c r="U611" s="146">
        <v>25000.0</v>
      </c>
      <c r="V611" s="71"/>
      <c r="W611" s="72"/>
      <c r="X611" s="146">
        <v>0.0</v>
      </c>
      <c r="Y611" s="72"/>
      <c r="Z611" s="145" t="s">
        <v>74</v>
      </c>
      <c r="AA611" s="72"/>
      <c r="AB611" s="147" t="s">
        <v>75</v>
      </c>
      <c r="AC611" s="75"/>
      <c r="AD611" s="75"/>
      <c r="AE611" s="75"/>
      <c r="AF611" s="75"/>
      <c r="AG611" s="75"/>
      <c r="AH611" s="75"/>
      <c r="AI611" s="75"/>
      <c r="AJ611" s="75"/>
      <c r="AK611" s="75"/>
      <c r="AL611" s="75"/>
      <c r="AM611" s="75"/>
    </row>
    <row r="612">
      <c r="A612" s="75"/>
      <c r="B612" s="160" t="s">
        <v>1442</v>
      </c>
      <c r="C612" s="161">
        <v>46125.82766149305</v>
      </c>
      <c r="D612" s="72"/>
      <c r="E612" s="143" t="s">
        <v>7</v>
      </c>
      <c r="F612" s="71"/>
      <c r="G612" s="72"/>
      <c r="H612" s="143" t="s">
        <v>78</v>
      </c>
      <c r="I612" s="71"/>
      <c r="J612" s="72"/>
      <c r="K612" s="143" t="s">
        <v>1011</v>
      </c>
      <c r="L612" s="71"/>
      <c r="M612" s="71"/>
      <c r="N612" s="71"/>
      <c r="O612" s="72"/>
      <c r="P612" s="99" t="s">
        <v>387</v>
      </c>
      <c r="Q612" s="71"/>
      <c r="R612" s="72"/>
      <c r="S612" s="145" t="s">
        <v>81</v>
      </c>
      <c r="T612" s="72"/>
      <c r="U612" s="146">
        <v>25000.0</v>
      </c>
      <c r="V612" s="71"/>
      <c r="W612" s="72"/>
      <c r="X612" s="146">
        <v>0.0</v>
      </c>
      <c r="Y612" s="72"/>
      <c r="Z612" s="145" t="s">
        <v>74</v>
      </c>
      <c r="AA612" s="72"/>
      <c r="AB612" s="147" t="s">
        <v>67</v>
      </c>
      <c r="AC612" s="75"/>
      <c r="AD612" s="75"/>
      <c r="AE612" s="75"/>
      <c r="AF612" s="75"/>
      <c r="AG612" s="75"/>
      <c r="AH612" s="75"/>
      <c r="AI612" s="75"/>
      <c r="AJ612" s="75"/>
      <c r="AK612" s="75"/>
      <c r="AL612" s="75"/>
      <c r="AM612" s="75"/>
    </row>
    <row r="613">
      <c r="A613" s="75"/>
      <c r="B613" s="160" t="s">
        <v>1443</v>
      </c>
      <c r="C613" s="161">
        <v>46125.825763506946</v>
      </c>
      <c r="D613" s="72"/>
      <c r="E613" s="143" t="s">
        <v>7</v>
      </c>
      <c r="F613" s="71"/>
      <c r="G613" s="72"/>
      <c r="H613" s="143" t="s">
        <v>78</v>
      </c>
      <c r="I613" s="71"/>
      <c r="J613" s="72"/>
      <c r="K613" s="143" t="s">
        <v>1444</v>
      </c>
      <c r="L613" s="71"/>
      <c r="M613" s="71"/>
      <c r="N613" s="71"/>
      <c r="O613" s="72"/>
      <c r="P613" s="99" t="s">
        <v>1445</v>
      </c>
      <c r="Q613" s="71"/>
      <c r="R613" s="72"/>
      <c r="S613" s="145" t="s">
        <v>81</v>
      </c>
      <c r="T613" s="72"/>
      <c r="U613" s="146">
        <v>25000.0</v>
      </c>
      <c r="V613" s="71"/>
      <c r="W613" s="72"/>
      <c r="X613" s="146">
        <v>0.0</v>
      </c>
      <c r="Y613" s="72"/>
      <c r="Z613" s="145" t="s">
        <v>74</v>
      </c>
      <c r="AA613" s="72"/>
      <c r="AB613" s="147" t="s">
        <v>67</v>
      </c>
      <c r="AC613" s="75"/>
      <c r="AD613" s="75"/>
      <c r="AE613" s="75"/>
      <c r="AF613" s="75"/>
      <c r="AG613" s="75"/>
      <c r="AH613" s="75"/>
      <c r="AI613" s="75"/>
      <c r="AJ613" s="75"/>
      <c r="AK613" s="75"/>
      <c r="AL613" s="75"/>
      <c r="AM613" s="75"/>
    </row>
    <row r="614">
      <c r="A614" s="75"/>
      <c r="B614" s="160" t="s">
        <v>1446</v>
      </c>
      <c r="C614" s="161">
        <v>46125.756323009264</v>
      </c>
      <c r="D614" s="72"/>
      <c r="E614" s="143" t="s">
        <v>7</v>
      </c>
      <c r="F614" s="71"/>
      <c r="G614" s="72"/>
      <c r="H614" s="143" t="s">
        <v>78</v>
      </c>
      <c r="I614" s="71"/>
      <c r="J614" s="72"/>
      <c r="K614" s="143" t="s">
        <v>862</v>
      </c>
      <c r="L614" s="71"/>
      <c r="M614" s="71"/>
      <c r="N614" s="71"/>
      <c r="O614" s="72"/>
      <c r="P614" s="99" t="s">
        <v>863</v>
      </c>
      <c r="Q614" s="71"/>
      <c r="R614" s="72"/>
      <c r="S614" s="145" t="s">
        <v>81</v>
      </c>
      <c r="T614" s="72"/>
      <c r="U614" s="146">
        <v>25000.0</v>
      </c>
      <c r="V614" s="71"/>
      <c r="W614" s="72"/>
      <c r="X614" s="146">
        <v>0.0</v>
      </c>
      <c r="Y614" s="72"/>
      <c r="Z614" s="145" t="s">
        <v>74</v>
      </c>
      <c r="AA614" s="72"/>
      <c r="AB614" s="147" t="s">
        <v>67</v>
      </c>
      <c r="AC614" s="75"/>
      <c r="AD614" s="75"/>
      <c r="AE614" s="75"/>
      <c r="AF614" s="75"/>
      <c r="AG614" s="75"/>
      <c r="AH614" s="75"/>
      <c r="AI614" s="75"/>
      <c r="AJ614" s="75"/>
      <c r="AK614" s="75"/>
      <c r="AL614" s="75"/>
      <c r="AM614" s="75"/>
    </row>
    <row r="615">
      <c r="A615" s="75"/>
      <c r="B615" s="160" t="s">
        <v>1447</v>
      </c>
      <c r="C615" s="161">
        <v>46125.741075150465</v>
      </c>
      <c r="D615" s="72"/>
      <c r="E615" s="143" t="s">
        <v>7</v>
      </c>
      <c r="F615" s="71"/>
      <c r="G615" s="72"/>
      <c r="H615" s="143" t="s">
        <v>78</v>
      </c>
      <c r="I615" s="71"/>
      <c r="J615" s="72"/>
      <c r="K615" s="143" t="s">
        <v>968</v>
      </c>
      <c r="L615" s="71"/>
      <c r="M615" s="71"/>
      <c r="N615" s="71"/>
      <c r="O615" s="72"/>
      <c r="P615" s="99" t="s">
        <v>969</v>
      </c>
      <c r="Q615" s="71"/>
      <c r="R615" s="72"/>
      <c r="S615" s="145" t="s">
        <v>81</v>
      </c>
      <c r="T615" s="72"/>
      <c r="U615" s="146">
        <v>25000.0</v>
      </c>
      <c r="V615" s="71"/>
      <c r="W615" s="72"/>
      <c r="X615" s="146">
        <v>0.0</v>
      </c>
      <c r="Y615" s="72"/>
      <c r="Z615" s="145" t="s">
        <v>74</v>
      </c>
      <c r="AA615" s="72"/>
      <c r="AB615" s="147" t="s">
        <v>67</v>
      </c>
      <c r="AC615" s="75"/>
      <c r="AD615" s="75"/>
      <c r="AE615" s="75"/>
      <c r="AF615" s="75"/>
      <c r="AG615" s="75"/>
      <c r="AH615" s="75"/>
      <c r="AI615" s="75"/>
      <c r="AJ615" s="75"/>
      <c r="AK615" s="75"/>
      <c r="AL615" s="75"/>
      <c r="AM615" s="75"/>
    </row>
    <row r="616">
      <c r="A616" s="75"/>
      <c r="B616" s="160" t="s">
        <v>1448</v>
      </c>
      <c r="C616" s="161">
        <v>46125.62155664352</v>
      </c>
      <c r="D616" s="72"/>
      <c r="E616" s="143" t="s">
        <v>7</v>
      </c>
      <c r="F616" s="71"/>
      <c r="G616" s="72"/>
      <c r="H616" s="143" t="s">
        <v>127</v>
      </c>
      <c r="I616" s="71"/>
      <c r="J616" s="72"/>
      <c r="K616" s="143" t="s">
        <v>1449</v>
      </c>
      <c r="L616" s="71"/>
      <c r="M616" s="71"/>
      <c r="N616" s="71"/>
      <c r="O616" s="72"/>
      <c r="P616" s="99" t="s">
        <v>124</v>
      </c>
      <c r="Q616" s="71"/>
      <c r="R616" s="72"/>
      <c r="S616" s="145" t="s">
        <v>73</v>
      </c>
      <c r="T616" s="72"/>
      <c r="U616" s="146">
        <v>42000.0</v>
      </c>
      <c r="V616" s="71"/>
      <c r="W616" s="72"/>
      <c r="X616" s="146">
        <v>0.0</v>
      </c>
      <c r="Y616" s="72"/>
      <c r="Z616" s="145" t="s">
        <v>74</v>
      </c>
      <c r="AA616" s="72"/>
      <c r="AB616" s="147" t="s">
        <v>67</v>
      </c>
      <c r="AC616" s="75"/>
      <c r="AD616" s="75"/>
      <c r="AE616" s="75"/>
      <c r="AF616" s="75"/>
      <c r="AG616" s="75"/>
      <c r="AH616" s="75"/>
      <c r="AI616" s="75"/>
      <c r="AJ616" s="75"/>
      <c r="AK616" s="75"/>
      <c r="AL616" s="75"/>
      <c r="AM616" s="75"/>
    </row>
    <row r="617">
      <c r="A617" s="75"/>
      <c r="B617" s="160" t="s">
        <v>1450</v>
      </c>
      <c r="C617" s="161">
        <v>46125.620731793984</v>
      </c>
      <c r="D617" s="72"/>
      <c r="E617" s="143" t="s">
        <v>70</v>
      </c>
      <c r="F617" s="71"/>
      <c r="G617" s="72"/>
      <c r="H617" s="143" t="s">
        <v>122</v>
      </c>
      <c r="I617" s="71"/>
      <c r="J617" s="72"/>
      <c r="K617" s="143" t="s">
        <v>1451</v>
      </c>
      <c r="L617" s="71"/>
      <c r="M617" s="71"/>
      <c r="N617" s="71"/>
      <c r="O617" s="72"/>
      <c r="P617" s="99" t="s">
        <v>124</v>
      </c>
      <c r="Q617" s="71"/>
      <c r="R617" s="72"/>
      <c r="S617" s="145" t="s">
        <v>73</v>
      </c>
      <c r="T617" s="72"/>
      <c r="U617" s="146">
        <v>42000.0</v>
      </c>
      <c r="V617" s="71"/>
      <c r="W617" s="72"/>
      <c r="X617" s="146">
        <v>0.0</v>
      </c>
      <c r="Y617" s="72"/>
      <c r="Z617" s="145" t="s">
        <v>74</v>
      </c>
      <c r="AA617" s="72"/>
      <c r="AB617" s="147" t="s">
        <v>75</v>
      </c>
      <c r="AC617" s="75"/>
      <c r="AD617" s="75"/>
      <c r="AE617" s="75"/>
      <c r="AF617" s="75"/>
      <c r="AG617" s="75"/>
      <c r="AH617" s="75"/>
      <c r="AI617" s="75"/>
      <c r="AJ617" s="75"/>
      <c r="AK617" s="75"/>
      <c r="AL617" s="75"/>
      <c r="AM617" s="75"/>
    </row>
    <row r="618">
      <c r="A618" s="75"/>
      <c r="B618" s="160" t="s">
        <v>1452</v>
      </c>
      <c r="C618" s="161">
        <v>46125.46402195602</v>
      </c>
      <c r="D618" s="72"/>
      <c r="E618" s="143" t="s">
        <v>7</v>
      </c>
      <c r="F618" s="71"/>
      <c r="G618" s="72"/>
      <c r="H618" s="143" t="s">
        <v>78</v>
      </c>
      <c r="I618" s="71"/>
      <c r="J618" s="72"/>
      <c r="K618" s="143" t="s">
        <v>981</v>
      </c>
      <c r="L618" s="71"/>
      <c r="M618" s="71"/>
      <c r="N618" s="71"/>
      <c r="O618" s="72"/>
      <c r="P618" s="99" t="s">
        <v>373</v>
      </c>
      <c r="Q618" s="71"/>
      <c r="R618" s="72"/>
      <c r="S618" s="145" t="s">
        <v>81</v>
      </c>
      <c r="T618" s="72"/>
      <c r="U618" s="146">
        <v>45000.0</v>
      </c>
      <c r="V618" s="71"/>
      <c r="W618" s="72"/>
      <c r="X618" s="146">
        <v>0.0</v>
      </c>
      <c r="Y618" s="72"/>
      <c r="Z618" s="145" t="s">
        <v>74</v>
      </c>
      <c r="AA618" s="72"/>
      <c r="AB618" s="147" t="s">
        <v>67</v>
      </c>
      <c r="AC618" s="75"/>
      <c r="AD618" s="75"/>
      <c r="AE618" s="75"/>
      <c r="AF618" s="75"/>
      <c r="AG618" s="75"/>
      <c r="AH618" s="75"/>
      <c r="AI618" s="75"/>
      <c r="AJ618" s="75"/>
      <c r="AK618" s="75"/>
      <c r="AL618" s="75"/>
      <c r="AM618" s="75"/>
    </row>
    <row r="619">
      <c r="A619" s="75"/>
      <c r="B619" s="160" t="s">
        <v>1453</v>
      </c>
      <c r="C619" s="161">
        <v>46123.94984015047</v>
      </c>
      <c r="D619" s="72"/>
      <c r="E619" s="143" t="s">
        <v>70</v>
      </c>
      <c r="F619" s="71"/>
      <c r="G619" s="72"/>
      <c r="H619" s="143" t="s">
        <v>138</v>
      </c>
      <c r="I619" s="71"/>
      <c r="J619" s="72"/>
      <c r="K619" s="143" t="s">
        <v>1454</v>
      </c>
      <c r="L619" s="71"/>
      <c r="M619" s="71"/>
      <c r="N619" s="71"/>
      <c r="O619" s="72"/>
      <c r="P619" s="99" t="s">
        <v>140</v>
      </c>
      <c r="Q619" s="71"/>
      <c r="R619" s="72"/>
      <c r="S619" s="145" t="s">
        <v>0</v>
      </c>
      <c r="T619" s="72"/>
      <c r="U619" s="146">
        <v>177500.0</v>
      </c>
      <c r="V619" s="71"/>
      <c r="W619" s="72"/>
      <c r="X619" s="146">
        <v>0.0</v>
      </c>
      <c r="Y619" s="72"/>
      <c r="Z619" s="145" t="s">
        <v>74</v>
      </c>
      <c r="AA619" s="72"/>
      <c r="AB619" s="147" t="s">
        <v>75</v>
      </c>
      <c r="AC619" s="75"/>
      <c r="AD619" s="75"/>
      <c r="AE619" s="75"/>
      <c r="AF619" s="75"/>
      <c r="AG619" s="75"/>
      <c r="AH619" s="75"/>
      <c r="AI619" s="75"/>
      <c r="AJ619" s="75"/>
      <c r="AK619" s="75"/>
      <c r="AL619" s="75"/>
      <c r="AM619" s="75"/>
    </row>
    <row r="620">
      <c r="A620" s="75"/>
      <c r="B620" s="160" t="s">
        <v>1455</v>
      </c>
      <c r="C620" s="161">
        <v>46123.948673182866</v>
      </c>
      <c r="D620" s="72"/>
      <c r="E620" s="143" t="s">
        <v>7</v>
      </c>
      <c r="F620" s="71"/>
      <c r="G620" s="72"/>
      <c r="H620" s="143" t="s">
        <v>143</v>
      </c>
      <c r="I620" s="71"/>
      <c r="J620" s="72"/>
      <c r="K620" s="143" t="s">
        <v>1456</v>
      </c>
      <c r="L620" s="71"/>
      <c r="M620" s="71"/>
      <c r="N620" s="71"/>
      <c r="O620" s="72"/>
      <c r="P620" s="99" t="s">
        <v>140</v>
      </c>
      <c r="Q620" s="71"/>
      <c r="R620" s="72"/>
      <c r="S620" s="145" t="s">
        <v>0</v>
      </c>
      <c r="T620" s="72"/>
      <c r="U620" s="146">
        <v>135000.0</v>
      </c>
      <c r="V620" s="71"/>
      <c r="W620" s="72"/>
      <c r="X620" s="146">
        <v>0.0</v>
      </c>
      <c r="Y620" s="72"/>
      <c r="Z620" s="145" t="s">
        <v>74</v>
      </c>
      <c r="AA620" s="72"/>
      <c r="AB620" s="147" t="s">
        <v>75</v>
      </c>
      <c r="AC620" s="75"/>
      <c r="AD620" s="75"/>
      <c r="AE620" s="75"/>
      <c r="AF620" s="75"/>
      <c r="AG620" s="75"/>
      <c r="AH620" s="75"/>
      <c r="AI620" s="75"/>
      <c r="AJ620" s="75"/>
      <c r="AK620" s="75"/>
      <c r="AL620" s="75"/>
      <c r="AM620" s="75"/>
    </row>
    <row r="621">
      <c r="A621" s="75"/>
      <c r="B621" s="160" t="s">
        <v>1457</v>
      </c>
      <c r="C621" s="161">
        <v>46123.947989189815</v>
      </c>
      <c r="D621" s="72"/>
      <c r="E621" s="143" t="s">
        <v>7</v>
      </c>
      <c r="F621" s="71"/>
      <c r="G621" s="72"/>
      <c r="H621" s="143" t="s">
        <v>143</v>
      </c>
      <c r="I621" s="71"/>
      <c r="J621" s="72"/>
      <c r="K621" s="143" t="s">
        <v>1458</v>
      </c>
      <c r="L621" s="71"/>
      <c r="M621" s="71"/>
      <c r="N621" s="71"/>
      <c r="O621" s="72"/>
      <c r="P621" s="99" t="s">
        <v>140</v>
      </c>
      <c r="Q621" s="71"/>
      <c r="R621" s="72"/>
      <c r="S621" s="145" t="s">
        <v>0</v>
      </c>
      <c r="T621" s="72"/>
      <c r="U621" s="146">
        <v>40000.0</v>
      </c>
      <c r="V621" s="71"/>
      <c r="W621" s="72"/>
      <c r="X621" s="146">
        <v>0.0</v>
      </c>
      <c r="Y621" s="72"/>
      <c r="Z621" s="145" t="s">
        <v>74</v>
      </c>
      <c r="AA621" s="72"/>
      <c r="AB621" s="147" t="s">
        <v>75</v>
      </c>
      <c r="AC621" s="75"/>
      <c r="AD621" s="75"/>
      <c r="AE621" s="75"/>
      <c r="AF621" s="75"/>
      <c r="AG621" s="75"/>
      <c r="AH621" s="75"/>
      <c r="AI621" s="75"/>
      <c r="AJ621" s="75"/>
      <c r="AK621" s="75"/>
      <c r="AL621" s="75"/>
      <c r="AM621" s="75"/>
    </row>
    <row r="622">
      <c r="A622" s="75"/>
      <c r="B622" s="160" t="s">
        <v>1459</v>
      </c>
      <c r="C622" s="161">
        <v>46123.94708900463</v>
      </c>
      <c r="D622" s="72"/>
      <c r="E622" s="143" t="s">
        <v>7</v>
      </c>
      <c r="F622" s="71"/>
      <c r="G622" s="72"/>
      <c r="H622" s="143" t="s">
        <v>143</v>
      </c>
      <c r="I622" s="71"/>
      <c r="J622" s="72"/>
      <c r="K622" s="143" t="s">
        <v>1460</v>
      </c>
      <c r="L622" s="71"/>
      <c r="M622" s="71"/>
      <c r="N622" s="71"/>
      <c r="O622" s="72"/>
      <c r="P622" s="99" t="s">
        <v>140</v>
      </c>
      <c r="Q622" s="71"/>
      <c r="R622" s="72"/>
      <c r="S622" s="145" t="s">
        <v>0</v>
      </c>
      <c r="T622" s="72"/>
      <c r="U622" s="146">
        <v>180000.0</v>
      </c>
      <c r="V622" s="71"/>
      <c r="W622" s="72"/>
      <c r="X622" s="146">
        <v>0.0</v>
      </c>
      <c r="Y622" s="72"/>
      <c r="Z622" s="145" t="s">
        <v>74</v>
      </c>
      <c r="AA622" s="72"/>
      <c r="AB622" s="147" t="s">
        <v>75</v>
      </c>
      <c r="AC622" s="75"/>
      <c r="AD622" s="75"/>
      <c r="AE622" s="75"/>
      <c r="AF622" s="75"/>
      <c r="AG622" s="75"/>
      <c r="AH622" s="75"/>
      <c r="AI622" s="75"/>
      <c r="AJ622" s="75"/>
      <c r="AK622" s="75"/>
      <c r="AL622" s="75"/>
      <c r="AM622" s="75"/>
    </row>
    <row r="623">
      <c r="A623" s="75"/>
      <c r="B623" s="160" t="s">
        <v>1461</v>
      </c>
      <c r="C623" s="161">
        <v>46123.94352077546</v>
      </c>
      <c r="D623" s="72"/>
      <c r="E623" s="143" t="s">
        <v>70</v>
      </c>
      <c r="F623" s="71"/>
      <c r="G623" s="72"/>
      <c r="H623" s="143" t="s">
        <v>148</v>
      </c>
      <c r="I623" s="71"/>
      <c r="J623" s="72"/>
      <c r="K623" s="143" t="s">
        <v>1462</v>
      </c>
      <c r="L623" s="71"/>
      <c r="M623" s="71"/>
      <c r="N623" s="71"/>
      <c r="O623" s="72"/>
      <c r="P623" s="99" t="s">
        <v>150</v>
      </c>
      <c r="Q623" s="71"/>
      <c r="R623" s="72"/>
      <c r="S623" s="145" t="s">
        <v>73</v>
      </c>
      <c r="T623" s="72"/>
      <c r="U623" s="146">
        <v>5000.0</v>
      </c>
      <c r="V623" s="71"/>
      <c r="W623" s="72"/>
      <c r="X623" s="146">
        <v>0.0</v>
      </c>
      <c r="Y623" s="72"/>
      <c r="Z623" s="145" t="s">
        <v>626</v>
      </c>
      <c r="AA623" s="72"/>
      <c r="AB623" s="147" t="s">
        <v>75</v>
      </c>
      <c r="AC623" s="75"/>
      <c r="AD623" s="75"/>
      <c r="AE623" s="75"/>
      <c r="AF623" s="75"/>
      <c r="AG623" s="75"/>
      <c r="AH623" s="75"/>
      <c r="AI623" s="75"/>
      <c r="AJ623" s="75"/>
      <c r="AK623" s="75"/>
      <c r="AL623" s="75"/>
      <c r="AM623" s="75"/>
    </row>
    <row r="624">
      <c r="A624" s="75"/>
      <c r="B624" s="160" t="s">
        <v>1461</v>
      </c>
      <c r="C624" s="161">
        <v>46123.94352077546</v>
      </c>
      <c r="D624" s="72"/>
      <c r="E624" s="143" t="s">
        <v>70</v>
      </c>
      <c r="F624" s="71"/>
      <c r="G624" s="72"/>
      <c r="H624" s="143" t="s">
        <v>148</v>
      </c>
      <c r="I624" s="71"/>
      <c r="J624" s="72"/>
      <c r="K624" s="143" t="s">
        <v>1462</v>
      </c>
      <c r="L624" s="71"/>
      <c r="M624" s="71"/>
      <c r="N624" s="71"/>
      <c r="O624" s="72"/>
      <c r="P624" s="99" t="s">
        <v>150</v>
      </c>
      <c r="Q624" s="71"/>
      <c r="R624" s="72"/>
      <c r="S624" s="145" t="s">
        <v>73</v>
      </c>
      <c r="T624" s="72"/>
      <c r="U624" s="146">
        <v>5000.0</v>
      </c>
      <c r="V624" s="71"/>
      <c r="W624" s="72"/>
      <c r="X624" s="146">
        <v>0.0</v>
      </c>
      <c r="Y624" s="72"/>
      <c r="Z624" s="145" t="s">
        <v>74</v>
      </c>
      <c r="AA624" s="72"/>
      <c r="AB624" s="147" t="s">
        <v>75</v>
      </c>
      <c r="AC624" s="75"/>
      <c r="AD624" s="75"/>
      <c r="AE624" s="75"/>
      <c r="AF624" s="75"/>
      <c r="AG624" s="75"/>
      <c r="AH624" s="75"/>
      <c r="AI624" s="75"/>
      <c r="AJ624" s="75"/>
      <c r="AK624" s="75"/>
      <c r="AL624" s="75"/>
      <c r="AM624" s="75"/>
    </row>
    <row r="625">
      <c r="A625" s="75"/>
      <c r="B625" s="160" t="s">
        <v>1463</v>
      </c>
      <c r="C625" s="161">
        <v>46122.86447758102</v>
      </c>
      <c r="D625" s="72"/>
      <c r="E625" s="143" t="s">
        <v>7</v>
      </c>
      <c r="F625" s="71"/>
      <c r="G625" s="72"/>
      <c r="H625" s="143" t="s">
        <v>78</v>
      </c>
      <c r="I625" s="71"/>
      <c r="J625" s="72"/>
      <c r="K625" s="143" t="s">
        <v>669</v>
      </c>
      <c r="L625" s="71"/>
      <c r="M625" s="71"/>
      <c r="N625" s="71"/>
      <c r="O625" s="72"/>
      <c r="P625" s="99" t="s">
        <v>80</v>
      </c>
      <c r="Q625" s="71"/>
      <c r="R625" s="72"/>
      <c r="S625" s="145" t="s">
        <v>81</v>
      </c>
      <c r="T625" s="72"/>
      <c r="U625" s="146">
        <v>25000.0</v>
      </c>
      <c r="V625" s="71"/>
      <c r="W625" s="72"/>
      <c r="X625" s="146">
        <v>0.0</v>
      </c>
      <c r="Y625" s="72"/>
      <c r="Z625" s="145" t="s">
        <v>74</v>
      </c>
      <c r="AA625" s="72"/>
      <c r="AB625" s="147" t="s">
        <v>75</v>
      </c>
      <c r="AC625" s="75"/>
      <c r="AD625" s="75"/>
      <c r="AE625" s="75"/>
      <c r="AF625" s="75"/>
      <c r="AG625" s="75"/>
      <c r="AH625" s="75"/>
      <c r="AI625" s="75"/>
      <c r="AJ625" s="75"/>
      <c r="AK625" s="75"/>
      <c r="AL625" s="75"/>
      <c r="AM625" s="75"/>
    </row>
    <row r="626">
      <c r="A626" s="75"/>
      <c r="B626" s="160" t="s">
        <v>1464</v>
      </c>
      <c r="C626" s="161">
        <v>46122.86374951389</v>
      </c>
      <c r="D626" s="72"/>
      <c r="E626" s="143" t="s">
        <v>7</v>
      </c>
      <c r="F626" s="71"/>
      <c r="G626" s="72"/>
      <c r="H626" s="143" t="s">
        <v>78</v>
      </c>
      <c r="I626" s="71"/>
      <c r="J626" s="72"/>
      <c r="K626" s="143" t="s">
        <v>667</v>
      </c>
      <c r="L626" s="71"/>
      <c r="M626" s="71"/>
      <c r="N626" s="71"/>
      <c r="O626" s="72"/>
      <c r="P626" s="99" t="s">
        <v>86</v>
      </c>
      <c r="Q626" s="71"/>
      <c r="R626" s="72"/>
      <c r="S626" s="145" t="s">
        <v>81</v>
      </c>
      <c r="T626" s="72"/>
      <c r="U626" s="146">
        <v>25000.0</v>
      </c>
      <c r="V626" s="71"/>
      <c r="W626" s="72"/>
      <c r="X626" s="146">
        <v>0.0</v>
      </c>
      <c r="Y626" s="72"/>
      <c r="Z626" s="145" t="s">
        <v>74</v>
      </c>
      <c r="AA626" s="72"/>
      <c r="AB626" s="147" t="s">
        <v>75</v>
      </c>
      <c r="AC626" s="75"/>
      <c r="AD626" s="75"/>
      <c r="AE626" s="75"/>
      <c r="AF626" s="75"/>
      <c r="AG626" s="75"/>
      <c r="AH626" s="75"/>
      <c r="AI626" s="75"/>
      <c r="AJ626" s="75"/>
      <c r="AK626" s="75"/>
      <c r="AL626" s="75"/>
      <c r="AM626" s="75"/>
    </row>
    <row r="627">
      <c r="A627" s="75"/>
      <c r="B627" s="160" t="s">
        <v>1465</v>
      </c>
      <c r="C627" s="161">
        <v>46122.862523703705</v>
      </c>
      <c r="D627" s="72"/>
      <c r="E627" s="143" t="s">
        <v>7</v>
      </c>
      <c r="F627" s="71"/>
      <c r="G627" s="72"/>
      <c r="H627" s="143" t="s">
        <v>78</v>
      </c>
      <c r="I627" s="71"/>
      <c r="J627" s="72"/>
      <c r="K627" s="143" t="s">
        <v>1100</v>
      </c>
      <c r="L627" s="71"/>
      <c r="M627" s="71"/>
      <c r="N627" s="71"/>
      <c r="O627" s="72"/>
      <c r="P627" s="99" t="s">
        <v>1101</v>
      </c>
      <c r="Q627" s="71"/>
      <c r="R627" s="72"/>
      <c r="S627" s="145" t="s">
        <v>81</v>
      </c>
      <c r="T627" s="72"/>
      <c r="U627" s="146">
        <v>25000.0</v>
      </c>
      <c r="V627" s="71"/>
      <c r="W627" s="72"/>
      <c r="X627" s="146">
        <v>0.0</v>
      </c>
      <c r="Y627" s="72"/>
      <c r="Z627" s="145" t="s">
        <v>74</v>
      </c>
      <c r="AA627" s="72"/>
      <c r="AB627" s="147" t="s">
        <v>75</v>
      </c>
      <c r="AC627" s="75"/>
      <c r="AD627" s="75"/>
      <c r="AE627" s="75"/>
      <c r="AF627" s="75"/>
      <c r="AG627" s="75"/>
      <c r="AH627" s="75"/>
      <c r="AI627" s="75"/>
      <c r="AJ627" s="75"/>
      <c r="AK627" s="75"/>
      <c r="AL627" s="75"/>
      <c r="AM627" s="75"/>
    </row>
    <row r="628">
      <c r="A628" s="75"/>
      <c r="B628" s="160" t="s">
        <v>1466</v>
      </c>
      <c r="C628" s="161">
        <v>46122.798085752314</v>
      </c>
      <c r="D628" s="72"/>
      <c r="E628" s="143" t="s">
        <v>7</v>
      </c>
      <c r="F628" s="71"/>
      <c r="G628" s="72"/>
      <c r="H628" s="143" t="s">
        <v>78</v>
      </c>
      <c r="I628" s="71"/>
      <c r="J628" s="72"/>
      <c r="K628" s="143" t="s">
        <v>1007</v>
      </c>
      <c r="L628" s="71"/>
      <c r="M628" s="71"/>
      <c r="N628" s="71"/>
      <c r="O628" s="72"/>
      <c r="P628" s="99" t="s">
        <v>566</v>
      </c>
      <c r="Q628" s="71"/>
      <c r="R628" s="72"/>
      <c r="S628" s="145" t="s">
        <v>81</v>
      </c>
      <c r="T628" s="72"/>
      <c r="U628" s="146">
        <v>25000.0</v>
      </c>
      <c r="V628" s="71"/>
      <c r="W628" s="72"/>
      <c r="X628" s="146">
        <v>0.0</v>
      </c>
      <c r="Y628" s="72"/>
      <c r="Z628" s="145" t="s">
        <v>74</v>
      </c>
      <c r="AA628" s="72"/>
      <c r="AB628" s="147" t="s">
        <v>75</v>
      </c>
      <c r="AC628" s="75"/>
      <c r="AD628" s="75"/>
      <c r="AE628" s="75"/>
      <c r="AF628" s="75"/>
      <c r="AG628" s="75"/>
      <c r="AH628" s="75"/>
      <c r="AI628" s="75"/>
      <c r="AJ628" s="75"/>
      <c r="AK628" s="75"/>
      <c r="AL628" s="75"/>
      <c r="AM628" s="75"/>
    </row>
    <row r="629">
      <c r="A629" s="75"/>
      <c r="B629" s="160" t="s">
        <v>1467</v>
      </c>
      <c r="C629" s="161">
        <v>46122.74811542824</v>
      </c>
      <c r="D629" s="72"/>
      <c r="E629" s="143" t="s">
        <v>7</v>
      </c>
      <c r="F629" s="71"/>
      <c r="G629" s="72"/>
      <c r="H629" s="143" t="s">
        <v>78</v>
      </c>
      <c r="I629" s="71"/>
      <c r="J629" s="72"/>
      <c r="K629" s="143" t="s">
        <v>1014</v>
      </c>
      <c r="L629" s="71"/>
      <c r="M629" s="71"/>
      <c r="N629" s="71"/>
      <c r="O629" s="72"/>
      <c r="P629" s="99" t="s">
        <v>445</v>
      </c>
      <c r="Q629" s="71"/>
      <c r="R629" s="72"/>
      <c r="S629" s="145" t="s">
        <v>81</v>
      </c>
      <c r="T629" s="72"/>
      <c r="U629" s="146">
        <v>25000.0</v>
      </c>
      <c r="V629" s="71"/>
      <c r="W629" s="72"/>
      <c r="X629" s="146">
        <v>0.0</v>
      </c>
      <c r="Y629" s="72"/>
      <c r="Z629" s="145" t="s">
        <v>74</v>
      </c>
      <c r="AA629" s="72"/>
      <c r="AB629" s="147" t="s">
        <v>67</v>
      </c>
      <c r="AC629" s="75"/>
      <c r="AD629" s="75"/>
      <c r="AE629" s="75"/>
      <c r="AF629" s="75"/>
      <c r="AG629" s="75"/>
      <c r="AH629" s="75"/>
      <c r="AI629" s="75"/>
      <c r="AJ629" s="75"/>
      <c r="AK629" s="75"/>
      <c r="AL629" s="75"/>
      <c r="AM629" s="75"/>
    </row>
    <row r="630">
      <c r="A630" s="75"/>
      <c r="B630" s="160" t="s">
        <v>1468</v>
      </c>
      <c r="C630" s="161">
        <v>46122.7443678125</v>
      </c>
      <c r="D630" s="72"/>
      <c r="E630" s="143" t="s">
        <v>70</v>
      </c>
      <c r="F630" s="71"/>
      <c r="G630" s="72"/>
      <c r="H630" s="143" t="s">
        <v>196</v>
      </c>
      <c r="I630" s="71"/>
      <c r="J630" s="72"/>
      <c r="K630" s="143" t="s">
        <v>1469</v>
      </c>
      <c r="L630" s="71"/>
      <c r="M630" s="71"/>
      <c r="N630" s="71"/>
      <c r="O630" s="72"/>
      <c r="P630" s="99" t="s">
        <v>150</v>
      </c>
      <c r="Q630" s="71"/>
      <c r="R630" s="72"/>
      <c r="S630" s="145" t="s">
        <v>0</v>
      </c>
      <c r="T630" s="72"/>
      <c r="U630" s="146">
        <v>27400.0</v>
      </c>
      <c r="V630" s="71"/>
      <c r="W630" s="72"/>
      <c r="X630" s="146">
        <v>0.0</v>
      </c>
      <c r="Y630" s="72"/>
      <c r="Z630" s="145" t="s">
        <v>74</v>
      </c>
      <c r="AA630" s="72"/>
      <c r="AB630" s="147" t="s">
        <v>67</v>
      </c>
      <c r="AC630" s="75"/>
      <c r="AD630" s="75"/>
      <c r="AE630" s="75"/>
      <c r="AF630" s="75"/>
      <c r="AG630" s="75"/>
      <c r="AH630" s="75"/>
      <c r="AI630" s="75"/>
      <c r="AJ630" s="75"/>
      <c r="AK630" s="75"/>
      <c r="AL630" s="75"/>
      <c r="AM630" s="75"/>
    </row>
    <row r="631">
      <c r="A631" s="75"/>
      <c r="B631" s="160" t="s">
        <v>1470</v>
      </c>
      <c r="C631" s="161">
        <v>46122.73112542824</v>
      </c>
      <c r="D631" s="72"/>
      <c r="E631" s="143" t="s">
        <v>7</v>
      </c>
      <c r="F631" s="71"/>
      <c r="G631" s="72"/>
      <c r="H631" s="143" t="s">
        <v>78</v>
      </c>
      <c r="I631" s="71"/>
      <c r="J631" s="72"/>
      <c r="K631" s="143" t="s">
        <v>1052</v>
      </c>
      <c r="L631" s="71"/>
      <c r="M631" s="71"/>
      <c r="N631" s="71"/>
      <c r="O631" s="72"/>
      <c r="P631" s="99" t="s">
        <v>504</v>
      </c>
      <c r="Q631" s="71"/>
      <c r="R631" s="72"/>
      <c r="S631" s="145" t="s">
        <v>81</v>
      </c>
      <c r="T631" s="72"/>
      <c r="U631" s="146">
        <v>25000.0</v>
      </c>
      <c r="V631" s="71"/>
      <c r="W631" s="72"/>
      <c r="X631" s="146">
        <v>0.0</v>
      </c>
      <c r="Y631" s="72"/>
      <c r="Z631" s="145" t="s">
        <v>74</v>
      </c>
      <c r="AA631" s="72"/>
      <c r="AB631" s="147" t="s">
        <v>75</v>
      </c>
      <c r="AC631" s="75"/>
      <c r="AD631" s="75"/>
      <c r="AE631" s="75"/>
      <c r="AF631" s="75"/>
      <c r="AG631" s="75"/>
      <c r="AH631" s="75"/>
      <c r="AI631" s="75"/>
      <c r="AJ631" s="75"/>
      <c r="AK631" s="75"/>
      <c r="AL631" s="75"/>
      <c r="AM631" s="75"/>
    </row>
    <row r="632">
      <c r="A632" s="75"/>
      <c r="B632" s="160" t="s">
        <v>1471</v>
      </c>
      <c r="C632" s="161">
        <v>46122.670077523144</v>
      </c>
      <c r="D632" s="72"/>
      <c r="E632" s="143" t="s">
        <v>70</v>
      </c>
      <c r="F632" s="71"/>
      <c r="G632" s="72"/>
      <c r="H632" s="143" t="s">
        <v>1472</v>
      </c>
      <c r="I632" s="71"/>
      <c r="J632" s="72"/>
      <c r="K632" s="143" t="s">
        <v>1473</v>
      </c>
      <c r="L632" s="71"/>
      <c r="M632" s="71"/>
      <c r="N632" s="71"/>
      <c r="O632" s="72"/>
      <c r="P632" s="99" t="s">
        <v>140</v>
      </c>
      <c r="Q632" s="71"/>
      <c r="R632" s="72"/>
      <c r="S632" s="145" t="s">
        <v>0</v>
      </c>
      <c r="T632" s="72"/>
      <c r="U632" s="146">
        <v>10000.0</v>
      </c>
      <c r="V632" s="71"/>
      <c r="W632" s="72"/>
      <c r="X632" s="146">
        <v>0.0</v>
      </c>
      <c r="Y632" s="72"/>
      <c r="Z632" s="145" t="s">
        <v>74</v>
      </c>
      <c r="AA632" s="72"/>
      <c r="AB632" s="147" t="s">
        <v>67</v>
      </c>
      <c r="AC632" s="75"/>
      <c r="AD632" s="75"/>
      <c r="AE632" s="75"/>
      <c r="AF632" s="75"/>
      <c r="AG632" s="75"/>
      <c r="AH632" s="75"/>
      <c r="AI632" s="75"/>
      <c r="AJ632" s="75"/>
      <c r="AK632" s="75"/>
      <c r="AL632" s="75"/>
      <c r="AM632" s="75"/>
    </row>
    <row r="633">
      <c r="A633" s="75"/>
      <c r="B633" s="160" t="s">
        <v>1474</v>
      </c>
      <c r="C633" s="161">
        <v>46122.47410224537</v>
      </c>
      <c r="D633" s="72"/>
      <c r="E633" s="143" t="s">
        <v>70</v>
      </c>
      <c r="F633" s="71"/>
      <c r="G633" s="72"/>
      <c r="H633" s="143" t="s">
        <v>312</v>
      </c>
      <c r="I633" s="71"/>
      <c r="J633" s="72"/>
      <c r="K633" s="143" t="s">
        <v>1475</v>
      </c>
      <c r="L633" s="71"/>
      <c r="M633" s="71"/>
      <c r="N633" s="71"/>
      <c r="O633" s="72"/>
      <c r="P633" s="99" t="s">
        <v>1021</v>
      </c>
      <c r="Q633" s="71"/>
      <c r="R633" s="72"/>
      <c r="S633" s="145" t="s">
        <v>23</v>
      </c>
      <c r="T633" s="72"/>
      <c r="U633" s="146">
        <v>132100.0</v>
      </c>
      <c r="V633" s="71"/>
      <c r="W633" s="72"/>
      <c r="X633" s="146">
        <v>0.0</v>
      </c>
      <c r="Y633" s="72"/>
      <c r="Z633" s="145" t="s">
        <v>74</v>
      </c>
      <c r="AA633" s="72"/>
      <c r="AB633" s="147" t="s">
        <v>67</v>
      </c>
      <c r="AC633" s="75"/>
      <c r="AD633" s="75"/>
      <c r="AE633" s="75"/>
      <c r="AF633" s="75"/>
      <c r="AG633" s="75"/>
      <c r="AH633" s="75"/>
      <c r="AI633" s="75"/>
      <c r="AJ633" s="75"/>
      <c r="AK633" s="75"/>
      <c r="AL633" s="75"/>
      <c r="AM633" s="75"/>
    </row>
    <row r="634">
      <c r="A634" s="75"/>
      <c r="B634" s="160" t="s">
        <v>1476</v>
      </c>
      <c r="C634" s="161">
        <v>46122.3867216088</v>
      </c>
      <c r="D634" s="72"/>
      <c r="E634" s="143" t="s">
        <v>7</v>
      </c>
      <c r="F634" s="71"/>
      <c r="G634" s="72"/>
      <c r="H634" s="143" t="s">
        <v>78</v>
      </c>
      <c r="I634" s="71"/>
      <c r="J634" s="72"/>
      <c r="K634" s="143" t="s">
        <v>1098</v>
      </c>
      <c r="L634" s="71"/>
      <c r="M634" s="71"/>
      <c r="N634" s="71"/>
      <c r="O634" s="72"/>
      <c r="P634" s="99" t="s">
        <v>522</v>
      </c>
      <c r="Q634" s="71"/>
      <c r="R634" s="72"/>
      <c r="S634" s="145" t="s">
        <v>81</v>
      </c>
      <c r="T634" s="72"/>
      <c r="U634" s="146">
        <v>45000.0</v>
      </c>
      <c r="V634" s="71"/>
      <c r="W634" s="72"/>
      <c r="X634" s="146">
        <v>0.0</v>
      </c>
      <c r="Y634" s="72"/>
      <c r="Z634" s="145" t="s">
        <v>74</v>
      </c>
      <c r="AA634" s="72"/>
      <c r="AB634" s="147" t="s">
        <v>67</v>
      </c>
      <c r="AC634" s="75"/>
      <c r="AD634" s="75"/>
      <c r="AE634" s="75"/>
      <c r="AF634" s="75"/>
      <c r="AG634" s="75"/>
      <c r="AH634" s="75"/>
      <c r="AI634" s="75"/>
      <c r="AJ634" s="75"/>
      <c r="AK634" s="75"/>
      <c r="AL634" s="75"/>
      <c r="AM634" s="75"/>
    </row>
    <row r="635">
      <c r="A635" s="75"/>
      <c r="B635" s="160" t="s">
        <v>1477</v>
      </c>
      <c r="C635" s="161">
        <v>46121.95776690972</v>
      </c>
      <c r="D635" s="72"/>
      <c r="E635" s="143" t="s">
        <v>70</v>
      </c>
      <c r="F635" s="71"/>
      <c r="G635" s="72"/>
      <c r="H635" s="143" t="s">
        <v>196</v>
      </c>
      <c r="I635" s="71"/>
      <c r="J635" s="72"/>
      <c r="K635" s="143" t="s">
        <v>1317</v>
      </c>
      <c r="L635" s="71"/>
      <c r="M635" s="71"/>
      <c r="N635" s="71"/>
      <c r="O635" s="72"/>
      <c r="P635" s="99" t="s">
        <v>546</v>
      </c>
      <c r="Q635" s="71"/>
      <c r="R635" s="72"/>
      <c r="S635" s="145" t="s">
        <v>23</v>
      </c>
      <c r="T635" s="72"/>
      <c r="U635" s="146">
        <v>50000.0</v>
      </c>
      <c r="V635" s="71"/>
      <c r="W635" s="72"/>
      <c r="X635" s="146">
        <v>0.0</v>
      </c>
      <c r="Y635" s="72"/>
      <c r="Z635" s="145" t="s">
        <v>74</v>
      </c>
      <c r="AA635" s="72"/>
      <c r="AB635" s="147" t="s">
        <v>67</v>
      </c>
      <c r="AC635" s="75"/>
      <c r="AD635" s="75"/>
      <c r="AE635" s="75"/>
      <c r="AF635" s="75"/>
      <c r="AG635" s="75"/>
      <c r="AH635" s="75"/>
      <c r="AI635" s="75"/>
      <c r="AJ635" s="75"/>
      <c r="AK635" s="75"/>
      <c r="AL635" s="75"/>
      <c r="AM635" s="75"/>
    </row>
    <row r="636">
      <c r="A636" s="75"/>
      <c r="B636" s="160" t="s">
        <v>1478</v>
      </c>
      <c r="C636" s="161">
        <v>46121.710709872685</v>
      </c>
      <c r="D636" s="72"/>
      <c r="E636" s="143" t="s">
        <v>70</v>
      </c>
      <c r="F636" s="71"/>
      <c r="G636" s="72"/>
      <c r="H636" s="143" t="s">
        <v>204</v>
      </c>
      <c r="I636" s="71"/>
      <c r="J636" s="72"/>
      <c r="K636" s="143" t="s">
        <v>205</v>
      </c>
      <c r="L636" s="71"/>
      <c r="M636" s="71"/>
      <c r="N636" s="71"/>
      <c r="O636" s="72"/>
      <c r="P636" s="99" t="s">
        <v>124</v>
      </c>
      <c r="Q636" s="71"/>
      <c r="R636" s="72"/>
      <c r="S636" s="145" t="s">
        <v>73</v>
      </c>
      <c r="T636" s="72"/>
      <c r="U636" s="146">
        <v>8000.0</v>
      </c>
      <c r="V636" s="71"/>
      <c r="W636" s="72"/>
      <c r="X636" s="146">
        <v>0.0</v>
      </c>
      <c r="Y636" s="72"/>
      <c r="Z636" s="145" t="s">
        <v>74</v>
      </c>
      <c r="AA636" s="72"/>
      <c r="AB636" s="147" t="s">
        <v>75</v>
      </c>
      <c r="AC636" s="75"/>
      <c r="AD636" s="75"/>
      <c r="AE636" s="75"/>
      <c r="AF636" s="75"/>
      <c r="AG636" s="75"/>
      <c r="AH636" s="75"/>
      <c r="AI636" s="75"/>
      <c r="AJ636" s="75"/>
      <c r="AK636" s="75"/>
      <c r="AL636" s="75"/>
      <c r="AM636" s="75"/>
    </row>
    <row r="637">
      <c r="A637" s="75"/>
      <c r="B637" s="160" t="s">
        <v>1479</v>
      </c>
      <c r="C637" s="161">
        <v>46121.70985976852</v>
      </c>
      <c r="D637" s="72"/>
      <c r="E637" s="143" t="s">
        <v>70</v>
      </c>
      <c r="F637" s="71"/>
      <c r="G637" s="72"/>
      <c r="H637" s="143" t="s">
        <v>169</v>
      </c>
      <c r="I637" s="71"/>
      <c r="J637" s="72"/>
      <c r="K637" s="143" t="s">
        <v>1480</v>
      </c>
      <c r="L637" s="71"/>
      <c r="M637" s="71"/>
      <c r="N637" s="71"/>
      <c r="O637" s="72"/>
      <c r="P637" s="99" t="s">
        <v>1401</v>
      </c>
      <c r="Q637" s="71"/>
      <c r="R637" s="72"/>
      <c r="S637" s="145" t="s">
        <v>125</v>
      </c>
      <c r="T637" s="72"/>
      <c r="U637" s="146">
        <v>11000.0</v>
      </c>
      <c r="V637" s="71"/>
      <c r="W637" s="72"/>
      <c r="X637" s="146">
        <v>0.0</v>
      </c>
      <c r="Y637" s="72"/>
      <c r="Z637" s="145" t="s">
        <v>74</v>
      </c>
      <c r="AA637" s="72"/>
      <c r="AB637" s="147" t="s">
        <v>75</v>
      </c>
      <c r="AC637" s="75"/>
      <c r="AD637" s="75"/>
      <c r="AE637" s="75"/>
      <c r="AF637" s="75"/>
      <c r="AG637" s="75"/>
      <c r="AH637" s="75"/>
      <c r="AI637" s="75"/>
      <c r="AJ637" s="75"/>
      <c r="AK637" s="75"/>
      <c r="AL637" s="75"/>
      <c r="AM637" s="75"/>
    </row>
    <row r="638">
      <c r="A638" s="75"/>
      <c r="B638" s="160" t="s">
        <v>1481</v>
      </c>
      <c r="C638" s="161">
        <v>46121.7083369676</v>
      </c>
      <c r="D638" s="72"/>
      <c r="E638" s="143" t="s">
        <v>7</v>
      </c>
      <c r="F638" s="71"/>
      <c r="G638" s="72"/>
      <c r="H638" s="143" t="s">
        <v>78</v>
      </c>
      <c r="I638" s="71"/>
      <c r="J638" s="72"/>
      <c r="K638" s="143" t="s">
        <v>1482</v>
      </c>
      <c r="L638" s="71"/>
      <c r="M638" s="71"/>
      <c r="N638" s="71"/>
      <c r="O638" s="72"/>
      <c r="P638" s="99" t="s">
        <v>1483</v>
      </c>
      <c r="Q638" s="71"/>
      <c r="R638" s="72"/>
      <c r="S638" s="145" t="s">
        <v>81</v>
      </c>
      <c r="T638" s="72"/>
      <c r="U638" s="146">
        <v>30000.0</v>
      </c>
      <c r="V638" s="71"/>
      <c r="W638" s="72"/>
      <c r="X638" s="146">
        <v>0.0</v>
      </c>
      <c r="Y638" s="72"/>
      <c r="Z638" s="145" t="s">
        <v>74</v>
      </c>
      <c r="AA638" s="72"/>
      <c r="AB638" s="147" t="s">
        <v>75</v>
      </c>
      <c r="AC638" s="75"/>
      <c r="AD638" s="75"/>
      <c r="AE638" s="75"/>
      <c r="AF638" s="75"/>
      <c r="AG638" s="75"/>
      <c r="AH638" s="75"/>
      <c r="AI638" s="75"/>
      <c r="AJ638" s="75"/>
      <c r="AK638" s="75"/>
      <c r="AL638" s="75"/>
      <c r="AM638" s="75"/>
    </row>
    <row r="639">
      <c r="A639" s="75"/>
      <c r="B639" s="160" t="s">
        <v>1484</v>
      </c>
      <c r="C639" s="161">
        <v>46121.705863055555</v>
      </c>
      <c r="D639" s="72"/>
      <c r="E639" s="143" t="s">
        <v>7</v>
      </c>
      <c r="F639" s="71"/>
      <c r="G639" s="72"/>
      <c r="H639" s="143" t="s">
        <v>78</v>
      </c>
      <c r="I639" s="71"/>
      <c r="J639" s="72"/>
      <c r="K639" s="143" t="s">
        <v>1056</v>
      </c>
      <c r="L639" s="71"/>
      <c r="M639" s="71"/>
      <c r="N639" s="71"/>
      <c r="O639" s="72"/>
      <c r="P639" s="99" t="s">
        <v>495</v>
      </c>
      <c r="Q639" s="71"/>
      <c r="R639" s="72"/>
      <c r="S639" s="145" t="s">
        <v>81</v>
      </c>
      <c r="T639" s="72"/>
      <c r="U639" s="146">
        <v>25000.0</v>
      </c>
      <c r="V639" s="71"/>
      <c r="W639" s="72"/>
      <c r="X639" s="146">
        <v>0.0</v>
      </c>
      <c r="Y639" s="72"/>
      <c r="Z639" s="145" t="s">
        <v>74</v>
      </c>
      <c r="AA639" s="72"/>
      <c r="AB639" s="147" t="s">
        <v>67</v>
      </c>
      <c r="AC639" s="75"/>
      <c r="AD639" s="75"/>
      <c r="AE639" s="75"/>
      <c r="AF639" s="75"/>
      <c r="AG639" s="75"/>
      <c r="AH639" s="75"/>
      <c r="AI639" s="75"/>
      <c r="AJ639" s="75"/>
      <c r="AK639" s="75"/>
      <c r="AL639" s="75"/>
      <c r="AM639" s="75"/>
    </row>
    <row r="640">
      <c r="A640" s="75"/>
      <c r="B640" s="160" t="s">
        <v>1485</v>
      </c>
      <c r="C640" s="161">
        <v>46121.7045834375</v>
      </c>
      <c r="D640" s="72"/>
      <c r="E640" s="143" t="s">
        <v>7</v>
      </c>
      <c r="F640" s="71"/>
      <c r="G640" s="72"/>
      <c r="H640" s="143" t="s">
        <v>78</v>
      </c>
      <c r="I640" s="71"/>
      <c r="J640" s="72"/>
      <c r="K640" s="143" t="s">
        <v>1054</v>
      </c>
      <c r="L640" s="71"/>
      <c r="M640" s="71"/>
      <c r="N640" s="71"/>
      <c r="O640" s="72"/>
      <c r="P640" s="99" t="s">
        <v>498</v>
      </c>
      <c r="Q640" s="71"/>
      <c r="R640" s="72"/>
      <c r="S640" s="145" t="s">
        <v>81</v>
      </c>
      <c r="T640" s="72"/>
      <c r="U640" s="146">
        <v>25000.0</v>
      </c>
      <c r="V640" s="71"/>
      <c r="W640" s="72"/>
      <c r="X640" s="146">
        <v>0.0</v>
      </c>
      <c r="Y640" s="72"/>
      <c r="Z640" s="145" t="s">
        <v>74</v>
      </c>
      <c r="AA640" s="72"/>
      <c r="AB640" s="147" t="s">
        <v>67</v>
      </c>
      <c r="AC640" s="75"/>
      <c r="AD640" s="75"/>
      <c r="AE640" s="75"/>
      <c r="AF640" s="75"/>
      <c r="AG640" s="75"/>
      <c r="AH640" s="75"/>
      <c r="AI640" s="75"/>
      <c r="AJ640" s="75"/>
      <c r="AK640" s="75"/>
      <c r="AL640" s="75"/>
      <c r="AM640" s="75"/>
    </row>
    <row r="641">
      <c r="A641" s="75"/>
      <c r="B641" s="160" t="s">
        <v>1486</v>
      </c>
      <c r="C641" s="161">
        <v>46121.701955613426</v>
      </c>
      <c r="D641" s="72"/>
      <c r="E641" s="143" t="s">
        <v>70</v>
      </c>
      <c r="F641" s="71"/>
      <c r="G641" s="72"/>
      <c r="H641" s="143" t="s">
        <v>199</v>
      </c>
      <c r="I641" s="71"/>
      <c r="J641" s="72"/>
      <c r="K641" s="143" t="s">
        <v>1487</v>
      </c>
      <c r="L641" s="71"/>
      <c r="M641" s="71"/>
      <c r="N641" s="71"/>
      <c r="O641" s="72"/>
      <c r="P641" s="99" t="s">
        <v>150</v>
      </c>
      <c r="Q641" s="71"/>
      <c r="R641" s="72"/>
      <c r="S641" s="145" t="s">
        <v>73</v>
      </c>
      <c r="T641" s="72"/>
      <c r="U641" s="146">
        <v>6200.0</v>
      </c>
      <c r="V641" s="71"/>
      <c r="W641" s="72"/>
      <c r="X641" s="146">
        <v>0.0</v>
      </c>
      <c r="Y641" s="72"/>
      <c r="Z641" s="145" t="s">
        <v>74</v>
      </c>
      <c r="AA641" s="72"/>
      <c r="AB641" s="147" t="s">
        <v>75</v>
      </c>
      <c r="AC641" s="75"/>
      <c r="AD641" s="75"/>
      <c r="AE641" s="75"/>
      <c r="AF641" s="75"/>
      <c r="AG641" s="75"/>
      <c r="AH641" s="75"/>
      <c r="AI641" s="75"/>
      <c r="AJ641" s="75"/>
      <c r="AK641" s="75"/>
      <c r="AL641" s="75"/>
      <c r="AM641" s="75"/>
    </row>
    <row r="642">
      <c r="A642" s="75"/>
      <c r="B642" s="160" t="s">
        <v>1488</v>
      </c>
      <c r="C642" s="161">
        <v>46121.70101878472</v>
      </c>
      <c r="D642" s="72"/>
      <c r="E642" s="143" t="s">
        <v>70</v>
      </c>
      <c r="F642" s="71"/>
      <c r="G642" s="72"/>
      <c r="H642" s="143" t="s">
        <v>196</v>
      </c>
      <c r="I642" s="71"/>
      <c r="J642" s="72"/>
      <c r="K642" s="143" t="s">
        <v>1489</v>
      </c>
      <c r="L642" s="71"/>
      <c r="M642" s="71"/>
      <c r="N642" s="71"/>
      <c r="O642" s="72"/>
      <c r="P642" s="99" t="s">
        <v>448</v>
      </c>
      <c r="Q642" s="71"/>
      <c r="R642" s="72"/>
      <c r="S642" s="145" t="s">
        <v>14</v>
      </c>
      <c r="T642" s="72"/>
      <c r="U642" s="146">
        <v>21725.0</v>
      </c>
      <c r="V642" s="71"/>
      <c r="W642" s="72"/>
      <c r="X642" s="146">
        <v>0.0</v>
      </c>
      <c r="Y642" s="72"/>
      <c r="Z642" s="145" t="s">
        <v>74</v>
      </c>
      <c r="AA642" s="72"/>
      <c r="AB642" s="147" t="s">
        <v>75</v>
      </c>
      <c r="AC642" s="75"/>
      <c r="AD642" s="75"/>
      <c r="AE642" s="75"/>
      <c r="AF642" s="75"/>
      <c r="AG642" s="75"/>
      <c r="AH642" s="75"/>
      <c r="AI642" s="75"/>
      <c r="AJ642" s="75"/>
      <c r="AK642" s="75"/>
      <c r="AL642" s="75"/>
      <c r="AM642" s="75"/>
    </row>
    <row r="643">
      <c r="A643" s="75"/>
      <c r="B643" s="160" t="s">
        <v>1490</v>
      </c>
      <c r="C643" s="161">
        <v>46120.830330185185</v>
      </c>
      <c r="D643" s="72"/>
      <c r="E643" s="143" t="s">
        <v>7</v>
      </c>
      <c r="F643" s="71"/>
      <c r="G643" s="72"/>
      <c r="H643" s="143" t="s">
        <v>78</v>
      </c>
      <c r="I643" s="71"/>
      <c r="J643" s="72"/>
      <c r="K643" s="143" t="s">
        <v>931</v>
      </c>
      <c r="L643" s="71"/>
      <c r="M643" s="71"/>
      <c r="N643" s="71"/>
      <c r="O643" s="72"/>
      <c r="P643" s="99" t="s">
        <v>245</v>
      </c>
      <c r="Q643" s="71"/>
      <c r="R643" s="72"/>
      <c r="S643" s="145" t="s">
        <v>81</v>
      </c>
      <c r="T643" s="72"/>
      <c r="U643" s="146">
        <v>25000.0</v>
      </c>
      <c r="V643" s="71"/>
      <c r="W643" s="72"/>
      <c r="X643" s="146">
        <v>0.0</v>
      </c>
      <c r="Y643" s="72"/>
      <c r="Z643" s="145" t="s">
        <v>74</v>
      </c>
      <c r="AA643" s="72"/>
      <c r="AB643" s="147" t="s">
        <v>75</v>
      </c>
      <c r="AC643" s="75"/>
      <c r="AD643" s="75"/>
      <c r="AE643" s="75"/>
      <c r="AF643" s="75"/>
      <c r="AG643" s="75"/>
      <c r="AH643" s="75"/>
      <c r="AI643" s="75"/>
      <c r="AJ643" s="75"/>
      <c r="AK643" s="75"/>
      <c r="AL643" s="75"/>
      <c r="AM643" s="75"/>
    </row>
    <row r="644">
      <c r="A644" s="75"/>
      <c r="B644" s="160" t="s">
        <v>1491</v>
      </c>
      <c r="C644" s="161">
        <v>46120.66036954861</v>
      </c>
      <c r="D644" s="72"/>
      <c r="E644" s="143" t="s">
        <v>7</v>
      </c>
      <c r="F644" s="71"/>
      <c r="G644" s="72"/>
      <c r="H644" s="143" t="s">
        <v>78</v>
      </c>
      <c r="I644" s="71"/>
      <c r="J644" s="72"/>
      <c r="K644" s="143" t="s">
        <v>1134</v>
      </c>
      <c r="L644" s="71"/>
      <c r="M644" s="71"/>
      <c r="N644" s="71"/>
      <c r="O644" s="72"/>
      <c r="P644" s="99" t="s">
        <v>507</v>
      </c>
      <c r="Q644" s="71"/>
      <c r="R644" s="72"/>
      <c r="S644" s="145" t="s">
        <v>81</v>
      </c>
      <c r="T644" s="72"/>
      <c r="U644" s="146">
        <v>25000.0</v>
      </c>
      <c r="V644" s="71"/>
      <c r="W644" s="72"/>
      <c r="X644" s="146">
        <v>0.0</v>
      </c>
      <c r="Y644" s="72"/>
      <c r="Z644" s="145" t="s">
        <v>74</v>
      </c>
      <c r="AA644" s="72"/>
      <c r="AB644" s="147" t="s">
        <v>75</v>
      </c>
      <c r="AC644" s="75"/>
      <c r="AD644" s="75"/>
      <c r="AE644" s="75"/>
      <c r="AF644" s="75"/>
      <c r="AG644" s="75"/>
      <c r="AH644" s="75"/>
      <c r="AI644" s="75"/>
      <c r="AJ644" s="75"/>
      <c r="AK644" s="75"/>
      <c r="AL644" s="75"/>
      <c r="AM644" s="75"/>
    </row>
    <row r="645">
      <c r="A645" s="75"/>
      <c r="B645" s="160" t="s">
        <v>1492</v>
      </c>
      <c r="C645" s="161">
        <v>46120.62353106482</v>
      </c>
      <c r="D645" s="72"/>
      <c r="E645" s="143" t="s">
        <v>70</v>
      </c>
      <c r="F645" s="71"/>
      <c r="G645" s="72"/>
      <c r="H645" s="143" t="s">
        <v>31</v>
      </c>
      <c r="I645" s="71"/>
      <c r="J645" s="72"/>
      <c r="K645" s="143" t="s">
        <v>1493</v>
      </c>
      <c r="L645" s="71"/>
      <c r="M645" s="71"/>
      <c r="N645" s="71"/>
      <c r="O645" s="72"/>
      <c r="P645" s="99"/>
      <c r="Q645" s="71"/>
      <c r="R645" s="72"/>
      <c r="S645" s="145" t="s">
        <v>125</v>
      </c>
      <c r="T645" s="72"/>
      <c r="U645" s="146">
        <v>60000.0</v>
      </c>
      <c r="V645" s="71"/>
      <c r="W645" s="72"/>
      <c r="X645" s="146">
        <v>0.0</v>
      </c>
      <c r="Y645" s="72"/>
      <c r="Z645" s="145" t="s">
        <v>74</v>
      </c>
      <c r="AA645" s="72"/>
      <c r="AB645" s="147" t="s">
        <v>67</v>
      </c>
      <c r="AC645" s="75"/>
      <c r="AD645" s="75"/>
      <c r="AE645" s="75"/>
      <c r="AF645" s="75"/>
      <c r="AG645" s="75"/>
      <c r="AH645" s="75"/>
      <c r="AI645" s="75"/>
      <c r="AJ645" s="75"/>
      <c r="AK645" s="75"/>
      <c r="AL645" s="75"/>
      <c r="AM645" s="75"/>
    </row>
    <row r="646">
      <c r="A646" s="75"/>
      <c r="B646" s="160" t="s">
        <v>1494</v>
      </c>
      <c r="C646" s="161">
        <v>46120.62282523148</v>
      </c>
      <c r="D646" s="72"/>
      <c r="E646" s="143" t="s">
        <v>4</v>
      </c>
      <c r="F646" s="71"/>
      <c r="G646" s="72"/>
      <c r="H646" s="143" t="s">
        <v>127</v>
      </c>
      <c r="I646" s="71"/>
      <c r="J646" s="72"/>
      <c r="K646" s="143" t="s">
        <v>1495</v>
      </c>
      <c r="L646" s="71"/>
      <c r="M646" s="71"/>
      <c r="N646" s="71"/>
      <c r="O646" s="72"/>
      <c r="P646" s="99" t="s">
        <v>140</v>
      </c>
      <c r="Q646" s="71"/>
      <c r="R646" s="72"/>
      <c r="S646" s="145" t="s">
        <v>73</v>
      </c>
      <c r="T646" s="72"/>
      <c r="U646" s="146">
        <v>60000.0</v>
      </c>
      <c r="V646" s="71"/>
      <c r="W646" s="72"/>
      <c r="X646" s="146">
        <v>0.0</v>
      </c>
      <c r="Y646" s="72"/>
      <c r="Z646" s="145" t="s">
        <v>74</v>
      </c>
      <c r="AA646" s="72"/>
      <c r="AB646" s="147" t="s">
        <v>67</v>
      </c>
      <c r="AC646" s="75"/>
      <c r="AD646" s="75"/>
      <c r="AE646" s="75"/>
      <c r="AF646" s="75"/>
      <c r="AG646" s="75"/>
      <c r="AH646" s="75"/>
      <c r="AI646" s="75"/>
      <c r="AJ646" s="75"/>
      <c r="AK646" s="75"/>
      <c r="AL646" s="75"/>
      <c r="AM646" s="75"/>
    </row>
    <row r="647">
      <c r="A647" s="75"/>
      <c r="B647" s="160" t="s">
        <v>1496</v>
      </c>
      <c r="C647" s="161">
        <v>46120.450189780095</v>
      </c>
      <c r="D647" s="72"/>
      <c r="E647" s="143" t="s">
        <v>70</v>
      </c>
      <c r="F647" s="71"/>
      <c r="G647" s="72"/>
      <c r="H647" s="143" t="s">
        <v>28</v>
      </c>
      <c r="I647" s="71"/>
      <c r="J647" s="72"/>
      <c r="K647" s="143" t="s">
        <v>1497</v>
      </c>
      <c r="L647" s="71"/>
      <c r="M647" s="71"/>
      <c r="N647" s="71"/>
      <c r="O647" s="72"/>
      <c r="P647" s="99" t="s">
        <v>409</v>
      </c>
      <c r="Q647" s="71"/>
      <c r="R647" s="72"/>
      <c r="S647" s="145" t="s">
        <v>125</v>
      </c>
      <c r="T647" s="72"/>
      <c r="U647" s="146">
        <v>68000.0</v>
      </c>
      <c r="V647" s="71"/>
      <c r="W647" s="72"/>
      <c r="X647" s="146">
        <v>0.0</v>
      </c>
      <c r="Y647" s="72"/>
      <c r="Z647" s="145" t="s">
        <v>74</v>
      </c>
      <c r="AA647" s="72"/>
      <c r="AB647" s="147" t="s">
        <v>67</v>
      </c>
      <c r="AC647" s="75"/>
      <c r="AD647" s="75"/>
      <c r="AE647" s="75"/>
      <c r="AF647" s="75"/>
      <c r="AG647" s="75"/>
      <c r="AH647" s="75"/>
      <c r="AI647" s="75"/>
      <c r="AJ647" s="75"/>
      <c r="AK647" s="75"/>
      <c r="AL647" s="75"/>
      <c r="AM647" s="75"/>
    </row>
    <row r="648">
      <c r="A648" s="75"/>
      <c r="B648" s="160" t="s">
        <v>1498</v>
      </c>
      <c r="C648" s="161">
        <v>46120.40041350694</v>
      </c>
      <c r="D648" s="72"/>
      <c r="E648" s="143" t="s">
        <v>7</v>
      </c>
      <c r="F648" s="71"/>
      <c r="G648" s="72"/>
      <c r="H648" s="143" t="s">
        <v>78</v>
      </c>
      <c r="I648" s="71"/>
      <c r="J648" s="72"/>
      <c r="K648" s="143" t="s">
        <v>671</v>
      </c>
      <c r="L648" s="71"/>
      <c r="M648" s="71"/>
      <c r="N648" s="71"/>
      <c r="O648" s="72"/>
      <c r="P648" s="99" t="s">
        <v>672</v>
      </c>
      <c r="Q648" s="71"/>
      <c r="R648" s="72"/>
      <c r="S648" s="145" t="s">
        <v>81</v>
      </c>
      <c r="T648" s="72"/>
      <c r="U648" s="146">
        <v>25000.0</v>
      </c>
      <c r="V648" s="71"/>
      <c r="W648" s="72"/>
      <c r="X648" s="146">
        <v>0.0</v>
      </c>
      <c r="Y648" s="72"/>
      <c r="Z648" s="145" t="s">
        <v>74</v>
      </c>
      <c r="AA648" s="72"/>
      <c r="AB648" s="147" t="s">
        <v>75</v>
      </c>
      <c r="AC648" s="75"/>
      <c r="AD648" s="75"/>
      <c r="AE648" s="75"/>
      <c r="AF648" s="75"/>
      <c r="AG648" s="75"/>
      <c r="AH648" s="75"/>
      <c r="AI648" s="75"/>
      <c r="AJ648" s="75"/>
      <c r="AK648" s="75"/>
      <c r="AL648" s="75"/>
      <c r="AM648" s="75"/>
    </row>
    <row r="649">
      <c r="A649" s="75"/>
      <c r="B649" s="160" t="s">
        <v>1499</v>
      </c>
      <c r="C649" s="161">
        <v>46120.370655879626</v>
      </c>
      <c r="D649" s="72"/>
      <c r="E649" s="143" t="s">
        <v>7</v>
      </c>
      <c r="F649" s="71"/>
      <c r="G649" s="72"/>
      <c r="H649" s="143" t="s">
        <v>138</v>
      </c>
      <c r="I649" s="71"/>
      <c r="J649" s="72"/>
      <c r="K649" s="143" t="s">
        <v>1500</v>
      </c>
      <c r="L649" s="71"/>
      <c r="M649" s="71"/>
      <c r="N649" s="71"/>
      <c r="O649" s="72"/>
      <c r="P649" s="99" t="s">
        <v>140</v>
      </c>
      <c r="Q649" s="71"/>
      <c r="R649" s="72"/>
      <c r="S649" s="145" t="s">
        <v>0</v>
      </c>
      <c r="T649" s="72"/>
      <c r="U649" s="146">
        <v>15000.0</v>
      </c>
      <c r="V649" s="71"/>
      <c r="W649" s="72"/>
      <c r="X649" s="146">
        <v>0.0</v>
      </c>
      <c r="Y649" s="72"/>
      <c r="Z649" s="145" t="s">
        <v>74</v>
      </c>
      <c r="AA649" s="72"/>
      <c r="AB649" s="147" t="s">
        <v>75</v>
      </c>
      <c r="AC649" s="75"/>
      <c r="AD649" s="75"/>
      <c r="AE649" s="75"/>
      <c r="AF649" s="75"/>
      <c r="AG649" s="75"/>
      <c r="AH649" s="75"/>
      <c r="AI649" s="75"/>
      <c r="AJ649" s="75"/>
      <c r="AK649" s="75"/>
      <c r="AL649" s="75"/>
      <c r="AM649" s="75"/>
    </row>
    <row r="650">
      <c r="A650" s="75"/>
      <c r="B650" s="160" t="s">
        <v>1501</v>
      </c>
      <c r="C650" s="161">
        <v>46120.367603032406</v>
      </c>
      <c r="D650" s="72"/>
      <c r="E650" s="143" t="s">
        <v>7</v>
      </c>
      <c r="F650" s="71"/>
      <c r="G650" s="72"/>
      <c r="H650" s="143" t="s">
        <v>78</v>
      </c>
      <c r="I650" s="71"/>
      <c r="J650" s="72"/>
      <c r="K650" s="143" t="s">
        <v>1038</v>
      </c>
      <c r="L650" s="71"/>
      <c r="M650" s="71"/>
      <c r="N650" s="71"/>
      <c r="O650" s="72"/>
      <c r="P650" s="99" t="s">
        <v>1039</v>
      </c>
      <c r="Q650" s="71"/>
      <c r="R650" s="72"/>
      <c r="S650" s="145" t="s">
        <v>81</v>
      </c>
      <c r="T650" s="72"/>
      <c r="U650" s="146">
        <v>25000.0</v>
      </c>
      <c r="V650" s="71"/>
      <c r="W650" s="72"/>
      <c r="X650" s="146">
        <v>0.0</v>
      </c>
      <c r="Y650" s="72"/>
      <c r="Z650" s="145" t="s">
        <v>74</v>
      </c>
      <c r="AA650" s="72"/>
      <c r="AB650" s="147" t="s">
        <v>67</v>
      </c>
      <c r="AC650" s="75"/>
      <c r="AD650" s="75"/>
      <c r="AE650" s="75"/>
      <c r="AF650" s="75"/>
      <c r="AG650" s="75"/>
      <c r="AH650" s="75"/>
      <c r="AI650" s="75"/>
      <c r="AJ650" s="75"/>
      <c r="AK650" s="75"/>
      <c r="AL650" s="75"/>
      <c r="AM650" s="75"/>
    </row>
    <row r="651">
      <c r="A651" s="75"/>
      <c r="B651" s="160" t="s">
        <v>1502</v>
      </c>
      <c r="C651" s="161">
        <v>46119.65075475695</v>
      </c>
      <c r="D651" s="72"/>
      <c r="E651" s="143" t="s">
        <v>70</v>
      </c>
      <c r="F651" s="71"/>
      <c r="G651" s="72"/>
      <c r="H651" s="143" t="s">
        <v>196</v>
      </c>
      <c r="I651" s="71"/>
      <c r="J651" s="72"/>
      <c r="K651" s="143" t="s">
        <v>1503</v>
      </c>
      <c r="L651" s="71"/>
      <c r="M651" s="71"/>
      <c r="N651" s="71"/>
      <c r="O651" s="72"/>
      <c r="P651" s="99" t="s">
        <v>546</v>
      </c>
      <c r="Q651" s="71"/>
      <c r="R651" s="72"/>
      <c r="S651" s="145" t="s">
        <v>0</v>
      </c>
      <c r="T651" s="72"/>
      <c r="U651" s="146">
        <v>10000.0</v>
      </c>
      <c r="V651" s="71"/>
      <c r="W651" s="72"/>
      <c r="X651" s="146">
        <v>0.0</v>
      </c>
      <c r="Y651" s="72"/>
      <c r="Z651" s="145" t="s">
        <v>74</v>
      </c>
      <c r="AA651" s="72"/>
      <c r="AB651" s="147" t="s">
        <v>67</v>
      </c>
      <c r="AC651" s="75"/>
      <c r="AD651" s="75"/>
      <c r="AE651" s="75"/>
      <c r="AF651" s="75"/>
      <c r="AG651" s="75"/>
      <c r="AH651" s="75"/>
      <c r="AI651" s="75"/>
      <c r="AJ651" s="75"/>
      <c r="AK651" s="75"/>
      <c r="AL651" s="75"/>
      <c r="AM651" s="75"/>
    </row>
    <row r="652">
      <c r="A652" s="75"/>
      <c r="B652" s="160" t="s">
        <v>1504</v>
      </c>
      <c r="C652" s="161">
        <v>46119.650035196755</v>
      </c>
      <c r="D652" s="72"/>
      <c r="E652" s="143" t="s">
        <v>4</v>
      </c>
      <c r="F652" s="71"/>
      <c r="G652" s="72"/>
      <c r="H652" s="143" t="s">
        <v>127</v>
      </c>
      <c r="I652" s="71"/>
      <c r="J652" s="72"/>
      <c r="K652" s="143" t="s">
        <v>1495</v>
      </c>
      <c r="L652" s="71"/>
      <c r="M652" s="71"/>
      <c r="N652" s="71"/>
      <c r="O652" s="72"/>
      <c r="P652" s="99" t="s">
        <v>140</v>
      </c>
      <c r="Q652" s="71"/>
      <c r="R652" s="72"/>
      <c r="S652" s="145" t="s">
        <v>73</v>
      </c>
      <c r="T652" s="72"/>
      <c r="U652" s="146">
        <v>10000.0</v>
      </c>
      <c r="V652" s="71"/>
      <c r="W652" s="72"/>
      <c r="X652" s="146">
        <v>0.0</v>
      </c>
      <c r="Y652" s="72"/>
      <c r="Z652" s="145" t="s">
        <v>74</v>
      </c>
      <c r="AA652" s="72"/>
      <c r="AB652" s="147" t="s">
        <v>67</v>
      </c>
      <c r="AC652" s="75"/>
      <c r="AD652" s="75"/>
      <c r="AE652" s="75"/>
      <c r="AF652" s="75"/>
      <c r="AG652" s="75"/>
      <c r="AH652" s="75"/>
      <c r="AI652" s="75"/>
      <c r="AJ652" s="75"/>
      <c r="AK652" s="75"/>
      <c r="AL652" s="75"/>
      <c r="AM652" s="75"/>
    </row>
    <row r="653">
      <c r="A653" s="75"/>
      <c r="B653" s="160" t="s">
        <v>1505</v>
      </c>
      <c r="C653" s="161">
        <v>46119.50223436343</v>
      </c>
      <c r="D653" s="72"/>
      <c r="E653" s="143" t="s">
        <v>7</v>
      </c>
      <c r="F653" s="71"/>
      <c r="G653" s="72"/>
      <c r="H653" s="143" t="s">
        <v>127</v>
      </c>
      <c r="I653" s="71"/>
      <c r="J653" s="72"/>
      <c r="K653" s="143" t="s">
        <v>1506</v>
      </c>
      <c r="L653" s="71"/>
      <c r="M653" s="71"/>
      <c r="N653" s="71"/>
      <c r="O653" s="72"/>
      <c r="P653" s="99" t="s">
        <v>124</v>
      </c>
      <c r="Q653" s="71"/>
      <c r="R653" s="72"/>
      <c r="S653" s="145" t="s">
        <v>73</v>
      </c>
      <c r="T653" s="72"/>
      <c r="U653" s="146">
        <v>44500.0</v>
      </c>
      <c r="V653" s="71"/>
      <c r="W653" s="72"/>
      <c r="X653" s="146">
        <v>0.0</v>
      </c>
      <c r="Y653" s="72"/>
      <c r="Z653" s="145" t="s">
        <v>74</v>
      </c>
      <c r="AA653" s="72"/>
      <c r="AB653" s="147" t="s">
        <v>67</v>
      </c>
      <c r="AC653" s="75"/>
      <c r="AD653" s="75"/>
      <c r="AE653" s="75"/>
      <c r="AF653" s="75"/>
      <c r="AG653" s="75"/>
      <c r="AH653" s="75"/>
      <c r="AI653" s="75"/>
      <c r="AJ653" s="75"/>
      <c r="AK653" s="75"/>
      <c r="AL653" s="75"/>
      <c r="AM653" s="75"/>
    </row>
    <row r="654">
      <c r="A654" s="75"/>
      <c r="B654" s="160" t="s">
        <v>1507</v>
      </c>
      <c r="C654" s="161">
        <v>46119.50178799768</v>
      </c>
      <c r="D654" s="72"/>
      <c r="E654" s="143" t="s">
        <v>70</v>
      </c>
      <c r="F654" s="71"/>
      <c r="G654" s="72"/>
      <c r="H654" s="143" t="s">
        <v>122</v>
      </c>
      <c r="I654" s="71"/>
      <c r="J654" s="72"/>
      <c r="K654" s="143" t="s">
        <v>1508</v>
      </c>
      <c r="L654" s="71"/>
      <c r="M654" s="71"/>
      <c r="N654" s="71"/>
      <c r="O654" s="72"/>
      <c r="P654" s="99" t="s">
        <v>124</v>
      </c>
      <c r="Q654" s="71"/>
      <c r="R654" s="72"/>
      <c r="S654" s="145" t="s">
        <v>73</v>
      </c>
      <c r="T654" s="72"/>
      <c r="U654" s="146">
        <v>44500.0</v>
      </c>
      <c r="V654" s="71"/>
      <c r="W654" s="72"/>
      <c r="X654" s="146">
        <v>0.0</v>
      </c>
      <c r="Y654" s="72"/>
      <c r="Z654" s="145" t="s">
        <v>74</v>
      </c>
      <c r="AA654" s="72"/>
      <c r="AB654" s="147" t="s">
        <v>75</v>
      </c>
      <c r="AC654" s="75"/>
      <c r="AD654" s="75"/>
      <c r="AE654" s="75"/>
      <c r="AF654" s="75"/>
      <c r="AG654" s="75"/>
      <c r="AH654" s="75"/>
      <c r="AI654" s="75"/>
      <c r="AJ654" s="75"/>
      <c r="AK654" s="75"/>
      <c r="AL654" s="75"/>
      <c r="AM654" s="75"/>
    </row>
    <row r="655">
      <c r="A655" s="75"/>
      <c r="B655" s="160" t="s">
        <v>1509</v>
      </c>
      <c r="C655" s="161">
        <v>46118.88374048611</v>
      </c>
      <c r="D655" s="72"/>
      <c r="E655" s="143" t="s">
        <v>7</v>
      </c>
      <c r="F655" s="71"/>
      <c r="G655" s="72"/>
      <c r="H655" s="143" t="s">
        <v>78</v>
      </c>
      <c r="I655" s="71"/>
      <c r="J655" s="72"/>
      <c r="K655" s="143" t="s">
        <v>1136</v>
      </c>
      <c r="L655" s="71"/>
      <c r="M655" s="71"/>
      <c r="N655" s="71"/>
      <c r="O655" s="72"/>
      <c r="P655" s="99" t="s">
        <v>510</v>
      </c>
      <c r="Q655" s="71"/>
      <c r="R655" s="72"/>
      <c r="S655" s="145" t="s">
        <v>81</v>
      </c>
      <c r="T655" s="72"/>
      <c r="U655" s="146">
        <v>25000.0</v>
      </c>
      <c r="V655" s="71"/>
      <c r="W655" s="72"/>
      <c r="X655" s="146">
        <v>0.0</v>
      </c>
      <c r="Y655" s="72"/>
      <c r="Z655" s="145" t="s">
        <v>74</v>
      </c>
      <c r="AA655" s="72"/>
      <c r="AB655" s="147" t="s">
        <v>75</v>
      </c>
      <c r="AC655" s="75"/>
      <c r="AD655" s="75"/>
      <c r="AE655" s="75"/>
      <c r="AF655" s="75"/>
      <c r="AG655" s="75"/>
      <c r="AH655" s="75"/>
      <c r="AI655" s="75"/>
      <c r="AJ655" s="75"/>
      <c r="AK655" s="75"/>
      <c r="AL655" s="75"/>
      <c r="AM655" s="75"/>
    </row>
    <row r="656">
      <c r="A656" s="75"/>
      <c r="B656" s="160" t="s">
        <v>1510</v>
      </c>
      <c r="C656" s="161">
        <v>46118.84035496528</v>
      </c>
      <c r="D656" s="72"/>
      <c r="E656" s="143" t="s">
        <v>70</v>
      </c>
      <c r="F656" s="71"/>
      <c r="G656" s="72"/>
      <c r="H656" s="143" t="s">
        <v>204</v>
      </c>
      <c r="I656" s="71"/>
      <c r="J656" s="72"/>
      <c r="K656" s="143" t="s">
        <v>205</v>
      </c>
      <c r="L656" s="71"/>
      <c r="M656" s="71"/>
      <c r="N656" s="71"/>
      <c r="O656" s="72"/>
      <c r="P656" s="99" t="s">
        <v>124</v>
      </c>
      <c r="Q656" s="71"/>
      <c r="R656" s="72"/>
      <c r="S656" s="145" t="s">
        <v>73</v>
      </c>
      <c r="T656" s="72"/>
      <c r="U656" s="146">
        <v>3000.0</v>
      </c>
      <c r="V656" s="71"/>
      <c r="W656" s="72"/>
      <c r="X656" s="146">
        <v>0.0</v>
      </c>
      <c r="Y656" s="72"/>
      <c r="Z656" s="145" t="s">
        <v>74</v>
      </c>
      <c r="AA656" s="72"/>
      <c r="AB656" s="147" t="s">
        <v>75</v>
      </c>
      <c r="AC656" s="75"/>
      <c r="AD656" s="75"/>
      <c r="AE656" s="75"/>
      <c r="AF656" s="75"/>
      <c r="AG656" s="75"/>
      <c r="AH656" s="75"/>
      <c r="AI656" s="75"/>
      <c r="AJ656" s="75"/>
      <c r="AK656" s="75"/>
      <c r="AL656" s="75"/>
      <c r="AM656" s="75"/>
    </row>
    <row r="657">
      <c r="A657" s="75"/>
      <c r="B657" s="160" t="s">
        <v>1511</v>
      </c>
      <c r="C657" s="161">
        <v>46118.83884913195</v>
      </c>
      <c r="D657" s="72"/>
      <c r="E657" s="143" t="s">
        <v>7</v>
      </c>
      <c r="F657" s="71"/>
      <c r="G657" s="72"/>
      <c r="H657" s="143" t="s">
        <v>78</v>
      </c>
      <c r="I657" s="71"/>
      <c r="J657" s="72"/>
      <c r="K657" s="143" t="s">
        <v>1078</v>
      </c>
      <c r="L657" s="71"/>
      <c r="M657" s="71"/>
      <c r="N657" s="71"/>
      <c r="O657" s="72"/>
      <c r="P657" s="99" t="s">
        <v>469</v>
      </c>
      <c r="Q657" s="71"/>
      <c r="R657" s="72"/>
      <c r="S657" s="145" t="s">
        <v>81</v>
      </c>
      <c r="T657" s="72"/>
      <c r="U657" s="146">
        <v>30000.0</v>
      </c>
      <c r="V657" s="71"/>
      <c r="W657" s="72"/>
      <c r="X657" s="146">
        <v>0.0</v>
      </c>
      <c r="Y657" s="72"/>
      <c r="Z657" s="145" t="s">
        <v>74</v>
      </c>
      <c r="AA657" s="72"/>
      <c r="AB657" s="147" t="s">
        <v>75</v>
      </c>
      <c r="AC657" s="75"/>
      <c r="AD657" s="75"/>
      <c r="AE657" s="75"/>
      <c r="AF657" s="75"/>
      <c r="AG657" s="75"/>
      <c r="AH657" s="75"/>
      <c r="AI657" s="75"/>
      <c r="AJ657" s="75"/>
      <c r="AK657" s="75"/>
      <c r="AL657" s="75"/>
      <c r="AM657" s="75"/>
    </row>
    <row r="658">
      <c r="A658" s="75"/>
      <c r="B658" s="160" t="s">
        <v>1512</v>
      </c>
      <c r="C658" s="161">
        <v>46118.826898506944</v>
      </c>
      <c r="D658" s="72"/>
      <c r="E658" s="143" t="s">
        <v>70</v>
      </c>
      <c r="F658" s="71"/>
      <c r="G658" s="72"/>
      <c r="H658" s="143" t="s">
        <v>196</v>
      </c>
      <c r="I658" s="71"/>
      <c r="J658" s="72"/>
      <c r="K658" s="143" t="s">
        <v>1513</v>
      </c>
      <c r="L658" s="71"/>
      <c r="M658" s="71"/>
      <c r="N658" s="71"/>
      <c r="O658" s="72"/>
      <c r="P658" s="99" t="s">
        <v>1514</v>
      </c>
      <c r="Q658" s="71"/>
      <c r="R658" s="72"/>
      <c r="S658" s="145" t="s">
        <v>125</v>
      </c>
      <c r="T658" s="72"/>
      <c r="U658" s="146">
        <v>7000.0</v>
      </c>
      <c r="V658" s="71"/>
      <c r="W658" s="72"/>
      <c r="X658" s="146">
        <v>0.0</v>
      </c>
      <c r="Y658" s="72"/>
      <c r="Z658" s="145" t="s">
        <v>74</v>
      </c>
      <c r="AA658" s="72"/>
      <c r="AB658" s="147" t="s">
        <v>67</v>
      </c>
      <c r="AC658" s="75"/>
      <c r="AD658" s="75"/>
      <c r="AE658" s="75"/>
      <c r="AF658" s="75"/>
      <c r="AG658" s="75"/>
      <c r="AH658" s="75"/>
      <c r="AI658" s="75"/>
      <c r="AJ658" s="75"/>
      <c r="AK658" s="75"/>
      <c r="AL658" s="75"/>
      <c r="AM658" s="75"/>
    </row>
    <row r="659">
      <c r="A659" s="75"/>
      <c r="B659" s="160" t="s">
        <v>1515</v>
      </c>
      <c r="C659" s="161">
        <v>46118.82588834491</v>
      </c>
      <c r="D659" s="72"/>
      <c r="E659" s="143" t="s">
        <v>7</v>
      </c>
      <c r="F659" s="71"/>
      <c r="G659" s="72"/>
      <c r="H659" s="143" t="s">
        <v>127</v>
      </c>
      <c r="I659" s="71"/>
      <c r="J659" s="72"/>
      <c r="K659" s="143" t="s">
        <v>1516</v>
      </c>
      <c r="L659" s="71"/>
      <c r="M659" s="71"/>
      <c r="N659" s="71"/>
      <c r="O659" s="72"/>
      <c r="P659" s="99" t="s">
        <v>124</v>
      </c>
      <c r="Q659" s="71"/>
      <c r="R659" s="72"/>
      <c r="S659" s="145" t="s">
        <v>73</v>
      </c>
      <c r="T659" s="72"/>
      <c r="U659" s="146">
        <v>40000.0</v>
      </c>
      <c r="V659" s="71"/>
      <c r="W659" s="72"/>
      <c r="X659" s="146">
        <v>0.0</v>
      </c>
      <c r="Y659" s="72"/>
      <c r="Z659" s="145" t="s">
        <v>74</v>
      </c>
      <c r="AA659" s="72"/>
      <c r="AB659" s="147" t="s">
        <v>67</v>
      </c>
      <c r="AC659" s="75"/>
      <c r="AD659" s="75"/>
      <c r="AE659" s="75"/>
      <c r="AF659" s="75"/>
      <c r="AG659" s="75"/>
      <c r="AH659" s="75"/>
      <c r="AI659" s="75"/>
      <c r="AJ659" s="75"/>
      <c r="AK659" s="75"/>
      <c r="AL659" s="75"/>
      <c r="AM659" s="75"/>
    </row>
    <row r="660">
      <c r="A660" s="75"/>
      <c r="B660" s="160" t="s">
        <v>1517</v>
      </c>
      <c r="C660" s="161">
        <v>46118.82515521991</v>
      </c>
      <c r="D660" s="72"/>
      <c r="E660" s="143" t="s">
        <v>70</v>
      </c>
      <c r="F660" s="71"/>
      <c r="G660" s="72"/>
      <c r="H660" s="143" t="s">
        <v>122</v>
      </c>
      <c r="I660" s="71"/>
      <c r="J660" s="72"/>
      <c r="K660" s="143" t="s">
        <v>1518</v>
      </c>
      <c r="L660" s="71"/>
      <c r="M660" s="71"/>
      <c r="N660" s="71"/>
      <c r="O660" s="72"/>
      <c r="P660" s="99" t="s">
        <v>124</v>
      </c>
      <c r="Q660" s="71"/>
      <c r="R660" s="72"/>
      <c r="S660" s="145" t="s">
        <v>73</v>
      </c>
      <c r="T660" s="72"/>
      <c r="U660" s="146">
        <v>40000.0</v>
      </c>
      <c r="V660" s="71"/>
      <c r="W660" s="72"/>
      <c r="X660" s="146">
        <v>0.0</v>
      </c>
      <c r="Y660" s="72"/>
      <c r="Z660" s="145" t="s">
        <v>74</v>
      </c>
      <c r="AA660" s="72"/>
      <c r="AB660" s="147" t="s">
        <v>75</v>
      </c>
      <c r="AC660" s="75"/>
      <c r="AD660" s="75"/>
      <c r="AE660" s="75"/>
      <c r="AF660" s="75"/>
      <c r="AG660" s="75"/>
      <c r="AH660" s="75"/>
      <c r="AI660" s="75"/>
      <c r="AJ660" s="75"/>
      <c r="AK660" s="75"/>
      <c r="AL660" s="75"/>
      <c r="AM660" s="75"/>
    </row>
    <row r="661">
      <c r="A661" s="75"/>
      <c r="B661" s="160" t="s">
        <v>1519</v>
      </c>
      <c r="C661" s="161">
        <v>46118.795878715275</v>
      </c>
      <c r="D661" s="72"/>
      <c r="E661" s="143" t="s">
        <v>7</v>
      </c>
      <c r="F661" s="71"/>
      <c r="G661" s="72"/>
      <c r="H661" s="143" t="s">
        <v>78</v>
      </c>
      <c r="I661" s="71"/>
      <c r="J661" s="72"/>
      <c r="K661" s="143" t="s">
        <v>1520</v>
      </c>
      <c r="L661" s="71"/>
      <c r="M661" s="71"/>
      <c r="N661" s="71"/>
      <c r="O661" s="72"/>
      <c r="P661" s="99" t="s">
        <v>1521</v>
      </c>
      <c r="Q661" s="71"/>
      <c r="R661" s="72"/>
      <c r="S661" s="145" t="s">
        <v>81</v>
      </c>
      <c r="T661" s="72"/>
      <c r="U661" s="146">
        <v>25000.0</v>
      </c>
      <c r="V661" s="71"/>
      <c r="W661" s="72"/>
      <c r="X661" s="146">
        <v>0.0</v>
      </c>
      <c r="Y661" s="72"/>
      <c r="Z661" s="145" t="s">
        <v>74</v>
      </c>
      <c r="AA661" s="72"/>
      <c r="AB661" s="147" t="s">
        <v>67</v>
      </c>
      <c r="AC661" s="75"/>
      <c r="AD661" s="75"/>
      <c r="AE661" s="75"/>
      <c r="AF661" s="75"/>
      <c r="AG661" s="75"/>
      <c r="AH661" s="75"/>
      <c r="AI661" s="75"/>
      <c r="AJ661" s="75"/>
      <c r="AK661" s="75"/>
      <c r="AL661" s="75"/>
      <c r="AM661" s="75"/>
    </row>
    <row r="662">
      <c r="A662" s="75"/>
      <c r="B662" s="160" t="s">
        <v>1522</v>
      </c>
      <c r="C662" s="161">
        <v>46118.79507979167</v>
      </c>
      <c r="D662" s="72"/>
      <c r="E662" s="143" t="s">
        <v>7</v>
      </c>
      <c r="F662" s="71"/>
      <c r="G662" s="72"/>
      <c r="H662" s="143" t="s">
        <v>78</v>
      </c>
      <c r="I662" s="71"/>
      <c r="J662" s="72"/>
      <c r="K662" s="143" t="s">
        <v>653</v>
      </c>
      <c r="L662" s="71"/>
      <c r="M662" s="71"/>
      <c r="N662" s="71"/>
      <c r="O662" s="72"/>
      <c r="P662" s="99" t="s">
        <v>654</v>
      </c>
      <c r="Q662" s="71"/>
      <c r="R662" s="72"/>
      <c r="S662" s="145" t="s">
        <v>81</v>
      </c>
      <c r="T662" s="72"/>
      <c r="U662" s="146">
        <v>25000.0</v>
      </c>
      <c r="V662" s="71"/>
      <c r="W662" s="72"/>
      <c r="X662" s="146">
        <v>0.0</v>
      </c>
      <c r="Y662" s="72"/>
      <c r="Z662" s="145" t="s">
        <v>74</v>
      </c>
      <c r="AA662" s="72"/>
      <c r="AB662" s="147" t="s">
        <v>67</v>
      </c>
      <c r="AC662" s="75"/>
      <c r="AD662" s="75"/>
      <c r="AE662" s="75"/>
      <c r="AF662" s="75"/>
      <c r="AG662" s="75"/>
      <c r="AH662" s="75"/>
      <c r="AI662" s="75"/>
      <c r="AJ662" s="75"/>
      <c r="AK662" s="75"/>
      <c r="AL662" s="75"/>
      <c r="AM662" s="75"/>
    </row>
    <row r="663">
      <c r="A663" s="75"/>
      <c r="B663" s="160" t="s">
        <v>1523</v>
      </c>
      <c r="C663" s="161">
        <v>46118.79300857639</v>
      </c>
      <c r="D663" s="72"/>
      <c r="E663" s="143" t="s">
        <v>7</v>
      </c>
      <c r="F663" s="71"/>
      <c r="G663" s="72"/>
      <c r="H663" s="143" t="s">
        <v>78</v>
      </c>
      <c r="I663" s="71"/>
      <c r="J663" s="72"/>
      <c r="K663" s="143" t="s">
        <v>632</v>
      </c>
      <c r="L663" s="71"/>
      <c r="M663" s="71"/>
      <c r="N663" s="71"/>
      <c r="O663" s="72"/>
      <c r="P663" s="99" t="s">
        <v>633</v>
      </c>
      <c r="Q663" s="71"/>
      <c r="R663" s="72"/>
      <c r="S663" s="145" t="s">
        <v>81</v>
      </c>
      <c r="T663" s="72"/>
      <c r="U663" s="146">
        <v>30000.0</v>
      </c>
      <c r="V663" s="71"/>
      <c r="W663" s="72"/>
      <c r="X663" s="146">
        <v>0.0</v>
      </c>
      <c r="Y663" s="72"/>
      <c r="Z663" s="145" t="s">
        <v>74</v>
      </c>
      <c r="AA663" s="72"/>
      <c r="AB663" s="147" t="s">
        <v>67</v>
      </c>
      <c r="AC663" s="75"/>
      <c r="AD663" s="75"/>
      <c r="AE663" s="75"/>
      <c r="AF663" s="75"/>
      <c r="AG663" s="75"/>
      <c r="AH663" s="75"/>
      <c r="AI663" s="75"/>
      <c r="AJ663" s="75"/>
      <c r="AK663" s="75"/>
      <c r="AL663" s="75"/>
      <c r="AM663" s="75"/>
    </row>
    <row r="664">
      <c r="A664" s="75"/>
      <c r="B664" s="160" t="s">
        <v>1524</v>
      </c>
      <c r="C664" s="161">
        <v>46118.79155349537</v>
      </c>
      <c r="D664" s="72"/>
      <c r="E664" s="143" t="s">
        <v>7</v>
      </c>
      <c r="F664" s="71"/>
      <c r="G664" s="72"/>
      <c r="H664" s="143" t="s">
        <v>78</v>
      </c>
      <c r="I664" s="71"/>
      <c r="J664" s="72"/>
      <c r="K664" s="143" t="s">
        <v>1525</v>
      </c>
      <c r="L664" s="71"/>
      <c r="M664" s="71"/>
      <c r="N664" s="71"/>
      <c r="O664" s="72"/>
      <c r="P664" s="99" t="s">
        <v>1526</v>
      </c>
      <c r="Q664" s="71"/>
      <c r="R664" s="72"/>
      <c r="S664" s="145" t="s">
        <v>81</v>
      </c>
      <c r="T664" s="72"/>
      <c r="U664" s="146">
        <v>30000.0</v>
      </c>
      <c r="V664" s="71"/>
      <c r="W664" s="72"/>
      <c r="X664" s="146">
        <v>0.0</v>
      </c>
      <c r="Y664" s="72"/>
      <c r="Z664" s="145" t="s">
        <v>74</v>
      </c>
      <c r="AA664" s="72"/>
      <c r="AB664" s="147" t="s">
        <v>67</v>
      </c>
      <c r="AC664" s="75"/>
      <c r="AD664" s="75"/>
      <c r="AE664" s="75"/>
      <c r="AF664" s="75"/>
      <c r="AG664" s="75"/>
      <c r="AH664" s="75"/>
      <c r="AI664" s="75"/>
      <c r="AJ664" s="75"/>
      <c r="AK664" s="75"/>
      <c r="AL664" s="75"/>
      <c r="AM664" s="75"/>
    </row>
    <row r="665">
      <c r="A665" s="75"/>
      <c r="B665" s="160" t="s">
        <v>1527</v>
      </c>
      <c r="C665" s="161">
        <v>46118.757436527776</v>
      </c>
      <c r="D665" s="72"/>
      <c r="E665" s="143" t="s">
        <v>7</v>
      </c>
      <c r="F665" s="71"/>
      <c r="G665" s="72"/>
      <c r="H665" s="143" t="s">
        <v>78</v>
      </c>
      <c r="I665" s="71"/>
      <c r="J665" s="72"/>
      <c r="K665" s="143" t="s">
        <v>1076</v>
      </c>
      <c r="L665" s="71"/>
      <c r="M665" s="71"/>
      <c r="N665" s="71"/>
      <c r="O665" s="72"/>
      <c r="P665" s="99" t="s">
        <v>113</v>
      </c>
      <c r="Q665" s="71"/>
      <c r="R665" s="72"/>
      <c r="S665" s="145" t="s">
        <v>81</v>
      </c>
      <c r="T665" s="72"/>
      <c r="U665" s="146">
        <v>25000.0</v>
      </c>
      <c r="V665" s="71"/>
      <c r="W665" s="72"/>
      <c r="X665" s="146">
        <v>0.0</v>
      </c>
      <c r="Y665" s="72"/>
      <c r="Z665" s="145" t="s">
        <v>74</v>
      </c>
      <c r="AA665" s="72"/>
      <c r="AB665" s="147" t="s">
        <v>67</v>
      </c>
      <c r="AC665" s="75"/>
      <c r="AD665" s="75"/>
      <c r="AE665" s="75"/>
      <c r="AF665" s="75"/>
      <c r="AG665" s="75"/>
      <c r="AH665" s="75"/>
      <c r="AI665" s="75"/>
      <c r="AJ665" s="75"/>
      <c r="AK665" s="75"/>
      <c r="AL665" s="75"/>
      <c r="AM665" s="75"/>
    </row>
    <row r="666">
      <c r="A666" s="75"/>
      <c r="B666" s="160" t="s">
        <v>1528</v>
      </c>
      <c r="C666" s="161">
        <v>46118.75507342593</v>
      </c>
      <c r="D666" s="72"/>
      <c r="E666" s="143" t="s">
        <v>7</v>
      </c>
      <c r="F666" s="71"/>
      <c r="G666" s="72"/>
      <c r="H666" s="143" t="s">
        <v>78</v>
      </c>
      <c r="I666" s="71"/>
      <c r="J666" s="72"/>
      <c r="K666" s="143" t="s">
        <v>647</v>
      </c>
      <c r="L666" s="71"/>
      <c r="M666" s="71"/>
      <c r="N666" s="71"/>
      <c r="O666" s="72"/>
      <c r="P666" s="99" t="s">
        <v>648</v>
      </c>
      <c r="Q666" s="71"/>
      <c r="R666" s="72"/>
      <c r="S666" s="145" t="s">
        <v>81</v>
      </c>
      <c r="T666" s="72"/>
      <c r="U666" s="146">
        <v>25000.0</v>
      </c>
      <c r="V666" s="71"/>
      <c r="W666" s="72"/>
      <c r="X666" s="146">
        <v>0.0</v>
      </c>
      <c r="Y666" s="72"/>
      <c r="Z666" s="145" t="s">
        <v>74</v>
      </c>
      <c r="AA666" s="72"/>
      <c r="AB666" s="147" t="s">
        <v>67</v>
      </c>
      <c r="AC666" s="75"/>
      <c r="AD666" s="75"/>
      <c r="AE666" s="75"/>
      <c r="AF666" s="75"/>
      <c r="AG666" s="75"/>
      <c r="AH666" s="75"/>
      <c r="AI666" s="75"/>
      <c r="AJ666" s="75"/>
      <c r="AK666" s="75"/>
      <c r="AL666" s="75"/>
      <c r="AM666" s="75"/>
    </row>
    <row r="667">
      <c r="A667" s="75"/>
      <c r="B667" s="160" t="s">
        <v>1529</v>
      </c>
      <c r="C667" s="161">
        <v>46118.75459239584</v>
      </c>
      <c r="D667" s="72"/>
      <c r="E667" s="143" t="s">
        <v>7</v>
      </c>
      <c r="F667" s="71"/>
      <c r="G667" s="72"/>
      <c r="H667" s="143" t="s">
        <v>78</v>
      </c>
      <c r="I667" s="71"/>
      <c r="J667" s="72"/>
      <c r="K667" s="143" t="s">
        <v>650</v>
      </c>
      <c r="L667" s="71"/>
      <c r="M667" s="71"/>
      <c r="N667" s="71"/>
      <c r="O667" s="72"/>
      <c r="P667" s="99" t="s">
        <v>651</v>
      </c>
      <c r="Q667" s="71"/>
      <c r="R667" s="72"/>
      <c r="S667" s="145" t="s">
        <v>81</v>
      </c>
      <c r="T667" s="72"/>
      <c r="U667" s="146">
        <v>25000.0</v>
      </c>
      <c r="V667" s="71"/>
      <c r="W667" s="72"/>
      <c r="X667" s="146">
        <v>0.0</v>
      </c>
      <c r="Y667" s="72"/>
      <c r="Z667" s="145" t="s">
        <v>74</v>
      </c>
      <c r="AA667" s="72"/>
      <c r="AB667" s="147" t="s">
        <v>67</v>
      </c>
      <c r="AC667" s="75"/>
      <c r="AD667" s="75"/>
      <c r="AE667" s="75"/>
      <c r="AF667" s="75"/>
      <c r="AG667" s="75"/>
      <c r="AH667" s="75"/>
      <c r="AI667" s="75"/>
      <c r="AJ667" s="75"/>
      <c r="AK667" s="75"/>
      <c r="AL667" s="75"/>
      <c r="AM667" s="75"/>
    </row>
    <row r="668">
      <c r="A668" s="75"/>
      <c r="B668" s="160" t="s">
        <v>1530</v>
      </c>
      <c r="C668" s="161">
        <v>46118.75177533565</v>
      </c>
      <c r="D668" s="72"/>
      <c r="E668" s="143" t="s">
        <v>7</v>
      </c>
      <c r="F668" s="71"/>
      <c r="G668" s="72"/>
      <c r="H668" s="143" t="s">
        <v>78</v>
      </c>
      <c r="I668" s="71"/>
      <c r="J668" s="72"/>
      <c r="K668" s="143" t="s">
        <v>1531</v>
      </c>
      <c r="L668" s="71"/>
      <c r="M668" s="71"/>
      <c r="N668" s="71"/>
      <c r="O668" s="72"/>
      <c r="P668" s="99" t="s">
        <v>534</v>
      </c>
      <c r="Q668" s="71"/>
      <c r="R668" s="72"/>
      <c r="S668" s="145" t="s">
        <v>81</v>
      </c>
      <c r="T668" s="72"/>
      <c r="U668" s="146">
        <v>25000.0</v>
      </c>
      <c r="V668" s="71"/>
      <c r="W668" s="72"/>
      <c r="X668" s="146">
        <v>0.0</v>
      </c>
      <c r="Y668" s="72"/>
      <c r="Z668" s="145" t="s">
        <v>74</v>
      </c>
      <c r="AA668" s="72"/>
      <c r="AB668" s="147" t="s">
        <v>75</v>
      </c>
      <c r="AC668" s="75"/>
      <c r="AD668" s="75"/>
      <c r="AE668" s="75"/>
      <c r="AF668" s="75"/>
      <c r="AG668" s="75"/>
      <c r="AH668" s="75"/>
      <c r="AI668" s="75"/>
      <c r="AJ668" s="75"/>
      <c r="AK668" s="75"/>
      <c r="AL668" s="75"/>
      <c r="AM668" s="75"/>
    </row>
    <row r="669">
      <c r="A669" s="75"/>
      <c r="B669" s="160" t="s">
        <v>1532</v>
      </c>
      <c r="C669" s="161">
        <v>46118.49372600694</v>
      </c>
      <c r="D669" s="72"/>
      <c r="E669" s="143" t="s">
        <v>7</v>
      </c>
      <c r="F669" s="71"/>
      <c r="G669" s="72"/>
      <c r="H669" s="143" t="s">
        <v>591</v>
      </c>
      <c r="I669" s="71"/>
      <c r="J669" s="72"/>
      <c r="K669" s="143" t="s">
        <v>592</v>
      </c>
      <c r="L669" s="71"/>
      <c r="M669" s="71"/>
      <c r="N669" s="71"/>
      <c r="O669" s="72"/>
      <c r="P669" s="99" t="s">
        <v>164</v>
      </c>
      <c r="Q669" s="71"/>
      <c r="R669" s="72"/>
      <c r="S669" s="145" t="s">
        <v>81</v>
      </c>
      <c r="T669" s="72"/>
      <c r="U669" s="146">
        <v>27500.0</v>
      </c>
      <c r="V669" s="71"/>
      <c r="W669" s="72"/>
      <c r="X669" s="146">
        <v>0.0</v>
      </c>
      <c r="Y669" s="72"/>
      <c r="Z669" s="145" t="s">
        <v>74</v>
      </c>
      <c r="AA669" s="72"/>
      <c r="AB669" s="147" t="s">
        <v>75</v>
      </c>
      <c r="AC669" s="75"/>
      <c r="AD669" s="75"/>
      <c r="AE669" s="75"/>
      <c r="AF669" s="75"/>
      <c r="AG669" s="75"/>
      <c r="AH669" s="75"/>
      <c r="AI669" s="75"/>
      <c r="AJ669" s="75"/>
      <c r="AK669" s="75"/>
      <c r="AL669" s="75"/>
      <c r="AM669" s="75"/>
    </row>
    <row r="670">
      <c r="A670" s="75"/>
      <c r="B670" s="160" t="s">
        <v>1533</v>
      </c>
      <c r="C670" s="161">
        <v>46118.46367546296</v>
      </c>
      <c r="D670" s="72"/>
      <c r="E670" s="143" t="s">
        <v>7</v>
      </c>
      <c r="F670" s="71"/>
      <c r="G670" s="72"/>
      <c r="H670" s="143" t="s">
        <v>78</v>
      </c>
      <c r="I670" s="71"/>
      <c r="J670" s="72"/>
      <c r="K670" s="143" t="s">
        <v>1094</v>
      </c>
      <c r="L670" s="71"/>
      <c r="M670" s="71"/>
      <c r="N670" s="71"/>
      <c r="O670" s="72"/>
      <c r="P670" s="99" t="s">
        <v>513</v>
      </c>
      <c r="Q670" s="71"/>
      <c r="R670" s="72"/>
      <c r="S670" s="145" t="s">
        <v>81</v>
      </c>
      <c r="T670" s="72"/>
      <c r="U670" s="146">
        <v>25000.0</v>
      </c>
      <c r="V670" s="71"/>
      <c r="W670" s="72"/>
      <c r="X670" s="146">
        <v>0.0</v>
      </c>
      <c r="Y670" s="72"/>
      <c r="Z670" s="145" t="s">
        <v>74</v>
      </c>
      <c r="AA670" s="72"/>
      <c r="AB670" s="147" t="s">
        <v>67</v>
      </c>
      <c r="AC670" s="75"/>
      <c r="AD670" s="75"/>
      <c r="AE670" s="75"/>
      <c r="AF670" s="75"/>
      <c r="AG670" s="75"/>
      <c r="AH670" s="75"/>
      <c r="AI670" s="75"/>
      <c r="AJ670" s="75"/>
      <c r="AK670" s="75"/>
      <c r="AL670" s="75"/>
      <c r="AM670" s="75"/>
    </row>
    <row r="671">
      <c r="A671" s="75"/>
      <c r="B671" s="160" t="s">
        <v>1534</v>
      </c>
      <c r="C671" s="161">
        <v>46118.447064004635</v>
      </c>
      <c r="D671" s="72"/>
      <c r="E671" s="143" t="s">
        <v>7</v>
      </c>
      <c r="F671" s="71"/>
      <c r="G671" s="72"/>
      <c r="H671" s="143" t="s">
        <v>78</v>
      </c>
      <c r="I671" s="71"/>
      <c r="J671" s="72"/>
      <c r="K671" s="143" t="s">
        <v>776</v>
      </c>
      <c r="L671" s="71"/>
      <c r="M671" s="71"/>
      <c r="N671" s="71"/>
      <c r="O671" s="72"/>
      <c r="P671" s="99" t="s">
        <v>777</v>
      </c>
      <c r="Q671" s="71"/>
      <c r="R671" s="72"/>
      <c r="S671" s="145" t="s">
        <v>81</v>
      </c>
      <c r="T671" s="72"/>
      <c r="U671" s="146">
        <v>25000.0</v>
      </c>
      <c r="V671" s="71"/>
      <c r="W671" s="72"/>
      <c r="X671" s="146">
        <v>0.0</v>
      </c>
      <c r="Y671" s="72"/>
      <c r="Z671" s="145" t="s">
        <v>74</v>
      </c>
      <c r="AA671" s="72"/>
      <c r="AB671" s="147" t="s">
        <v>67</v>
      </c>
      <c r="AC671" s="75"/>
      <c r="AD671" s="75"/>
      <c r="AE671" s="75"/>
      <c r="AF671" s="75"/>
      <c r="AG671" s="75"/>
      <c r="AH671" s="75"/>
      <c r="AI671" s="75"/>
      <c r="AJ671" s="75"/>
      <c r="AK671" s="75"/>
      <c r="AL671" s="75"/>
      <c r="AM671" s="75"/>
    </row>
    <row r="672">
      <c r="A672" s="75"/>
      <c r="B672" s="160" t="s">
        <v>1535</v>
      </c>
      <c r="C672" s="161">
        <v>46118.4460971875</v>
      </c>
      <c r="D672" s="72"/>
      <c r="E672" s="143" t="s">
        <v>7</v>
      </c>
      <c r="F672" s="71"/>
      <c r="G672" s="72"/>
      <c r="H672" s="143" t="s">
        <v>78</v>
      </c>
      <c r="I672" s="71"/>
      <c r="J672" s="72"/>
      <c r="K672" s="143" t="s">
        <v>716</v>
      </c>
      <c r="L672" s="71"/>
      <c r="M672" s="71"/>
      <c r="N672" s="71"/>
      <c r="O672" s="72"/>
      <c r="P672" s="99" t="s">
        <v>135</v>
      </c>
      <c r="Q672" s="71"/>
      <c r="R672" s="72"/>
      <c r="S672" s="145" t="s">
        <v>81</v>
      </c>
      <c r="T672" s="72"/>
      <c r="U672" s="146">
        <v>25000.0</v>
      </c>
      <c r="V672" s="71"/>
      <c r="W672" s="72"/>
      <c r="X672" s="146">
        <v>0.0</v>
      </c>
      <c r="Y672" s="72"/>
      <c r="Z672" s="145" t="s">
        <v>74</v>
      </c>
      <c r="AA672" s="72"/>
      <c r="AB672" s="147" t="s">
        <v>67</v>
      </c>
      <c r="AC672" s="75"/>
      <c r="AD672" s="75"/>
      <c r="AE672" s="75"/>
      <c r="AF672" s="75"/>
      <c r="AG672" s="75"/>
      <c r="AH672" s="75"/>
      <c r="AI672" s="75"/>
      <c r="AJ672" s="75"/>
      <c r="AK672" s="75"/>
      <c r="AL672" s="75"/>
      <c r="AM672" s="75"/>
    </row>
    <row r="673">
      <c r="A673" s="75"/>
      <c r="B673" s="160" t="s">
        <v>1536</v>
      </c>
      <c r="C673" s="161">
        <v>46118.444476122684</v>
      </c>
      <c r="D673" s="72"/>
      <c r="E673" s="143" t="s">
        <v>7</v>
      </c>
      <c r="F673" s="71"/>
      <c r="G673" s="72"/>
      <c r="H673" s="143" t="s">
        <v>78</v>
      </c>
      <c r="I673" s="71"/>
      <c r="J673" s="72"/>
      <c r="K673" s="143" t="s">
        <v>1537</v>
      </c>
      <c r="L673" s="71"/>
      <c r="M673" s="71"/>
      <c r="N673" s="71"/>
      <c r="O673" s="72"/>
      <c r="P673" s="99" t="s">
        <v>1538</v>
      </c>
      <c r="Q673" s="71"/>
      <c r="R673" s="72"/>
      <c r="S673" s="145" t="s">
        <v>81</v>
      </c>
      <c r="T673" s="72"/>
      <c r="U673" s="146">
        <v>25000.0</v>
      </c>
      <c r="V673" s="71"/>
      <c r="W673" s="72"/>
      <c r="X673" s="146">
        <v>0.0</v>
      </c>
      <c r="Y673" s="72"/>
      <c r="Z673" s="145" t="s">
        <v>74</v>
      </c>
      <c r="AA673" s="72"/>
      <c r="AB673" s="147" t="s">
        <v>67</v>
      </c>
      <c r="AC673" s="75"/>
      <c r="AD673" s="75"/>
      <c r="AE673" s="75"/>
      <c r="AF673" s="75"/>
      <c r="AG673" s="75"/>
      <c r="AH673" s="75"/>
      <c r="AI673" s="75"/>
      <c r="AJ673" s="75"/>
      <c r="AK673" s="75"/>
      <c r="AL673" s="75"/>
      <c r="AM673" s="75"/>
    </row>
    <row r="674">
      <c r="A674" s="75"/>
      <c r="B674" s="160" t="s">
        <v>1539</v>
      </c>
      <c r="C674" s="161">
        <v>46117.066844120374</v>
      </c>
      <c r="D674" s="72"/>
      <c r="E674" s="143" t="s">
        <v>70</v>
      </c>
      <c r="F674" s="71"/>
      <c r="G674" s="72"/>
      <c r="H674" s="143" t="s">
        <v>196</v>
      </c>
      <c r="I674" s="71"/>
      <c r="J674" s="72"/>
      <c r="K674" s="143" t="s">
        <v>1540</v>
      </c>
      <c r="L674" s="71"/>
      <c r="M674" s="71"/>
      <c r="N674" s="71"/>
      <c r="O674" s="72"/>
      <c r="P674" s="99" t="s">
        <v>150</v>
      </c>
      <c r="Q674" s="71"/>
      <c r="R674" s="72"/>
      <c r="S674" s="145" t="s">
        <v>125</v>
      </c>
      <c r="T674" s="72"/>
      <c r="U674" s="146">
        <v>5000.0</v>
      </c>
      <c r="V674" s="71"/>
      <c r="W674" s="72"/>
      <c r="X674" s="146">
        <v>0.0</v>
      </c>
      <c r="Y674" s="72"/>
      <c r="Z674" s="145" t="s">
        <v>74</v>
      </c>
      <c r="AA674" s="72"/>
      <c r="AB674" s="147" t="s">
        <v>75</v>
      </c>
      <c r="AC674" s="75"/>
      <c r="AD674" s="75"/>
      <c r="AE674" s="75"/>
      <c r="AF674" s="75"/>
      <c r="AG674" s="75"/>
      <c r="AH674" s="75"/>
      <c r="AI674" s="75"/>
      <c r="AJ674" s="75"/>
      <c r="AK674" s="75"/>
      <c r="AL674" s="75"/>
      <c r="AM674" s="75"/>
    </row>
    <row r="675">
      <c r="A675" s="75"/>
      <c r="B675" s="160" t="s">
        <v>1541</v>
      </c>
      <c r="C675" s="161">
        <v>46117.06431306713</v>
      </c>
      <c r="D675" s="72"/>
      <c r="E675" s="143" t="s">
        <v>70</v>
      </c>
      <c r="F675" s="71"/>
      <c r="G675" s="72"/>
      <c r="H675" s="143" t="s">
        <v>199</v>
      </c>
      <c r="I675" s="71"/>
      <c r="J675" s="72"/>
      <c r="K675" s="143" t="s">
        <v>1542</v>
      </c>
      <c r="L675" s="71"/>
      <c r="M675" s="71"/>
      <c r="N675" s="71"/>
      <c r="O675" s="72"/>
      <c r="P675" s="99" t="s">
        <v>124</v>
      </c>
      <c r="Q675" s="71"/>
      <c r="R675" s="72"/>
      <c r="S675" s="145" t="s">
        <v>73</v>
      </c>
      <c r="T675" s="72"/>
      <c r="U675" s="146">
        <v>13500.0</v>
      </c>
      <c r="V675" s="71"/>
      <c r="W675" s="72"/>
      <c r="X675" s="146">
        <v>0.0</v>
      </c>
      <c r="Y675" s="72"/>
      <c r="Z675" s="145" t="s">
        <v>74</v>
      </c>
      <c r="AA675" s="72"/>
      <c r="AB675" s="147" t="s">
        <v>75</v>
      </c>
      <c r="AC675" s="75"/>
      <c r="AD675" s="75"/>
      <c r="AE675" s="75"/>
      <c r="AF675" s="75"/>
      <c r="AG675" s="75"/>
      <c r="AH675" s="75"/>
      <c r="AI675" s="75"/>
      <c r="AJ675" s="75"/>
      <c r="AK675" s="75"/>
      <c r="AL675" s="75"/>
      <c r="AM675" s="75"/>
    </row>
    <row r="676">
      <c r="A676" s="75"/>
      <c r="B676" s="160" t="s">
        <v>1543</v>
      </c>
      <c r="C676" s="161">
        <v>46117.06275298611</v>
      </c>
      <c r="D676" s="72"/>
      <c r="E676" s="143" t="s">
        <v>70</v>
      </c>
      <c r="F676" s="71"/>
      <c r="G676" s="72"/>
      <c r="H676" s="143" t="s">
        <v>1105</v>
      </c>
      <c r="I676" s="71"/>
      <c r="J676" s="72"/>
      <c r="K676" s="143" t="s">
        <v>1544</v>
      </c>
      <c r="L676" s="71"/>
      <c r="M676" s="71"/>
      <c r="N676" s="71"/>
      <c r="O676" s="72"/>
      <c r="P676" s="99" t="s">
        <v>1545</v>
      </c>
      <c r="Q676" s="71"/>
      <c r="R676" s="72"/>
      <c r="S676" s="145" t="s">
        <v>125</v>
      </c>
      <c r="T676" s="72"/>
      <c r="U676" s="146">
        <v>37850.0</v>
      </c>
      <c r="V676" s="71"/>
      <c r="W676" s="72"/>
      <c r="X676" s="146">
        <v>0.0</v>
      </c>
      <c r="Y676" s="72"/>
      <c r="Z676" s="145" t="s">
        <v>74</v>
      </c>
      <c r="AA676" s="72"/>
      <c r="AB676" s="147" t="s">
        <v>75</v>
      </c>
      <c r="AC676" s="75"/>
      <c r="AD676" s="75"/>
      <c r="AE676" s="75"/>
      <c r="AF676" s="75"/>
      <c r="AG676" s="75"/>
      <c r="AH676" s="75"/>
      <c r="AI676" s="75"/>
      <c r="AJ676" s="75"/>
      <c r="AK676" s="75"/>
      <c r="AL676" s="75"/>
      <c r="AM676" s="75"/>
    </row>
    <row r="677">
      <c r="A677" s="75"/>
      <c r="B677" s="160" t="s">
        <v>1546</v>
      </c>
      <c r="C677" s="161">
        <v>46117.06159722222</v>
      </c>
      <c r="D677" s="72"/>
      <c r="E677" s="143" t="s">
        <v>70</v>
      </c>
      <c r="F677" s="71"/>
      <c r="G677" s="72"/>
      <c r="H677" s="143" t="s">
        <v>138</v>
      </c>
      <c r="I677" s="71"/>
      <c r="J677" s="72"/>
      <c r="K677" s="143" t="s">
        <v>1547</v>
      </c>
      <c r="L677" s="71"/>
      <c r="M677" s="71"/>
      <c r="N677" s="71"/>
      <c r="O677" s="72"/>
      <c r="P677" s="99" t="s">
        <v>140</v>
      </c>
      <c r="Q677" s="71"/>
      <c r="R677" s="72"/>
      <c r="S677" s="145" t="s">
        <v>0</v>
      </c>
      <c r="T677" s="72"/>
      <c r="U677" s="146">
        <v>42500.0</v>
      </c>
      <c r="V677" s="71"/>
      <c r="W677" s="72"/>
      <c r="X677" s="146">
        <v>0.0</v>
      </c>
      <c r="Y677" s="72"/>
      <c r="Z677" s="145" t="s">
        <v>74</v>
      </c>
      <c r="AA677" s="72"/>
      <c r="AB677" s="147" t="s">
        <v>75</v>
      </c>
      <c r="AC677" s="75"/>
      <c r="AD677" s="75"/>
      <c r="AE677" s="75"/>
      <c r="AF677" s="75"/>
      <c r="AG677" s="75"/>
      <c r="AH677" s="75"/>
      <c r="AI677" s="75"/>
      <c r="AJ677" s="75"/>
      <c r="AK677" s="75"/>
      <c r="AL677" s="75"/>
      <c r="AM677" s="75"/>
    </row>
    <row r="678">
      <c r="A678" s="75"/>
      <c r="B678" s="160" t="s">
        <v>1548</v>
      </c>
      <c r="C678" s="161">
        <v>46117.06081273148</v>
      </c>
      <c r="D678" s="72"/>
      <c r="E678" s="143" t="s">
        <v>7</v>
      </c>
      <c r="F678" s="71"/>
      <c r="G678" s="72"/>
      <c r="H678" s="143" t="s">
        <v>143</v>
      </c>
      <c r="I678" s="71"/>
      <c r="J678" s="72"/>
      <c r="K678" s="143" t="s">
        <v>1549</v>
      </c>
      <c r="L678" s="71"/>
      <c r="M678" s="71"/>
      <c r="N678" s="71"/>
      <c r="O678" s="72"/>
      <c r="P678" s="99" t="s">
        <v>140</v>
      </c>
      <c r="Q678" s="71"/>
      <c r="R678" s="72"/>
      <c r="S678" s="145" t="s">
        <v>0</v>
      </c>
      <c r="T678" s="72"/>
      <c r="U678" s="146">
        <v>85000.0</v>
      </c>
      <c r="V678" s="71"/>
      <c r="W678" s="72"/>
      <c r="X678" s="146">
        <v>0.0</v>
      </c>
      <c r="Y678" s="72"/>
      <c r="Z678" s="145" t="s">
        <v>74</v>
      </c>
      <c r="AA678" s="72"/>
      <c r="AB678" s="147" t="s">
        <v>75</v>
      </c>
      <c r="AC678" s="75"/>
      <c r="AD678" s="75"/>
      <c r="AE678" s="75"/>
      <c r="AF678" s="75"/>
      <c r="AG678" s="75"/>
      <c r="AH678" s="75"/>
      <c r="AI678" s="75"/>
      <c r="AJ678" s="75"/>
      <c r="AK678" s="75"/>
      <c r="AL678" s="75"/>
      <c r="AM678" s="75"/>
    </row>
    <row r="679">
      <c r="A679" s="75"/>
      <c r="B679" s="160" t="s">
        <v>1550</v>
      </c>
      <c r="C679" s="161">
        <v>46117.058511111114</v>
      </c>
      <c r="D679" s="72"/>
      <c r="E679" s="143" t="s">
        <v>7</v>
      </c>
      <c r="F679" s="71"/>
      <c r="G679" s="72"/>
      <c r="H679" s="143" t="s">
        <v>175</v>
      </c>
      <c r="I679" s="71"/>
      <c r="J679" s="72"/>
      <c r="K679" s="143" t="s">
        <v>1551</v>
      </c>
      <c r="L679" s="71"/>
      <c r="M679" s="71"/>
      <c r="N679" s="71"/>
      <c r="O679" s="72"/>
      <c r="P679" s="99" t="s">
        <v>164</v>
      </c>
      <c r="Q679" s="71"/>
      <c r="R679" s="72"/>
      <c r="S679" s="145" t="s">
        <v>81</v>
      </c>
      <c r="T679" s="72"/>
      <c r="U679" s="146">
        <v>45000.0</v>
      </c>
      <c r="V679" s="71"/>
      <c r="W679" s="72"/>
      <c r="X679" s="146">
        <v>0.0</v>
      </c>
      <c r="Y679" s="72"/>
      <c r="Z679" s="145" t="s">
        <v>74</v>
      </c>
      <c r="AA679" s="72"/>
      <c r="AB679" s="147" t="s">
        <v>75</v>
      </c>
      <c r="AC679" s="75"/>
      <c r="AD679" s="75"/>
      <c r="AE679" s="75"/>
      <c r="AF679" s="75"/>
      <c r="AG679" s="75"/>
      <c r="AH679" s="75"/>
      <c r="AI679" s="75"/>
      <c r="AJ679" s="75"/>
      <c r="AK679" s="75"/>
      <c r="AL679" s="75"/>
      <c r="AM679" s="75"/>
    </row>
    <row r="680">
      <c r="A680" s="75"/>
      <c r="B680" s="160" t="s">
        <v>1552</v>
      </c>
      <c r="C680" s="161">
        <v>46117.05798697917</v>
      </c>
      <c r="D680" s="72"/>
      <c r="E680" s="143" t="s">
        <v>7</v>
      </c>
      <c r="F680" s="71"/>
      <c r="G680" s="72"/>
      <c r="H680" s="143" t="s">
        <v>175</v>
      </c>
      <c r="I680" s="71"/>
      <c r="J680" s="72"/>
      <c r="K680" s="143" t="s">
        <v>1296</v>
      </c>
      <c r="L680" s="71"/>
      <c r="M680" s="71"/>
      <c r="N680" s="71"/>
      <c r="O680" s="72"/>
      <c r="P680" s="99" t="s">
        <v>226</v>
      </c>
      <c r="Q680" s="71"/>
      <c r="R680" s="72"/>
      <c r="S680" s="145" t="s">
        <v>23</v>
      </c>
      <c r="T680" s="72"/>
      <c r="U680" s="146">
        <v>20000.0</v>
      </c>
      <c r="V680" s="71"/>
      <c r="W680" s="72"/>
      <c r="X680" s="146">
        <v>0.0</v>
      </c>
      <c r="Y680" s="72"/>
      <c r="Z680" s="145" t="s">
        <v>74</v>
      </c>
      <c r="AA680" s="72"/>
      <c r="AB680" s="147" t="s">
        <v>67</v>
      </c>
      <c r="AC680" s="75"/>
      <c r="AD680" s="75"/>
      <c r="AE680" s="75"/>
      <c r="AF680" s="75"/>
      <c r="AG680" s="75"/>
      <c r="AH680" s="75"/>
      <c r="AI680" s="75"/>
      <c r="AJ680" s="75"/>
      <c r="AK680" s="75"/>
      <c r="AL680" s="75"/>
      <c r="AM680" s="75"/>
    </row>
    <row r="681">
      <c r="A681" s="75"/>
      <c r="B681" s="160" t="s">
        <v>1553</v>
      </c>
      <c r="C681" s="161">
        <v>46117.05678265046</v>
      </c>
      <c r="D681" s="72"/>
      <c r="E681" s="143" t="s">
        <v>7</v>
      </c>
      <c r="F681" s="71"/>
      <c r="G681" s="72"/>
      <c r="H681" s="143" t="s">
        <v>175</v>
      </c>
      <c r="I681" s="71"/>
      <c r="J681" s="72"/>
      <c r="K681" s="143" t="s">
        <v>1554</v>
      </c>
      <c r="L681" s="71"/>
      <c r="M681" s="71"/>
      <c r="N681" s="71"/>
      <c r="O681" s="72"/>
      <c r="P681" s="99" t="s">
        <v>140</v>
      </c>
      <c r="Q681" s="71"/>
      <c r="R681" s="72"/>
      <c r="S681" s="145" t="s">
        <v>0</v>
      </c>
      <c r="T681" s="72"/>
      <c r="U681" s="146">
        <v>45000.0</v>
      </c>
      <c r="V681" s="71"/>
      <c r="W681" s="72"/>
      <c r="X681" s="146">
        <v>0.0</v>
      </c>
      <c r="Y681" s="72"/>
      <c r="Z681" s="145" t="s">
        <v>74</v>
      </c>
      <c r="AA681" s="72"/>
      <c r="AB681" s="147" t="s">
        <v>67</v>
      </c>
      <c r="AC681" s="75"/>
      <c r="AD681" s="75"/>
      <c r="AE681" s="75"/>
      <c r="AF681" s="75"/>
      <c r="AG681" s="75"/>
      <c r="AH681" s="75"/>
      <c r="AI681" s="75"/>
      <c r="AJ681" s="75"/>
      <c r="AK681" s="75"/>
      <c r="AL681" s="75"/>
      <c r="AM681" s="75"/>
    </row>
    <row r="682">
      <c r="A682" s="75"/>
      <c r="B682" s="160" t="s">
        <v>1555</v>
      </c>
      <c r="C682" s="161">
        <v>46117.05541893518</v>
      </c>
      <c r="D682" s="72"/>
      <c r="E682" s="143" t="s">
        <v>70</v>
      </c>
      <c r="F682" s="71"/>
      <c r="G682" s="72"/>
      <c r="H682" s="143" t="s">
        <v>175</v>
      </c>
      <c r="I682" s="71"/>
      <c r="J682" s="72"/>
      <c r="K682" s="143" t="s">
        <v>1556</v>
      </c>
      <c r="L682" s="71"/>
      <c r="M682" s="71"/>
      <c r="N682" s="71"/>
      <c r="O682" s="72"/>
      <c r="P682" s="99" t="s">
        <v>124</v>
      </c>
      <c r="Q682" s="71"/>
      <c r="R682" s="72"/>
      <c r="S682" s="145" t="s">
        <v>125</v>
      </c>
      <c r="T682" s="72"/>
      <c r="U682" s="146">
        <v>190000.0</v>
      </c>
      <c r="V682" s="71"/>
      <c r="W682" s="72"/>
      <c r="X682" s="146">
        <v>0.0</v>
      </c>
      <c r="Y682" s="72"/>
      <c r="Z682" s="145" t="s">
        <v>74</v>
      </c>
      <c r="AA682" s="72"/>
      <c r="AB682" s="147" t="s">
        <v>75</v>
      </c>
      <c r="AC682" s="75"/>
      <c r="AD682" s="75"/>
      <c r="AE682" s="75"/>
      <c r="AF682" s="75"/>
      <c r="AG682" s="75"/>
      <c r="AH682" s="75"/>
      <c r="AI682" s="75"/>
      <c r="AJ682" s="75"/>
      <c r="AK682" s="75"/>
      <c r="AL682" s="75"/>
      <c r="AM682" s="75"/>
    </row>
    <row r="683">
      <c r="A683" s="75"/>
      <c r="B683" s="160" t="s">
        <v>1557</v>
      </c>
      <c r="C683" s="161">
        <v>46117.05372275463</v>
      </c>
      <c r="D683" s="72"/>
      <c r="E683" s="143" t="s">
        <v>70</v>
      </c>
      <c r="F683" s="71"/>
      <c r="G683" s="72"/>
      <c r="H683" s="143" t="s">
        <v>122</v>
      </c>
      <c r="I683" s="71"/>
      <c r="J683" s="72"/>
      <c r="K683" s="143" t="s">
        <v>1558</v>
      </c>
      <c r="L683" s="71"/>
      <c r="M683" s="71"/>
      <c r="N683" s="71"/>
      <c r="O683" s="72"/>
      <c r="P683" s="99" t="s">
        <v>124</v>
      </c>
      <c r="Q683" s="71"/>
      <c r="R683" s="72"/>
      <c r="S683" s="145" t="s">
        <v>73</v>
      </c>
      <c r="T683" s="72"/>
      <c r="U683" s="146">
        <v>6000.0</v>
      </c>
      <c r="V683" s="71"/>
      <c r="W683" s="72"/>
      <c r="X683" s="146">
        <v>0.0</v>
      </c>
      <c r="Y683" s="72"/>
      <c r="Z683" s="145" t="s">
        <v>74</v>
      </c>
      <c r="AA683" s="72"/>
      <c r="AB683" s="147" t="s">
        <v>75</v>
      </c>
      <c r="AC683" s="75"/>
      <c r="AD683" s="75"/>
      <c r="AE683" s="75"/>
      <c r="AF683" s="75"/>
      <c r="AG683" s="75"/>
      <c r="AH683" s="75"/>
      <c r="AI683" s="75"/>
      <c r="AJ683" s="75"/>
      <c r="AK683" s="75"/>
      <c r="AL683" s="75"/>
      <c r="AM683" s="75"/>
    </row>
    <row r="684">
      <c r="A684" s="75"/>
      <c r="B684" s="160" t="s">
        <v>1559</v>
      </c>
      <c r="C684" s="161">
        <v>46117.053182337964</v>
      </c>
      <c r="D684" s="72"/>
      <c r="E684" s="143" t="s">
        <v>7</v>
      </c>
      <c r="F684" s="71"/>
      <c r="G684" s="72"/>
      <c r="H684" s="143" t="s">
        <v>127</v>
      </c>
      <c r="I684" s="71"/>
      <c r="J684" s="72"/>
      <c r="K684" s="143" t="s">
        <v>1560</v>
      </c>
      <c r="L684" s="71"/>
      <c r="M684" s="71"/>
      <c r="N684" s="71"/>
      <c r="O684" s="72"/>
      <c r="P684" s="99" t="s">
        <v>124</v>
      </c>
      <c r="Q684" s="71"/>
      <c r="R684" s="72"/>
      <c r="S684" s="145" t="s">
        <v>73</v>
      </c>
      <c r="T684" s="72"/>
      <c r="U684" s="146">
        <v>6000.0</v>
      </c>
      <c r="V684" s="71"/>
      <c r="W684" s="72"/>
      <c r="X684" s="146">
        <v>0.0</v>
      </c>
      <c r="Y684" s="72"/>
      <c r="Z684" s="145" t="s">
        <v>74</v>
      </c>
      <c r="AA684" s="72"/>
      <c r="AB684" s="147" t="s">
        <v>67</v>
      </c>
      <c r="AC684" s="75"/>
      <c r="AD684" s="75"/>
      <c r="AE684" s="75"/>
      <c r="AF684" s="75"/>
      <c r="AG684" s="75"/>
      <c r="AH684" s="75"/>
      <c r="AI684" s="75"/>
      <c r="AJ684" s="75"/>
      <c r="AK684" s="75"/>
      <c r="AL684" s="75"/>
      <c r="AM684" s="75"/>
    </row>
    <row r="685">
      <c r="A685" s="75"/>
      <c r="B685" s="160" t="s">
        <v>1561</v>
      </c>
      <c r="C685" s="161">
        <v>46114.88962938657</v>
      </c>
      <c r="D685" s="72"/>
      <c r="E685" s="143" t="s">
        <v>70</v>
      </c>
      <c r="F685" s="71"/>
      <c r="G685" s="72"/>
      <c r="H685" s="143" t="s">
        <v>196</v>
      </c>
      <c r="I685" s="71"/>
      <c r="J685" s="72"/>
      <c r="K685" s="143" t="s">
        <v>1317</v>
      </c>
      <c r="L685" s="71"/>
      <c r="M685" s="71"/>
      <c r="N685" s="71"/>
      <c r="O685" s="72"/>
      <c r="P685" s="99" t="s">
        <v>546</v>
      </c>
      <c r="Q685" s="71"/>
      <c r="R685" s="72"/>
      <c r="S685" s="145" t="s">
        <v>23</v>
      </c>
      <c r="T685" s="72"/>
      <c r="U685" s="146">
        <v>100000.0</v>
      </c>
      <c r="V685" s="71"/>
      <c r="W685" s="72"/>
      <c r="X685" s="146">
        <v>0.0</v>
      </c>
      <c r="Y685" s="72"/>
      <c r="Z685" s="145" t="s">
        <v>74</v>
      </c>
      <c r="AA685" s="72"/>
      <c r="AB685" s="147" t="s">
        <v>67</v>
      </c>
      <c r="AC685" s="75"/>
      <c r="AD685" s="75"/>
      <c r="AE685" s="75"/>
      <c r="AF685" s="75"/>
      <c r="AG685" s="75"/>
      <c r="AH685" s="75"/>
      <c r="AI685" s="75"/>
      <c r="AJ685" s="75"/>
      <c r="AK685" s="75"/>
      <c r="AL685" s="75"/>
      <c r="AM685" s="75"/>
    </row>
    <row r="686">
      <c r="A686" s="75"/>
      <c r="B686" s="160" t="s">
        <v>1562</v>
      </c>
      <c r="C686" s="161">
        <v>46114.670065185186</v>
      </c>
      <c r="D686" s="72"/>
      <c r="E686" s="143" t="s">
        <v>7</v>
      </c>
      <c r="F686" s="71"/>
      <c r="G686" s="72"/>
      <c r="H686" s="143" t="s">
        <v>591</v>
      </c>
      <c r="I686" s="71"/>
      <c r="J686" s="72"/>
      <c r="K686" s="143" t="s">
        <v>594</v>
      </c>
      <c r="L686" s="71"/>
      <c r="M686" s="71"/>
      <c r="N686" s="71"/>
      <c r="O686" s="72"/>
      <c r="P686" s="99" t="s">
        <v>140</v>
      </c>
      <c r="Q686" s="71"/>
      <c r="R686" s="72"/>
      <c r="S686" s="145" t="s">
        <v>0</v>
      </c>
      <c r="T686" s="72"/>
      <c r="U686" s="146">
        <v>27500.0</v>
      </c>
      <c r="V686" s="71"/>
      <c r="W686" s="72"/>
      <c r="X686" s="146">
        <v>0.0</v>
      </c>
      <c r="Y686" s="72"/>
      <c r="Z686" s="145" t="s">
        <v>74</v>
      </c>
      <c r="AA686" s="72"/>
      <c r="AB686" s="147" t="s">
        <v>67</v>
      </c>
      <c r="AC686" s="75"/>
      <c r="AD686" s="75"/>
      <c r="AE686" s="75"/>
      <c r="AF686" s="75"/>
      <c r="AG686" s="75"/>
      <c r="AH686" s="75"/>
      <c r="AI686" s="75"/>
      <c r="AJ686" s="75"/>
      <c r="AK686" s="75"/>
      <c r="AL686" s="75"/>
      <c r="AM686" s="75"/>
    </row>
    <row r="687">
      <c r="A687" s="75"/>
      <c r="B687" s="160" t="s">
        <v>1563</v>
      </c>
      <c r="C687" s="161">
        <v>46114.638410914355</v>
      </c>
      <c r="D687" s="72"/>
      <c r="E687" s="143" t="s">
        <v>70</v>
      </c>
      <c r="F687" s="71"/>
      <c r="G687" s="72"/>
      <c r="H687" s="143" t="s">
        <v>175</v>
      </c>
      <c r="I687" s="71"/>
      <c r="J687" s="72"/>
      <c r="K687" s="143" t="s">
        <v>1564</v>
      </c>
      <c r="L687" s="71"/>
      <c r="M687" s="71"/>
      <c r="N687" s="71"/>
      <c r="O687" s="72"/>
      <c r="P687" s="99" t="s">
        <v>150</v>
      </c>
      <c r="Q687" s="71"/>
      <c r="R687" s="72"/>
      <c r="S687" s="145" t="s">
        <v>125</v>
      </c>
      <c r="T687" s="72"/>
      <c r="U687" s="146">
        <v>6000.0</v>
      </c>
      <c r="V687" s="71"/>
      <c r="W687" s="72"/>
      <c r="X687" s="146">
        <v>0.0</v>
      </c>
      <c r="Y687" s="72"/>
      <c r="Z687" s="145" t="s">
        <v>74</v>
      </c>
      <c r="AA687" s="72"/>
      <c r="AB687" s="147" t="s">
        <v>75</v>
      </c>
      <c r="AC687" s="75"/>
      <c r="AD687" s="75"/>
      <c r="AE687" s="75"/>
      <c r="AF687" s="75"/>
      <c r="AG687" s="75"/>
      <c r="AH687" s="75"/>
      <c r="AI687" s="75"/>
      <c r="AJ687" s="75"/>
      <c r="AK687" s="75"/>
      <c r="AL687" s="75"/>
      <c r="AM687" s="75"/>
    </row>
    <row r="688">
      <c r="A688" s="75"/>
      <c r="B688" s="160" t="s">
        <v>1565</v>
      </c>
      <c r="C688" s="161">
        <v>46114.63702582176</v>
      </c>
      <c r="D688" s="72"/>
      <c r="E688" s="143" t="s">
        <v>7</v>
      </c>
      <c r="F688" s="71"/>
      <c r="G688" s="72"/>
      <c r="H688" s="143" t="s">
        <v>591</v>
      </c>
      <c r="I688" s="71"/>
      <c r="J688" s="72"/>
      <c r="K688" s="143" t="s">
        <v>596</v>
      </c>
      <c r="L688" s="71"/>
      <c r="M688" s="71"/>
      <c r="N688" s="71"/>
      <c r="O688" s="72"/>
      <c r="P688" s="99" t="s">
        <v>226</v>
      </c>
      <c r="Q688" s="71"/>
      <c r="R688" s="72"/>
      <c r="S688" s="145" t="s">
        <v>23</v>
      </c>
      <c r="T688" s="72"/>
      <c r="U688" s="146">
        <v>27500.0</v>
      </c>
      <c r="V688" s="71"/>
      <c r="W688" s="72"/>
      <c r="X688" s="146">
        <v>0.0</v>
      </c>
      <c r="Y688" s="72"/>
      <c r="Z688" s="145" t="s">
        <v>74</v>
      </c>
      <c r="AA688" s="72"/>
      <c r="AB688" s="147" t="s">
        <v>75</v>
      </c>
      <c r="AC688" s="75"/>
      <c r="AD688" s="75"/>
      <c r="AE688" s="75"/>
      <c r="AF688" s="75"/>
      <c r="AG688" s="75"/>
      <c r="AH688" s="75"/>
      <c r="AI688" s="75"/>
      <c r="AJ688" s="75"/>
      <c r="AK688" s="75"/>
      <c r="AL688" s="75"/>
      <c r="AM688" s="75"/>
    </row>
    <row r="689">
      <c r="A689" s="75"/>
      <c r="B689" s="160" t="s">
        <v>1566</v>
      </c>
      <c r="C689" s="161">
        <v>46114.636082094905</v>
      </c>
      <c r="D689" s="72"/>
      <c r="E689" s="143" t="s">
        <v>70</v>
      </c>
      <c r="F689" s="71"/>
      <c r="G689" s="72"/>
      <c r="H689" s="143" t="s">
        <v>591</v>
      </c>
      <c r="I689" s="71"/>
      <c r="J689" s="72"/>
      <c r="K689" s="143" t="s">
        <v>605</v>
      </c>
      <c r="L689" s="71"/>
      <c r="M689" s="71"/>
      <c r="N689" s="71"/>
      <c r="O689" s="72"/>
      <c r="P689" s="99" t="s">
        <v>606</v>
      </c>
      <c r="Q689" s="71"/>
      <c r="R689" s="72"/>
      <c r="S689" s="145" t="s">
        <v>73</v>
      </c>
      <c r="T689" s="72"/>
      <c r="U689" s="146">
        <v>110000.0</v>
      </c>
      <c r="V689" s="71"/>
      <c r="W689" s="72"/>
      <c r="X689" s="146">
        <v>0.0</v>
      </c>
      <c r="Y689" s="72"/>
      <c r="Z689" s="145" t="s">
        <v>74</v>
      </c>
      <c r="AA689" s="72"/>
      <c r="AB689" s="147" t="s">
        <v>67</v>
      </c>
      <c r="AC689" s="75"/>
      <c r="AD689" s="75"/>
      <c r="AE689" s="75"/>
      <c r="AF689" s="75"/>
      <c r="AG689" s="75"/>
      <c r="AH689" s="75"/>
      <c r="AI689" s="75"/>
      <c r="AJ689" s="75"/>
      <c r="AK689" s="75"/>
      <c r="AL689" s="75"/>
      <c r="AM689" s="75"/>
    </row>
    <row r="690">
      <c r="A690" s="75"/>
      <c r="B690" s="160" t="s">
        <v>1567</v>
      </c>
      <c r="C690" s="161">
        <v>46114.63467722222</v>
      </c>
      <c r="D690" s="72"/>
      <c r="E690" s="143" t="s">
        <v>70</v>
      </c>
      <c r="F690" s="71"/>
      <c r="G690" s="72"/>
      <c r="H690" s="143" t="s">
        <v>199</v>
      </c>
      <c r="I690" s="71"/>
      <c r="J690" s="72"/>
      <c r="K690" s="143" t="s">
        <v>1568</v>
      </c>
      <c r="L690" s="71"/>
      <c r="M690" s="71"/>
      <c r="N690" s="71"/>
      <c r="O690" s="72"/>
      <c r="P690" s="99" t="s">
        <v>124</v>
      </c>
      <c r="Q690" s="71"/>
      <c r="R690" s="72"/>
      <c r="S690" s="145" t="s">
        <v>73</v>
      </c>
      <c r="T690" s="72"/>
      <c r="U690" s="146">
        <v>31000.0</v>
      </c>
      <c r="V690" s="71"/>
      <c r="W690" s="72"/>
      <c r="X690" s="146">
        <v>0.0</v>
      </c>
      <c r="Y690" s="72"/>
      <c r="Z690" s="145" t="s">
        <v>74</v>
      </c>
      <c r="AA690" s="72"/>
      <c r="AB690" s="147" t="s">
        <v>67</v>
      </c>
      <c r="AC690" s="75"/>
      <c r="AD690" s="75"/>
      <c r="AE690" s="75"/>
      <c r="AF690" s="75"/>
      <c r="AG690" s="75"/>
      <c r="AH690" s="75"/>
      <c r="AI690" s="75"/>
      <c r="AJ690" s="75"/>
      <c r="AK690" s="75"/>
      <c r="AL690" s="75"/>
      <c r="AM690" s="75"/>
    </row>
    <row r="691">
      <c r="A691" s="75"/>
      <c r="B691" s="160" t="s">
        <v>1569</v>
      </c>
      <c r="C691" s="161">
        <v>46114.63415329861</v>
      </c>
      <c r="D691" s="72"/>
      <c r="E691" s="143" t="s">
        <v>7</v>
      </c>
      <c r="F691" s="71"/>
      <c r="G691" s="72"/>
      <c r="H691" s="143" t="s">
        <v>78</v>
      </c>
      <c r="I691" s="71"/>
      <c r="J691" s="72"/>
      <c r="K691" s="143" t="s">
        <v>965</v>
      </c>
      <c r="L691" s="71"/>
      <c r="M691" s="71"/>
      <c r="N691" s="71"/>
      <c r="O691" s="72"/>
      <c r="P691" s="99" t="s">
        <v>966</v>
      </c>
      <c r="Q691" s="71"/>
      <c r="R691" s="72"/>
      <c r="S691" s="145" t="s">
        <v>81</v>
      </c>
      <c r="T691" s="72"/>
      <c r="U691" s="146">
        <v>25000.0</v>
      </c>
      <c r="V691" s="71"/>
      <c r="W691" s="72"/>
      <c r="X691" s="146">
        <v>0.0</v>
      </c>
      <c r="Y691" s="72"/>
      <c r="Z691" s="145" t="s">
        <v>626</v>
      </c>
      <c r="AA691" s="72"/>
      <c r="AB691" s="147" t="s">
        <v>75</v>
      </c>
      <c r="AC691" s="75"/>
      <c r="AD691" s="75"/>
      <c r="AE691" s="75"/>
      <c r="AF691" s="75"/>
      <c r="AG691" s="75"/>
      <c r="AH691" s="75"/>
      <c r="AI691" s="75"/>
      <c r="AJ691" s="75"/>
      <c r="AK691" s="75"/>
      <c r="AL691" s="75"/>
      <c r="AM691" s="75"/>
    </row>
    <row r="692">
      <c r="A692" s="75"/>
      <c r="B692" s="160" t="s">
        <v>1570</v>
      </c>
      <c r="C692" s="161">
        <v>46113.906352453705</v>
      </c>
      <c r="D692" s="72"/>
      <c r="E692" s="143" t="s">
        <v>70</v>
      </c>
      <c r="F692" s="71"/>
      <c r="G692" s="72"/>
      <c r="H692" s="143" t="s">
        <v>138</v>
      </c>
      <c r="I692" s="71"/>
      <c r="J692" s="72"/>
      <c r="K692" s="143" t="s">
        <v>1571</v>
      </c>
      <c r="L692" s="71"/>
      <c r="M692" s="71"/>
      <c r="N692" s="71"/>
      <c r="O692" s="72"/>
      <c r="P692" s="99" t="s">
        <v>140</v>
      </c>
      <c r="Q692" s="71"/>
      <c r="R692" s="72"/>
      <c r="S692" s="145" t="s">
        <v>0</v>
      </c>
      <c r="T692" s="72"/>
      <c r="U692" s="146">
        <v>50000.0</v>
      </c>
      <c r="V692" s="71"/>
      <c r="W692" s="72"/>
      <c r="X692" s="146">
        <v>0.0</v>
      </c>
      <c r="Y692" s="72"/>
      <c r="Z692" s="145" t="s">
        <v>74</v>
      </c>
      <c r="AA692" s="72"/>
      <c r="AB692" s="147" t="s">
        <v>75</v>
      </c>
      <c r="AC692" s="75"/>
      <c r="AD692" s="75"/>
      <c r="AE692" s="75"/>
      <c r="AF692" s="75"/>
      <c r="AG692" s="75"/>
      <c r="AH692" s="75"/>
      <c r="AI692" s="75"/>
      <c r="AJ692" s="75"/>
      <c r="AK692" s="75"/>
      <c r="AL692" s="75"/>
      <c r="AM692" s="75"/>
    </row>
    <row r="693">
      <c r="A693" s="75"/>
      <c r="B693" s="160" t="s">
        <v>1572</v>
      </c>
      <c r="C693" s="161">
        <v>46113.90518927084</v>
      </c>
      <c r="D693" s="72"/>
      <c r="E693" s="143" t="s">
        <v>7</v>
      </c>
      <c r="F693" s="71"/>
      <c r="G693" s="72"/>
      <c r="H693" s="143" t="s">
        <v>78</v>
      </c>
      <c r="I693" s="71"/>
      <c r="J693" s="72"/>
      <c r="K693" s="143" t="s">
        <v>1171</v>
      </c>
      <c r="L693" s="71"/>
      <c r="M693" s="71"/>
      <c r="N693" s="71"/>
      <c r="O693" s="72"/>
      <c r="P693" s="99" t="s">
        <v>439</v>
      </c>
      <c r="Q693" s="71"/>
      <c r="R693" s="72"/>
      <c r="S693" s="145" t="s">
        <v>81</v>
      </c>
      <c r="T693" s="72"/>
      <c r="U693" s="146">
        <v>0.0</v>
      </c>
      <c r="V693" s="71"/>
      <c r="W693" s="72"/>
      <c r="X693" s="146">
        <v>0.0</v>
      </c>
      <c r="Y693" s="72"/>
      <c r="Z693" s="145" t="s">
        <v>74</v>
      </c>
      <c r="AA693" s="72"/>
      <c r="AB693" s="147" t="s">
        <v>75</v>
      </c>
      <c r="AC693" s="75"/>
      <c r="AD693" s="75"/>
      <c r="AE693" s="75"/>
      <c r="AF693" s="75"/>
      <c r="AG693" s="75"/>
      <c r="AH693" s="75"/>
      <c r="AI693" s="75"/>
      <c r="AJ693" s="75"/>
      <c r="AK693" s="75"/>
      <c r="AL693" s="75"/>
      <c r="AM693" s="75"/>
    </row>
    <row r="694">
      <c r="A694" s="75"/>
      <c r="B694" s="160" t="s">
        <v>1573</v>
      </c>
      <c r="C694" s="161">
        <v>46113.84337275463</v>
      </c>
      <c r="D694" s="72"/>
      <c r="E694" s="143" t="s">
        <v>7</v>
      </c>
      <c r="F694" s="71"/>
      <c r="G694" s="72"/>
      <c r="H694" s="143" t="s">
        <v>78</v>
      </c>
      <c r="I694" s="71"/>
      <c r="J694" s="72"/>
      <c r="K694" s="143" t="s">
        <v>1171</v>
      </c>
      <c r="L694" s="71"/>
      <c r="M694" s="71"/>
      <c r="N694" s="71"/>
      <c r="O694" s="72"/>
      <c r="P694" s="99" t="s">
        <v>439</v>
      </c>
      <c r="Q694" s="71"/>
      <c r="R694" s="72"/>
      <c r="S694" s="145" t="s">
        <v>81</v>
      </c>
      <c r="T694" s="72"/>
      <c r="U694" s="146">
        <v>0.0</v>
      </c>
      <c r="V694" s="71"/>
      <c r="W694" s="72"/>
      <c r="X694" s="146">
        <v>0.0</v>
      </c>
      <c r="Y694" s="72"/>
      <c r="Z694" s="145" t="s">
        <v>626</v>
      </c>
      <c r="AA694" s="72"/>
      <c r="AB694" s="147" t="s">
        <v>75</v>
      </c>
      <c r="AC694" s="75"/>
      <c r="AD694" s="75"/>
      <c r="AE694" s="75"/>
      <c r="AF694" s="75"/>
      <c r="AG694" s="75"/>
      <c r="AH694" s="75"/>
      <c r="AI694" s="75"/>
      <c r="AJ694" s="75"/>
      <c r="AK694" s="75"/>
      <c r="AL694" s="75"/>
      <c r="AM694" s="75"/>
    </row>
    <row r="695">
      <c r="A695" s="75"/>
      <c r="B695" s="160" t="s">
        <v>1574</v>
      </c>
      <c r="C695" s="161">
        <v>46113.81666002315</v>
      </c>
      <c r="D695" s="72"/>
      <c r="E695" s="143" t="s">
        <v>7</v>
      </c>
      <c r="F695" s="71"/>
      <c r="G695" s="72"/>
      <c r="H695" s="143" t="s">
        <v>78</v>
      </c>
      <c r="I695" s="71"/>
      <c r="J695" s="72"/>
      <c r="K695" s="143" t="s">
        <v>735</v>
      </c>
      <c r="L695" s="71"/>
      <c r="M695" s="71"/>
      <c r="N695" s="71"/>
      <c r="O695" s="72"/>
      <c r="P695" s="99" t="s">
        <v>736</v>
      </c>
      <c r="Q695" s="71"/>
      <c r="R695" s="72"/>
      <c r="S695" s="145" t="s">
        <v>81</v>
      </c>
      <c r="T695" s="72"/>
      <c r="U695" s="146">
        <v>25000.0</v>
      </c>
      <c r="V695" s="71"/>
      <c r="W695" s="72"/>
      <c r="X695" s="146">
        <v>0.0</v>
      </c>
      <c r="Y695" s="72"/>
      <c r="Z695" s="145" t="s">
        <v>74</v>
      </c>
      <c r="AA695" s="72"/>
      <c r="AB695" s="147" t="s">
        <v>75</v>
      </c>
      <c r="AC695" s="75"/>
      <c r="AD695" s="75"/>
      <c r="AE695" s="75"/>
      <c r="AF695" s="75"/>
      <c r="AG695" s="75"/>
      <c r="AH695" s="75"/>
      <c r="AI695" s="75"/>
      <c r="AJ695" s="75"/>
      <c r="AK695" s="75"/>
      <c r="AL695" s="75"/>
      <c r="AM695" s="75"/>
    </row>
    <row r="696">
      <c r="A696" s="75"/>
      <c r="B696" s="160" t="s">
        <v>1575</v>
      </c>
      <c r="C696" s="161">
        <v>46113.814714988424</v>
      </c>
      <c r="D696" s="72"/>
      <c r="E696" s="143" t="s">
        <v>7</v>
      </c>
      <c r="F696" s="71"/>
      <c r="G696" s="72"/>
      <c r="H696" s="143" t="s">
        <v>78</v>
      </c>
      <c r="I696" s="71"/>
      <c r="J696" s="72"/>
      <c r="K696" s="143" t="s">
        <v>1576</v>
      </c>
      <c r="L696" s="71"/>
      <c r="M696" s="71"/>
      <c r="N696" s="71"/>
      <c r="O696" s="72"/>
      <c r="P696" s="99" t="s">
        <v>1577</v>
      </c>
      <c r="Q696" s="71"/>
      <c r="R696" s="72"/>
      <c r="S696" s="145" t="s">
        <v>81</v>
      </c>
      <c r="T696" s="72"/>
      <c r="U696" s="146">
        <v>30000.0</v>
      </c>
      <c r="V696" s="71"/>
      <c r="W696" s="72"/>
      <c r="X696" s="146">
        <v>0.0</v>
      </c>
      <c r="Y696" s="72"/>
      <c r="Z696" s="145" t="s">
        <v>74</v>
      </c>
      <c r="AA696" s="72"/>
      <c r="AB696" s="147" t="s">
        <v>75</v>
      </c>
      <c r="AC696" s="75"/>
      <c r="AD696" s="75"/>
      <c r="AE696" s="75"/>
      <c r="AF696" s="75"/>
      <c r="AG696" s="75"/>
      <c r="AH696" s="75"/>
      <c r="AI696" s="75"/>
      <c r="AJ696" s="75"/>
      <c r="AK696" s="75"/>
      <c r="AL696" s="75"/>
      <c r="AM696" s="75"/>
    </row>
    <row r="697">
      <c r="A697" s="75"/>
      <c r="B697" s="160" t="s">
        <v>1578</v>
      </c>
      <c r="C697" s="161">
        <v>46113.81331252315</v>
      </c>
      <c r="D697" s="72"/>
      <c r="E697" s="143" t="s">
        <v>7</v>
      </c>
      <c r="F697" s="71"/>
      <c r="G697" s="72"/>
      <c r="H697" s="143" t="s">
        <v>78</v>
      </c>
      <c r="I697" s="71"/>
      <c r="J697" s="72"/>
      <c r="K697" s="143" t="s">
        <v>1579</v>
      </c>
      <c r="L697" s="71"/>
      <c r="M697" s="71"/>
      <c r="N697" s="71"/>
      <c r="O697" s="72"/>
      <c r="P697" s="99" t="s">
        <v>1580</v>
      </c>
      <c r="Q697" s="71"/>
      <c r="R697" s="72"/>
      <c r="S697" s="145" t="s">
        <v>81</v>
      </c>
      <c r="T697" s="72"/>
      <c r="U697" s="146">
        <v>30000.0</v>
      </c>
      <c r="V697" s="71"/>
      <c r="W697" s="72"/>
      <c r="X697" s="146">
        <v>0.0</v>
      </c>
      <c r="Y697" s="72"/>
      <c r="Z697" s="145" t="s">
        <v>74</v>
      </c>
      <c r="AA697" s="72"/>
      <c r="AB697" s="147" t="s">
        <v>75</v>
      </c>
      <c r="AC697" s="75"/>
      <c r="AD697" s="75"/>
      <c r="AE697" s="75"/>
      <c r="AF697" s="75"/>
      <c r="AG697" s="75"/>
      <c r="AH697" s="75"/>
      <c r="AI697" s="75"/>
      <c r="AJ697" s="75"/>
      <c r="AK697" s="75"/>
      <c r="AL697" s="75"/>
      <c r="AM697" s="75"/>
    </row>
    <row r="698">
      <c r="A698" s="75"/>
      <c r="B698" s="160" t="s">
        <v>1581</v>
      </c>
      <c r="C698" s="161">
        <v>46113.81164453704</v>
      </c>
      <c r="D698" s="72"/>
      <c r="E698" s="143" t="s">
        <v>7</v>
      </c>
      <c r="F698" s="71"/>
      <c r="G698" s="72"/>
      <c r="H698" s="143" t="s">
        <v>78</v>
      </c>
      <c r="I698" s="71"/>
      <c r="J698" s="72"/>
      <c r="K698" s="143" t="s">
        <v>965</v>
      </c>
      <c r="L698" s="71"/>
      <c r="M698" s="71"/>
      <c r="N698" s="71"/>
      <c r="O698" s="72"/>
      <c r="P698" s="99" t="s">
        <v>966</v>
      </c>
      <c r="Q698" s="71"/>
      <c r="R698" s="72"/>
      <c r="S698" s="145" t="s">
        <v>81</v>
      </c>
      <c r="T698" s="72"/>
      <c r="U698" s="146">
        <v>25000.0</v>
      </c>
      <c r="V698" s="71"/>
      <c r="W698" s="72"/>
      <c r="X698" s="146">
        <v>0.0</v>
      </c>
      <c r="Y698" s="72"/>
      <c r="Z698" s="145" t="s">
        <v>74</v>
      </c>
      <c r="AA698" s="72"/>
      <c r="AB698" s="147" t="s">
        <v>75</v>
      </c>
      <c r="AC698" s="75"/>
      <c r="AD698" s="75"/>
      <c r="AE698" s="75"/>
      <c r="AF698" s="75"/>
      <c r="AG698" s="75"/>
      <c r="AH698" s="75"/>
      <c r="AI698" s="75"/>
      <c r="AJ698" s="75"/>
      <c r="AK698" s="75"/>
      <c r="AL698" s="75"/>
      <c r="AM698" s="75"/>
    </row>
    <row r="699">
      <c r="A699" s="75"/>
      <c r="B699" s="160" t="s">
        <v>1582</v>
      </c>
      <c r="C699" s="161">
        <v>46113.75379429398</v>
      </c>
      <c r="D699" s="72"/>
      <c r="E699" s="143" t="s">
        <v>7</v>
      </c>
      <c r="F699" s="71"/>
      <c r="G699" s="72"/>
      <c r="H699" s="143" t="s">
        <v>143</v>
      </c>
      <c r="I699" s="71"/>
      <c r="J699" s="72"/>
      <c r="K699" s="143" t="s">
        <v>1583</v>
      </c>
      <c r="L699" s="71"/>
      <c r="M699" s="71"/>
      <c r="N699" s="71"/>
      <c r="O699" s="72"/>
      <c r="P699" s="99" t="s">
        <v>140</v>
      </c>
      <c r="Q699" s="71"/>
      <c r="R699" s="72"/>
      <c r="S699" s="145" t="s">
        <v>0</v>
      </c>
      <c r="T699" s="72"/>
      <c r="U699" s="146">
        <v>100000.0</v>
      </c>
      <c r="V699" s="71"/>
      <c r="W699" s="72"/>
      <c r="X699" s="146">
        <v>0.0</v>
      </c>
      <c r="Y699" s="72"/>
      <c r="Z699" s="145" t="s">
        <v>74</v>
      </c>
      <c r="AA699" s="72"/>
      <c r="AB699" s="147" t="s">
        <v>75</v>
      </c>
      <c r="AC699" s="75"/>
      <c r="AD699" s="75"/>
      <c r="AE699" s="75"/>
      <c r="AF699" s="75"/>
      <c r="AG699" s="75"/>
      <c r="AH699" s="75"/>
      <c r="AI699" s="75"/>
      <c r="AJ699" s="75"/>
      <c r="AK699" s="75"/>
      <c r="AL699" s="75"/>
      <c r="AM699" s="75"/>
    </row>
    <row r="700">
      <c r="A700" s="75"/>
      <c r="B700" s="160" t="s">
        <v>1584</v>
      </c>
      <c r="C700" s="161">
        <v>46113.66475350695</v>
      </c>
      <c r="D700" s="72"/>
      <c r="E700" s="143" t="s">
        <v>70</v>
      </c>
      <c r="F700" s="71"/>
      <c r="G700" s="72"/>
      <c r="H700" s="143" t="s">
        <v>196</v>
      </c>
      <c r="I700" s="71"/>
      <c r="J700" s="72"/>
      <c r="K700" s="143" t="s">
        <v>1585</v>
      </c>
      <c r="L700" s="71"/>
      <c r="M700" s="71"/>
      <c r="N700" s="71"/>
      <c r="O700" s="72"/>
      <c r="P700" s="99" t="s">
        <v>150</v>
      </c>
      <c r="Q700" s="71"/>
      <c r="R700" s="72"/>
      <c r="S700" s="145" t="s">
        <v>23</v>
      </c>
      <c r="T700" s="72"/>
      <c r="U700" s="146">
        <v>85000.0</v>
      </c>
      <c r="V700" s="71"/>
      <c r="W700" s="72"/>
      <c r="X700" s="146">
        <v>0.0</v>
      </c>
      <c r="Y700" s="72"/>
      <c r="Z700" s="145" t="s">
        <v>74</v>
      </c>
      <c r="AA700" s="72"/>
      <c r="AB700" s="147" t="s">
        <v>67</v>
      </c>
      <c r="AC700" s="75"/>
      <c r="AD700" s="75"/>
      <c r="AE700" s="75"/>
      <c r="AF700" s="75"/>
      <c r="AG700" s="75"/>
      <c r="AH700" s="75"/>
      <c r="AI700" s="75"/>
      <c r="AJ700" s="75"/>
      <c r="AK700" s="75"/>
      <c r="AL700" s="75"/>
      <c r="AM700" s="75"/>
    </row>
    <row r="701">
      <c r="A701" s="75"/>
      <c r="B701" s="160" t="s">
        <v>1586</v>
      </c>
      <c r="C701" s="161">
        <v>46113.44325953704</v>
      </c>
      <c r="D701" s="72"/>
      <c r="E701" s="143" t="s">
        <v>70</v>
      </c>
      <c r="F701" s="71"/>
      <c r="G701" s="72"/>
      <c r="H701" s="143" t="s">
        <v>196</v>
      </c>
      <c r="I701" s="71"/>
      <c r="J701" s="72"/>
      <c r="K701" s="143" t="s">
        <v>1587</v>
      </c>
      <c r="L701" s="71"/>
      <c r="M701" s="71"/>
      <c r="N701" s="71"/>
      <c r="O701" s="72"/>
      <c r="P701" s="99" t="s">
        <v>150</v>
      </c>
      <c r="Q701" s="71"/>
      <c r="R701" s="72"/>
      <c r="S701" s="145" t="s">
        <v>125</v>
      </c>
      <c r="T701" s="72"/>
      <c r="U701" s="146">
        <v>90000.0</v>
      </c>
      <c r="V701" s="71"/>
      <c r="W701" s="72"/>
      <c r="X701" s="146">
        <v>0.0</v>
      </c>
      <c r="Y701" s="72"/>
      <c r="Z701" s="145" t="s">
        <v>74</v>
      </c>
      <c r="AA701" s="72"/>
      <c r="AB701" s="147" t="s">
        <v>67</v>
      </c>
      <c r="AC701" s="75"/>
      <c r="AD701" s="75"/>
      <c r="AE701" s="75"/>
      <c r="AF701" s="75"/>
      <c r="AG701" s="75"/>
      <c r="AH701" s="75"/>
      <c r="AI701" s="75"/>
      <c r="AJ701" s="75"/>
      <c r="AK701" s="75"/>
      <c r="AL701" s="75"/>
      <c r="AM701" s="75"/>
    </row>
    <row r="702">
      <c r="A702" s="75"/>
      <c r="B702" s="160" t="s">
        <v>1588</v>
      </c>
      <c r="C702" s="161">
        <v>46113.407399386575</v>
      </c>
      <c r="D702" s="72"/>
      <c r="E702" s="143" t="s">
        <v>70</v>
      </c>
      <c r="F702" s="71"/>
      <c r="G702" s="72"/>
      <c r="H702" s="143" t="s">
        <v>196</v>
      </c>
      <c r="I702" s="71"/>
      <c r="J702" s="72"/>
      <c r="K702" s="143" t="s">
        <v>1589</v>
      </c>
      <c r="L702" s="71"/>
      <c r="M702" s="71"/>
      <c r="N702" s="71"/>
      <c r="O702" s="72"/>
      <c r="P702" s="99"/>
      <c r="Q702" s="71"/>
      <c r="R702" s="72"/>
      <c r="S702" s="145" t="s">
        <v>125</v>
      </c>
      <c r="T702" s="72"/>
      <c r="U702" s="146">
        <v>20000.0</v>
      </c>
      <c r="V702" s="71"/>
      <c r="W702" s="72"/>
      <c r="X702" s="146">
        <v>0.0</v>
      </c>
      <c r="Y702" s="72"/>
      <c r="Z702" s="145" t="s">
        <v>74</v>
      </c>
      <c r="AA702" s="72"/>
      <c r="AB702" s="147" t="s">
        <v>67</v>
      </c>
      <c r="AC702" s="75"/>
      <c r="AD702" s="75"/>
      <c r="AE702" s="75"/>
      <c r="AF702" s="75"/>
      <c r="AG702" s="75"/>
      <c r="AH702" s="75"/>
      <c r="AI702" s="75"/>
      <c r="AJ702" s="75"/>
      <c r="AK702" s="75"/>
      <c r="AL702" s="75"/>
      <c r="AM702" s="75"/>
    </row>
    <row r="703">
      <c r="A703" s="75"/>
      <c r="B703" s="160" t="s">
        <v>1590</v>
      </c>
      <c r="C703" s="161">
        <v>46113.40662376158</v>
      </c>
      <c r="D703" s="72"/>
      <c r="E703" s="143" t="s">
        <v>70</v>
      </c>
      <c r="F703" s="71"/>
      <c r="G703" s="72"/>
      <c r="H703" s="143" t="s">
        <v>138</v>
      </c>
      <c r="I703" s="71"/>
      <c r="J703" s="72"/>
      <c r="K703" s="143" t="s">
        <v>1571</v>
      </c>
      <c r="L703" s="71"/>
      <c r="M703" s="71"/>
      <c r="N703" s="71"/>
      <c r="O703" s="72"/>
      <c r="P703" s="99" t="s">
        <v>140</v>
      </c>
      <c r="Q703" s="71"/>
      <c r="R703" s="72"/>
      <c r="S703" s="145" t="s">
        <v>0</v>
      </c>
      <c r="T703" s="72"/>
      <c r="U703" s="146">
        <v>80000.0</v>
      </c>
      <c r="V703" s="71"/>
      <c r="W703" s="72"/>
      <c r="X703" s="146">
        <v>0.0</v>
      </c>
      <c r="Y703" s="72"/>
      <c r="Z703" s="145" t="s">
        <v>74</v>
      </c>
      <c r="AA703" s="72"/>
      <c r="AB703" s="147" t="s">
        <v>75</v>
      </c>
      <c r="AC703" s="75"/>
      <c r="AD703" s="75"/>
      <c r="AE703" s="75"/>
      <c r="AF703" s="75"/>
      <c r="AG703" s="75"/>
      <c r="AH703" s="75"/>
      <c r="AI703" s="75"/>
      <c r="AJ703" s="75"/>
      <c r="AK703" s="75"/>
      <c r="AL703" s="75"/>
      <c r="AM703" s="75"/>
    </row>
    <row r="704">
      <c r="A704" s="75"/>
      <c r="B704" s="160" t="s">
        <v>1591</v>
      </c>
      <c r="C704" s="161">
        <v>46113.40541340278</v>
      </c>
      <c r="D704" s="72"/>
      <c r="E704" s="143" t="s">
        <v>7</v>
      </c>
      <c r="F704" s="71"/>
      <c r="G704" s="72"/>
      <c r="H704" s="143" t="s">
        <v>143</v>
      </c>
      <c r="I704" s="71"/>
      <c r="J704" s="72"/>
      <c r="K704" s="143" t="s">
        <v>1592</v>
      </c>
      <c r="L704" s="71"/>
      <c r="M704" s="71"/>
      <c r="N704" s="71"/>
      <c r="O704" s="72"/>
      <c r="P704" s="99" t="s">
        <v>140</v>
      </c>
      <c r="Q704" s="71"/>
      <c r="R704" s="72"/>
      <c r="S704" s="145" t="s">
        <v>0</v>
      </c>
      <c r="T704" s="72"/>
      <c r="U704" s="146">
        <v>160000.0</v>
      </c>
      <c r="V704" s="71"/>
      <c r="W704" s="72"/>
      <c r="X704" s="146">
        <v>0.0</v>
      </c>
      <c r="Y704" s="72"/>
      <c r="Z704" s="145" t="s">
        <v>74</v>
      </c>
      <c r="AA704" s="72"/>
      <c r="AB704" s="147" t="s">
        <v>75</v>
      </c>
      <c r="AC704" s="75"/>
      <c r="AD704" s="75"/>
      <c r="AE704" s="75"/>
      <c r="AF704" s="75"/>
      <c r="AG704" s="75"/>
      <c r="AH704" s="75"/>
      <c r="AI704" s="75"/>
      <c r="AJ704" s="75"/>
      <c r="AK704" s="75"/>
      <c r="AL704" s="75"/>
      <c r="AM704" s="75"/>
    </row>
    <row r="705">
      <c r="A705" s="75"/>
      <c r="B705" s="160" t="s">
        <v>1593</v>
      </c>
      <c r="C705" s="161">
        <v>46113.40404863426</v>
      </c>
      <c r="D705" s="72"/>
      <c r="E705" s="143" t="s">
        <v>7</v>
      </c>
      <c r="F705" s="71"/>
      <c r="G705" s="72"/>
      <c r="H705" s="143" t="s">
        <v>78</v>
      </c>
      <c r="I705" s="71"/>
      <c r="J705" s="72"/>
      <c r="K705" s="143" t="s">
        <v>782</v>
      </c>
      <c r="L705" s="71"/>
      <c r="M705" s="71"/>
      <c r="N705" s="71"/>
      <c r="O705" s="72"/>
      <c r="P705" s="99" t="s">
        <v>783</v>
      </c>
      <c r="Q705" s="71"/>
      <c r="R705" s="72"/>
      <c r="S705" s="145" t="s">
        <v>81</v>
      </c>
      <c r="T705" s="72"/>
      <c r="U705" s="146">
        <v>25000.0</v>
      </c>
      <c r="V705" s="71"/>
      <c r="W705" s="72"/>
      <c r="X705" s="146">
        <v>0.0</v>
      </c>
      <c r="Y705" s="72"/>
      <c r="Z705" s="145" t="s">
        <v>74</v>
      </c>
      <c r="AA705" s="72"/>
      <c r="AB705" s="147" t="s">
        <v>75</v>
      </c>
      <c r="AC705" s="75"/>
      <c r="AD705" s="75"/>
      <c r="AE705" s="75"/>
      <c r="AF705" s="75"/>
      <c r="AG705" s="75"/>
      <c r="AH705" s="75"/>
      <c r="AI705" s="75"/>
      <c r="AJ705" s="75"/>
      <c r="AK705" s="75"/>
      <c r="AL705" s="75"/>
      <c r="AM705" s="75"/>
    </row>
    <row r="706">
      <c r="A706" s="75"/>
      <c r="B706" s="160" t="s">
        <v>1594</v>
      </c>
      <c r="C706" s="161">
        <v>46113.40291493056</v>
      </c>
      <c r="D706" s="72"/>
      <c r="E706" s="143" t="s">
        <v>7</v>
      </c>
      <c r="F706" s="71"/>
      <c r="G706" s="72"/>
      <c r="H706" s="143" t="s">
        <v>78</v>
      </c>
      <c r="I706" s="71"/>
      <c r="J706" s="72"/>
      <c r="K706" s="143" t="s">
        <v>1233</v>
      </c>
      <c r="L706" s="71"/>
      <c r="M706" s="71"/>
      <c r="N706" s="71"/>
      <c r="O706" s="72"/>
      <c r="P706" s="99" t="s">
        <v>613</v>
      </c>
      <c r="Q706" s="71"/>
      <c r="R706" s="72"/>
      <c r="S706" s="145" t="s">
        <v>81</v>
      </c>
      <c r="T706" s="72"/>
      <c r="U706" s="146">
        <v>25000.0</v>
      </c>
      <c r="V706" s="71"/>
      <c r="W706" s="72"/>
      <c r="X706" s="146">
        <v>0.0</v>
      </c>
      <c r="Y706" s="72"/>
      <c r="Z706" s="145" t="s">
        <v>74</v>
      </c>
      <c r="AA706" s="72"/>
      <c r="AB706" s="147" t="s">
        <v>67</v>
      </c>
      <c r="AC706" s="75"/>
      <c r="AD706" s="75"/>
      <c r="AE706" s="75"/>
      <c r="AF706" s="75"/>
      <c r="AG706" s="75"/>
      <c r="AH706" s="75"/>
      <c r="AI706" s="75"/>
      <c r="AJ706" s="75"/>
      <c r="AK706" s="75"/>
      <c r="AL706" s="75"/>
      <c r="AM706" s="75"/>
    </row>
    <row r="707">
      <c r="A707" s="75"/>
      <c r="B707" s="160" t="s">
        <v>1595</v>
      </c>
      <c r="C707" s="161">
        <v>46113.05718454861</v>
      </c>
      <c r="D707" s="72"/>
      <c r="E707" s="143" t="s">
        <v>7</v>
      </c>
      <c r="F707" s="71"/>
      <c r="G707" s="72"/>
      <c r="H707" s="143" t="s">
        <v>78</v>
      </c>
      <c r="I707" s="71"/>
      <c r="J707" s="72"/>
      <c r="K707" s="143" t="s">
        <v>1169</v>
      </c>
      <c r="L707" s="71"/>
      <c r="M707" s="71"/>
      <c r="N707" s="71"/>
      <c r="O707" s="72"/>
      <c r="P707" s="99" t="s">
        <v>124</v>
      </c>
      <c r="Q707" s="71"/>
      <c r="R707" s="72"/>
      <c r="S707" s="145" t="s">
        <v>81</v>
      </c>
      <c r="T707" s="72"/>
      <c r="U707" s="146">
        <v>0.0</v>
      </c>
      <c r="V707" s="71"/>
      <c r="W707" s="72"/>
      <c r="X707" s="146">
        <v>0.0</v>
      </c>
      <c r="Y707" s="72"/>
      <c r="Z707" s="145" t="s">
        <v>74</v>
      </c>
      <c r="AA707" s="72"/>
      <c r="AB707" s="147" t="s">
        <v>75</v>
      </c>
      <c r="AC707" s="75"/>
      <c r="AD707" s="75"/>
      <c r="AE707" s="75"/>
      <c r="AF707" s="75"/>
      <c r="AG707" s="75"/>
      <c r="AH707" s="75"/>
      <c r="AI707" s="75"/>
      <c r="AJ707" s="75"/>
      <c r="AK707" s="75"/>
      <c r="AL707" s="75"/>
      <c r="AM707" s="75"/>
    </row>
    <row r="708">
      <c r="A708" s="75"/>
      <c r="B708" s="160" t="s">
        <v>1596</v>
      </c>
      <c r="C708" s="161">
        <v>46113.05009405092</v>
      </c>
      <c r="D708" s="72"/>
      <c r="E708" s="143" t="s">
        <v>70</v>
      </c>
      <c r="F708" s="71"/>
      <c r="G708" s="72"/>
      <c r="H708" s="143" t="s">
        <v>26</v>
      </c>
      <c r="I708" s="71"/>
      <c r="J708" s="72"/>
      <c r="K708" s="143" t="s">
        <v>1597</v>
      </c>
      <c r="L708" s="71"/>
      <c r="M708" s="71"/>
      <c r="N708" s="71"/>
      <c r="O708" s="72"/>
      <c r="P708" s="99" t="s">
        <v>636</v>
      </c>
      <c r="Q708" s="71"/>
      <c r="R708" s="72"/>
      <c r="S708" s="145" t="s">
        <v>73</v>
      </c>
      <c r="T708" s="72"/>
      <c r="U708" s="146">
        <v>1950000.0</v>
      </c>
      <c r="V708" s="71"/>
      <c r="W708" s="72"/>
      <c r="X708" s="146">
        <v>0.0</v>
      </c>
      <c r="Y708" s="72"/>
      <c r="Z708" s="145" t="s">
        <v>74</v>
      </c>
      <c r="AA708" s="72"/>
      <c r="AB708" s="147" t="s">
        <v>67</v>
      </c>
      <c r="AC708" s="75"/>
      <c r="AD708" s="75"/>
      <c r="AE708" s="75"/>
      <c r="AF708" s="75"/>
      <c r="AG708" s="75"/>
      <c r="AH708" s="75"/>
      <c r="AI708" s="75"/>
      <c r="AJ708" s="75"/>
      <c r="AK708" s="75"/>
      <c r="AL708" s="75"/>
      <c r="AM708" s="75"/>
    </row>
    <row r="709">
      <c r="A709" s="75"/>
      <c r="B709" s="160" t="s">
        <v>1598</v>
      </c>
      <c r="C709" s="161">
        <v>46113.04923578704</v>
      </c>
      <c r="D709" s="72"/>
      <c r="E709" s="143" t="s">
        <v>70</v>
      </c>
      <c r="F709" s="71"/>
      <c r="G709" s="72"/>
      <c r="H709" s="143" t="s">
        <v>199</v>
      </c>
      <c r="I709" s="71"/>
      <c r="J709" s="72"/>
      <c r="K709" s="143" t="s">
        <v>1313</v>
      </c>
      <c r="L709" s="71"/>
      <c r="M709" s="71"/>
      <c r="N709" s="71"/>
      <c r="O709" s="72"/>
      <c r="P709" s="99" t="s">
        <v>150</v>
      </c>
      <c r="Q709" s="71"/>
      <c r="R709" s="72"/>
      <c r="S709" s="145" t="s">
        <v>73</v>
      </c>
      <c r="T709" s="72"/>
      <c r="U709" s="146">
        <v>2800.0</v>
      </c>
      <c r="V709" s="71"/>
      <c r="W709" s="72"/>
      <c r="X709" s="146">
        <v>0.0</v>
      </c>
      <c r="Y709" s="72"/>
      <c r="Z709" s="145" t="s">
        <v>74</v>
      </c>
      <c r="AA709" s="72"/>
      <c r="AB709" s="147" t="s">
        <v>75</v>
      </c>
      <c r="AC709" s="75"/>
      <c r="AD709" s="75"/>
      <c r="AE709" s="75"/>
      <c r="AF709" s="75"/>
      <c r="AG709" s="75"/>
      <c r="AH709" s="75"/>
      <c r="AI709" s="75"/>
      <c r="AJ709" s="75"/>
      <c r="AK709" s="75"/>
      <c r="AL709" s="75"/>
      <c r="AM709" s="75"/>
    </row>
    <row r="710">
      <c r="A710" s="75"/>
      <c r="B710" s="160" t="s">
        <v>1599</v>
      </c>
      <c r="C710" s="161">
        <v>46113.04796275463</v>
      </c>
      <c r="D710" s="72"/>
      <c r="E710" s="143" t="s">
        <v>70</v>
      </c>
      <c r="F710" s="71"/>
      <c r="G710" s="72"/>
      <c r="H710" s="143" t="s">
        <v>196</v>
      </c>
      <c r="I710" s="71"/>
      <c r="J710" s="72"/>
      <c r="K710" s="143" t="s">
        <v>1600</v>
      </c>
      <c r="L710" s="71"/>
      <c r="M710" s="71"/>
      <c r="N710" s="71"/>
      <c r="O710" s="72"/>
      <c r="P710" s="99" t="s">
        <v>150</v>
      </c>
      <c r="Q710" s="71"/>
      <c r="R710" s="72"/>
      <c r="S710" s="145" t="s">
        <v>81</v>
      </c>
      <c r="T710" s="72"/>
      <c r="U710" s="146">
        <v>14300.0</v>
      </c>
      <c r="V710" s="71"/>
      <c r="W710" s="72"/>
      <c r="X710" s="146">
        <v>0.0</v>
      </c>
      <c r="Y710" s="72"/>
      <c r="Z710" s="145" t="s">
        <v>74</v>
      </c>
      <c r="AA710" s="72"/>
      <c r="AB710" s="147" t="s">
        <v>67</v>
      </c>
      <c r="AC710" s="75"/>
      <c r="AD710" s="75"/>
      <c r="AE710" s="75"/>
      <c r="AF710" s="75"/>
      <c r="AG710" s="75"/>
      <c r="AH710" s="75"/>
      <c r="AI710" s="75"/>
      <c r="AJ710" s="75"/>
      <c r="AK710" s="75"/>
      <c r="AL710" s="75"/>
      <c r="AM710" s="75"/>
    </row>
    <row r="711">
      <c r="A711" s="75"/>
      <c r="B711" s="160" t="s">
        <v>1601</v>
      </c>
      <c r="C711" s="161">
        <v>46112.68554506944</v>
      </c>
      <c r="D711" s="72"/>
      <c r="E711" s="143" t="s">
        <v>70</v>
      </c>
      <c r="F711" s="71"/>
      <c r="G711" s="72"/>
      <c r="H711" s="143" t="s">
        <v>175</v>
      </c>
      <c r="I711" s="71"/>
      <c r="J711" s="72"/>
      <c r="K711" s="143" t="s">
        <v>1602</v>
      </c>
      <c r="L711" s="71"/>
      <c r="M711" s="71"/>
      <c r="N711" s="71"/>
      <c r="O711" s="72"/>
      <c r="P711" s="99"/>
      <c r="Q711" s="71"/>
      <c r="R711" s="72"/>
      <c r="S711" s="145" t="s">
        <v>125</v>
      </c>
      <c r="T711" s="72"/>
      <c r="U711" s="146">
        <v>100000.0</v>
      </c>
      <c r="V711" s="71"/>
      <c r="W711" s="72"/>
      <c r="X711" s="146">
        <v>0.0</v>
      </c>
      <c r="Y711" s="72"/>
      <c r="Z711" s="145" t="s">
        <v>74</v>
      </c>
      <c r="AA711" s="72"/>
      <c r="AB711" s="147" t="s">
        <v>67</v>
      </c>
      <c r="AC711" s="75"/>
      <c r="AD711" s="75"/>
      <c r="AE711" s="75"/>
      <c r="AF711" s="75"/>
      <c r="AG711" s="75"/>
      <c r="AH711" s="75"/>
      <c r="AI711" s="75"/>
      <c r="AJ711" s="75"/>
      <c r="AK711" s="75"/>
      <c r="AL711" s="75"/>
      <c r="AM711" s="75"/>
    </row>
    <row r="712">
      <c r="A712" s="75"/>
      <c r="B712" s="160" t="s">
        <v>1603</v>
      </c>
      <c r="C712" s="161">
        <v>46112.48585991898</v>
      </c>
      <c r="D712" s="72"/>
      <c r="E712" s="143" t="s">
        <v>70</v>
      </c>
      <c r="F712" s="71"/>
      <c r="G712" s="72"/>
      <c r="H712" s="143" t="s">
        <v>196</v>
      </c>
      <c r="I712" s="71"/>
      <c r="J712" s="72"/>
      <c r="K712" s="143" t="s">
        <v>1317</v>
      </c>
      <c r="L712" s="71"/>
      <c r="M712" s="71"/>
      <c r="N712" s="71"/>
      <c r="O712" s="72"/>
      <c r="P712" s="99" t="s">
        <v>546</v>
      </c>
      <c r="Q712" s="71"/>
      <c r="R712" s="72"/>
      <c r="S712" s="145" t="s">
        <v>23</v>
      </c>
      <c r="T712" s="72"/>
      <c r="U712" s="146">
        <v>100000.0</v>
      </c>
      <c r="V712" s="71"/>
      <c r="W712" s="72"/>
      <c r="X712" s="146">
        <v>0.0</v>
      </c>
      <c r="Y712" s="72"/>
      <c r="Z712" s="145" t="s">
        <v>74</v>
      </c>
      <c r="AA712" s="72"/>
      <c r="AB712" s="147" t="s">
        <v>67</v>
      </c>
      <c r="AC712" s="75"/>
      <c r="AD712" s="75"/>
      <c r="AE712" s="75"/>
      <c r="AF712" s="75"/>
      <c r="AG712" s="75"/>
      <c r="AH712" s="75"/>
      <c r="AI712" s="75"/>
      <c r="AJ712" s="75"/>
      <c r="AK712" s="75"/>
      <c r="AL712" s="75"/>
      <c r="AM712" s="75"/>
    </row>
    <row r="713">
      <c r="A713" s="75"/>
      <c r="B713" s="160" t="s">
        <v>1604</v>
      </c>
      <c r="C713" s="161">
        <v>46112.48470695602</v>
      </c>
      <c r="D713" s="72"/>
      <c r="E713" s="143" t="s">
        <v>70</v>
      </c>
      <c r="F713" s="71"/>
      <c r="G713" s="72"/>
      <c r="H713" s="143" t="s">
        <v>199</v>
      </c>
      <c r="I713" s="71"/>
      <c r="J713" s="72"/>
      <c r="K713" s="143" t="s">
        <v>1605</v>
      </c>
      <c r="L713" s="71"/>
      <c r="M713" s="71"/>
      <c r="N713" s="71"/>
      <c r="O713" s="72"/>
      <c r="P713" s="99"/>
      <c r="Q713" s="71"/>
      <c r="R713" s="72"/>
      <c r="S713" s="145" t="s">
        <v>73</v>
      </c>
      <c r="T713" s="72"/>
      <c r="U713" s="146">
        <v>16000.0</v>
      </c>
      <c r="V713" s="71"/>
      <c r="W713" s="72"/>
      <c r="X713" s="146">
        <v>0.0</v>
      </c>
      <c r="Y713" s="72"/>
      <c r="Z713" s="145" t="s">
        <v>74</v>
      </c>
      <c r="AA713" s="72"/>
      <c r="AB713" s="147" t="s">
        <v>75</v>
      </c>
      <c r="AC713" s="75"/>
      <c r="AD713" s="75"/>
      <c r="AE713" s="75"/>
      <c r="AF713" s="75"/>
      <c r="AG713" s="75"/>
      <c r="AH713" s="75"/>
      <c r="AI713" s="75"/>
      <c r="AJ713" s="75"/>
      <c r="AK713" s="75"/>
      <c r="AL713" s="75"/>
      <c r="AM713" s="75"/>
    </row>
    <row r="714">
      <c r="A714" s="75"/>
      <c r="B714" s="160" t="s">
        <v>1606</v>
      </c>
      <c r="C714" s="161">
        <v>46112.48335483797</v>
      </c>
      <c r="D714" s="72"/>
      <c r="E714" s="143" t="s">
        <v>70</v>
      </c>
      <c r="F714" s="71"/>
      <c r="G714" s="72"/>
      <c r="H714" s="143" t="s">
        <v>196</v>
      </c>
      <c r="I714" s="71"/>
      <c r="J714" s="72"/>
      <c r="K714" s="143" t="s">
        <v>1379</v>
      </c>
      <c r="L714" s="71"/>
      <c r="M714" s="71"/>
      <c r="N714" s="71"/>
      <c r="O714" s="72"/>
      <c r="P714" s="99" t="s">
        <v>150</v>
      </c>
      <c r="Q714" s="71"/>
      <c r="R714" s="72"/>
      <c r="S714" s="145" t="s">
        <v>125</v>
      </c>
      <c r="T714" s="72"/>
      <c r="U714" s="146">
        <v>70000.0</v>
      </c>
      <c r="V714" s="71"/>
      <c r="W714" s="72"/>
      <c r="X714" s="146">
        <v>0.0</v>
      </c>
      <c r="Y714" s="72"/>
      <c r="Z714" s="145" t="s">
        <v>74</v>
      </c>
      <c r="AA714" s="72"/>
      <c r="AB714" s="147" t="s">
        <v>75</v>
      </c>
      <c r="AC714" s="75"/>
      <c r="AD714" s="75"/>
      <c r="AE714" s="75"/>
      <c r="AF714" s="75"/>
      <c r="AG714" s="75"/>
      <c r="AH714" s="75"/>
      <c r="AI714" s="75"/>
      <c r="AJ714" s="75"/>
      <c r="AK714" s="75"/>
      <c r="AL714" s="75"/>
      <c r="AM714" s="75"/>
    </row>
    <row r="715">
      <c r="A715" s="75"/>
      <c r="B715" s="160" t="s">
        <v>1607</v>
      </c>
      <c r="C715" s="161">
        <v>46112.48177103009</v>
      </c>
      <c r="D715" s="72"/>
      <c r="E715" s="143" t="s">
        <v>70</v>
      </c>
      <c r="F715" s="71"/>
      <c r="G715" s="72"/>
      <c r="H715" s="143" t="s">
        <v>196</v>
      </c>
      <c r="I715" s="71"/>
      <c r="J715" s="72"/>
      <c r="K715" s="143" t="s">
        <v>1608</v>
      </c>
      <c r="L715" s="71"/>
      <c r="M715" s="71"/>
      <c r="N715" s="71"/>
      <c r="O715" s="72"/>
      <c r="P715" s="99" t="s">
        <v>150</v>
      </c>
      <c r="Q715" s="71"/>
      <c r="R715" s="72"/>
      <c r="S715" s="145" t="s">
        <v>73</v>
      </c>
      <c r="T715" s="72"/>
      <c r="U715" s="146">
        <v>48000.0</v>
      </c>
      <c r="V715" s="71"/>
      <c r="W715" s="72"/>
      <c r="X715" s="146">
        <v>0.0</v>
      </c>
      <c r="Y715" s="72"/>
      <c r="Z715" s="145" t="s">
        <v>74</v>
      </c>
      <c r="AA715" s="72"/>
      <c r="AB715" s="147" t="s">
        <v>67</v>
      </c>
      <c r="AC715" s="75"/>
      <c r="AD715" s="75"/>
      <c r="AE715" s="75"/>
      <c r="AF715" s="75"/>
      <c r="AG715" s="75"/>
      <c r="AH715" s="75"/>
      <c r="AI715" s="75"/>
      <c r="AJ715" s="75"/>
      <c r="AK715" s="75"/>
      <c r="AL715" s="75"/>
      <c r="AM715" s="75"/>
    </row>
    <row r="716">
      <c r="A716" s="75"/>
      <c r="B716" s="160" t="s">
        <v>1609</v>
      </c>
      <c r="C716" s="161">
        <v>46112.12587741898</v>
      </c>
      <c r="D716" s="72"/>
      <c r="E716" s="143" t="s">
        <v>7</v>
      </c>
      <c r="F716" s="71"/>
      <c r="G716" s="72"/>
      <c r="H716" s="143" t="s">
        <v>78</v>
      </c>
      <c r="I716" s="71"/>
      <c r="J716" s="72"/>
      <c r="K716" s="143" t="s">
        <v>1169</v>
      </c>
      <c r="L716" s="71"/>
      <c r="M716" s="71"/>
      <c r="N716" s="71"/>
      <c r="O716" s="72"/>
      <c r="P716" s="99" t="s">
        <v>124</v>
      </c>
      <c r="Q716" s="71"/>
      <c r="R716" s="72"/>
      <c r="S716" s="145" t="s">
        <v>81</v>
      </c>
      <c r="T716" s="72"/>
      <c r="U716" s="146">
        <v>0.0</v>
      </c>
      <c r="V716" s="71"/>
      <c r="W716" s="72"/>
      <c r="X716" s="146">
        <v>0.0</v>
      </c>
      <c r="Y716" s="72"/>
      <c r="Z716" s="145" t="s">
        <v>74</v>
      </c>
      <c r="AA716" s="72"/>
      <c r="AB716" s="147" t="s">
        <v>75</v>
      </c>
      <c r="AC716" s="75"/>
      <c r="AD716" s="75"/>
      <c r="AE716" s="75"/>
      <c r="AF716" s="75"/>
      <c r="AG716" s="75"/>
      <c r="AH716" s="75"/>
      <c r="AI716" s="75"/>
      <c r="AJ716" s="75"/>
      <c r="AK716" s="75"/>
      <c r="AL716" s="75"/>
      <c r="AM716" s="75"/>
    </row>
    <row r="717">
      <c r="A717" s="75"/>
      <c r="B717" s="160" t="s">
        <v>1610</v>
      </c>
      <c r="C717" s="161">
        <v>46110.839993807866</v>
      </c>
      <c r="D717" s="72"/>
      <c r="E717" s="143" t="s">
        <v>70</v>
      </c>
      <c r="F717" s="71"/>
      <c r="G717" s="72"/>
      <c r="H717" s="143" t="s">
        <v>196</v>
      </c>
      <c r="I717" s="71"/>
      <c r="J717" s="72"/>
      <c r="K717" s="143" t="s">
        <v>1611</v>
      </c>
      <c r="L717" s="71"/>
      <c r="M717" s="71"/>
      <c r="N717" s="71"/>
      <c r="O717" s="72"/>
      <c r="P717" s="99" t="s">
        <v>1612</v>
      </c>
      <c r="Q717" s="71"/>
      <c r="R717" s="72"/>
      <c r="S717" s="145" t="s">
        <v>14</v>
      </c>
      <c r="T717" s="72"/>
      <c r="U717" s="146">
        <v>65300.0</v>
      </c>
      <c r="V717" s="71"/>
      <c r="W717" s="72"/>
      <c r="X717" s="146">
        <v>0.0</v>
      </c>
      <c r="Y717" s="72"/>
      <c r="Z717" s="145" t="s">
        <v>74</v>
      </c>
      <c r="AA717" s="72"/>
      <c r="AB717" s="147" t="s">
        <v>67</v>
      </c>
      <c r="AC717" s="75"/>
      <c r="AD717" s="75"/>
      <c r="AE717" s="75"/>
      <c r="AF717" s="75"/>
      <c r="AG717" s="75"/>
      <c r="AH717" s="75"/>
      <c r="AI717" s="75"/>
      <c r="AJ717" s="75"/>
      <c r="AK717" s="75"/>
      <c r="AL717" s="75"/>
      <c r="AM717" s="75"/>
    </row>
    <row r="718">
      <c r="A718" s="75"/>
      <c r="B718" s="160" t="s">
        <v>1613</v>
      </c>
      <c r="C718" s="161">
        <v>46110.77094069445</v>
      </c>
      <c r="D718" s="72"/>
      <c r="E718" s="143" t="s">
        <v>70</v>
      </c>
      <c r="F718" s="71"/>
      <c r="G718" s="72"/>
      <c r="H718" s="143" t="s">
        <v>138</v>
      </c>
      <c r="I718" s="71"/>
      <c r="J718" s="72"/>
      <c r="K718" s="143" t="s">
        <v>1614</v>
      </c>
      <c r="L718" s="71"/>
      <c r="M718" s="71"/>
      <c r="N718" s="71"/>
      <c r="O718" s="72"/>
      <c r="P718" s="99" t="s">
        <v>140</v>
      </c>
      <c r="Q718" s="71"/>
      <c r="R718" s="72"/>
      <c r="S718" s="145" t="s">
        <v>0</v>
      </c>
      <c r="T718" s="72"/>
      <c r="U718" s="146">
        <v>30000.0</v>
      </c>
      <c r="V718" s="71"/>
      <c r="W718" s="72"/>
      <c r="X718" s="146">
        <v>0.0</v>
      </c>
      <c r="Y718" s="72"/>
      <c r="Z718" s="145" t="s">
        <v>74</v>
      </c>
      <c r="AA718" s="72"/>
      <c r="AB718" s="147" t="s">
        <v>75</v>
      </c>
      <c r="AC718" s="75"/>
      <c r="AD718" s="75"/>
      <c r="AE718" s="75"/>
      <c r="AF718" s="75"/>
      <c r="AG718" s="75"/>
      <c r="AH718" s="75"/>
      <c r="AI718" s="75"/>
      <c r="AJ718" s="75"/>
      <c r="AK718" s="75"/>
      <c r="AL718" s="75"/>
      <c r="AM718" s="75"/>
    </row>
    <row r="719">
      <c r="A719" s="75"/>
      <c r="B719" s="160" t="s">
        <v>1615</v>
      </c>
      <c r="C719" s="161">
        <v>46110.770455555554</v>
      </c>
      <c r="D719" s="72"/>
      <c r="E719" s="143" t="s">
        <v>7</v>
      </c>
      <c r="F719" s="71"/>
      <c r="G719" s="72"/>
      <c r="H719" s="143" t="s">
        <v>143</v>
      </c>
      <c r="I719" s="71"/>
      <c r="J719" s="72"/>
      <c r="K719" s="143" t="s">
        <v>1616</v>
      </c>
      <c r="L719" s="71"/>
      <c r="M719" s="71"/>
      <c r="N719" s="71"/>
      <c r="O719" s="72"/>
      <c r="P719" s="99" t="s">
        <v>140</v>
      </c>
      <c r="Q719" s="71"/>
      <c r="R719" s="72"/>
      <c r="S719" s="145" t="s">
        <v>0</v>
      </c>
      <c r="T719" s="72"/>
      <c r="U719" s="146">
        <v>60000.0</v>
      </c>
      <c r="V719" s="71"/>
      <c r="W719" s="72"/>
      <c r="X719" s="146">
        <v>0.0</v>
      </c>
      <c r="Y719" s="72"/>
      <c r="Z719" s="145" t="s">
        <v>74</v>
      </c>
      <c r="AA719" s="72"/>
      <c r="AB719" s="147" t="s">
        <v>75</v>
      </c>
      <c r="AC719" s="75"/>
      <c r="AD719" s="75"/>
      <c r="AE719" s="75"/>
      <c r="AF719" s="75"/>
      <c r="AG719" s="75"/>
      <c r="AH719" s="75"/>
      <c r="AI719" s="75"/>
      <c r="AJ719" s="75"/>
      <c r="AK719" s="75"/>
      <c r="AL719" s="75"/>
      <c r="AM719" s="75"/>
    </row>
    <row r="720">
      <c r="A720" s="75"/>
      <c r="B720" s="160" t="s">
        <v>1617</v>
      </c>
      <c r="C720" s="161">
        <v>46110.76803115741</v>
      </c>
      <c r="D720" s="72"/>
      <c r="E720" s="143" t="s">
        <v>70</v>
      </c>
      <c r="F720" s="71"/>
      <c r="G720" s="72"/>
      <c r="H720" s="143" t="s">
        <v>199</v>
      </c>
      <c r="I720" s="71"/>
      <c r="J720" s="72"/>
      <c r="K720" s="143" t="s">
        <v>1618</v>
      </c>
      <c r="L720" s="71"/>
      <c r="M720" s="71"/>
      <c r="N720" s="71"/>
      <c r="O720" s="72"/>
      <c r="P720" s="99" t="s">
        <v>124</v>
      </c>
      <c r="Q720" s="71"/>
      <c r="R720" s="72"/>
      <c r="S720" s="145" t="s">
        <v>73</v>
      </c>
      <c r="T720" s="72"/>
      <c r="U720" s="146">
        <v>39985.0</v>
      </c>
      <c r="V720" s="71"/>
      <c r="W720" s="72"/>
      <c r="X720" s="146">
        <v>0.0</v>
      </c>
      <c r="Y720" s="72"/>
      <c r="Z720" s="145" t="s">
        <v>74</v>
      </c>
      <c r="AA720" s="72"/>
      <c r="AB720" s="147" t="s">
        <v>75</v>
      </c>
      <c r="AC720" s="75"/>
      <c r="AD720" s="75"/>
      <c r="AE720" s="75"/>
      <c r="AF720" s="75"/>
      <c r="AG720" s="75"/>
      <c r="AH720" s="75"/>
      <c r="AI720" s="75"/>
      <c r="AJ720" s="75"/>
      <c r="AK720" s="75"/>
      <c r="AL720" s="75"/>
      <c r="AM720" s="75"/>
    </row>
    <row r="721">
      <c r="A721" s="75"/>
      <c r="B721" s="160" t="s">
        <v>1619</v>
      </c>
      <c r="C721" s="161">
        <v>46110.76465369213</v>
      </c>
      <c r="D721" s="72"/>
      <c r="E721" s="143" t="s">
        <v>70</v>
      </c>
      <c r="F721" s="71"/>
      <c r="G721" s="72"/>
      <c r="H721" s="143" t="s">
        <v>138</v>
      </c>
      <c r="I721" s="71"/>
      <c r="J721" s="72"/>
      <c r="K721" s="143" t="s">
        <v>1614</v>
      </c>
      <c r="L721" s="71"/>
      <c r="M721" s="71"/>
      <c r="N721" s="71"/>
      <c r="O721" s="72"/>
      <c r="P721" s="99" t="s">
        <v>140</v>
      </c>
      <c r="Q721" s="71"/>
      <c r="R721" s="72"/>
      <c r="S721" s="145" t="s">
        <v>0</v>
      </c>
      <c r="T721" s="72"/>
      <c r="U721" s="146">
        <v>90000.0</v>
      </c>
      <c r="V721" s="71"/>
      <c r="W721" s="72"/>
      <c r="X721" s="146">
        <v>0.0</v>
      </c>
      <c r="Y721" s="72"/>
      <c r="Z721" s="145" t="s">
        <v>74</v>
      </c>
      <c r="AA721" s="72"/>
      <c r="AB721" s="147" t="s">
        <v>75</v>
      </c>
      <c r="AC721" s="75"/>
      <c r="AD721" s="75"/>
      <c r="AE721" s="75"/>
      <c r="AF721" s="75"/>
      <c r="AG721" s="75"/>
      <c r="AH721" s="75"/>
      <c r="AI721" s="75"/>
      <c r="AJ721" s="75"/>
      <c r="AK721" s="75"/>
      <c r="AL721" s="75"/>
      <c r="AM721" s="75"/>
    </row>
    <row r="722">
      <c r="A722" s="75"/>
      <c r="B722" s="160" t="s">
        <v>1620</v>
      </c>
      <c r="C722" s="161">
        <v>46110.763837199076</v>
      </c>
      <c r="D722" s="72"/>
      <c r="E722" s="143" t="s">
        <v>7</v>
      </c>
      <c r="F722" s="71"/>
      <c r="G722" s="72"/>
      <c r="H722" s="143" t="s">
        <v>143</v>
      </c>
      <c r="I722" s="71"/>
      <c r="J722" s="72"/>
      <c r="K722" s="143" t="s">
        <v>1621</v>
      </c>
      <c r="L722" s="71"/>
      <c r="M722" s="71"/>
      <c r="N722" s="71"/>
      <c r="O722" s="72"/>
      <c r="P722" s="99" t="s">
        <v>140</v>
      </c>
      <c r="Q722" s="71"/>
      <c r="R722" s="72"/>
      <c r="S722" s="145" t="s">
        <v>0</v>
      </c>
      <c r="T722" s="72"/>
      <c r="U722" s="146">
        <v>80000.0</v>
      </c>
      <c r="V722" s="71"/>
      <c r="W722" s="72"/>
      <c r="X722" s="146">
        <v>0.0</v>
      </c>
      <c r="Y722" s="72"/>
      <c r="Z722" s="145" t="s">
        <v>74</v>
      </c>
      <c r="AA722" s="72"/>
      <c r="AB722" s="147" t="s">
        <v>75</v>
      </c>
      <c r="AC722" s="75"/>
      <c r="AD722" s="75"/>
      <c r="AE722" s="75"/>
      <c r="AF722" s="75"/>
      <c r="AG722" s="75"/>
      <c r="AH722" s="75"/>
      <c r="AI722" s="75"/>
      <c r="AJ722" s="75"/>
      <c r="AK722" s="75"/>
      <c r="AL722" s="75"/>
      <c r="AM722" s="75"/>
    </row>
    <row r="723">
      <c r="A723" s="75"/>
      <c r="B723" s="160" t="s">
        <v>1622</v>
      </c>
      <c r="C723" s="161">
        <v>46110.76311960648</v>
      </c>
      <c r="D723" s="72"/>
      <c r="E723" s="143" t="s">
        <v>7</v>
      </c>
      <c r="F723" s="71"/>
      <c r="G723" s="72"/>
      <c r="H723" s="143" t="s">
        <v>143</v>
      </c>
      <c r="I723" s="71"/>
      <c r="J723" s="72"/>
      <c r="K723" s="143" t="s">
        <v>1623</v>
      </c>
      <c r="L723" s="71"/>
      <c r="M723" s="71"/>
      <c r="N723" s="71"/>
      <c r="O723" s="72"/>
      <c r="P723" s="99" t="s">
        <v>140</v>
      </c>
      <c r="Q723" s="71"/>
      <c r="R723" s="72"/>
      <c r="S723" s="145" t="s">
        <v>0</v>
      </c>
      <c r="T723" s="72"/>
      <c r="U723" s="146">
        <v>100000.0</v>
      </c>
      <c r="V723" s="71"/>
      <c r="W723" s="72"/>
      <c r="X723" s="146">
        <v>0.0</v>
      </c>
      <c r="Y723" s="72"/>
      <c r="Z723" s="145" t="s">
        <v>74</v>
      </c>
      <c r="AA723" s="72"/>
      <c r="AB723" s="147" t="s">
        <v>75</v>
      </c>
      <c r="AC723" s="75"/>
      <c r="AD723" s="75"/>
      <c r="AE723" s="75"/>
      <c r="AF723" s="75"/>
      <c r="AG723" s="75"/>
      <c r="AH723" s="75"/>
      <c r="AI723" s="75"/>
      <c r="AJ723" s="75"/>
      <c r="AK723" s="75"/>
      <c r="AL723" s="75"/>
      <c r="AM723" s="75"/>
    </row>
    <row r="724">
      <c r="A724" s="75"/>
      <c r="B724" s="160" t="s">
        <v>1624</v>
      </c>
      <c r="C724" s="161">
        <v>46109.47224342593</v>
      </c>
      <c r="D724" s="72"/>
      <c r="E724" s="143" t="s">
        <v>70</v>
      </c>
      <c r="F724" s="71"/>
      <c r="G724" s="72"/>
      <c r="H724" s="143" t="s">
        <v>138</v>
      </c>
      <c r="I724" s="71"/>
      <c r="J724" s="72"/>
      <c r="K724" s="143" t="s">
        <v>1625</v>
      </c>
      <c r="L724" s="71"/>
      <c r="M724" s="71"/>
      <c r="N724" s="71"/>
      <c r="O724" s="72"/>
      <c r="P724" s="99" t="s">
        <v>140</v>
      </c>
      <c r="Q724" s="71"/>
      <c r="R724" s="72"/>
      <c r="S724" s="145" t="s">
        <v>0</v>
      </c>
      <c r="T724" s="72"/>
      <c r="U724" s="146">
        <v>20000.0</v>
      </c>
      <c r="V724" s="71"/>
      <c r="W724" s="72"/>
      <c r="X724" s="146">
        <v>0.0</v>
      </c>
      <c r="Y724" s="72"/>
      <c r="Z724" s="145" t="s">
        <v>74</v>
      </c>
      <c r="AA724" s="72"/>
      <c r="AB724" s="147" t="s">
        <v>75</v>
      </c>
      <c r="AC724" s="75"/>
      <c r="AD724" s="75"/>
      <c r="AE724" s="75"/>
      <c r="AF724" s="75"/>
      <c r="AG724" s="75"/>
      <c r="AH724" s="75"/>
      <c r="AI724" s="75"/>
      <c r="AJ724" s="75"/>
      <c r="AK724" s="75"/>
      <c r="AL724" s="75"/>
      <c r="AM724" s="75"/>
    </row>
    <row r="725">
      <c r="A725" s="75"/>
      <c r="B725" s="160" t="s">
        <v>1626</v>
      </c>
      <c r="C725" s="161">
        <v>46109.45189635416</v>
      </c>
      <c r="D725" s="72"/>
      <c r="E725" s="143" t="s">
        <v>7</v>
      </c>
      <c r="F725" s="71"/>
      <c r="G725" s="72"/>
      <c r="H725" s="143" t="s">
        <v>143</v>
      </c>
      <c r="I725" s="71"/>
      <c r="J725" s="72"/>
      <c r="K725" s="143" t="s">
        <v>1627</v>
      </c>
      <c r="L725" s="71"/>
      <c r="M725" s="71"/>
      <c r="N725" s="71"/>
      <c r="O725" s="72"/>
      <c r="P725" s="99" t="s">
        <v>140</v>
      </c>
      <c r="Q725" s="71"/>
      <c r="R725" s="72"/>
      <c r="S725" s="145" t="s">
        <v>0</v>
      </c>
      <c r="T725" s="72"/>
      <c r="U725" s="146">
        <v>40000.0</v>
      </c>
      <c r="V725" s="71"/>
      <c r="W725" s="72"/>
      <c r="X725" s="146">
        <v>0.0</v>
      </c>
      <c r="Y725" s="72"/>
      <c r="Z725" s="145" t="s">
        <v>74</v>
      </c>
      <c r="AA725" s="72"/>
      <c r="AB725" s="147" t="s">
        <v>75</v>
      </c>
      <c r="AC725" s="75"/>
      <c r="AD725" s="75"/>
      <c r="AE725" s="75"/>
      <c r="AF725" s="75"/>
      <c r="AG725" s="75"/>
      <c r="AH725" s="75"/>
      <c r="AI725" s="75"/>
      <c r="AJ725" s="75"/>
      <c r="AK725" s="75"/>
      <c r="AL725" s="75"/>
      <c r="AM725" s="75"/>
    </row>
    <row r="726">
      <c r="A726" s="75"/>
      <c r="B726" s="160" t="s">
        <v>1628</v>
      </c>
      <c r="C726" s="161">
        <v>46109.450336828704</v>
      </c>
      <c r="D726" s="72"/>
      <c r="E726" s="143" t="s">
        <v>70</v>
      </c>
      <c r="F726" s="71"/>
      <c r="G726" s="72"/>
      <c r="H726" s="143" t="s">
        <v>1472</v>
      </c>
      <c r="I726" s="71"/>
      <c r="J726" s="72"/>
      <c r="K726" s="143" t="s">
        <v>1473</v>
      </c>
      <c r="L726" s="71"/>
      <c r="M726" s="71"/>
      <c r="N726" s="71"/>
      <c r="O726" s="72"/>
      <c r="P726" s="99" t="s">
        <v>140</v>
      </c>
      <c r="Q726" s="71"/>
      <c r="R726" s="72"/>
      <c r="S726" s="145" t="s">
        <v>0</v>
      </c>
      <c r="T726" s="72"/>
      <c r="U726" s="146">
        <v>12000.0</v>
      </c>
      <c r="V726" s="71"/>
      <c r="W726" s="72"/>
      <c r="X726" s="146">
        <v>0.0</v>
      </c>
      <c r="Y726" s="72"/>
      <c r="Z726" s="145" t="s">
        <v>74</v>
      </c>
      <c r="AA726" s="72"/>
      <c r="AB726" s="147" t="s">
        <v>75</v>
      </c>
      <c r="AC726" s="75"/>
      <c r="AD726" s="75"/>
      <c r="AE726" s="75"/>
      <c r="AF726" s="75"/>
      <c r="AG726" s="75"/>
      <c r="AH726" s="75"/>
      <c r="AI726" s="75"/>
      <c r="AJ726" s="75"/>
      <c r="AK726" s="75"/>
      <c r="AL726" s="75"/>
      <c r="AM726" s="75"/>
    </row>
    <row r="727">
      <c r="A727" s="75"/>
      <c r="B727" s="160" t="s">
        <v>1629</v>
      </c>
      <c r="C727" s="161">
        <v>46109.44913869213</v>
      </c>
      <c r="D727" s="72"/>
      <c r="E727" s="143" t="s">
        <v>70</v>
      </c>
      <c r="F727" s="71"/>
      <c r="G727" s="72"/>
      <c r="H727" s="143" t="s">
        <v>199</v>
      </c>
      <c r="I727" s="71"/>
      <c r="J727" s="72"/>
      <c r="K727" s="143" t="s">
        <v>1630</v>
      </c>
      <c r="L727" s="71"/>
      <c r="M727" s="71"/>
      <c r="N727" s="71"/>
      <c r="O727" s="72"/>
      <c r="P727" s="99" t="s">
        <v>124</v>
      </c>
      <c r="Q727" s="71"/>
      <c r="R727" s="72"/>
      <c r="S727" s="145" t="s">
        <v>73</v>
      </c>
      <c r="T727" s="72"/>
      <c r="U727" s="146">
        <v>11000.0</v>
      </c>
      <c r="V727" s="71"/>
      <c r="W727" s="72"/>
      <c r="X727" s="146">
        <v>0.0</v>
      </c>
      <c r="Y727" s="72"/>
      <c r="Z727" s="145" t="s">
        <v>626</v>
      </c>
      <c r="AA727" s="72"/>
      <c r="AB727" s="147" t="s">
        <v>75</v>
      </c>
      <c r="AC727" s="75"/>
      <c r="AD727" s="75"/>
      <c r="AE727" s="75"/>
      <c r="AF727" s="75"/>
      <c r="AG727" s="75"/>
      <c r="AH727" s="75"/>
      <c r="AI727" s="75"/>
      <c r="AJ727" s="75"/>
      <c r="AK727" s="75"/>
      <c r="AL727" s="75"/>
      <c r="AM727" s="75"/>
    </row>
    <row r="728">
      <c r="A728" s="75"/>
      <c r="B728" s="160" t="s">
        <v>1631</v>
      </c>
      <c r="C728" s="161">
        <v>46109.449094236115</v>
      </c>
      <c r="D728" s="72"/>
      <c r="E728" s="143" t="s">
        <v>70</v>
      </c>
      <c r="F728" s="71"/>
      <c r="G728" s="72"/>
      <c r="H728" s="143" t="s">
        <v>199</v>
      </c>
      <c r="I728" s="71"/>
      <c r="J728" s="72"/>
      <c r="K728" s="143" t="s">
        <v>1630</v>
      </c>
      <c r="L728" s="71"/>
      <c r="M728" s="71"/>
      <c r="N728" s="71"/>
      <c r="O728" s="72"/>
      <c r="P728" s="99" t="s">
        <v>124</v>
      </c>
      <c r="Q728" s="71"/>
      <c r="R728" s="72"/>
      <c r="S728" s="145" t="s">
        <v>73</v>
      </c>
      <c r="T728" s="72"/>
      <c r="U728" s="146">
        <v>11000.0</v>
      </c>
      <c r="V728" s="71"/>
      <c r="W728" s="72"/>
      <c r="X728" s="146">
        <v>0.0</v>
      </c>
      <c r="Y728" s="72"/>
      <c r="Z728" s="145" t="s">
        <v>74</v>
      </c>
      <c r="AA728" s="72"/>
      <c r="AB728" s="147" t="s">
        <v>75</v>
      </c>
      <c r="AC728" s="75"/>
      <c r="AD728" s="75"/>
      <c r="AE728" s="75"/>
      <c r="AF728" s="75"/>
      <c r="AG728" s="75"/>
      <c r="AH728" s="75"/>
      <c r="AI728" s="75"/>
      <c r="AJ728" s="75"/>
      <c r="AK728" s="75"/>
      <c r="AL728" s="75"/>
      <c r="AM728" s="75"/>
    </row>
    <row r="729">
      <c r="A729" s="75"/>
      <c r="B729" s="160" t="s">
        <v>1632</v>
      </c>
      <c r="C729" s="161">
        <v>46109.44831894676</v>
      </c>
      <c r="D729" s="72"/>
      <c r="E729" s="143" t="s">
        <v>70</v>
      </c>
      <c r="F729" s="71"/>
      <c r="G729" s="72"/>
      <c r="H729" s="143" t="s">
        <v>196</v>
      </c>
      <c r="I729" s="71"/>
      <c r="J729" s="72"/>
      <c r="K729" s="143" t="s">
        <v>1317</v>
      </c>
      <c r="L729" s="71"/>
      <c r="M729" s="71"/>
      <c r="N729" s="71"/>
      <c r="O729" s="72"/>
      <c r="P729" s="99" t="s">
        <v>546</v>
      </c>
      <c r="Q729" s="71"/>
      <c r="R729" s="72"/>
      <c r="S729" s="145" t="s">
        <v>23</v>
      </c>
      <c r="T729" s="72"/>
      <c r="U729" s="146">
        <v>100000.0</v>
      </c>
      <c r="V729" s="71"/>
      <c r="W729" s="72"/>
      <c r="X729" s="146">
        <v>0.0</v>
      </c>
      <c r="Y729" s="72"/>
      <c r="Z729" s="145" t="s">
        <v>74</v>
      </c>
      <c r="AA729" s="72"/>
      <c r="AB729" s="147" t="s">
        <v>67</v>
      </c>
      <c r="AC729" s="75"/>
      <c r="AD729" s="75"/>
      <c r="AE729" s="75"/>
      <c r="AF729" s="75"/>
      <c r="AG729" s="75"/>
      <c r="AH729" s="75"/>
      <c r="AI729" s="75"/>
      <c r="AJ729" s="75"/>
      <c r="AK729" s="75"/>
      <c r="AL729" s="75"/>
      <c r="AM729" s="75"/>
    </row>
    <row r="730">
      <c r="A730" s="75"/>
      <c r="B730" s="160" t="s">
        <v>1633</v>
      </c>
      <c r="C730" s="161">
        <v>46109.447950636575</v>
      </c>
      <c r="D730" s="72"/>
      <c r="E730" s="143" t="s">
        <v>70</v>
      </c>
      <c r="F730" s="71"/>
      <c r="G730" s="72"/>
      <c r="H730" s="143" t="s">
        <v>196</v>
      </c>
      <c r="I730" s="71"/>
      <c r="J730" s="72"/>
      <c r="K730" s="143" t="s">
        <v>1634</v>
      </c>
      <c r="L730" s="71"/>
      <c r="M730" s="71"/>
      <c r="N730" s="71"/>
      <c r="O730" s="72"/>
      <c r="P730" s="99" t="s">
        <v>546</v>
      </c>
      <c r="Q730" s="71"/>
      <c r="R730" s="72"/>
      <c r="S730" s="145" t="s">
        <v>114</v>
      </c>
      <c r="T730" s="72"/>
      <c r="U730" s="146">
        <v>50000.0</v>
      </c>
      <c r="V730" s="71"/>
      <c r="W730" s="72"/>
      <c r="X730" s="146">
        <v>0.0</v>
      </c>
      <c r="Y730" s="72"/>
      <c r="Z730" s="145" t="s">
        <v>74</v>
      </c>
      <c r="AA730" s="72"/>
      <c r="AB730" s="147" t="s">
        <v>75</v>
      </c>
      <c r="AC730" s="75"/>
      <c r="AD730" s="75"/>
      <c r="AE730" s="75"/>
      <c r="AF730" s="75"/>
      <c r="AG730" s="75"/>
      <c r="AH730" s="75"/>
      <c r="AI730" s="75"/>
      <c r="AJ730" s="75"/>
      <c r="AK730" s="75"/>
      <c r="AL730" s="75"/>
      <c r="AM730" s="75"/>
    </row>
    <row r="731">
      <c r="A731" s="75"/>
      <c r="B731" s="160" t="s">
        <v>1635</v>
      </c>
      <c r="C731" s="161">
        <v>46109.44763005787</v>
      </c>
      <c r="D731" s="72"/>
      <c r="E731" s="143" t="s">
        <v>70</v>
      </c>
      <c r="F731" s="71"/>
      <c r="G731" s="72"/>
      <c r="H731" s="143" t="s">
        <v>196</v>
      </c>
      <c r="I731" s="71"/>
      <c r="J731" s="72"/>
      <c r="K731" s="143" t="s">
        <v>1634</v>
      </c>
      <c r="L731" s="71"/>
      <c r="M731" s="71"/>
      <c r="N731" s="71"/>
      <c r="O731" s="72"/>
      <c r="P731" s="99" t="s">
        <v>546</v>
      </c>
      <c r="Q731" s="71"/>
      <c r="R731" s="72"/>
      <c r="S731" s="145" t="s">
        <v>114</v>
      </c>
      <c r="T731" s="72"/>
      <c r="U731" s="146">
        <v>40000.0</v>
      </c>
      <c r="V731" s="71"/>
      <c r="W731" s="72"/>
      <c r="X731" s="146">
        <v>0.0</v>
      </c>
      <c r="Y731" s="72"/>
      <c r="Z731" s="145" t="s">
        <v>74</v>
      </c>
      <c r="AA731" s="72"/>
      <c r="AB731" s="147" t="s">
        <v>67</v>
      </c>
      <c r="AC731" s="75"/>
      <c r="AD731" s="75"/>
      <c r="AE731" s="75"/>
      <c r="AF731" s="75"/>
      <c r="AG731" s="75"/>
      <c r="AH731" s="75"/>
      <c r="AI731" s="75"/>
      <c r="AJ731" s="75"/>
      <c r="AK731" s="75"/>
      <c r="AL731" s="75"/>
      <c r="AM731" s="75"/>
    </row>
    <row r="732">
      <c r="A732" s="75"/>
      <c r="B732" s="160" t="s">
        <v>1636</v>
      </c>
      <c r="C732" s="161">
        <v>46108.50429111111</v>
      </c>
      <c r="D732" s="72"/>
      <c r="E732" s="143" t="s">
        <v>70</v>
      </c>
      <c r="F732" s="71"/>
      <c r="G732" s="72"/>
      <c r="H732" s="143" t="s">
        <v>30</v>
      </c>
      <c r="I732" s="71"/>
      <c r="J732" s="72"/>
      <c r="K732" s="143" t="s">
        <v>1637</v>
      </c>
      <c r="L732" s="71"/>
      <c r="M732" s="71"/>
      <c r="N732" s="71"/>
      <c r="O732" s="72"/>
      <c r="P732" s="99" t="s">
        <v>150</v>
      </c>
      <c r="Q732" s="71"/>
      <c r="R732" s="72"/>
      <c r="S732" s="145" t="s">
        <v>114</v>
      </c>
      <c r="T732" s="72"/>
      <c r="U732" s="146">
        <v>300000.0</v>
      </c>
      <c r="V732" s="71"/>
      <c r="W732" s="72"/>
      <c r="X732" s="146">
        <v>0.0</v>
      </c>
      <c r="Y732" s="72"/>
      <c r="Z732" s="145" t="s">
        <v>74</v>
      </c>
      <c r="AA732" s="72"/>
      <c r="AB732" s="147" t="s">
        <v>67</v>
      </c>
      <c r="AC732" s="75"/>
      <c r="AD732" s="75"/>
      <c r="AE732" s="75"/>
      <c r="AF732" s="75"/>
      <c r="AG732" s="75"/>
      <c r="AH732" s="75"/>
      <c r="AI732" s="75"/>
      <c r="AJ732" s="75"/>
      <c r="AK732" s="75"/>
      <c r="AL732" s="75"/>
      <c r="AM732" s="75"/>
    </row>
    <row r="733">
      <c r="A733" s="75"/>
      <c r="B733" s="160" t="s">
        <v>1638</v>
      </c>
      <c r="C733" s="161">
        <v>46108.50330571759</v>
      </c>
      <c r="D733" s="72"/>
      <c r="E733" s="143" t="s">
        <v>4</v>
      </c>
      <c r="F733" s="71"/>
      <c r="G733" s="72"/>
      <c r="H733" s="143" t="s">
        <v>127</v>
      </c>
      <c r="I733" s="71"/>
      <c r="J733" s="72"/>
      <c r="K733" s="143" t="s">
        <v>1639</v>
      </c>
      <c r="L733" s="71"/>
      <c r="M733" s="71"/>
      <c r="N733" s="71"/>
      <c r="O733" s="72"/>
      <c r="P733" s="99" t="s">
        <v>124</v>
      </c>
      <c r="Q733" s="71"/>
      <c r="R733" s="72"/>
      <c r="S733" s="145" t="s">
        <v>73</v>
      </c>
      <c r="T733" s="72"/>
      <c r="U733" s="146">
        <v>2982000.0</v>
      </c>
      <c r="V733" s="71"/>
      <c r="W733" s="72"/>
      <c r="X733" s="146">
        <v>0.0</v>
      </c>
      <c r="Y733" s="72"/>
      <c r="Z733" s="145" t="s">
        <v>74</v>
      </c>
      <c r="AA733" s="72"/>
      <c r="AB733" s="147" t="s">
        <v>67</v>
      </c>
      <c r="AC733" s="75"/>
      <c r="AD733" s="75"/>
      <c r="AE733" s="75"/>
      <c r="AF733" s="75"/>
      <c r="AG733" s="75"/>
      <c r="AH733" s="75"/>
      <c r="AI733" s="75"/>
      <c r="AJ733" s="75"/>
      <c r="AK733" s="75"/>
      <c r="AL733" s="75"/>
      <c r="AM733" s="75"/>
    </row>
    <row r="734">
      <c r="A734" s="75"/>
      <c r="B734" s="160" t="s">
        <v>1640</v>
      </c>
      <c r="C734" s="161">
        <v>46108.50249319444</v>
      </c>
      <c r="D734" s="72"/>
      <c r="E734" s="143" t="s">
        <v>70</v>
      </c>
      <c r="F734" s="71"/>
      <c r="G734" s="72"/>
      <c r="H734" s="143" t="s">
        <v>193</v>
      </c>
      <c r="I734" s="71"/>
      <c r="J734" s="72"/>
      <c r="K734" s="143" t="s">
        <v>1641</v>
      </c>
      <c r="L734" s="71"/>
      <c r="M734" s="71"/>
      <c r="N734" s="71"/>
      <c r="O734" s="72"/>
      <c r="P734" s="99" t="s">
        <v>124</v>
      </c>
      <c r="Q734" s="71"/>
      <c r="R734" s="72"/>
      <c r="S734" s="145" t="s">
        <v>73</v>
      </c>
      <c r="T734" s="72"/>
      <c r="U734" s="146">
        <v>2100.0</v>
      </c>
      <c r="V734" s="71"/>
      <c r="W734" s="72"/>
      <c r="X734" s="146">
        <v>0.0</v>
      </c>
      <c r="Y734" s="72"/>
      <c r="Z734" s="145" t="s">
        <v>74</v>
      </c>
      <c r="AA734" s="72"/>
      <c r="AB734" s="147" t="s">
        <v>67</v>
      </c>
      <c r="AC734" s="75"/>
      <c r="AD734" s="75"/>
      <c r="AE734" s="75"/>
      <c r="AF734" s="75"/>
      <c r="AG734" s="75"/>
      <c r="AH734" s="75"/>
      <c r="AI734" s="75"/>
      <c r="AJ734" s="75"/>
      <c r="AK734" s="75"/>
      <c r="AL734" s="75"/>
      <c r="AM734" s="75"/>
    </row>
    <row r="735">
      <c r="A735" s="75"/>
      <c r="B735" s="160" t="s">
        <v>1642</v>
      </c>
      <c r="C735" s="161">
        <v>46108.501303391204</v>
      </c>
      <c r="D735" s="72"/>
      <c r="E735" s="143" t="s">
        <v>70</v>
      </c>
      <c r="F735" s="71"/>
      <c r="G735" s="72"/>
      <c r="H735" s="143" t="s">
        <v>193</v>
      </c>
      <c r="I735" s="71"/>
      <c r="J735" s="72"/>
      <c r="K735" s="143" t="s">
        <v>1643</v>
      </c>
      <c r="L735" s="71"/>
      <c r="M735" s="71"/>
      <c r="N735" s="71"/>
      <c r="O735" s="72"/>
      <c r="P735" s="99" t="s">
        <v>636</v>
      </c>
      <c r="Q735" s="71"/>
      <c r="R735" s="72"/>
      <c r="S735" s="145" t="s">
        <v>73</v>
      </c>
      <c r="T735" s="72"/>
      <c r="U735" s="146">
        <v>400.0</v>
      </c>
      <c r="V735" s="71"/>
      <c r="W735" s="72"/>
      <c r="X735" s="146">
        <v>0.0</v>
      </c>
      <c r="Y735" s="72"/>
      <c r="Z735" s="145" t="s">
        <v>74</v>
      </c>
      <c r="AA735" s="72"/>
      <c r="AB735" s="147" t="s">
        <v>67</v>
      </c>
      <c r="AC735" s="75"/>
      <c r="AD735" s="75"/>
      <c r="AE735" s="75"/>
      <c r="AF735" s="75"/>
      <c r="AG735" s="75"/>
      <c r="AH735" s="75"/>
      <c r="AI735" s="75"/>
      <c r="AJ735" s="75"/>
      <c r="AK735" s="75"/>
      <c r="AL735" s="75"/>
      <c r="AM735" s="75"/>
    </row>
    <row r="736">
      <c r="A736" s="75"/>
      <c r="B736" s="160" t="s">
        <v>1644</v>
      </c>
      <c r="C736" s="161">
        <v>46107.95878778935</v>
      </c>
      <c r="D736" s="72"/>
      <c r="E736" s="143" t="s">
        <v>70</v>
      </c>
      <c r="F736" s="71"/>
      <c r="G736" s="72"/>
      <c r="H736" s="143" t="s">
        <v>199</v>
      </c>
      <c r="I736" s="71"/>
      <c r="J736" s="72"/>
      <c r="K736" s="143" t="s">
        <v>1645</v>
      </c>
      <c r="L736" s="71"/>
      <c r="M736" s="71"/>
      <c r="N736" s="71"/>
      <c r="O736" s="72"/>
      <c r="P736" s="99"/>
      <c r="Q736" s="71"/>
      <c r="R736" s="72"/>
      <c r="S736" s="145" t="s">
        <v>73</v>
      </c>
      <c r="T736" s="72"/>
      <c r="U736" s="146">
        <v>2900.0</v>
      </c>
      <c r="V736" s="71"/>
      <c r="W736" s="72"/>
      <c r="X736" s="146">
        <v>0.0</v>
      </c>
      <c r="Y736" s="72"/>
      <c r="Z736" s="145" t="s">
        <v>74</v>
      </c>
      <c r="AA736" s="72"/>
      <c r="AB736" s="147" t="s">
        <v>75</v>
      </c>
      <c r="AC736" s="75"/>
      <c r="AD736" s="75"/>
      <c r="AE736" s="75"/>
      <c r="AF736" s="75"/>
      <c r="AG736" s="75"/>
      <c r="AH736" s="75"/>
      <c r="AI736" s="75"/>
      <c r="AJ736" s="75"/>
      <c r="AK736" s="75"/>
      <c r="AL736" s="75"/>
      <c r="AM736" s="75"/>
    </row>
    <row r="737">
      <c r="A737" s="75"/>
      <c r="B737" s="160" t="s">
        <v>1646</v>
      </c>
      <c r="C737" s="161">
        <v>46107.95826377315</v>
      </c>
      <c r="D737" s="72"/>
      <c r="E737" s="143" t="s">
        <v>70</v>
      </c>
      <c r="F737" s="71"/>
      <c r="G737" s="72"/>
      <c r="H737" s="143" t="s">
        <v>196</v>
      </c>
      <c r="I737" s="71"/>
      <c r="J737" s="72"/>
      <c r="K737" s="143" t="s">
        <v>1647</v>
      </c>
      <c r="L737" s="71"/>
      <c r="M737" s="71"/>
      <c r="N737" s="71"/>
      <c r="O737" s="72"/>
      <c r="P737" s="99" t="s">
        <v>150</v>
      </c>
      <c r="Q737" s="71"/>
      <c r="R737" s="72"/>
      <c r="S737" s="145" t="s">
        <v>23</v>
      </c>
      <c r="T737" s="72"/>
      <c r="U737" s="146">
        <v>28400.0</v>
      </c>
      <c r="V737" s="71"/>
      <c r="W737" s="72"/>
      <c r="X737" s="146">
        <v>0.0</v>
      </c>
      <c r="Y737" s="72"/>
      <c r="Z737" s="145" t="s">
        <v>74</v>
      </c>
      <c r="AA737" s="72"/>
      <c r="AB737" s="147" t="s">
        <v>75</v>
      </c>
      <c r="AC737" s="75"/>
      <c r="AD737" s="75"/>
      <c r="AE737" s="75"/>
      <c r="AF737" s="75"/>
      <c r="AG737" s="75"/>
      <c r="AH737" s="75"/>
      <c r="AI737" s="75"/>
      <c r="AJ737" s="75"/>
      <c r="AK737" s="75"/>
      <c r="AL737" s="75"/>
      <c r="AM737" s="75"/>
    </row>
    <row r="738">
      <c r="A738" s="75"/>
      <c r="B738" s="160" t="s">
        <v>1648</v>
      </c>
      <c r="C738" s="161">
        <v>46107.957753599534</v>
      </c>
      <c r="D738" s="72"/>
      <c r="E738" s="143" t="s">
        <v>70</v>
      </c>
      <c r="F738" s="71"/>
      <c r="G738" s="72"/>
      <c r="H738" s="143" t="s">
        <v>196</v>
      </c>
      <c r="I738" s="71"/>
      <c r="J738" s="72"/>
      <c r="K738" s="143" t="s">
        <v>1649</v>
      </c>
      <c r="L738" s="71"/>
      <c r="M738" s="71"/>
      <c r="N738" s="71"/>
      <c r="O738" s="72"/>
      <c r="P738" s="99"/>
      <c r="Q738" s="71"/>
      <c r="R738" s="72"/>
      <c r="S738" s="145" t="s">
        <v>125</v>
      </c>
      <c r="T738" s="72"/>
      <c r="U738" s="146">
        <v>12132.0</v>
      </c>
      <c r="V738" s="71"/>
      <c r="W738" s="72"/>
      <c r="X738" s="146">
        <v>0.0</v>
      </c>
      <c r="Y738" s="72"/>
      <c r="Z738" s="145" t="s">
        <v>74</v>
      </c>
      <c r="AA738" s="72"/>
      <c r="AB738" s="147" t="s">
        <v>75</v>
      </c>
      <c r="AC738" s="75"/>
      <c r="AD738" s="75"/>
      <c r="AE738" s="75"/>
      <c r="AF738" s="75"/>
      <c r="AG738" s="75"/>
      <c r="AH738" s="75"/>
      <c r="AI738" s="75"/>
      <c r="AJ738" s="75"/>
      <c r="AK738" s="75"/>
      <c r="AL738" s="75"/>
      <c r="AM738" s="75"/>
    </row>
    <row r="739">
      <c r="A739" s="75"/>
      <c r="B739" s="160" t="s">
        <v>1650</v>
      </c>
      <c r="C739" s="161">
        <v>46107.95696814815</v>
      </c>
      <c r="D739" s="72"/>
      <c r="E739" s="143" t="s">
        <v>70</v>
      </c>
      <c r="F739" s="71"/>
      <c r="G739" s="72"/>
      <c r="H739" s="143" t="s">
        <v>196</v>
      </c>
      <c r="I739" s="71"/>
      <c r="J739" s="72"/>
      <c r="K739" s="143" t="s">
        <v>1651</v>
      </c>
      <c r="L739" s="71"/>
      <c r="M739" s="71"/>
      <c r="N739" s="71"/>
      <c r="O739" s="72"/>
      <c r="P739" s="99" t="s">
        <v>150</v>
      </c>
      <c r="Q739" s="71"/>
      <c r="R739" s="72"/>
      <c r="S739" s="145" t="s">
        <v>23</v>
      </c>
      <c r="T739" s="72"/>
      <c r="U739" s="146">
        <v>6000.0</v>
      </c>
      <c r="V739" s="71"/>
      <c r="W739" s="72"/>
      <c r="X739" s="146">
        <v>0.0</v>
      </c>
      <c r="Y739" s="72"/>
      <c r="Z739" s="145" t="s">
        <v>74</v>
      </c>
      <c r="AA739" s="72"/>
      <c r="AB739" s="147" t="s">
        <v>67</v>
      </c>
      <c r="AC739" s="75"/>
      <c r="AD739" s="75"/>
      <c r="AE739" s="75"/>
      <c r="AF739" s="75"/>
      <c r="AG739" s="75"/>
      <c r="AH739" s="75"/>
      <c r="AI739" s="75"/>
      <c r="AJ739" s="75"/>
      <c r="AK739" s="75"/>
      <c r="AL739" s="75"/>
      <c r="AM739" s="75"/>
    </row>
    <row r="740">
      <c r="A740" s="75"/>
      <c r="B740" s="160" t="s">
        <v>1652</v>
      </c>
      <c r="C740" s="161">
        <v>46106.70909258102</v>
      </c>
      <c r="D740" s="72"/>
      <c r="E740" s="143" t="s">
        <v>70</v>
      </c>
      <c r="F740" s="71"/>
      <c r="G740" s="72"/>
      <c r="H740" s="143" t="s">
        <v>196</v>
      </c>
      <c r="I740" s="71"/>
      <c r="J740" s="72"/>
      <c r="K740" s="143" t="s">
        <v>1653</v>
      </c>
      <c r="L740" s="71"/>
      <c r="M740" s="71"/>
      <c r="N740" s="71"/>
      <c r="O740" s="72"/>
      <c r="P740" s="99" t="s">
        <v>150</v>
      </c>
      <c r="Q740" s="71"/>
      <c r="R740" s="72"/>
      <c r="S740" s="145" t="s">
        <v>125</v>
      </c>
      <c r="T740" s="72"/>
      <c r="U740" s="146">
        <v>80000.0</v>
      </c>
      <c r="V740" s="71"/>
      <c r="W740" s="72"/>
      <c r="X740" s="146">
        <v>0.0</v>
      </c>
      <c r="Y740" s="72"/>
      <c r="Z740" s="145" t="s">
        <v>74</v>
      </c>
      <c r="AA740" s="72"/>
      <c r="AB740" s="147" t="s">
        <v>75</v>
      </c>
      <c r="AC740" s="75"/>
      <c r="AD740" s="75"/>
      <c r="AE740" s="75"/>
      <c r="AF740" s="75"/>
      <c r="AG740" s="75"/>
      <c r="AH740" s="75"/>
      <c r="AI740" s="75"/>
      <c r="AJ740" s="75"/>
      <c r="AK740" s="75"/>
      <c r="AL740" s="75"/>
      <c r="AM740" s="75"/>
    </row>
    <row r="741">
      <c r="A741" s="75"/>
      <c r="B741" s="160" t="s">
        <v>1654</v>
      </c>
      <c r="C741" s="161">
        <v>46106.70796347222</v>
      </c>
      <c r="D741" s="72"/>
      <c r="E741" s="143" t="s">
        <v>7</v>
      </c>
      <c r="F741" s="71"/>
      <c r="G741" s="72"/>
      <c r="H741" s="143" t="s">
        <v>127</v>
      </c>
      <c r="I741" s="71"/>
      <c r="J741" s="72"/>
      <c r="K741" s="143" t="s">
        <v>1655</v>
      </c>
      <c r="L741" s="71"/>
      <c r="M741" s="71"/>
      <c r="N741" s="71"/>
      <c r="O741" s="72"/>
      <c r="P741" s="99" t="s">
        <v>140</v>
      </c>
      <c r="Q741" s="71"/>
      <c r="R741" s="72"/>
      <c r="S741" s="145" t="s">
        <v>73</v>
      </c>
      <c r="T741" s="72"/>
      <c r="U741" s="146">
        <v>45000.0</v>
      </c>
      <c r="V741" s="71"/>
      <c r="W741" s="72"/>
      <c r="X741" s="146">
        <v>0.0</v>
      </c>
      <c r="Y741" s="72"/>
      <c r="Z741" s="145" t="s">
        <v>74</v>
      </c>
      <c r="AA741" s="72"/>
      <c r="AB741" s="147" t="s">
        <v>75</v>
      </c>
      <c r="AC741" s="75"/>
      <c r="AD741" s="75"/>
      <c r="AE741" s="75"/>
      <c r="AF741" s="75"/>
      <c r="AG741" s="75"/>
      <c r="AH741" s="75"/>
      <c r="AI741" s="75"/>
      <c r="AJ741" s="75"/>
      <c r="AK741" s="75"/>
      <c r="AL741" s="75"/>
      <c r="AM741" s="75"/>
    </row>
    <row r="742">
      <c r="A742" s="75"/>
      <c r="B742" s="160" t="s">
        <v>1656</v>
      </c>
      <c r="C742" s="161">
        <v>46106.70713019676</v>
      </c>
      <c r="D742" s="72"/>
      <c r="E742" s="143" t="s">
        <v>70</v>
      </c>
      <c r="F742" s="71"/>
      <c r="G742" s="72"/>
      <c r="H742" s="143" t="s">
        <v>122</v>
      </c>
      <c r="I742" s="71"/>
      <c r="J742" s="72"/>
      <c r="K742" s="143" t="s">
        <v>1657</v>
      </c>
      <c r="L742" s="71"/>
      <c r="M742" s="71"/>
      <c r="N742" s="71"/>
      <c r="O742" s="72"/>
      <c r="P742" s="99" t="s">
        <v>140</v>
      </c>
      <c r="Q742" s="71"/>
      <c r="R742" s="72"/>
      <c r="S742" s="145" t="s">
        <v>73</v>
      </c>
      <c r="T742" s="72"/>
      <c r="U742" s="146">
        <v>45000.0</v>
      </c>
      <c r="V742" s="71"/>
      <c r="W742" s="72"/>
      <c r="X742" s="146">
        <v>0.0</v>
      </c>
      <c r="Y742" s="72"/>
      <c r="Z742" s="145" t="s">
        <v>74</v>
      </c>
      <c r="AA742" s="72"/>
      <c r="AB742" s="147" t="s">
        <v>67</v>
      </c>
      <c r="AC742" s="75"/>
      <c r="AD742" s="75"/>
      <c r="AE742" s="75"/>
      <c r="AF742" s="75"/>
      <c r="AG742" s="75"/>
      <c r="AH742" s="75"/>
      <c r="AI742" s="75"/>
      <c r="AJ742" s="75"/>
      <c r="AK742" s="75"/>
      <c r="AL742" s="75"/>
      <c r="AM742" s="75"/>
    </row>
    <row r="743">
      <c r="A743" s="75"/>
      <c r="B743" s="160" t="s">
        <v>1658</v>
      </c>
      <c r="C743" s="161">
        <v>46106.70603927084</v>
      </c>
      <c r="D743" s="72"/>
      <c r="E743" s="143" t="s">
        <v>70</v>
      </c>
      <c r="F743" s="71"/>
      <c r="G743" s="72"/>
      <c r="H743" s="143" t="s">
        <v>138</v>
      </c>
      <c r="I743" s="71"/>
      <c r="J743" s="72"/>
      <c r="K743" s="143" t="s">
        <v>1659</v>
      </c>
      <c r="L743" s="71"/>
      <c r="M743" s="71"/>
      <c r="N743" s="71"/>
      <c r="O743" s="72"/>
      <c r="P743" s="99" t="s">
        <v>140</v>
      </c>
      <c r="Q743" s="71"/>
      <c r="R743" s="72"/>
      <c r="S743" s="145" t="s">
        <v>0</v>
      </c>
      <c r="T743" s="72"/>
      <c r="U743" s="146">
        <v>47500.0</v>
      </c>
      <c r="V743" s="71"/>
      <c r="W743" s="72"/>
      <c r="X743" s="146">
        <v>0.0</v>
      </c>
      <c r="Y743" s="72"/>
      <c r="Z743" s="145" t="s">
        <v>74</v>
      </c>
      <c r="AA743" s="72"/>
      <c r="AB743" s="147" t="s">
        <v>75</v>
      </c>
      <c r="AC743" s="75"/>
      <c r="AD743" s="75"/>
      <c r="AE743" s="75"/>
      <c r="AF743" s="75"/>
      <c r="AG743" s="75"/>
      <c r="AH743" s="75"/>
      <c r="AI743" s="75"/>
      <c r="AJ743" s="75"/>
      <c r="AK743" s="75"/>
      <c r="AL743" s="75"/>
      <c r="AM743" s="75"/>
    </row>
    <row r="744">
      <c r="A744" s="75"/>
      <c r="B744" s="160" t="s">
        <v>1660</v>
      </c>
      <c r="C744" s="161">
        <v>46106.705020312496</v>
      </c>
      <c r="D744" s="72"/>
      <c r="E744" s="143" t="s">
        <v>7</v>
      </c>
      <c r="F744" s="71"/>
      <c r="G744" s="72"/>
      <c r="H744" s="143" t="s">
        <v>143</v>
      </c>
      <c r="I744" s="71"/>
      <c r="J744" s="72"/>
      <c r="K744" s="143" t="s">
        <v>1661</v>
      </c>
      <c r="L744" s="71"/>
      <c r="M744" s="71"/>
      <c r="N744" s="71"/>
      <c r="O744" s="72"/>
      <c r="P744" s="99" t="s">
        <v>140</v>
      </c>
      <c r="Q744" s="71"/>
      <c r="R744" s="72"/>
      <c r="S744" s="145" t="s">
        <v>0</v>
      </c>
      <c r="T744" s="72"/>
      <c r="U744" s="146">
        <v>95000.0</v>
      </c>
      <c r="V744" s="71"/>
      <c r="W744" s="72"/>
      <c r="X744" s="146">
        <v>0.0</v>
      </c>
      <c r="Y744" s="72"/>
      <c r="Z744" s="145" t="s">
        <v>74</v>
      </c>
      <c r="AA744" s="72"/>
      <c r="AB744" s="147" t="s">
        <v>75</v>
      </c>
      <c r="AC744" s="75"/>
      <c r="AD744" s="75"/>
      <c r="AE744" s="75"/>
      <c r="AF744" s="75"/>
      <c r="AG744" s="75"/>
      <c r="AH744" s="75"/>
      <c r="AI744" s="75"/>
      <c r="AJ744" s="75"/>
      <c r="AK744" s="75"/>
      <c r="AL744" s="75"/>
      <c r="AM744" s="75"/>
    </row>
    <row r="745">
      <c r="A745" s="75"/>
      <c r="B745" s="160" t="s">
        <v>1662</v>
      </c>
      <c r="C745" s="161">
        <v>46106.70147443287</v>
      </c>
      <c r="D745" s="72"/>
      <c r="E745" s="143" t="s">
        <v>70</v>
      </c>
      <c r="F745" s="71"/>
      <c r="G745" s="72"/>
      <c r="H745" s="143" t="s">
        <v>196</v>
      </c>
      <c r="I745" s="71"/>
      <c r="J745" s="72"/>
      <c r="K745" s="143" t="s">
        <v>1663</v>
      </c>
      <c r="L745" s="71"/>
      <c r="M745" s="71"/>
      <c r="N745" s="71"/>
      <c r="O745" s="72"/>
      <c r="P745" s="99" t="s">
        <v>150</v>
      </c>
      <c r="Q745" s="71"/>
      <c r="R745" s="72"/>
      <c r="S745" s="145" t="s">
        <v>125</v>
      </c>
      <c r="T745" s="72"/>
      <c r="U745" s="146">
        <v>55500.0</v>
      </c>
      <c r="V745" s="71"/>
      <c r="W745" s="72"/>
      <c r="X745" s="146">
        <v>0.0</v>
      </c>
      <c r="Y745" s="72"/>
      <c r="Z745" s="145" t="s">
        <v>74</v>
      </c>
      <c r="AA745" s="72"/>
      <c r="AB745" s="147" t="s">
        <v>67</v>
      </c>
      <c r="AC745" s="75"/>
      <c r="AD745" s="75"/>
      <c r="AE745" s="75"/>
      <c r="AF745" s="75"/>
      <c r="AG745" s="75"/>
      <c r="AH745" s="75"/>
      <c r="AI745" s="75"/>
      <c r="AJ745" s="75"/>
      <c r="AK745" s="75"/>
      <c r="AL745" s="75"/>
      <c r="AM745" s="75"/>
    </row>
    <row r="746">
      <c r="A746" s="75"/>
      <c r="B746" s="160" t="s">
        <v>1664</v>
      </c>
      <c r="C746" s="161">
        <v>46106.700211689815</v>
      </c>
      <c r="D746" s="72"/>
      <c r="E746" s="143" t="s">
        <v>70</v>
      </c>
      <c r="F746" s="71"/>
      <c r="G746" s="72"/>
      <c r="H746" s="143" t="s">
        <v>196</v>
      </c>
      <c r="I746" s="71"/>
      <c r="J746" s="72"/>
      <c r="K746" s="143" t="s">
        <v>1665</v>
      </c>
      <c r="L746" s="71"/>
      <c r="M746" s="71"/>
      <c r="N746" s="71"/>
      <c r="O746" s="72"/>
      <c r="P746" s="99" t="s">
        <v>150</v>
      </c>
      <c r="Q746" s="71"/>
      <c r="R746" s="72"/>
      <c r="S746" s="145" t="s">
        <v>23</v>
      </c>
      <c r="T746" s="72"/>
      <c r="U746" s="146">
        <v>100000.0</v>
      </c>
      <c r="V746" s="71"/>
      <c r="W746" s="72"/>
      <c r="X746" s="146">
        <v>0.0</v>
      </c>
      <c r="Y746" s="72"/>
      <c r="Z746" s="145" t="s">
        <v>74</v>
      </c>
      <c r="AA746" s="72"/>
      <c r="AB746" s="147" t="s">
        <v>67</v>
      </c>
      <c r="AC746" s="75"/>
      <c r="AD746" s="75"/>
      <c r="AE746" s="75"/>
      <c r="AF746" s="75"/>
      <c r="AG746" s="75"/>
      <c r="AH746" s="75"/>
      <c r="AI746" s="75"/>
      <c r="AJ746" s="75"/>
      <c r="AK746" s="75"/>
      <c r="AL746" s="75"/>
      <c r="AM746" s="75"/>
    </row>
    <row r="747">
      <c r="A747" s="75"/>
      <c r="B747" s="160" t="s">
        <v>1666</v>
      </c>
      <c r="C747" s="161">
        <v>46106.36607726852</v>
      </c>
      <c r="D747" s="72"/>
      <c r="E747" s="143" t="s">
        <v>7</v>
      </c>
      <c r="F747" s="71"/>
      <c r="G747" s="72"/>
      <c r="H747" s="143" t="s">
        <v>1301</v>
      </c>
      <c r="I747" s="71"/>
      <c r="J747" s="72"/>
      <c r="K747" s="143" t="s">
        <v>1302</v>
      </c>
      <c r="L747" s="71"/>
      <c r="M747" s="71"/>
      <c r="N747" s="71"/>
      <c r="O747" s="72"/>
      <c r="P747" s="99" t="s">
        <v>124</v>
      </c>
      <c r="Q747" s="71"/>
      <c r="R747" s="72"/>
      <c r="S747" s="145" t="s">
        <v>73</v>
      </c>
      <c r="T747" s="72"/>
      <c r="U747" s="146">
        <v>2882.0</v>
      </c>
      <c r="V747" s="71"/>
      <c r="W747" s="72"/>
      <c r="X747" s="146">
        <v>0.0</v>
      </c>
      <c r="Y747" s="72"/>
      <c r="Z747" s="145" t="s">
        <v>74</v>
      </c>
      <c r="AA747" s="72"/>
      <c r="AB747" s="147" t="s">
        <v>75</v>
      </c>
      <c r="AC747" s="75"/>
      <c r="AD747" s="75"/>
      <c r="AE747" s="75"/>
      <c r="AF747" s="75"/>
      <c r="AG747" s="75"/>
      <c r="AH747" s="75"/>
      <c r="AI747" s="75"/>
      <c r="AJ747" s="75"/>
      <c r="AK747" s="75"/>
      <c r="AL747" s="75"/>
      <c r="AM747" s="75"/>
    </row>
    <row r="748">
      <c r="A748" s="75"/>
      <c r="B748" s="160" t="s">
        <v>1667</v>
      </c>
      <c r="C748" s="161">
        <v>46106.36555787037</v>
      </c>
      <c r="D748" s="72"/>
      <c r="E748" s="143" t="s">
        <v>70</v>
      </c>
      <c r="F748" s="71"/>
      <c r="G748" s="72"/>
      <c r="H748" s="143" t="s">
        <v>204</v>
      </c>
      <c r="I748" s="71"/>
      <c r="J748" s="72"/>
      <c r="K748" s="143" t="s">
        <v>205</v>
      </c>
      <c r="L748" s="71"/>
      <c r="M748" s="71"/>
      <c r="N748" s="71"/>
      <c r="O748" s="72"/>
      <c r="P748" s="99" t="s">
        <v>124</v>
      </c>
      <c r="Q748" s="71"/>
      <c r="R748" s="72"/>
      <c r="S748" s="145" t="s">
        <v>73</v>
      </c>
      <c r="T748" s="72"/>
      <c r="U748" s="146">
        <v>14000.0</v>
      </c>
      <c r="V748" s="71"/>
      <c r="W748" s="72"/>
      <c r="X748" s="146">
        <v>0.0</v>
      </c>
      <c r="Y748" s="72"/>
      <c r="Z748" s="145" t="s">
        <v>74</v>
      </c>
      <c r="AA748" s="72"/>
      <c r="AB748" s="147" t="s">
        <v>67</v>
      </c>
      <c r="AC748" s="75"/>
      <c r="AD748" s="75"/>
      <c r="AE748" s="75"/>
      <c r="AF748" s="75"/>
      <c r="AG748" s="75"/>
      <c r="AH748" s="75"/>
      <c r="AI748" s="75"/>
      <c r="AJ748" s="75"/>
      <c r="AK748" s="75"/>
      <c r="AL748" s="75"/>
      <c r="AM748" s="75"/>
    </row>
    <row r="749">
      <c r="A749" s="75"/>
      <c r="B749" s="160" t="s">
        <v>1668</v>
      </c>
      <c r="C749" s="161">
        <v>46106.3621240625</v>
      </c>
      <c r="D749" s="72"/>
      <c r="E749" s="143" t="s">
        <v>70</v>
      </c>
      <c r="F749" s="71"/>
      <c r="G749" s="72"/>
      <c r="H749" s="143" t="s">
        <v>196</v>
      </c>
      <c r="I749" s="71"/>
      <c r="J749" s="72"/>
      <c r="K749" s="143" t="s">
        <v>1669</v>
      </c>
      <c r="L749" s="71"/>
      <c r="M749" s="71"/>
      <c r="N749" s="71"/>
      <c r="O749" s="72"/>
      <c r="P749" s="99" t="s">
        <v>150</v>
      </c>
      <c r="Q749" s="71"/>
      <c r="R749" s="72"/>
      <c r="S749" s="145" t="s">
        <v>81</v>
      </c>
      <c r="T749" s="72"/>
      <c r="U749" s="146">
        <v>6000.0</v>
      </c>
      <c r="V749" s="71"/>
      <c r="W749" s="72"/>
      <c r="X749" s="146">
        <v>0.0</v>
      </c>
      <c r="Y749" s="72"/>
      <c r="Z749" s="145" t="s">
        <v>74</v>
      </c>
      <c r="AA749" s="72"/>
      <c r="AB749" s="147" t="s">
        <v>67</v>
      </c>
      <c r="AC749" s="75"/>
      <c r="AD749" s="75"/>
      <c r="AE749" s="75"/>
      <c r="AF749" s="75"/>
      <c r="AG749" s="75"/>
      <c r="AH749" s="75"/>
      <c r="AI749" s="75"/>
      <c r="AJ749" s="75"/>
      <c r="AK749" s="75"/>
      <c r="AL749" s="75"/>
      <c r="AM749" s="75"/>
    </row>
    <row r="750">
      <c r="A750" s="75"/>
      <c r="B750" s="160" t="s">
        <v>1670</v>
      </c>
      <c r="C750" s="161">
        <v>46106.35664262732</v>
      </c>
      <c r="D750" s="72"/>
      <c r="E750" s="143" t="s">
        <v>70</v>
      </c>
      <c r="F750" s="71"/>
      <c r="G750" s="72"/>
      <c r="H750" s="143" t="s">
        <v>122</v>
      </c>
      <c r="I750" s="71"/>
      <c r="J750" s="72"/>
      <c r="K750" s="143" t="s">
        <v>1671</v>
      </c>
      <c r="L750" s="71"/>
      <c r="M750" s="71"/>
      <c r="N750" s="71"/>
      <c r="O750" s="72"/>
      <c r="P750" s="99" t="s">
        <v>140</v>
      </c>
      <c r="Q750" s="71"/>
      <c r="R750" s="72"/>
      <c r="S750" s="145" t="s">
        <v>73</v>
      </c>
      <c r="T750" s="72"/>
      <c r="U750" s="146">
        <v>70000.0</v>
      </c>
      <c r="V750" s="71"/>
      <c r="W750" s="72"/>
      <c r="X750" s="146">
        <v>0.0</v>
      </c>
      <c r="Y750" s="72"/>
      <c r="Z750" s="145" t="s">
        <v>74</v>
      </c>
      <c r="AA750" s="72"/>
      <c r="AB750" s="147" t="s">
        <v>67</v>
      </c>
      <c r="AC750" s="75"/>
      <c r="AD750" s="75"/>
      <c r="AE750" s="75"/>
      <c r="AF750" s="75"/>
      <c r="AG750" s="75"/>
      <c r="AH750" s="75"/>
      <c r="AI750" s="75"/>
      <c r="AJ750" s="75"/>
      <c r="AK750" s="75"/>
      <c r="AL750" s="75"/>
      <c r="AM750" s="75"/>
    </row>
    <row r="751">
      <c r="A751" s="75"/>
      <c r="B751" s="160" t="s">
        <v>1672</v>
      </c>
      <c r="C751" s="161">
        <v>46106.3559015625</v>
      </c>
      <c r="D751" s="72"/>
      <c r="E751" s="143" t="s">
        <v>7</v>
      </c>
      <c r="F751" s="71"/>
      <c r="G751" s="72"/>
      <c r="H751" s="143" t="s">
        <v>127</v>
      </c>
      <c r="I751" s="71"/>
      <c r="J751" s="72"/>
      <c r="K751" s="143" t="s">
        <v>1673</v>
      </c>
      <c r="L751" s="71"/>
      <c r="M751" s="71"/>
      <c r="N751" s="71"/>
      <c r="O751" s="72"/>
      <c r="P751" s="99" t="s">
        <v>140</v>
      </c>
      <c r="Q751" s="71"/>
      <c r="R751" s="72"/>
      <c r="S751" s="145" t="s">
        <v>73</v>
      </c>
      <c r="T751" s="72"/>
      <c r="U751" s="146">
        <v>70000.0</v>
      </c>
      <c r="V751" s="71"/>
      <c r="W751" s="72"/>
      <c r="X751" s="146">
        <v>0.0</v>
      </c>
      <c r="Y751" s="72"/>
      <c r="Z751" s="145" t="s">
        <v>74</v>
      </c>
      <c r="AA751" s="72"/>
      <c r="AB751" s="147" t="s">
        <v>75</v>
      </c>
      <c r="AC751" s="75"/>
      <c r="AD751" s="75"/>
      <c r="AE751" s="75"/>
      <c r="AF751" s="75"/>
      <c r="AG751" s="75"/>
      <c r="AH751" s="75"/>
      <c r="AI751" s="75"/>
      <c r="AJ751" s="75"/>
      <c r="AK751" s="75"/>
      <c r="AL751" s="75"/>
      <c r="AM751" s="75"/>
    </row>
    <row r="752">
      <c r="A752" s="75"/>
      <c r="B752" s="160" t="s">
        <v>1674</v>
      </c>
      <c r="C752" s="161">
        <v>46106.3548087963</v>
      </c>
      <c r="D752" s="72"/>
      <c r="E752" s="143" t="s">
        <v>70</v>
      </c>
      <c r="F752" s="71"/>
      <c r="G752" s="72"/>
      <c r="H752" s="143" t="s">
        <v>196</v>
      </c>
      <c r="I752" s="71"/>
      <c r="J752" s="72"/>
      <c r="K752" s="143" t="s">
        <v>1669</v>
      </c>
      <c r="L752" s="71"/>
      <c r="M752" s="71"/>
      <c r="N752" s="71"/>
      <c r="O752" s="72"/>
      <c r="P752" s="99" t="s">
        <v>150</v>
      </c>
      <c r="Q752" s="71"/>
      <c r="R752" s="72"/>
      <c r="S752" s="145" t="s">
        <v>81</v>
      </c>
      <c r="T752" s="72"/>
      <c r="U752" s="146">
        <v>98000.0</v>
      </c>
      <c r="V752" s="71"/>
      <c r="W752" s="72"/>
      <c r="X752" s="146">
        <v>0.0</v>
      </c>
      <c r="Y752" s="72"/>
      <c r="Z752" s="145" t="s">
        <v>74</v>
      </c>
      <c r="AA752" s="72"/>
      <c r="AB752" s="147" t="s">
        <v>75</v>
      </c>
      <c r="AC752" s="75"/>
      <c r="AD752" s="75"/>
      <c r="AE752" s="75"/>
      <c r="AF752" s="75"/>
      <c r="AG752" s="75"/>
      <c r="AH752" s="75"/>
      <c r="AI752" s="75"/>
      <c r="AJ752" s="75"/>
      <c r="AK752" s="75"/>
      <c r="AL752" s="75"/>
      <c r="AM752" s="75"/>
    </row>
    <row r="753">
      <c r="A753" s="75"/>
      <c r="B753" s="160" t="s">
        <v>1675</v>
      </c>
      <c r="C753" s="161">
        <v>46106.35300145834</v>
      </c>
      <c r="D753" s="72"/>
      <c r="E753" s="143" t="s">
        <v>70</v>
      </c>
      <c r="F753" s="71"/>
      <c r="G753" s="72"/>
      <c r="H753" s="143" t="s">
        <v>199</v>
      </c>
      <c r="I753" s="71"/>
      <c r="J753" s="72"/>
      <c r="K753" s="143" t="s">
        <v>1676</v>
      </c>
      <c r="L753" s="71"/>
      <c r="M753" s="71"/>
      <c r="N753" s="71"/>
      <c r="O753" s="72"/>
      <c r="P753" s="99" t="s">
        <v>1242</v>
      </c>
      <c r="Q753" s="71"/>
      <c r="R753" s="72"/>
      <c r="S753" s="145" t="s">
        <v>73</v>
      </c>
      <c r="T753" s="72"/>
      <c r="U753" s="146">
        <v>10000.0</v>
      </c>
      <c r="V753" s="71"/>
      <c r="W753" s="72"/>
      <c r="X753" s="146">
        <v>0.0</v>
      </c>
      <c r="Y753" s="72"/>
      <c r="Z753" s="145" t="s">
        <v>74</v>
      </c>
      <c r="AA753" s="72"/>
      <c r="AB753" s="147" t="s">
        <v>67</v>
      </c>
      <c r="AC753" s="75"/>
      <c r="AD753" s="75"/>
      <c r="AE753" s="75"/>
      <c r="AF753" s="75"/>
      <c r="AG753" s="75"/>
      <c r="AH753" s="75"/>
      <c r="AI753" s="75"/>
      <c r="AJ753" s="75"/>
      <c r="AK753" s="75"/>
      <c r="AL753" s="75"/>
      <c r="AM753" s="75"/>
    </row>
    <row r="754">
      <c r="A754" s="75"/>
      <c r="B754" s="160" t="s">
        <v>1677</v>
      </c>
      <c r="C754" s="161">
        <v>46105.01496998842</v>
      </c>
      <c r="D754" s="72"/>
      <c r="E754" s="143" t="s">
        <v>70</v>
      </c>
      <c r="F754" s="71"/>
      <c r="G754" s="72"/>
      <c r="H754" s="143" t="s">
        <v>138</v>
      </c>
      <c r="I754" s="71"/>
      <c r="J754" s="72"/>
      <c r="K754" s="143" t="s">
        <v>1678</v>
      </c>
      <c r="L754" s="71"/>
      <c r="M754" s="71"/>
      <c r="N754" s="71"/>
      <c r="O754" s="72"/>
      <c r="P754" s="99" t="s">
        <v>140</v>
      </c>
      <c r="Q754" s="71"/>
      <c r="R754" s="72"/>
      <c r="S754" s="145" t="s">
        <v>0</v>
      </c>
      <c r="T754" s="72"/>
      <c r="U754" s="146">
        <v>42500.0</v>
      </c>
      <c r="V754" s="71"/>
      <c r="W754" s="72"/>
      <c r="X754" s="146">
        <v>0.0</v>
      </c>
      <c r="Y754" s="72"/>
      <c r="Z754" s="145" t="s">
        <v>74</v>
      </c>
      <c r="AA754" s="72"/>
      <c r="AB754" s="147" t="s">
        <v>75</v>
      </c>
      <c r="AC754" s="75"/>
      <c r="AD754" s="75"/>
      <c r="AE754" s="75"/>
      <c r="AF754" s="75"/>
      <c r="AG754" s="75"/>
      <c r="AH754" s="75"/>
      <c r="AI754" s="75"/>
      <c r="AJ754" s="75"/>
      <c r="AK754" s="75"/>
      <c r="AL754" s="75"/>
      <c r="AM754" s="75"/>
    </row>
    <row r="755">
      <c r="A755" s="75"/>
      <c r="B755" s="160" t="s">
        <v>1679</v>
      </c>
      <c r="C755" s="161">
        <v>46105.01362488426</v>
      </c>
      <c r="D755" s="72"/>
      <c r="E755" s="143" t="s">
        <v>7</v>
      </c>
      <c r="F755" s="71"/>
      <c r="G755" s="72"/>
      <c r="H755" s="143" t="s">
        <v>143</v>
      </c>
      <c r="I755" s="71"/>
      <c r="J755" s="72"/>
      <c r="K755" s="143" t="s">
        <v>1680</v>
      </c>
      <c r="L755" s="71"/>
      <c r="M755" s="71"/>
      <c r="N755" s="71"/>
      <c r="O755" s="72"/>
      <c r="P755" s="99" t="s">
        <v>140</v>
      </c>
      <c r="Q755" s="71"/>
      <c r="R755" s="72"/>
      <c r="S755" s="145" t="s">
        <v>0</v>
      </c>
      <c r="T755" s="72"/>
      <c r="U755" s="146">
        <v>85000.0</v>
      </c>
      <c r="V755" s="71"/>
      <c r="W755" s="72"/>
      <c r="X755" s="146">
        <v>0.0</v>
      </c>
      <c r="Y755" s="72"/>
      <c r="Z755" s="145" t="s">
        <v>74</v>
      </c>
      <c r="AA755" s="72"/>
      <c r="AB755" s="147" t="s">
        <v>75</v>
      </c>
      <c r="AC755" s="75"/>
      <c r="AD755" s="75"/>
      <c r="AE755" s="75"/>
      <c r="AF755" s="75"/>
      <c r="AG755" s="75"/>
      <c r="AH755" s="75"/>
      <c r="AI755" s="75"/>
      <c r="AJ755" s="75"/>
      <c r="AK755" s="75"/>
      <c r="AL755" s="75"/>
      <c r="AM755" s="75"/>
    </row>
    <row r="756">
      <c r="A756" s="75"/>
      <c r="B756" s="160" t="s">
        <v>1681</v>
      </c>
      <c r="C756" s="161">
        <v>46103.6102333912</v>
      </c>
      <c r="D756" s="72"/>
      <c r="E756" s="143" t="s">
        <v>70</v>
      </c>
      <c r="F756" s="71"/>
      <c r="G756" s="72"/>
      <c r="H756" s="143" t="s">
        <v>138</v>
      </c>
      <c r="I756" s="71"/>
      <c r="J756" s="72"/>
      <c r="K756" s="143" t="s">
        <v>1682</v>
      </c>
      <c r="L756" s="71"/>
      <c r="M756" s="71"/>
      <c r="N756" s="71"/>
      <c r="O756" s="72"/>
      <c r="P756" s="99" t="s">
        <v>140</v>
      </c>
      <c r="Q756" s="71"/>
      <c r="R756" s="72"/>
      <c r="S756" s="145" t="s">
        <v>0</v>
      </c>
      <c r="T756" s="72"/>
      <c r="U756" s="146">
        <v>50000.0</v>
      </c>
      <c r="V756" s="71"/>
      <c r="W756" s="72"/>
      <c r="X756" s="146">
        <v>0.0</v>
      </c>
      <c r="Y756" s="72"/>
      <c r="Z756" s="145" t="s">
        <v>74</v>
      </c>
      <c r="AA756" s="72"/>
      <c r="AB756" s="147" t="s">
        <v>75</v>
      </c>
      <c r="AC756" s="75"/>
      <c r="AD756" s="75"/>
      <c r="AE756" s="75"/>
      <c r="AF756" s="75"/>
      <c r="AG756" s="75"/>
      <c r="AH756" s="75"/>
      <c r="AI756" s="75"/>
      <c r="AJ756" s="75"/>
      <c r="AK756" s="75"/>
      <c r="AL756" s="75"/>
      <c r="AM756" s="75"/>
    </row>
    <row r="757">
      <c r="A757" s="75"/>
      <c r="B757" s="160" t="s">
        <v>1683</v>
      </c>
      <c r="C757" s="161">
        <v>46103.56400193287</v>
      </c>
      <c r="D757" s="72"/>
      <c r="E757" s="143" t="s">
        <v>7</v>
      </c>
      <c r="F757" s="71"/>
      <c r="G757" s="72"/>
      <c r="H757" s="143" t="s">
        <v>143</v>
      </c>
      <c r="I757" s="71"/>
      <c r="J757" s="72"/>
      <c r="K757" s="143" t="s">
        <v>1684</v>
      </c>
      <c r="L757" s="71"/>
      <c r="M757" s="71"/>
      <c r="N757" s="71"/>
      <c r="O757" s="72"/>
      <c r="P757" s="99" t="s">
        <v>140</v>
      </c>
      <c r="Q757" s="71"/>
      <c r="R757" s="72"/>
      <c r="S757" s="145" t="s">
        <v>0</v>
      </c>
      <c r="T757" s="72"/>
      <c r="U757" s="146">
        <v>100000.0</v>
      </c>
      <c r="V757" s="71"/>
      <c r="W757" s="72"/>
      <c r="X757" s="146">
        <v>0.0</v>
      </c>
      <c r="Y757" s="72"/>
      <c r="Z757" s="145" t="s">
        <v>74</v>
      </c>
      <c r="AA757" s="72"/>
      <c r="AB757" s="147" t="s">
        <v>75</v>
      </c>
      <c r="AC757" s="75"/>
      <c r="AD757" s="75"/>
      <c r="AE757" s="75"/>
      <c r="AF757" s="75"/>
      <c r="AG757" s="75"/>
      <c r="AH757" s="75"/>
      <c r="AI757" s="75"/>
      <c r="AJ757" s="75"/>
      <c r="AK757" s="75"/>
      <c r="AL757" s="75"/>
      <c r="AM757" s="75"/>
    </row>
    <row r="758">
      <c r="A758" s="75"/>
      <c r="B758" s="160" t="s">
        <v>1685</v>
      </c>
      <c r="C758" s="161">
        <v>46103.51681533565</v>
      </c>
      <c r="D758" s="72"/>
      <c r="E758" s="143" t="s">
        <v>70</v>
      </c>
      <c r="F758" s="71"/>
      <c r="G758" s="72"/>
      <c r="H758" s="143" t="s">
        <v>199</v>
      </c>
      <c r="I758" s="71"/>
      <c r="J758" s="72"/>
      <c r="K758" s="143" t="s">
        <v>1686</v>
      </c>
      <c r="L758" s="71"/>
      <c r="M758" s="71"/>
      <c r="N758" s="71"/>
      <c r="O758" s="72"/>
      <c r="P758" s="99"/>
      <c r="Q758" s="71"/>
      <c r="R758" s="72"/>
      <c r="S758" s="145" t="s">
        <v>125</v>
      </c>
      <c r="T758" s="72"/>
      <c r="U758" s="146">
        <v>10000.0</v>
      </c>
      <c r="V758" s="71"/>
      <c r="W758" s="72"/>
      <c r="X758" s="146">
        <v>0.0</v>
      </c>
      <c r="Y758" s="72"/>
      <c r="Z758" s="145" t="s">
        <v>74</v>
      </c>
      <c r="AA758" s="72"/>
      <c r="AB758" s="147" t="s">
        <v>67</v>
      </c>
      <c r="AC758" s="75"/>
      <c r="AD758" s="75"/>
      <c r="AE758" s="75"/>
      <c r="AF758" s="75"/>
      <c r="AG758" s="75"/>
      <c r="AH758" s="75"/>
      <c r="AI758" s="75"/>
      <c r="AJ758" s="75"/>
      <c r="AK758" s="75"/>
      <c r="AL758" s="75"/>
      <c r="AM758" s="75"/>
    </row>
    <row r="759">
      <c r="A759" s="75"/>
      <c r="B759" s="160" t="s">
        <v>1687</v>
      </c>
      <c r="C759" s="161">
        <v>46103.509572106486</v>
      </c>
      <c r="D759" s="72"/>
      <c r="E759" s="143" t="s">
        <v>70</v>
      </c>
      <c r="F759" s="71"/>
      <c r="G759" s="72"/>
      <c r="H759" s="143" t="s">
        <v>204</v>
      </c>
      <c r="I759" s="71"/>
      <c r="J759" s="72"/>
      <c r="K759" s="143" t="s">
        <v>205</v>
      </c>
      <c r="L759" s="71"/>
      <c r="M759" s="71"/>
      <c r="N759" s="71"/>
      <c r="O759" s="72"/>
      <c r="P759" s="99" t="s">
        <v>124</v>
      </c>
      <c r="Q759" s="71"/>
      <c r="R759" s="72"/>
      <c r="S759" s="145" t="s">
        <v>73</v>
      </c>
      <c r="T759" s="72"/>
      <c r="U759" s="146">
        <v>1000.0</v>
      </c>
      <c r="V759" s="71"/>
      <c r="W759" s="72"/>
      <c r="X759" s="146">
        <v>0.0</v>
      </c>
      <c r="Y759" s="72"/>
      <c r="Z759" s="145" t="s">
        <v>74</v>
      </c>
      <c r="AA759" s="72"/>
      <c r="AB759" s="147" t="s">
        <v>67</v>
      </c>
      <c r="AC759" s="75"/>
      <c r="AD759" s="75"/>
      <c r="AE759" s="75"/>
      <c r="AF759" s="75"/>
      <c r="AG759" s="75"/>
      <c r="AH759" s="75"/>
      <c r="AI759" s="75"/>
      <c r="AJ759" s="75"/>
      <c r="AK759" s="75"/>
      <c r="AL759" s="75"/>
      <c r="AM759" s="75"/>
    </row>
    <row r="760">
      <c r="A760" s="75"/>
      <c r="B760" s="160" t="s">
        <v>1688</v>
      </c>
      <c r="C760" s="161">
        <v>46103.505746875</v>
      </c>
      <c r="D760" s="72"/>
      <c r="E760" s="143" t="s">
        <v>70</v>
      </c>
      <c r="F760" s="71"/>
      <c r="G760" s="72"/>
      <c r="H760" s="143" t="s">
        <v>196</v>
      </c>
      <c r="I760" s="71"/>
      <c r="J760" s="72"/>
      <c r="K760" s="143" t="s">
        <v>1689</v>
      </c>
      <c r="L760" s="71"/>
      <c r="M760" s="71"/>
      <c r="N760" s="71"/>
      <c r="O760" s="72"/>
      <c r="P760" s="99" t="s">
        <v>1690</v>
      </c>
      <c r="Q760" s="71"/>
      <c r="R760" s="72"/>
      <c r="S760" s="145" t="s">
        <v>81</v>
      </c>
      <c r="T760" s="72"/>
      <c r="U760" s="146">
        <v>19500.0</v>
      </c>
      <c r="V760" s="71"/>
      <c r="W760" s="72"/>
      <c r="X760" s="146">
        <v>0.0</v>
      </c>
      <c r="Y760" s="72"/>
      <c r="Z760" s="145" t="s">
        <v>74</v>
      </c>
      <c r="AA760" s="72"/>
      <c r="AB760" s="147" t="s">
        <v>75</v>
      </c>
      <c r="AC760" s="75"/>
      <c r="AD760" s="75"/>
      <c r="AE760" s="75"/>
      <c r="AF760" s="75"/>
      <c r="AG760" s="75"/>
      <c r="AH760" s="75"/>
      <c r="AI760" s="75"/>
      <c r="AJ760" s="75"/>
      <c r="AK760" s="75"/>
      <c r="AL760" s="75"/>
      <c r="AM760" s="75"/>
    </row>
    <row r="761">
      <c r="A761" s="75"/>
      <c r="B761" s="160" t="s">
        <v>1691</v>
      </c>
      <c r="C761" s="161">
        <v>46103.50310047454</v>
      </c>
      <c r="D761" s="72"/>
      <c r="E761" s="143" t="s">
        <v>7</v>
      </c>
      <c r="F761" s="71"/>
      <c r="G761" s="72"/>
      <c r="H761" s="143" t="s">
        <v>138</v>
      </c>
      <c r="I761" s="71"/>
      <c r="J761" s="72"/>
      <c r="K761" s="143" t="s">
        <v>1692</v>
      </c>
      <c r="L761" s="71"/>
      <c r="M761" s="71"/>
      <c r="N761" s="71"/>
      <c r="O761" s="72"/>
      <c r="P761" s="99" t="s">
        <v>140</v>
      </c>
      <c r="Q761" s="71"/>
      <c r="R761" s="72"/>
      <c r="S761" s="145" t="s">
        <v>0</v>
      </c>
      <c r="T761" s="72"/>
      <c r="U761" s="146">
        <v>20000.0</v>
      </c>
      <c r="V761" s="71"/>
      <c r="W761" s="72"/>
      <c r="X761" s="146">
        <v>0.0</v>
      </c>
      <c r="Y761" s="72"/>
      <c r="Z761" s="145" t="s">
        <v>74</v>
      </c>
      <c r="AA761" s="72"/>
      <c r="AB761" s="147" t="s">
        <v>75</v>
      </c>
      <c r="AC761" s="75"/>
      <c r="AD761" s="75"/>
      <c r="AE761" s="75"/>
      <c r="AF761" s="75"/>
      <c r="AG761" s="75"/>
      <c r="AH761" s="75"/>
      <c r="AI761" s="75"/>
      <c r="AJ761" s="75"/>
      <c r="AK761" s="75"/>
      <c r="AL761" s="75"/>
      <c r="AM761" s="75"/>
    </row>
    <row r="762">
      <c r="A762" s="75"/>
      <c r="B762" s="160" t="s">
        <v>1693</v>
      </c>
      <c r="C762" s="161">
        <v>46103.10015255787</v>
      </c>
      <c r="D762" s="72"/>
      <c r="E762" s="143" t="s">
        <v>70</v>
      </c>
      <c r="F762" s="71"/>
      <c r="G762" s="72"/>
      <c r="H762" s="143" t="s">
        <v>196</v>
      </c>
      <c r="I762" s="71"/>
      <c r="J762" s="72"/>
      <c r="K762" s="143" t="s">
        <v>1317</v>
      </c>
      <c r="L762" s="71"/>
      <c r="M762" s="71"/>
      <c r="N762" s="71"/>
      <c r="O762" s="72"/>
      <c r="P762" s="99" t="s">
        <v>546</v>
      </c>
      <c r="Q762" s="71"/>
      <c r="R762" s="72"/>
      <c r="S762" s="145" t="s">
        <v>23</v>
      </c>
      <c r="T762" s="72"/>
      <c r="U762" s="146">
        <v>100000.0</v>
      </c>
      <c r="V762" s="71"/>
      <c r="W762" s="72"/>
      <c r="X762" s="146">
        <v>0.0</v>
      </c>
      <c r="Y762" s="72"/>
      <c r="Z762" s="145" t="s">
        <v>74</v>
      </c>
      <c r="AA762" s="72"/>
      <c r="AB762" s="147" t="s">
        <v>67</v>
      </c>
      <c r="AC762" s="75"/>
      <c r="AD762" s="75"/>
      <c r="AE762" s="75"/>
      <c r="AF762" s="75"/>
      <c r="AG762" s="75"/>
      <c r="AH762" s="75"/>
      <c r="AI762" s="75"/>
      <c r="AJ762" s="75"/>
      <c r="AK762" s="75"/>
      <c r="AL762" s="75"/>
      <c r="AM762" s="75"/>
    </row>
    <row r="763">
      <c r="A763" s="75"/>
      <c r="B763" s="160" t="s">
        <v>1694</v>
      </c>
      <c r="C763" s="161">
        <v>46102.60316155093</v>
      </c>
      <c r="D763" s="72"/>
      <c r="E763" s="143" t="s">
        <v>70</v>
      </c>
      <c r="F763" s="71"/>
      <c r="G763" s="72"/>
      <c r="H763" s="143" t="s">
        <v>196</v>
      </c>
      <c r="I763" s="71"/>
      <c r="J763" s="72"/>
      <c r="K763" s="143" t="s">
        <v>1695</v>
      </c>
      <c r="L763" s="71"/>
      <c r="M763" s="71"/>
      <c r="N763" s="71"/>
      <c r="O763" s="72"/>
      <c r="P763" s="99" t="s">
        <v>150</v>
      </c>
      <c r="Q763" s="71"/>
      <c r="R763" s="72"/>
      <c r="S763" s="145" t="s">
        <v>125</v>
      </c>
      <c r="T763" s="72"/>
      <c r="U763" s="146">
        <v>23500.0</v>
      </c>
      <c r="V763" s="71"/>
      <c r="W763" s="72"/>
      <c r="X763" s="146">
        <v>0.0</v>
      </c>
      <c r="Y763" s="72"/>
      <c r="Z763" s="145" t="s">
        <v>74</v>
      </c>
      <c r="AA763" s="72"/>
      <c r="AB763" s="147" t="s">
        <v>67</v>
      </c>
      <c r="AC763" s="75"/>
      <c r="AD763" s="75"/>
      <c r="AE763" s="75"/>
      <c r="AF763" s="75"/>
      <c r="AG763" s="75"/>
      <c r="AH763" s="75"/>
      <c r="AI763" s="75"/>
      <c r="AJ763" s="75"/>
      <c r="AK763" s="75"/>
      <c r="AL763" s="75"/>
      <c r="AM763" s="75"/>
    </row>
    <row r="764">
      <c r="A764" s="75"/>
      <c r="B764" s="160" t="s">
        <v>1696</v>
      </c>
      <c r="C764" s="161">
        <v>46102.54033121528</v>
      </c>
      <c r="D764" s="72"/>
      <c r="E764" s="143" t="s">
        <v>70</v>
      </c>
      <c r="F764" s="71"/>
      <c r="G764" s="72"/>
      <c r="H764" s="143" t="s">
        <v>175</v>
      </c>
      <c r="I764" s="71"/>
      <c r="J764" s="72"/>
      <c r="K764" s="143" t="s">
        <v>1697</v>
      </c>
      <c r="L764" s="71"/>
      <c r="M764" s="71"/>
      <c r="N764" s="71"/>
      <c r="O764" s="72"/>
      <c r="P764" s="99" t="s">
        <v>150</v>
      </c>
      <c r="Q764" s="71"/>
      <c r="R764" s="72"/>
      <c r="S764" s="145" t="s">
        <v>125</v>
      </c>
      <c r="T764" s="72"/>
      <c r="U764" s="146">
        <v>5200.0</v>
      </c>
      <c r="V764" s="71"/>
      <c r="W764" s="72"/>
      <c r="X764" s="146">
        <v>0.0</v>
      </c>
      <c r="Y764" s="72"/>
      <c r="Z764" s="145" t="s">
        <v>74</v>
      </c>
      <c r="AA764" s="72"/>
      <c r="AB764" s="147" t="s">
        <v>67</v>
      </c>
      <c r="AC764" s="75"/>
      <c r="AD764" s="75"/>
      <c r="AE764" s="75"/>
      <c r="AF764" s="75"/>
      <c r="AG764" s="75"/>
      <c r="AH764" s="75"/>
      <c r="AI764" s="75"/>
      <c r="AJ764" s="75"/>
      <c r="AK764" s="75"/>
      <c r="AL764" s="75"/>
      <c r="AM764" s="75"/>
    </row>
    <row r="765">
      <c r="A765" s="75"/>
      <c r="B765" s="160" t="s">
        <v>1698</v>
      </c>
      <c r="C765" s="161">
        <v>46102.537268935186</v>
      </c>
      <c r="D765" s="72"/>
      <c r="E765" s="143" t="s">
        <v>70</v>
      </c>
      <c r="F765" s="71"/>
      <c r="G765" s="72"/>
      <c r="H765" s="143" t="s">
        <v>1472</v>
      </c>
      <c r="I765" s="71"/>
      <c r="J765" s="72"/>
      <c r="K765" s="143" t="s">
        <v>1699</v>
      </c>
      <c r="L765" s="71"/>
      <c r="M765" s="71"/>
      <c r="N765" s="71"/>
      <c r="O765" s="72"/>
      <c r="P765" s="99" t="s">
        <v>1700</v>
      </c>
      <c r="Q765" s="71"/>
      <c r="R765" s="72"/>
      <c r="S765" s="145" t="s">
        <v>0</v>
      </c>
      <c r="T765" s="72"/>
      <c r="U765" s="146">
        <v>27500.0</v>
      </c>
      <c r="V765" s="71"/>
      <c r="W765" s="72"/>
      <c r="X765" s="146">
        <v>0.0</v>
      </c>
      <c r="Y765" s="72"/>
      <c r="Z765" s="145" t="s">
        <v>626</v>
      </c>
      <c r="AA765" s="72"/>
      <c r="AB765" s="147" t="s">
        <v>75</v>
      </c>
      <c r="AC765" s="75"/>
      <c r="AD765" s="75"/>
      <c r="AE765" s="75"/>
      <c r="AF765" s="75"/>
      <c r="AG765" s="75"/>
      <c r="AH765" s="75"/>
      <c r="AI765" s="75"/>
      <c r="AJ765" s="75"/>
      <c r="AK765" s="75"/>
      <c r="AL765" s="75"/>
      <c r="AM765" s="75"/>
    </row>
    <row r="766">
      <c r="A766" s="75"/>
      <c r="B766" s="160" t="s">
        <v>1701</v>
      </c>
      <c r="C766" s="161">
        <v>46102.535986504634</v>
      </c>
      <c r="D766" s="72"/>
      <c r="E766" s="143" t="s">
        <v>70</v>
      </c>
      <c r="F766" s="71"/>
      <c r="G766" s="72"/>
      <c r="H766" s="143" t="s">
        <v>1472</v>
      </c>
      <c r="I766" s="71"/>
      <c r="J766" s="72"/>
      <c r="K766" s="143" t="s">
        <v>1699</v>
      </c>
      <c r="L766" s="71"/>
      <c r="M766" s="71"/>
      <c r="N766" s="71"/>
      <c r="O766" s="72"/>
      <c r="P766" s="99" t="s">
        <v>1700</v>
      </c>
      <c r="Q766" s="71"/>
      <c r="R766" s="72"/>
      <c r="S766" s="145" t="s">
        <v>0</v>
      </c>
      <c r="T766" s="72"/>
      <c r="U766" s="146">
        <v>27500.0</v>
      </c>
      <c r="V766" s="71"/>
      <c r="W766" s="72"/>
      <c r="X766" s="146">
        <v>0.0</v>
      </c>
      <c r="Y766" s="72"/>
      <c r="Z766" s="145" t="s">
        <v>74</v>
      </c>
      <c r="AA766" s="72"/>
      <c r="AB766" s="147" t="s">
        <v>75</v>
      </c>
      <c r="AC766" s="75"/>
      <c r="AD766" s="75"/>
      <c r="AE766" s="75"/>
      <c r="AF766" s="75"/>
      <c r="AG766" s="75"/>
      <c r="AH766" s="75"/>
      <c r="AI766" s="75"/>
      <c r="AJ766" s="75"/>
      <c r="AK766" s="75"/>
      <c r="AL766" s="75"/>
      <c r="AM766" s="75"/>
    </row>
    <row r="767">
      <c r="A767" s="75"/>
      <c r="B767" s="160" t="s">
        <v>1702</v>
      </c>
      <c r="C767" s="161">
        <v>46102.532931319445</v>
      </c>
      <c r="D767" s="72"/>
      <c r="E767" s="143" t="s">
        <v>7</v>
      </c>
      <c r="F767" s="71"/>
      <c r="G767" s="72"/>
      <c r="H767" s="143" t="s">
        <v>138</v>
      </c>
      <c r="I767" s="71"/>
      <c r="J767" s="72"/>
      <c r="K767" s="143" t="s">
        <v>1703</v>
      </c>
      <c r="L767" s="71"/>
      <c r="M767" s="71"/>
      <c r="N767" s="71"/>
      <c r="O767" s="72"/>
      <c r="P767" s="99" t="s">
        <v>140</v>
      </c>
      <c r="Q767" s="71"/>
      <c r="R767" s="72"/>
      <c r="S767" s="145" t="s">
        <v>0</v>
      </c>
      <c r="T767" s="72"/>
      <c r="U767" s="146">
        <v>20000.0</v>
      </c>
      <c r="V767" s="71"/>
      <c r="W767" s="72"/>
      <c r="X767" s="146">
        <v>0.0</v>
      </c>
      <c r="Y767" s="72"/>
      <c r="Z767" s="145" t="s">
        <v>74</v>
      </c>
      <c r="AA767" s="72"/>
      <c r="AB767" s="147" t="s">
        <v>75</v>
      </c>
      <c r="AC767" s="75"/>
      <c r="AD767" s="75"/>
      <c r="AE767" s="75"/>
      <c r="AF767" s="75"/>
      <c r="AG767" s="75"/>
      <c r="AH767" s="75"/>
      <c r="AI767" s="75"/>
      <c r="AJ767" s="75"/>
      <c r="AK767" s="75"/>
      <c r="AL767" s="75"/>
      <c r="AM767" s="75"/>
    </row>
    <row r="768">
      <c r="A768" s="75"/>
      <c r="B768" s="160" t="s">
        <v>1704</v>
      </c>
      <c r="C768" s="161">
        <v>46102.53239716435</v>
      </c>
      <c r="D768" s="72"/>
      <c r="E768" s="143" t="s">
        <v>7</v>
      </c>
      <c r="F768" s="71"/>
      <c r="G768" s="72"/>
      <c r="H768" s="143" t="s">
        <v>138</v>
      </c>
      <c r="I768" s="71"/>
      <c r="J768" s="72"/>
      <c r="K768" s="143" t="s">
        <v>1705</v>
      </c>
      <c r="L768" s="71"/>
      <c r="M768" s="71"/>
      <c r="N768" s="71"/>
      <c r="O768" s="72"/>
      <c r="P768" s="99" t="s">
        <v>140</v>
      </c>
      <c r="Q768" s="71"/>
      <c r="R768" s="72"/>
      <c r="S768" s="145" t="s">
        <v>0</v>
      </c>
      <c r="T768" s="72"/>
      <c r="U768" s="146">
        <v>20000.0</v>
      </c>
      <c r="V768" s="71"/>
      <c r="W768" s="72"/>
      <c r="X768" s="146">
        <v>0.0</v>
      </c>
      <c r="Y768" s="72"/>
      <c r="Z768" s="145" t="s">
        <v>74</v>
      </c>
      <c r="AA768" s="72"/>
      <c r="AB768" s="147" t="s">
        <v>75</v>
      </c>
      <c r="AC768" s="75"/>
      <c r="AD768" s="75"/>
      <c r="AE768" s="75"/>
      <c r="AF768" s="75"/>
      <c r="AG768" s="75"/>
      <c r="AH768" s="75"/>
      <c r="AI768" s="75"/>
      <c r="AJ768" s="75"/>
      <c r="AK768" s="75"/>
      <c r="AL768" s="75"/>
      <c r="AM768" s="75"/>
    </row>
    <row r="769">
      <c r="A769" s="75"/>
      <c r="B769" s="160" t="s">
        <v>1706</v>
      </c>
      <c r="C769" s="161">
        <v>46101.985924293986</v>
      </c>
      <c r="D769" s="72"/>
      <c r="E769" s="143" t="s">
        <v>70</v>
      </c>
      <c r="F769" s="71"/>
      <c r="G769" s="72"/>
      <c r="H769" s="143" t="s">
        <v>196</v>
      </c>
      <c r="I769" s="71"/>
      <c r="J769" s="72"/>
      <c r="K769" s="143" t="s">
        <v>1707</v>
      </c>
      <c r="L769" s="71"/>
      <c r="M769" s="71"/>
      <c r="N769" s="71"/>
      <c r="O769" s="72"/>
      <c r="P769" s="99"/>
      <c r="Q769" s="71"/>
      <c r="R769" s="72"/>
      <c r="S769" s="145" t="s">
        <v>125</v>
      </c>
      <c r="T769" s="72"/>
      <c r="U769" s="146">
        <v>60000.0</v>
      </c>
      <c r="V769" s="71"/>
      <c r="W769" s="72"/>
      <c r="X769" s="146">
        <v>0.0</v>
      </c>
      <c r="Y769" s="72"/>
      <c r="Z769" s="145" t="s">
        <v>74</v>
      </c>
      <c r="AA769" s="72"/>
      <c r="AB769" s="147" t="s">
        <v>67</v>
      </c>
      <c r="AC769" s="75"/>
      <c r="AD769" s="75"/>
      <c r="AE769" s="75"/>
      <c r="AF769" s="75"/>
      <c r="AG769" s="75"/>
      <c r="AH769" s="75"/>
      <c r="AI769" s="75"/>
      <c r="AJ769" s="75"/>
      <c r="AK769" s="75"/>
      <c r="AL769" s="75"/>
      <c r="AM769" s="75"/>
    </row>
    <row r="770">
      <c r="A770" s="75"/>
      <c r="B770" s="160" t="s">
        <v>1708</v>
      </c>
      <c r="C770" s="161">
        <v>46101.98541204861</v>
      </c>
      <c r="D770" s="72"/>
      <c r="E770" s="143" t="s">
        <v>70</v>
      </c>
      <c r="F770" s="71"/>
      <c r="G770" s="72"/>
      <c r="H770" s="143" t="s">
        <v>199</v>
      </c>
      <c r="I770" s="71"/>
      <c r="J770" s="72"/>
      <c r="K770" s="143" t="s">
        <v>1709</v>
      </c>
      <c r="L770" s="71"/>
      <c r="M770" s="71"/>
      <c r="N770" s="71"/>
      <c r="O770" s="72"/>
      <c r="P770" s="99"/>
      <c r="Q770" s="71"/>
      <c r="R770" s="72"/>
      <c r="S770" s="145" t="s">
        <v>125</v>
      </c>
      <c r="T770" s="72"/>
      <c r="U770" s="146">
        <v>3800.0</v>
      </c>
      <c r="V770" s="71"/>
      <c r="W770" s="72"/>
      <c r="X770" s="146">
        <v>0.0</v>
      </c>
      <c r="Y770" s="72"/>
      <c r="Z770" s="145" t="s">
        <v>74</v>
      </c>
      <c r="AA770" s="72"/>
      <c r="AB770" s="147" t="s">
        <v>75</v>
      </c>
      <c r="AC770" s="75"/>
      <c r="AD770" s="75"/>
      <c r="AE770" s="75"/>
      <c r="AF770" s="75"/>
      <c r="AG770" s="75"/>
      <c r="AH770" s="75"/>
      <c r="AI770" s="75"/>
      <c r="AJ770" s="75"/>
      <c r="AK770" s="75"/>
      <c r="AL770" s="75"/>
      <c r="AM770" s="75"/>
    </row>
    <row r="771">
      <c r="A771" s="75"/>
      <c r="B771" s="160" t="s">
        <v>1710</v>
      </c>
      <c r="C771" s="161">
        <v>46101.984058738424</v>
      </c>
      <c r="D771" s="72"/>
      <c r="E771" s="143" t="s">
        <v>70</v>
      </c>
      <c r="F771" s="71"/>
      <c r="G771" s="72"/>
      <c r="H771" s="143" t="s">
        <v>196</v>
      </c>
      <c r="I771" s="71"/>
      <c r="J771" s="72"/>
      <c r="K771" s="143" t="s">
        <v>1711</v>
      </c>
      <c r="L771" s="71"/>
      <c r="M771" s="71"/>
      <c r="N771" s="71"/>
      <c r="O771" s="72"/>
      <c r="P771" s="99"/>
      <c r="Q771" s="71"/>
      <c r="R771" s="72"/>
      <c r="S771" s="145" t="s">
        <v>81</v>
      </c>
      <c r="T771" s="72"/>
      <c r="U771" s="146">
        <v>10000.0</v>
      </c>
      <c r="V771" s="71"/>
      <c r="W771" s="72"/>
      <c r="X771" s="146">
        <v>0.0</v>
      </c>
      <c r="Y771" s="72"/>
      <c r="Z771" s="145" t="s">
        <v>74</v>
      </c>
      <c r="AA771" s="72"/>
      <c r="AB771" s="147" t="s">
        <v>67</v>
      </c>
      <c r="AC771" s="75"/>
      <c r="AD771" s="75"/>
      <c r="AE771" s="75"/>
      <c r="AF771" s="75"/>
      <c r="AG771" s="75"/>
      <c r="AH771" s="75"/>
      <c r="AI771" s="75"/>
      <c r="AJ771" s="75"/>
      <c r="AK771" s="75"/>
      <c r="AL771" s="75"/>
      <c r="AM771" s="75"/>
    </row>
    <row r="772">
      <c r="A772" s="75"/>
      <c r="B772" s="160" t="s">
        <v>1712</v>
      </c>
      <c r="C772" s="161">
        <v>46101.983666423606</v>
      </c>
      <c r="D772" s="72"/>
      <c r="E772" s="143" t="s">
        <v>70</v>
      </c>
      <c r="F772" s="71"/>
      <c r="G772" s="72"/>
      <c r="H772" s="143" t="s">
        <v>196</v>
      </c>
      <c r="I772" s="71"/>
      <c r="J772" s="72"/>
      <c r="K772" s="143" t="s">
        <v>1711</v>
      </c>
      <c r="L772" s="71"/>
      <c r="M772" s="71"/>
      <c r="N772" s="71"/>
      <c r="O772" s="72"/>
      <c r="P772" s="99"/>
      <c r="Q772" s="71"/>
      <c r="R772" s="72"/>
      <c r="S772" s="145" t="s">
        <v>81</v>
      </c>
      <c r="T772" s="72"/>
      <c r="U772" s="146">
        <v>1850.0</v>
      </c>
      <c r="V772" s="71"/>
      <c r="W772" s="72"/>
      <c r="X772" s="146">
        <v>0.0</v>
      </c>
      <c r="Y772" s="72"/>
      <c r="Z772" s="145" t="s">
        <v>74</v>
      </c>
      <c r="AA772" s="72"/>
      <c r="AB772" s="147" t="s">
        <v>75</v>
      </c>
      <c r="AC772" s="75"/>
      <c r="AD772" s="75"/>
      <c r="AE772" s="75"/>
      <c r="AF772" s="75"/>
      <c r="AG772" s="75"/>
      <c r="AH772" s="75"/>
      <c r="AI772" s="75"/>
      <c r="AJ772" s="75"/>
      <c r="AK772" s="75"/>
      <c r="AL772" s="75"/>
      <c r="AM772" s="75"/>
    </row>
    <row r="773">
      <c r="A773" s="75"/>
      <c r="B773" s="160" t="s">
        <v>1713</v>
      </c>
      <c r="C773" s="161">
        <v>46101.98233324074</v>
      </c>
      <c r="D773" s="72"/>
      <c r="E773" s="143" t="s">
        <v>70</v>
      </c>
      <c r="F773" s="71"/>
      <c r="G773" s="72"/>
      <c r="H773" s="143" t="s">
        <v>196</v>
      </c>
      <c r="I773" s="71"/>
      <c r="J773" s="72"/>
      <c r="K773" s="143" t="s">
        <v>1714</v>
      </c>
      <c r="L773" s="71"/>
      <c r="M773" s="71"/>
      <c r="N773" s="71"/>
      <c r="O773" s="72"/>
      <c r="P773" s="99" t="s">
        <v>150</v>
      </c>
      <c r="Q773" s="71"/>
      <c r="R773" s="72"/>
      <c r="S773" s="145" t="s">
        <v>0</v>
      </c>
      <c r="T773" s="72"/>
      <c r="U773" s="146">
        <v>16927.0</v>
      </c>
      <c r="V773" s="71"/>
      <c r="W773" s="72"/>
      <c r="X773" s="146">
        <v>0.0</v>
      </c>
      <c r="Y773" s="72"/>
      <c r="Z773" s="145" t="s">
        <v>74</v>
      </c>
      <c r="AA773" s="72"/>
      <c r="AB773" s="147" t="s">
        <v>75</v>
      </c>
      <c r="AC773" s="75"/>
      <c r="AD773" s="75"/>
      <c r="AE773" s="75"/>
      <c r="AF773" s="75"/>
      <c r="AG773" s="75"/>
      <c r="AH773" s="75"/>
      <c r="AI773" s="75"/>
      <c r="AJ773" s="75"/>
      <c r="AK773" s="75"/>
      <c r="AL773" s="75"/>
      <c r="AM773" s="75"/>
    </row>
    <row r="774">
      <c r="A774" s="75"/>
      <c r="B774" s="160" t="s">
        <v>1715</v>
      </c>
      <c r="C774" s="161">
        <v>46101.9807868287</v>
      </c>
      <c r="D774" s="72"/>
      <c r="E774" s="143" t="s">
        <v>7</v>
      </c>
      <c r="F774" s="71"/>
      <c r="G774" s="72"/>
      <c r="H774" s="143" t="s">
        <v>138</v>
      </c>
      <c r="I774" s="71"/>
      <c r="J774" s="72"/>
      <c r="K774" s="143" t="s">
        <v>1716</v>
      </c>
      <c r="L774" s="71"/>
      <c r="M774" s="71"/>
      <c r="N774" s="71"/>
      <c r="O774" s="72"/>
      <c r="P774" s="99" t="s">
        <v>140</v>
      </c>
      <c r="Q774" s="71"/>
      <c r="R774" s="72"/>
      <c r="S774" s="145" t="s">
        <v>0</v>
      </c>
      <c r="T774" s="72"/>
      <c r="U774" s="146">
        <v>25000.0</v>
      </c>
      <c r="V774" s="71"/>
      <c r="W774" s="72"/>
      <c r="X774" s="146">
        <v>0.0</v>
      </c>
      <c r="Y774" s="72"/>
      <c r="Z774" s="145" t="s">
        <v>74</v>
      </c>
      <c r="AA774" s="72"/>
      <c r="AB774" s="147" t="s">
        <v>75</v>
      </c>
      <c r="AC774" s="75"/>
      <c r="AD774" s="75"/>
      <c r="AE774" s="75"/>
      <c r="AF774" s="75"/>
      <c r="AG774" s="75"/>
      <c r="AH774" s="75"/>
      <c r="AI774" s="75"/>
      <c r="AJ774" s="75"/>
      <c r="AK774" s="75"/>
      <c r="AL774" s="75"/>
      <c r="AM774" s="75"/>
    </row>
    <row r="775">
      <c r="A775" s="75"/>
      <c r="B775" s="160" t="s">
        <v>1717</v>
      </c>
      <c r="C775" s="161">
        <v>46101.9655771875</v>
      </c>
      <c r="D775" s="72"/>
      <c r="E775" s="143" t="s">
        <v>70</v>
      </c>
      <c r="F775" s="71"/>
      <c r="G775" s="72"/>
      <c r="H775" s="143" t="s">
        <v>196</v>
      </c>
      <c r="I775" s="71"/>
      <c r="J775" s="72"/>
      <c r="K775" s="143" t="s">
        <v>1317</v>
      </c>
      <c r="L775" s="71"/>
      <c r="M775" s="71"/>
      <c r="N775" s="71"/>
      <c r="O775" s="72"/>
      <c r="P775" s="99" t="s">
        <v>546</v>
      </c>
      <c r="Q775" s="71"/>
      <c r="R775" s="72"/>
      <c r="S775" s="145" t="s">
        <v>23</v>
      </c>
      <c r="T775" s="72"/>
      <c r="U775" s="146">
        <v>20000.0</v>
      </c>
      <c r="V775" s="71"/>
      <c r="W775" s="72"/>
      <c r="X775" s="146">
        <v>0.0</v>
      </c>
      <c r="Y775" s="72"/>
      <c r="Z775" s="145" t="s">
        <v>74</v>
      </c>
      <c r="AA775" s="72"/>
      <c r="AB775" s="147" t="s">
        <v>75</v>
      </c>
      <c r="AC775" s="75"/>
      <c r="AD775" s="75"/>
      <c r="AE775" s="75"/>
      <c r="AF775" s="75"/>
      <c r="AG775" s="75"/>
      <c r="AH775" s="75"/>
      <c r="AI775" s="75"/>
      <c r="AJ775" s="75"/>
      <c r="AK775" s="75"/>
      <c r="AL775" s="75"/>
      <c r="AM775" s="75"/>
    </row>
    <row r="776">
      <c r="A776" s="75"/>
      <c r="B776" s="160" t="s">
        <v>1718</v>
      </c>
      <c r="C776" s="161">
        <v>46101.96498305556</v>
      </c>
      <c r="D776" s="72"/>
      <c r="E776" s="143" t="s">
        <v>70</v>
      </c>
      <c r="F776" s="71"/>
      <c r="G776" s="72"/>
      <c r="H776" s="143" t="s">
        <v>196</v>
      </c>
      <c r="I776" s="71"/>
      <c r="J776" s="72"/>
      <c r="K776" s="143" t="s">
        <v>1317</v>
      </c>
      <c r="L776" s="71"/>
      <c r="M776" s="71"/>
      <c r="N776" s="71"/>
      <c r="O776" s="72"/>
      <c r="P776" s="99" t="s">
        <v>546</v>
      </c>
      <c r="Q776" s="71"/>
      <c r="R776" s="72"/>
      <c r="S776" s="145" t="s">
        <v>23</v>
      </c>
      <c r="T776" s="72"/>
      <c r="U776" s="146">
        <v>30000.0</v>
      </c>
      <c r="V776" s="71"/>
      <c r="W776" s="72"/>
      <c r="X776" s="146">
        <v>0.0</v>
      </c>
      <c r="Y776" s="72"/>
      <c r="Z776" s="145" t="s">
        <v>74</v>
      </c>
      <c r="AA776" s="72"/>
      <c r="AB776" s="147" t="s">
        <v>67</v>
      </c>
      <c r="AC776" s="75"/>
      <c r="AD776" s="75"/>
      <c r="AE776" s="75"/>
      <c r="AF776" s="75"/>
      <c r="AG776" s="75"/>
      <c r="AH776" s="75"/>
      <c r="AI776" s="75"/>
      <c r="AJ776" s="75"/>
      <c r="AK776" s="75"/>
      <c r="AL776" s="75"/>
      <c r="AM776" s="75"/>
    </row>
    <row r="777">
      <c r="A777" s="75"/>
      <c r="B777" s="160" t="s">
        <v>1719</v>
      </c>
      <c r="C777" s="161">
        <v>46101.371312222225</v>
      </c>
      <c r="D777" s="72"/>
      <c r="E777" s="143" t="s">
        <v>7</v>
      </c>
      <c r="F777" s="71"/>
      <c r="G777" s="72"/>
      <c r="H777" s="143" t="s">
        <v>127</v>
      </c>
      <c r="I777" s="71"/>
      <c r="J777" s="72"/>
      <c r="K777" s="143" t="s">
        <v>771</v>
      </c>
      <c r="L777" s="71"/>
      <c r="M777" s="71"/>
      <c r="N777" s="71"/>
      <c r="O777" s="72"/>
      <c r="P777" s="99" t="s">
        <v>1242</v>
      </c>
      <c r="Q777" s="71"/>
      <c r="R777" s="72"/>
      <c r="S777" s="145" t="s">
        <v>81</v>
      </c>
      <c r="T777" s="72"/>
      <c r="U777" s="146">
        <v>89500.0</v>
      </c>
      <c r="V777" s="71"/>
      <c r="W777" s="72"/>
      <c r="X777" s="146">
        <v>0.0</v>
      </c>
      <c r="Y777" s="72"/>
      <c r="Z777" s="145" t="s">
        <v>74</v>
      </c>
      <c r="AA777" s="72"/>
      <c r="AB777" s="147" t="s">
        <v>75</v>
      </c>
      <c r="AC777" s="75"/>
      <c r="AD777" s="75"/>
      <c r="AE777" s="75"/>
      <c r="AF777" s="75"/>
      <c r="AG777" s="75"/>
      <c r="AH777" s="75"/>
      <c r="AI777" s="75"/>
      <c r="AJ777" s="75"/>
      <c r="AK777" s="75"/>
      <c r="AL777" s="75"/>
      <c r="AM777" s="75"/>
    </row>
    <row r="778">
      <c r="A778" s="75"/>
      <c r="B778" s="160" t="s">
        <v>1720</v>
      </c>
      <c r="C778" s="161">
        <v>46101.35545633102</v>
      </c>
      <c r="D778" s="72"/>
      <c r="E778" s="143" t="s">
        <v>70</v>
      </c>
      <c r="F778" s="71"/>
      <c r="G778" s="72"/>
      <c r="H778" s="143" t="s">
        <v>196</v>
      </c>
      <c r="I778" s="71"/>
      <c r="J778" s="72"/>
      <c r="K778" s="143" t="s">
        <v>1721</v>
      </c>
      <c r="L778" s="71"/>
      <c r="M778" s="71"/>
      <c r="N778" s="71"/>
      <c r="O778" s="72"/>
      <c r="P778" s="99" t="s">
        <v>150</v>
      </c>
      <c r="Q778" s="71"/>
      <c r="R778" s="72"/>
      <c r="S778" s="145" t="s">
        <v>81</v>
      </c>
      <c r="T778" s="72"/>
      <c r="U778" s="146">
        <v>2800.0</v>
      </c>
      <c r="V778" s="71"/>
      <c r="W778" s="72"/>
      <c r="X778" s="146">
        <v>0.0</v>
      </c>
      <c r="Y778" s="72"/>
      <c r="Z778" s="145" t="s">
        <v>74</v>
      </c>
      <c r="AA778" s="72"/>
      <c r="AB778" s="147" t="s">
        <v>67</v>
      </c>
      <c r="AC778" s="75"/>
      <c r="AD778" s="75"/>
      <c r="AE778" s="75"/>
      <c r="AF778" s="75"/>
      <c r="AG778" s="75"/>
      <c r="AH778" s="75"/>
      <c r="AI778" s="75"/>
      <c r="AJ778" s="75"/>
      <c r="AK778" s="75"/>
      <c r="AL778" s="75"/>
      <c r="AM778" s="75"/>
    </row>
    <row r="779">
      <c r="A779" s="75"/>
      <c r="B779" s="160" t="s">
        <v>1722</v>
      </c>
      <c r="C779" s="161">
        <v>46101.35399581019</v>
      </c>
      <c r="D779" s="72"/>
      <c r="E779" s="143" t="s">
        <v>70</v>
      </c>
      <c r="F779" s="71"/>
      <c r="G779" s="72"/>
      <c r="H779" s="143" t="s">
        <v>175</v>
      </c>
      <c r="I779" s="71"/>
      <c r="J779" s="72"/>
      <c r="K779" s="143" t="s">
        <v>1723</v>
      </c>
      <c r="L779" s="71"/>
      <c r="M779" s="71"/>
      <c r="N779" s="71"/>
      <c r="O779" s="72"/>
      <c r="P779" s="99"/>
      <c r="Q779" s="71"/>
      <c r="R779" s="72"/>
      <c r="S779" s="145" t="s">
        <v>125</v>
      </c>
      <c r="T779" s="72"/>
      <c r="U779" s="146">
        <v>16000.0</v>
      </c>
      <c r="V779" s="71"/>
      <c r="W779" s="72"/>
      <c r="X779" s="146">
        <v>0.0</v>
      </c>
      <c r="Y779" s="72"/>
      <c r="Z779" s="145" t="s">
        <v>74</v>
      </c>
      <c r="AA779" s="72"/>
      <c r="AB779" s="147" t="s">
        <v>75</v>
      </c>
      <c r="AC779" s="75"/>
      <c r="AD779" s="75"/>
      <c r="AE779" s="75"/>
      <c r="AF779" s="75"/>
      <c r="AG779" s="75"/>
      <c r="AH779" s="75"/>
      <c r="AI779" s="75"/>
      <c r="AJ779" s="75"/>
      <c r="AK779" s="75"/>
      <c r="AL779" s="75"/>
      <c r="AM779" s="75"/>
    </row>
    <row r="780">
      <c r="A780" s="75"/>
      <c r="B780" s="160" t="s">
        <v>1724</v>
      </c>
      <c r="C780" s="161">
        <v>46101.35312179398</v>
      </c>
      <c r="D780" s="72"/>
      <c r="E780" s="143" t="s">
        <v>7</v>
      </c>
      <c r="F780" s="71"/>
      <c r="G780" s="72"/>
      <c r="H780" s="143" t="s">
        <v>138</v>
      </c>
      <c r="I780" s="71"/>
      <c r="J780" s="72"/>
      <c r="K780" s="143" t="s">
        <v>1725</v>
      </c>
      <c r="L780" s="71"/>
      <c r="M780" s="71"/>
      <c r="N780" s="71"/>
      <c r="O780" s="72"/>
      <c r="P780" s="99" t="s">
        <v>140</v>
      </c>
      <c r="Q780" s="71"/>
      <c r="R780" s="72"/>
      <c r="S780" s="145" t="s">
        <v>0</v>
      </c>
      <c r="T780" s="72"/>
      <c r="U780" s="146">
        <v>40000.0</v>
      </c>
      <c r="V780" s="71"/>
      <c r="W780" s="72"/>
      <c r="X780" s="146">
        <v>0.0</v>
      </c>
      <c r="Y780" s="72"/>
      <c r="Z780" s="145" t="s">
        <v>74</v>
      </c>
      <c r="AA780" s="72"/>
      <c r="AB780" s="147" t="s">
        <v>67</v>
      </c>
      <c r="AC780" s="75"/>
      <c r="AD780" s="75"/>
      <c r="AE780" s="75"/>
      <c r="AF780" s="75"/>
      <c r="AG780" s="75"/>
      <c r="AH780" s="75"/>
      <c r="AI780" s="75"/>
      <c r="AJ780" s="75"/>
      <c r="AK780" s="75"/>
      <c r="AL780" s="75"/>
      <c r="AM780" s="75"/>
    </row>
    <row r="781">
      <c r="A781" s="75"/>
      <c r="B781" s="160" t="s">
        <v>1726</v>
      </c>
      <c r="C781" s="161">
        <v>46101.352708148144</v>
      </c>
      <c r="D781" s="72"/>
      <c r="E781" s="143" t="s">
        <v>7</v>
      </c>
      <c r="F781" s="71"/>
      <c r="G781" s="72"/>
      <c r="H781" s="143" t="s">
        <v>138</v>
      </c>
      <c r="I781" s="71"/>
      <c r="J781" s="72"/>
      <c r="K781" s="143" t="s">
        <v>1725</v>
      </c>
      <c r="L781" s="71"/>
      <c r="M781" s="71"/>
      <c r="N781" s="71"/>
      <c r="O781" s="72"/>
      <c r="P781" s="99" t="s">
        <v>140</v>
      </c>
      <c r="Q781" s="71"/>
      <c r="R781" s="72"/>
      <c r="S781" s="145" t="s">
        <v>0</v>
      </c>
      <c r="T781" s="72"/>
      <c r="U781" s="146">
        <v>54000.0</v>
      </c>
      <c r="V781" s="71"/>
      <c r="W781" s="72"/>
      <c r="X781" s="146">
        <v>0.0</v>
      </c>
      <c r="Y781" s="72"/>
      <c r="Z781" s="145" t="s">
        <v>74</v>
      </c>
      <c r="AA781" s="72"/>
      <c r="AB781" s="147" t="s">
        <v>75</v>
      </c>
      <c r="AC781" s="75"/>
      <c r="AD781" s="75"/>
      <c r="AE781" s="75"/>
      <c r="AF781" s="75"/>
      <c r="AG781" s="75"/>
      <c r="AH781" s="75"/>
      <c r="AI781" s="75"/>
      <c r="AJ781" s="75"/>
      <c r="AK781" s="75"/>
      <c r="AL781" s="75"/>
      <c r="AM781" s="75"/>
    </row>
    <row r="782">
      <c r="A782" s="75"/>
      <c r="B782" s="160" t="s">
        <v>1727</v>
      </c>
      <c r="C782" s="161">
        <v>46101.35071133102</v>
      </c>
      <c r="D782" s="72"/>
      <c r="E782" s="143" t="s">
        <v>70</v>
      </c>
      <c r="F782" s="71"/>
      <c r="G782" s="72"/>
      <c r="H782" s="143" t="s">
        <v>196</v>
      </c>
      <c r="I782" s="71"/>
      <c r="J782" s="72"/>
      <c r="K782" s="143" t="s">
        <v>1728</v>
      </c>
      <c r="L782" s="71"/>
      <c r="M782" s="71"/>
      <c r="N782" s="71"/>
      <c r="O782" s="72"/>
      <c r="P782" s="99" t="s">
        <v>150</v>
      </c>
      <c r="Q782" s="71"/>
      <c r="R782" s="72"/>
      <c r="S782" s="145" t="s">
        <v>23</v>
      </c>
      <c r="T782" s="72"/>
      <c r="U782" s="146">
        <v>51775.0</v>
      </c>
      <c r="V782" s="71"/>
      <c r="W782" s="72"/>
      <c r="X782" s="146">
        <v>0.0</v>
      </c>
      <c r="Y782" s="72"/>
      <c r="Z782" s="145" t="s">
        <v>74</v>
      </c>
      <c r="AA782" s="72"/>
      <c r="AB782" s="147" t="s">
        <v>75</v>
      </c>
      <c r="AC782" s="75"/>
      <c r="AD782" s="75"/>
      <c r="AE782" s="75"/>
      <c r="AF782" s="75"/>
      <c r="AG782" s="75"/>
      <c r="AH782" s="75"/>
      <c r="AI782" s="75"/>
      <c r="AJ782" s="75"/>
      <c r="AK782" s="75"/>
      <c r="AL782" s="75"/>
      <c r="AM782" s="75"/>
    </row>
    <row r="783">
      <c r="A783" s="75"/>
      <c r="B783" s="160" t="s">
        <v>1729</v>
      </c>
      <c r="C783" s="161">
        <v>46099.92306664352</v>
      </c>
      <c r="D783" s="72"/>
      <c r="E783" s="143" t="s">
        <v>7</v>
      </c>
      <c r="F783" s="71"/>
      <c r="G783" s="72"/>
      <c r="H783" s="143" t="s">
        <v>138</v>
      </c>
      <c r="I783" s="71"/>
      <c r="J783" s="72"/>
      <c r="K783" s="143" t="s">
        <v>1730</v>
      </c>
      <c r="L783" s="71"/>
      <c r="M783" s="71"/>
      <c r="N783" s="71"/>
      <c r="O783" s="72"/>
      <c r="P783" s="99" t="s">
        <v>140</v>
      </c>
      <c r="Q783" s="71"/>
      <c r="R783" s="72"/>
      <c r="S783" s="145" t="s">
        <v>0</v>
      </c>
      <c r="T783" s="72"/>
      <c r="U783" s="146">
        <v>30000.0</v>
      </c>
      <c r="V783" s="71"/>
      <c r="W783" s="72"/>
      <c r="X783" s="146">
        <v>0.0</v>
      </c>
      <c r="Y783" s="72"/>
      <c r="Z783" s="145" t="s">
        <v>74</v>
      </c>
      <c r="AA783" s="72"/>
      <c r="AB783" s="147" t="s">
        <v>67</v>
      </c>
      <c r="AC783" s="75"/>
      <c r="AD783" s="75"/>
      <c r="AE783" s="75"/>
      <c r="AF783" s="75"/>
      <c r="AG783" s="75"/>
      <c r="AH783" s="75"/>
      <c r="AI783" s="75"/>
      <c r="AJ783" s="75"/>
      <c r="AK783" s="75"/>
      <c r="AL783" s="75"/>
      <c r="AM783" s="75"/>
    </row>
    <row r="784">
      <c r="A784" s="75"/>
      <c r="B784" s="160" t="s">
        <v>1731</v>
      </c>
      <c r="C784" s="161">
        <v>46099.914134085644</v>
      </c>
      <c r="D784" s="72"/>
      <c r="E784" s="143" t="s">
        <v>4</v>
      </c>
      <c r="F784" s="71"/>
      <c r="G784" s="72"/>
      <c r="H784" s="143" t="s">
        <v>193</v>
      </c>
      <c r="I784" s="71"/>
      <c r="J784" s="72"/>
      <c r="K784" s="143" t="s">
        <v>1732</v>
      </c>
      <c r="L784" s="71"/>
      <c r="M784" s="71"/>
      <c r="N784" s="71"/>
      <c r="O784" s="72"/>
      <c r="P784" s="99" t="s">
        <v>1514</v>
      </c>
      <c r="Q784" s="71"/>
      <c r="R784" s="72"/>
      <c r="S784" s="145" t="s">
        <v>73</v>
      </c>
      <c r="T784" s="72"/>
      <c r="U784" s="146">
        <v>3500.0</v>
      </c>
      <c r="V784" s="71"/>
      <c r="W784" s="72"/>
      <c r="X784" s="146">
        <v>0.0</v>
      </c>
      <c r="Y784" s="72"/>
      <c r="Z784" s="145" t="s">
        <v>74</v>
      </c>
      <c r="AA784" s="72"/>
      <c r="AB784" s="147" t="s">
        <v>67</v>
      </c>
      <c r="AC784" s="75"/>
      <c r="AD784" s="75"/>
      <c r="AE784" s="75"/>
      <c r="AF784" s="75"/>
      <c r="AG784" s="75"/>
      <c r="AH784" s="75"/>
      <c r="AI784" s="75"/>
      <c r="AJ784" s="75"/>
      <c r="AK784" s="75"/>
      <c r="AL784" s="75"/>
      <c r="AM784" s="75"/>
    </row>
    <row r="785">
      <c r="A785" s="75"/>
      <c r="B785" s="160" t="s">
        <v>1733</v>
      </c>
      <c r="C785" s="161">
        <v>46099.91050528935</v>
      </c>
      <c r="D785" s="72"/>
      <c r="E785" s="143" t="s">
        <v>70</v>
      </c>
      <c r="F785" s="71"/>
      <c r="G785" s="72"/>
      <c r="H785" s="143" t="s">
        <v>199</v>
      </c>
      <c r="I785" s="71"/>
      <c r="J785" s="72"/>
      <c r="K785" s="143" t="s">
        <v>1734</v>
      </c>
      <c r="L785" s="71"/>
      <c r="M785" s="71"/>
      <c r="N785" s="71"/>
      <c r="O785" s="72"/>
      <c r="P785" s="99"/>
      <c r="Q785" s="71"/>
      <c r="R785" s="72"/>
      <c r="S785" s="145" t="s">
        <v>73</v>
      </c>
      <c r="T785" s="72"/>
      <c r="U785" s="146">
        <v>800.0</v>
      </c>
      <c r="V785" s="71"/>
      <c r="W785" s="72"/>
      <c r="X785" s="146">
        <v>0.0</v>
      </c>
      <c r="Y785" s="72"/>
      <c r="Z785" s="145" t="s">
        <v>74</v>
      </c>
      <c r="AA785" s="72"/>
      <c r="AB785" s="147" t="s">
        <v>75</v>
      </c>
      <c r="AC785" s="75"/>
      <c r="AD785" s="75"/>
      <c r="AE785" s="75"/>
      <c r="AF785" s="75"/>
      <c r="AG785" s="75"/>
      <c r="AH785" s="75"/>
      <c r="AI785" s="75"/>
      <c r="AJ785" s="75"/>
      <c r="AK785" s="75"/>
      <c r="AL785" s="75"/>
      <c r="AM785" s="75"/>
    </row>
    <row r="786">
      <c r="A786" s="75"/>
      <c r="B786" s="160" t="s">
        <v>1735</v>
      </c>
      <c r="C786" s="161">
        <v>46099.90921003472</v>
      </c>
      <c r="D786" s="72"/>
      <c r="E786" s="143" t="s">
        <v>70</v>
      </c>
      <c r="F786" s="71"/>
      <c r="G786" s="72"/>
      <c r="H786" s="143" t="s">
        <v>122</v>
      </c>
      <c r="I786" s="71"/>
      <c r="J786" s="72"/>
      <c r="K786" s="143" t="s">
        <v>1736</v>
      </c>
      <c r="L786" s="71"/>
      <c r="M786" s="71"/>
      <c r="N786" s="71"/>
      <c r="O786" s="72"/>
      <c r="P786" s="99" t="s">
        <v>124</v>
      </c>
      <c r="Q786" s="71"/>
      <c r="R786" s="72"/>
      <c r="S786" s="145" t="s">
        <v>73</v>
      </c>
      <c r="T786" s="72"/>
      <c r="U786" s="146">
        <v>3000.0</v>
      </c>
      <c r="V786" s="71"/>
      <c r="W786" s="72"/>
      <c r="X786" s="146">
        <v>0.0</v>
      </c>
      <c r="Y786" s="72"/>
      <c r="Z786" s="145" t="s">
        <v>74</v>
      </c>
      <c r="AA786" s="72"/>
      <c r="AB786" s="147" t="s">
        <v>67</v>
      </c>
      <c r="AC786" s="75"/>
      <c r="AD786" s="75"/>
      <c r="AE786" s="75"/>
      <c r="AF786" s="75"/>
      <c r="AG786" s="75"/>
      <c r="AH786" s="75"/>
      <c r="AI786" s="75"/>
      <c r="AJ786" s="75"/>
      <c r="AK786" s="75"/>
      <c r="AL786" s="75"/>
      <c r="AM786" s="75"/>
    </row>
    <row r="787">
      <c r="A787" s="75"/>
      <c r="B787" s="160" t="s">
        <v>1737</v>
      </c>
      <c r="C787" s="161">
        <v>46099.908198599536</v>
      </c>
      <c r="D787" s="72"/>
      <c r="E787" s="143" t="s">
        <v>7</v>
      </c>
      <c r="F787" s="71"/>
      <c r="G787" s="72"/>
      <c r="H787" s="143" t="s">
        <v>127</v>
      </c>
      <c r="I787" s="71"/>
      <c r="J787" s="72"/>
      <c r="K787" s="143" t="s">
        <v>1738</v>
      </c>
      <c r="L787" s="71"/>
      <c r="M787" s="71"/>
      <c r="N787" s="71"/>
      <c r="O787" s="72"/>
      <c r="P787" s="99" t="s">
        <v>124</v>
      </c>
      <c r="Q787" s="71"/>
      <c r="R787" s="72"/>
      <c r="S787" s="145" t="s">
        <v>73</v>
      </c>
      <c r="T787" s="72"/>
      <c r="U787" s="146">
        <v>3000.0</v>
      </c>
      <c r="V787" s="71"/>
      <c r="W787" s="72"/>
      <c r="X787" s="146">
        <v>0.0</v>
      </c>
      <c r="Y787" s="72"/>
      <c r="Z787" s="145" t="s">
        <v>74</v>
      </c>
      <c r="AA787" s="72"/>
      <c r="AB787" s="147" t="s">
        <v>75</v>
      </c>
      <c r="AC787" s="75"/>
      <c r="AD787" s="75"/>
      <c r="AE787" s="75"/>
      <c r="AF787" s="75"/>
      <c r="AG787" s="75"/>
      <c r="AH787" s="75"/>
      <c r="AI787" s="75"/>
      <c r="AJ787" s="75"/>
      <c r="AK787" s="75"/>
      <c r="AL787" s="75"/>
      <c r="AM787" s="75"/>
    </row>
    <row r="788">
      <c r="A788" s="75"/>
      <c r="B788" s="160" t="s">
        <v>1739</v>
      </c>
      <c r="C788" s="161">
        <v>46099.907388645835</v>
      </c>
      <c r="D788" s="72"/>
      <c r="E788" s="143" t="s">
        <v>70</v>
      </c>
      <c r="F788" s="71"/>
      <c r="G788" s="72"/>
      <c r="H788" s="143" t="s">
        <v>196</v>
      </c>
      <c r="I788" s="71"/>
      <c r="J788" s="72"/>
      <c r="K788" s="143" t="s">
        <v>1740</v>
      </c>
      <c r="L788" s="71"/>
      <c r="M788" s="71"/>
      <c r="N788" s="71"/>
      <c r="O788" s="72"/>
      <c r="P788" s="99"/>
      <c r="Q788" s="71"/>
      <c r="R788" s="72"/>
      <c r="S788" s="145" t="s">
        <v>81</v>
      </c>
      <c r="T788" s="72"/>
      <c r="U788" s="146">
        <v>28417.0</v>
      </c>
      <c r="V788" s="71"/>
      <c r="W788" s="72"/>
      <c r="X788" s="146">
        <v>0.0</v>
      </c>
      <c r="Y788" s="72"/>
      <c r="Z788" s="145" t="s">
        <v>74</v>
      </c>
      <c r="AA788" s="72"/>
      <c r="AB788" s="147" t="s">
        <v>75</v>
      </c>
      <c r="AC788" s="75"/>
      <c r="AD788" s="75"/>
      <c r="AE788" s="75"/>
      <c r="AF788" s="75"/>
      <c r="AG788" s="75"/>
      <c r="AH788" s="75"/>
      <c r="AI788" s="75"/>
      <c r="AJ788" s="75"/>
      <c r="AK788" s="75"/>
      <c r="AL788" s="75"/>
      <c r="AM788" s="75"/>
    </row>
    <row r="789">
      <c r="A789" s="75"/>
      <c r="B789" s="160" t="s">
        <v>1741</v>
      </c>
      <c r="C789" s="161">
        <v>46099.90574909722</v>
      </c>
      <c r="D789" s="72"/>
      <c r="E789" s="143" t="s">
        <v>70</v>
      </c>
      <c r="F789" s="71"/>
      <c r="G789" s="72"/>
      <c r="H789" s="143" t="s">
        <v>196</v>
      </c>
      <c r="I789" s="71"/>
      <c r="J789" s="72"/>
      <c r="K789" s="143" t="s">
        <v>1742</v>
      </c>
      <c r="L789" s="71"/>
      <c r="M789" s="71"/>
      <c r="N789" s="71"/>
      <c r="O789" s="72"/>
      <c r="P789" s="99" t="s">
        <v>226</v>
      </c>
      <c r="Q789" s="71"/>
      <c r="R789" s="72"/>
      <c r="S789" s="145" t="s">
        <v>23</v>
      </c>
      <c r="T789" s="72"/>
      <c r="U789" s="146">
        <v>16900.0</v>
      </c>
      <c r="V789" s="71"/>
      <c r="W789" s="72"/>
      <c r="X789" s="146">
        <v>0.0</v>
      </c>
      <c r="Y789" s="72"/>
      <c r="Z789" s="145" t="s">
        <v>74</v>
      </c>
      <c r="AA789" s="72"/>
      <c r="AB789" s="147" t="s">
        <v>75</v>
      </c>
      <c r="AC789" s="75"/>
      <c r="AD789" s="75"/>
      <c r="AE789" s="75"/>
      <c r="AF789" s="75"/>
      <c r="AG789" s="75"/>
      <c r="AH789" s="75"/>
      <c r="AI789" s="75"/>
      <c r="AJ789" s="75"/>
      <c r="AK789" s="75"/>
      <c r="AL789" s="75"/>
      <c r="AM789" s="75"/>
    </row>
    <row r="790">
      <c r="A790" s="75"/>
      <c r="B790" s="160" t="s">
        <v>1743</v>
      </c>
      <c r="C790" s="161">
        <v>46099.90376082176</v>
      </c>
      <c r="D790" s="72"/>
      <c r="E790" s="143" t="s">
        <v>70</v>
      </c>
      <c r="F790" s="71"/>
      <c r="G790" s="72"/>
      <c r="H790" s="143" t="s">
        <v>196</v>
      </c>
      <c r="I790" s="71"/>
      <c r="J790" s="72"/>
      <c r="K790" s="143" t="s">
        <v>1744</v>
      </c>
      <c r="L790" s="71"/>
      <c r="M790" s="71"/>
      <c r="N790" s="71"/>
      <c r="O790" s="72"/>
      <c r="P790" s="99" t="s">
        <v>1514</v>
      </c>
      <c r="Q790" s="71"/>
      <c r="R790" s="72"/>
      <c r="S790" s="145" t="s">
        <v>125</v>
      </c>
      <c r="T790" s="72"/>
      <c r="U790" s="146">
        <v>42000.0</v>
      </c>
      <c r="V790" s="71"/>
      <c r="W790" s="72"/>
      <c r="X790" s="146">
        <v>0.0</v>
      </c>
      <c r="Y790" s="72"/>
      <c r="Z790" s="145" t="s">
        <v>74</v>
      </c>
      <c r="AA790" s="72"/>
      <c r="AB790" s="147" t="s">
        <v>67</v>
      </c>
      <c r="AC790" s="75"/>
      <c r="AD790" s="75"/>
      <c r="AE790" s="75"/>
      <c r="AF790" s="75"/>
      <c r="AG790" s="75"/>
      <c r="AH790" s="75"/>
      <c r="AI790" s="75"/>
      <c r="AJ790" s="75"/>
      <c r="AK790" s="75"/>
      <c r="AL790" s="75"/>
      <c r="AM790" s="75"/>
    </row>
    <row r="791">
      <c r="A791" s="75"/>
      <c r="B791" s="160" t="s">
        <v>1745</v>
      </c>
      <c r="C791" s="161">
        <v>46099.37072693287</v>
      </c>
      <c r="D791" s="72"/>
      <c r="E791" s="143" t="s">
        <v>7</v>
      </c>
      <c r="F791" s="71"/>
      <c r="G791" s="72"/>
      <c r="H791" s="143" t="s">
        <v>1301</v>
      </c>
      <c r="I791" s="71"/>
      <c r="J791" s="72"/>
      <c r="K791" s="143" t="s">
        <v>1302</v>
      </c>
      <c r="L791" s="71"/>
      <c r="M791" s="71"/>
      <c r="N791" s="71"/>
      <c r="O791" s="72"/>
      <c r="P791" s="99"/>
      <c r="Q791" s="71"/>
      <c r="R791" s="72"/>
      <c r="S791" s="145" t="s">
        <v>73</v>
      </c>
      <c r="T791" s="72"/>
      <c r="U791" s="146">
        <v>6000.0</v>
      </c>
      <c r="V791" s="71"/>
      <c r="W791" s="72"/>
      <c r="X791" s="146">
        <v>0.0</v>
      </c>
      <c r="Y791" s="72"/>
      <c r="Z791" s="145" t="s">
        <v>74</v>
      </c>
      <c r="AA791" s="72"/>
      <c r="AB791" s="147" t="s">
        <v>67</v>
      </c>
      <c r="AC791" s="75"/>
      <c r="AD791" s="75"/>
      <c r="AE791" s="75"/>
      <c r="AF791" s="75"/>
      <c r="AG791" s="75"/>
      <c r="AH791" s="75"/>
      <c r="AI791" s="75"/>
      <c r="AJ791" s="75"/>
      <c r="AK791" s="75"/>
      <c r="AL791" s="75"/>
      <c r="AM791" s="75"/>
    </row>
    <row r="792">
      <c r="A792" s="75"/>
      <c r="B792" s="160" t="s">
        <v>1746</v>
      </c>
      <c r="C792" s="161">
        <v>46099.369343032406</v>
      </c>
      <c r="D792" s="72"/>
      <c r="E792" s="143" t="s">
        <v>7</v>
      </c>
      <c r="F792" s="71"/>
      <c r="G792" s="72"/>
      <c r="H792" s="143" t="s">
        <v>1301</v>
      </c>
      <c r="I792" s="71"/>
      <c r="J792" s="72"/>
      <c r="K792" s="143" t="s">
        <v>1302</v>
      </c>
      <c r="L792" s="71"/>
      <c r="M792" s="71"/>
      <c r="N792" s="71"/>
      <c r="O792" s="72"/>
      <c r="P792" s="99"/>
      <c r="Q792" s="71"/>
      <c r="R792" s="72"/>
      <c r="S792" s="145" t="s">
        <v>73</v>
      </c>
      <c r="T792" s="72"/>
      <c r="U792" s="146">
        <v>1119.0</v>
      </c>
      <c r="V792" s="71"/>
      <c r="W792" s="72"/>
      <c r="X792" s="146">
        <v>0.0</v>
      </c>
      <c r="Y792" s="72"/>
      <c r="Z792" s="145" t="s">
        <v>74</v>
      </c>
      <c r="AA792" s="72"/>
      <c r="AB792" s="147" t="s">
        <v>75</v>
      </c>
      <c r="AC792" s="75"/>
      <c r="AD792" s="75"/>
      <c r="AE792" s="75"/>
      <c r="AF792" s="75"/>
      <c r="AG792" s="75"/>
      <c r="AH792" s="75"/>
      <c r="AI792" s="75"/>
      <c r="AJ792" s="75"/>
      <c r="AK792" s="75"/>
      <c r="AL792" s="75"/>
      <c r="AM792" s="75"/>
    </row>
    <row r="793">
      <c r="A793" s="75"/>
      <c r="B793" s="160" t="s">
        <v>1747</v>
      </c>
      <c r="C793" s="161">
        <v>46099.365544409724</v>
      </c>
      <c r="D793" s="72"/>
      <c r="E793" s="143" t="s">
        <v>7</v>
      </c>
      <c r="F793" s="71"/>
      <c r="G793" s="72"/>
      <c r="H793" s="143" t="s">
        <v>127</v>
      </c>
      <c r="I793" s="71"/>
      <c r="J793" s="72"/>
      <c r="K793" s="143" t="s">
        <v>1748</v>
      </c>
      <c r="L793" s="71"/>
      <c r="M793" s="71"/>
      <c r="N793" s="71"/>
      <c r="O793" s="72"/>
      <c r="P793" s="99" t="s">
        <v>140</v>
      </c>
      <c r="Q793" s="71"/>
      <c r="R793" s="72"/>
      <c r="S793" s="145" t="s">
        <v>73</v>
      </c>
      <c r="T793" s="72"/>
      <c r="U793" s="146">
        <v>10000.0</v>
      </c>
      <c r="V793" s="71"/>
      <c r="W793" s="72"/>
      <c r="X793" s="146">
        <v>0.0</v>
      </c>
      <c r="Y793" s="72"/>
      <c r="Z793" s="145" t="s">
        <v>74</v>
      </c>
      <c r="AA793" s="72"/>
      <c r="AB793" s="147" t="s">
        <v>67</v>
      </c>
      <c r="AC793" s="75"/>
      <c r="AD793" s="75"/>
      <c r="AE793" s="75"/>
      <c r="AF793" s="75"/>
      <c r="AG793" s="75"/>
      <c r="AH793" s="75"/>
      <c r="AI793" s="75"/>
      <c r="AJ793" s="75"/>
      <c r="AK793" s="75"/>
      <c r="AL793" s="75"/>
      <c r="AM793" s="75"/>
    </row>
    <row r="794">
      <c r="A794" s="75"/>
      <c r="B794" s="160" t="s">
        <v>1749</v>
      </c>
      <c r="C794" s="161">
        <v>46099.365154768515</v>
      </c>
      <c r="D794" s="72"/>
      <c r="E794" s="143" t="s">
        <v>70</v>
      </c>
      <c r="F794" s="71"/>
      <c r="G794" s="72"/>
      <c r="H794" s="143" t="s">
        <v>122</v>
      </c>
      <c r="I794" s="71"/>
      <c r="J794" s="72"/>
      <c r="K794" s="143" t="s">
        <v>1748</v>
      </c>
      <c r="L794" s="71"/>
      <c r="M794" s="71"/>
      <c r="N794" s="71"/>
      <c r="O794" s="72"/>
      <c r="P794" s="99" t="s">
        <v>140</v>
      </c>
      <c r="Q794" s="71"/>
      <c r="R794" s="72"/>
      <c r="S794" s="145" t="s">
        <v>73</v>
      </c>
      <c r="T794" s="72"/>
      <c r="U794" s="146">
        <v>10000.0</v>
      </c>
      <c r="V794" s="71"/>
      <c r="W794" s="72"/>
      <c r="X794" s="146">
        <v>0.0</v>
      </c>
      <c r="Y794" s="72"/>
      <c r="Z794" s="145" t="s">
        <v>74</v>
      </c>
      <c r="AA794" s="72"/>
      <c r="AB794" s="147" t="s">
        <v>75</v>
      </c>
      <c r="AC794" s="75"/>
      <c r="AD794" s="75"/>
      <c r="AE794" s="75"/>
      <c r="AF794" s="75"/>
      <c r="AG794" s="75"/>
      <c r="AH794" s="75"/>
      <c r="AI794" s="75"/>
      <c r="AJ794" s="75"/>
      <c r="AK794" s="75"/>
      <c r="AL794" s="75"/>
      <c r="AM794" s="75"/>
    </row>
    <row r="795">
      <c r="A795" s="75"/>
      <c r="B795" s="160" t="s">
        <v>1750</v>
      </c>
      <c r="C795" s="161">
        <v>46099.05738888889</v>
      </c>
      <c r="D795" s="72"/>
      <c r="E795" s="143" t="s">
        <v>70</v>
      </c>
      <c r="F795" s="71"/>
      <c r="G795" s="72"/>
      <c r="H795" s="143" t="s">
        <v>196</v>
      </c>
      <c r="I795" s="71"/>
      <c r="J795" s="72"/>
      <c r="K795" s="143" t="s">
        <v>1751</v>
      </c>
      <c r="L795" s="71"/>
      <c r="M795" s="71"/>
      <c r="N795" s="71"/>
      <c r="O795" s="72"/>
      <c r="P795" s="99"/>
      <c r="Q795" s="71"/>
      <c r="R795" s="72"/>
      <c r="S795" s="145" t="s">
        <v>125</v>
      </c>
      <c r="T795" s="72"/>
      <c r="U795" s="146">
        <v>200.0</v>
      </c>
      <c r="V795" s="71"/>
      <c r="W795" s="72"/>
      <c r="X795" s="146">
        <v>0.0</v>
      </c>
      <c r="Y795" s="72"/>
      <c r="Z795" s="145" t="s">
        <v>74</v>
      </c>
      <c r="AA795" s="72"/>
      <c r="AB795" s="147" t="s">
        <v>75</v>
      </c>
      <c r="AC795" s="75"/>
      <c r="AD795" s="75"/>
      <c r="AE795" s="75"/>
      <c r="AF795" s="75"/>
      <c r="AG795" s="75"/>
      <c r="AH795" s="75"/>
      <c r="AI795" s="75"/>
      <c r="AJ795" s="75"/>
      <c r="AK795" s="75"/>
      <c r="AL795" s="75"/>
      <c r="AM795" s="75"/>
    </row>
    <row r="796">
      <c r="A796" s="75"/>
      <c r="B796" s="160" t="s">
        <v>1752</v>
      </c>
      <c r="C796" s="161">
        <v>46099.056914872686</v>
      </c>
      <c r="D796" s="72"/>
      <c r="E796" s="143" t="s">
        <v>70</v>
      </c>
      <c r="F796" s="71"/>
      <c r="G796" s="72"/>
      <c r="H796" s="143" t="s">
        <v>196</v>
      </c>
      <c r="I796" s="71"/>
      <c r="J796" s="72"/>
      <c r="K796" s="143" t="s">
        <v>1753</v>
      </c>
      <c r="L796" s="71"/>
      <c r="M796" s="71"/>
      <c r="N796" s="71"/>
      <c r="O796" s="72"/>
      <c r="P796" s="99" t="s">
        <v>546</v>
      </c>
      <c r="Q796" s="71"/>
      <c r="R796" s="72"/>
      <c r="S796" s="145" t="s">
        <v>114</v>
      </c>
      <c r="T796" s="72"/>
      <c r="U796" s="146">
        <v>13000.0</v>
      </c>
      <c r="V796" s="71"/>
      <c r="W796" s="72"/>
      <c r="X796" s="146">
        <v>0.0</v>
      </c>
      <c r="Y796" s="72"/>
      <c r="Z796" s="145" t="s">
        <v>74</v>
      </c>
      <c r="AA796" s="72"/>
      <c r="AB796" s="147" t="s">
        <v>75</v>
      </c>
      <c r="AC796" s="75"/>
      <c r="AD796" s="75"/>
      <c r="AE796" s="75"/>
      <c r="AF796" s="75"/>
      <c r="AG796" s="75"/>
      <c r="AH796" s="75"/>
      <c r="AI796" s="75"/>
      <c r="AJ796" s="75"/>
      <c r="AK796" s="75"/>
      <c r="AL796" s="75"/>
      <c r="AM796" s="75"/>
    </row>
    <row r="797">
      <c r="A797" s="75"/>
      <c r="B797" s="160" t="s">
        <v>1754</v>
      </c>
      <c r="C797" s="161">
        <v>46099.05573255787</v>
      </c>
      <c r="D797" s="72"/>
      <c r="E797" s="143" t="s">
        <v>70</v>
      </c>
      <c r="F797" s="71"/>
      <c r="G797" s="72"/>
      <c r="H797" s="143" t="s">
        <v>196</v>
      </c>
      <c r="I797" s="71"/>
      <c r="J797" s="72"/>
      <c r="K797" s="143" t="s">
        <v>1755</v>
      </c>
      <c r="L797" s="71"/>
      <c r="M797" s="71"/>
      <c r="N797" s="71"/>
      <c r="O797" s="72"/>
      <c r="P797" s="99" t="s">
        <v>546</v>
      </c>
      <c r="Q797" s="71"/>
      <c r="R797" s="72"/>
      <c r="S797" s="145" t="s">
        <v>104</v>
      </c>
      <c r="T797" s="72"/>
      <c r="U797" s="146">
        <v>100000.0</v>
      </c>
      <c r="V797" s="71"/>
      <c r="W797" s="72"/>
      <c r="X797" s="146">
        <v>0.0</v>
      </c>
      <c r="Y797" s="72"/>
      <c r="Z797" s="145" t="s">
        <v>74</v>
      </c>
      <c r="AA797" s="72"/>
      <c r="AB797" s="147" t="s">
        <v>67</v>
      </c>
      <c r="AC797" s="75"/>
      <c r="AD797" s="75"/>
      <c r="AE797" s="75"/>
      <c r="AF797" s="75"/>
      <c r="AG797" s="75"/>
      <c r="AH797" s="75"/>
      <c r="AI797" s="75"/>
      <c r="AJ797" s="75"/>
      <c r="AK797" s="75"/>
      <c r="AL797" s="75"/>
      <c r="AM797" s="75"/>
    </row>
    <row r="798">
      <c r="A798" s="75"/>
      <c r="B798" s="160" t="s">
        <v>1756</v>
      </c>
      <c r="C798" s="161">
        <v>46099.05525493056</v>
      </c>
      <c r="D798" s="72"/>
      <c r="E798" s="143" t="s">
        <v>70</v>
      </c>
      <c r="F798" s="71"/>
      <c r="G798" s="72"/>
      <c r="H798" s="143" t="s">
        <v>196</v>
      </c>
      <c r="I798" s="71"/>
      <c r="J798" s="72"/>
      <c r="K798" s="143" t="s">
        <v>1757</v>
      </c>
      <c r="L798" s="71"/>
      <c r="M798" s="71"/>
      <c r="N798" s="71"/>
      <c r="O798" s="72"/>
      <c r="P798" s="99" t="s">
        <v>546</v>
      </c>
      <c r="Q798" s="71"/>
      <c r="R798" s="72"/>
      <c r="S798" s="145" t="s">
        <v>81</v>
      </c>
      <c r="T798" s="72"/>
      <c r="U798" s="146">
        <v>50000.0</v>
      </c>
      <c r="V798" s="71"/>
      <c r="W798" s="72"/>
      <c r="X798" s="146">
        <v>0.0</v>
      </c>
      <c r="Y798" s="72"/>
      <c r="Z798" s="145" t="s">
        <v>74</v>
      </c>
      <c r="AA798" s="72"/>
      <c r="AB798" s="147" t="s">
        <v>67</v>
      </c>
      <c r="AC798" s="75"/>
      <c r="AD798" s="75"/>
      <c r="AE798" s="75"/>
      <c r="AF798" s="75"/>
      <c r="AG798" s="75"/>
      <c r="AH798" s="75"/>
      <c r="AI798" s="75"/>
      <c r="AJ798" s="75"/>
      <c r="AK798" s="75"/>
      <c r="AL798" s="75"/>
      <c r="AM798" s="75"/>
    </row>
    <row r="799">
      <c r="A799" s="75"/>
      <c r="B799" s="160" t="s">
        <v>1758</v>
      </c>
      <c r="C799" s="161">
        <v>46099.054440266205</v>
      </c>
      <c r="D799" s="72"/>
      <c r="E799" s="143" t="s">
        <v>70</v>
      </c>
      <c r="F799" s="71"/>
      <c r="G799" s="72"/>
      <c r="H799" s="143" t="s">
        <v>196</v>
      </c>
      <c r="I799" s="71"/>
      <c r="J799" s="72"/>
      <c r="K799" s="143" t="s">
        <v>1317</v>
      </c>
      <c r="L799" s="71"/>
      <c r="M799" s="71"/>
      <c r="N799" s="71"/>
      <c r="O799" s="72"/>
      <c r="P799" s="99" t="s">
        <v>546</v>
      </c>
      <c r="Q799" s="71"/>
      <c r="R799" s="72"/>
      <c r="S799" s="145" t="s">
        <v>23</v>
      </c>
      <c r="T799" s="72"/>
      <c r="U799" s="146">
        <v>150000.0</v>
      </c>
      <c r="V799" s="71"/>
      <c r="W799" s="72"/>
      <c r="X799" s="146">
        <v>0.0</v>
      </c>
      <c r="Y799" s="72"/>
      <c r="Z799" s="145" t="s">
        <v>74</v>
      </c>
      <c r="AA799" s="72"/>
      <c r="AB799" s="147" t="s">
        <v>67</v>
      </c>
      <c r="AC799" s="75"/>
      <c r="AD799" s="75"/>
      <c r="AE799" s="75"/>
      <c r="AF799" s="75"/>
      <c r="AG799" s="75"/>
      <c r="AH799" s="75"/>
      <c r="AI799" s="75"/>
      <c r="AJ799" s="75"/>
      <c r="AK799" s="75"/>
      <c r="AL799" s="75"/>
      <c r="AM799" s="75"/>
    </row>
    <row r="800">
      <c r="A800" s="75"/>
      <c r="B800" s="160" t="s">
        <v>1759</v>
      </c>
      <c r="C800" s="161">
        <v>46099.02640556713</v>
      </c>
      <c r="D800" s="72"/>
      <c r="E800" s="143" t="s">
        <v>70</v>
      </c>
      <c r="F800" s="71"/>
      <c r="G800" s="72"/>
      <c r="H800" s="143" t="s">
        <v>193</v>
      </c>
      <c r="I800" s="71"/>
      <c r="J800" s="72"/>
      <c r="K800" s="143" t="s">
        <v>1760</v>
      </c>
      <c r="L800" s="71"/>
      <c r="M800" s="71"/>
      <c r="N800" s="71"/>
      <c r="O800" s="72"/>
      <c r="P800" s="99" t="s">
        <v>124</v>
      </c>
      <c r="Q800" s="71"/>
      <c r="R800" s="72"/>
      <c r="S800" s="145" t="s">
        <v>73</v>
      </c>
      <c r="T800" s="72"/>
      <c r="U800" s="146">
        <v>1000.0</v>
      </c>
      <c r="V800" s="71"/>
      <c r="W800" s="72"/>
      <c r="X800" s="146">
        <v>0.0</v>
      </c>
      <c r="Y800" s="72"/>
      <c r="Z800" s="145" t="s">
        <v>74</v>
      </c>
      <c r="AA800" s="72"/>
      <c r="AB800" s="147" t="s">
        <v>67</v>
      </c>
      <c r="AC800" s="75"/>
      <c r="AD800" s="75"/>
      <c r="AE800" s="75"/>
      <c r="AF800" s="75"/>
      <c r="AG800" s="75"/>
      <c r="AH800" s="75"/>
      <c r="AI800" s="75"/>
      <c r="AJ800" s="75"/>
      <c r="AK800" s="75"/>
      <c r="AL800" s="75"/>
      <c r="AM800" s="75"/>
    </row>
    <row r="801">
      <c r="A801" s="75"/>
      <c r="B801" s="160" t="s">
        <v>1761</v>
      </c>
      <c r="C801" s="161">
        <v>46099.0260571875</v>
      </c>
      <c r="D801" s="72"/>
      <c r="E801" s="143" t="s">
        <v>4</v>
      </c>
      <c r="F801" s="71"/>
      <c r="G801" s="72"/>
      <c r="H801" s="143" t="s">
        <v>127</v>
      </c>
      <c r="I801" s="71"/>
      <c r="J801" s="72"/>
      <c r="K801" s="143" t="s">
        <v>1762</v>
      </c>
      <c r="L801" s="71"/>
      <c r="M801" s="71"/>
      <c r="N801" s="71"/>
      <c r="O801" s="72"/>
      <c r="P801" s="99" t="s">
        <v>124</v>
      </c>
      <c r="Q801" s="71"/>
      <c r="R801" s="72"/>
      <c r="S801" s="145" t="s">
        <v>73</v>
      </c>
      <c r="T801" s="72"/>
      <c r="U801" s="146">
        <v>1420000.0</v>
      </c>
      <c r="V801" s="71"/>
      <c r="W801" s="72"/>
      <c r="X801" s="146">
        <v>0.0</v>
      </c>
      <c r="Y801" s="72"/>
      <c r="Z801" s="145" t="s">
        <v>74</v>
      </c>
      <c r="AA801" s="72"/>
      <c r="AB801" s="147" t="s">
        <v>67</v>
      </c>
      <c r="AC801" s="75"/>
      <c r="AD801" s="75"/>
      <c r="AE801" s="75"/>
      <c r="AF801" s="75"/>
      <c r="AG801" s="75"/>
      <c r="AH801" s="75"/>
      <c r="AI801" s="75"/>
      <c r="AJ801" s="75"/>
      <c r="AK801" s="75"/>
      <c r="AL801" s="75"/>
      <c r="AM801" s="75"/>
    </row>
    <row r="802">
      <c r="A802" s="75"/>
      <c r="B802" s="160" t="s">
        <v>1763</v>
      </c>
      <c r="C802" s="161">
        <v>46099.02485638889</v>
      </c>
      <c r="D802" s="72"/>
      <c r="E802" s="143" t="s">
        <v>70</v>
      </c>
      <c r="F802" s="71"/>
      <c r="G802" s="72"/>
      <c r="H802" s="143" t="s">
        <v>196</v>
      </c>
      <c r="I802" s="71"/>
      <c r="J802" s="72"/>
      <c r="K802" s="143" t="s">
        <v>1764</v>
      </c>
      <c r="L802" s="71"/>
      <c r="M802" s="71"/>
      <c r="N802" s="71"/>
      <c r="O802" s="72"/>
      <c r="P802" s="99" t="s">
        <v>150</v>
      </c>
      <c r="Q802" s="71"/>
      <c r="R802" s="72"/>
      <c r="S802" s="145" t="s">
        <v>81</v>
      </c>
      <c r="T802" s="72"/>
      <c r="U802" s="146">
        <v>179000.0</v>
      </c>
      <c r="V802" s="71"/>
      <c r="W802" s="72"/>
      <c r="X802" s="146">
        <v>0.0</v>
      </c>
      <c r="Y802" s="72"/>
      <c r="Z802" s="145" t="s">
        <v>74</v>
      </c>
      <c r="AA802" s="72"/>
      <c r="AB802" s="147" t="s">
        <v>67</v>
      </c>
      <c r="AC802" s="75"/>
      <c r="AD802" s="75"/>
      <c r="AE802" s="75"/>
      <c r="AF802" s="75"/>
      <c r="AG802" s="75"/>
      <c r="AH802" s="75"/>
      <c r="AI802" s="75"/>
      <c r="AJ802" s="75"/>
      <c r="AK802" s="75"/>
      <c r="AL802" s="75"/>
      <c r="AM802" s="75"/>
    </row>
    <row r="803">
      <c r="A803" s="75"/>
      <c r="B803" s="160" t="s">
        <v>1765</v>
      </c>
      <c r="C803" s="161">
        <v>46095.6934350463</v>
      </c>
      <c r="D803" s="72"/>
      <c r="E803" s="143" t="s">
        <v>70</v>
      </c>
      <c r="F803" s="71"/>
      <c r="G803" s="72"/>
      <c r="H803" s="143" t="s">
        <v>196</v>
      </c>
      <c r="I803" s="71"/>
      <c r="J803" s="72"/>
      <c r="K803" s="143" t="s">
        <v>1766</v>
      </c>
      <c r="L803" s="71"/>
      <c r="M803" s="71"/>
      <c r="N803" s="71"/>
      <c r="O803" s="72"/>
      <c r="P803" s="99" t="s">
        <v>150</v>
      </c>
      <c r="Q803" s="71"/>
      <c r="R803" s="72"/>
      <c r="S803" s="145" t="s">
        <v>81</v>
      </c>
      <c r="T803" s="72"/>
      <c r="U803" s="146">
        <v>46000.0</v>
      </c>
      <c r="V803" s="71"/>
      <c r="W803" s="72"/>
      <c r="X803" s="146">
        <v>0.0</v>
      </c>
      <c r="Y803" s="72"/>
      <c r="Z803" s="145" t="s">
        <v>74</v>
      </c>
      <c r="AA803" s="72"/>
      <c r="AB803" s="147" t="s">
        <v>75</v>
      </c>
      <c r="AC803" s="75"/>
      <c r="AD803" s="75"/>
      <c r="AE803" s="75"/>
      <c r="AF803" s="75"/>
      <c r="AG803" s="75"/>
      <c r="AH803" s="75"/>
      <c r="AI803" s="75"/>
      <c r="AJ803" s="75"/>
      <c r="AK803" s="75"/>
      <c r="AL803" s="75"/>
      <c r="AM803" s="75"/>
    </row>
    <row r="804">
      <c r="A804" s="75"/>
      <c r="B804" s="160" t="s">
        <v>1767</v>
      </c>
      <c r="C804" s="161">
        <v>46095.69225894676</v>
      </c>
      <c r="D804" s="72"/>
      <c r="E804" s="143" t="s">
        <v>70</v>
      </c>
      <c r="F804" s="71"/>
      <c r="G804" s="72"/>
      <c r="H804" s="143" t="s">
        <v>196</v>
      </c>
      <c r="I804" s="71"/>
      <c r="J804" s="72"/>
      <c r="K804" s="143" t="s">
        <v>1768</v>
      </c>
      <c r="L804" s="71"/>
      <c r="M804" s="71"/>
      <c r="N804" s="71"/>
      <c r="O804" s="72"/>
      <c r="P804" s="99" t="s">
        <v>150</v>
      </c>
      <c r="Q804" s="71"/>
      <c r="R804" s="72"/>
      <c r="S804" s="145" t="s">
        <v>81</v>
      </c>
      <c r="T804" s="72"/>
      <c r="U804" s="146">
        <v>220000.0</v>
      </c>
      <c r="V804" s="71"/>
      <c r="W804" s="72"/>
      <c r="X804" s="146">
        <v>0.0</v>
      </c>
      <c r="Y804" s="72"/>
      <c r="Z804" s="145" t="s">
        <v>74</v>
      </c>
      <c r="AA804" s="72"/>
      <c r="AB804" s="147" t="s">
        <v>67</v>
      </c>
      <c r="AC804" s="75"/>
      <c r="AD804" s="75"/>
      <c r="AE804" s="75"/>
      <c r="AF804" s="75"/>
      <c r="AG804" s="75"/>
      <c r="AH804" s="75"/>
      <c r="AI804" s="75"/>
      <c r="AJ804" s="75"/>
      <c r="AK804" s="75"/>
      <c r="AL804" s="75"/>
      <c r="AM804" s="75"/>
    </row>
    <row r="805">
      <c r="A805" s="75"/>
      <c r="B805" s="160" t="s">
        <v>1769</v>
      </c>
      <c r="C805" s="161">
        <v>46095.68632054398</v>
      </c>
      <c r="D805" s="72"/>
      <c r="E805" s="143" t="s">
        <v>70</v>
      </c>
      <c r="F805" s="71"/>
      <c r="G805" s="72"/>
      <c r="H805" s="143" t="s">
        <v>196</v>
      </c>
      <c r="I805" s="71"/>
      <c r="J805" s="72"/>
      <c r="K805" s="143" t="s">
        <v>1770</v>
      </c>
      <c r="L805" s="71"/>
      <c r="M805" s="71"/>
      <c r="N805" s="71"/>
      <c r="O805" s="72"/>
      <c r="P805" s="99" t="s">
        <v>226</v>
      </c>
      <c r="Q805" s="71"/>
      <c r="R805" s="72"/>
      <c r="S805" s="145" t="s">
        <v>23</v>
      </c>
      <c r="T805" s="72"/>
      <c r="U805" s="146">
        <v>76500.0</v>
      </c>
      <c r="V805" s="71"/>
      <c r="W805" s="72"/>
      <c r="X805" s="146">
        <v>0.0</v>
      </c>
      <c r="Y805" s="72"/>
      <c r="Z805" s="145" t="s">
        <v>74</v>
      </c>
      <c r="AA805" s="72"/>
      <c r="AB805" s="147" t="s">
        <v>75</v>
      </c>
      <c r="AC805" s="75"/>
      <c r="AD805" s="75"/>
      <c r="AE805" s="75"/>
      <c r="AF805" s="75"/>
      <c r="AG805" s="75"/>
      <c r="AH805" s="75"/>
      <c r="AI805" s="75"/>
      <c r="AJ805" s="75"/>
      <c r="AK805" s="75"/>
      <c r="AL805" s="75"/>
      <c r="AM805" s="75"/>
    </row>
    <row r="806">
      <c r="A806" s="75"/>
      <c r="B806" s="160" t="s">
        <v>1771</v>
      </c>
      <c r="C806" s="161">
        <v>46095.1306309375</v>
      </c>
      <c r="D806" s="72"/>
      <c r="E806" s="143" t="s">
        <v>70</v>
      </c>
      <c r="F806" s="71"/>
      <c r="G806" s="72"/>
      <c r="H806" s="143" t="s">
        <v>196</v>
      </c>
      <c r="I806" s="71"/>
      <c r="J806" s="72"/>
      <c r="K806" s="143" t="s">
        <v>1772</v>
      </c>
      <c r="L806" s="71"/>
      <c r="M806" s="71"/>
      <c r="N806" s="71"/>
      <c r="O806" s="72"/>
      <c r="P806" s="99"/>
      <c r="Q806" s="71"/>
      <c r="R806" s="72"/>
      <c r="S806" s="145" t="s">
        <v>125</v>
      </c>
      <c r="T806" s="72"/>
      <c r="U806" s="146">
        <v>15200.0</v>
      </c>
      <c r="V806" s="71"/>
      <c r="W806" s="72"/>
      <c r="X806" s="146">
        <v>0.0</v>
      </c>
      <c r="Y806" s="72"/>
      <c r="Z806" s="145" t="s">
        <v>74</v>
      </c>
      <c r="AA806" s="72"/>
      <c r="AB806" s="147" t="s">
        <v>75</v>
      </c>
      <c r="AC806" s="75"/>
      <c r="AD806" s="75"/>
      <c r="AE806" s="75"/>
      <c r="AF806" s="75"/>
      <c r="AG806" s="75"/>
      <c r="AH806" s="75"/>
      <c r="AI806" s="75"/>
      <c r="AJ806" s="75"/>
      <c r="AK806" s="75"/>
      <c r="AL806" s="75"/>
      <c r="AM806" s="75"/>
    </row>
    <row r="807">
      <c r="A807" s="75"/>
      <c r="B807" s="160" t="s">
        <v>1773</v>
      </c>
      <c r="C807" s="161">
        <v>46095.12822962963</v>
      </c>
      <c r="D807" s="72"/>
      <c r="E807" s="143" t="s">
        <v>70</v>
      </c>
      <c r="F807" s="71"/>
      <c r="G807" s="72"/>
      <c r="H807" s="143" t="s">
        <v>196</v>
      </c>
      <c r="I807" s="71"/>
      <c r="J807" s="72"/>
      <c r="K807" s="143" t="s">
        <v>1774</v>
      </c>
      <c r="L807" s="71"/>
      <c r="M807" s="71"/>
      <c r="N807" s="71"/>
      <c r="O807" s="72"/>
      <c r="P807" s="99"/>
      <c r="Q807" s="71"/>
      <c r="R807" s="72"/>
      <c r="S807" s="145" t="s">
        <v>125</v>
      </c>
      <c r="T807" s="72"/>
      <c r="U807" s="146">
        <v>70000.0</v>
      </c>
      <c r="V807" s="71"/>
      <c r="W807" s="72"/>
      <c r="X807" s="146">
        <v>0.0</v>
      </c>
      <c r="Y807" s="72"/>
      <c r="Z807" s="145" t="s">
        <v>74</v>
      </c>
      <c r="AA807" s="72"/>
      <c r="AB807" s="147" t="s">
        <v>67</v>
      </c>
      <c r="AC807" s="75"/>
      <c r="AD807" s="75"/>
      <c r="AE807" s="75"/>
      <c r="AF807" s="75"/>
      <c r="AG807" s="75"/>
      <c r="AH807" s="75"/>
      <c r="AI807" s="75"/>
      <c r="AJ807" s="75"/>
      <c r="AK807" s="75"/>
      <c r="AL807" s="75"/>
      <c r="AM807" s="75"/>
    </row>
    <row r="808">
      <c r="A808" s="75"/>
      <c r="B808" s="160" t="s">
        <v>1775</v>
      </c>
      <c r="C808" s="161">
        <v>46095.12737422454</v>
      </c>
      <c r="D808" s="72"/>
      <c r="E808" s="143" t="s">
        <v>70</v>
      </c>
      <c r="F808" s="71"/>
      <c r="G808" s="72"/>
      <c r="H808" s="143" t="s">
        <v>196</v>
      </c>
      <c r="I808" s="71"/>
      <c r="J808" s="72"/>
      <c r="K808" s="143" t="s">
        <v>1776</v>
      </c>
      <c r="L808" s="71"/>
      <c r="M808" s="71"/>
      <c r="N808" s="71"/>
      <c r="O808" s="72"/>
      <c r="P808" s="99" t="s">
        <v>546</v>
      </c>
      <c r="Q808" s="71"/>
      <c r="R808" s="72"/>
      <c r="S808" s="145" t="s">
        <v>114</v>
      </c>
      <c r="T808" s="72"/>
      <c r="U808" s="146">
        <v>200000.0</v>
      </c>
      <c r="V808" s="71"/>
      <c r="W808" s="72"/>
      <c r="X808" s="146">
        <v>0.0</v>
      </c>
      <c r="Y808" s="72"/>
      <c r="Z808" s="145" t="s">
        <v>74</v>
      </c>
      <c r="AA808" s="72"/>
      <c r="AB808" s="147" t="s">
        <v>75</v>
      </c>
      <c r="AC808" s="75"/>
      <c r="AD808" s="75"/>
      <c r="AE808" s="75"/>
      <c r="AF808" s="75"/>
      <c r="AG808" s="75"/>
      <c r="AH808" s="75"/>
      <c r="AI808" s="75"/>
      <c r="AJ808" s="75"/>
      <c r="AK808" s="75"/>
      <c r="AL808" s="75"/>
      <c r="AM808" s="75"/>
    </row>
    <row r="809">
      <c r="A809" s="75"/>
      <c r="B809" s="160" t="s">
        <v>1777</v>
      </c>
      <c r="C809" s="161">
        <v>46094.635715937504</v>
      </c>
      <c r="D809" s="72"/>
      <c r="E809" s="143" t="s">
        <v>70</v>
      </c>
      <c r="F809" s="71"/>
      <c r="G809" s="72"/>
      <c r="H809" s="143" t="s">
        <v>196</v>
      </c>
      <c r="I809" s="71"/>
      <c r="J809" s="72"/>
      <c r="K809" s="143" t="s">
        <v>1778</v>
      </c>
      <c r="L809" s="71"/>
      <c r="M809" s="71"/>
      <c r="N809" s="71"/>
      <c r="O809" s="72"/>
      <c r="P809" s="99"/>
      <c r="Q809" s="71"/>
      <c r="R809" s="72"/>
      <c r="S809" s="145" t="s">
        <v>125</v>
      </c>
      <c r="T809" s="72"/>
      <c r="U809" s="146">
        <v>5400.0</v>
      </c>
      <c r="V809" s="71"/>
      <c r="W809" s="72"/>
      <c r="X809" s="146">
        <v>0.0</v>
      </c>
      <c r="Y809" s="72"/>
      <c r="Z809" s="145" t="s">
        <v>74</v>
      </c>
      <c r="AA809" s="72"/>
      <c r="AB809" s="147" t="s">
        <v>75</v>
      </c>
      <c r="AC809" s="75"/>
      <c r="AD809" s="75"/>
      <c r="AE809" s="75"/>
      <c r="AF809" s="75"/>
      <c r="AG809" s="75"/>
      <c r="AH809" s="75"/>
      <c r="AI809" s="75"/>
      <c r="AJ809" s="75"/>
      <c r="AK809" s="75"/>
      <c r="AL809" s="75"/>
      <c r="AM809" s="75"/>
    </row>
    <row r="810">
      <c r="A810" s="75"/>
      <c r="B810" s="160" t="s">
        <v>1779</v>
      </c>
      <c r="C810" s="161">
        <v>46094.61470582176</v>
      </c>
      <c r="D810" s="72"/>
      <c r="E810" s="143" t="s">
        <v>70</v>
      </c>
      <c r="F810" s="71"/>
      <c r="G810" s="72"/>
      <c r="H810" s="143" t="s">
        <v>196</v>
      </c>
      <c r="I810" s="71"/>
      <c r="J810" s="72"/>
      <c r="K810" s="143" t="s">
        <v>1780</v>
      </c>
      <c r="L810" s="71"/>
      <c r="M810" s="71"/>
      <c r="N810" s="71"/>
      <c r="O810" s="72"/>
      <c r="P810" s="99"/>
      <c r="Q810" s="71"/>
      <c r="R810" s="72"/>
      <c r="S810" s="145" t="s">
        <v>81</v>
      </c>
      <c r="T810" s="72"/>
      <c r="U810" s="146">
        <v>400000.0</v>
      </c>
      <c r="V810" s="71"/>
      <c r="W810" s="72"/>
      <c r="X810" s="146">
        <v>0.0</v>
      </c>
      <c r="Y810" s="72"/>
      <c r="Z810" s="145" t="s">
        <v>74</v>
      </c>
      <c r="AA810" s="72"/>
      <c r="AB810" s="147" t="s">
        <v>75</v>
      </c>
      <c r="AC810" s="75"/>
      <c r="AD810" s="75"/>
      <c r="AE810" s="75"/>
      <c r="AF810" s="75"/>
      <c r="AG810" s="75"/>
      <c r="AH810" s="75"/>
      <c r="AI810" s="75"/>
      <c r="AJ810" s="75"/>
      <c r="AK810" s="75"/>
      <c r="AL810" s="75"/>
      <c r="AM810" s="75"/>
    </row>
    <row r="811">
      <c r="A811" s="75"/>
      <c r="B811" s="160" t="s">
        <v>1781</v>
      </c>
      <c r="C811" s="161">
        <v>46094.60294197917</v>
      </c>
      <c r="D811" s="72"/>
      <c r="E811" s="143" t="s">
        <v>70</v>
      </c>
      <c r="F811" s="71"/>
      <c r="G811" s="72"/>
      <c r="H811" s="143" t="s">
        <v>196</v>
      </c>
      <c r="I811" s="71"/>
      <c r="J811" s="72"/>
      <c r="K811" s="143" t="s">
        <v>1782</v>
      </c>
      <c r="L811" s="71"/>
      <c r="M811" s="71"/>
      <c r="N811" s="71"/>
      <c r="O811" s="72"/>
      <c r="P811" s="99" t="s">
        <v>150</v>
      </c>
      <c r="Q811" s="71"/>
      <c r="R811" s="72"/>
      <c r="S811" s="145" t="s">
        <v>125</v>
      </c>
      <c r="T811" s="72"/>
      <c r="U811" s="146">
        <v>60000.0</v>
      </c>
      <c r="V811" s="71"/>
      <c r="W811" s="72"/>
      <c r="X811" s="146">
        <v>0.0</v>
      </c>
      <c r="Y811" s="72"/>
      <c r="Z811" s="145" t="s">
        <v>74</v>
      </c>
      <c r="AA811" s="72"/>
      <c r="AB811" s="147" t="s">
        <v>75</v>
      </c>
      <c r="AC811" s="75"/>
      <c r="AD811" s="75"/>
      <c r="AE811" s="75"/>
      <c r="AF811" s="75"/>
      <c r="AG811" s="75"/>
      <c r="AH811" s="75"/>
      <c r="AI811" s="75"/>
      <c r="AJ811" s="75"/>
      <c r="AK811" s="75"/>
      <c r="AL811" s="75"/>
      <c r="AM811" s="75"/>
    </row>
    <row r="812">
      <c r="A812" s="75"/>
      <c r="B812" s="160" t="s">
        <v>1783</v>
      </c>
      <c r="C812" s="161">
        <v>46094.60155034722</v>
      </c>
      <c r="D812" s="72"/>
      <c r="E812" s="143" t="s">
        <v>70</v>
      </c>
      <c r="F812" s="71"/>
      <c r="G812" s="72"/>
      <c r="H812" s="143" t="s">
        <v>199</v>
      </c>
      <c r="I812" s="71"/>
      <c r="J812" s="72"/>
      <c r="K812" s="143" t="s">
        <v>1784</v>
      </c>
      <c r="L812" s="71"/>
      <c r="M812" s="71"/>
      <c r="N812" s="71"/>
      <c r="O812" s="72"/>
      <c r="P812" s="99" t="s">
        <v>124</v>
      </c>
      <c r="Q812" s="71"/>
      <c r="R812" s="72"/>
      <c r="S812" s="145" t="s">
        <v>125</v>
      </c>
      <c r="T812" s="72"/>
      <c r="U812" s="146">
        <v>9430.0</v>
      </c>
      <c r="V812" s="71"/>
      <c r="W812" s="72"/>
      <c r="X812" s="146">
        <v>0.0</v>
      </c>
      <c r="Y812" s="72"/>
      <c r="Z812" s="145" t="s">
        <v>74</v>
      </c>
      <c r="AA812" s="72"/>
      <c r="AB812" s="147" t="s">
        <v>75</v>
      </c>
      <c r="AC812" s="75"/>
      <c r="AD812" s="75"/>
      <c r="AE812" s="75"/>
      <c r="AF812" s="75"/>
      <c r="AG812" s="75"/>
      <c r="AH812" s="75"/>
      <c r="AI812" s="75"/>
      <c r="AJ812" s="75"/>
      <c r="AK812" s="75"/>
      <c r="AL812" s="75"/>
      <c r="AM812" s="75"/>
    </row>
    <row r="813">
      <c r="A813" s="75"/>
      <c r="B813" s="160" t="s">
        <v>1785</v>
      </c>
      <c r="C813" s="161">
        <v>46094.60106414351</v>
      </c>
      <c r="D813" s="72"/>
      <c r="E813" s="143" t="s">
        <v>70</v>
      </c>
      <c r="F813" s="71"/>
      <c r="G813" s="72"/>
      <c r="H813" s="143" t="s">
        <v>199</v>
      </c>
      <c r="I813" s="71"/>
      <c r="J813" s="72"/>
      <c r="K813" s="143" t="s">
        <v>1784</v>
      </c>
      <c r="L813" s="71"/>
      <c r="M813" s="71"/>
      <c r="N813" s="71"/>
      <c r="O813" s="72"/>
      <c r="P813" s="99" t="s">
        <v>124</v>
      </c>
      <c r="Q813" s="71"/>
      <c r="R813" s="72"/>
      <c r="S813" s="145" t="s">
        <v>125</v>
      </c>
      <c r="T813" s="72"/>
      <c r="U813" s="146">
        <v>9430.0</v>
      </c>
      <c r="V813" s="71"/>
      <c r="W813" s="72"/>
      <c r="X813" s="146">
        <v>0.0</v>
      </c>
      <c r="Y813" s="72"/>
      <c r="Z813" s="145" t="s">
        <v>626</v>
      </c>
      <c r="AA813" s="72"/>
      <c r="AB813" s="147" t="s">
        <v>75</v>
      </c>
      <c r="AC813" s="75"/>
      <c r="AD813" s="75"/>
      <c r="AE813" s="75"/>
      <c r="AF813" s="75"/>
      <c r="AG813" s="75"/>
      <c r="AH813" s="75"/>
      <c r="AI813" s="75"/>
      <c r="AJ813" s="75"/>
      <c r="AK813" s="75"/>
      <c r="AL813" s="75"/>
      <c r="AM813" s="75"/>
    </row>
    <row r="814">
      <c r="A814" s="75"/>
      <c r="B814" s="160" t="s">
        <v>1786</v>
      </c>
      <c r="C814" s="161">
        <v>46093.685170358796</v>
      </c>
      <c r="D814" s="72"/>
      <c r="E814" s="143" t="s">
        <v>70</v>
      </c>
      <c r="F814" s="71"/>
      <c r="G814" s="72"/>
      <c r="H814" s="143" t="s">
        <v>30</v>
      </c>
      <c r="I814" s="71"/>
      <c r="J814" s="72"/>
      <c r="K814" s="143" t="s">
        <v>1787</v>
      </c>
      <c r="L814" s="71"/>
      <c r="M814" s="71"/>
      <c r="N814" s="71"/>
      <c r="O814" s="72"/>
      <c r="P814" s="99" t="s">
        <v>72</v>
      </c>
      <c r="Q814" s="71"/>
      <c r="R814" s="72"/>
      <c r="S814" s="145" t="s">
        <v>73</v>
      </c>
      <c r="T814" s="72"/>
      <c r="U814" s="146">
        <v>702000.0</v>
      </c>
      <c r="V814" s="71"/>
      <c r="W814" s="72"/>
      <c r="X814" s="146">
        <v>0.0</v>
      </c>
      <c r="Y814" s="72"/>
      <c r="Z814" s="145" t="s">
        <v>74</v>
      </c>
      <c r="AA814" s="72"/>
      <c r="AB814" s="147" t="s">
        <v>75</v>
      </c>
      <c r="AC814" s="75"/>
      <c r="AD814" s="75"/>
      <c r="AE814" s="75"/>
      <c r="AF814" s="75"/>
      <c r="AG814" s="75"/>
      <c r="AH814" s="75"/>
      <c r="AI814" s="75"/>
      <c r="AJ814" s="75"/>
      <c r="AK814" s="75"/>
      <c r="AL814" s="75"/>
      <c r="AM814" s="75"/>
    </row>
    <row r="815">
      <c r="A815" s="75"/>
      <c r="B815" s="160" t="s">
        <v>1788</v>
      </c>
      <c r="C815" s="161">
        <v>46093.65410103009</v>
      </c>
      <c r="D815" s="72"/>
      <c r="E815" s="143" t="s">
        <v>70</v>
      </c>
      <c r="F815" s="71"/>
      <c r="G815" s="72"/>
      <c r="H815" s="143" t="s">
        <v>175</v>
      </c>
      <c r="I815" s="71"/>
      <c r="J815" s="72"/>
      <c r="K815" s="143" t="s">
        <v>1789</v>
      </c>
      <c r="L815" s="71"/>
      <c r="M815" s="71"/>
      <c r="N815" s="71"/>
      <c r="O815" s="72"/>
      <c r="P815" s="99" t="s">
        <v>150</v>
      </c>
      <c r="Q815" s="71"/>
      <c r="R815" s="72"/>
      <c r="S815" s="145" t="s">
        <v>125</v>
      </c>
      <c r="T815" s="72"/>
      <c r="U815" s="146">
        <v>7200.0</v>
      </c>
      <c r="V815" s="71"/>
      <c r="W815" s="72"/>
      <c r="X815" s="146">
        <v>0.0</v>
      </c>
      <c r="Y815" s="72"/>
      <c r="Z815" s="145" t="s">
        <v>74</v>
      </c>
      <c r="AA815" s="72"/>
      <c r="AB815" s="147" t="s">
        <v>75</v>
      </c>
      <c r="AC815" s="75"/>
      <c r="AD815" s="75"/>
      <c r="AE815" s="75"/>
      <c r="AF815" s="75"/>
      <c r="AG815" s="75"/>
      <c r="AH815" s="75"/>
      <c r="AI815" s="75"/>
      <c r="AJ815" s="75"/>
      <c r="AK815" s="75"/>
      <c r="AL815" s="75"/>
      <c r="AM815" s="75"/>
    </row>
    <row r="816">
      <c r="A816" s="75"/>
      <c r="B816" s="160" t="s">
        <v>1790</v>
      </c>
      <c r="C816" s="161">
        <v>46093.64999208333</v>
      </c>
      <c r="D816" s="72"/>
      <c r="E816" s="143" t="s">
        <v>70</v>
      </c>
      <c r="F816" s="71"/>
      <c r="G816" s="72"/>
      <c r="H816" s="143" t="s">
        <v>122</v>
      </c>
      <c r="I816" s="71"/>
      <c r="J816" s="72"/>
      <c r="K816" s="143" t="s">
        <v>1791</v>
      </c>
      <c r="L816" s="71"/>
      <c r="M816" s="71"/>
      <c r="N816" s="71"/>
      <c r="O816" s="72"/>
      <c r="P816" s="99" t="s">
        <v>124</v>
      </c>
      <c r="Q816" s="71"/>
      <c r="R816" s="72"/>
      <c r="S816" s="145" t="s">
        <v>73</v>
      </c>
      <c r="T816" s="72"/>
      <c r="U816" s="146">
        <v>60000.0</v>
      </c>
      <c r="V816" s="71"/>
      <c r="W816" s="72"/>
      <c r="X816" s="146">
        <v>0.0</v>
      </c>
      <c r="Y816" s="72"/>
      <c r="Z816" s="145" t="s">
        <v>74</v>
      </c>
      <c r="AA816" s="72"/>
      <c r="AB816" s="147" t="s">
        <v>75</v>
      </c>
      <c r="AC816" s="75"/>
      <c r="AD816" s="75"/>
      <c r="AE816" s="75"/>
      <c r="AF816" s="75"/>
      <c r="AG816" s="75"/>
      <c r="AH816" s="75"/>
      <c r="AI816" s="75"/>
      <c r="AJ816" s="75"/>
      <c r="AK816" s="75"/>
      <c r="AL816" s="75"/>
      <c r="AM816" s="75"/>
    </row>
    <row r="817">
      <c r="A817" s="75"/>
      <c r="B817" s="160" t="s">
        <v>1792</v>
      </c>
      <c r="C817" s="161">
        <v>46093.64948627315</v>
      </c>
      <c r="D817" s="72"/>
      <c r="E817" s="143" t="s">
        <v>7</v>
      </c>
      <c r="F817" s="71"/>
      <c r="G817" s="72"/>
      <c r="H817" s="143" t="s">
        <v>127</v>
      </c>
      <c r="I817" s="71"/>
      <c r="J817" s="72"/>
      <c r="K817" s="143" t="s">
        <v>1793</v>
      </c>
      <c r="L817" s="71"/>
      <c r="M817" s="71"/>
      <c r="N817" s="71"/>
      <c r="O817" s="72"/>
      <c r="P817" s="99" t="s">
        <v>124</v>
      </c>
      <c r="Q817" s="71"/>
      <c r="R817" s="72"/>
      <c r="S817" s="145" t="s">
        <v>73</v>
      </c>
      <c r="T817" s="72"/>
      <c r="U817" s="146">
        <v>60000.0</v>
      </c>
      <c r="V817" s="71"/>
      <c r="W817" s="72"/>
      <c r="X817" s="146">
        <v>0.0</v>
      </c>
      <c r="Y817" s="72"/>
      <c r="Z817" s="145" t="s">
        <v>74</v>
      </c>
      <c r="AA817" s="72"/>
      <c r="AB817" s="147" t="s">
        <v>67</v>
      </c>
      <c r="AC817" s="75"/>
      <c r="AD817" s="75"/>
      <c r="AE817" s="75"/>
      <c r="AF817" s="75"/>
      <c r="AG817" s="75"/>
      <c r="AH817" s="75"/>
      <c r="AI817" s="75"/>
      <c r="AJ817" s="75"/>
      <c r="AK817" s="75"/>
      <c r="AL817" s="75"/>
      <c r="AM817" s="75"/>
    </row>
    <row r="818">
      <c r="A818" s="75"/>
      <c r="B818" s="160" t="s">
        <v>1794</v>
      </c>
      <c r="C818" s="161">
        <v>46093.64722605324</v>
      </c>
      <c r="D818" s="72"/>
      <c r="E818" s="143" t="s">
        <v>70</v>
      </c>
      <c r="F818" s="71"/>
      <c r="G818" s="72"/>
      <c r="H818" s="143" t="s">
        <v>196</v>
      </c>
      <c r="I818" s="71"/>
      <c r="J818" s="72"/>
      <c r="K818" s="143" t="s">
        <v>1795</v>
      </c>
      <c r="L818" s="71"/>
      <c r="M818" s="71"/>
      <c r="N818" s="71"/>
      <c r="O818" s="72"/>
      <c r="P818" s="99"/>
      <c r="Q818" s="71"/>
      <c r="R818" s="72"/>
      <c r="S818" s="145" t="s">
        <v>125</v>
      </c>
      <c r="T818" s="72"/>
      <c r="U818" s="146">
        <v>50000.0</v>
      </c>
      <c r="V818" s="71"/>
      <c r="W818" s="72"/>
      <c r="X818" s="146">
        <v>0.0</v>
      </c>
      <c r="Y818" s="72"/>
      <c r="Z818" s="145" t="s">
        <v>74</v>
      </c>
      <c r="AA818" s="72"/>
      <c r="AB818" s="147" t="s">
        <v>67</v>
      </c>
      <c r="AC818" s="75"/>
      <c r="AD818" s="75"/>
      <c r="AE818" s="75"/>
      <c r="AF818" s="75"/>
      <c r="AG818" s="75"/>
      <c r="AH818" s="75"/>
      <c r="AI818" s="75"/>
      <c r="AJ818" s="75"/>
      <c r="AK818" s="75"/>
      <c r="AL818" s="75"/>
      <c r="AM818" s="75"/>
    </row>
    <row r="819">
      <c r="A819" s="75"/>
      <c r="B819" s="160" t="s">
        <v>1796</v>
      </c>
      <c r="C819" s="161">
        <v>46093.64608391204</v>
      </c>
      <c r="D819" s="72"/>
      <c r="E819" s="143" t="s">
        <v>70</v>
      </c>
      <c r="F819" s="71"/>
      <c r="G819" s="72"/>
      <c r="H819" s="143" t="s">
        <v>196</v>
      </c>
      <c r="I819" s="71"/>
      <c r="J819" s="72"/>
      <c r="K819" s="143" t="s">
        <v>1797</v>
      </c>
      <c r="L819" s="71"/>
      <c r="M819" s="71"/>
      <c r="N819" s="71"/>
      <c r="O819" s="72"/>
      <c r="P819" s="99"/>
      <c r="Q819" s="71"/>
      <c r="R819" s="72"/>
      <c r="S819" s="145" t="s">
        <v>81</v>
      </c>
      <c r="T819" s="72"/>
      <c r="U819" s="146">
        <v>36500.0</v>
      </c>
      <c r="V819" s="71"/>
      <c r="W819" s="72"/>
      <c r="X819" s="146">
        <v>0.0</v>
      </c>
      <c r="Y819" s="72"/>
      <c r="Z819" s="145" t="s">
        <v>74</v>
      </c>
      <c r="AA819" s="72"/>
      <c r="AB819" s="147" t="s">
        <v>75</v>
      </c>
      <c r="AC819" s="75"/>
      <c r="AD819" s="75"/>
      <c r="AE819" s="75"/>
      <c r="AF819" s="75"/>
      <c r="AG819" s="75"/>
      <c r="AH819" s="75"/>
      <c r="AI819" s="75"/>
      <c r="AJ819" s="75"/>
      <c r="AK819" s="75"/>
      <c r="AL819" s="75"/>
      <c r="AM819" s="75"/>
    </row>
    <row r="820">
      <c r="A820" s="75"/>
      <c r="B820" s="160" t="s">
        <v>1798</v>
      </c>
      <c r="C820" s="161">
        <v>46093.63535585648</v>
      </c>
      <c r="D820" s="72"/>
      <c r="E820" s="143" t="s">
        <v>70</v>
      </c>
      <c r="F820" s="71"/>
      <c r="G820" s="72"/>
      <c r="H820" s="143" t="s">
        <v>196</v>
      </c>
      <c r="I820" s="71"/>
      <c r="J820" s="72"/>
      <c r="K820" s="143" t="s">
        <v>1799</v>
      </c>
      <c r="L820" s="71"/>
      <c r="M820" s="71"/>
      <c r="N820" s="71"/>
      <c r="O820" s="72"/>
      <c r="P820" s="99" t="s">
        <v>1612</v>
      </c>
      <c r="Q820" s="71"/>
      <c r="R820" s="72"/>
      <c r="S820" s="145" t="s">
        <v>0</v>
      </c>
      <c r="T820" s="72"/>
      <c r="U820" s="146">
        <v>230000.0</v>
      </c>
      <c r="V820" s="71"/>
      <c r="W820" s="72"/>
      <c r="X820" s="146">
        <v>0.0</v>
      </c>
      <c r="Y820" s="72"/>
      <c r="Z820" s="145" t="s">
        <v>74</v>
      </c>
      <c r="AA820" s="72"/>
      <c r="AB820" s="147" t="s">
        <v>67</v>
      </c>
      <c r="AC820" s="75"/>
      <c r="AD820" s="75"/>
      <c r="AE820" s="75"/>
      <c r="AF820" s="75"/>
      <c r="AG820" s="75"/>
      <c r="AH820" s="75"/>
      <c r="AI820" s="75"/>
      <c r="AJ820" s="75"/>
      <c r="AK820" s="75"/>
      <c r="AL820" s="75"/>
      <c r="AM820" s="75"/>
    </row>
    <row r="821">
      <c r="A821" s="75"/>
      <c r="B821" s="160" t="s">
        <v>1800</v>
      </c>
      <c r="C821" s="161">
        <v>46092.25924234954</v>
      </c>
      <c r="D821" s="72"/>
      <c r="E821" s="143" t="s">
        <v>70</v>
      </c>
      <c r="F821" s="71"/>
      <c r="G821" s="72"/>
      <c r="H821" s="143" t="s">
        <v>196</v>
      </c>
      <c r="I821" s="71"/>
      <c r="J821" s="72"/>
      <c r="K821" s="143" t="s">
        <v>1801</v>
      </c>
      <c r="L821" s="71"/>
      <c r="M821" s="71"/>
      <c r="N821" s="71"/>
      <c r="O821" s="72"/>
      <c r="P821" s="99" t="s">
        <v>150</v>
      </c>
      <c r="Q821" s="71"/>
      <c r="R821" s="72"/>
      <c r="S821" s="145" t="s">
        <v>125</v>
      </c>
      <c r="T821" s="72"/>
      <c r="U821" s="146">
        <v>84000.0</v>
      </c>
      <c r="V821" s="71"/>
      <c r="W821" s="72"/>
      <c r="X821" s="146">
        <v>0.0</v>
      </c>
      <c r="Y821" s="72"/>
      <c r="Z821" s="145" t="s">
        <v>626</v>
      </c>
      <c r="AA821" s="72"/>
      <c r="AB821" s="147" t="s">
        <v>75</v>
      </c>
      <c r="AC821" s="75"/>
      <c r="AD821" s="75"/>
      <c r="AE821" s="75"/>
      <c r="AF821" s="75"/>
      <c r="AG821" s="75"/>
      <c r="AH821" s="75"/>
      <c r="AI821" s="75"/>
      <c r="AJ821" s="75"/>
      <c r="AK821" s="75"/>
      <c r="AL821" s="75"/>
      <c r="AM821" s="75"/>
    </row>
    <row r="822">
      <c r="A822" s="75"/>
      <c r="B822" s="160" t="s">
        <v>1802</v>
      </c>
      <c r="C822" s="161">
        <v>46092.25846612269</v>
      </c>
      <c r="D822" s="72"/>
      <c r="E822" s="143" t="s">
        <v>70</v>
      </c>
      <c r="F822" s="71"/>
      <c r="G822" s="72"/>
      <c r="H822" s="143" t="s">
        <v>175</v>
      </c>
      <c r="I822" s="71"/>
      <c r="J822" s="72"/>
      <c r="K822" s="143" t="s">
        <v>1789</v>
      </c>
      <c r="L822" s="71"/>
      <c r="M822" s="71"/>
      <c r="N822" s="71"/>
      <c r="O822" s="72"/>
      <c r="P822" s="99" t="s">
        <v>150</v>
      </c>
      <c r="Q822" s="71"/>
      <c r="R822" s="72"/>
      <c r="S822" s="145" t="s">
        <v>125</v>
      </c>
      <c r="T822" s="72"/>
      <c r="U822" s="146">
        <v>4850.0</v>
      </c>
      <c r="V822" s="71"/>
      <c r="W822" s="72"/>
      <c r="X822" s="146">
        <v>0.0</v>
      </c>
      <c r="Y822" s="72"/>
      <c r="Z822" s="145" t="s">
        <v>74</v>
      </c>
      <c r="AA822" s="72"/>
      <c r="AB822" s="147" t="s">
        <v>75</v>
      </c>
      <c r="AC822" s="75"/>
      <c r="AD822" s="75"/>
      <c r="AE822" s="75"/>
      <c r="AF822" s="75"/>
      <c r="AG822" s="75"/>
      <c r="AH822" s="75"/>
      <c r="AI822" s="75"/>
      <c r="AJ822" s="75"/>
      <c r="AK822" s="75"/>
      <c r="AL822" s="75"/>
      <c r="AM822" s="75"/>
    </row>
    <row r="823">
      <c r="A823" s="75"/>
      <c r="B823" s="160" t="s">
        <v>1803</v>
      </c>
      <c r="C823" s="161">
        <v>46092.25769641204</v>
      </c>
      <c r="D823" s="72"/>
      <c r="E823" s="143" t="s">
        <v>70</v>
      </c>
      <c r="F823" s="71"/>
      <c r="G823" s="72"/>
      <c r="H823" s="143" t="s">
        <v>196</v>
      </c>
      <c r="I823" s="71"/>
      <c r="J823" s="72"/>
      <c r="K823" s="143" t="s">
        <v>1804</v>
      </c>
      <c r="L823" s="71"/>
      <c r="M823" s="71"/>
      <c r="N823" s="71"/>
      <c r="O823" s="72"/>
      <c r="P823" s="99" t="s">
        <v>1612</v>
      </c>
      <c r="Q823" s="71"/>
      <c r="R823" s="72"/>
      <c r="S823" s="145" t="s">
        <v>0</v>
      </c>
      <c r="T823" s="72"/>
      <c r="U823" s="146">
        <v>235638.0</v>
      </c>
      <c r="V823" s="71"/>
      <c r="W823" s="72"/>
      <c r="X823" s="146">
        <v>0.0</v>
      </c>
      <c r="Y823" s="72"/>
      <c r="Z823" s="145" t="s">
        <v>74</v>
      </c>
      <c r="AA823" s="72"/>
      <c r="AB823" s="147" t="s">
        <v>75</v>
      </c>
      <c r="AC823" s="75"/>
      <c r="AD823" s="75"/>
      <c r="AE823" s="75"/>
      <c r="AF823" s="75"/>
      <c r="AG823" s="75"/>
      <c r="AH823" s="75"/>
      <c r="AI823" s="75"/>
      <c r="AJ823" s="75"/>
      <c r="AK823" s="75"/>
      <c r="AL823" s="75"/>
      <c r="AM823" s="75"/>
    </row>
    <row r="824">
      <c r="A824" s="75"/>
      <c r="B824" s="160" t="s">
        <v>1805</v>
      </c>
      <c r="C824" s="161">
        <v>46092.25707752314</v>
      </c>
      <c r="D824" s="72"/>
      <c r="E824" s="143" t="s">
        <v>70</v>
      </c>
      <c r="F824" s="71"/>
      <c r="G824" s="72"/>
      <c r="H824" s="143" t="s">
        <v>196</v>
      </c>
      <c r="I824" s="71"/>
      <c r="J824" s="72"/>
      <c r="K824" s="143" t="s">
        <v>1806</v>
      </c>
      <c r="L824" s="71"/>
      <c r="M824" s="71"/>
      <c r="N824" s="71"/>
      <c r="O824" s="72"/>
      <c r="P824" s="99" t="s">
        <v>1807</v>
      </c>
      <c r="Q824" s="71"/>
      <c r="R824" s="72"/>
      <c r="S824" s="145" t="s">
        <v>125</v>
      </c>
      <c r="T824" s="72"/>
      <c r="U824" s="146">
        <v>253834.0</v>
      </c>
      <c r="V824" s="71"/>
      <c r="W824" s="72"/>
      <c r="X824" s="146">
        <v>0.0</v>
      </c>
      <c r="Y824" s="72"/>
      <c r="Z824" s="145" t="s">
        <v>74</v>
      </c>
      <c r="AA824" s="72"/>
      <c r="AB824" s="147" t="s">
        <v>75</v>
      </c>
      <c r="AC824" s="75"/>
      <c r="AD824" s="75"/>
      <c r="AE824" s="75"/>
      <c r="AF824" s="75"/>
      <c r="AG824" s="75"/>
      <c r="AH824" s="75"/>
      <c r="AI824" s="75"/>
      <c r="AJ824" s="75"/>
      <c r="AK824" s="75"/>
      <c r="AL824" s="75"/>
      <c r="AM824" s="75"/>
    </row>
    <row r="825">
      <c r="A825" s="75"/>
      <c r="B825" s="160" t="s">
        <v>1808</v>
      </c>
      <c r="C825" s="161">
        <v>46092.256060844906</v>
      </c>
      <c r="D825" s="72"/>
      <c r="E825" s="143" t="s">
        <v>70</v>
      </c>
      <c r="F825" s="71"/>
      <c r="G825" s="72"/>
      <c r="H825" s="143" t="s">
        <v>196</v>
      </c>
      <c r="I825" s="71"/>
      <c r="J825" s="72"/>
      <c r="K825" s="143" t="s">
        <v>1809</v>
      </c>
      <c r="L825" s="71"/>
      <c r="M825" s="71"/>
      <c r="N825" s="71"/>
      <c r="O825" s="72"/>
      <c r="P825" s="99" t="s">
        <v>448</v>
      </c>
      <c r="Q825" s="71"/>
      <c r="R825" s="72"/>
      <c r="S825" s="145" t="s">
        <v>125</v>
      </c>
      <c r="T825" s="72"/>
      <c r="U825" s="146">
        <v>58435.0</v>
      </c>
      <c r="V825" s="71"/>
      <c r="W825" s="72"/>
      <c r="X825" s="146">
        <v>0.0</v>
      </c>
      <c r="Y825" s="72"/>
      <c r="Z825" s="145" t="s">
        <v>74</v>
      </c>
      <c r="AA825" s="72"/>
      <c r="AB825" s="147" t="s">
        <v>75</v>
      </c>
      <c r="AC825" s="75"/>
      <c r="AD825" s="75"/>
      <c r="AE825" s="75"/>
      <c r="AF825" s="75"/>
      <c r="AG825" s="75"/>
      <c r="AH825" s="75"/>
      <c r="AI825" s="75"/>
      <c r="AJ825" s="75"/>
      <c r="AK825" s="75"/>
      <c r="AL825" s="75"/>
      <c r="AM825" s="75"/>
    </row>
    <row r="826">
      <c r="A826" s="75"/>
      <c r="B826" s="160" t="s">
        <v>1810</v>
      </c>
      <c r="C826" s="161">
        <v>46091.1212772338</v>
      </c>
      <c r="D826" s="72"/>
      <c r="E826" s="143" t="s">
        <v>70</v>
      </c>
      <c r="F826" s="71"/>
      <c r="G826" s="72"/>
      <c r="H826" s="143" t="s">
        <v>196</v>
      </c>
      <c r="I826" s="71"/>
      <c r="J826" s="72"/>
      <c r="K826" s="143" t="s">
        <v>1811</v>
      </c>
      <c r="L826" s="71"/>
      <c r="M826" s="71"/>
      <c r="N826" s="71"/>
      <c r="O826" s="72"/>
      <c r="P826" s="99" t="s">
        <v>150</v>
      </c>
      <c r="Q826" s="71"/>
      <c r="R826" s="72"/>
      <c r="S826" s="145" t="s">
        <v>125</v>
      </c>
      <c r="T826" s="72"/>
      <c r="U826" s="146">
        <v>84000.0</v>
      </c>
      <c r="V826" s="71"/>
      <c r="W826" s="72"/>
      <c r="X826" s="146">
        <v>0.0</v>
      </c>
      <c r="Y826" s="72"/>
      <c r="Z826" s="145" t="s">
        <v>74</v>
      </c>
      <c r="AA826" s="72"/>
      <c r="AB826" s="147" t="s">
        <v>75</v>
      </c>
      <c r="AC826" s="75"/>
      <c r="AD826" s="75"/>
      <c r="AE826" s="75"/>
      <c r="AF826" s="75"/>
      <c r="AG826" s="75"/>
      <c r="AH826" s="75"/>
      <c r="AI826" s="75"/>
      <c r="AJ826" s="75"/>
      <c r="AK826" s="75"/>
      <c r="AL826" s="75"/>
      <c r="AM826" s="75"/>
    </row>
    <row r="827">
      <c r="A827" s="75"/>
      <c r="B827" s="160" t="s">
        <v>1812</v>
      </c>
      <c r="C827" s="161">
        <v>46091.10387723379</v>
      </c>
      <c r="D827" s="72"/>
      <c r="E827" s="143" t="s">
        <v>70</v>
      </c>
      <c r="F827" s="71"/>
      <c r="G827" s="72"/>
      <c r="H827" s="143" t="s">
        <v>122</v>
      </c>
      <c r="I827" s="71"/>
      <c r="J827" s="72"/>
      <c r="K827" s="143" t="s">
        <v>1813</v>
      </c>
      <c r="L827" s="71"/>
      <c r="M827" s="71"/>
      <c r="N827" s="71"/>
      <c r="O827" s="72"/>
      <c r="P827" s="99" t="s">
        <v>124</v>
      </c>
      <c r="Q827" s="71"/>
      <c r="R827" s="72"/>
      <c r="S827" s="145" t="s">
        <v>73</v>
      </c>
      <c r="T827" s="72"/>
      <c r="U827" s="146">
        <v>7000.0</v>
      </c>
      <c r="V827" s="71"/>
      <c r="W827" s="72"/>
      <c r="X827" s="146">
        <v>0.0</v>
      </c>
      <c r="Y827" s="72"/>
      <c r="Z827" s="145" t="s">
        <v>74</v>
      </c>
      <c r="AA827" s="72"/>
      <c r="AB827" s="147" t="s">
        <v>67</v>
      </c>
      <c r="AC827" s="75"/>
      <c r="AD827" s="75"/>
      <c r="AE827" s="75"/>
      <c r="AF827" s="75"/>
      <c r="AG827" s="75"/>
      <c r="AH827" s="75"/>
      <c r="AI827" s="75"/>
      <c r="AJ827" s="75"/>
      <c r="AK827" s="75"/>
      <c r="AL827" s="75"/>
      <c r="AM827" s="75"/>
    </row>
    <row r="828">
      <c r="A828" s="75"/>
      <c r="B828" s="160" t="s">
        <v>1814</v>
      </c>
      <c r="C828" s="161">
        <v>46091.10292630787</v>
      </c>
      <c r="D828" s="72"/>
      <c r="E828" s="143" t="s">
        <v>7</v>
      </c>
      <c r="F828" s="71"/>
      <c r="G828" s="72"/>
      <c r="H828" s="143" t="s">
        <v>127</v>
      </c>
      <c r="I828" s="71"/>
      <c r="J828" s="72"/>
      <c r="K828" s="143" t="s">
        <v>1815</v>
      </c>
      <c r="L828" s="71"/>
      <c r="M828" s="71"/>
      <c r="N828" s="71"/>
      <c r="O828" s="72"/>
      <c r="P828" s="99" t="s">
        <v>124</v>
      </c>
      <c r="Q828" s="71"/>
      <c r="R828" s="72"/>
      <c r="S828" s="145" t="s">
        <v>73</v>
      </c>
      <c r="T828" s="72"/>
      <c r="U828" s="146">
        <v>7000.0</v>
      </c>
      <c r="V828" s="71"/>
      <c r="W828" s="72"/>
      <c r="X828" s="146">
        <v>0.0</v>
      </c>
      <c r="Y828" s="72"/>
      <c r="Z828" s="145" t="s">
        <v>74</v>
      </c>
      <c r="AA828" s="72"/>
      <c r="AB828" s="147" t="s">
        <v>75</v>
      </c>
      <c r="AC828" s="75"/>
      <c r="AD828" s="75"/>
      <c r="AE828" s="75"/>
      <c r="AF828" s="75"/>
      <c r="AG828" s="75"/>
      <c r="AH828" s="75"/>
      <c r="AI828" s="75"/>
      <c r="AJ828" s="75"/>
      <c r="AK828" s="75"/>
      <c r="AL828" s="75"/>
      <c r="AM828" s="75"/>
    </row>
    <row r="829">
      <c r="A829" s="75"/>
      <c r="B829" s="160" t="s">
        <v>1816</v>
      </c>
      <c r="C829" s="161">
        <v>46091.09705981481</v>
      </c>
      <c r="D829" s="72"/>
      <c r="E829" s="143" t="s">
        <v>70</v>
      </c>
      <c r="F829" s="71"/>
      <c r="G829" s="72"/>
      <c r="H829" s="143" t="s">
        <v>196</v>
      </c>
      <c r="I829" s="71"/>
      <c r="J829" s="72"/>
      <c r="K829" s="143" t="s">
        <v>1817</v>
      </c>
      <c r="L829" s="71"/>
      <c r="M829" s="71"/>
      <c r="N829" s="71"/>
      <c r="O829" s="72"/>
      <c r="P829" s="99" t="s">
        <v>150</v>
      </c>
      <c r="Q829" s="71"/>
      <c r="R829" s="72"/>
      <c r="S829" s="145" t="s">
        <v>125</v>
      </c>
      <c r="T829" s="72"/>
      <c r="U829" s="146">
        <v>30000.0</v>
      </c>
      <c r="V829" s="71"/>
      <c r="W829" s="72"/>
      <c r="X829" s="146">
        <v>0.0</v>
      </c>
      <c r="Y829" s="72"/>
      <c r="Z829" s="145" t="s">
        <v>74</v>
      </c>
      <c r="AA829" s="72"/>
      <c r="AB829" s="147" t="s">
        <v>75</v>
      </c>
      <c r="AC829" s="75"/>
      <c r="AD829" s="75"/>
      <c r="AE829" s="75"/>
      <c r="AF829" s="75"/>
      <c r="AG829" s="75"/>
      <c r="AH829" s="75"/>
      <c r="AI829" s="75"/>
      <c r="AJ829" s="75"/>
      <c r="AK829" s="75"/>
      <c r="AL829" s="75"/>
      <c r="AM829" s="75"/>
    </row>
    <row r="830">
      <c r="A830" s="75"/>
      <c r="B830" s="160" t="s">
        <v>1818</v>
      </c>
      <c r="C830" s="161">
        <v>46090.56340339121</v>
      </c>
      <c r="D830" s="72"/>
      <c r="E830" s="143" t="s">
        <v>70</v>
      </c>
      <c r="F830" s="71"/>
      <c r="G830" s="72"/>
      <c r="H830" s="143" t="s">
        <v>196</v>
      </c>
      <c r="I830" s="71"/>
      <c r="J830" s="72"/>
      <c r="K830" s="143" t="s">
        <v>1819</v>
      </c>
      <c r="L830" s="71"/>
      <c r="M830" s="71"/>
      <c r="N830" s="71"/>
      <c r="O830" s="72"/>
      <c r="P830" s="99"/>
      <c r="Q830" s="71"/>
      <c r="R830" s="72"/>
      <c r="S830" s="145" t="s">
        <v>125</v>
      </c>
      <c r="T830" s="72"/>
      <c r="U830" s="146">
        <v>200000.0</v>
      </c>
      <c r="V830" s="71"/>
      <c r="W830" s="72"/>
      <c r="X830" s="146">
        <v>0.0</v>
      </c>
      <c r="Y830" s="72"/>
      <c r="Z830" s="145" t="s">
        <v>74</v>
      </c>
      <c r="AA830" s="72"/>
      <c r="AB830" s="147" t="s">
        <v>67</v>
      </c>
      <c r="AC830" s="75"/>
      <c r="AD830" s="75"/>
      <c r="AE830" s="75"/>
      <c r="AF830" s="75"/>
      <c r="AG830" s="75"/>
      <c r="AH830" s="75"/>
      <c r="AI830" s="75"/>
      <c r="AJ830" s="75"/>
      <c r="AK830" s="75"/>
      <c r="AL830" s="75"/>
      <c r="AM830" s="75"/>
    </row>
    <row r="831">
      <c r="A831" s="75"/>
      <c r="B831" s="160" t="s">
        <v>1820</v>
      </c>
      <c r="C831" s="161">
        <v>46089.51078888889</v>
      </c>
      <c r="D831" s="72"/>
      <c r="E831" s="143" t="s">
        <v>70</v>
      </c>
      <c r="F831" s="71"/>
      <c r="G831" s="72"/>
      <c r="H831" s="143" t="s">
        <v>196</v>
      </c>
      <c r="I831" s="71"/>
      <c r="J831" s="72"/>
      <c r="K831" s="143" t="s">
        <v>1821</v>
      </c>
      <c r="L831" s="71"/>
      <c r="M831" s="71"/>
      <c r="N831" s="71"/>
      <c r="O831" s="72"/>
      <c r="P831" s="99"/>
      <c r="Q831" s="71"/>
      <c r="R831" s="72"/>
      <c r="S831" s="145" t="s">
        <v>125</v>
      </c>
      <c r="T831" s="72"/>
      <c r="U831" s="146">
        <v>8000.0</v>
      </c>
      <c r="V831" s="71"/>
      <c r="W831" s="72"/>
      <c r="X831" s="146">
        <v>0.0</v>
      </c>
      <c r="Y831" s="72"/>
      <c r="Z831" s="145" t="s">
        <v>74</v>
      </c>
      <c r="AA831" s="72"/>
      <c r="AB831" s="147" t="s">
        <v>75</v>
      </c>
      <c r="AC831" s="75"/>
      <c r="AD831" s="75"/>
      <c r="AE831" s="75"/>
      <c r="AF831" s="75"/>
      <c r="AG831" s="75"/>
      <c r="AH831" s="75"/>
      <c r="AI831" s="75"/>
      <c r="AJ831" s="75"/>
      <c r="AK831" s="75"/>
      <c r="AL831" s="75"/>
      <c r="AM831" s="75"/>
    </row>
    <row r="832">
      <c r="A832" s="75"/>
      <c r="B832" s="160" t="s">
        <v>1822</v>
      </c>
      <c r="C832" s="161">
        <v>46087.82831459491</v>
      </c>
      <c r="D832" s="72"/>
      <c r="E832" s="143" t="s">
        <v>70</v>
      </c>
      <c r="F832" s="71"/>
      <c r="G832" s="72"/>
      <c r="H832" s="143" t="s">
        <v>196</v>
      </c>
      <c r="I832" s="71"/>
      <c r="J832" s="72"/>
      <c r="K832" s="143" t="s">
        <v>1819</v>
      </c>
      <c r="L832" s="71"/>
      <c r="M832" s="71"/>
      <c r="N832" s="71"/>
      <c r="O832" s="72"/>
      <c r="P832" s="99"/>
      <c r="Q832" s="71"/>
      <c r="R832" s="72"/>
      <c r="S832" s="145" t="s">
        <v>125</v>
      </c>
      <c r="T832" s="72"/>
      <c r="U832" s="146">
        <v>400000.0</v>
      </c>
      <c r="V832" s="71"/>
      <c r="W832" s="72"/>
      <c r="X832" s="146">
        <v>0.0</v>
      </c>
      <c r="Y832" s="72"/>
      <c r="Z832" s="145" t="s">
        <v>74</v>
      </c>
      <c r="AA832" s="72"/>
      <c r="AB832" s="147" t="s">
        <v>67</v>
      </c>
      <c r="AC832" s="75"/>
      <c r="AD832" s="75"/>
      <c r="AE832" s="75"/>
      <c r="AF832" s="75"/>
      <c r="AG832" s="75"/>
      <c r="AH832" s="75"/>
      <c r="AI832" s="75"/>
      <c r="AJ832" s="75"/>
      <c r="AK832" s="75"/>
      <c r="AL832" s="75"/>
      <c r="AM832" s="75"/>
    </row>
    <row r="833">
      <c r="A833" s="75"/>
      <c r="B833" s="160" t="s">
        <v>1823</v>
      </c>
      <c r="C833" s="161">
        <v>46087.82552229166</v>
      </c>
      <c r="D833" s="72"/>
      <c r="E833" s="143" t="s">
        <v>70</v>
      </c>
      <c r="F833" s="71"/>
      <c r="G833" s="72"/>
      <c r="H833" s="143" t="s">
        <v>122</v>
      </c>
      <c r="I833" s="71"/>
      <c r="J833" s="72"/>
      <c r="K833" s="143" t="s">
        <v>1824</v>
      </c>
      <c r="L833" s="71"/>
      <c r="M833" s="71"/>
      <c r="N833" s="71"/>
      <c r="O833" s="72"/>
      <c r="P833" s="99" t="s">
        <v>124</v>
      </c>
      <c r="Q833" s="71"/>
      <c r="R833" s="72"/>
      <c r="S833" s="145" t="s">
        <v>73</v>
      </c>
      <c r="T833" s="72"/>
      <c r="U833" s="146">
        <v>10000.0</v>
      </c>
      <c r="V833" s="71"/>
      <c r="W833" s="72"/>
      <c r="X833" s="146">
        <v>0.0</v>
      </c>
      <c r="Y833" s="72"/>
      <c r="Z833" s="145" t="s">
        <v>74</v>
      </c>
      <c r="AA833" s="72"/>
      <c r="AB833" s="147" t="s">
        <v>67</v>
      </c>
      <c r="AC833" s="75"/>
      <c r="AD833" s="75"/>
      <c r="AE833" s="75"/>
      <c r="AF833" s="75"/>
      <c r="AG833" s="75"/>
      <c r="AH833" s="75"/>
      <c r="AI833" s="75"/>
      <c r="AJ833" s="75"/>
      <c r="AK833" s="75"/>
      <c r="AL833" s="75"/>
      <c r="AM833" s="75"/>
    </row>
    <row r="834">
      <c r="A834" s="75"/>
      <c r="B834" s="160" t="s">
        <v>1825</v>
      </c>
      <c r="C834" s="161">
        <v>46087.82444003472</v>
      </c>
      <c r="D834" s="72"/>
      <c r="E834" s="143" t="s">
        <v>7</v>
      </c>
      <c r="F834" s="71"/>
      <c r="G834" s="72"/>
      <c r="H834" s="143" t="s">
        <v>127</v>
      </c>
      <c r="I834" s="71"/>
      <c r="J834" s="72"/>
      <c r="K834" s="143" t="s">
        <v>1826</v>
      </c>
      <c r="L834" s="71"/>
      <c r="M834" s="71"/>
      <c r="N834" s="71"/>
      <c r="O834" s="72"/>
      <c r="P834" s="99" t="s">
        <v>124</v>
      </c>
      <c r="Q834" s="71"/>
      <c r="R834" s="72"/>
      <c r="S834" s="145" t="s">
        <v>73</v>
      </c>
      <c r="T834" s="72"/>
      <c r="U834" s="146">
        <v>10000.0</v>
      </c>
      <c r="V834" s="71"/>
      <c r="W834" s="72"/>
      <c r="X834" s="146">
        <v>0.0</v>
      </c>
      <c r="Y834" s="72"/>
      <c r="Z834" s="145" t="s">
        <v>74</v>
      </c>
      <c r="AA834" s="72"/>
      <c r="AB834" s="147" t="s">
        <v>75</v>
      </c>
      <c r="AC834" s="75"/>
      <c r="AD834" s="75"/>
      <c r="AE834" s="75"/>
      <c r="AF834" s="75"/>
      <c r="AG834" s="75"/>
      <c r="AH834" s="75"/>
      <c r="AI834" s="75"/>
      <c r="AJ834" s="75"/>
      <c r="AK834" s="75"/>
      <c r="AL834" s="75"/>
      <c r="AM834" s="75"/>
    </row>
    <row r="835">
      <c r="A835" s="75"/>
      <c r="B835" s="160" t="s">
        <v>1827</v>
      </c>
      <c r="C835" s="161">
        <v>46087.80825920139</v>
      </c>
      <c r="D835" s="72"/>
      <c r="E835" s="143" t="s">
        <v>70</v>
      </c>
      <c r="F835" s="71"/>
      <c r="G835" s="72"/>
      <c r="H835" s="143" t="s">
        <v>196</v>
      </c>
      <c r="I835" s="71"/>
      <c r="J835" s="72"/>
      <c r="K835" s="143" t="s">
        <v>1828</v>
      </c>
      <c r="L835" s="71"/>
      <c r="M835" s="71"/>
      <c r="N835" s="71"/>
      <c r="O835" s="72"/>
      <c r="P835" s="99" t="s">
        <v>1829</v>
      </c>
      <c r="Q835" s="71"/>
      <c r="R835" s="72"/>
      <c r="S835" s="145" t="s">
        <v>125</v>
      </c>
      <c r="T835" s="72"/>
      <c r="U835" s="146">
        <v>287200.0</v>
      </c>
      <c r="V835" s="71"/>
      <c r="W835" s="72"/>
      <c r="X835" s="146">
        <v>0.0</v>
      </c>
      <c r="Y835" s="72"/>
      <c r="Z835" s="145" t="s">
        <v>74</v>
      </c>
      <c r="AA835" s="72"/>
      <c r="AB835" s="147" t="s">
        <v>67</v>
      </c>
      <c r="AC835" s="75"/>
      <c r="AD835" s="75"/>
      <c r="AE835" s="75"/>
      <c r="AF835" s="75"/>
      <c r="AG835" s="75"/>
      <c r="AH835" s="75"/>
      <c r="AI835" s="75"/>
      <c r="AJ835" s="75"/>
      <c r="AK835" s="75"/>
      <c r="AL835" s="75"/>
      <c r="AM835" s="75"/>
    </row>
    <row r="836">
      <c r="A836" s="75"/>
      <c r="B836" s="160" t="s">
        <v>1830</v>
      </c>
      <c r="C836" s="161">
        <v>46087.74667461806</v>
      </c>
      <c r="D836" s="72"/>
      <c r="E836" s="143" t="s">
        <v>70</v>
      </c>
      <c r="F836" s="71"/>
      <c r="G836" s="72"/>
      <c r="H836" s="143" t="s">
        <v>196</v>
      </c>
      <c r="I836" s="71"/>
      <c r="J836" s="72"/>
      <c r="K836" s="143" t="s">
        <v>1782</v>
      </c>
      <c r="L836" s="71"/>
      <c r="M836" s="71"/>
      <c r="N836" s="71"/>
      <c r="O836" s="72"/>
      <c r="P836" s="99" t="s">
        <v>150</v>
      </c>
      <c r="Q836" s="71"/>
      <c r="R836" s="72"/>
      <c r="S836" s="145" t="s">
        <v>125</v>
      </c>
      <c r="T836" s="72"/>
      <c r="U836" s="146">
        <v>140000.0</v>
      </c>
      <c r="V836" s="71"/>
      <c r="W836" s="72"/>
      <c r="X836" s="146">
        <v>0.0</v>
      </c>
      <c r="Y836" s="72"/>
      <c r="Z836" s="145" t="s">
        <v>74</v>
      </c>
      <c r="AA836" s="72"/>
      <c r="AB836" s="147" t="s">
        <v>75</v>
      </c>
      <c r="AC836" s="75"/>
      <c r="AD836" s="75"/>
      <c r="AE836" s="75"/>
      <c r="AF836" s="75"/>
      <c r="AG836" s="75"/>
      <c r="AH836" s="75"/>
      <c r="AI836" s="75"/>
      <c r="AJ836" s="75"/>
      <c r="AK836" s="75"/>
      <c r="AL836" s="75"/>
      <c r="AM836" s="75"/>
    </row>
    <row r="837">
      <c r="A837" s="75"/>
      <c r="B837" s="160" t="s">
        <v>1831</v>
      </c>
      <c r="C837" s="161">
        <v>46087.745288564816</v>
      </c>
      <c r="D837" s="72"/>
      <c r="E837" s="143" t="s">
        <v>4</v>
      </c>
      <c r="F837" s="71"/>
      <c r="G837" s="72"/>
      <c r="H837" s="143" t="s">
        <v>127</v>
      </c>
      <c r="I837" s="71"/>
      <c r="J837" s="72"/>
      <c r="K837" s="143" t="s">
        <v>1832</v>
      </c>
      <c r="L837" s="71"/>
      <c r="M837" s="71"/>
      <c r="N837" s="71"/>
      <c r="O837" s="72"/>
      <c r="P837" s="99" t="s">
        <v>124</v>
      </c>
      <c r="Q837" s="71"/>
      <c r="R837" s="72"/>
      <c r="S837" s="145" t="s">
        <v>73</v>
      </c>
      <c r="T837" s="72"/>
      <c r="U837" s="146">
        <v>1400000.0</v>
      </c>
      <c r="V837" s="71"/>
      <c r="W837" s="72"/>
      <c r="X837" s="146">
        <v>0.0</v>
      </c>
      <c r="Y837" s="72"/>
      <c r="Z837" s="145" t="s">
        <v>74</v>
      </c>
      <c r="AA837" s="72"/>
      <c r="AB837" s="147" t="s">
        <v>67</v>
      </c>
      <c r="AC837" s="75"/>
      <c r="AD837" s="75"/>
      <c r="AE837" s="75"/>
      <c r="AF837" s="75"/>
      <c r="AG837" s="75"/>
      <c r="AH837" s="75"/>
      <c r="AI837" s="75"/>
      <c r="AJ837" s="75"/>
      <c r="AK837" s="75"/>
      <c r="AL837" s="75"/>
      <c r="AM837" s="75"/>
    </row>
    <row r="838">
      <c r="A838" s="75"/>
      <c r="B838" s="160" t="s">
        <v>1833</v>
      </c>
      <c r="C838" s="161">
        <v>46087.74456896991</v>
      </c>
      <c r="D838" s="72"/>
      <c r="E838" s="143" t="s">
        <v>70</v>
      </c>
      <c r="F838" s="71"/>
      <c r="G838" s="72"/>
      <c r="H838" s="143" t="s">
        <v>193</v>
      </c>
      <c r="I838" s="71"/>
      <c r="J838" s="72"/>
      <c r="K838" s="143" t="s">
        <v>1834</v>
      </c>
      <c r="L838" s="71"/>
      <c r="M838" s="71"/>
      <c r="N838" s="71"/>
      <c r="O838" s="72"/>
      <c r="P838" s="99" t="s">
        <v>124</v>
      </c>
      <c r="Q838" s="71"/>
      <c r="R838" s="72"/>
      <c r="S838" s="145" t="s">
        <v>73</v>
      </c>
      <c r="T838" s="72"/>
      <c r="U838" s="146">
        <v>1000.0</v>
      </c>
      <c r="V838" s="71"/>
      <c r="W838" s="72"/>
      <c r="X838" s="146">
        <v>0.0</v>
      </c>
      <c r="Y838" s="72"/>
      <c r="Z838" s="145" t="s">
        <v>74</v>
      </c>
      <c r="AA838" s="72"/>
      <c r="AB838" s="147" t="s">
        <v>67</v>
      </c>
      <c r="AC838" s="75"/>
      <c r="AD838" s="75"/>
      <c r="AE838" s="75"/>
      <c r="AF838" s="75"/>
      <c r="AG838" s="75"/>
      <c r="AH838" s="75"/>
      <c r="AI838" s="75"/>
      <c r="AJ838" s="75"/>
      <c r="AK838" s="75"/>
      <c r="AL838" s="75"/>
      <c r="AM838" s="75"/>
    </row>
    <row r="839">
      <c r="A839" s="75"/>
      <c r="B839" s="160" t="s">
        <v>1835</v>
      </c>
      <c r="C839" s="161">
        <v>46087.74331961806</v>
      </c>
      <c r="D839" s="72"/>
      <c r="E839" s="143" t="s">
        <v>70</v>
      </c>
      <c r="F839" s="71"/>
      <c r="G839" s="72"/>
      <c r="H839" s="143" t="s">
        <v>196</v>
      </c>
      <c r="I839" s="71"/>
      <c r="J839" s="72"/>
      <c r="K839" s="143" t="s">
        <v>1809</v>
      </c>
      <c r="L839" s="71"/>
      <c r="M839" s="71"/>
      <c r="N839" s="71"/>
      <c r="O839" s="72"/>
      <c r="P839" s="99" t="s">
        <v>448</v>
      </c>
      <c r="Q839" s="71"/>
      <c r="R839" s="72"/>
      <c r="S839" s="145" t="s">
        <v>125</v>
      </c>
      <c r="T839" s="72"/>
      <c r="U839" s="146">
        <v>159790.0</v>
      </c>
      <c r="V839" s="71"/>
      <c r="W839" s="72"/>
      <c r="X839" s="146">
        <v>0.0</v>
      </c>
      <c r="Y839" s="72"/>
      <c r="Z839" s="145" t="s">
        <v>74</v>
      </c>
      <c r="AA839" s="72"/>
      <c r="AB839" s="147" t="s">
        <v>75</v>
      </c>
      <c r="AC839" s="75"/>
      <c r="AD839" s="75"/>
      <c r="AE839" s="75"/>
      <c r="AF839" s="75"/>
      <c r="AG839" s="75"/>
      <c r="AH839" s="75"/>
      <c r="AI839" s="75"/>
      <c r="AJ839" s="75"/>
      <c r="AK839" s="75"/>
      <c r="AL839" s="75"/>
      <c r="AM839" s="75"/>
    </row>
    <row r="840">
      <c r="A840" s="75"/>
      <c r="B840" s="160" t="s">
        <v>1836</v>
      </c>
      <c r="C840" s="161">
        <v>46087.057142245365</v>
      </c>
      <c r="D840" s="72"/>
      <c r="E840" s="143" t="s">
        <v>7</v>
      </c>
      <c r="F840" s="71"/>
      <c r="G840" s="72"/>
      <c r="H840" s="143" t="s">
        <v>127</v>
      </c>
      <c r="I840" s="71"/>
      <c r="J840" s="72"/>
      <c r="K840" s="143" t="s">
        <v>1837</v>
      </c>
      <c r="L840" s="71"/>
      <c r="M840" s="71"/>
      <c r="N840" s="71"/>
      <c r="O840" s="72"/>
      <c r="P840" s="99" t="s">
        <v>124</v>
      </c>
      <c r="Q840" s="71"/>
      <c r="R840" s="72"/>
      <c r="S840" s="145" t="s">
        <v>73</v>
      </c>
      <c r="T840" s="72"/>
      <c r="U840" s="146">
        <v>10000.0</v>
      </c>
      <c r="V840" s="71"/>
      <c r="W840" s="72"/>
      <c r="X840" s="146">
        <v>0.0</v>
      </c>
      <c r="Y840" s="72"/>
      <c r="Z840" s="145" t="s">
        <v>74</v>
      </c>
      <c r="AA840" s="72"/>
      <c r="AB840" s="147" t="s">
        <v>75</v>
      </c>
      <c r="AC840" s="75"/>
      <c r="AD840" s="75"/>
      <c r="AE840" s="75"/>
      <c r="AF840" s="75"/>
      <c r="AG840" s="75"/>
      <c r="AH840" s="75"/>
      <c r="AI840" s="75"/>
      <c r="AJ840" s="75"/>
      <c r="AK840" s="75"/>
      <c r="AL840" s="75"/>
      <c r="AM840" s="75"/>
    </row>
    <row r="841">
      <c r="A841" s="75"/>
      <c r="B841" s="160" t="s">
        <v>1838</v>
      </c>
      <c r="C841" s="161">
        <v>46087.0567365625</v>
      </c>
      <c r="D841" s="72"/>
      <c r="E841" s="143" t="s">
        <v>70</v>
      </c>
      <c r="F841" s="71"/>
      <c r="G841" s="72"/>
      <c r="H841" s="143" t="s">
        <v>122</v>
      </c>
      <c r="I841" s="71"/>
      <c r="J841" s="72"/>
      <c r="K841" s="143" t="s">
        <v>1839</v>
      </c>
      <c r="L841" s="71"/>
      <c r="M841" s="71"/>
      <c r="N841" s="71"/>
      <c r="O841" s="72"/>
      <c r="P841" s="99" t="s">
        <v>124</v>
      </c>
      <c r="Q841" s="71"/>
      <c r="R841" s="72"/>
      <c r="S841" s="145" t="s">
        <v>73</v>
      </c>
      <c r="T841" s="72"/>
      <c r="U841" s="146">
        <v>10000.0</v>
      </c>
      <c r="V841" s="71"/>
      <c r="W841" s="72"/>
      <c r="X841" s="146">
        <v>0.0</v>
      </c>
      <c r="Y841" s="72"/>
      <c r="Z841" s="145" t="s">
        <v>74</v>
      </c>
      <c r="AA841" s="72"/>
      <c r="AB841" s="147" t="s">
        <v>67</v>
      </c>
      <c r="AC841" s="75"/>
      <c r="AD841" s="75"/>
      <c r="AE841" s="75"/>
      <c r="AF841" s="75"/>
      <c r="AG841" s="75"/>
      <c r="AH841" s="75"/>
      <c r="AI841" s="75"/>
      <c r="AJ841" s="75"/>
      <c r="AK841" s="75"/>
      <c r="AL841" s="75"/>
      <c r="AM841" s="75"/>
    </row>
    <row r="842">
      <c r="A842" s="75"/>
      <c r="B842" s="160" t="s">
        <v>1840</v>
      </c>
      <c r="C842" s="161">
        <v>46085.928331724535</v>
      </c>
      <c r="D842" s="72"/>
      <c r="E842" s="143" t="s">
        <v>70</v>
      </c>
      <c r="F842" s="71"/>
      <c r="G842" s="72"/>
      <c r="H842" s="143" t="s">
        <v>196</v>
      </c>
      <c r="I842" s="71"/>
      <c r="J842" s="72"/>
      <c r="K842" s="143" t="s">
        <v>1841</v>
      </c>
      <c r="L842" s="71"/>
      <c r="M842" s="71"/>
      <c r="N842" s="71"/>
      <c r="O842" s="72"/>
      <c r="P842" s="99" t="s">
        <v>150</v>
      </c>
      <c r="Q842" s="71"/>
      <c r="R842" s="72"/>
      <c r="S842" s="145" t="s">
        <v>125</v>
      </c>
      <c r="T842" s="72"/>
      <c r="U842" s="146">
        <v>50000.0</v>
      </c>
      <c r="V842" s="71"/>
      <c r="W842" s="72"/>
      <c r="X842" s="146">
        <v>0.0</v>
      </c>
      <c r="Y842" s="72"/>
      <c r="Z842" s="145" t="s">
        <v>74</v>
      </c>
      <c r="AA842" s="72"/>
      <c r="AB842" s="147" t="s">
        <v>75</v>
      </c>
      <c r="AC842" s="75"/>
      <c r="AD842" s="75"/>
      <c r="AE842" s="75"/>
      <c r="AF842" s="75"/>
      <c r="AG842" s="75"/>
      <c r="AH842" s="75"/>
      <c r="AI842" s="75"/>
      <c r="AJ842" s="75"/>
      <c r="AK842" s="75"/>
      <c r="AL842" s="75"/>
      <c r="AM842" s="75"/>
    </row>
    <row r="843">
      <c r="A843" s="75"/>
      <c r="B843" s="160" t="s">
        <v>1842</v>
      </c>
      <c r="C843" s="161">
        <v>46085.923228506945</v>
      </c>
      <c r="D843" s="72"/>
      <c r="E843" s="143" t="s">
        <v>70</v>
      </c>
      <c r="F843" s="71"/>
      <c r="G843" s="72"/>
      <c r="H843" s="143" t="s">
        <v>196</v>
      </c>
      <c r="I843" s="71"/>
      <c r="J843" s="72"/>
      <c r="K843" s="143" t="s">
        <v>1843</v>
      </c>
      <c r="L843" s="71"/>
      <c r="M843" s="71"/>
      <c r="N843" s="71"/>
      <c r="O843" s="72"/>
      <c r="P843" s="99" t="s">
        <v>1844</v>
      </c>
      <c r="Q843" s="71"/>
      <c r="R843" s="72"/>
      <c r="S843" s="145" t="s">
        <v>125</v>
      </c>
      <c r="T843" s="72"/>
      <c r="U843" s="146">
        <v>86800.0</v>
      </c>
      <c r="V843" s="71"/>
      <c r="W843" s="72"/>
      <c r="X843" s="146">
        <v>0.0</v>
      </c>
      <c r="Y843" s="72"/>
      <c r="Z843" s="145" t="s">
        <v>74</v>
      </c>
      <c r="AA843" s="72"/>
      <c r="AB843" s="147" t="s">
        <v>75</v>
      </c>
      <c r="AC843" s="75"/>
      <c r="AD843" s="75"/>
      <c r="AE843" s="75"/>
      <c r="AF843" s="75"/>
      <c r="AG843" s="75"/>
      <c r="AH843" s="75"/>
      <c r="AI843" s="75"/>
      <c r="AJ843" s="75"/>
      <c r="AK843" s="75"/>
      <c r="AL843" s="75"/>
      <c r="AM843" s="75"/>
    </row>
    <row r="844">
      <c r="A844" s="75"/>
      <c r="B844" s="160" t="s">
        <v>1845</v>
      </c>
      <c r="C844" s="161">
        <v>46085.90628300926</v>
      </c>
      <c r="D844" s="72"/>
      <c r="E844" s="143" t="s">
        <v>70</v>
      </c>
      <c r="F844" s="71"/>
      <c r="G844" s="72"/>
      <c r="H844" s="143" t="s">
        <v>196</v>
      </c>
      <c r="I844" s="71"/>
      <c r="J844" s="72"/>
      <c r="K844" s="143" t="s">
        <v>1846</v>
      </c>
      <c r="L844" s="71"/>
      <c r="M844" s="71"/>
      <c r="N844" s="71"/>
      <c r="O844" s="72"/>
      <c r="P844" s="99" t="s">
        <v>150</v>
      </c>
      <c r="Q844" s="71"/>
      <c r="R844" s="72"/>
      <c r="S844" s="145" t="s">
        <v>81</v>
      </c>
      <c r="T844" s="72"/>
      <c r="U844" s="146">
        <v>200000.0</v>
      </c>
      <c r="V844" s="71"/>
      <c r="W844" s="72"/>
      <c r="X844" s="146">
        <v>0.0</v>
      </c>
      <c r="Y844" s="72"/>
      <c r="Z844" s="145" t="s">
        <v>74</v>
      </c>
      <c r="AA844" s="72"/>
      <c r="AB844" s="147" t="s">
        <v>67</v>
      </c>
      <c r="AC844" s="75"/>
      <c r="AD844" s="75"/>
      <c r="AE844" s="75"/>
      <c r="AF844" s="75"/>
      <c r="AG844" s="75"/>
      <c r="AH844" s="75"/>
      <c r="AI844" s="75"/>
      <c r="AJ844" s="75"/>
      <c r="AK844" s="75"/>
      <c r="AL844" s="75"/>
      <c r="AM844" s="75"/>
    </row>
    <row r="845">
      <c r="A845" s="75"/>
      <c r="B845" s="160" t="s">
        <v>1847</v>
      </c>
      <c r="C845" s="161">
        <v>46085.90572819444</v>
      </c>
      <c r="D845" s="72"/>
      <c r="E845" s="143" t="s">
        <v>70</v>
      </c>
      <c r="F845" s="71"/>
      <c r="G845" s="72"/>
      <c r="H845" s="143" t="s">
        <v>196</v>
      </c>
      <c r="I845" s="71"/>
      <c r="J845" s="72"/>
      <c r="K845" s="143" t="s">
        <v>1841</v>
      </c>
      <c r="L845" s="71"/>
      <c r="M845" s="71"/>
      <c r="N845" s="71"/>
      <c r="O845" s="72"/>
      <c r="P845" s="99" t="s">
        <v>150</v>
      </c>
      <c r="Q845" s="71"/>
      <c r="R845" s="72"/>
      <c r="S845" s="145" t="s">
        <v>125</v>
      </c>
      <c r="T845" s="72"/>
      <c r="U845" s="146">
        <v>200000.0</v>
      </c>
      <c r="V845" s="71"/>
      <c r="W845" s="72"/>
      <c r="X845" s="146">
        <v>0.0</v>
      </c>
      <c r="Y845" s="72"/>
      <c r="Z845" s="145" t="s">
        <v>74</v>
      </c>
      <c r="AA845" s="72"/>
      <c r="AB845" s="147" t="s">
        <v>67</v>
      </c>
      <c r="AC845" s="75"/>
      <c r="AD845" s="75"/>
      <c r="AE845" s="75"/>
      <c r="AF845" s="75"/>
      <c r="AG845" s="75"/>
      <c r="AH845" s="75"/>
      <c r="AI845" s="75"/>
      <c r="AJ845" s="75"/>
      <c r="AK845" s="75"/>
      <c r="AL845" s="75"/>
      <c r="AM845" s="75"/>
    </row>
    <row r="846">
      <c r="A846" s="75"/>
      <c r="B846" s="160" t="s">
        <v>1848</v>
      </c>
      <c r="C846" s="161">
        <v>46085.903593842595</v>
      </c>
      <c r="D846" s="72"/>
      <c r="E846" s="143" t="s">
        <v>70</v>
      </c>
      <c r="F846" s="71"/>
      <c r="G846" s="72"/>
      <c r="H846" s="143" t="s">
        <v>196</v>
      </c>
      <c r="I846" s="71"/>
      <c r="J846" s="72"/>
      <c r="K846" s="143" t="s">
        <v>1849</v>
      </c>
      <c r="L846" s="71"/>
      <c r="M846" s="71"/>
      <c r="N846" s="71"/>
      <c r="O846" s="72"/>
      <c r="P846" s="99" t="s">
        <v>1807</v>
      </c>
      <c r="Q846" s="71"/>
      <c r="R846" s="72"/>
      <c r="S846" s="145" t="s">
        <v>125</v>
      </c>
      <c r="T846" s="72"/>
      <c r="U846" s="146">
        <v>300000.0</v>
      </c>
      <c r="V846" s="71"/>
      <c r="W846" s="72"/>
      <c r="X846" s="146">
        <v>0.0</v>
      </c>
      <c r="Y846" s="72"/>
      <c r="Z846" s="145" t="s">
        <v>74</v>
      </c>
      <c r="AA846" s="72"/>
      <c r="AB846" s="147" t="s">
        <v>67</v>
      </c>
      <c r="AC846" s="75"/>
      <c r="AD846" s="75"/>
      <c r="AE846" s="75"/>
      <c r="AF846" s="75"/>
      <c r="AG846" s="75"/>
      <c r="AH846" s="75"/>
      <c r="AI846" s="75"/>
      <c r="AJ846" s="75"/>
      <c r="AK846" s="75"/>
      <c r="AL846" s="75"/>
      <c r="AM846" s="75"/>
    </row>
    <row r="847">
      <c r="A847" s="75"/>
      <c r="B847" s="160" t="s">
        <v>1850</v>
      </c>
      <c r="C847" s="161">
        <v>46085.903192303245</v>
      </c>
      <c r="D847" s="72"/>
      <c r="E847" s="143" t="s">
        <v>70</v>
      </c>
      <c r="F847" s="71"/>
      <c r="G847" s="72"/>
      <c r="H847" s="143" t="s">
        <v>196</v>
      </c>
      <c r="I847" s="71"/>
      <c r="J847" s="72"/>
      <c r="K847" s="143" t="s">
        <v>1849</v>
      </c>
      <c r="L847" s="71"/>
      <c r="M847" s="71"/>
      <c r="N847" s="71"/>
      <c r="O847" s="72"/>
      <c r="P847" s="99" t="s">
        <v>1807</v>
      </c>
      <c r="Q847" s="71"/>
      <c r="R847" s="72"/>
      <c r="S847" s="145" t="s">
        <v>125</v>
      </c>
      <c r="T847" s="72"/>
      <c r="U847" s="146">
        <v>38400.0</v>
      </c>
      <c r="V847" s="71"/>
      <c r="W847" s="72"/>
      <c r="X847" s="146">
        <v>0.0</v>
      </c>
      <c r="Y847" s="72"/>
      <c r="Z847" s="145" t="s">
        <v>74</v>
      </c>
      <c r="AA847" s="72"/>
      <c r="AB847" s="147" t="s">
        <v>75</v>
      </c>
      <c r="AC847" s="75"/>
      <c r="AD847" s="75"/>
      <c r="AE847" s="75"/>
      <c r="AF847" s="75"/>
      <c r="AG847" s="75"/>
      <c r="AH847" s="75"/>
      <c r="AI847" s="75"/>
      <c r="AJ847" s="75"/>
      <c r="AK847" s="75"/>
      <c r="AL847" s="75"/>
      <c r="AM847" s="75"/>
    </row>
    <row r="848">
      <c r="A848" s="75"/>
      <c r="B848" s="160" t="s">
        <v>1851</v>
      </c>
      <c r="C848" s="161">
        <v>46085.89989233796</v>
      </c>
      <c r="D848" s="72"/>
      <c r="E848" s="143" t="s">
        <v>4</v>
      </c>
      <c r="F848" s="71"/>
      <c r="G848" s="72"/>
      <c r="H848" s="143" t="s">
        <v>127</v>
      </c>
      <c r="I848" s="71"/>
      <c r="J848" s="72"/>
      <c r="K848" s="143" t="s">
        <v>1291</v>
      </c>
      <c r="L848" s="71"/>
      <c r="M848" s="71"/>
      <c r="N848" s="71"/>
      <c r="O848" s="72"/>
      <c r="P848" s="99" t="s">
        <v>124</v>
      </c>
      <c r="Q848" s="71"/>
      <c r="R848" s="72"/>
      <c r="S848" s="145" t="s">
        <v>73</v>
      </c>
      <c r="T848" s="72"/>
      <c r="U848" s="146">
        <v>38400.0</v>
      </c>
      <c r="V848" s="71"/>
      <c r="W848" s="72"/>
      <c r="X848" s="146">
        <v>0.0</v>
      </c>
      <c r="Y848" s="72"/>
      <c r="Z848" s="145" t="s">
        <v>74</v>
      </c>
      <c r="AA848" s="72"/>
      <c r="AB848" s="147" t="s">
        <v>75</v>
      </c>
      <c r="AC848" s="75"/>
      <c r="AD848" s="75"/>
      <c r="AE848" s="75"/>
      <c r="AF848" s="75"/>
      <c r="AG848" s="75"/>
      <c r="AH848" s="75"/>
      <c r="AI848" s="75"/>
      <c r="AJ848" s="75"/>
      <c r="AK848" s="75"/>
      <c r="AL848" s="75"/>
      <c r="AM848" s="75"/>
    </row>
    <row r="849">
      <c r="A849" s="75"/>
      <c r="B849" s="160" t="s">
        <v>1852</v>
      </c>
      <c r="C849" s="161">
        <v>46085.850356979165</v>
      </c>
      <c r="D849" s="72"/>
      <c r="E849" s="143" t="s">
        <v>70</v>
      </c>
      <c r="F849" s="71"/>
      <c r="G849" s="72"/>
      <c r="H849" s="143" t="s">
        <v>196</v>
      </c>
      <c r="I849" s="71"/>
      <c r="J849" s="72"/>
      <c r="K849" s="143" t="s">
        <v>1843</v>
      </c>
      <c r="L849" s="71"/>
      <c r="M849" s="71"/>
      <c r="N849" s="71"/>
      <c r="O849" s="72"/>
      <c r="P849" s="99" t="s">
        <v>150</v>
      </c>
      <c r="Q849" s="71"/>
      <c r="R849" s="72"/>
      <c r="S849" s="145" t="s">
        <v>125</v>
      </c>
      <c r="T849" s="72"/>
      <c r="U849" s="146">
        <v>154000.0</v>
      </c>
      <c r="V849" s="71"/>
      <c r="W849" s="72"/>
      <c r="X849" s="146">
        <v>0.0</v>
      </c>
      <c r="Y849" s="72"/>
      <c r="Z849" s="145" t="s">
        <v>74</v>
      </c>
      <c r="AA849" s="72"/>
      <c r="AB849" s="147" t="s">
        <v>67</v>
      </c>
      <c r="AC849" s="75"/>
      <c r="AD849" s="75"/>
      <c r="AE849" s="75"/>
      <c r="AF849" s="75"/>
      <c r="AG849" s="75"/>
      <c r="AH849" s="75"/>
      <c r="AI849" s="75"/>
      <c r="AJ849" s="75"/>
      <c r="AK849" s="75"/>
      <c r="AL849" s="75"/>
      <c r="AM849" s="75"/>
    </row>
    <row r="850">
      <c r="A850" s="75"/>
      <c r="B850" s="160" t="s">
        <v>1853</v>
      </c>
      <c r="C850" s="161">
        <v>46084.85206065972</v>
      </c>
      <c r="D850" s="72"/>
      <c r="E850" s="143" t="s">
        <v>70</v>
      </c>
      <c r="F850" s="71"/>
      <c r="G850" s="72"/>
      <c r="H850" s="143" t="s">
        <v>196</v>
      </c>
      <c r="I850" s="71"/>
      <c r="J850" s="72"/>
      <c r="K850" s="143" t="s">
        <v>1854</v>
      </c>
      <c r="L850" s="71"/>
      <c r="M850" s="71"/>
      <c r="N850" s="71"/>
      <c r="O850" s="72"/>
      <c r="P850" s="99" t="s">
        <v>150</v>
      </c>
      <c r="Q850" s="71"/>
      <c r="R850" s="72"/>
      <c r="S850" s="145" t="s">
        <v>0</v>
      </c>
      <c r="T850" s="72"/>
      <c r="U850" s="146">
        <v>50000.0</v>
      </c>
      <c r="V850" s="71"/>
      <c r="W850" s="72"/>
      <c r="X850" s="146">
        <v>0.0</v>
      </c>
      <c r="Y850" s="72"/>
      <c r="Z850" s="145" t="s">
        <v>74</v>
      </c>
      <c r="AA850" s="72"/>
      <c r="AB850" s="147" t="s">
        <v>67</v>
      </c>
      <c r="AC850" s="75"/>
      <c r="AD850" s="75"/>
      <c r="AE850" s="75"/>
      <c r="AF850" s="75"/>
      <c r="AG850" s="75"/>
      <c r="AH850" s="75"/>
      <c r="AI850" s="75"/>
      <c r="AJ850" s="75"/>
      <c r="AK850" s="75"/>
      <c r="AL850" s="75"/>
      <c r="AM850" s="75"/>
    </row>
    <row r="851">
      <c r="A851" s="75"/>
      <c r="B851" s="160" t="s">
        <v>1855</v>
      </c>
      <c r="C851" s="161">
        <v>46084.85163038195</v>
      </c>
      <c r="D851" s="72"/>
      <c r="E851" s="143" t="s">
        <v>70</v>
      </c>
      <c r="F851" s="71"/>
      <c r="G851" s="72"/>
      <c r="H851" s="143" t="s">
        <v>196</v>
      </c>
      <c r="I851" s="71"/>
      <c r="J851" s="72"/>
      <c r="K851" s="143" t="s">
        <v>1854</v>
      </c>
      <c r="L851" s="71"/>
      <c r="M851" s="71"/>
      <c r="N851" s="71"/>
      <c r="O851" s="72"/>
      <c r="P851" s="99" t="s">
        <v>150</v>
      </c>
      <c r="Q851" s="71"/>
      <c r="R851" s="72"/>
      <c r="S851" s="145" t="s">
        <v>114</v>
      </c>
      <c r="T851" s="72"/>
      <c r="U851" s="146">
        <v>50000.0</v>
      </c>
      <c r="V851" s="71"/>
      <c r="W851" s="72"/>
      <c r="X851" s="146">
        <v>0.0</v>
      </c>
      <c r="Y851" s="72"/>
      <c r="Z851" s="145" t="s">
        <v>74</v>
      </c>
      <c r="AA851" s="72"/>
      <c r="AB851" s="147" t="s">
        <v>67</v>
      </c>
      <c r="AC851" s="75"/>
      <c r="AD851" s="75"/>
      <c r="AE851" s="75"/>
      <c r="AF851" s="75"/>
      <c r="AG851" s="75"/>
      <c r="AH851" s="75"/>
      <c r="AI851" s="75"/>
      <c r="AJ851" s="75"/>
      <c r="AK851" s="75"/>
      <c r="AL851" s="75"/>
      <c r="AM851" s="75"/>
    </row>
    <row r="852">
      <c r="A852" s="75"/>
      <c r="B852" s="160" t="s">
        <v>1856</v>
      </c>
      <c r="C852" s="161">
        <v>46083.89517722222</v>
      </c>
      <c r="D852" s="72"/>
      <c r="E852" s="143" t="s">
        <v>4</v>
      </c>
      <c r="F852" s="71"/>
      <c r="G852" s="72"/>
      <c r="H852" s="143" t="s">
        <v>193</v>
      </c>
      <c r="I852" s="71"/>
      <c r="J852" s="72"/>
      <c r="K852" s="143" t="s">
        <v>1857</v>
      </c>
      <c r="L852" s="71"/>
      <c r="M852" s="71"/>
      <c r="N852" s="71"/>
      <c r="O852" s="72"/>
      <c r="P852" s="99" t="s">
        <v>1514</v>
      </c>
      <c r="Q852" s="71"/>
      <c r="R852" s="72"/>
      <c r="S852" s="145" t="s">
        <v>73</v>
      </c>
      <c r="T852" s="72"/>
      <c r="U852" s="146">
        <v>2000.0</v>
      </c>
      <c r="V852" s="71"/>
      <c r="W852" s="72"/>
      <c r="X852" s="146">
        <v>0.0</v>
      </c>
      <c r="Y852" s="72"/>
      <c r="Z852" s="145" t="s">
        <v>74</v>
      </c>
      <c r="AA852" s="72"/>
      <c r="AB852" s="147" t="s">
        <v>67</v>
      </c>
      <c r="AC852" s="75"/>
      <c r="AD852" s="75"/>
      <c r="AE852" s="75"/>
      <c r="AF852" s="75"/>
      <c r="AG852" s="75"/>
      <c r="AH852" s="75"/>
      <c r="AI852" s="75"/>
      <c r="AJ852" s="75"/>
      <c r="AK852" s="75"/>
      <c r="AL852" s="75"/>
      <c r="AM852" s="75"/>
    </row>
    <row r="853">
      <c r="A853" s="75"/>
      <c r="B853" s="160" t="s">
        <v>1858</v>
      </c>
      <c r="C853" s="161">
        <v>46083.84162420139</v>
      </c>
      <c r="D853" s="72"/>
      <c r="E853" s="143" t="s">
        <v>70</v>
      </c>
      <c r="F853" s="71"/>
      <c r="G853" s="72"/>
      <c r="H853" s="143" t="s">
        <v>26</v>
      </c>
      <c r="I853" s="71"/>
      <c r="J853" s="72"/>
      <c r="K853" s="143" t="s">
        <v>1859</v>
      </c>
      <c r="L853" s="71"/>
      <c r="M853" s="71"/>
      <c r="N853" s="71"/>
      <c r="O853" s="72"/>
      <c r="P853" s="99" t="s">
        <v>636</v>
      </c>
      <c r="Q853" s="71"/>
      <c r="R853" s="72"/>
      <c r="S853" s="145" t="s">
        <v>73</v>
      </c>
      <c r="T853" s="72"/>
      <c r="U853" s="146">
        <v>80000.0</v>
      </c>
      <c r="V853" s="71"/>
      <c r="W853" s="72"/>
      <c r="X853" s="146">
        <v>0.0</v>
      </c>
      <c r="Y853" s="72"/>
      <c r="Z853" s="145" t="s">
        <v>74</v>
      </c>
      <c r="AA853" s="72"/>
      <c r="AB853" s="147" t="s">
        <v>67</v>
      </c>
      <c r="AC853" s="75"/>
      <c r="AD853" s="75"/>
      <c r="AE853" s="75"/>
      <c r="AF853" s="75"/>
      <c r="AG853" s="75"/>
      <c r="AH853" s="75"/>
      <c r="AI853" s="75"/>
      <c r="AJ853" s="75"/>
      <c r="AK853" s="75"/>
      <c r="AL853" s="75"/>
      <c r="AM853" s="75"/>
    </row>
    <row r="854">
      <c r="A854" s="75"/>
      <c r="B854" s="160" t="s">
        <v>1860</v>
      </c>
      <c r="C854" s="161">
        <v>46082.0</v>
      </c>
      <c r="D854" s="72"/>
      <c r="E854" s="143" t="s">
        <v>4</v>
      </c>
      <c r="F854" s="71"/>
      <c r="G854" s="72"/>
      <c r="H854" s="143" t="s">
        <v>127</v>
      </c>
      <c r="I854" s="71"/>
      <c r="J854" s="72"/>
      <c r="K854" s="143" t="s">
        <v>1495</v>
      </c>
      <c r="L854" s="71"/>
      <c r="M854" s="71"/>
      <c r="N854" s="71"/>
      <c r="O854" s="72"/>
      <c r="P854" s="99" t="s">
        <v>140</v>
      </c>
      <c r="Q854" s="71"/>
      <c r="R854" s="72"/>
      <c r="S854" s="145" t="s">
        <v>73</v>
      </c>
      <c r="T854" s="72"/>
      <c r="U854" s="146">
        <v>70000.0</v>
      </c>
      <c r="V854" s="71"/>
      <c r="W854" s="72"/>
      <c r="X854" s="146">
        <v>0.0</v>
      </c>
      <c r="Y854" s="72"/>
      <c r="Z854" s="145" t="s">
        <v>74</v>
      </c>
      <c r="AA854" s="72"/>
      <c r="AB854" s="147" t="s">
        <v>67</v>
      </c>
      <c r="AC854" s="75"/>
      <c r="AD854" s="75"/>
      <c r="AE854" s="75"/>
      <c r="AF854" s="75"/>
      <c r="AG854" s="75"/>
      <c r="AH854" s="75"/>
      <c r="AI854" s="75"/>
      <c r="AJ854" s="75"/>
      <c r="AK854" s="75"/>
      <c r="AL854" s="75"/>
      <c r="AM854" s="75"/>
    </row>
    <row r="855">
      <c r="A855" s="75"/>
      <c r="B855" s="160" t="s">
        <v>1861</v>
      </c>
      <c r="C855" s="161">
        <v>46082.0</v>
      </c>
      <c r="D855" s="72"/>
      <c r="E855" s="143" t="s">
        <v>70</v>
      </c>
      <c r="F855" s="71"/>
      <c r="G855" s="72"/>
      <c r="H855" s="143" t="s">
        <v>26</v>
      </c>
      <c r="I855" s="71"/>
      <c r="J855" s="72"/>
      <c r="K855" s="143" t="s">
        <v>1862</v>
      </c>
      <c r="L855" s="71"/>
      <c r="M855" s="71"/>
      <c r="N855" s="71"/>
      <c r="O855" s="72"/>
      <c r="P855" s="99" t="s">
        <v>636</v>
      </c>
      <c r="Q855" s="71"/>
      <c r="R855" s="72"/>
      <c r="S855" s="145" t="s">
        <v>73</v>
      </c>
      <c r="T855" s="72"/>
      <c r="U855" s="146">
        <v>1430000.0</v>
      </c>
      <c r="V855" s="71"/>
      <c r="W855" s="72"/>
      <c r="X855" s="146">
        <v>0.0</v>
      </c>
      <c r="Y855" s="72"/>
      <c r="Z855" s="145" t="s">
        <v>74</v>
      </c>
      <c r="AA855" s="72"/>
      <c r="AB855" s="147" t="s">
        <v>67</v>
      </c>
      <c r="AC855" s="75"/>
      <c r="AD855" s="75"/>
      <c r="AE855" s="75"/>
      <c r="AF855" s="75"/>
      <c r="AG855" s="75"/>
      <c r="AH855" s="75"/>
      <c r="AI855" s="75"/>
      <c r="AJ855" s="75"/>
      <c r="AK855" s="75"/>
      <c r="AL855" s="75"/>
      <c r="AM855" s="75"/>
    </row>
    <row r="856">
      <c r="A856" s="75"/>
      <c r="B856" s="160" t="s">
        <v>1863</v>
      </c>
      <c r="C856" s="161">
        <v>46082.0</v>
      </c>
      <c r="D856" s="72"/>
      <c r="E856" s="143" t="s">
        <v>70</v>
      </c>
      <c r="F856" s="71"/>
      <c r="G856" s="72"/>
      <c r="H856" s="143" t="s">
        <v>26</v>
      </c>
      <c r="I856" s="71"/>
      <c r="J856" s="72"/>
      <c r="K856" s="143" t="s">
        <v>1864</v>
      </c>
      <c r="L856" s="71"/>
      <c r="M856" s="71"/>
      <c r="N856" s="71"/>
      <c r="O856" s="72"/>
      <c r="P856" s="99" t="s">
        <v>636</v>
      </c>
      <c r="Q856" s="71"/>
      <c r="R856" s="72"/>
      <c r="S856" s="145" t="s">
        <v>73</v>
      </c>
      <c r="T856" s="72"/>
      <c r="U856" s="146">
        <v>1850000.0</v>
      </c>
      <c r="V856" s="71"/>
      <c r="W856" s="72"/>
      <c r="X856" s="146">
        <v>0.0</v>
      </c>
      <c r="Y856" s="72"/>
      <c r="Z856" s="145" t="s">
        <v>74</v>
      </c>
      <c r="AA856" s="72"/>
      <c r="AB856" s="147" t="s">
        <v>67</v>
      </c>
      <c r="AC856" s="75"/>
      <c r="AD856" s="75"/>
      <c r="AE856" s="75"/>
      <c r="AF856" s="75"/>
      <c r="AG856" s="75"/>
      <c r="AH856" s="75"/>
      <c r="AI856" s="75"/>
      <c r="AJ856" s="75"/>
      <c r="AK856" s="75"/>
      <c r="AL856" s="75"/>
      <c r="AM856" s="75"/>
    </row>
    <row r="857">
      <c r="A857" s="75"/>
      <c r="B857" s="160" t="s">
        <v>1865</v>
      </c>
      <c r="C857" s="161">
        <v>46078.0</v>
      </c>
      <c r="D857" s="72"/>
      <c r="E857" s="143" t="s">
        <v>4</v>
      </c>
      <c r="F857" s="71"/>
      <c r="G857" s="72"/>
      <c r="H857" s="143" t="s">
        <v>127</v>
      </c>
      <c r="I857" s="71"/>
      <c r="J857" s="72"/>
      <c r="K857" s="143" t="s">
        <v>1866</v>
      </c>
      <c r="L857" s="71"/>
      <c r="M857" s="71"/>
      <c r="N857" s="71"/>
      <c r="O857" s="72"/>
      <c r="P857" s="99" t="s">
        <v>397</v>
      </c>
      <c r="Q857" s="71"/>
      <c r="R857" s="72"/>
      <c r="S857" s="145" t="s">
        <v>73</v>
      </c>
      <c r="T857" s="72"/>
      <c r="U857" s="146">
        <v>2840000.0</v>
      </c>
      <c r="V857" s="71"/>
      <c r="W857" s="72"/>
      <c r="X857" s="146">
        <v>0.0</v>
      </c>
      <c r="Y857" s="72"/>
      <c r="Z857" s="145" t="s">
        <v>74</v>
      </c>
      <c r="AA857" s="72"/>
      <c r="AB857" s="147" t="s">
        <v>75</v>
      </c>
      <c r="AC857" s="75"/>
      <c r="AD857" s="75"/>
      <c r="AE857" s="75"/>
      <c r="AF857" s="75"/>
      <c r="AG857" s="75"/>
      <c r="AH857" s="75"/>
      <c r="AI857" s="75"/>
      <c r="AJ857" s="75"/>
      <c r="AK857" s="75"/>
      <c r="AL857" s="75"/>
      <c r="AM857" s="75"/>
    </row>
    <row r="858">
      <c r="A858" s="75"/>
      <c r="B858" s="160" t="s">
        <v>1867</v>
      </c>
      <c r="C858" s="161">
        <v>46078.0</v>
      </c>
      <c r="D858" s="72"/>
      <c r="E858" s="143" t="s">
        <v>4</v>
      </c>
      <c r="F858" s="71"/>
      <c r="G858" s="72"/>
      <c r="H858" s="143" t="s">
        <v>127</v>
      </c>
      <c r="I858" s="71"/>
      <c r="J858" s="72"/>
      <c r="K858" s="143" t="s">
        <v>1732</v>
      </c>
      <c r="L858" s="71"/>
      <c r="M858" s="71"/>
      <c r="N858" s="71"/>
      <c r="O858" s="72"/>
      <c r="P858" s="99" t="s">
        <v>1514</v>
      </c>
      <c r="Q858" s="71"/>
      <c r="R858" s="72"/>
      <c r="S858" s="145" t="s">
        <v>73</v>
      </c>
      <c r="T858" s="72"/>
      <c r="U858" s="146">
        <v>4270000.0</v>
      </c>
      <c r="V858" s="71"/>
      <c r="W858" s="72"/>
      <c r="X858" s="146">
        <v>0.0</v>
      </c>
      <c r="Y858" s="72"/>
      <c r="Z858" s="145" t="s">
        <v>74</v>
      </c>
      <c r="AA858" s="72"/>
      <c r="AB858" s="147" t="s">
        <v>67</v>
      </c>
      <c r="AC858" s="75"/>
      <c r="AD858" s="75"/>
      <c r="AE858" s="75"/>
      <c r="AF858" s="75"/>
      <c r="AG858" s="75"/>
      <c r="AH858" s="75"/>
      <c r="AI858" s="75"/>
      <c r="AJ858" s="75"/>
      <c r="AK858" s="75"/>
      <c r="AL858" s="75"/>
      <c r="AM858" s="75"/>
    </row>
    <row r="859">
      <c r="A859" s="75"/>
      <c r="B859" s="160" t="s">
        <v>1868</v>
      </c>
      <c r="C859" s="161">
        <v>46076.0</v>
      </c>
      <c r="D859" s="72"/>
      <c r="E859" s="143" t="s">
        <v>70</v>
      </c>
      <c r="F859" s="71"/>
      <c r="G859" s="72"/>
      <c r="H859" s="143" t="s">
        <v>26</v>
      </c>
      <c r="I859" s="71"/>
      <c r="J859" s="72"/>
      <c r="K859" s="143" t="s">
        <v>1869</v>
      </c>
      <c r="L859" s="71"/>
      <c r="M859" s="71"/>
      <c r="N859" s="71"/>
      <c r="O859" s="72"/>
      <c r="P859" s="99" t="s">
        <v>636</v>
      </c>
      <c r="Q859" s="71"/>
      <c r="R859" s="72"/>
      <c r="S859" s="145" t="s">
        <v>73</v>
      </c>
      <c r="T859" s="72"/>
      <c r="U859" s="146">
        <v>100000.0</v>
      </c>
      <c r="V859" s="71"/>
      <c r="W859" s="72"/>
      <c r="X859" s="146">
        <v>0.0</v>
      </c>
      <c r="Y859" s="72"/>
      <c r="Z859" s="145" t="s">
        <v>74</v>
      </c>
      <c r="AA859" s="72"/>
      <c r="AB859" s="147" t="s">
        <v>75</v>
      </c>
      <c r="AC859" s="75"/>
      <c r="AD859" s="75"/>
      <c r="AE859" s="75"/>
      <c r="AF859" s="75"/>
      <c r="AG859" s="75"/>
      <c r="AH859" s="75"/>
      <c r="AI859" s="75"/>
      <c r="AJ859" s="75"/>
      <c r="AK859" s="75"/>
      <c r="AL859" s="75"/>
      <c r="AM859" s="75"/>
    </row>
    <row r="860">
      <c r="A860" s="75"/>
      <c r="B860" s="160" t="s">
        <v>1870</v>
      </c>
      <c r="C860" s="161">
        <v>46076.0</v>
      </c>
      <c r="D860" s="72"/>
      <c r="E860" s="143" t="s">
        <v>4</v>
      </c>
      <c r="F860" s="71"/>
      <c r="G860" s="72"/>
      <c r="H860" s="143" t="s">
        <v>127</v>
      </c>
      <c r="I860" s="71"/>
      <c r="J860" s="72"/>
      <c r="K860" s="143" t="s">
        <v>1495</v>
      </c>
      <c r="L860" s="71"/>
      <c r="M860" s="71"/>
      <c r="N860" s="71"/>
      <c r="O860" s="72"/>
      <c r="P860" s="99" t="s">
        <v>140</v>
      </c>
      <c r="Q860" s="71"/>
      <c r="R860" s="72"/>
      <c r="S860" s="145" t="s">
        <v>73</v>
      </c>
      <c r="T860" s="72"/>
      <c r="U860" s="146">
        <v>100000.0</v>
      </c>
      <c r="V860" s="71"/>
      <c r="W860" s="72"/>
      <c r="X860" s="146">
        <v>0.0</v>
      </c>
      <c r="Y860" s="72"/>
      <c r="Z860" s="145" t="s">
        <v>74</v>
      </c>
      <c r="AA860" s="72"/>
      <c r="AB860" s="147" t="s">
        <v>75</v>
      </c>
      <c r="AC860" s="75"/>
      <c r="AD860" s="75"/>
      <c r="AE860" s="75"/>
      <c r="AF860" s="75"/>
      <c r="AG860" s="75"/>
      <c r="AH860" s="75"/>
      <c r="AI860" s="75"/>
      <c r="AJ860" s="75"/>
      <c r="AK860" s="75"/>
      <c r="AL860" s="75"/>
      <c r="AM860" s="75"/>
    </row>
    <row r="861">
      <c r="A861" s="75"/>
      <c r="B861" s="171"/>
      <c r="C861" s="172"/>
      <c r="D861" s="72"/>
      <c r="E861" s="143"/>
      <c r="F861" s="71"/>
      <c r="G861" s="72"/>
      <c r="H861" s="173"/>
      <c r="I861" s="71"/>
      <c r="J861" s="72"/>
      <c r="K861" s="173"/>
      <c r="L861" s="71"/>
      <c r="M861" s="71"/>
      <c r="N861" s="71"/>
      <c r="O861" s="72"/>
      <c r="P861" s="174"/>
      <c r="Q861" s="71"/>
      <c r="R861" s="72"/>
      <c r="S861" s="175"/>
      <c r="T861" s="72"/>
      <c r="U861" s="176"/>
      <c r="V861" s="71"/>
      <c r="W861" s="72"/>
      <c r="X861" s="176"/>
      <c r="Y861" s="72"/>
      <c r="Z861" s="175"/>
      <c r="AA861" s="72"/>
      <c r="AB861" s="177"/>
      <c r="AC861" s="75"/>
      <c r="AD861" s="75"/>
      <c r="AE861" s="75"/>
      <c r="AF861" s="75"/>
      <c r="AG861" s="75"/>
      <c r="AH861" s="75"/>
      <c r="AI861" s="75"/>
      <c r="AJ861" s="75"/>
      <c r="AK861" s="75"/>
      <c r="AL861" s="75"/>
      <c r="AM861" s="75"/>
    </row>
    <row r="862">
      <c r="A862" s="75"/>
      <c r="B862" s="171"/>
      <c r="C862" s="172"/>
      <c r="D862" s="72"/>
      <c r="E862" s="143"/>
      <c r="F862" s="71"/>
      <c r="G862" s="72"/>
      <c r="H862" s="173"/>
      <c r="I862" s="71"/>
      <c r="J862" s="72"/>
      <c r="K862" s="173"/>
      <c r="L862" s="71"/>
      <c r="M862" s="71"/>
      <c r="N862" s="71"/>
      <c r="O862" s="72"/>
      <c r="P862" s="174"/>
      <c r="Q862" s="71"/>
      <c r="R862" s="72"/>
      <c r="S862" s="175"/>
      <c r="T862" s="72"/>
      <c r="U862" s="176"/>
      <c r="V862" s="71"/>
      <c r="W862" s="72"/>
      <c r="X862" s="176"/>
      <c r="Y862" s="72"/>
      <c r="Z862" s="175"/>
      <c r="AA862" s="72"/>
      <c r="AB862" s="177"/>
      <c r="AC862" s="75"/>
      <c r="AD862" s="75"/>
      <c r="AE862" s="75"/>
      <c r="AF862" s="75"/>
      <c r="AG862" s="75"/>
      <c r="AH862" s="75"/>
      <c r="AI862" s="75"/>
      <c r="AJ862" s="75"/>
      <c r="AK862" s="75"/>
      <c r="AL862" s="75"/>
      <c r="AM862" s="75"/>
    </row>
    <row r="863">
      <c r="A863" s="75"/>
      <c r="B863" s="171"/>
      <c r="C863" s="172"/>
      <c r="D863" s="72"/>
      <c r="E863" s="143"/>
      <c r="F863" s="71"/>
      <c r="G863" s="72"/>
      <c r="H863" s="173"/>
      <c r="I863" s="71"/>
      <c r="J863" s="72"/>
      <c r="K863" s="173"/>
      <c r="L863" s="71"/>
      <c r="M863" s="71"/>
      <c r="N863" s="71"/>
      <c r="O863" s="72"/>
      <c r="P863" s="174"/>
      <c r="Q863" s="71"/>
      <c r="R863" s="72"/>
      <c r="S863" s="175"/>
      <c r="T863" s="72"/>
      <c r="U863" s="176"/>
      <c r="V863" s="71"/>
      <c r="W863" s="72"/>
      <c r="X863" s="176"/>
      <c r="Y863" s="72"/>
      <c r="Z863" s="175"/>
      <c r="AA863" s="72"/>
      <c r="AB863" s="177"/>
      <c r="AC863" s="75"/>
      <c r="AD863" s="75"/>
      <c r="AE863" s="75"/>
      <c r="AF863" s="75"/>
      <c r="AG863" s="75"/>
      <c r="AH863" s="75"/>
      <c r="AI863" s="75"/>
      <c r="AJ863" s="75"/>
      <c r="AK863" s="75"/>
      <c r="AL863" s="75"/>
      <c r="AM863" s="75"/>
    </row>
    <row r="864">
      <c r="A864" s="75"/>
      <c r="B864" s="171"/>
      <c r="C864" s="172"/>
      <c r="D864" s="72"/>
      <c r="E864" s="143"/>
      <c r="F864" s="71"/>
      <c r="G864" s="72"/>
      <c r="H864" s="173"/>
      <c r="I864" s="71"/>
      <c r="J864" s="72"/>
      <c r="K864" s="173"/>
      <c r="L864" s="71"/>
      <c r="M864" s="71"/>
      <c r="N864" s="71"/>
      <c r="O864" s="72"/>
      <c r="P864" s="174"/>
      <c r="Q864" s="71"/>
      <c r="R864" s="72"/>
      <c r="S864" s="175"/>
      <c r="T864" s="72"/>
      <c r="U864" s="176"/>
      <c r="V864" s="71"/>
      <c r="W864" s="72"/>
      <c r="X864" s="176"/>
      <c r="Y864" s="72"/>
      <c r="Z864" s="175"/>
      <c r="AA864" s="72"/>
      <c r="AB864" s="177"/>
      <c r="AC864" s="75"/>
      <c r="AD864" s="75"/>
      <c r="AE864" s="75"/>
      <c r="AF864" s="75"/>
      <c r="AG864" s="75"/>
      <c r="AH864" s="75"/>
      <c r="AI864" s="75"/>
      <c r="AJ864" s="75"/>
      <c r="AK864" s="75"/>
      <c r="AL864" s="75"/>
      <c r="AM864" s="75"/>
    </row>
    <row r="865">
      <c r="A865" s="75"/>
      <c r="B865" s="171"/>
      <c r="C865" s="172"/>
      <c r="D865" s="72"/>
      <c r="E865" s="143"/>
      <c r="F865" s="71"/>
      <c r="G865" s="72"/>
      <c r="H865" s="173"/>
      <c r="I865" s="71"/>
      <c r="J865" s="72"/>
      <c r="K865" s="173"/>
      <c r="L865" s="71"/>
      <c r="M865" s="71"/>
      <c r="N865" s="71"/>
      <c r="O865" s="72"/>
      <c r="P865" s="174"/>
      <c r="Q865" s="71"/>
      <c r="R865" s="72"/>
      <c r="S865" s="175"/>
      <c r="T865" s="72"/>
      <c r="U865" s="176"/>
      <c r="V865" s="71"/>
      <c r="W865" s="72"/>
      <c r="X865" s="176"/>
      <c r="Y865" s="72"/>
      <c r="Z865" s="175"/>
      <c r="AA865" s="72"/>
      <c r="AB865" s="177"/>
      <c r="AC865" s="75"/>
      <c r="AD865" s="75"/>
      <c r="AE865" s="75"/>
      <c r="AF865" s="75"/>
      <c r="AG865" s="75"/>
      <c r="AH865" s="75"/>
      <c r="AI865" s="75"/>
      <c r="AJ865" s="75"/>
      <c r="AK865" s="75"/>
      <c r="AL865" s="75"/>
      <c r="AM865" s="75"/>
    </row>
    <row r="866">
      <c r="A866" s="75"/>
      <c r="B866" s="171"/>
      <c r="C866" s="172"/>
      <c r="D866" s="72"/>
      <c r="E866" s="143"/>
      <c r="F866" s="71"/>
      <c r="G866" s="72"/>
      <c r="H866" s="173"/>
      <c r="I866" s="71"/>
      <c r="J866" s="72"/>
      <c r="K866" s="173"/>
      <c r="L866" s="71"/>
      <c r="M866" s="71"/>
      <c r="N866" s="71"/>
      <c r="O866" s="72"/>
      <c r="P866" s="174"/>
      <c r="Q866" s="71"/>
      <c r="R866" s="72"/>
      <c r="S866" s="175"/>
      <c r="T866" s="72"/>
      <c r="U866" s="176"/>
      <c r="V866" s="71"/>
      <c r="W866" s="72"/>
      <c r="X866" s="176"/>
      <c r="Y866" s="72"/>
      <c r="Z866" s="175"/>
      <c r="AA866" s="72"/>
      <c r="AB866" s="177"/>
      <c r="AC866" s="75"/>
      <c r="AD866" s="75"/>
      <c r="AE866" s="75"/>
      <c r="AF866" s="75"/>
      <c r="AG866" s="75"/>
      <c r="AH866" s="75"/>
      <c r="AI866" s="75"/>
      <c r="AJ866" s="75"/>
      <c r="AK866" s="75"/>
      <c r="AL866" s="75"/>
      <c r="AM866" s="75"/>
    </row>
    <row r="867">
      <c r="A867" s="75"/>
      <c r="B867" s="171"/>
      <c r="C867" s="172"/>
      <c r="D867" s="72"/>
      <c r="E867" s="143"/>
      <c r="F867" s="71"/>
      <c r="G867" s="72"/>
      <c r="H867" s="173"/>
      <c r="I867" s="71"/>
      <c r="J867" s="72"/>
      <c r="K867" s="173"/>
      <c r="L867" s="71"/>
      <c r="M867" s="71"/>
      <c r="N867" s="71"/>
      <c r="O867" s="72"/>
      <c r="P867" s="174"/>
      <c r="Q867" s="71"/>
      <c r="R867" s="72"/>
      <c r="S867" s="175"/>
      <c r="T867" s="72"/>
      <c r="U867" s="176"/>
      <c r="V867" s="71"/>
      <c r="W867" s="72"/>
      <c r="X867" s="176"/>
      <c r="Y867" s="72"/>
      <c r="Z867" s="175"/>
      <c r="AA867" s="72"/>
      <c r="AB867" s="177"/>
      <c r="AC867" s="75"/>
      <c r="AD867" s="75"/>
      <c r="AE867" s="75"/>
      <c r="AF867" s="75"/>
      <c r="AG867" s="75"/>
      <c r="AH867" s="75"/>
      <c r="AI867" s="75"/>
      <c r="AJ867" s="75"/>
      <c r="AK867" s="75"/>
      <c r="AL867" s="75"/>
      <c r="AM867" s="75"/>
    </row>
    <row r="868">
      <c r="A868" s="75"/>
      <c r="B868" s="171"/>
      <c r="C868" s="172"/>
      <c r="D868" s="72"/>
      <c r="E868" s="143"/>
      <c r="F868" s="71"/>
      <c r="G868" s="72"/>
      <c r="H868" s="173"/>
      <c r="I868" s="71"/>
      <c r="J868" s="72"/>
      <c r="K868" s="173"/>
      <c r="L868" s="71"/>
      <c r="M868" s="71"/>
      <c r="N868" s="71"/>
      <c r="O868" s="72"/>
      <c r="P868" s="174"/>
      <c r="Q868" s="71"/>
      <c r="R868" s="72"/>
      <c r="S868" s="175"/>
      <c r="T868" s="72"/>
      <c r="U868" s="176"/>
      <c r="V868" s="71"/>
      <c r="W868" s="72"/>
      <c r="X868" s="176"/>
      <c r="Y868" s="72"/>
      <c r="Z868" s="175"/>
      <c r="AA868" s="72"/>
      <c r="AB868" s="177"/>
      <c r="AC868" s="75"/>
      <c r="AD868" s="75"/>
      <c r="AE868" s="75"/>
      <c r="AF868" s="75"/>
      <c r="AG868" s="75"/>
      <c r="AH868" s="75"/>
      <c r="AI868" s="75"/>
      <c r="AJ868" s="75"/>
      <c r="AK868" s="75"/>
      <c r="AL868" s="75"/>
      <c r="AM868" s="75"/>
    </row>
    <row r="869">
      <c r="A869" s="75"/>
      <c r="B869" s="171"/>
      <c r="C869" s="172"/>
      <c r="D869" s="72"/>
      <c r="E869" s="143"/>
      <c r="F869" s="71"/>
      <c r="G869" s="72"/>
      <c r="H869" s="173"/>
      <c r="I869" s="71"/>
      <c r="J869" s="72"/>
      <c r="K869" s="173"/>
      <c r="L869" s="71"/>
      <c r="M869" s="71"/>
      <c r="N869" s="71"/>
      <c r="O869" s="72"/>
      <c r="P869" s="174"/>
      <c r="Q869" s="71"/>
      <c r="R869" s="72"/>
      <c r="S869" s="175"/>
      <c r="T869" s="72"/>
      <c r="U869" s="176"/>
      <c r="V869" s="71"/>
      <c r="W869" s="72"/>
      <c r="X869" s="176"/>
      <c r="Y869" s="72"/>
      <c r="Z869" s="175"/>
      <c r="AA869" s="72"/>
      <c r="AB869" s="177"/>
      <c r="AC869" s="75"/>
      <c r="AD869" s="75"/>
      <c r="AE869" s="75"/>
      <c r="AF869" s="75"/>
      <c r="AG869" s="75"/>
      <c r="AH869" s="75"/>
      <c r="AI869" s="75"/>
      <c r="AJ869" s="75"/>
      <c r="AK869" s="75"/>
      <c r="AL869" s="75"/>
      <c r="AM869" s="75"/>
    </row>
    <row r="870">
      <c r="A870" s="75"/>
      <c r="B870" s="171"/>
      <c r="C870" s="172"/>
      <c r="D870" s="72"/>
      <c r="E870" s="143"/>
      <c r="F870" s="71"/>
      <c r="G870" s="72"/>
      <c r="H870" s="173"/>
      <c r="I870" s="71"/>
      <c r="J870" s="72"/>
      <c r="K870" s="173"/>
      <c r="L870" s="71"/>
      <c r="M870" s="71"/>
      <c r="N870" s="71"/>
      <c r="O870" s="72"/>
      <c r="P870" s="174"/>
      <c r="Q870" s="71"/>
      <c r="R870" s="72"/>
      <c r="S870" s="175"/>
      <c r="T870" s="72"/>
      <c r="U870" s="176"/>
      <c r="V870" s="71"/>
      <c r="W870" s="72"/>
      <c r="X870" s="176"/>
      <c r="Y870" s="72"/>
      <c r="Z870" s="175"/>
      <c r="AA870" s="72"/>
      <c r="AB870" s="177"/>
      <c r="AC870" s="75"/>
      <c r="AD870" s="75"/>
      <c r="AE870" s="75"/>
      <c r="AF870" s="75"/>
      <c r="AG870" s="75"/>
      <c r="AH870" s="75"/>
      <c r="AI870" s="75"/>
      <c r="AJ870" s="75"/>
      <c r="AK870" s="75"/>
      <c r="AL870" s="75"/>
      <c r="AM870" s="75"/>
    </row>
    <row r="871">
      <c r="A871" s="75"/>
      <c r="B871" s="171"/>
      <c r="C871" s="172"/>
      <c r="D871" s="72"/>
      <c r="E871" s="143"/>
      <c r="F871" s="71"/>
      <c r="G871" s="72"/>
      <c r="H871" s="173"/>
      <c r="I871" s="71"/>
      <c r="J871" s="72"/>
      <c r="K871" s="173"/>
      <c r="L871" s="71"/>
      <c r="M871" s="71"/>
      <c r="N871" s="71"/>
      <c r="O871" s="72"/>
      <c r="P871" s="174"/>
      <c r="Q871" s="71"/>
      <c r="R871" s="72"/>
      <c r="S871" s="175"/>
      <c r="T871" s="72"/>
      <c r="U871" s="176"/>
      <c r="V871" s="71"/>
      <c r="W871" s="72"/>
      <c r="X871" s="176"/>
      <c r="Y871" s="72"/>
      <c r="Z871" s="175"/>
      <c r="AA871" s="72"/>
      <c r="AB871" s="177"/>
      <c r="AC871" s="75"/>
      <c r="AD871" s="75"/>
      <c r="AE871" s="75"/>
      <c r="AF871" s="75"/>
      <c r="AG871" s="75"/>
      <c r="AH871" s="75"/>
      <c r="AI871" s="75"/>
      <c r="AJ871" s="75"/>
      <c r="AK871" s="75"/>
      <c r="AL871" s="75"/>
      <c r="AM871" s="75"/>
    </row>
    <row r="872">
      <c r="A872" s="75"/>
      <c r="B872" s="171"/>
      <c r="C872" s="172"/>
      <c r="D872" s="72"/>
      <c r="E872" s="143"/>
      <c r="F872" s="71"/>
      <c r="G872" s="72"/>
      <c r="H872" s="173"/>
      <c r="I872" s="71"/>
      <c r="J872" s="72"/>
      <c r="K872" s="173"/>
      <c r="L872" s="71"/>
      <c r="M872" s="71"/>
      <c r="N872" s="71"/>
      <c r="O872" s="72"/>
      <c r="P872" s="174"/>
      <c r="Q872" s="71"/>
      <c r="R872" s="72"/>
      <c r="S872" s="175"/>
      <c r="T872" s="72"/>
      <c r="U872" s="176"/>
      <c r="V872" s="71"/>
      <c r="W872" s="72"/>
      <c r="X872" s="176"/>
      <c r="Y872" s="72"/>
      <c r="Z872" s="175"/>
      <c r="AA872" s="72"/>
      <c r="AB872" s="177"/>
      <c r="AC872" s="75"/>
      <c r="AD872" s="75"/>
      <c r="AE872" s="75"/>
      <c r="AF872" s="75"/>
      <c r="AG872" s="75"/>
      <c r="AH872" s="75"/>
      <c r="AI872" s="75"/>
      <c r="AJ872" s="75"/>
      <c r="AK872" s="75"/>
      <c r="AL872" s="75"/>
      <c r="AM872" s="75"/>
    </row>
    <row r="873">
      <c r="A873" s="75"/>
      <c r="B873" s="171"/>
      <c r="C873" s="172"/>
      <c r="D873" s="72"/>
      <c r="E873" s="143"/>
      <c r="F873" s="71"/>
      <c r="G873" s="72"/>
      <c r="H873" s="173"/>
      <c r="I873" s="71"/>
      <c r="J873" s="72"/>
      <c r="K873" s="173"/>
      <c r="L873" s="71"/>
      <c r="M873" s="71"/>
      <c r="N873" s="71"/>
      <c r="O873" s="72"/>
      <c r="P873" s="174"/>
      <c r="Q873" s="71"/>
      <c r="R873" s="72"/>
      <c r="S873" s="175"/>
      <c r="T873" s="72"/>
      <c r="U873" s="176"/>
      <c r="V873" s="71"/>
      <c r="W873" s="72"/>
      <c r="X873" s="176"/>
      <c r="Y873" s="72"/>
      <c r="Z873" s="175"/>
      <c r="AA873" s="72"/>
      <c r="AB873" s="177"/>
      <c r="AC873" s="75"/>
      <c r="AD873" s="75"/>
      <c r="AE873" s="75"/>
      <c r="AF873" s="75"/>
      <c r="AG873" s="75"/>
      <c r="AH873" s="75"/>
      <c r="AI873" s="75"/>
      <c r="AJ873" s="75"/>
      <c r="AK873" s="75"/>
      <c r="AL873" s="75"/>
      <c r="AM873" s="75"/>
    </row>
    <row r="874">
      <c r="A874" s="75"/>
      <c r="B874" s="171"/>
      <c r="C874" s="172"/>
      <c r="D874" s="72"/>
      <c r="E874" s="143"/>
      <c r="F874" s="71"/>
      <c r="G874" s="72"/>
      <c r="H874" s="173"/>
      <c r="I874" s="71"/>
      <c r="J874" s="72"/>
      <c r="K874" s="173"/>
      <c r="L874" s="71"/>
      <c r="M874" s="71"/>
      <c r="N874" s="71"/>
      <c r="O874" s="72"/>
      <c r="P874" s="174"/>
      <c r="Q874" s="71"/>
      <c r="R874" s="72"/>
      <c r="S874" s="175"/>
      <c r="T874" s="72"/>
      <c r="U874" s="176"/>
      <c r="V874" s="71"/>
      <c r="W874" s="72"/>
      <c r="X874" s="176"/>
      <c r="Y874" s="72"/>
      <c r="Z874" s="175"/>
      <c r="AA874" s="72"/>
      <c r="AB874" s="177"/>
      <c r="AC874" s="75"/>
      <c r="AD874" s="75"/>
      <c r="AE874" s="75"/>
      <c r="AF874" s="75"/>
      <c r="AG874" s="75"/>
      <c r="AH874" s="75"/>
      <c r="AI874" s="75"/>
      <c r="AJ874" s="75"/>
      <c r="AK874" s="75"/>
      <c r="AL874" s="75"/>
      <c r="AM874" s="75"/>
    </row>
    <row r="875">
      <c r="A875" s="75"/>
      <c r="B875" s="171"/>
      <c r="C875" s="172"/>
      <c r="D875" s="72"/>
      <c r="E875" s="143"/>
      <c r="F875" s="71"/>
      <c r="G875" s="72"/>
      <c r="H875" s="173"/>
      <c r="I875" s="71"/>
      <c r="J875" s="72"/>
      <c r="K875" s="173"/>
      <c r="L875" s="71"/>
      <c r="M875" s="71"/>
      <c r="N875" s="71"/>
      <c r="O875" s="72"/>
      <c r="P875" s="174"/>
      <c r="Q875" s="71"/>
      <c r="R875" s="72"/>
      <c r="S875" s="175"/>
      <c r="T875" s="72"/>
      <c r="U875" s="176"/>
      <c r="V875" s="71"/>
      <c r="W875" s="72"/>
      <c r="X875" s="176"/>
      <c r="Y875" s="72"/>
      <c r="Z875" s="175"/>
      <c r="AA875" s="72"/>
      <c r="AB875" s="177"/>
      <c r="AC875" s="75"/>
      <c r="AD875" s="75"/>
      <c r="AE875" s="75"/>
      <c r="AF875" s="75"/>
      <c r="AG875" s="75"/>
      <c r="AH875" s="75"/>
      <c r="AI875" s="75"/>
      <c r="AJ875" s="75"/>
      <c r="AK875" s="75"/>
      <c r="AL875" s="75"/>
      <c r="AM875" s="75"/>
    </row>
    <row r="876">
      <c r="A876" s="75"/>
      <c r="B876" s="171"/>
      <c r="C876" s="172"/>
      <c r="D876" s="72"/>
      <c r="E876" s="143"/>
      <c r="F876" s="71"/>
      <c r="G876" s="72"/>
      <c r="H876" s="173"/>
      <c r="I876" s="71"/>
      <c r="J876" s="72"/>
      <c r="K876" s="173"/>
      <c r="L876" s="71"/>
      <c r="M876" s="71"/>
      <c r="N876" s="71"/>
      <c r="O876" s="72"/>
      <c r="P876" s="174"/>
      <c r="Q876" s="71"/>
      <c r="R876" s="72"/>
      <c r="S876" s="175"/>
      <c r="T876" s="72"/>
      <c r="U876" s="176"/>
      <c r="V876" s="71"/>
      <c r="W876" s="72"/>
      <c r="X876" s="176"/>
      <c r="Y876" s="72"/>
      <c r="Z876" s="175"/>
      <c r="AA876" s="72"/>
      <c r="AB876" s="177"/>
      <c r="AC876" s="75"/>
      <c r="AD876" s="75"/>
      <c r="AE876" s="75"/>
      <c r="AF876" s="75"/>
      <c r="AG876" s="75"/>
      <c r="AH876" s="75"/>
      <c r="AI876" s="75"/>
      <c r="AJ876" s="75"/>
      <c r="AK876" s="75"/>
      <c r="AL876" s="75"/>
      <c r="AM876" s="75"/>
    </row>
    <row r="877">
      <c r="A877" s="75"/>
      <c r="B877" s="171"/>
      <c r="C877" s="172"/>
      <c r="D877" s="72"/>
      <c r="E877" s="143"/>
      <c r="F877" s="71"/>
      <c r="G877" s="72"/>
      <c r="H877" s="173"/>
      <c r="I877" s="71"/>
      <c r="J877" s="72"/>
      <c r="K877" s="173"/>
      <c r="L877" s="71"/>
      <c r="M877" s="71"/>
      <c r="N877" s="71"/>
      <c r="O877" s="72"/>
      <c r="P877" s="174"/>
      <c r="Q877" s="71"/>
      <c r="R877" s="72"/>
      <c r="S877" s="175"/>
      <c r="T877" s="72"/>
      <c r="U877" s="176"/>
      <c r="V877" s="71"/>
      <c r="W877" s="72"/>
      <c r="X877" s="176"/>
      <c r="Y877" s="72"/>
      <c r="Z877" s="175"/>
      <c r="AA877" s="72"/>
      <c r="AB877" s="177"/>
      <c r="AC877" s="75"/>
      <c r="AD877" s="75"/>
      <c r="AE877" s="75"/>
      <c r="AF877" s="75"/>
      <c r="AG877" s="75"/>
      <c r="AH877" s="75"/>
      <c r="AI877" s="75"/>
      <c r="AJ877" s="75"/>
      <c r="AK877" s="75"/>
      <c r="AL877" s="75"/>
      <c r="AM877" s="75"/>
    </row>
    <row r="878">
      <c r="A878" s="75"/>
      <c r="B878" s="171"/>
      <c r="C878" s="172"/>
      <c r="D878" s="72"/>
      <c r="E878" s="143"/>
      <c r="F878" s="71"/>
      <c r="G878" s="72"/>
      <c r="H878" s="173"/>
      <c r="I878" s="71"/>
      <c r="J878" s="72"/>
      <c r="K878" s="173"/>
      <c r="L878" s="71"/>
      <c r="M878" s="71"/>
      <c r="N878" s="71"/>
      <c r="O878" s="72"/>
      <c r="P878" s="174"/>
      <c r="Q878" s="71"/>
      <c r="R878" s="72"/>
      <c r="S878" s="175"/>
      <c r="T878" s="72"/>
      <c r="U878" s="176"/>
      <c r="V878" s="71"/>
      <c r="W878" s="72"/>
      <c r="X878" s="176"/>
      <c r="Y878" s="72"/>
      <c r="Z878" s="175"/>
      <c r="AA878" s="72"/>
      <c r="AB878" s="177"/>
      <c r="AC878" s="75"/>
      <c r="AD878" s="75"/>
      <c r="AE878" s="75"/>
      <c r="AF878" s="75"/>
      <c r="AG878" s="75"/>
      <c r="AH878" s="75"/>
      <c r="AI878" s="75"/>
      <c r="AJ878" s="75"/>
      <c r="AK878" s="75"/>
      <c r="AL878" s="75"/>
      <c r="AM878" s="75"/>
    </row>
    <row r="879">
      <c r="A879" s="75"/>
      <c r="B879" s="171"/>
      <c r="C879" s="172"/>
      <c r="D879" s="72"/>
      <c r="E879" s="143"/>
      <c r="F879" s="71"/>
      <c r="G879" s="72"/>
      <c r="H879" s="173"/>
      <c r="I879" s="71"/>
      <c r="J879" s="72"/>
      <c r="K879" s="173"/>
      <c r="L879" s="71"/>
      <c r="M879" s="71"/>
      <c r="N879" s="71"/>
      <c r="O879" s="72"/>
      <c r="P879" s="174"/>
      <c r="Q879" s="71"/>
      <c r="R879" s="72"/>
      <c r="S879" s="175"/>
      <c r="T879" s="72"/>
      <c r="U879" s="176"/>
      <c r="V879" s="71"/>
      <c r="W879" s="72"/>
      <c r="X879" s="176"/>
      <c r="Y879" s="72"/>
      <c r="Z879" s="175"/>
      <c r="AA879" s="72"/>
      <c r="AB879" s="177"/>
      <c r="AC879" s="75"/>
      <c r="AD879" s="75"/>
      <c r="AE879" s="75"/>
      <c r="AF879" s="75"/>
      <c r="AG879" s="75"/>
      <c r="AH879" s="75"/>
      <c r="AI879" s="75"/>
      <c r="AJ879" s="75"/>
      <c r="AK879" s="75"/>
      <c r="AL879" s="75"/>
      <c r="AM879" s="75"/>
    </row>
    <row r="880">
      <c r="A880" s="75"/>
      <c r="B880" s="171"/>
      <c r="C880" s="172"/>
      <c r="D880" s="72"/>
      <c r="E880" s="143"/>
      <c r="F880" s="71"/>
      <c r="G880" s="72"/>
      <c r="H880" s="173"/>
      <c r="I880" s="71"/>
      <c r="J880" s="72"/>
      <c r="K880" s="173"/>
      <c r="L880" s="71"/>
      <c r="M880" s="71"/>
      <c r="N880" s="71"/>
      <c r="O880" s="72"/>
      <c r="P880" s="174"/>
      <c r="Q880" s="71"/>
      <c r="R880" s="72"/>
      <c r="S880" s="175"/>
      <c r="T880" s="72"/>
      <c r="U880" s="176"/>
      <c r="V880" s="71"/>
      <c r="W880" s="72"/>
      <c r="X880" s="176"/>
      <c r="Y880" s="72"/>
      <c r="Z880" s="175"/>
      <c r="AA880" s="72"/>
      <c r="AB880" s="177"/>
      <c r="AC880" s="75"/>
      <c r="AD880" s="75"/>
      <c r="AE880" s="75"/>
      <c r="AF880" s="75"/>
      <c r="AG880" s="75"/>
      <c r="AH880" s="75"/>
      <c r="AI880" s="75"/>
      <c r="AJ880" s="75"/>
      <c r="AK880" s="75"/>
      <c r="AL880" s="75"/>
      <c r="AM880" s="75"/>
    </row>
    <row r="881">
      <c r="A881" s="75"/>
      <c r="B881" s="171"/>
      <c r="C881" s="172"/>
      <c r="D881" s="72"/>
      <c r="E881" s="143"/>
      <c r="F881" s="71"/>
      <c r="G881" s="72"/>
      <c r="H881" s="173"/>
      <c r="I881" s="71"/>
      <c r="J881" s="72"/>
      <c r="K881" s="173"/>
      <c r="L881" s="71"/>
      <c r="M881" s="71"/>
      <c r="N881" s="71"/>
      <c r="O881" s="72"/>
      <c r="P881" s="174"/>
      <c r="Q881" s="71"/>
      <c r="R881" s="72"/>
      <c r="S881" s="175"/>
      <c r="T881" s="72"/>
      <c r="U881" s="176"/>
      <c r="V881" s="71"/>
      <c r="W881" s="72"/>
      <c r="X881" s="176"/>
      <c r="Y881" s="72"/>
      <c r="Z881" s="175"/>
      <c r="AA881" s="72"/>
      <c r="AB881" s="177"/>
      <c r="AC881" s="75"/>
      <c r="AD881" s="75"/>
      <c r="AE881" s="75"/>
      <c r="AF881" s="75"/>
      <c r="AG881" s="75"/>
      <c r="AH881" s="75"/>
      <c r="AI881" s="75"/>
      <c r="AJ881" s="75"/>
      <c r="AK881" s="75"/>
      <c r="AL881" s="75"/>
      <c r="AM881" s="75"/>
    </row>
    <row r="882">
      <c r="A882" s="75"/>
      <c r="B882" s="171"/>
      <c r="C882" s="172"/>
      <c r="D882" s="72"/>
      <c r="E882" s="143"/>
      <c r="F882" s="71"/>
      <c r="G882" s="72"/>
      <c r="H882" s="173"/>
      <c r="I882" s="71"/>
      <c r="J882" s="72"/>
      <c r="K882" s="173"/>
      <c r="L882" s="71"/>
      <c r="M882" s="71"/>
      <c r="N882" s="71"/>
      <c r="O882" s="72"/>
      <c r="P882" s="174"/>
      <c r="Q882" s="71"/>
      <c r="R882" s="72"/>
      <c r="S882" s="175"/>
      <c r="T882" s="72"/>
      <c r="U882" s="176"/>
      <c r="V882" s="71"/>
      <c r="W882" s="72"/>
      <c r="X882" s="176"/>
      <c r="Y882" s="72"/>
      <c r="Z882" s="175"/>
      <c r="AA882" s="72"/>
      <c r="AB882" s="177"/>
      <c r="AC882" s="75"/>
      <c r="AD882" s="75"/>
      <c r="AE882" s="75"/>
      <c r="AF882" s="75"/>
      <c r="AG882" s="75"/>
      <c r="AH882" s="75"/>
      <c r="AI882" s="75"/>
      <c r="AJ882" s="75"/>
      <c r="AK882" s="75"/>
      <c r="AL882" s="75"/>
      <c r="AM882" s="75"/>
    </row>
    <row r="883">
      <c r="A883" s="75"/>
      <c r="B883" s="171"/>
      <c r="C883" s="172"/>
      <c r="D883" s="72"/>
      <c r="E883" s="143"/>
      <c r="F883" s="71"/>
      <c r="G883" s="72"/>
      <c r="H883" s="173"/>
      <c r="I883" s="71"/>
      <c r="J883" s="72"/>
      <c r="K883" s="173"/>
      <c r="L883" s="71"/>
      <c r="M883" s="71"/>
      <c r="N883" s="71"/>
      <c r="O883" s="72"/>
      <c r="P883" s="174"/>
      <c r="Q883" s="71"/>
      <c r="R883" s="72"/>
      <c r="S883" s="175"/>
      <c r="T883" s="72"/>
      <c r="U883" s="176"/>
      <c r="V883" s="71"/>
      <c r="W883" s="72"/>
      <c r="X883" s="176"/>
      <c r="Y883" s="72"/>
      <c r="Z883" s="175"/>
      <c r="AA883" s="72"/>
      <c r="AB883" s="177"/>
      <c r="AC883" s="75"/>
      <c r="AD883" s="75"/>
      <c r="AE883" s="75"/>
      <c r="AF883" s="75"/>
      <c r="AG883" s="75"/>
      <c r="AH883" s="75"/>
      <c r="AI883" s="75"/>
      <c r="AJ883" s="75"/>
      <c r="AK883" s="75"/>
      <c r="AL883" s="75"/>
      <c r="AM883" s="75"/>
    </row>
    <row r="884">
      <c r="A884" s="75"/>
      <c r="B884" s="171"/>
      <c r="C884" s="172"/>
      <c r="D884" s="72"/>
      <c r="E884" s="143"/>
      <c r="F884" s="71"/>
      <c r="G884" s="72"/>
      <c r="H884" s="173"/>
      <c r="I884" s="71"/>
      <c r="J884" s="72"/>
      <c r="K884" s="173"/>
      <c r="L884" s="71"/>
      <c r="M884" s="71"/>
      <c r="N884" s="71"/>
      <c r="O884" s="72"/>
      <c r="P884" s="174"/>
      <c r="Q884" s="71"/>
      <c r="R884" s="72"/>
      <c r="S884" s="175"/>
      <c r="T884" s="72"/>
      <c r="U884" s="176"/>
      <c r="V884" s="71"/>
      <c r="W884" s="72"/>
      <c r="X884" s="176"/>
      <c r="Y884" s="72"/>
      <c r="Z884" s="175"/>
      <c r="AA884" s="72"/>
      <c r="AB884" s="177"/>
      <c r="AC884" s="75"/>
      <c r="AD884" s="75"/>
      <c r="AE884" s="75"/>
      <c r="AF884" s="75"/>
      <c r="AG884" s="75"/>
      <c r="AH884" s="75"/>
      <c r="AI884" s="75"/>
      <c r="AJ884" s="75"/>
      <c r="AK884" s="75"/>
      <c r="AL884" s="75"/>
      <c r="AM884" s="75"/>
    </row>
    <row r="885">
      <c r="A885" s="75"/>
      <c r="B885" s="171"/>
      <c r="C885" s="172"/>
      <c r="D885" s="72"/>
      <c r="E885" s="143"/>
      <c r="F885" s="71"/>
      <c r="G885" s="72"/>
      <c r="H885" s="173"/>
      <c r="I885" s="71"/>
      <c r="J885" s="72"/>
      <c r="K885" s="173"/>
      <c r="L885" s="71"/>
      <c r="M885" s="71"/>
      <c r="N885" s="71"/>
      <c r="O885" s="72"/>
      <c r="P885" s="174"/>
      <c r="Q885" s="71"/>
      <c r="R885" s="72"/>
      <c r="S885" s="175"/>
      <c r="T885" s="72"/>
      <c r="U885" s="176"/>
      <c r="V885" s="71"/>
      <c r="W885" s="72"/>
      <c r="X885" s="176"/>
      <c r="Y885" s="72"/>
      <c r="Z885" s="175"/>
      <c r="AA885" s="72"/>
      <c r="AB885" s="177"/>
      <c r="AC885" s="75"/>
      <c r="AD885" s="75"/>
      <c r="AE885" s="75"/>
      <c r="AF885" s="75"/>
      <c r="AG885" s="75"/>
      <c r="AH885" s="75"/>
      <c r="AI885" s="75"/>
      <c r="AJ885" s="75"/>
      <c r="AK885" s="75"/>
      <c r="AL885" s="75"/>
      <c r="AM885" s="75"/>
    </row>
    <row r="886">
      <c r="A886" s="75"/>
      <c r="B886" s="171"/>
      <c r="C886" s="172"/>
      <c r="D886" s="72"/>
      <c r="E886" s="143"/>
      <c r="F886" s="71"/>
      <c r="G886" s="72"/>
      <c r="H886" s="173"/>
      <c r="I886" s="71"/>
      <c r="J886" s="72"/>
      <c r="K886" s="173"/>
      <c r="L886" s="71"/>
      <c r="M886" s="71"/>
      <c r="N886" s="71"/>
      <c r="O886" s="72"/>
      <c r="P886" s="174"/>
      <c r="Q886" s="71"/>
      <c r="R886" s="72"/>
      <c r="S886" s="175"/>
      <c r="T886" s="72"/>
      <c r="U886" s="176"/>
      <c r="V886" s="71"/>
      <c r="W886" s="72"/>
      <c r="X886" s="176"/>
      <c r="Y886" s="72"/>
      <c r="Z886" s="175"/>
      <c r="AA886" s="72"/>
      <c r="AB886" s="177"/>
      <c r="AC886" s="75"/>
      <c r="AD886" s="75"/>
      <c r="AE886" s="75"/>
      <c r="AF886" s="75"/>
      <c r="AG886" s="75"/>
      <c r="AH886" s="75"/>
      <c r="AI886" s="75"/>
      <c r="AJ886" s="75"/>
      <c r="AK886" s="75"/>
      <c r="AL886" s="75"/>
      <c r="AM886" s="75"/>
    </row>
    <row r="887">
      <c r="A887" s="75"/>
      <c r="B887" s="171"/>
      <c r="C887" s="172"/>
      <c r="D887" s="72"/>
      <c r="E887" s="143"/>
      <c r="F887" s="71"/>
      <c r="G887" s="72"/>
      <c r="H887" s="173"/>
      <c r="I887" s="71"/>
      <c r="J887" s="72"/>
      <c r="K887" s="173"/>
      <c r="L887" s="71"/>
      <c r="M887" s="71"/>
      <c r="N887" s="71"/>
      <c r="O887" s="72"/>
      <c r="P887" s="174"/>
      <c r="Q887" s="71"/>
      <c r="R887" s="72"/>
      <c r="S887" s="175"/>
      <c r="T887" s="72"/>
      <c r="U887" s="176"/>
      <c r="V887" s="71"/>
      <c r="W887" s="72"/>
      <c r="X887" s="176"/>
      <c r="Y887" s="72"/>
      <c r="Z887" s="175"/>
      <c r="AA887" s="72"/>
      <c r="AB887" s="177"/>
      <c r="AC887" s="75"/>
      <c r="AD887" s="75"/>
      <c r="AE887" s="75"/>
      <c r="AF887" s="75"/>
      <c r="AG887" s="75"/>
      <c r="AH887" s="75"/>
      <c r="AI887" s="75"/>
      <c r="AJ887" s="75"/>
      <c r="AK887" s="75"/>
      <c r="AL887" s="75"/>
      <c r="AM887" s="75"/>
    </row>
    <row r="888">
      <c r="A888" s="75"/>
      <c r="B888" s="171"/>
      <c r="C888" s="172"/>
      <c r="D888" s="72"/>
      <c r="E888" s="143"/>
      <c r="F888" s="71"/>
      <c r="G888" s="72"/>
      <c r="H888" s="173"/>
      <c r="I888" s="71"/>
      <c r="J888" s="72"/>
      <c r="K888" s="173"/>
      <c r="L888" s="71"/>
      <c r="M888" s="71"/>
      <c r="N888" s="71"/>
      <c r="O888" s="72"/>
      <c r="P888" s="174"/>
      <c r="Q888" s="71"/>
      <c r="R888" s="72"/>
      <c r="S888" s="175"/>
      <c r="T888" s="72"/>
      <c r="U888" s="176"/>
      <c r="V888" s="71"/>
      <c r="W888" s="72"/>
      <c r="X888" s="176"/>
      <c r="Y888" s="72"/>
      <c r="Z888" s="175"/>
      <c r="AA888" s="72"/>
      <c r="AB888" s="177"/>
      <c r="AC888" s="75"/>
      <c r="AD888" s="75"/>
      <c r="AE888" s="75"/>
      <c r="AF888" s="75"/>
      <c r="AG888" s="75"/>
      <c r="AH888" s="75"/>
      <c r="AI888" s="75"/>
      <c r="AJ888" s="75"/>
      <c r="AK888" s="75"/>
      <c r="AL888" s="75"/>
      <c r="AM888" s="75"/>
    </row>
    <row r="889">
      <c r="A889" s="75"/>
      <c r="B889" s="171"/>
      <c r="C889" s="172"/>
      <c r="D889" s="72"/>
      <c r="E889" s="143"/>
      <c r="F889" s="71"/>
      <c r="G889" s="72"/>
      <c r="H889" s="173"/>
      <c r="I889" s="71"/>
      <c r="J889" s="72"/>
      <c r="K889" s="173"/>
      <c r="L889" s="71"/>
      <c r="M889" s="71"/>
      <c r="N889" s="71"/>
      <c r="O889" s="72"/>
      <c r="P889" s="174"/>
      <c r="Q889" s="71"/>
      <c r="R889" s="72"/>
      <c r="S889" s="175"/>
      <c r="T889" s="72"/>
      <c r="U889" s="176"/>
      <c r="V889" s="71"/>
      <c r="W889" s="72"/>
      <c r="X889" s="176"/>
      <c r="Y889" s="72"/>
      <c r="Z889" s="175"/>
      <c r="AA889" s="72"/>
      <c r="AB889" s="177"/>
      <c r="AC889" s="75"/>
      <c r="AD889" s="75"/>
      <c r="AE889" s="75"/>
      <c r="AF889" s="75"/>
      <c r="AG889" s="75"/>
      <c r="AH889" s="75"/>
      <c r="AI889" s="75"/>
      <c r="AJ889" s="75"/>
      <c r="AK889" s="75"/>
      <c r="AL889" s="75"/>
      <c r="AM889" s="75"/>
    </row>
    <row r="890">
      <c r="A890" s="75"/>
      <c r="B890" s="171"/>
      <c r="C890" s="172"/>
      <c r="D890" s="72"/>
      <c r="E890" s="143"/>
      <c r="F890" s="71"/>
      <c r="G890" s="72"/>
      <c r="H890" s="173"/>
      <c r="I890" s="71"/>
      <c r="J890" s="72"/>
      <c r="K890" s="173"/>
      <c r="L890" s="71"/>
      <c r="M890" s="71"/>
      <c r="N890" s="71"/>
      <c r="O890" s="72"/>
      <c r="P890" s="174"/>
      <c r="Q890" s="71"/>
      <c r="R890" s="72"/>
      <c r="S890" s="175"/>
      <c r="T890" s="72"/>
      <c r="U890" s="176"/>
      <c r="V890" s="71"/>
      <c r="W890" s="72"/>
      <c r="X890" s="176"/>
      <c r="Y890" s="72"/>
      <c r="Z890" s="175"/>
      <c r="AA890" s="72"/>
      <c r="AB890" s="177"/>
      <c r="AC890" s="75"/>
      <c r="AD890" s="75"/>
      <c r="AE890" s="75"/>
      <c r="AF890" s="75"/>
      <c r="AG890" s="75"/>
      <c r="AH890" s="75"/>
      <c r="AI890" s="75"/>
      <c r="AJ890" s="75"/>
      <c r="AK890" s="75"/>
      <c r="AL890" s="75"/>
      <c r="AM890" s="75"/>
    </row>
    <row r="891">
      <c r="A891" s="75"/>
      <c r="B891" s="171"/>
      <c r="C891" s="172"/>
      <c r="D891" s="72"/>
      <c r="E891" s="143"/>
      <c r="F891" s="71"/>
      <c r="G891" s="72"/>
      <c r="H891" s="173"/>
      <c r="I891" s="71"/>
      <c r="J891" s="72"/>
      <c r="K891" s="173"/>
      <c r="L891" s="71"/>
      <c r="M891" s="71"/>
      <c r="N891" s="71"/>
      <c r="O891" s="72"/>
      <c r="P891" s="174"/>
      <c r="Q891" s="71"/>
      <c r="R891" s="72"/>
      <c r="S891" s="175"/>
      <c r="T891" s="72"/>
      <c r="U891" s="176"/>
      <c r="V891" s="71"/>
      <c r="W891" s="72"/>
      <c r="X891" s="176"/>
      <c r="Y891" s="72"/>
      <c r="Z891" s="175"/>
      <c r="AA891" s="72"/>
      <c r="AB891" s="177"/>
      <c r="AC891" s="75"/>
      <c r="AD891" s="75"/>
      <c r="AE891" s="75"/>
      <c r="AF891" s="75"/>
      <c r="AG891" s="75"/>
      <c r="AH891" s="75"/>
      <c r="AI891" s="75"/>
      <c r="AJ891" s="75"/>
      <c r="AK891" s="75"/>
      <c r="AL891" s="75"/>
      <c r="AM891" s="75"/>
    </row>
    <row r="892">
      <c r="A892" s="75"/>
      <c r="B892" s="171"/>
      <c r="C892" s="172"/>
      <c r="D892" s="72"/>
      <c r="E892" s="143"/>
      <c r="F892" s="71"/>
      <c r="G892" s="72"/>
      <c r="H892" s="173"/>
      <c r="I892" s="71"/>
      <c r="J892" s="72"/>
      <c r="K892" s="173"/>
      <c r="L892" s="71"/>
      <c r="M892" s="71"/>
      <c r="N892" s="71"/>
      <c r="O892" s="72"/>
      <c r="P892" s="174"/>
      <c r="Q892" s="71"/>
      <c r="R892" s="72"/>
      <c r="S892" s="175"/>
      <c r="T892" s="72"/>
      <c r="U892" s="176"/>
      <c r="V892" s="71"/>
      <c r="W892" s="72"/>
      <c r="X892" s="176"/>
      <c r="Y892" s="72"/>
      <c r="Z892" s="175"/>
      <c r="AA892" s="72"/>
      <c r="AB892" s="177"/>
      <c r="AC892" s="75"/>
      <c r="AD892" s="75"/>
      <c r="AE892" s="75"/>
      <c r="AF892" s="75"/>
      <c r="AG892" s="75"/>
      <c r="AH892" s="75"/>
      <c r="AI892" s="75"/>
      <c r="AJ892" s="75"/>
      <c r="AK892" s="75"/>
      <c r="AL892" s="75"/>
      <c r="AM892" s="75"/>
    </row>
    <row r="893">
      <c r="A893" s="75"/>
      <c r="B893" s="171"/>
      <c r="C893" s="172"/>
      <c r="D893" s="72"/>
      <c r="E893" s="143"/>
      <c r="F893" s="71"/>
      <c r="G893" s="72"/>
      <c r="H893" s="173"/>
      <c r="I893" s="71"/>
      <c r="J893" s="72"/>
      <c r="K893" s="173"/>
      <c r="L893" s="71"/>
      <c r="M893" s="71"/>
      <c r="N893" s="71"/>
      <c r="O893" s="72"/>
      <c r="P893" s="174"/>
      <c r="Q893" s="71"/>
      <c r="R893" s="72"/>
      <c r="S893" s="175"/>
      <c r="T893" s="72"/>
      <c r="U893" s="176"/>
      <c r="V893" s="71"/>
      <c r="W893" s="72"/>
      <c r="X893" s="176"/>
      <c r="Y893" s="72"/>
      <c r="Z893" s="175"/>
      <c r="AA893" s="72"/>
      <c r="AB893" s="177"/>
      <c r="AC893" s="75"/>
      <c r="AD893" s="75"/>
      <c r="AE893" s="75"/>
      <c r="AF893" s="75"/>
      <c r="AG893" s="75"/>
      <c r="AH893" s="75"/>
      <c r="AI893" s="75"/>
      <c r="AJ893" s="75"/>
      <c r="AK893" s="75"/>
      <c r="AL893" s="75"/>
      <c r="AM893" s="75"/>
    </row>
    <row r="894">
      <c r="A894" s="75"/>
      <c r="B894" s="171"/>
      <c r="C894" s="172"/>
      <c r="D894" s="72"/>
      <c r="E894" s="143"/>
      <c r="F894" s="71"/>
      <c r="G894" s="72"/>
      <c r="H894" s="173"/>
      <c r="I894" s="71"/>
      <c r="J894" s="72"/>
      <c r="K894" s="173"/>
      <c r="L894" s="71"/>
      <c r="M894" s="71"/>
      <c r="N894" s="71"/>
      <c r="O894" s="72"/>
      <c r="P894" s="174"/>
      <c r="Q894" s="71"/>
      <c r="R894" s="72"/>
      <c r="S894" s="175"/>
      <c r="T894" s="72"/>
      <c r="U894" s="176"/>
      <c r="V894" s="71"/>
      <c r="W894" s="72"/>
      <c r="X894" s="176"/>
      <c r="Y894" s="72"/>
      <c r="Z894" s="175"/>
      <c r="AA894" s="72"/>
      <c r="AB894" s="177"/>
      <c r="AC894" s="75"/>
      <c r="AD894" s="75"/>
      <c r="AE894" s="75"/>
      <c r="AF894" s="75"/>
      <c r="AG894" s="75"/>
      <c r="AH894" s="75"/>
      <c r="AI894" s="75"/>
      <c r="AJ894" s="75"/>
      <c r="AK894" s="75"/>
      <c r="AL894" s="75"/>
      <c r="AM894" s="75"/>
    </row>
    <row r="895">
      <c r="A895" s="75"/>
      <c r="B895" s="171"/>
      <c r="C895" s="172"/>
      <c r="D895" s="72"/>
      <c r="E895" s="143"/>
      <c r="F895" s="71"/>
      <c r="G895" s="72"/>
      <c r="H895" s="173"/>
      <c r="I895" s="71"/>
      <c r="J895" s="72"/>
      <c r="K895" s="173"/>
      <c r="L895" s="71"/>
      <c r="M895" s="71"/>
      <c r="N895" s="71"/>
      <c r="O895" s="72"/>
      <c r="P895" s="174"/>
      <c r="Q895" s="71"/>
      <c r="R895" s="72"/>
      <c r="S895" s="175"/>
      <c r="T895" s="72"/>
      <c r="U895" s="176"/>
      <c r="V895" s="71"/>
      <c r="W895" s="72"/>
      <c r="X895" s="176"/>
      <c r="Y895" s="72"/>
      <c r="Z895" s="175"/>
      <c r="AA895" s="72"/>
      <c r="AB895" s="177"/>
      <c r="AC895" s="75"/>
      <c r="AD895" s="75"/>
      <c r="AE895" s="75"/>
      <c r="AF895" s="75"/>
      <c r="AG895" s="75"/>
      <c r="AH895" s="75"/>
      <c r="AI895" s="75"/>
      <c r="AJ895" s="75"/>
      <c r="AK895" s="75"/>
      <c r="AL895" s="75"/>
      <c r="AM895" s="75"/>
    </row>
    <row r="896">
      <c r="A896" s="75"/>
      <c r="B896" s="171"/>
      <c r="C896" s="172"/>
      <c r="D896" s="72"/>
      <c r="E896" s="143"/>
      <c r="F896" s="71"/>
      <c r="G896" s="72"/>
      <c r="H896" s="173"/>
      <c r="I896" s="71"/>
      <c r="J896" s="72"/>
      <c r="K896" s="173"/>
      <c r="L896" s="71"/>
      <c r="M896" s="71"/>
      <c r="N896" s="71"/>
      <c r="O896" s="72"/>
      <c r="P896" s="174"/>
      <c r="Q896" s="71"/>
      <c r="R896" s="72"/>
      <c r="S896" s="175"/>
      <c r="T896" s="72"/>
      <c r="U896" s="176"/>
      <c r="V896" s="71"/>
      <c r="W896" s="72"/>
      <c r="X896" s="176"/>
      <c r="Y896" s="72"/>
      <c r="Z896" s="175"/>
      <c r="AA896" s="72"/>
      <c r="AB896" s="177"/>
      <c r="AC896" s="75"/>
      <c r="AD896" s="75"/>
      <c r="AE896" s="75"/>
      <c r="AF896" s="75"/>
      <c r="AG896" s="75"/>
      <c r="AH896" s="75"/>
      <c r="AI896" s="75"/>
      <c r="AJ896" s="75"/>
      <c r="AK896" s="75"/>
      <c r="AL896" s="75"/>
      <c r="AM896" s="75"/>
    </row>
    <row r="897">
      <c r="A897" s="75"/>
      <c r="B897" s="171"/>
      <c r="C897" s="172"/>
      <c r="D897" s="72"/>
      <c r="E897" s="143"/>
      <c r="F897" s="71"/>
      <c r="G897" s="72"/>
      <c r="H897" s="173"/>
      <c r="I897" s="71"/>
      <c r="J897" s="72"/>
      <c r="K897" s="173"/>
      <c r="L897" s="71"/>
      <c r="M897" s="71"/>
      <c r="N897" s="71"/>
      <c r="O897" s="72"/>
      <c r="P897" s="174"/>
      <c r="Q897" s="71"/>
      <c r="R897" s="72"/>
      <c r="S897" s="175"/>
      <c r="T897" s="72"/>
      <c r="U897" s="176"/>
      <c r="V897" s="71"/>
      <c r="W897" s="72"/>
      <c r="X897" s="176"/>
      <c r="Y897" s="72"/>
      <c r="Z897" s="175"/>
      <c r="AA897" s="72"/>
      <c r="AB897" s="177"/>
      <c r="AC897" s="75"/>
      <c r="AD897" s="75"/>
      <c r="AE897" s="75"/>
      <c r="AF897" s="75"/>
      <c r="AG897" s="75"/>
      <c r="AH897" s="75"/>
      <c r="AI897" s="75"/>
      <c r="AJ897" s="75"/>
      <c r="AK897" s="75"/>
      <c r="AL897" s="75"/>
      <c r="AM897" s="75"/>
    </row>
    <row r="898">
      <c r="A898" s="75"/>
      <c r="B898" s="171"/>
      <c r="C898" s="172"/>
      <c r="D898" s="72"/>
      <c r="E898" s="143"/>
      <c r="F898" s="71"/>
      <c r="G898" s="72"/>
      <c r="H898" s="173"/>
      <c r="I898" s="71"/>
      <c r="J898" s="72"/>
      <c r="K898" s="173"/>
      <c r="L898" s="71"/>
      <c r="M898" s="71"/>
      <c r="N898" s="71"/>
      <c r="O898" s="72"/>
      <c r="P898" s="174"/>
      <c r="Q898" s="71"/>
      <c r="R898" s="72"/>
      <c r="S898" s="175"/>
      <c r="T898" s="72"/>
      <c r="U898" s="176"/>
      <c r="V898" s="71"/>
      <c r="W898" s="72"/>
      <c r="X898" s="176"/>
      <c r="Y898" s="72"/>
      <c r="Z898" s="175"/>
      <c r="AA898" s="72"/>
      <c r="AB898" s="177"/>
      <c r="AC898" s="75"/>
      <c r="AD898" s="75"/>
      <c r="AE898" s="75"/>
      <c r="AF898" s="75"/>
      <c r="AG898" s="75"/>
      <c r="AH898" s="75"/>
      <c r="AI898" s="75"/>
      <c r="AJ898" s="75"/>
      <c r="AK898" s="75"/>
      <c r="AL898" s="75"/>
      <c r="AM898" s="75"/>
    </row>
    <row r="899">
      <c r="A899" s="75"/>
      <c r="B899" s="171"/>
      <c r="C899" s="172"/>
      <c r="D899" s="72"/>
      <c r="E899" s="143"/>
      <c r="F899" s="71"/>
      <c r="G899" s="72"/>
      <c r="H899" s="173"/>
      <c r="I899" s="71"/>
      <c r="J899" s="72"/>
      <c r="K899" s="173"/>
      <c r="L899" s="71"/>
      <c r="M899" s="71"/>
      <c r="N899" s="71"/>
      <c r="O899" s="72"/>
      <c r="P899" s="174"/>
      <c r="Q899" s="71"/>
      <c r="R899" s="72"/>
      <c r="S899" s="175"/>
      <c r="T899" s="72"/>
      <c r="U899" s="176"/>
      <c r="V899" s="71"/>
      <c r="W899" s="72"/>
      <c r="X899" s="176"/>
      <c r="Y899" s="72"/>
      <c r="Z899" s="175"/>
      <c r="AA899" s="72"/>
      <c r="AB899" s="177"/>
      <c r="AC899" s="75"/>
      <c r="AD899" s="75"/>
      <c r="AE899" s="75"/>
      <c r="AF899" s="75"/>
      <c r="AG899" s="75"/>
      <c r="AH899" s="75"/>
      <c r="AI899" s="75"/>
      <c r="AJ899" s="75"/>
      <c r="AK899" s="75"/>
      <c r="AL899" s="75"/>
      <c r="AM899" s="75"/>
    </row>
    <row r="900">
      <c r="A900" s="75"/>
      <c r="B900" s="171"/>
      <c r="C900" s="172"/>
      <c r="D900" s="72"/>
      <c r="E900" s="143"/>
      <c r="F900" s="71"/>
      <c r="G900" s="72"/>
      <c r="H900" s="173"/>
      <c r="I900" s="71"/>
      <c r="J900" s="72"/>
      <c r="K900" s="173"/>
      <c r="L900" s="71"/>
      <c r="M900" s="71"/>
      <c r="N900" s="71"/>
      <c r="O900" s="72"/>
      <c r="P900" s="174"/>
      <c r="Q900" s="71"/>
      <c r="R900" s="72"/>
      <c r="S900" s="175"/>
      <c r="T900" s="72"/>
      <c r="U900" s="176"/>
      <c r="V900" s="71"/>
      <c r="W900" s="72"/>
      <c r="X900" s="176"/>
      <c r="Y900" s="72"/>
      <c r="Z900" s="175"/>
      <c r="AA900" s="72"/>
      <c r="AB900" s="177"/>
      <c r="AC900" s="75"/>
      <c r="AD900" s="75"/>
      <c r="AE900" s="75"/>
      <c r="AF900" s="75"/>
      <c r="AG900" s="75"/>
      <c r="AH900" s="75"/>
      <c r="AI900" s="75"/>
      <c r="AJ900" s="75"/>
      <c r="AK900" s="75"/>
      <c r="AL900" s="75"/>
      <c r="AM900" s="75"/>
    </row>
    <row r="901">
      <c r="A901" s="75"/>
      <c r="B901" s="171"/>
      <c r="C901" s="172"/>
      <c r="D901" s="72"/>
      <c r="E901" s="143"/>
      <c r="F901" s="71"/>
      <c r="G901" s="72"/>
      <c r="H901" s="173"/>
      <c r="I901" s="71"/>
      <c r="J901" s="72"/>
      <c r="K901" s="173"/>
      <c r="L901" s="71"/>
      <c r="M901" s="71"/>
      <c r="N901" s="71"/>
      <c r="O901" s="72"/>
      <c r="P901" s="174"/>
      <c r="Q901" s="71"/>
      <c r="R901" s="72"/>
      <c r="S901" s="175"/>
      <c r="T901" s="72"/>
      <c r="U901" s="176"/>
      <c r="V901" s="71"/>
      <c r="W901" s="72"/>
      <c r="X901" s="176"/>
      <c r="Y901" s="72"/>
      <c r="Z901" s="175"/>
      <c r="AA901" s="72"/>
      <c r="AB901" s="177"/>
      <c r="AC901" s="75"/>
      <c r="AD901" s="75"/>
      <c r="AE901" s="75"/>
      <c r="AF901" s="75"/>
      <c r="AG901" s="75"/>
      <c r="AH901" s="75"/>
      <c r="AI901" s="75"/>
      <c r="AJ901" s="75"/>
      <c r="AK901" s="75"/>
      <c r="AL901" s="75"/>
      <c r="AM901" s="75"/>
    </row>
    <row r="902">
      <c r="A902" s="75"/>
      <c r="B902" s="171"/>
      <c r="C902" s="172"/>
      <c r="D902" s="72"/>
      <c r="E902" s="143"/>
      <c r="F902" s="71"/>
      <c r="G902" s="72"/>
      <c r="H902" s="173"/>
      <c r="I902" s="71"/>
      <c r="J902" s="72"/>
      <c r="K902" s="173"/>
      <c r="L902" s="71"/>
      <c r="M902" s="71"/>
      <c r="N902" s="71"/>
      <c r="O902" s="72"/>
      <c r="P902" s="174"/>
      <c r="Q902" s="71"/>
      <c r="R902" s="72"/>
      <c r="S902" s="175"/>
      <c r="T902" s="72"/>
      <c r="U902" s="176"/>
      <c r="V902" s="71"/>
      <c r="W902" s="72"/>
      <c r="X902" s="176"/>
      <c r="Y902" s="72"/>
      <c r="Z902" s="175"/>
      <c r="AA902" s="72"/>
      <c r="AB902" s="177"/>
      <c r="AC902" s="75"/>
      <c r="AD902" s="75"/>
      <c r="AE902" s="75"/>
      <c r="AF902" s="75"/>
      <c r="AG902" s="75"/>
      <c r="AH902" s="75"/>
      <c r="AI902" s="75"/>
      <c r="AJ902" s="75"/>
      <c r="AK902" s="75"/>
      <c r="AL902" s="75"/>
      <c r="AM902" s="75"/>
    </row>
    <row r="903">
      <c r="A903" s="75"/>
      <c r="B903" s="171"/>
      <c r="C903" s="172"/>
      <c r="D903" s="72"/>
      <c r="E903" s="143"/>
      <c r="F903" s="71"/>
      <c r="G903" s="72"/>
      <c r="H903" s="173"/>
      <c r="I903" s="71"/>
      <c r="J903" s="72"/>
      <c r="K903" s="173"/>
      <c r="L903" s="71"/>
      <c r="M903" s="71"/>
      <c r="N903" s="71"/>
      <c r="O903" s="72"/>
      <c r="P903" s="174"/>
      <c r="Q903" s="71"/>
      <c r="R903" s="72"/>
      <c r="S903" s="175"/>
      <c r="T903" s="72"/>
      <c r="U903" s="176"/>
      <c r="V903" s="71"/>
      <c r="W903" s="72"/>
      <c r="X903" s="176"/>
      <c r="Y903" s="72"/>
      <c r="Z903" s="175"/>
      <c r="AA903" s="72"/>
      <c r="AB903" s="177"/>
      <c r="AC903" s="75"/>
      <c r="AD903" s="75"/>
      <c r="AE903" s="75"/>
      <c r="AF903" s="75"/>
      <c r="AG903" s="75"/>
      <c r="AH903" s="75"/>
      <c r="AI903" s="75"/>
      <c r="AJ903" s="75"/>
      <c r="AK903" s="75"/>
      <c r="AL903" s="75"/>
      <c r="AM903" s="75"/>
    </row>
    <row r="904">
      <c r="A904" s="75"/>
      <c r="B904" s="171"/>
      <c r="C904" s="172"/>
      <c r="D904" s="72"/>
      <c r="E904" s="143"/>
      <c r="F904" s="71"/>
      <c r="G904" s="72"/>
      <c r="H904" s="173"/>
      <c r="I904" s="71"/>
      <c r="J904" s="72"/>
      <c r="K904" s="173"/>
      <c r="L904" s="71"/>
      <c r="M904" s="71"/>
      <c r="N904" s="71"/>
      <c r="O904" s="72"/>
      <c r="P904" s="174"/>
      <c r="Q904" s="71"/>
      <c r="R904" s="72"/>
      <c r="S904" s="175"/>
      <c r="T904" s="72"/>
      <c r="U904" s="176"/>
      <c r="V904" s="71"/>
      <c r="W904" s="72"/>
      <c r="X904" s="176"/>
      <c r="Y904" s="72"/>
      <c r="Z904" s="175"/>
      <c r="AA904" s="72"/>
      <c r="AB904" s="177"/>
      <c r="AC904" s="75"/>
      <c r="AD904" s="75"/>
      <c r="AE904" s="75"/>
      <c r="AF904" s="75"/>
      <c r="AG904" s="75"/>
      <c r="AH904" s="75"/>
      <c r="AI904" s="75"/>
      <c r="AJ904" s="75"/>
      <c r="AK904" s="75"/>
      <c r="AL904" s="75"/>
      <c r="AM904" s="75"/>
    </row>
    <row r="905">
      <c r="A905" s="75"/>
      <c r="B905" s="171"/>
      <c r="C905" s="172"/>
      <c r="D905" s="72"/>
      <c r="E905" s="143"/>
      <c r="F905" s="71"/>
      <c r="G905" s="72"/>
      <c r="H905" s="173"/>
      <c r="I905" s="71"/>
      <c r="J905" s="72"/>
      <c r="K905" s="173"/>
      <c r="L905" s="71"/>
      <c r="M905" s="71"/>
      <c r="N905" s="71"/>
      <c r="O905" s="72"/>
      <c r="P905" s="174"/>
      <c r="Q905" s="71"/>
      <c r="R905" s="72"/>
      <c r="S905" s="175"/>
      <c r="T905" s="72"/>
      <c r="U905" s="176"/>
      <c r="V905" s="71"/>
      <c r="W905" s="72"/>
      <c r="X905" s="176"/>
      <c r="Y905" s="72"/>
      <c r="Z905" s="175"/>
      <c r="AA905" s="72"/>
      <c r="AB905" s="177"/>
      <c r="AC905" s="75"/>
      <c r="AD905" s="75"/>
      <c r="AE905" s="75"/>
      <c r="AF905" s="75"/>
      <c r="AG905" s="75"/>
      <c r="AH905" s="75"/>
      <c r="AI905" s="75"/>
      <c r="AJ905" s="75"/>
      <c r="AK905" s="75"/>
      <c r="AL905" s="75"/>
      <c r="AM905" s="75"/>
    </row>
    <row r="906">
      <c r="A906" s="75"/>
      <c r="B906" s="171"/>
      <c r="C906" s="172"/>
      <c r="D906" s="72"/>
      <c r="E906" s="143"/>
      <c r="F906" s="71"/>
      <c r="G906" s="72"/>
      <c r="H906" s="173"/>
      <c r="I906" s="71"/>
      <c r="J906" s="72"/>
      <c r="K906" s="173"/>
      <c r="L906" s="71"/>
      <c r="M906" s="71"/>
      <c r="N906" s="71"/>
      <c r="O906" s="72"/>
      <c r="P906" s="174"/>
      <c r="Q906" s="71"/>
      <c r="R906" s="72"/>
      <c r="S906" s="175"/>
      <c r="T906" s="72"/>
      <c r="U906" s="176"/>
      <c r="V906" s="71"/>
      <c r="W906" s="72"/>
      <c r="X906" s="176"/>
      <c r="Y906" s="72"/>
      <c r="Z906" s="175"/>
      <c r="AA906" s="72"/>
      <c r="AB906" s="177"/>
      <c r="AC906" s="75"/>
      <c r="AD906" s="75"/>
      <c r="AE906" s="75"/>
      <c r="AF906" s="75"/>
      <c r="AG906" s="75"/>
      <c r="AH906" s="75"/>
      <c r="AI906" s="75"/>
      <c r="AJ906" s="75"/>
      <c r="AK906" s="75"/>
      <c r="AL906" s="75"/>
      <c r="AM906" s="75"/>
    </row>
    <row r="907">
      <c r="A907" s="75"/>
      <c r="B907" s="171"/>
      <c r="C907" s="172"/>
      <c r="D907" s="72"/>
      <c r="E907" s="143"/>
      <c r="F907" s="71"/>
      <c r="G907" s="72"/>
      <c r="H907" s="173"/>
      <c r="I907" s="71"/>
      <c r="J907" s="72"/>
      <c r="K907" s="173"/>
      <c r="L907" s="71"/>
      <c r="M907" s="71"/>
      <c r="N907" s="71"/>
      <c r="O907" s="72"/>
      <c r="P907" s="174"/>
      <c r="Q907" s="71"/>
      <c r="R907" s="72"/>
      <c r="S907" s="175"/>
      <c r="T907" s="72"/>
      <c r="U907" s="176"/>
      <c r="V907" s="71"/>
      <c r="W907" s="72"/>
      <c r="X907" s="176"/>
      <c r="Y907" s="72"/>
      <c r="Z907" s="175"/>
      <c r="AA907" s="72"/>
      <c r="AB907" s="177"/>
      <c r="AC907" s="75"/>
      <c r="AD907" s="75"/>
      <c r="AE907" s="75"/>
      <c r="AF907" s="75"/>
      <c r="AG907" s="75"/>
      <c r="AH907" s="75"/>
      <c r="AI907" s="75"/>
      <c r="AJ907" s="75"/>
      <c r="AK907" s="75"/>
      <c r="AL907" s="75"/>
      <c r="AM907" s="75"/>
    </row>
    <row r="908">
      <c r="A908" s="75"/>
      <c r="B908" s="171"/>
      <c r="C908" s="172"/>
      <c r="D908" s="72"/>
      <c r="E908" s="143"/>
      <c r="F908" s="71"/>
      <c r="G908" s="72"/>
      <c r="H908" s="173"/>
      <c r="I908" s="71"/>
      <c r="J908" s="72"/>
      <c r="K908" s="173"/>
      <c r="L908" s="71"/>
      <c r="M908" s="71"/>
      <c r="N908" s="71"/>
      <c r="O908" s="72"/>
      <c r="P908" s="174"/>
      <c r="Q908" s="71"/>
      <c r="R908" s="72"/>
      <c r="S908" s="175"/>
      <c r="T908" s="72"/>
      <c r="U908" s="176"/>
      <c r="V908" s="71"/>
      <c r="W908" s="72"/>
      <c r="X908" s="176"/>
      <c r="Y908" s="72"/>
      <c r="Z908" s="175"/>
      <c r="AA908" s="72"/>
      <c r="AB908" s="177"/>
      <c r="AC908" s="75"/>
      <c r="AD908" s="75"/>
      <c r="AE908" s="75"/>
      <c r="AF908" s="75"/>
      <c r="AG908" s="75"/>
      <c r="AH908" s="75"/>
      <c r="AI908" s="75"/>
      <c r="AJ908" s="75"/>
      <c r="AK908" s="75"/>
      <c r="AL908" s="75"/>
      <c r="AM908" s="75"/>
    </row>
    <row r="909">
      <c r="A909" s="75"/>
      <c r="B909" s="171"/>
      <c r="C909" s="172"/>
      <c r="D909" s="72"/>
      <c r="E909" s="143"/>
      <c r="F909" s="71"/>
      <c r="G909" s="72"/>
      <c r="H909" s="173"/>
      <c r="I909" s="71"/>
      <c r="J909" s="72"/>
      <c r="K909" s="173"/>
      <c r="L909" s="71"/>
      <c r="M909" s="71"/>
      <c r="N909" s="71"/>
      <c r="O909" s="72"/>
      <c r="P909" s="174"/>
      <c r="Q909" s="71"/>
      <c r="R909" s="72"/>
      <c r="S909" s="175"/>
      <c r="T909" s="72"/>
      <c r="U909" s="176"/>
      <c r="V909" s="71"/>
      <c r="W909" s="72"/>
      <c r="X909" s="176"/>
      <c r="Y909" s="72"/>
      <c r="Z909" s="175"/>
      <c r="AA909" s="72"/>
      <c r="AB909" s="177"/>
      <c r="AC909" s="75"/>
      <c r="AD909" s="75"/>
      <c r="AE909" s="75"/>
      <c r="AF909" s="75"/>
      <c r="AG909" s="75"/>
      <c r="AH909" s="75"/>
      <c r="AI909" s="75"/>
      <c r="AJ909" s="75"/>
      <c r="AK909" s="75"/>
      <c r="AL909" s="75"/>
      <c r="AM909" s="75"/>
    </row>
    <row r="910">
      <c r="A910" s="75"/>
      <c r="B910" s="171"/>
      <c r="C910" s="172"/>
      <c r="D910" s="72"/>
      <c r="E910" s="143"/>
      <c r="F910" s="71"/>
      <c r="G910" s="72"/>
      <c r="H910" s="173"/>
      <c r="I910" s="71"/>
      <c r="J910" s="72"/>
      <c r="K910" s="173"/>
      <c r="L910" s="71"/>
      <c r="M910" s="71"/>
      <c r="N910" s="71"/>
      <c r="O910" s="72"/>
      <c r="P910" s="174"/>
      <c r="Q910" s="71"/>
      <c r="R910" s="72"/>
      <c r="S910" s="175"/>
      <c r="T910" s="72"/>
      <c r="U910" s="176"/>
      <c r="V910" s="71"/>
      <c r="W910" s="72"/>
      <c r="X910" s="176"/>
      <c r="Y910" s="72"/>
      <c r="Z910" s="175"/>
      <c r="AA910" s="72"/>
      <c r="AB910" s="177"/>
      <c r="AC910" s="75"/>
      <c r="AD910" s="75"/>
      <c r="AE910" s="75"/>
      <c r="AF910" s="75"/>
      <c r="AG910" s="75"/>
      <c r="AH910" s="75"/>
      <c r="AI910" s="75"/>
      <c r="AJ910" s="75"/>
      <c r="AK910" s="75"/>
      <c r="AL910" s="75"/>
      <c r="AM910" s="75"/>
    </row>
    <row r="911">
      <c r="A911" s="75"/>
      <c r="B911" s="171"/>
      <c r="C911" s="172"/>
      <c r="D911" s="72"/>
      <c r="E911" s="143"/>
      <c r="F911" s="71"/>
      <c r="G911" s="72"/>
      <c r="H911" s="173"/>
      <c r="I911" s="71"/>
      <c r="J911" s="72"/>
      <c r="K911" s="173"/>
      <c r="L911" s="71"/>
      <c r="M911" s="71"/>
      <c r="N911" s="71"/>
      <c r="O911" s="72"/>
      <c r="P911" s="174"/>
      <c r="Q911" s="71"/>
      <c r="R911" s="72"/>
      <c r="S911" s="175"/>
      <c r="T911" s="72"/>
      <c r="U911" s="176"/>
      <c r="V911" s="71"/>
      <c r="W911" s="72"/>
      <c r="X911" s="176"/>
      <c r="Y911" s="72"/>
      <c r="Z911" s="175"/>
      <c r="AA911" s="72"/>
      <c r="AB911" s="177"/>
      <c r="AC911" s="75"/>
      <c r="AD911" s="75"/>
      <c r="AE911" s="75"/>
      <c r="AF911" s="75"/>
      <c r="AG911" s="75"/>
      <c r="AH911" s="75"/>
      <c r="AI911" s="75"/>
      <c r="AJ911" s="75"/>
      <c r="AK911" s="75"/>
      <c r="AL911" s="75"/>
      <c r="AM911" s="75"/>
    </row>
    <row r="912">
      <c r="A912" s="75"/>
      <c r="B912" s="171"/>
      <c r="C912" s="172"/>
      <c r="D912" s="72"/>
      <c r="E912" s="143"/>
      <c r="F912" s="71"/>
      <c r="G912" s="72"/>
      <c r="H912" s="173"/>
      <c r="I912" s="71"/>
      <c r="J912" s="72"/>
      <c r="K912" s="173"/>
      <c r="L912" s="71"/>
      <c r="M912" s="71"/>
      <c r="N912" s="71"/>
      <c r="O912" s="72"/>
      <c r="P912" s="174"/>
      <c r="Q912" s="71"/>
      <c r="R912" s="72"/>
      <c r="S912" s="175"/>
      <c r="T912" s="72"/>
      <c r="U912" s="176"/>
      <c r="V912" s="71"/>
      <c r="W912" s="72"/>
      <c r="X912" s="176"/>
      <c r="Y912" s="72"/>
      <c r="Z912" s="175"/>
      <c r="AA912" s="72"/>
      <c r="AB912" s="177"/>
      <c r="AC912" s="75"/>
      <c r="AD912" s="75"/>
      <c r="AE912" s="75"/>
      <c r="AF912" s="75"/>
      <c r="AG912" s="75"/>
      <c r="AH912" s="75"/>
      <c r="AI912" s="75"/>
      <c r="AJ912" s="75"/>
      <c r="AK912" s="75"/>
      <c r="AL912" s="75"/>
      <c r="AM912" s="75"/>
    </row>
    <row r="913">
      <c r="A913" s="75"/>
      <c r="B913" s="171"/>
      <c r="C913" s="172"/>
      <c r="D913" s="72"/>
      <c r="E913" s="143"/>
      <c r="F913" s="71"/>
      <c r="G913" s="72"/>
      <c r="H913" s="173"/>
      <c r="I913" s="71"/>
      <c r="J913" s="72"/>
      <c r="K913" s="173"/>
      <c r="L913" s="71"/>
      <c r="M913" s="71"/>
      <c r="N913" s="71"/>
      <c r="O913" s="72"/>
      <c r="P913" s="174"/>
      <c r="Q913" s="71"/>
      <c r="R913" s="72"/>
      <c r="S913" s="175"/>
      <c r="T913" s="72"/>
      <c r="U913" s="176"/>
      <c r="V913" s="71"/>
      <c r="W913" s="72"/>
      <c r="X913" s="176"/>
      <c r="Y913" s="72"/>
      <c r="Z913" s="175"/>
      <c r="AA913" s="72"/>
      <c r="AB913" s="177"/>
      <c r="AC913" s="75"/>
      <c r="AD913" s="75"/>
      <c r="AE913" s="75"/>
      <c r="AF913" s="75"/>
      <c r="AG913" s="75"/>
      <c r="AH913" s="75"/>
      <c r="AI913" s="75"/>
      <c r="AJ913" s="75"/>
      <c r="AK913" s="75"/>
      <c r="AL913" s="75"/>
      <c r="AM913" s="75"/>
    </row>
    <row r="914">
      <c r="A914" s="75"/>
      <c r="B914" s="171"/>
      <c r="C914" s="172"/>
      <c r="D914" s="72"/>
      <c r="E914" s="143"/>
      <c r="F914" s="71"/>
      <c r="G914" s="72"/>
      <c r="H914" s="173"/>
      <c r="I914" s="71"/>
      <c r="J914" s="72"/>
      <c r="K914" s="173"/>
      <c r="L914" s="71"/>
      <c r="M914" s="71"/>
      <c r="N914" s="71"/>
      <c r="O914" s="72"/>
      <c r="P914" s="174"/>
      <c r="Q914" s="71"/>
      <c r="R914" s="72"/>
      <c r="S914" s="175"/>
      <c r="T914" s="72"/>
      <c r="U914" s="176"/>
      <c r="V914" s="71"/>
      <c r="W914" s="72"/>
      <c r="X914" s="176"/>
      <c r="Y914" s="72"/>
      <c r="Z914" s="175"/>
      <c r="AA914" s="72"/>
      <c r="AB914" s="177"/>
      <c r="AC914" s="75"/>
      <c r="AD914" s="75"/>
      <c r="AE914" s="75"/>
      <c r="AF914" s="75"/>
      <c r="AG914" s="75"/>
      <c r="AH914" s="75"/>
      <c r="AI914" s="75"/>
      <c r="AJ914" s="75"/>
      <c r="AK914" s="75"/>
      <c r="AL914" s="75"/>
      <c r="AM914" s="75"/>
    </row>
    <row r="915">
      <c r="A915" s="75"/>
      <c r="B915" s="171"/>
      <c r="C915" s="172"/>
      <c r="D915" s="72"/>
      <c r="E915" s="143"/>
      <c r="F915" s="71"/>
      <c r="G915" s="72"/>
      <c r="H915" s="173"/>
      <c r="I915" s="71"/>
      <c r="J915" s="72"/>
      <c r="K915" s="173"/>
      <c r="L915" s="71"/>
      <c r="M915" s="71"/>
      <c r="N915" s="71"/>
      <c r="O915" s="72"/>
      <c r="P915" s="174"/>
      <c r="Q915" s="71"/>
      <c r="R915" s="72"/>
      <c r="S915" s="175"/>
      <c r="T915" s="72"/>
      <c r="U915" s="176"/>
      <c r="V915" s="71"/>
      <c r="W915" s="72"/>
      <c r="X915" s="176"/>
      <c r="Y915" s="72"/>
      <c r="Z915" s="175"/>
      <c r="AA915" s="72"/>
      <c r="AB915" s="177"/>
      <c r="AC915" s="75"/>
      <c r="AD915" s="75"/>
      <c r="AE915" s="75"/>
      <c r="AF915" s="75"/>
      <c r="AG915" s="75"/>
      <c r="AH915" s="75"/>
      <c r="AI915" s="75"/>
      <c r="AJ915" s="75"/>
      <c r="AK915" s="75"/>
      <c r="AL915" s="75"/>
      <c r="AM915" s="75"/>
    </row>
    <row r="916">
      <c r="A916" s="75"/>
      <c r="B916" s="171"/>
      <c r="C916" s="172"/>
      <c r="D916" s="72"/>
      <c r="E916" s="143"/>
      <c r="F916" s="71"/>
      <c r="G916" s="72"/>
      <c r="H916" s="173"/>
      <c r="I916" s="71"/>
      <c r="J916" s="72"/>
      <c r="K916" s="173"/>
      <c r="L916" s="71"/>
      <c r="M916" s="71"/>
      <c r="N916" s="71"/>
      <c r="O916" s="72"/>
      <c r="P916" s="174"/>
      <c r="Q916" s="71"/>
      <c r="R916" s="72"/>
      <c r="S916" s="175"/>
      <c r="T916" s="72"/>
      <c r="U916" s="176"/>
      <c r="V916" s="71"/>
      <c r="W916" s="72"/>
      <c r="X916" s="176"/>
      <c r="Y916" s="72"/>
      <c r="Z916" s="175"/>
      <c r="AA916" s="72"/>
      <c r="AB916" s="177"/>
      <c r="AC916" s="75"/>
      <c r="AD916" s="75"/>
      <c r="AE916" s="75"/>
      <c r="AF916" s="75"/>
      <c r="AG916" s="75"/>
      <c r="AH916" s="75"/>
      <c r="AI916" s="75"/>
      <c r="AJ916" s="75"/>
      <c r="AK916" s="75"/>
      <c r="AL916" s="75"/>
      <c r="AM916" s="75"/>
    </row>
    <row r="917">
      <c r="A917" s="75"/>
      <c r="B917" s="171"/>
      <c r="C917" s="172"/>
      <c r="D917" s="72"/>
      <c r="E917" s="143"/>
      <c r="F917" s="71"/>
      <c r="G917" s="72"/>
      <c r="H917" s="173"/>
      <c r="I917" s="71"/>
      <c r="J917" s="72"/>
      <c r="K917" s="173"/>
      <c r="L917" s="71"/>
      <c r="M917" s="71"/>
      <c r="N917" s="71"/>
      <c r="O917" s="72"/>
      <c r="P917" s="174"/>
      <c r="Q917" s="71"/>
      <c r="R917" s="72"/>
      <c r="S917" s="175"/>
      <c r="T917" s="72"/>
      <c r="U917" s="176"/>
      <c r="V917" s="71"/>
      <c r="W917" s="72"/>
      <c r="X917" s="176"/>
      <c r="Y917" s="72"/>
      <c r="Z917" s="175"/>
      <c r="AA917" s="72"/>
      <c r="AB917" s="177"/>
      <c r="AC917" s="75"/>
      <c r="AD917" s="75"/>
      <c r="AE917" s="75"/>
      <c r="AF917" s="75"/>
      <c r="AG917" s="75"/>
      <c r="AH917" s="75"/>
      <c r="AI917" s="75"/>
      <c r="AJ917" s="75"/>
      <c r="AK917" s="75"/>
      <c r="AL917" s="75"/>
      <c r="AM917" s="75"/>
    </row>
    <row r="918">
      <c r="A918" s="75"/>
      <c r="B918" s="171"/>
      <c r="C918" s="172"/>
      <c r="D918" s="72"/>
      <c r="E918" s="143"/>
      <c r="F918" s="71"/>
      <c r="G918" s="72"/>
      <c r="H918" s="173"/>
      <c r="I918" s="71"/>
      <c r="J918" s="72"/>
      <c r="K918" s="173"/>
      <c r="L918" s="71"/>
      <c r="M918" s="71"/>
      <c r="N918" s="71"/>
      <c r="O918" s="72"/>
      <c r="P918" s="174"/>
      <c r="Q918" s="71"/>
      <c r="R918" s="72"/>
      <c r="S918" s="175"/>
      <c r="T918" s="72"/>
      <c r="U918" s="176"/>
      <c r="V918" s="71"/>
      <c r="W918" s="72"/>
      <c r="X918" s="176"/>
      <c r="Y918" s="72"/>
      <c r="Z918" s="175"/>
      <c r="AA918" s="72"/>
      <c r="AB918" s="177"/>
      <c r="AC918" s="75"/>
      <c r="AD918" s="75"/>
      <c r="AE918" s="75"/>
      <c r="AF918" s="75"/>
      <c r="AG918" s="75"/>
      <c r="AH918" s="75"/>
      <c r="AI918" s="75"/>
      <c r="AJ918" s="75"/>
      <c r="AK918" s="75"/>
      <c r="AL918" s="75"/>
      <c r="AM918" s="75"/>
    </row>
    <row r="919">
      <c r="A919" s="75"/>
      <c r="B919" s="171"/>
      <c r="C919" s="172"/>
      <c r="D919" s="72"/>
      <c r="E919" s="143"/>
      <c r="F919" s="71"/>
      <c r="G919" s="72"/>
      <c r="H919" s="173"/>
      <c r="I919" s="71"/>
      <c r="J919" s="72"/>
      <c r="K919" s="173"/>
      <c r="L919" s="71"/>
      <c r="M919" s="71"/>
      <c r="N919" s="71"/>
      <c r="O919" s="72"/>
      <c r="P919" s="174"/>
      <c r="Q919" s="71"/>
      <c r="R919" s="72"/>
      <c r="S919" s="175"/>
      <c r="T919" s="72"/>
      <c r="U919" s="176"/>
      <c r="V919" s="71"/>
      <c r="W919" s="72"/>
      <c r="X919" s="176"/>
      <c r="Y919" s="72"/>
      <c r="Z919" s="175"/>
      <c r="AA919" s="72"/>
      <c r="AB919" s="177"/>
      <c r="AC919" s="75"/>
      <c r="AD919" s="75"/>
      <c r="AE919" s="75"/>
      <c r="AF919" s="75"/>
      <c r="AG919" s="75"/>
      <c r="AH919" s="75"/>
      <c r="AI919" s="75"/>
      <c r="AJ919" s="75"/>
      <c r="AK919" s="75"/>
      <c r="AL919" s="75"/>
      <c r="AM919" s="75"/>
    </row>
    <row r="920">
      <c r="A920" s="75"/>
      <c r="B920" s="171"/>
      <c r="C920" s="172"/>
      <c r="D920" s="72"/>
      <c r="E920" s="143"/>
      <c r="F920" s="71"/>
      <c r="G920" s="72"/>
      <c r="H920" s="173"/>
      <c r="I920" s="71"/>
      <c r="J920" s="72"/>
      <c r="K920" s="173"/>
      <c r="L920" s="71"/>
      <c r="M920" s="71"/>
      <c r="N920" s="71"/>
      <c r="O920" s="72"/>
      <c r="P920" s="174"/>
      <c r="Q920" s="71"/>
      <c r="R920" s="72"/>
      <c r="S920" s="175"/>
      <c r="T920" s="72"/>
      <c r="U920" s="176"/>
      <c r="V920" s="71"/>
      <c r="W920" s="72"/>
      <c r="X920" s="176"/>
      <c r="Y920" s="72"/>
      <c r="Z920" s="175"/>
      <c r="AA920" s="72"/>
      <c r="AB920" s="177"/>
      <c r="AC920" s="75"/>
      <c r="AD920" s="75"/>
      <c r="AE920" s="75"/>
      <c r="AF920" s="75"/>
      <c r="AG920" s="75"/>
      <c r="AH920" s="75"/>
      <c r="AI920" s="75"/>
      <c r="AJ920" s="75"/>
      <c r="AK920" s="75"/>
      <c r="AL920" s="75"/>
      <c r="AM920" s="75"/>
    </row>
    <row r="921">
      <c r="A921" s="75"/>
      <c r="B921" s="171"/>
      <c r="C921" s="172"/>
      <c r="D921" s="72"/>
      <c r="E921" s="143"/>
      <c r="F921" s="71"/>
      <c r="G921" s="72"/>
      <c r="H921" s="173"/>
      <c r="I921" s="71"/>
      <c r="J921" s="72"/>
      <c r="K921" s="173"/>
      <c r="L921" s="71"/>
      <c r="M921" s="71"/>
      <c r="N921" s="71"/>
      <c r="O921" s="72"/>
      <c r="P921" s="174"/>
      <c r="Q921" s="71"/>
      <c r="R921" s="72"/>
      <c r="S921" s="175"/>
      <c r="T921" s="72"/>
      <c r="U921" s="176"/>
      <c r="V921" s="71"/>
      <c r="W921" s="72"/>
      <c r="X921" s="176"/>
      <c r="Y921" s="72"/>
      <c r="Z921" s="175"/>
      <c r="AA921" s="72"/>
      <c r="AB921" s="177"/>
      <c r="AC921" s="75"/>
      <c r="AD921" s="75"/>
      <c r="AE921" s="75"/>
      <c r="AF921" s="75"/>
      <c r="AG921" s="75"/>
      <c r="AH921" s="75"/>
      <c r="AI921" s="75"/>
      <c r="AJ921" s="75"/>
      <c r="AK921" s="75"/>
      <c r="AL921" s="75"/>
      <c r="AM921" s="75"/>
    </row>
    <row r="922">
      <c r="A922" s="75"/>
      <c r="B922" s="171"/>
      <c r="C922" s="172"/>
      <c r="D922" s="72"/>
      <c r="E922" s="143"/>
      <c r="F922" s="71"/>
      <c r="G922" s="72"/>
      <c r="H922" s="173"/>
      <c r="I922" s="71"/>
      <c r="J922" s="72"/>
      <c r="K922" s="173"/>
      <c r="L922" s="71"/>
      <c r="M922" s="71"/>
      <c r="N922" s="71"/>
      <c r="O922" s="72"/>
      <c r="P922" s="174"/>
      <c r="Q922" s="71"/>
      <c r="R922" s="72"/>
      <c r="S922" s="175"/>
      <c r="T922" s="72"/>
      <c r="U922" s="176"/>
      <c r="V922" s="71"/>
      <c r="W922" s="72"/>
      <c r="X922" s="176"/>
      <c r="Y922" s="72"/>
      <c r="Z922" s="175"/>
      <c r="AA922" s="72"/>
      <c r="AB922" s="177"/>
      <c r="AC922" s="75"/>
      <c r="AD922" s="75"/>
      <c r="AE922" s="75"/>
      <c r="AF922" s="75"/>
      <c r="AG922" s="75"/>
      <c r="AH922" s="75"/>
      <c r="AI922" s="75"/>
      <c r="AJ922" s="75"/>
      <c r="AK922" s="75"/>
      <c r="AL922" s="75"/>
      <c r="AM922" s="75"/>
    </row>
    <row r="923">
      <c r="A923" s="75"/>
      <c r="B923" s="171"/>
      <c r="C923" s="172"/>
      <c r="D923" s="72"/>
      <c r="E923" s="143"/>
      <c r="F923" s="71"/>
      <c r="G923" s="72"/>
      <c r="H923" s="173"/>
      <c r="I923" s="71"/>
      <c r="J923" s="72"/>
      <c r="K923" s="173"/>
      <c r="L923" s="71"/>
      <c r="M923" s="71"/>
      <c r="N923" s="71"/>
      <c r="O923" s="72"/>
      <c r="P923" s="174"/>
      <c r="Q923" s="71"/>
      <c r="R923" s="72"/>
      <c r="S923" s="175"/>
      <c r="T923" s="72"/>
      <c r="U923" s="176"/>
      <c r="V923" s="71"/>
      <c r="W923" s="72"/>
      <c r="X923" s="176"/>
      <c r="Y923" s="72"/>
      <c r="Z923" s="175"/>
      <c r="AA923" s="72"/>
      <c r="AB923" s="177"/>
      <c r="AC923" s="75"/>
      <c r="AD923" s="75"/>
      <c r="AE923" s="75"/>
      <c r="AF923" s="75"/>
      <c r="AG923" s="75"/>
      <c r="AH923" s="75"/>
      <c r="AI923" s="75"/>
      <c r="AJ923" s="75"/>
      <c r="AK923" s="75"/>
      <c r="AL923" s="75"/>
      <c r="AM923" s="75"/>
    </row>
    <row r="924">
      <c r="A924" s="75"/>
      <c r="B924" s="171"/>
      <c r="C924" s="172"/>
      <c r="D924" s="72"/>
      <c r="E924" s="143"/>
      <c r="F924" s="71"/>
      <c r="G924" s="72"/>
      <c r="H924" s="173"/>
      <c r="I924" s="71"/>
      <c r="J924" s="72"/>
      <c r="K924" s="173"/>
      <c r="L924" s="71"/>
      <c r="M924" s="71"/>
      <c r="N924" s="71"/>
      <c r="O924" s="72"/>
      <c r="P924" s="174"/>
      <c r="Q924" s="71"/>
      <c r="R924" s="72"/>
      <c r="S924" s="175"/>
      <c r="T924" s="72"/>
      <c r="U924" s="176"/>
      <c r="V924" s="71"/>
      <c r="W924" s="72"/>
      <c r="X924" s="176"/>
      <c r="Y924" s="72"/>
      <c r="Z924" s="175"/>
      <c r="AA924" s="72"/>
      <c r="AB924" s="177"/>
      <c r="AC924" s="75"/>
      <c r="AD924" s="75"/>
      <c r="AE924" s="75"/>
      <c r="AF924" s="75"/>
      <c r="AG924" s="75"/>
      <c r="AH924" s="75"/>
      <c r="AI924" s="75"/>
      <c r="AJ924" s="75"/>
      <c r="AK924" s="75"/>
      <c r="AL924" s="75"/>
      <c r="AM924" s="75"/>
    </row>
    <row r="925">
      <c r="A925" s="75"/>
      <c r="B925" s="171"/>
      <c r="C925" s="172"/>
      <c r="D925" s="72"/>
      <c r="E925" s="143"/>
      <c r="F925" s="71"/>
      <c r="G925" s="72"/>
      <c r="H925" s="173"/>
      <c r="I925" s="71"/>
      <c r="J925" s="72"/>
      <c r="K925" s="173"/>
      <c r="L925" s="71"/>
      <c r="M925" s="71"/>
      <c r="N925" s="71"/>
      <c r="O925" s="72"/>
      <c r="P925" s="174"/>
      <c r="Q925" s="71"/>
      <c r="R925" s="72"/>
      <c r="S925" s="175"/>
      <c r="T925" s="72"/>
      <c r="U925" s="176"/>
      <c r="V925" s="71"/>
      <c r="W925" s="72"/>
      <c r="X925" s="176"/>
      <c r="Y925" s="72"/>
      <c r="Z925" s="175"/>
      <c r="AA925" s="72"/>
      <c r="AB925" s="177"/>
      <c r="AC925" s="75"/>
      <c r="AD925" s="75"/>
      <c r="AE925" s="75"/>
      <c r="AF925" s="75"/>
      <c r="AG925" s="75"/>
      <c r="AH925" s="75"/>
      <c r="AI925" s="75"/>
      <c r="AJ925" s="75"/>
      <c r="AK925" s="75"/>
      <c r="AL925" s="75"/>
      <c r="AM925" s="75"/>
    </row>
    <row r="926">
      <c r="A926" s="75"/>
      <c r="B926" s="171"/>
      <c r="C926" s="172"/>
      <c r="D926" s="72"/>
      <c r="E926" s="143"/>
      <c r="F926" s="71"/>
      <c r="G926" s="72"/>
      <c r="H926" s="173"/>
      <c r="I926" s="71"/>
      <c r="J926" s="72"/>
      <c r="K926" s="173"/>
      <c r="L926" s="71"/>
      <c r="M926" s="71"/>
      <c r="N926" s="71"/>
      <c r="O926" s="72"/>
      <c r="P926" s="174"/>
      <c r="Q926" s="71"/>
      <c r="R926" s="72"/>
      <c r="S926" s="175"/>
      <c r="T926" s="72"/>
      <c r="U926" s="176"/>
      <c r="V926" s="71"/>
      <c r="W926" s="72"/>
      <c r="X926" s="176"/>
      <c r="Y926" s="72"/>
      <c r="Z926" s="175"/>
      <c r="AA926" s="72"/>
      <c r="AB926" s="177"/>
      <c r="AC926" s="75"/>
      <c r="AD926" s="75"/>
      <c r="AE926" s="75"/>
      <c r="AF926" s="75"/>
      <c r="AG926" s="75"/>
      <c r="AH926" s="75"/>
      <c r="AI926" s="75"/>
      <c r="AJ926" s="75"/>
      <c r="AK926" s="75"/>
      <c r="AL926" s="75"/>
      <c r="AM926" s="75"/>
    </row>
    <row r="927">
      <c r="A927" s="75"/>
      <c r="B927" s="171"/>
      <c r="C927" s="172"/>
      <c r="D927" s="72"/>
      <c r="E927" s="143"/>
      <c r="F927" s="71"/>
      <c r="G927" s="72"/>
      <c r="H927" s="173"/>
      <c r="I927" s="71"/>
      <c r="J927" s="72"/>
      <c r="K927" s="173"/>
      <c r="L927" s="71"/>
      <c r="M927" s="71"/>
      <c r="N927" s="71"/>
      <c r="O927" s="72"/>
      <c r="P927" s="174"/>
      <c r="Q927" s="71"/>
      <c r="R927" s="72"/>
      <c r="S927" s="175"/>
      <c r="T927" s="72"/>
      <c r="U927" s="176"/>
      <c r="V927" s="71"/>
      <c r="W927" s="72"/>
      <c r="X927" s="176"/>
      <c r="Y927" s="72"/>
      <c r="Z927" s="175"/>
      <c r="AA927" s="72"/>
      <c r="AB927" s="177"/>
      <c r="AC927" s="75"/>
      <c r="AD927" s="75"/>
      <c r="AE927" s="75"/>
      <c r="AF927" s="75"/>
      <c r="AG927" s="75"/>
      <c r="AH927" s="75"/>
      <c r="AI927" s="75"/>
      <c r="AJ927" s="75"/>
      <c r="AK927" s="75"/>
      <c r="AL927" s="75"/>
      <c r="AM927" s="75"/>
    </row>
    <row r="928">
      <c r="A928" s="75"/>
      <c r="B928" s="171"/>
      <c r="C928" s="172"/>
      <c r="D928" s="72"/>
      <c r="E928" s="143"/>
      <c r="F928" s="71"/>
      <c r="G928" s="72"/>
      <c r="H928" s="173"/>
      <c r="I928" s="71"/>
      <c r="J928" s="72"/>
      <c r="K928" s="173"/>
      <c r="L928" s="71"/>
      <c r="M928" s="71"/>
      <c r="N928" s="71"/>
      <c r="O928" s="72"/>
      <c r="P928" s="174"/>
      <c r="Q928" s="71"/>
      <c r="R928" s="72"/>
      <c r="S928" s="175"/>
      <c r="T928" s="72"/>
      <c r="U928" s="176"/>
      <c r="V928" s="71"/>
      <c r="W928" s="72"/>
      <c r="X928" s="176"/>
      <c r="Y928" s="72"/>
      <c r="Z928" s="175"/>
      <c r="AA928" s="72"/>
      <c r="AB928" s="177"/>
      <c r="AC928" s="75"/>
      <c r="AD928" s="75"/>
      <c r="AE928" s="75"/>
      <c r="AF928" s="75"/>
      <c r="AG928" s="75"/>
      <c r="AH928" s="75"/>
      <c r="AI928" s="75"/>
      <c r="AJ928" s="75"/>
      <c r="AK928" s="75"/>
      <c r="AL928" s="75"/>
      <c r="AM928" s="75"/>
    </row>
    <row r="929">
      <c r="A929" s="75"/>
      <c r="B929" s="171"/>
      <c r="C929" s="172"/>
      <c r="D929" s="72"/>
      <c r="E929" s="143"/>
      <c r="F929" s="71"/>
      <c r="G929" s="72"/>
      <c r="H929" s="173"/>
      <c r="I929" s="71"/>
      <c r="J929" s="72"/>
      <c r="K929" s="173"/>
      <c r="L929" s="71"/>
      <c r="M929" s="71"/>
      <c r="N929" s="71"/>
      <c r="O929" s="72"/>
      <c r="P929" s="174"/>
      <c r="Q929" s="71"/>
      <c r="R929" s="72"/>
      <c r="S929" s="175"/>
      <c r="T929" s="72"/>
      <c r="U929" s="176"/>
      <c r="V929" s="71"/>
      <c r="W929" s="72"/>
      <c r="X929" s="176"/>
      <c r="Y929" s="72"/>
      <c r="Z929" s="175"/>
      <c r="AA929" s="72"/>
      <c r="AB929" s="177"/>
      <c r="AC929" s="75"/>
      <c r="AD929" s="75"/>
      <c r="AE929" s="75"/>
      <c r="AF929" s="75"/>
      <c r="AG929" s="75"/>
      <c r="AH929" s="75"/>
      <c r="AI929" s="75"/>
      <c r="AJ929" s="75"/>
      <c r="AK929" s="75"/>
      <c r="AL929" s="75"/>
      <c r="AM929" s="75"/>
    </row>
    <row r="930">
      <c r="A930" s="75"/>
      <c r="B930" s="171"/>
      <c r="C930" s="172"/>
      <c r="D930" s="72"/>
      <c r="E930" s="143"/>
      <c r="F930" s="71"/>
      <c r="G930" s="72"/>
      <c r="H930" s="173"/>
      <c r="I930" s="71"/>
      <c r="J930" s="72"/>
      <c r="K930" s="173"/>
      <c r="L930" s="71"/>
      <c r="M930" s="71"/>
      <c r="N930" s="71"/>
      <c r="O930" s="72"/>
      <c r="P930" s="174"/>
      <c r="Q930" s="71"/>
      <c r="R930" s="72"/>
      <c r="S930" s="175"/>
      <c r="T930" s="72"/>
      <c r="U930" s="176"/>
      <c r="V930" s="71"/>
      <c r="W930" s="72"/>
      <c r="X930" s="176"/>
      <c r="Y930" s="72"/>
      <c r="Z930" s="175"/>
      <c r="AA930" s="72"/>
      <c r="AB930" s="177"/>
      <c r="AC930" s="75"/>
      <c r="AD930" s="75"/>
      <c r="AE930" s="75"/>
      <c r="AF930" s="75"/>
      <c r="AG930" s="75"/>
      <c r="AH930" s="75"/>
      <c r="AI930" s="75"/>
      <c r="AJ930" s="75"/>
      <c r="AK930" s="75"/>
      <c r="AL930" s="75"/>
      <c r="AM930" s="75"/>
    </row>
    <row r="931">
      <c r="A931" s="75"/>
      <c r="B931" s="171"/>
      <c r="C931" s="172"/>
      <c r="D931" s="72"/>
      <c r="E931" s="143"/>
      <c r="F931" s="71"/>
      <c r="G931" s="72"/>
      <c r="H931" s="173"/>
      <c r="I931" s="71"/>
      <c r="J931" s="72"/>
      <c r="K931" s="173"/>
      <c r="L931" s="71"/>
      <c r="M931" s="71"/>
      <c r="N931" s="71"/>
      <c r="O931" s="72"/>
      <c r="P931" s="174"/>
      <c r="Q931" s="71"/>
      <c r="R931" s="72"/>
      <c r="S931" s="175"/>
      <c r="T931" s="72"/>
      <c r="U931" s="176"/>
      <c r="V931" s="71"/>
      <c r="W931" s="72"/>
      <c r="X931" s="176"/>
      <c r="Y931" s="72"/>
      <c r="Z931" s="175"/>
      <c r="AA931" s="72"/>
      <c r="AB931" s="177"/>
      <c r="AC931" s="75"/>
      <c r="AD931" s="75"/>
      <c r="AE931" s="75"/>
      <c r="AF931" s="75"/>
      <c r="AG931" s="75"/>
      <c r="AH931" s="75"/>
      <c r="AI931" s="75"/>
      <c r="AJ931" s="75"/>
      <c r="AK931" s="75"/>
      <c r="AL931" s="75"/>
      <c r="AM931" s="75"/>
    </row>
    <row r="932">
      <c r="A932" s="75"/>
      <c r="B932" s="171"/>
      <c r="C932" s="172"/>
      <c r="D932" s="72"/>
      <c r="E932" s="143"/>
      <c r="F932" s="71"/>
      <c r="G932" s="72"/>
      <c r="H932" s="173"/>
      <c r="I932" s="71"/>
      <c r="J932" s="72"/>
      <c r="K932" s="173"/>
      <c r="L932" s="71"/>
      <c r="M932" s="71"/>
      <c r="N932" s="71"/>
      <c r="O932" s="72"/>
      <c r="P932" s="174"/>
      <c r="Q932" s="71"/>
      <c r="R932" s="72"/>
      <c r="S932" s="175"/>
      <c r="T932" s="72"/>
      <c r="U932" s="176"/>
      <c r="V932" s="71"/>
      <c r="W932" s="72"/>
      <c r="X932" s="176"/>
      <c r="Y932" s="72"/>
      <c r="Z932" s="175"/>
      <c r="AA932" s="72"/>
      <c r="AB932" s="177"/>
      <c r="AC932" s="75"/>
      <c r="AD932" s="75"/>
      <c r="AE932" s="75"/>
      <c r="AF932" s="75"/>
      <c r="AG932" s="75"/>
      <c r="AH932" s="75"/>
      <c r="AI932" s="75"/>
      <c r="AJ932" s="75"/>
      <c r="AK932" s="75"/>
      <c r="AL932" s="75"/>
      <c r="AM932" s="75"/>
    </row>
    <row r="933">
      <c r="A933" s="75"/>
      <c r="B933" s="171"/>
      <c r="C933" s="172"/>
      <c r="D933" s="72"/>
      <c r="E933" s="143"/>
      <c r="F933" s="71"/>
      <c r="G933" s="72"/>
      <c r="H933" s="173"/>
      <c r="I933" s="71"/>
      <c r="J933" s="72"/>
      <c r="K933" s="173"/>
      <c r="L933" s="71"/>
      <c r="M933" s="71"/>
      <c r="N933" s="71"/>
      <c r="O933" s="72"/>
      <c r="P933" s="174"/>
      <c r="Q933" s="71"/>
      <c r="R933" s="72"/>
      <c r="S933" s="175"/>
      <c r="T933" s="72"/>
      <c r="U933" s="176"/>
      <c r="V933" s="71"/>
      <c r="W933" s="72"/>
      <c r="X933" s="176"/>
      <c r="Y933" s="72"/>
      <c r="Z933" s="175"/>
      <c r="AA933" s="72"/>
      <c r="AB933" s="177"/>
      <c r="AC933" s="75"/>
      <c r="AD933" s="75"/>
      <c r="AE933" s="75"/>
      <c r="AF933" s="75"/>
      <c r="AG933" s="75"/>
      <c r="AH933" s="75"/>
      <c r="AI933" s="75"/>
      <c r="AJ933" s="75"/>
      <c r="AK933" s="75"/>
      <c r="AL933" s="75"/>
      <c r="AM933" s="75"/>
    </row>
    <row r="934">
      <c r="A934" s="75"/>
      <c r="B934" s="171"/>
      <c r="C934" s="172"/>
      <c r="D934" s="72"/>
      <c r="E934" s="143"/>
      <c r="F934" s="71"/>
      <c r="G934" s="72"/>
      <c r="H934" s="173"/>
      <c r="I934" s="71"/>
      <c r="J934" s="72"/>
      <c r="K934" s="173"/>
      <c r="L934" s="71"/>
      <c r="M934" s="71"/>
      <c r="N934" s="71"/>
      <c r="O934" s="72"/>
      <c r="P934" s="174"/>
      <c r="Q934" s="71"/>
      <c r="R934" s="72"/>
      <c r="S934" s="175"/>
      <c r="T934" s="72"/>
      <c r="U934" s="176"/>
      <c r="V934" s="71"/>
      <c r="W934" s="72"/>
      <c r="X934" s="176"/>
      <c r="Y934" s="72"/>
      <c r="Z934" s="175"/>
      <c r="AA934" s="72"/>
      <c r="AB934" s="177"/>
      <c r="AC934" s="75"/>
      <c r="AD934" s="75"/>
      <c r="AE934" s="75"/>
      <c r="AF934" s="75"/>
      <c r="AG934" s="75"/>
      <c r="AH934" s="75"/>
      <c r="AI934" s="75"/>
      <c r="AJ934" s="75"/>
      <c r="AK934" s="75"/>
      <c r="AL934" s="75"/>
      <c r="AM934" s="75"/>
    </row>
    <row r="935">
      <c r="A935" s="75"/>
      <c r="B935" s="171"/>
      <c r="C935" s="172"/>
      <c r="D935" s="72"/>
      <c r="E935" s="143"/>
      <c r="F935" s="71"/>
      <c r="G935" s="72"/>
      <c r="H935" s="173"/>
      <c r="I935" s="71"/>
      <c r="J935" s="72"/>
      <c r="K935" s="173"/>
      <c r="L935" s="71"/>
      <c r="M935" s="71"/>
      <c r="N935" s="71"/>
      <c r="O935" s="72"/>
      <c r="P935" s="174"/>
      <c r="Q935" s="71"/>
      <c r="R935" s="72"/>
      <c r="S935" s="175"/>
      <c r="T935" s="72"/>
      <c r="U935" s="176"/>
      <c r="V935" s="71"/>
      <c r="W935" s="72"/>
      <c r="X935" s="176"/>
      <c r="Y935" s="72"/>
      <c r="Z935" s="175"/>
      <c r="AA935" s="72"/>
      <c r="AB935" s="177"/>
      <c r="AC935" s="75"/>
      <c r="AD935" s="75"/>
      <c r="AE935" s="75"/>
      <c r="AF935" s="75"/>
      <c r="AG935" s="75"/>
      <c r="AH935" s="75"/>
      <c r="AI935" s="75"/>
      <c r="AJ935" s="75"/>
      <c r="AK935" s="75"/>
      <c r="AL935" s="75"/>
      <c r="AM935" s="75"/>
    </row>
    <row r="936">
      <c r="A936" s="75"/>
      <c r="B936" s="171"/>
      <c r="C936" s="172"/>
      <c r="D936" s="72"/>
      <c r="E936" s="143"/>
      <c r="F936" s="71"/>
      <c r="G936" s="72"/>
      <c r="H936" s="173"/>
      <c r="I936" s="71"/>
      <c r="J936" s="72"/>
      <c r="K936" s="173"/>
      <c r="L936" s="71"/>
      <c r="M936" s="71"/>
      <c r="N936" s="71"/>
      <c r="O936" s="72"/>
      <c r="P936" s="174"/>
      <c r="Q936" s="71"/>
      <c r="R936" s="72"/>
      <c r="S936" s="175"/>
      <c r="T936" s="72"/>
      <c r="U936" s="176"/>
      <c r="V936" s="71"/>
      <c r="W936" s="72"/>
      <c r="X936" s="176"/>
      <c r="Y936" s="72"/>
      <c r="Z936" s="175"/>
      <c r="AA936" s="72"/>
      <c r="AB936" s="177"/>
      <c r="AC936" s="75"/>
      <c r="AD936" s="75"/>
      <c r="AE936" s="75"/>
      <c r="AF936" s="75"/>
      <c r="AG936" s="75"/>
      <c r="AH936" s="75"/>
      <c r="AI936" s="75"/>
      <c r="AJ936" s="75"/>
      <c r="AK936" s="75"/>
      <c r="AL936" s="75"/>
      <c r="AM936" s="75"/>
    </row>
    <row r="937">
      <c r="A937" s="75"/>
      <c r="B937" s="171"/>
      <c r="C937" s="172"/>
      <c r="D937" s="72"/>
      <c r="E937" s="143"/>
      <c r="F937" s="71"/>
      <c r="G937" s="72"/>
      <c r="H937" s="173"/>
      <c r="I937" s="71"/>
      <c r="J937" s="72"/>
      <c r="K937" s="173"/>
      <c r="L937" s="71"/>
      <c r="M937" s="71"/>
      <c r="N937" s="71"/>
      <c r="O937" s="72"/>
      <c r="P937" s="174"/>
      <c r="Q937" s="71"/>
      <c r="R937" s="72"/>
      <c r="S937" s="175"/>
      <c r="T937" s="72"/>
      <c r="U937" s="176"/>
      <c r="V937" s="71"/>
      <c r="W937" s="72"/>
      <c r="X937" s="176"/>
      <c r="Y937" s="72"/>
      <c r="Z937" s="175"/>
      <c r="AA937" s="72"/>
      <c r="AB937" s="177"/>
      <c r="AC937" s="75"/>
      <c r="AD937" s="75"/>
      <c r="AE937" s="75"/>
      <c r="AF937" s="75"/>
      <c r="AG937" s="75"/>
      <c r="AH937" s="75"/>
      <c r="AI937" s="75"/>
      <c r="AJ937" s="75"/>
      <c r="AK937" s="75"/>
      <c r="AL937" s="75"/>
      <c r="AM937" s="75"/>
    </row>
    <row r="938">
      <c r="A938" s="75"/>
      <c r="B938" s="171"/>
      <c r="C938" s="172"/>
      <c r="D938" s="72"/>
      <c r="E938" s="143"/>
      <c r="F938" s="71"/>
      <c r="G938" s="72"/>
      <c r="H938" s="173"/>
      <c r="I938" s="71"/>
      <c r="J938" s="72"/>
      <c r="K938" s="173"/>
      <c r="L938" s="71"/>
      <c r="M938" s="71"/>
      <c r="N938" s="71"/>
      <c r="O938" s="72"/>
      <c r="P938" s="174"/>
      <c r="Q938" s="71"/>
      <c r="R938" s="72"/>
      <c r="S938" s="175"/>
      <c r="T938" s="72"/>
      <c r="U938" s="176"/>
      <c r="V938" s="71"/>
      <c r="W938" s="72"/>
      <c r="X938" s="176"/>
      <c r="Y938" s="72"/>
      <c r="Z938" s="175"/>
      <c r="AA938" s="72"/>
      <c r="AB938" s="177"/>
      <c r="AC938" s="75"/>
      <c r="AD938" s="75"/>
      <c r="AE938" s="75"/>
      <c r="AF938" s="75"/>
      <c r="AG938" s="75"/>
      <c r="AH938" s="75"/>
      <c r="AI938" s="75"/>
      <c r="AJ938" s="75"/>
      <c r="AK938" s="75"/>
      <c r="AL938" s="75"/>
      <c r="AM938" s="75"/>
    </row>
    <row r="939">
      <c r="A939" s="75"/>
      <c r="B939" s="171"/>
      <c r="C939" s="172"/>
      <c r="D939" s="72"/>
      <c r="E939" s="143"/>
      <c r="F939" s="71"/>
      <c r="G939" s="72"/>
      <c r="H939" s="173"/>
      <c r="I939" s="71"/>
      <c r="J939" s="72"/>
      <c r="K939" s="173"/>
      <c r="L939" s="71"/>
      <c r="M939" s="71"/>
      <c r="N939" s="71"/>
      <c r="O939" s="72"/>
      <c r="P939" s="174"/>
      <c r="Q939" s="71"/>
      <c r="R939" s="72"/>
      <c r="S939" s="175"/>
      <c r="T939" s="72"/>
      <c r="U939" s="176"/>
      <c r="V939" s="71"/>
      <c r="W939" s="72"/>
      <c r="X939" s="176"/>
      <c r="Y939" s="72"/>
      <c r="Z939" s="175"/>
      <c r="AA939" s="72"/>
      <c r="AB939" s="177"/>
      <c r="AC939" s="75"/>
      <c r="AD939" s="75"/>
      <c r="AE939" s="75"/>
      <c r="AF939" s="75"/>
      <c r="AG939" s="75"/>
      <c r="AH939" s="75"/>
      <c r="AI939" s="75"/>
      <c r="AJ939" s="75"/>
      <c r="AK939" s="75"/>
      <c r="AL939" s="75"/>
      <c r="AM939" s="75"/>
    </row>
    <row r="940">
      <c r="A940" s="75"/>
      <c r="B940" s="171"/>
      <c r="C940" s="172"/>
      <c r="D940" s="72"/>
      <c r="E940" s="143"/>
      <c r="F940" s="71"/>
      <c r="G940" s="72"/>
      <c r="H940" s="173"/>
      <c r="I940" s="71"/>
      <c r="J940" s="72"/>
      <c r="K940" s="173"/>
      <c r="L940" s="71"/>
      <c r="M940" s="71"/>
      <c r="N940" s="71"/>
      <c r="O940" s="72"/>
      <c r="P940" s="174"/>
      <c r="Q940" s="71"/>
      <c r="R940" s="72"/>
      <c r="S940" s="175"/>
      <c r="T940" s="72"/>
      <c r="U940" s="176"/>
      <c r="V940" s="71"/>
      <c r="W940" s="72"/>
      <c r="X940" s="176"/>
      <c r="Y940" s="72"/>
      <c r="Z940" s="175"/>
      <c r="AA940" s="72"/>
      <c r="AB940" s="177"/>
      <c r="AC940" s="75"/>
      <c r="AD940" s="75"/>
      <c r="AE940" s="75"/>
      <c r="AF940" s="75"/>
      <c r="AG940" s="75"/>
      <c r="AH940" s="75"/>
      <c r="AI940" s="75"/>
      <c r="AJ940" s="75"/>
      <c r="AK940" s="75"/>
      <c r="AL940" s="75"/>
      <c r="AM940" s="75"/>
    </row>
    <row r="941">
      <c r="A941" s="75"/>
      <c r="B941" s="171"/>
      <c r="C941" s="172"/>
      <c r="D941" s="72"/>
      <c r="E941" s="143"/>
      <c r="F941" s="71"/>
      <c r="G941" s="72"/>
      <c r="H941" s="173"/>
      <c r="I941" s="71"/>
      <c r="J941" s="72"/>
      <c r="K941" s="173"/>
      <c r="L941" s="71"/>
      <c r="M941" s="71"/>
      <c r="N941" s="71"/>
      <c r="O941" s="72"/>
      <c r="P941" s="174"/>
      <c r="Q941" s="71"/>
      <c r="R941" s="72"/>
      <c r="S941" s="175"/>
      <c r="T941" s="72"/>
      <c r="U941" s="176"/>
      <c r="V941" s="71"/>
      <c r="W941" s="72"/>
      <c r="X941" s="176"/>
      <c r="Y941" s="72"/>
      <c r="Z941" s="175"/>
      <c r="AA941" s="72"/>
      <c r="AB941" s="177"/>
      <c r="AC941" s="75"/>
      <c r="AD941" s="75"/>
      <c r="AE941" s="75"/>
      <c r="AF941" s="75"/>
      <c r="AG941" s="75"/>
      <c r="AH941" s="75"/>
      <c r="AI941" s="75"/>
      <c r="AJ941" s="75"/>
      <c r="AK941" s="75"/>
      <c r="AL941" s="75"/>
      <c r="AM941" s="75"/>
    </row>
    <row r="942">
      <c r="A942" s="75"/>
      <c r="B942" s="171"/>
      <c r="C942" s="172"/>
      <c r="D942" s="72"/>
      <c r="E942" s="143"/>
      <c r="F942" s="71"/>
      <c r="G942" s="72"/>
      <c r="H942" s="173"/>
      <c r="I942" s="71"/>
      <c r="J942" s="72"/>
      <c r="K942" s="173"/>
      <c r="L942" s="71"/>
      <c r="M942" s="71"/>
      <c r="N942" s="71"/>
      <c r="O942" s="72"/>
      <c r="P942" s="174"/>
      <c r="Q942" s="71"/>
      <c r="R942" s="72"/>
      <c r="S942" s="175"/>
      <c r="T942" s="72"/>
      <c r="U942" s="176"/>
      <c r="V942" s="71"/>
      <c r="W942" s="72"/>
      <c r="X942" s="176"/>
      <c r="Y942" s="72"/>
      <c r="Z942" s="175"/>
      <c r="AA942" s="72"/>
      <c r="AB942" s="177"/>
      <c r="AC942" s="75"/>
      <c r="AD942" s="75"/>
      <c r="AE942" s="75"/>
      <c r="AF942" s="75"/>
      <c r="AG942" s="75"/>
      <c r="AH942" s="75"/>
      <c r="AI942" s="75"/>
      <c r="AJ942" s="75"/>
      <c r="AK942" s="75"/>
      <c r="AL942" s="75"/>
      <c r="AM942" s="75"/>
    </row>
    <row r="943">
      <c r="A943" s="75"/>
      <c r="B943" s="171"/>
      <c r="C943" s="172"/>
      <c r="D943" s="72"/>
      <c r="E943" s="143"/>
      <c r="F943" s="71"/>
      <c r="G943" s="72"/>
      <c r="H943" s="173"/>
      <c r="I943" s="71"/>
      <c r="J943" s="72"/>
      <c r="K943" s="173"/>
      <c r="L943" s="71"/>
      <c r="M943" s="71"/>
      <c r="N943" s="71"/>
      <c r="O943" s="72"/>
      <c r="P943" s="174"/>
      <c r="Q943" s="71"/>
      <c r="R943" s="72"/>
      <c r="S943" s="175"/>
      <c r="T943" s="72"/>
      <c r="U943" s="176"/>
      <c r="V943" s="71"/>
      <c r="W943" s="72"/>
      <c r="X943" s="176"/>
      <c r="Y943" s="72"/>
      <c r="Z943" s="175"/>
      <c r="AA943" s="72"/>
      <c r="AB943" s="177"/>
      <c r="AC943" s="75"/>
      <c r="AD943" s="75"/>
      <c r="AE943" s="75"/>
      <c r="AF943" s="75"/>
      <c r="AG943" s="75"/>
      <c r="AH943" s="75"/>
      <c r="AI943" s="75"/>
      <c r="AJ943" s="75"/>
      <c r="AK943" s="75"/>
      <c r="AL943" s="75"/>
      <c r="AM943" s="75"/>
    </row>
    <row r="944">
      <c r="A944" s="75"/>
      <c r="B944" s="171"/>
      <c r="C944" s="172"/>
      <c r="D944" s="72"/>
      <c r="E944" s="143"/>
      <c r="F944" s="71"/>
      <c r="G944" s="72"/>
      <c r="H944" s="173"/>
      <c r="I944" s="71"/>
      <c r="J944" s="72"/>
      <c r="K944" s="173"/>
      <c r="L944" s="71"/>
      <c r="M944" s="71"/>
      <c r="N944" s="71"/>
      <c r="O944" s="72"/>
      <c r="P944" s="174"/>
      <c r="Q944" s="71"/>
      <c r="R944" s="72"/>
      <c r="S944" s="175"/>
      <c r="T944" s="72"/>
      <c r="U944" s="176"/>
      <c r="V944" s="71"/>
      <c r="W944" s="72"/>
      <c r="X944" s="176"/>
      <c r="Y944" s="72"/>
      <c r="Z944" s="175"/>
      <c r="AA944" s="72"/>
      <c r="AB944" s="177"/>
      <c r="AC944" s="75"/>
      <c r="AD944" s="75"/>
      <c r="AE944" s="75"/>
      <c r="AF944" s="75"/>
      <c r="AG944" s="75"/>
      <c r="AH944" s="75"/>
      <c r="AI944" s="75"/>
      <c r="AJ944" s="75"/>
      <c r="AK944" s="75"/>
      <c r="AL944" s="75"/>
      <c r="AM944" s="75"/>
    </row>
    <row r="945">
      <c r="A945" s="75"/>
      <c r="B945" s="171"/>
      <c r="C945" s="172"/>
      <c r="D945" s="72"/>
      <c r="E945" s="143"/>
      <c r="F945" s="71"/>
      <c r="G945" s="72"/>
      <c r="H945" s="173"/>
      <c r="I945" s="71"/>
      <c r="J945" s="72"/>
      <c r="K945" s="173"/>
      <c r="L945" s="71"/>
      <c r="M945" s="71"/>
      <c r="N945" s="71"/>
      <c r="O945" s="72"/>
      <c r="P945" s="174"/>
      <c r="Q945" s="71"/>
      <c r="R945" s="72"/>
      <c r="S945" s="175"/>
      <c r="T945" s="72"/>
      <c r="U945" s="176"/>
      <c r="V945" s="71"/>
      <c r="W945" s="72"/>
      <c r="X945" s="176"/>
      <c r="Y945" s="72"/>
      <c r="Z945" s="175"/>
      <c r="AA945" s="72"/>
      <c r="AB945" s="177"/>
      <c r="AC945" s="75"/>
      <c r="AD945" s="75"/>
      <c r="AE945" s="75"/>
      <c r="AF945" s="75"/>
      <c r="AG945" s="75"/>
      <c r="AH945" s="75"/>
      <c r="AI945" s="75"/>
      <c r="AJ945" s="75"/>
      <c r="AK945" s="75"/>
      <c r="AL945" s="75"/>
      <c r="AM945" s="75"/>
    </row>
    <row r="946">
      <c r="A946" s="75"/>
      <c r="B946" s="171"/>
      <c r="C946" s="172"/>
      <c r="D946" s="72"/>
      <c r="E946" s="143"/>
      <c r="F946" s="71"/>
      <c r="G946" s="72"/>
      <c r="H946" s="173"/>
      <c r="I946" s="71"/>
      <c r="J946" s="72"/>
      <c r="K946" s="173"/>
      <c r="L946" s="71"/>
      <c r="M946" s="71"/>
      <c r="N946" s="71"/>
      <c r="O946" s="72"/>
      <c r="P946" s="174"/>
      <c r="Q946" s="71"/>
      <c r="R946" s="72"/>
      <c r="S946" s="175"/>
      <c r="T946" s="72"/>
      <c r="U946" s="176"/>
      <c r="V946" s="71"/>
      <c r="W946" s="72"/>
      <c r="X946" s="176"/>
      <c r="Y946" s="72"/>
      <c r="Z946" s="175"/>
      <c r="AA946" s="72"/>
      <c r="AB946" s="177"/>
      <c r="AC946" s="75"/>
      <c r="AD946" s="75"/>
      <c r="AE946" s="75"/>
      <c r="AF946" s="75"/>
      <c r="AG946" s="75"/>
      <c r="AH946" s="75"/>
      <c r="AI946" s="75"/>
      <c r="AJ946" s="75"/>
      <c r="AK946" s="75"/>
      <c r="AL946" s="75"/>
      <c r="AM946" s="75"/>
    </row>
    <row r="947">
      <c r="A947" s="75"/>
      <c r="B947" s="171"/>
      <c r="C947" s="172"/>
      <c r="D947" s="72"/>
      <c r="E947" s="143"/>
      <c r="F947" s="71"/>
      <c r="G947" s="72"/>
      <c r="H947" s="173"/>
      <c r="I947" s="71"/>
      <c r="J947" s="72"/>
      <c r="K947" s="173"/>
      <c r="L947" s="71"/>
      <c r="M947" s="71"/>
      <c r="N947" s="71"/>
      <c r="O947" s="72"/>
      <c r="P947" s="174"/>
      <c r="Q947" s="71"/>
      <c r="R947" s="72"/>
      <c r="S947" s="175"/>
      <c r="T947" s="72"/>
      <c r="U947" s="176"/>
      <c r="V947" s="71"/>
      <c r="W947" s="72"/>
      <c r="X947" s="176"/>
      <c r="Y947" s="72"/>
      <c r="Z947" s="175"/>
      <c r="AA947" s="72"/>
      <c r="AB947" s="177"/>
      <c r="AC947" s="75"/>
      <c r="AD947" s="75"/>
      <c r="AE947" s="75"/>
      <c r="AF947" s="75"/>
      <c r="AG947" s="75"/>
      <c r="AH947" s="75"/>
      <c r="AI947" s="75"/>
      <c r="AJ947" s="75"/>
      <c r="AK947" s="75"/>
      <c r="AL947" s="75"/>
      <c r="AM947" s="75"/>
    </row>
    <row r="948">
      <c r="A948" s="75"/>
      <c r="B948" s="171"/>
      <c r="C948" s="172"/>
      <c r="D948" s="72"/>
      <c r="E948" s="143"/>
      <c r="F948" s="71"/>
      <c r="G948" s="72"/>
      <c r="H948" s="173"/>
      <c r="I948" s="71"/>
      <c r="J948" s="72"/>
      <c r="K948" s="173"/>
      <c r="L948" s="71"/>
      <c r="M948" s="71"/>
      <c r="N948" s="71"/>
      <c r="O948" s="72"/>
      <c r="P948" s="174"/>
      <c r="Q948" s="71"/>
      <c r="R948" s="72"/>
      <c r="S948" s="175"/>
      <c r="T948" s="72"/>
      <c r="U948" s="176"/>
      <c r="V948" s="71"/>
      <c r="W948" s="72"/>
      <c r="X948" s="176"/>
      <c r="Y948" s="72"/>
      <c r="Z948" s="175"/>
      <c r="AA948" s="72"/>
      <c r="AB948" s="177"/>
      <c r="AC948" s="75"/>
      <c r="AD948" s="75"/>
      <c r="AE948" s="75"/>
      <c r="AF948" s="75"/>
      <c r="AG948" s="75"/>
      <c r="AH948" s="75"/>
      <c r="AI948" s="75"/>
      <c r="AJ948" s="75"/>
      <c r="AK948" s="75"/>
      <c r="AL948" s="75"/>
      <c r="AM948" s="75"/>
    </row>
    <row r="949">
      <c r="A949" s="75"/>
      <c r="B949" s="171"/>
      <c r="C949" s="172"/>
      <c r="D949" s="72"/>
      <c r="E949" s="143"/>
      <c r="F949" s="71"/>
      <c r="G949" s="72"/>
      <c r="H949" s="173"/>
      <c r="I949" s="71"/>
      <c r="J949" s="72"/>
      <c r="K949" s="173"/>
      <c r="L949" s="71"/>
      <c r="M949" s="71"/>
      <c r="N949" s="71"/>
      <c r="O949" s="72"/>
      <c r="P949" s="174"/>
      <c r="Q949" s="71"/>
      <c r="R949" s="72"/>
      <c r="S949" s="175"/>
      <c r="T949" s="72"/>
      <c r="U949" s="176"/>
      <c r="V949" s="71"/>
      <c r="W949" s="72"/>
      <c r="X949" s="176"/>
      <c r="Y949" s="72"/>
      <c r="Z949" s="175"/>
      <c r="AA949" s="72"/>
      <c r="AB949" s="177"/>
      <c r="AC949" s="75"/>
      <c r="AD949" s="75"/>
      <c r="AE949" s="75"/>
      <c r="AF949" s="75"/>
      <c r="AG949" s="75"/>
      <c r="AH949" s="75"/>
      <c r="AI949" s="75"/>
      <c r="AJ949" s="75"/>
      <c r="AK949" s="75"/>
      <c r="AL949" s="75"/>
      <c r="AM949" s="75"/>
    </row>
    <row r="950">
      <c r="A950" s="75"/>
      <c r="B950" s="171"/>
      <c r="C950" s="172"/>
      <c r="D950" s="72"/>
      <c r="E950" s="143"/>
      <c r="F950" s="71"/>
      <c r="G950" s="72"/>
      <c r="H950" s="173"/>
      <c r="I950" s="71"/>
      <c r="J950" s="72"/>
      <c r="K950" s="173"/>
      <c r="L950" s="71"/>
      <c r="M950" s="71"/>
      <c r="N950" s="71"/>
      <c r="O950" s="72"/>
      <c r="P950" s="174"/>
      <c r="Q950" s="71"/>
      <c r="R950" s="72"/>
      <c r="S950" s="175"/>
      <c r="T950" s="72"/>
      <c r="U950" s="176"/>
      <c r="V950" s="71"/>
      <c r="W950" s="72"/>
      <c r="X950" s="176"/>
      <c r="Y950" s="72"/>
      <c r="Z950" s="175"/>
      <c r="AA950" s="72"/>
      <c r="AB950" s="177"/>
      <c r="AC950" s="75"/>
      <c r="AD950" s="75"/>
      <c r="AE950" s="75"/>
      <c r="AF950" s="75"/>
      <c r="AG950" s="75"/>
      <c r="AH950" s="75"/>
      <c r="AI950" s="75"/>
      <c r="AJ950" s="75"/>
      <c r="AK950" s="75"/>
      <c r="AL950" s="75"/>
      <c r="AM950" s="75"/>
    </row>
    <row r="951">
      <c r="A951" s="75"/>
      <c r="B951" s="171"/>
      <c r="C951" s="172"/>
      <c r="D951" s="72"/>
      <c r="E951" s="143"/>
      <c r="F951" s="71"/>
      <c r="G951" s="72"/>
      <c r="H951" s="173"/>
      <c r="I951" s="71"/>
      <c r="J951" s="72"/>
      <c r="K951" s="173"/>
      <c r="L951" s="71"/>
      <c r="M951" s="71"/>
      <c r="N951" s="71"/>
      <c r="O951" s="72"/>
      <c r="P951" s="174"/>
      <c r="Q951" s="71"/>
      <c r="R951" s="72"/>
      <c r="S951" s="175"/>
      <c r="T951" s="72"/>
      <c r="U951" s="176"/>
      <c r="V951" s="71"/>
      <c r="W951" s="72"/>
      <c r="X951" s="176"/>
      <c r="Y951" s="72"/>
      <c r="Z951" s="175"/>
      <c r="AA951" s="72"/>
      <c r="AB951" s="177"/>
      <c r="AC951" s="75"/>
      <c r="AD951" s="75"/>
      <c r="AE951" s="75"/>
      <c r="AF951" s="75"/>
      <c r="AG951" s="75"/>
      <c r="AH951" s="75"/>
      <c r="AI951" s="75"/>
      <c r="AJ951" s="75"/>
      <c r="AK951" s="75"/>
      <c r="AL951" s="75"/>
      <c r="AM951" s="75"/>
    </row>
    <row r="952">
      <c r="A952" s="75"/>
      <c r="B952" s="171"/>
      <c r="C952" s="172"/>
      <c r="D952" s="72"/>
      <c r="E952" s="143"/>
      <c r="F952" s="71"/>
      <c r="G952" s="72"/>
      <c r="H952" s="173"/>
      <c r="I952" s="71"/>
      <c r="J952" s="72"/>
      <c r="K952" s="173"/>
      <c r="L952" s="71"/>
      <c r="M952" s="71"/>
      <c r="N952" s="71"/>
      <c r="O952" s="72"/>
      <c r="P952" s="174"/>
      <c r="Q952" s="71"/>
      <c r="R952" s="72"/>
      <c r="S952" s="175"/>
      <c r="T952" s="72"/>
      <c r="U952" s="176"/>
      <c r="V952" s="71"/>
      <c r="W952" s="72"/>
      <c r="X952" s="176"/>
      <c r="Y952" s="72"/>
      <c r="Z952" s="175"/>
      <c r="AA952" s="72"/>
      <c r="AB952" s="177"/>
      <c r="AC952" s="75"/>
      <c r="AD952" s="75"/>
      <c r="AE952" s="75"/>
      <c r="AF952" s="75"/>
      <c r="AG952" s="75"/>
      <c r="AH952" s="75"/>
      <c r="AI952" s="75"/>
      <c r="AJ952" s="75"/>
      <c r="AK952" s="75"/>
      <c r="AL952" s="75"/>
      <c r="AM952" s="75"/>
    </row>
    <row r="953">
      <c r="A953" s="75"/>
      <c r="B953" s="171"/>
      <c r="C953" s="172"/>
      <c r="D953" s="72"/>
      <c r="E953" s="143"/>
      <c r="F953" s="71"/>
      <c r="G953" s="72"/>
      <c r="H953" s="173"/>
      <c r="I953" s="71"/>
      <c r="J953" s="72"/>
      <c r="K953" s="173"/>
      <c r="L953" s="71"/>
      <c r="M953" s="71"/>
      <c r="N953" s="71"/>
      <c r="O953" s="72"/>
      <c r="P953" s="174"/>
      <c r="Q953" s="71"/>
      <c r="R953" s="72"/>
      <c r="S953" s="175"/>
      <c r="T953" s="72"/>
      <c r="U953" s="176"/>
      <c r="V953" s="71"/>
      <c r="W953" s="72"/>
      <c r="X953" s="176"/>
      <c r="Y953" s="72"/>
      <c r="Z953" s="175"/>
      <c r="AA953" s="72"/>
      <c r="AB953" s="177"/>
      <c r="AC953" s="75"/>
      <c r="AD953" s="75"/>
      <c r="AE953" s="75"/>
      <c r="AF953" s="75"/>
      <c r="AG953" s="75"/>
      <c r="AH953" s="75"/>
      <c r="AI953" s="75"/>
      <c r="AJ953" s="75"/>
      <c r="AK953" s="75"/>
      <c r="AL953" s="75"/>
      <c r="AM953" s="75"/>
    </row>
    <row r="954">
      <c r="A954" s="75"/>
      <c r="B954" s="171"/>
      <c r="C954" s="172"/>
      <c r="D954" s="72"/>
      <c r="E954" s="143"/>
      <c r="F954" s="71"/>
      <c r="G954" s="72"/>
      <c r="H954" s="173"/>
      <c r="I954" s="71"/>
      <c r="J954" s="72"/>
      <c r="K954" s="173"/>
      <c r="L954" s="71"/>
      <c r="M954" s="71"/>
      <c r="N954" s="71"/>
      <c r="O954" s="72"/>
      <c r="P954" s="174"/>
      <c r="Q954" s="71"/>
      <c r="R954" s="72"/>
      <c r="S954" s="175"/>
      <c r="T954" s="72"/>
      <c r="U954" s="176"/>
      <c r="V954" s="71"/>
      <c r="W954" s="72"/>
      <c r="X954" s="176"/>
      <c r="Y954" s="72"/>
      <c r="Z954" s="175"/>
      <c r="AA954" s="72"/>
      <c r="AB954" s="177"/>
      <c r="AC954" s="75"/>
      <c r="AD954" s="75"/>
      <c r="AE954" s="75"/>
      <c r="AF954" s="75"/>
      <c r="AG954" s="75"/>
      <c r="AH954" s="75"/>
      <c r="AI954" s="75"/>
      <c r="AJ954" s="75"/>
      <c r="AK954" s="75"/>
      <c r="AL954" s="75"/>
      <c r="AM954" s="75"/>
    </row>
    <row r="955">
      <c r="A955" s="75"/>
      <c r="B955" s="171"/>
      <c r="C955" s="172"/>
      <c r="D955" s="72"/>
      <c r="E955" s="143"/>
      <c r="F955" s="71"/>
      <c r="G955" s="72"/>
      <c r="H955" s="173"/>
      <c r="I955" s="71"/>
      <c r="J955" s="72"/>
      <c r="K955" s="173"/>
      <c r="L955" s="71"/>
      <c r="M955" s="71"/>
      <c r="N955" s="71"/>
      <c r="O955" s="72"/>
      <c r="P955" s="174"/>
      <c r="Q955" s="71"/>
      <c r="R955" s="72"/>
      <c r="S955" s="175"/>
      <c r="T955" s="72"/>
      <c r="U955" s="176"/>
      <c r="V955" s="71"/>
      <c r="W955" s="72"/>
      <c r="X955" s="176"/>
      <c r="Y955" s="72"/>
      <c r="Z955" s="175"/>
      <c r="AA955" s="72"/>
      <c r="AB955" s="177"/>
      <c r="AC955" s="75"/>
      <c r="AD955" s="75"/>
      <c r="AE955" s="75"/>
      <c r="AF955" s="75"/>
      <c r="AG955" s="75"/>
      <c r="AH955" s="75"/>
      <c r="AI955" s="75"/>
      <c r="AJ955" s="75"/>
      <c r="AK955" s="75"/>
      <c r="AL955" s="75"/>
      <c r="AM955" s="75"/>
    </row>
    <row r="956">
      <c r="A956" s="75"/>
      <c r="B956" s="171"/>
      <c r="C956" s="172"/>
      <c r="D956" s="72"/>
      <c r="E956" s="143"/>
      <c r="F956" s="71"/>
      <c r="G956" s="72"/>
      <c r="H956" s="173"/>
      <c r="I956" s="71"/>
      <c r="J956" s="72"/>
      <c r="K956" s="173"/>
      <c r="L956" s="71"/>
      <c r="M956" s="71"/>
      <c r="N956" s="71"/>
      <c r="O956" s="72"/>
      <c r="P956" s="174"/>
      <c r="Q956" s="71"/>
      <c r="R956" s="72"/>
      <c r="S956" s="175"/>
      <c r="T956" s="72"/>
      <c r="U956" s="176"/>
      <c r="V956" s="71"/>
      <c r="W956" s="72"/>
      <c r="X956" s="176"/>
      <c r="Y956" s="72"/>
      <c r="Z956" s="175"/>
      <c r="AA956" s="72"/>
      <c r="AB956" s="177"/>
      <c r="AC956" s="75"/>
      <c r="AD956" s="75"/>
      <c r="AE956" s="75"/>
      <c r="AF956" s="75"/>
      <c r="AG956" s="75"/>
      <c r="AH956" s="75"/>
      <c r="AI956" s="75"/>
      <c r="AJ956" s="75"/>
      <c r="AK956" s="75"/>
      <c r="AL956" s="75"/>
      <c r="AM956" s="75"/>
    </row>
    <row r="957">
      <c r="A957" s="75"/>
      <c r="B957" s="171"/>
      <c r="C957" s="172"/>
      <c r="D957" s="72"/>
      <c r="E957" s="143"/>
      <c r="F957" s="71"/>
      <c r="G957" s="72"/>
      <c r="H957" s="173"/>
      <c r="I957" s="71"/>
      <c r="J957" s="72"/>
      <c r="K957" s="173"/>
      <c r="L957" s="71"/>
      <c r="M957" s="71"/>
      <c r="N957" s="71"/>
      <c r="O957" s="72"/>
      <c r="P957" s="174"/>
      <c r="Q957" s="71"/>
      <c r="R957" s="72"/>
      <c r="S957" s="175"/>
      <c r="T957" s="72"/>
      <c r="U957" s="176"/>
      <c r="V957" s="71"/>
      <c r="W957" s="72"/>
      <c r="X957" s="176"/>
      <c r="Y957" s="72"/>
      <c r="Z957" s="175"/>
      <c r="AA957" s="72"/>
      <c r="AB957" s="177"/>
      <c r="AC957" s="75"/>
      <c r="AD957" s="75"/>
      <c r="AE957" s="75"/>
      <c r="AF957" s="75"/>
      <c r="AG957" s="75"/>
      <c r="AH957" s="75"/>
      <c r="AI957" s="75"/>
      <c r="AJ957" s="75"/>
      <c r="AK957" s="75"/>
      <c r="AL957" s="75"/>
      <c r="AM957" s="75"/>
    </row>
    <row r="958">
      <c r="A958" s="75"/>
      <c r="B958" s="171"/>
      <c r="C958" s="172"/>
      <c r="D958" s="72"/>
      <c r="E958" s="143"/>
      <c r="F958" s="71"/>
      <c r="G958" s="72"/>
      <c r="H958" s="173"/>
      <c r="I958" s="71"/>
      <c r="J958" s="72"/>
      <c r="K958" s="173"/>
      <c r="L958" s="71"/>
      <c r="M958" s="71"/>
      <c r="N958" s="71"/>
      <c r="O958" s="72"/>
      <c r="P958" s="174"/>
      <c r="Q958" s="71"/>
      <c r="R958" s="72"/>
      <c r="S958" s="175"/>
      <c r="T958" s="72"/>
      <c r="U958" s="176"/>
      <c r="V958" s="71"/>
      <c r="W958" s="72"/>
      <c r="X958" s="176"/>
      <c r="Y958" s="72"/>
      <c r="Z958" s="175"/>
      <c r="AA958" s="72"/>
      <c r="AB958" s="177"/>
      <c r="AC958" s="75"/>
      <c r="AD958" s="75"/>
      <c r="AE958" s="75"/>
      <c r="AF958" s="75"/>
      <c r="AG958" s="75"/>
      <c r="AH958" s="75"/>
      <c r="AI958" s="75"/>
      <c r="AJ958" s="75"/>
      <c r="AK958" s="75"/>
      <c r="AL958" s="75"/>
      <c r="AM958" s="75"/>
    </row>
    <row r="959">
      <c r="A959" s="75"/>
      <c r="B959" s="171"/>
      <c r="C959" s="172"/>
      <c r="D959" s="72"/>
      <c r="E959" s="143"/>
      <c r="F959" s="71"/>
      <c r="G959" s="72"/>
      <c r="H959" s="173"/>
      <c r="I959" s="71"/>
      <c r="J959" s="72"/>
      <c r="K959" s="173"/>
      <c r="L959" s="71"/>
      <c r="M959" s="71"/>
      <c r="N959" s="71"/>
      <c r="O959" s="72"/>
      <c r="P959" s="174"/>
      <c r="Q959" s="71"/>
      <c r="R959" s="72"/>
      <c r="S959" s="175"/>
      <c r="T959" s="72"/>
      <c r="U959" s="176"/>
      <c r="V959" s="71"/>
      <c r="W959" s="72"/>
      <c r="X959" s="176"/>
      <c r="Y959" s="72"/>
      <c r="Z959" s="175"/>
      <c r="AA959" s="72"/>
      <c r="AB959" s="177"/>
      <c r="AC959" s="75"/>
      <c r="AD959" s="75"/>
      <c r="AE959" s="75"/>
      <c r="AF959" s="75"/>
      <c r="AG959" s="75"/>
      <c r="AH959" s="75"/>
      <c r="AI959" s="75"/>
      <c r="AJ959" s="75"/>
      <c r="AK959" s="75"/>
      <c r="AL959" s="75"/>
      <c r="AM959" s="75"/>
    </row>
    <row r="960">
      <c r="A960" s="75"/>
      <c r="B960" s="171"/>
      <c r="C960" s="172"/>
      <c r="D960" s="72"/>
      <c r="E960" s="143"/>
      <c r="F960" s="71"/>
      <c r="G960" s="72"/>
      <c r="H960" s="173"/>
      <c r="I960" s="71"/>
      <c r="J960" s="72"/>
      <c r="K960" s="173"/>
      <c r="L960" s="71"/>
      <c r="M960" s="71"/>
      <c r="N960" s="71"/>
      <c r="O960" s="72"/>
      <c r="P960" s="174"/>
      <c r="Q960" s="71"/>
      <c r="R960" s="72"/>
      <c r="S960" s="175"/>
      <c r="T960" s="72"/>
      <c r="U960" s="176"/>
      <c r="V960" s="71"/>
      <c r="W960" s="72"/>
      <c r="X960" s="176"/>
      <c r="Y960" s="72"/>
      <c r="Z960" s="175"/>
      <c r="AA960" s="72"/>
      <c r="AB960" s="177"/>
      <c r="AC960" s="75"/>
      <c r="AD960" s="75"/>
      <c r="AE960" s="75"/>
      <c r="AF960" s="75"/>
      <c r="AG960" s="75"/>
      <c r="AH960" s="75"/>
      <c r="AI960" s="75"/>
      <c r="AJ960" s="75"/>
      <c r="AK960" s="75"/>
      <c r="AL960" s="75"/>
      <c r="AM960" s="75"/>
    </row>
    <row r="961">
      <c r="A961" s="75"/>
      <c r="B961" s="171"/>
      <c r="C961" s="172"/>
      <c r="D961" s="72"/>
      <c r="E961" s="143"/>
      <c r="F961" s="71"/>
      <c r="G961" s="72"/>
      <c r="H961" s="173"/>
      <c r="I961" s="71"/>
      <c r="J961" s="72"/>
      <c r="K961" s="173"/>
      <c r="L961" s="71"/>
      <c r="M961" s="71"/>
      <c r="N961" s="71"/>
      <c r="O961" s="72"/>
      <c r="P961" s="174"/>
      <c r="Q961" s="71"/>
      <c r="R961" s="72"/>
      <c r="S961" s="175"/>
      <c r="T961" s="72"/>
      <c r="U961" s="176"/>
      <c r="V961" s="71"/>
      <c r="W961" s="72"/>
      <c r="X961" s="176"/>
      <c r="Y961" s="72"/>
      <c r="Z961" s="175"/>
      <c r="AA961" s="72"/>
      <c r="AB961" s="177"/>
      <c r="AC961" s="75"/>
      <c r="AD961" s="75"/>
      <c r="AE961" s="75"/>
      <c r="AF961" s="75"/>
      <c r="AG961" s="75"/>
      <c r="AH961" s="75"/>
      <c r="AI961" s="75"/>
      <c r="AJ961" s="75"/>
      <c r="AK961" s="75"/>
      <c r="AL961" s="75"/>
      <c r="AM961" s="75"/>
    </row>
    <row r="962">
      <c r="A962" s="75"/>
      <c r="B962" s="171"/>
      <c r="C962" s="172"/>
      <c r="D962" s="72"/>
      <c r="E962" s="143"/>
      <c r="F962" s="71"/>
      <c r="G962" s="72"/>
      <c r="H962" s="173"/>
      <c r="I962" s="71"/>
      <c r="J962" s="72"/>
      <c r="K962" s="173"/>
      <c r="L962" s="71"/>
      <c r="M962" s="71"/>
      <c r="N962" s="71"/>
      <c r="O962" s="72"/>
      <c r="P962" s="174"/>
      <c r="Q962" s="71"/>
      <c r="R962" s="72"/>
      <c r="S962" s="175"/>
      <c r="T962" s="72"/>
      <c r="U962" s="176"/>
      <c r="V962" s="71"/>
      <c r="W962" s="72"/>
      <c r="X962" s="176"/>
      <c r="Y962" s="72"/>
      <c r="Z962" s="175"/>
      <c r="AA962" s="72"/>
      <c r="AB962" s="177"/>
      <c r="AC962" s="75"/>
      <c r="AD962" s="75"/>
      <c r="AE962" s="75"/>
      <c r="AF962" s="75"/>
      <c r="AG962" s="75"/>
      <c r="AH962" s="75"/>
      <c r="AI962" s="75"/>
      <c r="AJ962" s="75"/>
      <c r="AK962" s="75"/>
      <c r="AL962" s="75"/>
      <c r="AM962" s="75"/>
    </row>
    <row r="963">
      <c r="A963" s="75"/>
      <c r="B963" s="171"/>
      <c r="C963" s="172"/>
      <c r="D963" s="72"/>
      <c r="E963" s="143"/>
      <c r="F963" s="71"/>
      <c r="G963" s="72"/>
      <c r="H963" s="173"/>
      <c r="I963" s="71"/>
      <c r="J963" s="72"/>
      <c r="K963" s="173"/>
      <c r="L963" s="71"/>
      <c r="M963" s="71"/>
      <c r="N963" s="71"/>
      <c r="O963" s="72"/>
      <c r="P963" s="174"/>
      <c r="Q963" s="71"/>
      <c r="R963" s="72"/>
      <c r="S963" s="175"/>
      <c r="T963" s="72"/>
      <c r="U963" s="176"/>
      <c r="V963" s="71"/>
      <c r="W963" s="72"/>
      <c r="X963" s="176"/>
      <c r="Y963" s="72"/>
      <c r="Z963" s="175"/>
      <c r="AA963" s="72"/>
      <c r="AB963" s="177"/>
      <c r="AC963" s="75"/>
      <c r="AD963" s="75"/>
      <c r="AE963" s="75"/>
      <c r="AF963" s="75"/>
      <c r="AG963" s="75"/>
      <c r="AH963" s="75"/>
      <c r="AI963" s="75"/>
      <c r="AJ963" s="75"/>
      <c r="AK963" s="75"/>
      <c r="AL963" s="75"/>
      <c r="AM963" s="75"/>
    </row>
    <row r="964">
      <c r="A964" s="75"/>
      <c r="B964" s="171"/>
      <c r="C964" s="172"/>
      <c r="D964" s="72"/>
      <c r="E964" s="143"/>
      <c r="F964" s="71"/>
      <c r="G964" s="72"/>
      <c r="H964" s="173"/>
      <c r="I964" s="71"/>
      <c r="J964" s="72"/>
      <c r="K964" s="173"/>
      <c r="L964" s="71"/>
      <c r="M964" s="71"/>
      <c r="N964" s="71"/>
      <c r="O964" s="72"/>
      <c r="P964" s="174"/>
      <c r="Q964" s="71"/>
      <c r="R964" s="72"/>
      <c r="S964" s="175"/>
      <c r="T964" s="72"/>
      <c r="U964" s="176"/>
      <c r="V964" s="71"/>
      <c r="W964" s="72"/>
      <c r="X964" s="176"/>
      <c r="Y964" s="72"/>
      <c r="Z964" s="175"/>
      <c r="AA964" s="72"/>
      <c r="AB964" s="177"/>
      <c r="AC964" s="75"/>
      <c r="AD964" s="75"/>
      <c r="AE964" s="75"/>
      <c r="AF964" s="75"/>
      <c r="AG964" s="75"/>
      <c r="AH964" s="75"/>
      <c r="AI964" s="75"/>
      <c r="AJ964" s="75"/>
      <c r="AK964" s="75"/>
      <c r="AL964" s="75"/>
      <c r="AM964" s="75"/>
    </row>
    <row r="965">
      <c r="A965" s="75"/>
      <c r="B965" s="171"/>
      <c r="C965" s="172"/>
      <c r="D965" s="72"/>
      <c r="E965" s="143"/>
      <c r="F965" s="71"/>
      <c r="G965" s="72"/>
      <c r="H965" s="173"/>
      <c r="I965" s="71"/>
      <c r="J965" s="72"/>
      <c r="K965" s="173"/>
      <c r="L965" s="71"/>
      <c r="M965" s="71"/>
      <c r="N965" s="71"/>
      <c r="O965" s="72"/>
      <c r="P965" s="174"/>
      <c r="Q965" s="71"/>
      <c r="R965" s="72"/>
      <c r="S965" s="175"/>
      <c r="T965" s="72"/>
      <c r="U965" s="176"/>
      <c r="V965" s="71"/>
      <c r="W965" s="72"/>
      <c r="X965" s="176"/>
      <c r="Y965" s="72"/>
      <c r="Z965" s="175"/>
      <c r="AA965" s="72"/>
      <c r="AB965" s="177"/>
      <c r="AC965" s="75"/>
      <c r="AD965" s="75"/>
      <c r="AE965" s="75"/>
      <c r="AF965" s="75"/>
      <c r="AG965" s="75"/>
      <c r="AH965" s="75"/>
      <c r="AI965" s="75"/>
      <c r="AJ965" s="75"/>
      <c r="AK965" s="75"/>
      <c r="AL965" s="75"/>
      <c r="AM965" s="75"/>
    </row>
    <row r="966">
      <c r="A966" s="75"/>
      <c r="B966" s="171"/>
      <c r="C966" s="172"/>
      <c r="D966" s="72"/>
      <c r="E966" s="143"/>
      <c r="F966" s="71"/>
      <c r="G966" s="72"/>
      <c r="H966" s="173"/>
      <c r="I966" s="71"/>
      <c r="J966" s="72"/>
      <c r="K966" s="173"/>
      <c r="L966" s="71"/>
      <c r="M966" s="71"/>
      <c r="N966" s="71"/>
      <c r="O966" s="72"/>
      <c r="P966" s="174"/>
      <c r="Q966" s="71"/>
      <c r="R966" s="72"/>
      <c r="S966" s="175"/>
      <c r="T966" s="72"/>
      <c r="U966" s="176"/>
      <c r="V966" s="71"/>
      <c r="W966" s="72"/>
      <c r="X966" s="176"/>
      <c r="Y966" s="72"/>
      <c r="Z966" s="175"/>
      <c r="AA966" s="72"/>
      <c r="AB966" s="177"/>
      <c r="AC966" s="75"/>
      <c r="AD966" s="75"/>
      <c r="AE966" s="75"/>
      <c r="AF966" s="75"/>
      <c r="AG966" s="75"/>
      <c r="AH966" s="75"/>
      <c r="AI966" s="75"/>
      <c r="AJ966" s="75"/>
      <c r="AK966" s="75"/>
      <c r="AL966" s="75"/>
      <c r="AM966" s="75"/>
    </row>
    <row r="967">
      <c r="A967" s="75"/>
      <c r="B967" s="171"/>
      <c r="C967" s="172"/>
      <c r="D967" s="72"/>
      <c r="E967" s="143"/>
      <c r="F967" s="71"/>
      <c r="G967" s="72"/>
      <c r="H967" s="173"/>
      <c r="I967" s="71"/>
      <c r="J967" s="72"/>
      <c r="K967" s="173"/>
      <c r="L967" s="71"/>
      <c r="M967" s="71"/>
      <c r="N967" s="71"/>
      <c r="O967" s="72"/>
      <c r="P967" s="174"/>
      <c r="Q967" s="71"/>
      <c r="R967" s="72"/>
      <c r="S967" s="175"/>
      <c r="T967" s="72"/>
      <c r="U967" s="176"/>
      <c r="V967" s="71"/>
      <c r="W967" s="72"/>
      <c r="X967" s="176"/>
      <c r="Y967" s="72"/>
      <c r="Z967" s="175"/>
      <c r="AA967" s="72"/>
      <c r="AB967" s="177"/>
      <c r="AC967" s="75"/>
      <c r="AD967" s="75"/>
      <c r="AE967" s="75"/>
      <c r="AF967" s="75"/>
      <c r="AG967" s="75"/>
      <c r="AH967" s="75"/>
      <c r="AI967" s="75"/>
      <c r="AJ967" s="75"/>
      <c r="AK967" s="75"/>
      <c r="AL967" s="75"/>
      <c r="AM967" s="75"/>
    </row>
    <row r="968">
      <c r="A968" s="75"/>
      <c r="B968" s="171"/>
      <c r="C968" s="172"/>
      <c r="D968" s="72"/>
      <c r="E968" s="143"/>
      <c r="F968" s="71"/>
      <c r="G968" s="72"/>
      <c r="H968" s="173"/>
      <c r="I968" s="71"/>
      <c r="J968" s="72"/>
      <c r="K968" s="173"/>
      <c r="L968" s="71"/>
      <c r="M968" s="71"/>
      <c r="N968" s="71"/>
      <c r="O968" s="72"/>
      <c r="P968" s="174"/>
      <c r="Q968" s="71"/>
      <c r="R968" s="72"/>
      <c r="S968" s="175"/>
      <c r="T968" s="72"/>
      <c r="U968" s="176"/>
      <c r="V968" s="71"/>
      <c r="W968" s="72"/>
      <c r="X968" s="176"/>
      <c r="Y968" s="72"/>
      <c r="Z968" s="175"/>
      <c r="AA968" s="72"/>
      <c r="AB968" s="177"/>
      <c r="AC968" s="75"/>
      <c r="AD968" s="75"/>
      <c r="AE968" s="75"/>
      <c r="AF968" s="75"/>
      <c r="AG968" s="75"/>
      <c r="AH968" s="75"/>
      <c r="AI968" s="75"/>
      <c r="AJ968" s="75"/>
      <c r="AK968" s="75"/>
      <c r="AL968" s="75"/>
      <c r="AM968" s="75"/>
    </row>
    <row r="969">
      <c r="A969" s="75"/>
      <c r="B969" s="171"/>
      <c r="C969" s="172"/>
      <c r="D969" s="72"/>
      <c r="E969" s="143"/>
      <c r="F969" s="71"/>
      <c r="G969" s="72"/>
      <c r="H969" s="173"/>
      <c r="I969" s="71"/>
      <c r="J969" s="72"/>
      <c r="K969" s="173"/>
      <c r="L969" s="71"/>
      <c r="M969" s="71"/>
      <c r="N969" s="71"/>
      <c r="O969" s="72"/>
      <c r="P969" s="174"/>
      <c r="Q969" s="71"/>
      <c r="R969" s="72"/>
      <c r="S969" s="175"/>
      <c r="T969" s="72"/>
      <c r="U969" s="176"/>
      <c r="V969" s="71"/>
      <c r="W969" s="72"/>
      <c r="X969" s="176"/>
      <c r="Y969" s="72"/>
      <c r="Z969" s="175"/>
      <c r="AA969" s="72"/>
      <c r="AB969" s="177"/>
      <c r="AC969" s="75"/>
      <c r="AD969" s="75"/>
      <c r="AE969" s="75"/>
      <c r="AF969" s="75"/>
      <c r="AG969" s="75"/>
      <c r="AH969" s="75"/>
      <c r="AI969" s="75"/>
      <c r="AJ969" s="75"/>
      <c r="AK969" s="75"/>
      <c r="AL969" s="75"/>
      <c r="AM969" s="75"/>
    </row>
    <row r="970">
      <c r="A970" s="75"/>
      <c r="B970" s="171"/>
      <c r="C970" s="172"/>
      <c r="D970" s="72"/>
      <c r="E970" s="143"/>
      <c r="F970" s="71"/>
      <c r="G970" s="72"/>
      <c r="H970" s="173"/>
      <c r="I970" s="71"/>
      <c r="J970" s="72"/>
      <c r="K970" s="173"/>
      <c r="L970" s="71"/>
      <c r="M970" s="71"/>
      <c r="N970" s="71"/>
      <c r="O970" s="72"/>
      <c r="P970" s="174"/>
      <c r="Q970" s="71"/>
      <c r="R970" s="72"/>
      <c r="S970" s="175"/>
      <c r="T970" s="72"/>
      <c r="U970" s="176"/>
      <c r="V970" s="71"/>
      <c r="W970" s="72"/>
      <c r="X970" s="176"/>
      <c r="Y970" s="72"/>
      <c r="Z970" s="175"/>
      <c r="AA970" s="72"/>
      <c r="AB970" s="177"/>
      <c r="AC970" s="75"/>
      <c r="AD970" s="75"/>
      <c r="AE970" s="75"/>
      <c r="AF970" s="75"/>
      <c r="AG970" s="75"/>
      <c r="AH970" s="75"/>
      <c r="AI970" s="75"/>
      <c r="AJ970" s="75"/>
      <c r="AK970" s="75"/>
      <c r="AL970" s="75"/>
      <c r="AM970" s="75"/>
    </row>
    <row r="971">
      <c r="A971" s="75"/>
      <c r="B971" s="171"/>
      <c r="C971" s="172"/>
      <c r="D971" s="72"/>
      <c r="E971" s="143"/>
      <c r="F971" s="71"/>
      <c r="G971" s="72"/>
      <c r="H971" s="173"/>
      <c r="I971" s="71"/>
      <c r="J971" s="72"/>
      <c r="K971" s="173"/>
      <c r="L971" s="71"/>
      <c r="M971" s="71"/>
      <c r="N971" s="71"/>
      <c r="O971" s="72"/>
      <c r="P971" s="174"/>
      <c r="Q971" s="71"/>
      <c r="R971" s="72"/>
      <c r="S971" s="175"/>
      <c r="T971" s="72"/>
      <c r="U971" s="176"/>
      <c r="V971" s="71"/>
      <c r="W971" s="72"/>
      <c r="X971" s="176"/>
      <c r="Y971" s="72"/>
      <c r="Z971" s="175"/>
      <c r="AA971" s="72"/>
      <c r="AB971" s="177"/>
      <c r="AC971" s="75"/>
      <c r="AD971" s="75"/>
      <c r="AE971" s="75"/>
      <c r="AF971" s="75"/>
      <c r="AG971" s="75"/>
      <c r="AH971" s="75"/>
      <c r="AI971" s="75"/>
      <c r="AJ971" s="75"/>
      <c r="AK971" s="75"/>
      <c r="AL971" s="75"/>
      <c r="AM971" s="75"/>
    </row>
    <row r="972">
      <c r="A972" s="75"/>
      <c r="B972" s="171"/>
      <c r="C972" s="172"/>
      <c r="D972" s="72"/>
      <c r="E972" s="143"/>
      <c r="F972" s="71"/>
      <c r="G972" s="72"/>
      <c r="H972" s="173"/>
      <c r="I972" s="71"/>
      <c r="J972" s="72"/>
      <c r="K972" s="173"/>
      <c r="L972" s="71"/>
      <c r="M972" s="71"/>
      <c r="N972" s="71"/>
      <c r="O972" s="72"/>
      <c r="P972" s="174"/>
      <c r="Q972" s="71"/>
      <c r="R972" s="72"/>
      <c r="S972" s="175"/>
      <c r="T972" s="72"/>
      <c r="U972" s="176"/>
      <c r="V972" s="71"/>
      <c r="W972" s="72"/>
      <c r="X972" s="176"/>
      <c r="Y972" s="72"/>
      <c r="Z972" s="175"/>
      <c r="AA972" s="72"/>
      <c r="AB972" s="177"/>
      <c r="AC972" s="75"/>
      <c r="AD972" s="75"/>
      <c r="AE972" s="75"/>
      <c r="AF972" s="75"/>
      <c r="AG972" s="75"/>
      <c r="AH972" s="75"/>
      <c r="AI972" s="75"/>
      <c r="AJ972" s="75"/>
      <c r="AK972" s="75"/>
      <c r="AL972" s="75"/>
      <c r="AM972" s="75"/>
    </row>
    <row r="973">
      <c r="A973" s="75"/>
      <c r="B973" s="171"/>
      <c r="C973" s="172"/>
      <c r="D973" s="72"/>
      <c r="E973" s="143"/>
      <c r="F973" s="71"/>
      <c r="G973" s="72"/>
      <c r="H973" s="173"/>
      <c r="I973" s="71"/>
      <c r="J973" s="72"/>
      <c r="K973" s="173"/>
      <c r="L973" s="71"/>
      <c r="M973" s="71"/>
      <c r="N973" s="71"/>
      <c r="O973" s="72"/>
      <c r="P973" s="174"/>
      <c r="Q973" s="71"/>
      <c r="R973" s="72"/>
      <c r="S973" s="175"/>
      <c r="T973" s="72"/>
      <c r="U973" s="176"/>
      <c r="V973" s="71"/>
      <c r="W973" s="72"/>
      <c r="X973" s="176"/>
      <c r="Y973" s="72"/>
      <c r="Z973" s="175"/>
      <c r="AA973" s="72"/>
      <c r="AB973" s="177"/>
      <c r="AC973" s="75"/>
      <c r="AD973" s="75"/>
      <c r="AE973" s="75"/>
      <c r="AF973" s="75"/>
      <c r="AG973" s="75"/>
      <c r="AH973" s="75"/>
      <c r="AI973" s="75"/>
      <c r="AJ973" s="75"/>
      <c r="AK973" s="75"/>
      <c r="AL973" s="75"/>
      <c r="AM973" s="75"/>
    </row>
    <row r="974">
      <c r="A974" s="75"/>
      <c r="B974" s="171"/>
      <c r="C974" s="172"/>
      <c r="D974" s="72"/>
      <c r="E974" s="143"/>
      <c r="F974" s="71"/>
      <c r="G974" s="72"/>
      <c r="H974" s="173"/>
      <c r="I974" s="71"/>
      <c r="J974" s="72"/>
      <c r="K974" s="173"/>
      <c r="L974" s="71"/>
      <c r="M974" s="71"/>
      <c r="N974" s="71"/>
      <c r="O974" s="72"/>
      <c r="P974" s="174"/>
      <c r="Q974" s="71"/>
      <c r="R974" s="72"/>
      <c r="S974" s="175"/>
      <c r="T974" s="72"/>
      <c r="U974" s="176"/>
      <c r="V974" s="71"/>
      <c r="W974" s="72"/>
      <c r="X974" s="176"/>
      <c r="Y974" s="72"/>
      <c r="Z974" s="175"/>
      <c r="AA974" s="72"/>
      <c r="AB974" s="177"/>
      <c r="AC974" s="75"/>
      <c r="AD974" s="75"/>
      <c r="AE974" s="75"/>
      <c r="AF974" s="75"/>
      <c r="AG974" s="75"/>
      <c r="AH974" s="75"/>
      <c r="AI974" s="75"/>
      <c r="AJ974" s="75"/>
      <c r="AK974" s="75"/>
      <c r="AL974" s="75"/>
      <c r="AM974" s="75"/>
    </row>
    <row r="975">
      <c r="A975" s="75"/>
      <c r="B975" s="171"/>
      <c r="C975" s="172"/>
      <c r="D975" s="72"/>
      <c r="E975" s="143"/>
      <c r="F975" s="71"/>
      <c r="G975" s="72"/>
      <c r="H975" s="173"/>
      <c r="I975" s="71"/>
      <c r="J975" s="72"/>
      <c r="K975" s="173"/>
      <c r="L975" s="71"/>
      <c r="M975" s="71"/>
      <c r="N975" s="71"/>
      <c r="O975" s="72"/>
      <c r="P975" s="174"/>
      <c r="Q975" s="71"/>
      <c r="R975" s="72"/>
      <c r="S975" s="175"/>
      <c r="T975" s="72"/>
      <c r="U975" s="176"/>
      <c r="V975" s="71"/>
      <c r="W975" s="72"/>
      <c r="X975" s="176"/>
      <c r="Y975" s="72"/>
      <c r="Z975" s="175"/>
      <c r="AA975" s="72"/>
      <c r="AB975" s="177"/>
      <c r="AC975" s="75"/>
      <c r="AD975" s="75"/>
      <c r="AE975" s="75"/>
      <c r="AF975" s="75"/>
      <c r="AG975" s="75"/>
      <c r="AH975" s="75"/>
      <c r="AI975" s="75"/>
      <c r="AJ975" s="75"/>
      <c r="AK975" s="75"/>
      <c r="AL975" s="75"/>
      <c r="AM975" s="75"/>
    </row>
    <row r="976">
      <c r="A976" s="75"/>
      <c r="B976" s="171"/>
      <c r="C976" s="172"/>
      <c r="D976" s="72"/>
      <c r="E976" s="143"/>
      <c r="F976" s="71"/>
      <c r="G976" s="72"/>
      <c r="H976" s="173"/>
      <c r="I976" s="71"/>
      <c r="J976" s="72"/>
      <c r="K976" s="173"/>
      <c r="L976" s="71"/>
      <c r="M976" s="71"/>
      <c r="N976" s="71"/>
      <c r="O976" s="72"/>
      <c r="P976" s="174"/>
      <c r="Q976" s="71"/>
      <c r="R976" s="72"/>
      <c r="S976" s="175"/>
      <c r="T976" s="72"/>
      <c r="U976" s="176"/>
      <c r="V976" s="71"/>
      <c r="W976" s="72"/>
      <c r="X976" s="176"/>
      <c r="Y976" s="72"/>
      <c r="Z976" s="175"/>
      <c r="AA976" s="72"/>
      <c r="AB976" s="177"/>
      <c r="AC976" s="75"/>
      <c r="AD976" s="75"/>
      <c r="AE976" s="75"/>
      <c r="AF976" s="75"/>
      <c r="AG976" s="75"/>
      <c r="AH976" s="75"/>
      <c r="AI976" s="75"/>
      <c r="AJ976" s="75"/>
      <c r="AK976" s="75"/>
      <c r="AL976" s="75"/>
      <c r="AM976" s="75"/>
    </row>
    <row r="977">
      <c r="A977" s="75"/>
      <c r="B977" s="171"/>
      <c r="C977" s="172"/>
      <c r="D977" s="72"/>
      <c r="E977" s="143"/>
      <c r="F977" s="71"/>
      <c r="G977" s="72"/>
      <c r="H977" s="173"/>
      <c r="I977" s="71"/>
      <c r="J977" s="72"/>
      <c r="K977" s="173"/>
      <c r="L977" s="71"/>
      <c r="M977" s="71"/>
      <c r="N977" s="71"/>
      <c r="O977" s="72"/>
      <c r="P977" s="174"/>
      <c r="Q977" s="71"/>
      <c r="R977" s="72"/>
      <c r="S977" s="175"/>
      <c r="T977" s="72"/>
      <c r="U977" s="176"/>
      <c r="V977" s="71"/>
      <c r="W977" s="72"/>
      <c r="X977" s="176"/>
      <c r="Y977" s="72"/>
      <c r="Z977" s="175"/>
      <c r="AA977" s="72"/>
      <c r="AB977" s="177"/>
      <c r="AC977" s="75"/>
      <c r="AD977" s="75"/>
      <c r="AE977" s="75"/>
      <c r="AF977" s="75"/>
      <c r="AG977" s="75"/>
      <c r="AH977" s="75"/>
      <c r="AI977" s="75"/>
      <c r="AJ977" s="75"/>
      <c r="AK977" s="75"/>
      <c r="AL977" s="75"/>
      <c r="AM977" s="75"/>
    </row>
    <row r="978">
      <c r="A978" s="75"/>
      <c r="B978" s="171"/>
      <c r="C978" s="172"/>
      <c r="D978" s="72"/>
      <c r="E978" s="143"/>
      <c r="F978" s="71"/>
      <c r="G978" s="72"/>
      <c r="H978" s="173"/>
      <c r="I978" s="71"/>
      <c r="J978" s="72"/>
      <c r="K978" s="173"/>
      <c r="L978" s="71"/>
      <c r="M978" s="71"/>
      <c r="N978" s="71"/>
      <c r="O978" s="72"/>
      <c r="P978" s="174"/>
      <c r="Q978" s="71"/>
      <c r="R978" s="72"/>
      <c r="S978" s="175"/>
      <c r="T978" s="72"/>
      <c r="U978" s="176"/>
      <c r="V978" s="71"/>
      <c r="W978" s="72"/>
      <c r="X978" s="176"/>
      <c r="Y978" s="72"/>
      <c r="Z978" s="175"/>
      <c r="AA978" s="72"/>
      <c r="AB978" s="177"/>
      <c r="AC978" s="75"/>
      <c r="AD978" s="75"/>
      <c r="AE978" s="75"/>
      <c r="AF978" s="75"/>
      <c r="AG978" s="75"/>
      <c r="AH978" s="75"/>
      <c r="AI978" s="75"/>
      <c r="AJ978" s="75"/>
      <c r="AK978" s="75"/>
      <c r="AL978" s="75"/>
      <c r="AM978" s="75"/>
    </row>
    <row r="979">
      <c r="A979" s="75"/>
      <c r="B979" s="171"/>
      <c r="C979" s="172"/>
      <c r="D979" s="72"/>
      <c r="E979" s="143"/>
      <c r="F979" s="71"/>
      <c r="G979" s="72"/>
      <c r="H979" s="173"/>
      <c r="I979" s="71"/>
      <c r="J979" s="72"/>
      <c r="K979" s="173"/>
      <c r="L979" s="71"/>
      <c r="M979" s="71"/>
      <c r="N979" s="71"/>
      <c r="O979" s="72"/>
      <c r="P979" s="174"/>
      <c r="Q979" s="71"/>
      <c r="R979" s="72"/>
      <c r="S979" s="175"/>
      <c r="T979" s="72"/>
      <c r="U979" s="176"/>
      <c r="V979" s="71"/>
      <c r="W979" s="72"/>
      <c r="X979" s="176"/>
      <c r="Y979" s="72"/>
      <c r="Z979" s="175"/>
      <c r="AA979" s="72"/>
      <c r="AB979" s="177"/>
      <c r="AC979" s="75"/>
      <c r="AD979" s="75"/>
      <c r="AE979" s="75"/>
      <c r="AF979" s="75"/>
      <c r="AG979" s="75"/>
      <c r="AH979" s="75"/>
      <c r="AI979" s="75"/>
      <c r="AJ979" s="75"/>
      <c r="AK979" s="75"/>
      <c r="AL979" s="75"/>
      <c r="AM979" s="75"/>
    </row>
    <row r="980">
      <c r="A980" s="75"/>
      <c r="B980" s="171"/>
      <c r="C980" s="172"/>
      <c r="D980" s="72"/>
      <c r="E980" s="143"/>
      <c r="F980" s="71"/>
      <c r="G980" s="72"/>
      <c r="H980" s="173"/>
      <c r="I980" s="71"/>
      <c r="J980" s="72"/>
      <c r="K980" s="173"/>
      <c r="L980" s="71"/>
      <c r="M980" s="71"/>
      <c r="N980" s="71"/>
      <c r="O980" s="72"/>
      <c r="P980" s="174"/>
      <c r="Q980" s="71"/>
      <c r="R980" s="72"/>
      <c r="S980" s="175"/>
      <c r="T980" s="72"/>
      <c r="U980" s="176"/>
      <c r="V980" s="71"/>
      <c r="W980" s="72"/>
      <c r="X980" s="176"/>
      <c r="Y980" s="72"/>
      <c r="Z980" s="175"/>
      <c r="AA980" s="72"/>
      <c r="AB980" s="177"/>
      <c r="AC980" s="75"/>
      <c r="AD980" s="75"/>
      <c r="AE980" s="75"/>
      <c r="AF980" s="75"/>
      <c r="AG980" s="75"/>
      <c r="AH980" s="75"/>
      <c r="AI980" s="75"/>
      <c r="AJ980" s="75"/>
      <c r="AK980" s="75"/>
      <c r="AL980" s="75"/>
      <c r="AM980" s="75"/>
    </row>
    <row r="981">
      <c r="A981" s="75"/>
      <c r="B981" s="171"/>
      <c r="C981" s="172"/>
      <c r="D981" s="72"/>
      <c r="E981" s="143"/>
      <c r="F981" s="71"/>
      <c r="G981" s="72"/>
      <c r="H981" s="173"/>
      <c r="I981" s="71"/>
      <c r="J981" s="72"/>
      <c r="K981" s="173"/>
      <c r="L981" s="71"/>
      <c r="M981" s="71"/>
      <c r="N981" s="71"/>
      <c r="O981" s="72"/>
      <c r="P981" s="174"/>
      <c r="Q981" s="71"/>
      <c r="R981" s="72"/>
      <c r="S981" s="175"/>
      <c r="T981" s="72"/>
      <c r="U981" s="176"/>
      <c r="V981" s="71"/>
      <c r="W981" s="72"/>
      <c r="X981" s="176"/>
      <c r="Y981" s="72"/>
      <c r="Z981" s="175"/>
      <c r="AA981" s="72"/>
      <c r="AB981" s="177"/>
      <c r="AC981" s="75"/>
      <c r="AD981" s="75"/>
      <c r="AE981" s="75"/>
      <c r="AF981" s="75"/>
      <c r="AG981" s="75"/>
      <c r="AH981" s="75"/>
      <c r="AI981" s="75"/>
      <c r="AJ981" s="75"/>
      <c r="AK981" s="75"/>
      <c r="AL981" s="75"/>
      <c r="AM981" s="75"/>
    </row>
    <row r="982">
      <c r="A982" s="75"/>
      <c r="B982" s="171"/>
      <c r="C982" s="172"/>
      <c r="D982" s="72"/>
      <c r="E982" s="143"/>
      <c r="F982" s="71"/>
      <c r="G982" s="72"/>
      <c r="H982" s="173"/>
      <c r="I982" s="71"/>
      <c r="J982" s="72"/>
      <c r="K982" s="173"/>
      <c r="L982" s="71"/>
      <c r="M982" s="71"/>
      <c r="N982" s="71"/>
      <c r="O982" s="72"/>
      <c r="P982" s="174"/>
      <c r="Q982" s="71"/>
      <c r="R982" s="72"/>
      <c r="S982" s="175"/>
      <c r="T982" s="72"/>
      <c r="U982" s="176"/>
      <c r="V982" s="71"/>
      <c r="W982" s="72"/>
      <c r="X982" s="176"/>
      <c r="Y982" s="72"/>
      <c r="Z982" s="175"/>
      <c r="AA982" s="72"/>
      <c r="AB982" s="177"/>
      <c r="AC982" s="75"/>
      <c r="AD982" s="75"/>
      <c r="AE982" s="75"/>
      <c r="AF982" s="75"/>
      <c r="AG982" s="75"/>
      <c r="AH982" s="75"/>
      <c r="AI982" s="75"/>
      <c r="AJ982" s="75"/>
      <c r="AK982" s="75"/>
      <c r="AL982" s="75"/>
      <c r="AM982" s="75"/>
    </row>
    <row r="983">
      <c r="A983" s="75"/>
      <c r="B983" s="171"/>
      <c r="C983" s="172"/>
      <c r="D983" s="72"/>
      <c r="E983" s="143"/>
      <c r="F983" s="71"/>
      <c r="G983" s="72"/>
      <c r="H983" s="173"/>
      <c r="I983" s="71"/>
      <c r="J983" s="72"/>
      <c r="K983" s="173"/>
      <c r="L983" s="71"/>
      <c r="M983" s="71"/>
      <c r="N983" s="71"/>
      <c r="O983" s="72"/>
      <c r="P983" s="174"/>
      <c r="Q983" s="71"/>
      <c r="R983" s="72"/>
      <c r="S983" s="175"/>
      <c r="T983" s="72"/>
      <c r="U983" s="176"/>
      <c r="V983" s="71"/>
      <c r="W983" s="72"/>
      <c r="X983" s="176"/>
      <c r="Y983" s="72"/>
      <c r="Z983" s="175"/>
      <c r="AA983" s="72"/>
      <c r="AB983" s="177"/>
      <c r="AC983" s="75"/>
      <c r="AD983" s="75"/>
      <c r="AE983" s="75"/>
      <c r="AF983" s="75"/>
      <c r="AG983" s="75"/>
      <c r="AH983" s="75"/>
      <c r="AI983" s="75"/>
      <c r="AJ983" s="75"/>
      <c r="AK983" s="75"/>
      <c r="AL983" s="75"/>
      <c r="AM983" s="75"/>
    </row>
    <row r="984">
      <c r="A984" s="75"/>
      <c r="B984" s="171"/>
      <c r="C984" s="172"/>
      <c r="D984" s="72"/>
      <c r="E984" s="143"/>
      <c r="F984" s="71"/>
      <c r="G984" s="72"/>
      <c r="H984" s="173"/>
      <c r="I984" s="71"/>
      <c r="J984" s="72"/>
      <c r="K984" s="173"/>
      <c r="L984" s="71"/>
      <c r="M984" s="71"/>
      <c r="N984" s="71"/>
      <c r="O984" s="72"/>
      <c r="P984" s="174"/>
      <c r="Q984" s="71"/>
      <c r="R984" s="72"/>
      <c r="S984" s="175"/>
      <c r="T984" s="72"/>
      <c r="U984" s="176"/>
      <c r="V984" s="71"/>
      <c r="W984" s="72"/>
      <c r="X984" s="176"/>
      <c r="Y984" s="72"/>
      <c r="Z984" s="175"/>
      <c r="AA984" s="72"/>
      <c r="AB984" s="177"/>
      <c r="AC984" s="75"/>
      <c r="AD984" s="75"/>
      <c r="AE984" s="75"/>
      <c r="AF984" s="75"/>
      <c r="AG984" s="75"/>
      <c r="AH984" s="75"/>
      <c r="AI984" s="75"/>
      <c r="AJ984" s="75"/>
      <c r="AK984" s="75"/>
      <c r="AL984" s="75"/>
      <c r="AM984" s="75"/>
    </row>
    <row r="985">
      <c r="A985" s="75"/>
      <c r="B985" s="171"/>
      <c r="C985" s="172"/>
      <c r="D985" s="72"/>
      <c r="E985" s="143"/>
      <c r="F985" s="71"/>
      <c r="G985" s="72"/>
      <c r="H985" s="173"/>
      <c r="I985" s="71"/>
      <c r="J985" s="72"/>
      <c r="K985" s="173"/>
      <c r="L985" s="71"/>
      <c r="M985" s="71"/>
      <c r="N985" s="71"/>
      <c r="O985" s="72"/>
      <c r="P985" s="174"/>
      <c r="Q985" s="71"/>
      <c r="R985" s="72"/>
      <c r="S985" s="175"/>
      <c r="T985" s="72"/>
      <c r="U985" s="176"/>
      <c r="V985" s="71"/>
      <c r="W985" s="72"/>
      <c r="X985" s="176"/>
      <c r="Y985" s="72"/>
      <c r="Z985" s="175"/>
      <c r="AA985" s="72"/>
      <c r="AB985" s="177"/>
      <c r="AC985" s="75"/>
      <c r="AD985" s="75"/>
      <c r="AE985" s="75"/>
      <c r="AF985" s="75"/>
      <c r="AG985" s="75"/>
      <c r="AH985" s="75"/>
      <c r="AI985" s="75"/>
      <c r="AJ985" s="75"/>
      <c r="AK985" s="75"/>
      <c r="AL985" s="75"/>
      <c r="AM985" s="75"/>
    </row>
    <row r="986">
      <c r="A986" s="75"/>
      <c r="B986" s="171"/>
      <c r="C986" s="172"/>
      <c r="D986" s="72"/>
      <c r="E986" s="143"/>
      <c r="F986" s="71"/>
      <c r="G986" s="72"/>
      <c r="H986" s="173"/>
      <c r="I986" s="71"/>
      <c r="J986" s="72"/>
      <c r="K986" s="173"/>
      <c r="L986" s="71"/>
      <c r="M986" s="71"/>
      <c r="N986" s="71"/>
      <c r="O986" s="72"/>
      <c r="P986" s="174"/>
      <c r="Q986" s="71"/>
      <c r="R986" s="72"/>
      <c r="S986" s="175"/>
      <c r="T986" s="72"/>
      <c r="U986" s="176"/>
      <c r="V986" s="71"/>
      <c r="W986" s="72"/>
      <c r="X986" s="176"/>
      <c r="Y986" s="72"/>
      <c r="Z986" s="175"/>
      <c r="AA986" s="72"/>
      <c r="AB986" s="177"/>
      <c r="AC986" s="75"/>
      <c r="AD986" s="75"/>
      <c r="AE986" s="75"/>
      <c r="AF986" s="75"/>
      <c r="AG986" s="75"/>
      <c r="AH986" s="75"/>
      <c r="AI986" s="75"/>
      <c r="AJ986" s="75"/>
      <c r="AK986" s="75"/>
      <c r="AL986" s="75"/>
      <c r="AM986" s="75"/>
    </row>
    <row r="987">
      <c r="A987" s="75"/>
      <c r="B987" s="171"/>
      <c r="C987" s="172"/>
      <c r="D987" s="72"/>
      <c r="E987" s="143"/>
      <c r="F987" s="71"/>
      <c r="G987" s="72"/>
      <c r="H987" s="173"/>
      <c r="I987" s="71"/>
      <c r="J987" s="72"/>
      <c r="K987" s="173"/>
      <c r="L987" s="71"/>
      <c r="M987" s="71"/>
      <c r="N987" s="71"/>
      <c r="O987" s="72"/>
      <c r="P987" s="174"/>
      <c r="Q987" s="71"/>
      <c r="R987" s="72"/>
      <c r="S987" s="175"/>
      <c r="T987" s="72"/>
      <c r="U987" s="176"/>
      <c r="V987" s="71"/>
      <c r="W987" s="72"/>
      <c r="X987" s="176"/>
      <c r="Y987" s="72"/>
      <c r="Z987" s="175"/>
      <c r="AA987" s="72"/>
      <c r="AB987" s="177"/>
      <c r="AC987" s="75"/>
      <c r="AD987" s="75"/>
      <c r="AE987" s="75"/>
      <c r="AF987" s="75"/>
      <c r="AG987" s="75"/>
      <c r="AH987" s="75"/>
      <c r="AI987" s="75"/>
      <c r="AJ987" s="75"/>
      <c r="AK987" s="75"/>
      <c r="AL987" s="75"/>
      <c r="AM987" s="75"/>
    </row>
    <row r="988">
      <c r="A988" s="75"/>
      <c r="B988" s="171"/>
      <c r="C988" s="172"/>
      <c r="D988" s="72"/>
      <c r="E988" s="143"/>
      <c r="F988" s="71"/>
      <c r="G988" s="72"/>
      <c r="H988" s="173"/>
      <c r="I988" s="71"/>
      <c r="J988" s="72"/>
      <c r="K988" s="173"/>
      <c r="L988" s="71"/>
      <c r="M988" s="71"/>
      <c r="N988" s="71"/>
      <c r="O988" s="72"/>
      <c r="P988" s="174"/>
      <c r="Q988" s="71"/>
      <c r="R988" s="72"/>
      <c r="S988" s="175"/>
      <c r="T988" s="72"/>
      <c r="U988" s="176"/>
      <c r="V988" s="71"/>
      <c r="W988" s="72"/>
      <c r="X988" s="176"/>
      <c r="Y988" s="72"/>
      <c r="Z988" s="175"/>
      <c r="AA988" s="72"/>
      <c r="AB988" s="177"/>
      <c r="AC988" s="75"/>
      <c r="AD988" s="75"/>
      <c r="AE988" s="75"/>
      <c r="AF988" s="75"/>
      <c r="AG988" s="75"/>
      <c r="AH988" s="75"/>
      <c r="AI988" s="75"/>
      <c r="AJ988" s="75"/>
      <c r="AK988" s="75"/>
      <c r="AL988" s="75"/>
      <c r="AM988" s="75"/>
    </row>
    <row r="989">
      <c r="A989" s="75"/>
      <c r="B989" s="171"/>
      <c r="C989" s="172"/>
      <c r="D989" s="72"/>
      <c r="E989" s="143"/>
      <c r="F989" s="71"/>
      <c r="G989" s="72"/>
      <c r="H989" s="173"/>
      <c r="I989" s="71"/>
      <c r="J989" s="72"/>
      <c r="K989" s="173"/>
      <c r="L989" s="71"/>
      <c r="M989" s="71"/>
      <c r="N989" s="71"/>
      <c r="O989" s="72"/>
      <c r="P989" s="174"/>
      <c r="Q989" s="71"/>
      <c r="R989" s="72"/>
      <c r="S989" s="175"/>
      <c r="T989" s="72"/>
      <c r="U989" s="176"/>
      <c r="V989" s="71"/>
      <c r="W989" s="72"/>
      <c r="X989" s="176"/>
      <c r="Y989" s="72"/>
      <c r="Z989" s="175"/>
      <c r="AA989" s="72"/>
      <c r="AB989" s="177"/>
      <c r="AC989" s="75"/>
      <c r="AD989" s="75"/>
      <c r="AE989" s="75"/>
      <c r="AF989" s="75"/>
      <c r="AG989" s="75"/>
      <c r="AH989" s="75"/>
      <c r="AI989" s="75"/>
      <c r="AJ989" s="75"/>
      <c r="AK989" s="75"/>
      <c r="AL989" s="75"/>
      <c r="AM989" s="75"/>
    </row>
    <row r="990">
      <c r="A990" s="75"/>
      <c r="B990" s="171"/>
      <c r="C990" s="172"/>
      <c r="D990" s="72"/>
      <c r="E990" s="143"/>
      <c r="F990" s="71"/>
      <c r="G990" s="72"/>
      <c r="H990" s="173"/>
      <c r="I990" s="71"/>
      <c r="J990" s="72"/>
      <c r="K990" s="173"/>
      <c r="L990" s="71"/>
      <c r="M990" s="71"/>
      <c r="N990" s="71"/>
      <c r="O990" s="72"/>
      <c r="P990" s="174"/>
      <c r="Q990" s="71"/>
      <c r="R990" s="72"/>
      <c r="S990" s="175"/>
      <c r="T990" s="72"/>
      <c r="U990" s="176"/>
      <c r="V990" s="71"/>
      <c r="W990" s="72"/>
      <c r="X990" s="176"/>
      <c r="Y990" s="72"/>
      <c r="Z990" s="175"/>
      <c r="AA990" s="72"/>
      <c r="AB990" s="177"/>
      <c r="AC990" s="75"/>
      <c r="AD990" s="75"/>
      <c r="AE990" s="75"/>
      <c r="AF990" s="75"/>
      <c r="AG990" s="75"/>
      <c r="AH990" s="75"/>
      <c r="AI990" s="75"/>
      <c r="AJ990" s="75"/>
      <c r="AK990" s="75"/>
      <c r="AL990" s="75"/>
      <c r="AM990" s="75"/>
    </row>
    <row r="991">
      <c r="A991" s="75"/>
      <c r="B991" s="171"/>
      <c r="C991" s="172"/>
      <c r="D991" s="72"/>
      <c r="E991" s="143"/>
      <c r="F991" s="71"/>
      <c r="G991" s="72"/>
      <c r="H991" s="173"/>
      <c r="I991" s="71"/>
      <c r="J991" s="72"/>
      <c r="K991" s="173"/>
      <c r="L991" s="71"/>
      <c r="M991" s="71"/>
      <c r="N991" s="71"/>
      <c r="O991" s="72"/>
      <c r="P991" s="174"/>
      <c r="Q991" s="71"/>
      <c r="R991" s="72"/>
      <c r="S991" s="175"/>
      <c r="T991" s="72"/>
      <c r="U991" s="176"/>
      <c r="V991" s="71"/>
      <c r="W991" s="72"/>
      <c r="X991" s="176"/>
      <c r="Y991" s="72"/>
      <c r="Z991" s="175"/>
      <c r="AA991" s="72"/>
      <c r="AB991" s="177"/>
      <c r="AC991" s="75"/>
      <c r="AD991" s="75"/>
      <c r="AE991" s="75"/>
      <c r="AF991" s="75"/>
      <c r="AG991" s="75"/>
      <c r="AH991" s="75"/>
      <c r="AI991" s="75"/>
      <c r="AJ991" s="75"/>
      <c r="AK991" s="75"/>
      <c r="AL991" s="75"/>
      <c r="AM991" s="75"/>
    </row>
    <row r="992">
      <c r="A992" s="75"/>
      <c r="B992" s="171"/>
      <c r="C992" s="172"/>
      <c r="D992" s="72"/>
      <c r="E992" s="143"/>
      <c r="F992" s="71"/>
      <c r="G992" s="72"/>
      <c r="H992" s="173"/>
      <c r="I992" s="71"/>
      <c r="J992" s="72"/>
      <c r="K992" s="173"/>
      <c r="L992" s="71"/>
      <c r="M992" s="71"/>
      <c r="N992" s="71"/>
      <c r="O992" s="72"/>
      <c r="P992" s="174"/>
      <c r="Q992" s="71"/>
      <c r="R992" s="72"/>
      <c r="S992" s="175"/>
      <c r="T992" s="72"/>
      <c r="U992" s="176"/>
      <c r="V992" s="71"/>
      <c r="W992" s="72"/>
      <c r="X992" s="176"/>
      <c r="Y992" s="72"/>
      <c r="Z992" s="175"/>
      <c r="AA992" s="72"/>
      <c r="AB992" s="177"/>
      <c r="AC992" s="75"/>
      <c r="AD992" s="75"/>
      <c r="AE992" s="75"/>
      <c r="AF992" s="75"/>
      <c r="AG992" s="75"/>
      <c r="AH992" s="75"/>
      <c r="AI992" s="75"/>
      <c r="AJ992" s="75"/>
      <c r="AK992" s="75"/>
      <c r="AL992" s="75"/>
      <c r="AM992" s="75"/>
    </row>
    <row r="993">
      <c r="A993" s="75"/>
      <c r="B993" s="171"/>
      <c r="C993" s="172"/>
      <c r="D993" s="72"/>
      <c r="E993" s="143"/>
      <c r="F993" s="71"/>
      <c r="G993" s="72"/>
      <c r="H993" s="173"/>
      <c r="I993" s="71"/>
      <c r="J993" s="72"/>
      <c r="K993" s="173"/>
      <c r="L993" s="71"/>
      <c r="M993" s="71"/>
      <c r="N993" s="71"/>
      <c r="O993" s="72"/>
      <c r="P993" s="174"/>
      <c r="Q993" s="71"/>
      <c r="R993" s="72"/>
      <c r="S993" s="175"/>
      <c r="T993" s="72"/>
      <c r="U993" s="176"/>
      <c r="V993" s="71"/>
      <c r="W993" s="72"/>
      <c r="X993" s="176"/>
      <c r="Y993" s="72"/>
      <c r="Z993" s="175"/>
      <c r="AA993" s="72"/>
      <c r="AB993" s="177"/>
      <c r="AC993" s="75"/>
      <c r="AD993" s="75"/>
      <c r="AE993" s="75"/>
      <c r="AF993" s="75"/>
      <c r="AG993" s="75"/>
      <c r="AH993" s="75"/>
      <c r="AI993" s="75"/>
      <c r="AJ993" s="75"/>
      <c r="AK993" s="75"/>
      <c r="AL993" s="75"/>
      <c r="AM993" s="75"/>
    </row>
    <row r="994">
      <c r="A994" s="75"/>
      <c r="B994" s="171"/>
      <c r="C994" s="172"/>
      <c r="D994" s="72"/>
      <c r="E994" s="143"/>
      <c r="F994" s="71"/>
      <c r="G994" s="72"/>
      <c r="H994" s="173"/>
      <c r="I994" s="71"/>
      <c r="J994" s="72"/>
      <c r="K994" s="173"/>
      <c r="L994" s="71"/>
      <c r="M994" s="71"/>
      <c r="N994" s="71"/>
      <c r="O994" s="72"/>
      <c r="P994" s="174"/>
      <c r="Q994" s="71"/>
      <c r="R994" s="72"/>
      <c r="S994" s="175"/>
      <c r="T994" s="72"/>
      <c r="U994" s="176"/>
      <c r="V994" s="71"/>
      <c r="W994" s="72"/>
      <c r="X994" s="176"/>
      <c r="Y994" s="72"/>
      <c r="Z994" s="175"/>
      <c r="AA994" s="72"/>
      <c r="AB994" s="177"/>
      <c r="AC994" s="75"/>
      <c r="AD994" s="75"/>
      <c r="AE994" s="75"/>
      <c r="AF994" s="75"/>
      <c r="AG994" s="75"/>
      <c r="AH994" s="75"/>
      <c r="AI994" s="75"/>
      <c r="AJ994" s="75"/>
      <c r="AK994" s="75"/>
      <c r="AL994" s="75"/>
      <c r="AM994" s="75"/>
    </row>
    <row r="995">
      <c r="A995" s="75"/>
      <c r="B995" s="171"/>
      <c r="C995" s="172"/>
      <c r="D995" s="72"/>
      <c r="E995" s="143"/>
      <c r="F995" s="71"/>
      <c r="G995" s="72"/>
      <c r="H995" s="173"/>
      <c r="I995" s="71"/>
      <c r="J995" s="72"/>
      <c r="K995" s="173"/>
      <c r="L995" s="71"/>
      <c r="M995" s="71"/>
      <c r="N995" s="71"/>
      <c r="O995" s="72"/>
      <c r="P995" s="174"/>
      <c r="Q995" s="71"/>
      <c r="R995" s="72"/>
      <c r="S995" s="175"/>
      <c r="T995" s="72"/>
      <c r="U995" s="176"/>
      <c r="V995" s="71"/>
      <c r="W995" s="72"/>
      <c r="X995" s="176"/>
      <c r="Y995" s="72"/>
      <c r="Z995" s="175"/>
      <c r="AA995" s="72"/>
      <c r="AB995" s="177"/>
      <c r="AC995" s="75"/>
      <c r="AD995" s="75"/>
      <c r="AE995" s="75"/>
      <c r="AF995" s="75"/>
      <c r="AG995" s="75"/>
      <c r="AH995" s="75"/>
      <c r="AI995" s="75"/>
      <c r="AJ995" s="75"/>
      <c r="AK995" s="75"/>
      <c r="AL995" s="75"/>
      <c r="AM995" s="75"/>
    </row>
    <row r="996">
      <c r="A996" s="75"/>
      <c r="B996" s="171"/>
      <c r="C996" s="172"/>
      <c r="D996" s="72"/>
      <c r="E996" s="143"/>
      <c r="F996" s="71"/>
      <c r="G996" s="72"/>
      <c r="H996" s="173"/>
      <c r="I996" s="71"/>
      <c r="J996" s="72"/>
      <c r="K996" s="173"/>
      <c r="L996" s="71"/>
      <c r="M996" s="71"/>
      <c r="N996" s="71"/>
      <c r="O996" s="72"/>
      <c r="P996" s="174"/>
      <c r="Q996" s="71"/>
      <c r="R996" s="72"/>
      <c r="S996" s="175"/>
      <c r="T996" s="72"/>
      <c r="U996" s="176"/>
      <c r="V996" s="71"/>
      <c r="W996" s="72"/>
      <c r="X996" s="176"/>
      <c r="Y996" s="72"/>
      <c r="Z996" s="175"/>
      <c r="AA996" s="72"/>
      <c r="AB996" s="177"/>
      <c r="AC996" s="75"/>
      <c r="AD996" s="75"/>
      <c r="AE996" s="75"/>
      <c r="AF996" s="75"/>
      <c r="AG996" s="75"/>
      <c r="AH996" s="75"/>
      <c r="AI996" s="75"/>
      <c r="AJ996" s="75"/>
      <c r="AK996" s="75"/>
      <c r="AL996" s="75"/>
      <c r="AM996" s="75"/>
    </row>
    <row r="997">
      <c r="A997" s="75"/>
      <c r="B997" s="171"/>
      <c r="C997" s="172"/>
      <c r="D997" s="72"/>
      <c r="E997" s="143"/>
      <c r="F997" s="71"/>
      <c r="G997" s="72"/>
      <c r="H997" s="173"/>
      <c r="I997" s="71"/>
      <c r="J997" s="72"/>
      <c r="K997" s="173"/>
      <c r="L997" s="71"/>
      <c r="M997" s="71"/>
      <c r="N997" s="71"/>
      <c r="O997" s="72"/>
      <c r="P997" s="174"/>
      <c r="Q997" s="71"/>
      <c r="R997" s="72"/>
      <c r="S997" s="175"/>
      <c r="T997" s="72"/>
      <c r="U997" s="176"/>
      <c r="V997" s="71"/>
      <c r="W997" s="72"/>
      <c r="X997" s="176"/>
      <c r="Y997" s="72"/>
      <c r="Z997" s="175"/>
      <c r="AA997" s="72"/>
      <c r="AB997" s="177"/>
      <c r="AC997" s="75"/>
      <c r="AD997" s="75"/>
      <c r="AE997" s="75"/>
      <c r="AF997" s="75"/>
      <c r="AG997" s="75"/>
      <c r="AH997" s="75"/>
      <c r="AI997" s="75"/>
      <c r="AJ997" s="75"/>
      <c r="AK997" s="75"/>
      <c r="AL997" s="75"/>
      <c r="AM997" s="75"/>
    </row>
    <row r="998">
      <c r="A998" s="75"/>
      <c r="B998" s="171"/>
      <c r="C998" s="172"/>
      <c r="D998" s="72"/>
      <c r="E998" s="143"/>
      <c r="F998" s="71"/>
      <c r="G998" s="72"/>
      <c r="H998" s="173"/>
      <c r="I998" s="71"/>
      <c r="J998" s="72"/>
      <c r="K998" s="173"/>
      <c r="L998" s="71"/>
      <c r="M998" s="71"/>
      <c r="N998" s="71"/>
      <c r="O998" s="72"/>
      <c r="P998" s="174"/>
      <c r="Q998" s="71"/>
      <c r="R998" s="72"/>
      <c r="S998" s="175"/>
      <c r="T998" s="72"/>
      <c r="U998" s="176"/>
      <c r="V998" s="71"/>
      <c r="W998" s="72"/>
      <c r="X998" s="176"/>
      <c r="Y998" s="72"/>
      <c r="Z998" s="175"/>
      <c r="AA998" s="72"/>
      <c r="AB998" s="177"/>
      <c r="AC998" s="75"/>
      <c r="AD998" s="75"/>
      <c r="AE998" s="75"/>
      <c r="AF998" s="75"/>
      <c r="AG998" s="75"/>
      <c r="AH998" s="75"/>
      <c r="AI998" s="75"/>
      <c r="AJ998" s="75"/>
      <c r="AK998" s="75"/>
      <c r="AL998" s="75"/>
      <c r="AM998" s="75"/>
    </row>
    <row r="999">
      <c r="A999" s="75"/>
      <c r="B999" s="171"/>
      <c r="C999" s="172"/>
      <c r="D999" s="72"/>
      <c r="E999" s="143"/>
      <c r="F999" s="71"/>
      <c r="G999" s="72"/>
      <c r="H999" s="173"/>
      <c r="I999" s="71"/>
      <c r="J999" s="72"/>
      <c r="K999" s="173"/>
      <c r="L999" s="71"/>
      <c r="M999" s="71"/>
      <c r="N999" s="71"/>
      <c r="O999" s="72"/>
      <c r="P999" s="174"/>
      <c r="Q999" s="71"/>
      <c r="R999" s="72"/>
      <c r="S999" s="175"/>
      <c r="T999" s="72"/>
      <c r="U999" s="176"/>
      <c r="V999" s="71"/>
      <c r="W999" s="72"/>
      <c r="X999" s="176"/>
      <c r="Y999" s="72"/>
      <c r="Z999" s="175"/>
      <c r="AA999" s="72"/>
      <c r="AB999" s="177"/>
      <c r="AC999" s="75"/>
      <c r="AD999" s="75"/>
      <c r="AE999" s="75"/>
      <c r="AF999" s="75"/>
      <c r="AG999" s="75"/>
      <c r="AH999" s="75"/>
      <c r="AI999" s="75"/>
      <c r="AJ999" s="75"/>
      <c r="AK999" s="75"/>
      <c r="AL999" s="75"/>
      <c r="AM999" s="75"/>
    </row>
    <row r="1000">
      <c r="A1000" s="75"/>
      <c r="B1000" s="171"/>
      <c r="C1000" s="172"/>
      <c r="D1000" s="72"/>
      <c r="E1000" s="143"/>
      <c r="F1000" s="71"/>
      <c r="G1000" s="72"/>
      <c r="H1000" s="173"/>
      <c r="I1000" s="71"/>
      <c r="J1000" s="72"/>
      <c r="K1000" s="173"/>
      <c r="L1000" s="71"/>
      <c r="M1000" s="71"/>
      <c r="N1000" s="71"/>
      <c r="O1000" s="72"/>
      <c r="P1000" s="174"/>
      <c r="Q1000" s="71"/>
      <c r="R1000" s="72"/>
      <c r="S1000" s="175"/>
      <c r="T1000" s="72"/>
      <c r="U1000" s="176"/>
      <c r="V1000" s="71"/>
      <c r="W1000" s="72"/>
      <c r="X1000" s="176"/>
      <c r="Y1000" s="72"/>
      <c r="Z1000" s="175"/>
      <c r="AA1000" s="72"/>
      <c r="AB1000" s="177"/>
      <c r="AC1000" s="75"/>
      <c r="AD1000" s="75"/>
      <c r="AE1000" s="75"/>
      <c r="AF1000" s="75"/>
      <c r="AG1000" s="75"/>
      <c r="AH1000" s="75"/>
      <c r="AI1000" s="75"/>
      <c r="AJ1000" s="75"/>
      <c r="AK1000" s="75"/>
      <c r="AL1000" s="75"/>
      <c r="AM1000" s="75"/>
    </row>
    <row r="1001">
      <c r="A1001" s="75"/>
      <c r="B1001" s="171"/>
      <c r="C1001" s="172"/>
      <c r="D1001" s="72"/>
      <c r="E1001" s="143"/>
      <c r="F1001" s="71"/>
      <c r="G1001" s="72"/>
      <c r="H1001" s="173"/>
      <c r="I1001" s="71"/>
      <c r="J1001" s="72"/>
      <c r="K1001" s="173"/>
      <c r="L1001" s="71"/>
      <c r="M1001" s="71"/>
      <c r="N1001" s="71"/>
      <c r="O1001" s="72"/>
      <c r="P1001" s="174"/>
      <c r="Q1001" s="71"/>
      <c r="R1001" s="72"/>
      <c r="S1001" s="175"/>
      <c r="T1001" s="72"/>
      <c r="U1001" s="176"/>
      <c r="V1001" s="71"/>
      <c r="W1001" s="72"/>
      <c r="X1001" s="176"/>
      <c r="Y1001" s="72"/>
      <c r="Z1001" s="175"/>
      <c r="AA1001" s="72"/>
      <c r="AB1001" s="177"/>
      <c r="AC1001" s="75"/>
      <c r="AD1001" s="75"/>
      <c r="AE1001" s="75"/>
      <c r="AF1001" s="75"/>
      <c r="AG1001" s="75"/>
      <c r="AH1001" s="75"/>
      <c r="AI1001" s="75"/>
      <c r="AJ1001" s="75"/>
      <c r="AK1001" s="75"/>
      <c r="AL1001" s="75"/>
      <c r="AM1001" s="75"/>
    </row>
    <row r="1002">
      <c r="A1002" s="75"/>
      <c r="B1002" s="171"/>
      <c r="C1002" s="172"/>
      <c r="D1002" s="72"/>
      <c r="E1002" s="143"/>
      <c r="F1002" s="71"/>
      <c r="G1002" s="72"/>
      <c r="H1002" s="173"/>
      <c r="I1002" s="71"/>
      <c r="J1002" s="72"/>
      <c r="K1002" s="173"/>
      <c r="L1002" s="71"/>
      <c r="M1002" s="71"/>
      <c r="N1002" s="71"/>
      <c r="O1002" s="72"/>
      <c r="P1002" s="174"/>
      <c r="Q1002" s="71"/>
      <c r="R1002" s="72"/>
      <c r="S1002" s="175"/>
      <c r="T1002" s="72"/>
      <c r="U1002" s="176"/>
      <c r="V1002" s="71"/>
      <c r="W1002" s="72"/>
      <c r="X1002" s="176"/>
      <c r="Y1002" s="72"/>
      <c r="Z1002" s="175"/>
      <c r="AA1002" s="72"/>
      <c r="AB1002" s="177"/>
      <c r="AC1002" s="75"/>
      <c r="AD1002" s="75"/>
      <c r="AE1002" s="75"/>
      <c r="AF1002" s="75"/>
      <c r="AG1002" s="75"/>
      <c r="AH1002" s="75"/>
      <c r="AI1002" s="75"/>
      <c r="AJ1002" s="75"/>
      <c r="AK1002" s="75"/>
      <c r="AL1002" s="75"/>
      <c r="AM1002" s="75"/>
    </row>
    <row r="1003">
      <c r="A1003" s="75"/>
      <c r="B1003" s="171"/>
      <c r="C1003" s="172"/>
      <c r="D1003" s="72"/>
      <c r="E1003" s="143"/>
      <c r="F1003" s="71"/>
      <c r="G1003" s="72"/>
      <c r="H1003" s="173"/>
      <c r="I1003" s="71"/>
      <c r="J1003" s="72"/>
      <c r="K1003" s="173"/>
      <c r="L1003" s="71"/>
      <c r="M1003" s="71"/>
      <c r="N1003" s="71"/>
      <c r="O1003" s="72"/>
      <c r="P1003" s="174"/>
      <c r="Q1003" s="71"/>
      <c r="R1003" s="72"/>
      <c r="S1003" s="175"/>
      <c r="T1003" s="72"/>
      <c r="U1003" s="176"/>
      <c r="V1003" s="71"/>
      <c r="W1003" s="72"/>
      <c r="X1003" s="176"/>
      <c r="Y1003" s="72"/>
      <c r="Z1003" s="175"/>
      <c r="AA1003" s="72"/>
      <c r="AB1003" s="177"/>
      <c r="AC1003" s="75"/>
      <c r="AD1003" s="75"/>
      <c r="AE1003" s="75"/>
      <c r="AF1003" s="75"/>
      <c r="AG1003" s="75"/>
      <c r="AH1003" s="75"/>
      <c r="AI1003" s="75"/>
      <c r="AJ1003" s="75"/>
      <c r="AK1003" s="75"/>
      <c r="AL1003" s="75"/>
      <c r="AM1003" s="75"/>
    </row>
    <row r="1004">
      <c r="A1004" s="75"/>
      <c r="B1004" s="171"/>
      <c r="C1004" s="172"/>
      <c r="D1004" s="72"/>
      <c r="E1004" s="143"/>
      <c r="F1004" s="71"/>
      <c r="G1004" s="72"/>
      <c r="H1004" s="173"/>
      <c r="I1004" s="71"/>
      <c r="J1004" s="72"/>
      <c r="K1004" s="173"/>
      <c r="L1004" s="71"/>
      <c r="M1004" s="71"/>
      <c r="N1004" s="71"/>
      <c r="O1004" s="72"/>
      <c r="P1004" s="174"/>
      <c r="Q1004" s="71"/>
      <c r="R1004" s="72"/>
      <c r="S1004" s="175"/>
      <c r="T1004" s="72"/>
      <c r="U1004" s="176"/>
      <c r="V1004" s="71"/>
      <c r="W1004" s="72"/>
      <c r="X1004" s="176"/>
      <c r="Y1004" s="72"/>
      <c r="Z1004" s="175"/>
      <c r="AA1004" s="72"/>
      <c r="AB1004" s="177"/>
      <c r="AC1004" s="75"/>
      <c r="AD1004" s="75"/>
      <c r="AE1004" s="75"/>
      <c r="AF1004" s="75"/>
      <c r="AG1004" s="75"/>
      <c r="AH1004" s="75"/>
      <c r="AI1004" s="75"/>
      <c r="AJ1004" s="75"/>
      <c r="AK1004" s="75"/>
      <c r="AL1004" s="75"/>
      <c r="AM1004" s="75"/>
    </row>
    <row r="1005">
      <c r="A1005" s="75"/>
      <c r="B1005" s="171"/>
      <c r="C1005" s="172"/>
      <c r="D1005" s="72"/>
      <c r="E1005" s="143"/>
      <c r="F1005" s="71"/>
      <c r="G1005" s="72"/>
      <c r="H1005" s="173"/>
      <c r="I1005" s="71"/>
      <c r="J1005" s="72"/>
      <c r="K1005" s="173"/>
      <c r="L1005" s="71"/>
      <c r="M1005" s="71"/>
      <c r="N1005" s="71"/>
      <c r="O1005" s="72"/>
      <c r="P1005" s="174"/>
      <c r="Q1005" s="71"/>
      <c r="R1005" s="72"/>
      <c r="S1005" s="175"/>
      <c r="T1005" s="72"/>
      <c r="U1005" s="176"/>
      <c r="V1005" s="71"/>
      <c r="W1005" s="72"/>
      <c r="X1005" s="176"/>
      <c r="Y1005" s="72"/>
      <c r="Z1005" s="175"/>
      <c r="AA1005" s="72"/>
      <c r="AB1005" s="177"/>
      <c r="AC1005" s="75"/>
      <c r="AD1005" s="75"/>
      <c r="AE1005" s="75"/>
      <c r="AF1005" s="75"/>
      <c r="AG1005" s="75"/>
      <c r="AH1005" s="75"/>
      <c r="AI1005" s="75"/>
      <c r="AJ1005" s="75"/>
      <c r="AK1005" s="75"/>
      <c r="AL1005" s="75"/>
      <c r="AM1005" s="75"/>
    </row>
    <row r="1006">
      <c r="A1006" s="75"/>
      <c r="B1006" s="171"/>
      <c r="C1006" s="172"/>
      <c r="D1006" s="72"/>
      <c r="E1006" s="143"/>
      <c r="F1006" s="71"/>
      <c r="G1006" s="72"/>
      <c r="H1006" s="173"/>
      <c r="I1006" s="71"/>
      <c r="J1006" s="72"/>
      <c r="K1006" s="173"/>
      <c r="L1006" s="71"/>
      <c r="M1006" s="71"/>
      <c r="N1006" s="71"/>
      <c r="O1006" s="72"/>
      <c r="P1006" s="174"/>
      <c r="Q1006" s="71"/>
      <c r="R1006" s="72"/>
      <c r="S1006" s="175"/>
      <c r="T1006" s="72"/>
      <c r="U1006" s="176"/>
      <c r="V1006" s="71"/>
      <c r="W1006" s="72"/>
      <c r="X1006" s="176"/>
      <c r="Y1006" s="72"/>
      <c r="Z1006" s="175"/>
      <c r="AA1006" s="72"/>
      <c r="AB1006" s="177"/>
      <c r="AC1006" s="75"/>
      <c r="AD1006" s="75"/>
      <c r="AE1006" s="75"/>
      <c r="AF1006" s="75"/>
      <c r="AG1006" s="75"/>
      <c r="AH1006" s="75"/>
      <c r="AI1006" s="75"/>
      <c r="AJ1006" s="75"/>
      <c r="AK1006" s="75"/>
      <c r="AL1006" s="75"/>
      <c r="AM1006" s="75"/>
    </row>
    <row r="1007">
      <c r="A1007" s="75"/>
      <c r="B1007" s="171"/>
      <c r="C1007" s="172"/>
      <c r="D1007" s="72"/>
      <c r="E1007" s="143"/>
      <c r="F1007" s="71"/>
      <c r="G1007" s="72"/>
      <c r="H1007" s="173"/>
      <c r="I1007" s="71"/>
      <c r="J1007" s="72"/>
      <c r="K1007" s="173"/>
      <c r="L1007" s="71"/>
      <c r="M1007" s="71"/>
      <c r="N1007" s="71"/>
      <c r="O1007" s="72"/>
      <c r="P1007" s="174"/>
      <c r="Q1007" s="71"/>
      <c r="R1007" s="72"/>
      <c r="S1007" s="175"/>
      <c r="T1007" s="72"/>
      <c r="U1007" s="176"/>
      <c r="V1007" s="71"/>
      <c r="W1007" s="72"/>
      <c r="X1007" s="176"/>
      <c r="Y1007" s="72"/>
      <c r="Z1007" s="175"/>
      <c r="AA1007" s="72"/>
      <c r="AB1007" s="177"/>
      <c r="AC1007" s="75"/>
      <c r="AD1007" s="75"/>
      <c r="AE1007" s="75"/>
      <c r="AF1007" s="75"/>
      <c r="AG1007" s="75"/>
      <c r="AH1007" s="75"/>
      <c r="AI1007" s="75"/>
      <c r="AJ1007" s="75"/>
      <c r="AK1007" s="75"/>
      <c r="AL1007" s="75"/>
      <c r="AM1007" s="75"/>
    </row>
    <row r="1008">
      <c r="A1008" s="75"/>
      <c r="B1008" s="171"/>
      <c r="C1008" s="172"/>
      <c r="D1008" s="72"/>
      <c r="E1008" s="143"/>
      <c r="F1008" s="71"/>
      <c r="G1008" s="72"/>
      <c r="H1008" s="173"/>
      <c r="I1008" s="71"/>
      <c r="J1008" s="72"/>
      <c r="K1008" s="173"/>
      <c r="L1008" s="71"/>
      <c r="M1008" s="71"/>
      <c r="N1008" s="71"/>
      <c r="O1008" s="72"/>
      <c r="P1008" s="174"/>
      <c r="Q1008" s="71"/>
      <c r="R1008" s="72"/>
      <c r="S1008" s="175"/>
      <c r="T1008" s="72"/>
      <c r="U1008" s="176"/>
      <c r="V1008" s="71"/>
      <c r="W1008" s="72"/>
      <c r="X1008" s="176"/>
      <c r="Y1008" s="72"/>
      <c r="Z1008" s="175"/>
      <c r="AA1008" s="72"/>
      <c r="AB1008" s="177"/>
      <c r="AC1008" s="75"/>
      <c r="AD1008" s="75"/>
      <c r="AE1008" s="75"/>
      <c r="AF1008" s="75"/>
      <c r="AG1008" s="75"/>
      <c r="AH1008" s="75"/>
      <c r="AI1008" s="75"/>
      <c r="AJ1008" s="75"/>
      <c r="AK1008" s="75"/>
      <c r="AL1008" s="75"/>
      <c r="AM1008" s="75"/>
    </row>
    <row r="1009">
      <c r="A1009" s="75"/>
      <c r="B1009" s="171"/>
      <c r="C1009" s="172"/>
      <c r="D1009" s="72"/>
      <c r="E1009" s="143"/>
      <c r="F1009" s="71"/>
      <c r="G1009" s="72"/>
      <c r="H1009" s="173"/>
      <c r="I1009" s="71"/>
      <c r="J1009" s="72"/>
      <c r="K1009" s="173"/>
      <c r="L1009" s="71"/>
      <c r="M1009" s="71"/>
      <c r="N1009" s="71"/>
      <c r="O1009" s="72"/>
      <c r="P1009" s="174"/>
      <c r="Q1009" s="71"/>
      <c r="R1009" s="72"/>
      <c r="S1009" s="175"/>
      <c r="T1009" s="72"/>
      <c r="U1009" s="176"/>
      <c r="V1009" s="71"/>
      <c r="W1009" s="72"/>
      <c r="X1009" s="176"/>
      <c r="Y1009" s="72"/>
      <c r="Z1009" s="175"/>
      <c r="AA1009" s="72"/>
      <c r="AB1009" s="177"/>
      <c r="AC1009" s="75"/>
      <c r="AD1009" s="75"/>
      <c r="AE1009" s="75"/>
      <c r="AF1009" s="75"/>
      <c r="AG1009" s="75"/>
      <c r="AH1009" s="75"/>
      <c r="AI1009" s="75"/>
      <c r="AJ1009" s="75"/>
      <c r="AK1009" s="75"/>
      <c r="AL1009" s="75"/>
      <c r="AM1009" s="75"/>
    </row>
    <row r="1010">
      <c r="A1010" s="75"/>
      <c r="B1010" s="171"/>
      <c r="C1010" s="172"/>
      <c r="D1010" s="72"/>
      <c r="E1010" s="143"/>
      <c r="F1010" s="71"/>
      <c r="G1010" s="72"/>
      <c r="H1010" s="173"/>
      <c r="I1010" s="71"/>
      <c r="J1010" s="72"/>
      <c r="K1010" s="173"/>
      <c r="L1010" s="71"/>
      <c r="M1010" s="71"/>
      <c r="N1010" s="71"/>
      <c r="O1010" s="72"/>
      <c r="P1010" s="174"/>
      <c r="Q1010" s="71"/>
      <c r="R1010" s="72"/>
      <c r="S1010" s="175"/>
      <c r="T1010" s="72"/>
      <c r="U1010" s="176"/>
      <c r="V1010" s="71"/>
      <c r="W1010" s="72"/>
      <c r="X1010" s="176"/>
      <c r="Y1010" s="72"/>
      <c r="Z1010" s="175"/>
      <c r="AA1010" s="72"/>
      <c r="AB1010" s="177"/>
      <c r="AC1010" s="75"/>
      <c r="AD1010" s="75"/>
      <c r="AE1010" s="75"/>
      <c r="AF1010" s="75"/>
      <c r="AG1010" s="75"/>
      <c r="AH1010" s="75"/>
      <c r="AI1010" s="75"/>
      <c r="AJ1010" s="75"/>
      <c r="AK1010" s="75"/>
      <c r="AL1010" s="75"/>
      <c r="AM1010" s="75"/>
    </row>
    <row r="1011">
      <c r="A1011" s="75"/>
      <c r="B1011" s="171"/>
      <c r="C1011" s="172"/>
      <c r="D1011" s="72"/>
      <c r="E1011" s="143"/>
      <c r="F1011" s="71"/>
      <c r="G1011" s="72"/>
      <c r="H1011" s="173"/>
      <c r="I1011" s="71"/>
      <c r="J1011" s="72"/>
      <c r="K1011" s="173"/>
      <c r="L1011" s="71"/>
      <c r="M1011" s="71"/>
      <c r="N1011" s="71"/>
      <c r="O1011" s="72"/>
      <c r="P1011" s="174"/>
      <c r="Q1011" s="71"/>
      <c r="R1011" s="72"/>
      <c r="S1011" s="175"/>
      <c r="T1011" s="72"/>
      <c r="U1011" s="176"/>
      <c r="V1011" s="71"/>
      <c r="W1011" s="72"/>
      <c r="X1011" s="176"/>
      <c r="Y1011" s="72"/>
      <c r="Z1011" s="175"/>
      <c r="AA1011" s="72"/>
      <c r="AB1011" s="177"/>
      <c r="AC1011" s="75"/>
      <c r="AD1011" s="75"/>
      <c r="AE1011" s="75"/>
      <c r="AF1011" s="75"/>
      <c r="AG1011" s="75"/>
      <c r="AH1011" s="75"/>
      <c r="AI1011" s="75"/>
      <c r="AJ1011" s="75"/>
      <c r="AK1011" s="75"/>
      <c r="AL1011" s="75"/>
      <c r="AM1011" s="75"/>
    </row>
    <row r="1012">
      <c r="A1012" s="75"/>
      <c r="B1012" s="171"/>
      <c r="C1012" s="172"/>
      <c r="D1012" s="72"/>
      <c r="E1012" s="143"/>
      <c r="F1012" s="71"/>
      <c r="G1012" s="72"/>
      <c r="H1012" s="173"/>
      <c r="I1012" s="71"/>
      <c r="J1012" s="72"/>
      <c r="K1012" s="173"/>
      <c r="L1012" s="71"/>
      <c r="M1012" s="71"/>
      <c r="N1012" s="71"/>
      <c r="O1012" s="72"/>
      <c r="P1012" s="174"/>
      <c r="Q1012" s="71"/>
      <c r="R1012" s="72"/>
      <c r="S1012" s="175"/>
      <c r="T1012" s="72"/>
      <c r="U1012" s="176"/>
      <c r="V1012" s="71"/>
      <c r="W1012" s="72"/>
      <c r="X1012" s="176"/>
      <c r="Y1012" s="72"/>
      <c r="Z1012" s="175"/>
      <c r="AA1012" s="72"/>
      <c r="AB1012" s="177"/>
      <c r="AC1012" s="75"/>
      <c r="AD1012" s="75"/>
      <c r="AE1012" s="75"/>
      <c r="AF1012" s="75"/>
      <c r="AG1012" s="75"/>
      <c r="AH1012" s="75"/>
      <c r="AI1012" s="75"/>
      <c r="AJ1012" s="75"/>
      <c r="AK1012" s="75"/>
      <c r="AL1012" s="75"/>
      <c r="AM1012" s="75"/>
    </row>
    <row r="1013">
      <c r="A1013" s="75"/>
      <c r="B1013" s="171"/>
      <c r="C1013" s="172"/>
      <c r="D1013" s="72"/>
      <c r="E1013" s="143"/>
      <c r="F1013" s="71"/>
      <c r="G1013" s="72"/>
      <c r="H1013" s="173"/>
      <c r="I1013" s="71"/>
      <c r="J1013" s="72"/>
      <c r="K1013" s="173"/>
      <c r="L1013" s="71"/>
      <c r="M1013" s="71"/>
      <c r="N1013" s="71"/>
      <c r="O1013" s="72"/>
      <c r="P1013" s="174"/>
      <c r="Q1013" s="71"/>
      <c r="R1013" s="72"/>
      <c r="S1013" s="175"/>
      <c r="T1013" s="72"/>
      <c r="U1013" s="176"/>
      <c r="V1013" s="71"/>
      <c r="W1013" s="72"/>
      <c r="X1013" s="176"/>
      <c r="Y1013" s="72"/>
      <c r="Z1013" s="175"/>
      <c r="AA1013" s="72"/>
      <c r="AB1013" s="177"/>
      <c r="AC1013" s="75"/>
      <c r="AD1013" s="75"/>
      <c r="AE1013" s="75"/>
      <c r="AF1013" s="75"/>
      <c r="AG1013" s="75"/>
      <c r="AH1013" s="75"/>
      <c r="AI1013" s="75"/>
      <c r="AJ1013" s="75"/>
      <c r="AK1013" s="75"/>
      <c r="AL1013" s="75"/>
      <c r="AM1013" s="75"/>
    </row>
    <row r="1014">
      <c r="A1014" s="75"/>
      <c r="B1014" s="171"/>
      <c r="C1014" s="172"/>
      <c r="D1014" s="72"/>
      <c r="E1014" s="143"/>
      <c r="F1014" s="71"/>
      <c r="G1014" s="72"/>
      <c r="H1014" s="173"/>
      <c r="I1014" s="71"/>
      <c r="J1014" s="72"/>
      <c r="K1014" s="173"/>
      <c r="L1014" s="71"/>
      <c r="M1014" s="71"/>
      <c r="N1014" s="71"/>
      <c r="O1014" s="72"/>
      <c r="P1014" s="174"/>
      <c r="Q1014" s="71"/>
      <c r="R1014" s="72"/>
      <c r="S1014" s="175"/>
      <c r="T1014" s="72"/>
      <c r="U1014" s="176"/>
      <c r="V1014" s="71"/>
      <c r="W1014" s="72"/>
      <c r="X1014" s="176"/>
      <c r="Y1014" s="72"/>
      <c r="Z1014" s="175"/>
      <c r="AA1014" s="72"/>
      <c r="AB1014" s="177"/>
      <c r="AC1014" s="75"/>
      <c r="AD1014" s="75"/>
      <c r="AE1014" s="75"/>
      <c r="AF1014" s="75"/>
      <c r="AG1014" s="75"/>
      <c r="AH1014" s="75"/>
      <c r="AI1014" s="75"/>
      <c r="AJ1014" s="75"/>
      <c r="AK1014" s="75"/>
      <c r="AL1014" s="75"/>
      <c r="AM1014" s="75"/>
    </row>
    <row r="1015">
      <c r="A1015" s="75"/>
      <c r="B1015" s="171"/>
      <c r="C1015" s="172"/>
      <c r="D1015" s="72"/>
      <c r="E1015" s="143"/>
      <c r="F1015" s="71"/>
      <c r="G1015" s="72"/>
      <c r="H1015" s="173"/>
      <c r="I1015" s="71"/>
      <c r="J1015" s="72"/>
      <c r="K1015" s="173"/>
      <c r="L1015" s="71"/>
      <c r="M1015" s="71"/>
      <c r="N1015" s="71"/>
      <c r="O1015" s="72"/>
      <c r="P1015" s="174"/>
      <c r="Q1015" s="71"/>
      <c r="R1015" s="72"/>
      <c r="S1015" s="175"/>
      <c r="T1015" s="72"/>
      <c r="U1015" s="176"/>
      <c r="V1015" s="71"/>
      <c r="W1015" s="72"/>
      <c r="X1015" s="176"/>
      <c r="Y1015" s="72"/>
      <c r="Z1015" s="175"/>
      <c r="AA1015" s="72"/>
      <c r="AB1015" s="177"/>
      <c r="AC1015" s="75"/>
      <c r="AD1015" s="75"/>
      <c r="AE1015" s="75"/>
      <c r="AF1015" s="75"/>
      <c r="AG1015" s="75"/>
      <c r="AH1015" s="75"/>
      <c r="AI1015" s="75"/>
      <c r="AJ1015" s="75"/>
      <c r="AK1015" s="75"/>
      <c r="AL1015" s="75"/>
      <c r="AM1015" s="75"/>
    </row>
    <row r="1016">
      <c r="A1016" s="75"/>
      <c r="B1016" s="171"/>
      <c r="C1016" s="172"/>
      <c r="D1016" s="72"/>
      <c r="E1016" s="143"/>
      <c r="F1016" s="71"/>
      <c r="G1016" s="72"/>
      <c r="H1016" s="173"/>
      <c r="I1016" s="71"/>
      <c r="J1016" s="72"/>
      <c r="K1016" s="173"/>
      <c r="L1016" s="71"/>
      <c r="M1016" s="71"/>
      <c r="N1016" s="71"/>
      <c r="O1016" s="72"/>
      <c r="P1016" s="174"/>
      <c r="Q1016" s="71"/>
      <c r="R1016" s="72"/>
      <c r="S1016" s="175"/>
      <c r="T1016" s="72"/>
      <c r="U1016" s="176"/>
      <c r="V1016" s="71"/>
      <c r="W1016" s="72"/>
      <c r="X1016" s="176"/>
      <c r="Y1016" s="72"/>
      <c r="Z1016" s="175"/>
      <c r="AA1016" s="72"/>
      <c r="AB1016" s="177"/>
      <c r="AC1016" s="75"/>
      <c r="AD1016" s="75"/>
      <c r="AE1016" s="75"/>
      <c r="AF1016" s="75"/>
      <c r="AG1016" s="75"/>
      <c r="AH1016" s="75"/>
      <c r="AI1016" s="75"/>
      <c r="AJ1016" s="75"/>
      <c r="AK1016" s="75"/>
      <c r="AL1016" s="75"/>
      <c r="AM1016" s="75"/>
    </row>
    <row r="1017">
      <c r="A1017" s="75"/>
      <c r="B1017" s="171"/>
      <c r="C1017" s="172"/>
      <c r="D1017" s="72"/>
      <c r="E1017" s="143"/>
      <c r="F1017" s="71"/>
      <c r="G1017" s="72"/>
      <c r="H1017" s="173"/>
      <c r="I1017" s="71"/>
      <c r="J1017" s="72"/>
      <c r="K1017" s="173"/>
      <c r="L1017" s="71"/>
      <c r="M1017" s="71"/>
      <c r="N1017" s="71"/>
      <c r="O1017" s="72"/>
      <c r="P1017" s="174"/>
      <c r="Q1017" s="71"/>
      <c r="R1017" s="72"/>
      <c r="S1017" s="175"/>
      <c r="T1017" s="72"/>
      <c r="U1017" s="176"/>
      <c r="V1017" s="71"/>
      <c r="W1017" s="72"/>
      <c r="X1017" s="176"/>
      <c r="Y1017" s="72"/>
      <c r="Z1017" s="175"/>
      <c r="AA1017" s="72"/>
      <c r="AB1017" s="177"/>
      <c r="AC1017" s="75"/>
      <c r="AD1017" s="75"/>
      <c r="AE1017" s="75"/>
      <c r="AF1017" s="75"/>
      <c r="AG1017" s="75"/>
      <c r="AH1017" s="75"/>
      <c r="AI1017" s="75"/>
      <c r="AJ1017" s="75"/>
      <c r="AK1017" s="75"/>
      <c r="AL1017" s="75"/>
      <c r="AM1017" s="75"/>
    </row>
    <row r="1018">
      <c r="A1018" s="75"/>
      <c r="B1018" s="171"/>
      <c r="C1018" s="172"/>
      <c r="D1018" s="72"/>
      <c r="E1018" s="143"/>
      <c r="F1018" s="71"/>
      <c r="G1018" s="72"/>
      <c r="H1018" s="173"/>
      <c r="I1018" s="71"/>
      <c r="J1018" s="72"/>
      <c r="K1018" s="173"/>
      <c r="L1018" s="71"/>
      <c r="M1018" s="71"/>
      <c r="N1018" s="71"/>
      <c r="O1018" s="72"/>
      <c r="P1018" s="174"/>
      <c r="Q1018" s="71"/>
      <c r="R1018" s="72"/>
      <c r="S1018" s="175"/>
      <c r="T1018" s="72"/>
      <c r="U1018" s="176"/>
      <c r="V1018" s="71"/>
      <c r="W1018" s="72"/>
      <c r="X1018" s="176"/>
      <c r="Y1018" s="72"/>
      <c r="Z1018" s="175"/>
      <c r="AA1018" s="72"/>
      <c r="AB1018" s="177"/>
      <c r="AC1018" s="75"/>
      <c r="AD1018" s="75"/>
      <c r="AE1018" s="75"/>
      <c r="AF1018" s="75"/>
      <c r="AG1018" s="75"/>
      <c r="AH1018" s="75"/>
      <c r="AI1018" s="75"/>
      <c r="AJ1018" s="75"/>
      <c r="AK1018" s="75"/>
      <c r="AL1018" s="75"/>
      <c r="AM1018" s="75"/>
    </row>
    <row r="1019">
      <c r="A1019" s="75"/>
      <c r="B1019" s="171"/>
      <c r="C1019" s="172"/>
      <c r="D1019" s="72"/>
      <c r="E1019" s="143"/>
      <c r="F1019" s="71"/>
      <c r="G1019" s="72"/>
      <c r="H1019" s="173"/>
      <c r="I1019" s="71"/>
      <c r="J1019" s="72"/>
      <c r="K1019" s="173"/>
      <c r="L1019" s="71"/>
      <c r="M1019" s="71"/>
      <c r="N1019" s="71"/>
      <c r="O1019" s="72"/>
      <c r="P1019" s="174"/>
      <c r="Q1019" s="71"/>
      <c r="R1019" s="72"/>
      <c r="S1019" s="175"/>
      <c r="T1019" s="72"/>
      <c r="U1019" s="176"/>
      <c r="V1019" s="71"/>
      <c r="W1019" s="72"/>
      <c r="X1019" s="176"/>
      <c r="Y1019" s="72"/>
      <c r="Z1019" s="175"/>
      <c r="AA1019" s="72"/>
      <c r="AB1019" s="177"/>
      <c r="AC1019" s="75"/>
      <c r="AD1019" s="75"/>
      <c r="AE1019" s="75"/>
      <c r="AF1019" s="75"/>
      <c r="AG1019" s="75"/>
      <c r="AH1019" s="75"/>
      <c r="AI1019" s="75"/>
      <c r="AJ1019" s="75"/>
      <c r="AK1019" s="75"/>
      <c r="AL1019" s="75"/>
      <c r="AM1019" s="75"/>
    </row>
    <row r="1020">
      <c r="A1020" s="75"/>
      <c r="B1020" s="171"/>
      <c r="C1020" s="172"/>
      <c r="D1020" s="72"/>
      <c r="E1020" s="143"/>
      <c r="F1020" s="71"/>
      <c r="G1020" s="72"/>
      <c r="H1020" s="173"/>
      <c r="I1020" s="71"/>
      <c r="J1020" s="72"/>
      <c r="K1020" s="173"/>
      <c r="L1020" s="71"/>
      <c r="M1020" s="71"/>
      <c r="N1020" s="71"/>
      <c r="O1020" s="72"/>
      <c r="P1020" s="174"/>
      <c r="Q1020" s="71"/>
      <c r="R1020" s="72"/>
      <c r="S1020" s="175"/>
      <c r="T1020" s="72"/>
      <c r="U1020" s="176"/>
      <c r="V1020" s="71"/>
      <c r="W1020" s="72"/>
      <c r="X1020" s="176"/>
      <c r="Y1020" s="72"/>
      <c r="Z1020" s="175"/>
      <c r="AA1020" s="72"/>
      <c r="AB1020" s="177"/>
      <c r="AC1020" s="75"/>
      <c r="AD1020" s="75"/>
      <c r="AE1020" s="75"/>
      <c r="AF1020" s="75"/>
      <c r="AG1020" s="75"/>
      <c r="AH1020" s="75"/>
      <c r="AI1020" s="75"/>
      <c r="AJ1020" s="75"/>
      <c r="AK1020" s="75"/>
      <c r="AL1020" s="75"/>
      <c r="AM1020" s="75"/>
    </row>
    <row r="1021">
      <c r="A1021" s="75"/>
      <c r="B1021" s="171"/>
      <c r="C1021" s="172"/>
      <c r="D1021" s="72"/>
      <c r="E1021" s="143"/>
      <c r="F1021" s="71"/>
      <c r="G1021" s="72"/>
      <c r="H1021" s="173"/>
      <c r="I1021" s="71"/>
      <c r="J1021" s="72"/>
      <c r="K1021" s="173"/>
      <c r="L1021" s="71"/>
      <c r="M1021" s="71"/>
      <c r="N1021" s="71"/>
      <c r="O1021" s="72"/>
      <c r="P1021" s="174"/>
      <c r="Q1021" s="71"/>
      <c r="R1021" s="72"/>
      <c r="S1021" s="175"/>
      <c r="T1021" s="72"/>
      <c r="U1021" s="176"/>
      <c r="V1021" s="71"/>
      <c r="W1021" s="72"/>
      <c r="X1021" s="176"/>
      <c r="Y1021" s="72"/>
      <c r="Z1021" s="175"/>
      <c r="AA1021" s="72"/>
      <c r="AB1021" s="177"/>
      <c r="AC1021" s="75"/>
      <c r="AD1021" s="75"/>
      <c r="AE1021" s="75"/>
      <c r="AF1021" s="75"/>
      <c r="AG1021" s="75"/>
      <c r="AH1021" s="75"/>
      <c r="AI1021" s="75"/>
      <c r="AJ1021" s="75"/>
      <c r="AK1021" s="75"/>
      <c r="AL1021" s="75"/>
      <c r="AM1021" s="75"/>
    </row>
    <row r="1022">
      <c r="A1022" s="75"/>
      <c r="B1022" s="171"/>
      <c r="C1022" s="172"/>
      <c r="D1022" s="72"/>
      <c r="E1022" s="143"/>
      <c r="F1022" s="71"/>
      <c r="G1022" s="72"/>
      <c r="H1022" s="173"/>
      <c r="I1022" s="71"/>
      <c r="J1022" s="72"/>
      <c r="K1022" s="173"/>
      <c r="L1022" s="71"/>
      <c r="M1022" s="71"/>
      <c r="N1022" s="71"/>
      <c r="O1022" s="72"/>
      <c r="P1022" s="174"/>
      <c r="Q1022" s="71"/>
      <c r="R1022" s="72"/>
      <c r="S1022" s="175"/>
      <c r="T1022" s="72"/>
      <c r="U1022" s="176"/>
      <c r="V1022" s="71"/>
      <c r="W1022" s="72"/>
      <c r="X1022" s="176"/>
      <c r="Y1022" s="72"/>
      <c r="Z1022" s="175"/>
      <c r="AA1022" s="72"/>
      <c r="AB1022" s="177"/>
      <c r="AC1022" s="75"/>
      <c r="AD1022" s="75"/>
      <c r="AE1022" s="75"/>
      <c r="AF1022" s="75"/>
      <c r="AG1022" s="75"/>
      <c r="AH1022" s="75"/>
      <c r="AI1022" s="75"/>
      <c r="AJ1022" s="75"/>
      <c r="AK1022" s="75"/>
      <c r="AL1022" s="75"/>
      <c r="AM1022" s="75"/>
    </row>
    <row r="1023">
      <c r="A1023" s="75"/>
      <c r="B1023" s="171"/>
      <c r="C1023" s="172"/>
      <c r="D1023" s="72"/>
      <c r="E1023" s="143"/>
      <c r="F1023" s="71"/>
      <c r="G1023" s="72"/>
      <c r="H1023" s="173"/>
      <c r="I1023" s="71"/>
      <c r="J1023" s="72"/>
      <c r="K1023" s="173"/>
      <c r="L1023" s="71"/>
      <c r="M1023" s="71"/>
      <c r="N1023" s="71"/>
      <c r="O1023" s="72"/>
      <c r="P1023" s="174"/>
      <c r="Q1023" s="71"/>
      <c r="R1023" s="72"/>
      <c r="S1023" s="175"/>
      <c r="T1023" s="72"/>
      <c r="U1023" s="176"/>
      <c r="V1023" s="71"/>
      <c r="W1023" s="72"/>
      <c r="X1023" s="176"/>
      <c r="Y1023" s="72"/>
      <c r="Z1023" s="175"/>
      <c r="AA1023" s="72"/>
      <c r="AB1023" s="177"/>
      <c r="AC1023" s="75"/>
      <c r="AD1023" s="75"/>
      <c r="AE1023" s="75"/>
      <c r="AF1023" s="75"/>
      <c r="AG1023" s="75"/>
      <c r="AH1023" s="75"/>
      <c r="AI1023" s="75"/>
      <c r="AJ1023" s="75"/>
      <c r="AK1023" s="75"/>
      <c r="AL1023" s="75"/>
      <c r="AM1023" s="75"/>
    </row>
    <row r="1024">
      <c r="A1024" s="75"/>
      <c r="B1024" s="171"/>
      <c r="C1024" s="172"/>
      <c r="D1024" s="72"/>
      <c r="E1024" s="143"/>
      <c r="F1024" s="71"/>
      <c r="G1024" s="72"/>
      <c r="H1024" s="173"/>
      <c r="I1024" s="71"/>
      <c r="J1024" s="72"/>
      <c r="K1024" s="173"/>
      <c r="L1024" s="71"/>
      <c r="M1024" s="71"/>
      <c r="N1024" s="71"/>
      <c r="O1024" s="72"/>
      <c r="P1024" s="174"/>
      <c r="Q1024" s="71"/>
      <c r="R1024" s="72"/>
      <c r="S1024" s="175"/>
      <c r="T1024" s="72"/>
      <c r="U1024" s="176"/>
      <c r="V1024" s="71"/>
      <c r="W1024" s="72"/>
      <c r="X1024" s="176"/>
      <c r="Y1024" s="72"/>
      <c r="Z1024" s="175"/>
      <c r="AA1024" s="72"/>
      <c r="AB1024" s="177"/>
      <c r="AC1024" s="75"/>
      <c r="AD1024" s="75"/>
      <c r="AE1024" s="75"/>
      <c r="AF1024" s="75"/>
      <c r="AG1024" s="75"/>
      <c r="AH1024" s="75"/>
      <c r="AI1024" s="75"/>
      <c r="AJ1024" s="75"/>
      <c r="AK1024" s="75"/>
      <c r="AL1024" s="75"/>
      <c r="AM1024" s="75"/>
    </row>
    <row r="1025">
      <c r="A1025" s="75"/>
      <c r="B1025" s="171"/>
      <c r="C1025" s="172"/>
      <c r="D1025" s="72"/>
      <c r="E1025" s="143"/>
      <c r="F1025" s="71"/>
      <c r="G1025" s="72"/>
      <c r="H1025" s="173"/>
      <c r="I1025" s="71"/>
      <c r="J1025" s="72"/>
      <c r="K1025" s="173"/>
      <c r="L1025" s="71"/>
      <c r="M1025" s="71"/>
      <c r="N1025" s="71"/>
      <c r="O1025" s="72"/>
      <c r="P1025" s="174"/>
      <c r="Q1025" s="71"/>
      <c r="R1025" s="72"/>
      <c r="S1025" s="175"/>
      <c r="T1025" s="72"/>
      <c r="U1025" s="176"/>
      <c r="V1025" s="71"/>
      <c r="W1025" s="72"/>
      <c r="X1025" s="176"/>
      <c r="Y1025" s="72"/>
      <c r="Z1025" s="175"/>
      <c r="AA1025" s="72"/>
      <c r="AB1025" s="177"/>
      <c r="AC1025" s="75"/>
      <c r="AD1025" s="75"/>
      <c r="AE1025" s="75"/>
      <c r="AF1025" s="75"/>
      <c r="AG1025" s="75"/>
      <c r="AH1025" s="75"/>
      <c r="AI1025" s="75"/>
      <c r="AJ1025" s="75"/>
      <c r="AK1025" s="75"/>
      <c r="AL1025" s="75"/>
      <c r="AM1025" s="75"/>
    </row>
    <row r="1026">
      <c r="A1026" s="75"/>
      <c r="B1026" s="171"/>
      <c r="C1026" s="172"/>
      <c r="D1026" s="72"/>
      <c r="E1026" s="143"/>
      <c r="F1026" s="71"/>
      <c r="G1026" s="72"/>
      <c r="H1026" s="173"/>
      <c r="I1026" s="71"/>
      <c r="J1026" s="72"/>
      <c r="K1026" s="173"/>
      <c r="L1026" s="71"/>
      <c r="M1026" s="71"/>
      <c r="N1026" s="71"/>
      <c r="O1026" s="72"/>
      <c r="P1026" s="174"/>
      <c r="Q1026" s="71"/>
      <c r="R1026" s="72"/>
      <c r="S1026" s="175"/>
      <c r="T1026" s="72"/>
      <c r="U1026" s="176"/>
      <c r="V1026" s="71"/>
      <c r="W1026" s="72"/>
      <c r="X1026" s="176"/>
      <c r="Y1026" s="72"/>
      <c r="Z1026" s="175"/>
      <c r="AA1026" s="72"/>
      <c r="AB1026" s="177"/>
      <c r="AC1026" s="75"/>
      <c r="AD1026" s="75"/>
      <c r="AE1026" s="75"/>
      <c r="AF1026" s="75"/>
      <c r="AG1026" s="75"/>
      <c r="AH1026" s="75"/>
      <c r="AI1026" s="75"/>
      <c r="AJ1026" s="75"/>
      <c r="AK1026" s="75"/>
      <c r="AL1026" s="75"/>
      <c r="AM1026" s="75"/>
    </row>
    <row r="1027">
      <c r="A1027" s="75"/>
      <c r="B1027" s="171"/>
      <c r="C1027" s="172"/>
      <c r="D1027" s="72"/>
      <c r="E1027" s="143"/>
      <c r="F1027" s="71"/>
      <c r="G1027" s="72"/>
      <c r="H1027" s="173"/>
      <c r="I1027" s="71"/>
      <c r="J1027" s="72"/>
      <c r="K1027" s="173"/>
      <c r="L1027" s="71"/>
      <c r="M1027" s="71"/>
      <c r="N1027" s="71"/>
      <c r="O1027" s="72"/>
      <c r="P1027" s="174"/>
      <c r="Q1027" s="71"/>
      <c r="R1027" s="72"/>
      <c r="S1027" s="175"/>
      <c r="T1027" s="72"/>
      <c r="U1027" s="176"/>
      <c r="V1027" s="71"/>
      <c r="W1027" s="72"/>
      <c r="X1027" s="176"/>
      <c r="Y1027" s="72"/>
      <c r="Z1027" s="175"/>
      <c r="AA1027" s="72"/>
      <c r="AB1027" s="177"/>
      <c r="AC1027" s="75"/>
      <c r="AD1027" s="75"/>
      <c r="AE1027" s="75"/>
      <c r="AF1027" s="75"/>
      <c r="AG1027" s="75"/>
      <c r="AH1027" s="75"/>
      <c r="AI1027" s="75"/>
      <c r="AJ1027" s="75"/>
      <c r="AK1027" s="75"/>
      <c r="AL1027" s="75"/>
      <c r="AM1027" s="75"/>
    </row>
    <row r="1028">
      <c r="A1028" s="75"/>
      <c r="B1028" s="171"/>
      <c r="C1028" s="172"/>
      <c r="D1028" s="72"/>
      <c r="E1028" s="143"/>
      <c r="F1028" s="71"/>
      <c r="G1028" s="72"/>
      <c r="H1028" s="173"/>
      <c r="I1028" s="71"/>
      <c r="J1028" s="72"/>
      <c r="K1028" s="173"/>
      <c r="L1028" s="71"/>
      <c r="M1028" s="71"/>
      <c r="N1028" s="71"/>
      <c r="O1028" s="72"/>
      <c r="P1028" s="174"/>
      <c r="Q1028" s="71"/>
      <c r="R1028" s="72"/>
      <c r="S1028" s="175"/>
      <c r="T1028" s="72"/>
      <c r="U1028" s="176"/>
      <c r="V1028" s="71"/>
      <c r="W1028" s="72"/>
      <c r="X1028" s="176"/>
      <c r="Y1028" s="72"/>
      <c r="Z1028" s="175"/>
      <c r="AA1028" s="72"/>
      <c r="AB1028" s="177"/>
      <c r="AC1028" s="75"/>
      <c r="AD1028" s="75"/>
      <c r="AE1028" s="75"/>
      <c r="AF1028" s="75"/>
      <c r="AG1028" s="75"/>
      <c r="AH1028" s="75"/>
      <c r="AI1028" s="75"/>
      <c r="AJ1028" s="75"/>
      <c r="AK1028" s="75"/>
      <c r="AL1028" s="75"/>
      <c r="AM1028" s="75"/>
    </row>
    <row r="1029">
      <c r="A1029" s="75"/>
      <c r="B1029" s="171"/>
      <c r="C1029" s="172"/>
      <c r="D1029" s="72"/>
      <c r="E1029" s="143"/>
      <c r="F1029" s="71"/>
      <c r="G1029" s="72"/>
      <c r="H1029" s="173"/>
      <c r="I1029" s="71"/>
      <c r="J1029" s="72"/>
      <c r="K1029" s="173"/>
      <c r="L1029" s="71"/>
      <c r="M1029" s="71"/>
      <c r="N1029" s="71"/>
      <c r="O1029" s="72"/>
      <c r="P1029" s="174"/>
      <c r="Q1029" s="71"/>
      <c r="R1029" s="72"/>
      <c r="S1029" s="175"/>
      <c r="T1029" s="72"/>
      <c r="U1029" s="176"/>
      <c r="V1029" s="71"/>
      <c r="W1029" s="72"/>
      <c r="X1029" s="176"/>
      <c r="Y1029" s="72"/>
      <c r="Z1029" s="175"/>
      <c r="AA1029" s="72"/>
      <c r="AB1029" s="177"/>
      <c r="AC1029" s="75"/>
      <c r="AD1029" s="75"/>
      <c r="AE1029" s="75"/>
      <c r="AF1029" s="75"/>
      <c r="AG1029" s="75"/>
      <c r="AH1029" s="75"/>
      <c r="AI1029" s="75"/>
      <c r="AJ1029" s="75"/>
      <c r="AK1029" s="75"/>
      <c r="AL1029" s="75"/>
      <c r="AM1029" s="75"/>
    </row>
    <row r="1030">
      <c r="A1030" s="75"/>
      <c r="B1030" s="171"/>
      <c r="C1030" s="172"/>
      <c r="D1030" s="72"/>
      <c r="E1030" s="143"/>
      <c r="F1030" s="71"/>
      <c r="G1030" s="72"/>
      <c r="H1030" s="173"/>
      <c r="I1030" s="71"/>
      <c r="J1030" s="72"/>
      <c r="K1030" s="173"/>
      <c r="L1030" s="71"/>
      <c r="M1030" s="71"/>
      <c r="N1030" s="71"/>
      <c r="O1030" s="72"/>
      <c r="P1030" s="174"/>
      <c r="Q1030" s="71"/>
      <c r="R1030" s="72"/>
      <c r="S1030" s="175"/>
      <c r="T1030" s="72"/>
      <c r="U1030" s="176"/>
      <c r="V1030" s="71"/>
      <c r="W1030" s="72"/>
      <c r="X1030" s="176"/>
      <c r="Y1030" s="72"/>
      <c r="Z1030" s="175"/>
      <c r="AA1030" s="72"/>
      <c r="AB1030" s="177"/>
      <c r="AC1030" s="75"/>
      <c r="AD1030" s="75"/>
      <c r="AE1030" s="75"/>
      <c r="AF1030" s="75"/>
      <c r="AG1030" s="75"/>
      <c r="AH1030" s="75"/>
      <c r="AI1030" s="75"/>
      <c r="AJ1030" s="75"/>
      <c r="AK1030" s="75"/>
      <c r="AL1030" s="75"/>
      <c r="AM1030" s="75"/>
    </row>
    <row r="1031">
      <c r="A1031" s="75"/>
      <c r="B1031" s="171"/>
      <c r="C1031" s="172"/>
      <c r="D1031" s="72"/>
      <c r="E1031" s="143"/>
      <c r="F1031" s="71"/>
      <c r="G1031" s="72"/>
      <c r="H1031" s="173"/>
      <c r="I1031" s="71"/>
      <c r="J1031" s="72"/>
      <c r="K1031" s="173"/>
      <c r="L1031" s="71"/>
      <c r="M1031" s="71"/>
      <c r="N1031" s="71"/>
      <c r="O1031" s="72"/>
      <c r="P1031" s="174"/>
      <c r="Q1031" s="71"/>
      <c r="R1031" s="72"/>
      <c r="S1031" s="175"/>
      <c r="T1031" s="72"/>
      <c r="U1031" s="176"/>
      <c r="V1031" s="71"/>
      <c r="W1031" s="72"/>
      <c r="X1031" s="176"/>
      <c r="Y1031" s="72"/>
      <c r="Z1031" s="175"/>
      <c r="AA1031" s="72"/>
      <c r="AB1031" s="177"/>
      <c r="AC1031" s="75"/>
      <c r="AD1031" s="75"/>
      <c r="AE1031" s="75"/>
      <c r="AF1031" s="75"/>
      <c r="AG1031" s="75"/>
      <c r="AH1031" s="75"/>
      <c r="AI1031" s="75"/>
      <c r="AJ1031" s="75"/>
      <c r="AK1031" s="75"/>
      <c r="AL1031" s="75"/>
      <c r="AM1031" s="75"/>
    </row>
    <row r="1032">
      <c r="A1032" s="75"/>
      <c r="B1032" s="171"/>
      <c r="C1032" s="172"/>
      <c r="D1032" s="72"/>
      <c r="E1032" s="143"/>
      <c r="F1032" s="71"/>
      <c r="G1032" s="72"/>
      <c r="H1032" s="173"/>
      <c r="I1032" s="71"/>
      <c r="J1032" s="72"/>
      <c r="K1032" s="173"/>
      <c r="L1032" s="71"/>
      <c r="M1032" s="71"/>
      <c r="N1032" s="71"/>
      <c r="O1032" s="72"/>
      <c r="P1032" s="174"/>
      <c r="Q1032" s="71"/>
      <c r="R1032" s="72"/>
      <c r="S1032" s="175"/>
      <c r="T1032" s="72"/>
      <c r="U1032" s="176"/>
      <c r="V1032" s="71"/>
      <c r="W1032" s="72"/>
      <c r="X1032" s="176"/>
      <c r="Y1032" s="72"/>
      <c r="Z1032" s="175"/>
      <c r="AA1032" s="72"/>
      <c r="AB1032" s="177"/>
      <c r="AC1032" s="75"/>
      <c r="AD1032" s="75"/>
      <c r="AE1032" s="75"/>
      <c r="AF1032" s="75"/>
      <c r="AG1032" s="75"/>
      <c r="AH1032" s="75"/>
      <c r="AI1032" s="75"/>
      <c r="AJ1032" s="75"/>
      <c r="AK1032" s="75"/>
      <c r="AL1032" s="75"/>
      <c r="AM1032" s="75"/>
    </row>
    <row r="1033">
      <c r="A1033" s="75"/>
      <c r="B1033" s="171"/>
      <c r="C1033" s="172"/>
      <c r="D1033" s="72"/>
      <c r="E1033" s="143"/>
      <c r="F1033" s="71"/>
      <c r="G1033" s="72"/>
      <c r="H1033" s="173"/>
      <c r="I1033" s="71"/>
      <c r="J1033" s="72"/>
      <c r="K1033" s="173"/>
      <c r="L1033" s="71"/>
      <c r="M1033" s="71"/>
      <c r="N1033" s="71"/>
      <c r="O1033" s="72"/>
      <c r="P1033" s="174"/>
      <c r="Q1033" s="71"/>
      <c r="R1033" s="72"/>
      <c r="S1033" s="175"/>
      <c r="T1033" s="72"/>
      <c r="U1033" s="176"/>
      <c r="V1033" s="71"/>
      <c r="W1033" s="72"/>
      <c r="X1033" s="176"/>
      <c r="Y1033" s="72"/>
      <c r="Z1033" s="175"/>
      <c r="AA1033" s="72"/>
      <c r="AB1033" s="177"/>
      <c r="AC1033" s="75"/>
      <c r="AD1033" s="75"/>
      <c r="AE1033" s="75"/>
      <c r="AF1033" s="75"/>
      <c r="AG1033" s="75"/>
      <c r="AH1033" s="75"/>
      <c r="AI1033" s="75"/>
      <c r="AJ1033" s="75"/>
      <c r="AK1033" s="75"/>
      <c r="AL1033" s="75"/>
      <c r="AM1033" s="75"/>
    </row>
    <row r="1034">
      <c r="A1034" s="75"/>
      <c r="B1034" s="171"/>
      <c r="C1034" s="172"/>
      <c r="D1034" s="72"/>
      <c r="E1034" s="143"/>
      <c r="F1034" s="71"/>
      <c r="G1034" s="72"/>
      <c r="H1034" s="173"/>
      <c r="I1034" s="71"/>
      <c r="J1034" s="72"/>
      <c r="K1034" s="173"/>
      <c r="L1034" s="71"/>
      <c r="M1034" s="71"/>
      <c r="N1034" s="71"/>
      <c r="O1034" s="72"/>
      <c r="P1034" s="174"/>
      <c r="Q1034" s="71"/>
      <c r="R1034" s="72"/>
      <c r="S1034" s="175"/>
      <c r="T1034" s="72"/>
      <c r="U1034" s="176"/>
      <c r="V1034" s="71"/>
      <c r="W1034" s="72"/>
      <c r="X1034" s="176"/>
      <c r="Y1034" s="72"/>
      <c r="Z1034" s="175"/>
      <c r="AA1034" s="72"/>
      <c r="AB1034" s="177"/>
      <c r="AC1034" s="75"/>
      <c r="AD1034" s="75"/>
      <c r="AE1034" s="75"/>
      <c r="AF1034" s="75"/>
      <c r="AG1034" s="75"/>
      <c r="AH1034" s="75"/>
      <c r="AI1034" s="75"/>
      <c r="AJ1034" s="75"/>
      <c r="AK1034" s="75"/>
      <c r="AL1034" s="75"/>
      <c r="AM1034" s="75"/>
    </row>
    <row r="1035">
      <c r="A1035" s="75"/>
      <c r="B1035" s="171"/>
      <c r="C1035" s="172"/>
      <c r="D1035" s="72"/>
      <c r="E1035" s="143"/>
      <c r="F1035" s="71"/>
      <c r="G1035" s="72"/>
      <c r="H1035" s="173"/>
      <c r="I1035" s="71"/>
      <c r="J1035" s="72"/>
      <c r="K1035" s="173"/>
      <c r="L1035" s="71"/>
      <c r="M1035" s="71"/>
      <c r="N1035" s="71"/>
      <c r="O1035" s="72"/>
      <c r="P1035" s="174"/>
      <c r="Q1035" s="71"/>
      <c r="R1035" s="72"/>
      <c r="S1035" s="175"/>
      <c r="T1035" s="72"/>
      <c r="U1035" s="176"/>
      <c r="V1035" s="71"/>
      <c r="W1035" s="72"/>
      <c r="X1035" s="176"/>
      <c r="Y1035" s="72"/>
      <c r="Z1035" s="175"/>
      <c r="AA1035" s="72"/>
      <c r="AB1035" s="177"/>
      <c r="AC1035" s="75"/>
      <c r="AD1035" s="75"/>
      <c r="AE1035" s="75"/>
      <c r="AF1035" s="75"/>
      <c r="AG1035" s="75"/>
      <c r="AH1035" s="75"/>
      <c r="AI1035" s="75"/>
      <c r="AJ1035" s="75"/>
      <c r="AK1035" s="75"/>
      <c r="AL1035" s="75"/>
      <c r="AM1035" s="75"/>
    </row>
    <row r="1036">
      <c r="A1036" s="75"/>
      <c r="B1036" s="171"/>
      <c r="C1036" s="172"/>
      <c r="D1036" s="72"/>
      <c r="E1036" s="143"/>
      <c r="F1036" s="71"/>
      <c r="G1036" s="72"/>
      <c r="H1036" s="173"/>
      <c r="I1036" s="71"/>
      <c r="J1036" s="72"/>
      <c r="K1036" s="173"/>
      <c r="L1036" s="71"/>
      <c r="M1036" s="71"/>
      <c r="N1036" s="71"/>
      <c r="O1036" s="72"/>
      <c r="P1036" s="174"/>
      <c r="Q1036" s="71"/>
      <c r="R1036" s="72"/>
      <c r="S1036" s="175"/>
      <c r="T1036" s="72"/>
      <c r="U1036" s="176"/>
      <c r="V1036" s="71"/>
      <c r="W1036" s="72"/>
      <c r="X1036" s="176"/>
      <c r="Y1036" s="72"/>
      <c r="Z1036" s="175"/>
      <c r="AA1036" s="72"/>
      <c r="AB1036" s="177"/>
      <c r="AC1036" s="75"/>
      <c r="AD1036" s="75"/>
      <c r="AE1036" s="75"/>
      <c r="AF1036" s="75"/>
      <c r="AG1036" s="75"/>
      <c r="AH1036" s="75"/>
      <c r="AI1036" s="75"/>
      <c r="AJ1036" s="75"/>
      <c r="AK1036" s="75"/>
      <c r="AL1036" s="75"/>
      <c r="AM1036" s="75"/>
    </row>
    <row r="1037">
      <c r="A1037" s="75"/>
      <c r="B1037" s="171"/>
      <c r="C1037" s="172"/>
      <c r="D1037" s="72"/>
      <c r="E1037" s="143"/>
      <c r="F1037" s="71"/>
      <c r="G1037" s="72"/>
      <c r="H1037" s="173"/>
      <c r="I1037" s="71"/>
      <c r="J1037" s="72"/>
      <c r="K1037" s="173"/>
      <c r="L1037" s="71"/>
      <c r="M1037" s="71"/>
      <c r="N1037" s="71"/>
      <c r="O1037" s="72"/>
      <c r="P1037" s="174"/>
      <c r="Q1037" s="71"/>
      <c r="R1037" s="72"/>
      <c r="S1037" s="175"/>
      <c r="T1037" s="72"/>
      <c r="U1037" s="176"/>
      <c r="V1037" s="71"/>
      <c r="W1037" s="72"/>
      <c r="X1037" s="176"/>
      <c r="Y1037" s="72"/>
      <c r="Z1037" s="175"/>
      <c r="AA1037" s="72"/>
      <c r="AB1037" s="177"/>
      <c r="AC1037" s="75"/>
      <c r="AD1037" s="75"/>
      <c r="AE1037" s="75"/>
      <c r="AF1037" s="75"/>
      <c r="AG1037" s="75"/>
      <c r="AH1037" s="75"/>
      <c r="AI1037" s="75"/>
      <c r="AJ1037" s="75"/>
      <c r="AK1037" s="75"/>
      <c r="AL1037" s="75"/>
      <c r="AM1037" s="75"/>
    </row>
    <row r="1038">
      <c r="A1038" s="75"/>
      <c r="B1038" s="171"/>
      <c r="C1038" s="172"/>
      <c r="D1038" s="72"/>
      <c r="E1038" s="143"/>
      <c r="F1038" s="71"/>
      <c r="G1038" s="72"/>
      <c r="H1038" s="173"/>
      <c r="I1038" s="71"/>
      <c r="J1038" s="72"/>
      <c r="K1038" s="173"/>
      <c r="L1038" s="71"/>
      <c r="M1038" s="71"/>
      <c r="N1038" s="71"/>
      <c r="O1038" s="72"/>
      <c r="P1038" s="174"/>
      <c r="Q1038" s="71"/>
      <c r="R1038" s="72"/>
      <c r="S1038" s="175"/>
      <c r="T1038" s="72"/>
      <c r="U1038" s="176"/>
      <c r="V1038" s="71"/>
      <c r="W1038" s="72"/>
      <c r="X1038" s="176"/>
      <c r="Y1038" s="72"/>
      <c r="Z1038" s="175"/>
      <c r="AA1038" s="72"/>
      <c r="AB1038" s="177"/>
      <c r="AC1038" s="75"/>
      <c r="AD1038" s="75"/>
      <c r="AE1038" s="75"/>
      <c r="AF1038" s="75"/>
      <c r="AG1038" s="75"/>
      <c r="AH1038" s="75"/>
      <c r="AI1038" s="75"/>
      <c r="AJ1038" s="75"/>
      <c r="AK1038" s="75"/>
      <c r="AL1038" s="75"/>
      <c r="AM1038" s="75"/>
    </row>
    <row r="1039">
      <c r="A1039" s="75"/>
      <c r="B1039" s="171"/>
      <c r="C1039" s="172"/>
      <c r="D1039" s="72"/>
      <c r="E1039" s="143"/>
      <c r="F1039" s="71"/>
      <c r="G1039" s="72"/>
      <c r="H1039" s="173"/>
      <c r="I1039" s="71"/>
      <c r="J1039" s="72"/>
      <c r="K1039" s="173"/>
      <c r="L1039" s="71"/>
      <c r="M1039" s="71"/>
      <c r="N1039" s="71"/>
      <c r="O1039" s="72"/>
      <c r="P1039" s="174"/>
      <c r="Q1039" s="71"/>
      <c r="R1039" s="72"/>
      <c r="S1039" s="175"/>
      <c r="T1039" s="72"/>
      <c r="U1039" s="176"/>
      <c r="V1039" s="71"/>
      <c r="W1039" s="72"/>
      <c r="X1039" s="176"/>
      <c r="Y1039" s="72"/>
      <c r="Z1039" s="175"/>
      <c r="AA1039" s="72"/>
      <c r="AB1039" s="177"/>
      <c r="AC1039" s="75"/>
      <c r="AD1039" s="75"/>
      <c r="AE1039" s="75"/>
      <c r="AF1039" s="75"/>
      <c r="AG1039" s="75"/>
      <c r="AH1039" s="75"/>
      <c r="AI1039" s="75"/>
      <c r="AJ1039" s="75"/>
      <c r="AK1039" s="75"/>
      <c r="AL1039" s="75"/>
      <c r="AM1039" s="75"/>
    </row>
    <row r="1040">
      <c r="A1040" s="75"/>
      <c r="B1040" s="171"/>
      <c r="C1040" s="172"/>
      <c r="D1040" s="72"/>
      <c r="E1040" s="143"/>
      <c r="F1040" s="71"/>
      <c r="G1040" s="72"/>
      <c r="H1040" s="173"/>
      <c r="I1040" s="71"/>
      <c r="J1040" s="72"/>
      <c r="K1040" s="173"/>
      <c r="L1040" s="71"/>
      <c r="M1040" s="71"/>
      <c r="N1040" s="71"/>
      <c r="O1040" s="72"/>
      <c r="P1040" s="174"/>
      <c r="Q1040" s="71"/>
      <c r="R1040" s="72"/>
      <c r="S1040" s="175"/>
      <c r="T1040" s="72"/>
      <c r="U1040" s="176"/>
      <c r="V1040" s="71"/>
      <c r="W1040" s="72"/>
      <c r="X1040" s="176"/>
      <c r="Y1040" s="72"/>
      <c r="Z1040" s="175"/>
      <c r="AA1040" s="72"/>
      <c r="AB1040" s="177"/>
      <c r="AC1040" s="75"/>
      <c r="AD1040" s="75"/>
      <c r="AE1040" s="75"/>
      <c r="AF1040" s="75"/>
      <c r="AG1040" s="75"/>
      <c r="AH1040" s="75"/>
      <c r="AI1040" s="75"/>
      <c r="AJ1040" s="75"/>
      <c r="AK1040" s="75"/>
      <c r="AL1040" s="75"/>
      <c r="AM1040" s="75"/>
    </row>
    <row r="1041">
      <c r="A1041" s="75"/>
      <c r="B1041" s="171"/>
      <c r="C1041" s="172"/>
      <c r="D1041" s="72"/>
      <c r="E1041" s="143"/>
      <c r="F1041" s="71"/>
      <c r="G1041" s="72"/>
      <c r="H1041" s="173"/>
      <c r="I1041" s="71"/>
      <c r="J1041" s="72"/>
      <c r="K1041" s="173"/>
      <c r="L1041" s="71"/>
      <c r="M1041" s="71"/>
      <c r="N1041" s="71"/>
      <c r="O1041" s="72"/>
      <c r="P1041" s="174"/>
      <c r="Q1041" s="71"/>
      <c r="R1041" s="72"/>
      <c r="S1041" s="175"/>
      <c r="T1041" s="72"/>
      <c r="U1041" s="176"/>
      <c r="V1041" s="71"/>
      <c r="W1041" s="72"/>
      <c r="X1041" s="176"/>
      <c r="Y1041" s="72"/>
      <c r="Z1041" s="175"/>
      <c r="AA1041" s="72"/>
      <c r="AB1041" s="177"/>
      <c r="AC1041" s="75"/>
      <c r="AD1041" s="75"/>
      <c r="AE1041" s="75"/>
      <c r="AF1041" s="75"/>
      <c r="AG1041" s="75"/>
      <c r="AH1041" s="75"/>
      <c r="AI1041" s="75"/>
      <c r="AJ1041" s="75"/>
      <c r="AK1041" s="75"/>
      <c r="AL1041" s="75"/>
      <c r="AM1041" s="75"/>
    </row>
    <row r="1042">
      <c r="A1042" s="75"/>
      <c r="B1042" s="171"/>
      <c r="C1042" s="172"/>
      <c r="D1042" s="72"/>
      <c r="E1042" s="143"/>
      <c r="F1042" s="71"/>
      <c r="G1042" s="72"/>
      <c r="H1042" s="173"/>
      <c r="I1042" s="71"/>
      <c r="J1042" s="72"/>
      <c r="K1042" s="173"/>
      <c r="L1042" s="71"/>
      <c r="M1042" s="71"/>
      <c r="N1042" s="71"/>
      <c r="O1042" s="72"/>
      <c r="P1042" s="174"/>
      <c r="Q1042" s="71"/>
      <c r="R1042" s="72"/>
      <c r="S1042" s="175"/>
      <c r="T1042" s="72"/>
      <c r="U1042" s="176"/>
      <c r="V1042" s="71"/>
      <c r="W1042" s="72"/>
      <c r="X1042" s="176"/>
      <c r="Y1042" s="72"/>
      <c r="Z1042" s="175"/>
      <c r="AA1042" s="72"/>
      <c r="AB1042" s="177"/>
      <c r="AC1042" s="75"/>
      <c r="AD1042" s="75"/>
      <c r="AE1042" s="75"/>
      <c r="AF1042" s="75"/>
      <c r="AG1042" s="75"/>
      <c r="AH1042" s="75"/>
      <c r="AI1042" s="75"/>
      <c r="AJ1042" s="75"/>
      <c r="AK1042" s="75"/>
      <c r="AL1042" s="75"/>
      <c r="AM1042" s="75"/>
    </row>
    <row r="1043">
      <c r="A1043" s="75"/>
      <c r="B1043" s="171"/>
      <c r="C1043" s="172"/>
      <c r="D1043" s="72"/>
      <c r="E1043" s="143"/>
      <c r="F1043" s="71"/>
      <c r="G1043" s="72"/>
      <c r="H1043" s="173"/>
      <c r="I1043" s="71"/>
      <c r="J1043" s="72"/>
      <c r="K1043" s="173"/>
      <c r="L1043" s="71"/>
      <c r="M1043" s="71"/>
      <c r="N1043" s="71"/>
      <c r="O1043" s="72"/>
      <c r="P1043" s="174"/>
      <c r="Q1043" s="71"/>
      <c r="R1043" s="72"/>
      <c r="S1043" s="175"/>
      <c r="T1043" s="72"/>
      <c r="U1043" s="176"/>
      <c r="V1043" s="71"/>
      <c r="W1043" s="72"/>
      <c r="X1043" s="176"/>
      <c r="Y1043" s="72"/>
      <c r="Z1043" s="175"/>
      <c r="AA1043" s="72"/>
      <c r="AB1043" s="177"/>
      <c r="AC1043" s="75"/>
      <c r="AD1043" s="75"/>
      <c r="AE1043" s="75"/>
      <c r="AF1043" s="75"/>
      <c r="AG1043" s="75"/>
      <c r="AH1043" s="75"/>
      <c r="AI1043" s="75"/>
      <c r="AJ1043" s="75"/>
      <c r="AK1043" s="75"/>
      <c r="AL1043" s="75"/>
      <c r="AM1043" s="75"/>
    </row>
    <row r="1044">
      <c r="A1044" s="75"/>
      <c r="B1044" s="171"/>
      <c r="C1044" s="172"/>
      <c r="D1044" s="72"/>
      <c r="E1044" s="143"/>
      <c r="F1044" s="71"/>
      <c r="G1044" s="72"/>
      <c r="H1044" s="173"/>
      <c r="I1044" s="71"/>
      <c r="J1044" s="72"/>
      <c r="K1044" s="173"/>
      <c r="L1044" s="71"/>
      <c r="M1044" s="71"/>
      <c r="N1044" s="71"/>
      <c r="O1044" s="72"/>
      <c r="P1044" s="174"/>
      <c r="Q1044" s="71"/>
      <c r="R1044" s="72"/>
      <c r="S1044" s="175"/>
      <c r="T1044" s="72"/>
      <c r="U1044" s="176"/>
      <c r="V1044" s="71"/>
      <c r="W1044" s="72"/>
      <c r="X1044" s="176"/>
      <c r="Y1044" s="72"/>
      <c r="Z1044" s="175"/>
      <c r="AA1044" s="72"/>
      <c r="AB1044" s="177"/>
      <c r="AC1044" s="75"/>
      <c r="AD1044" s="75"/>
      <c r="AE1044" s="75"/>
      <c r="AF1044" s="75"/>
      <c r="AG1044" s="75"/>
      <c r="AH1044" s="75"/>
      <c r="AI1044" s="75"/>
      <c r="AJ1044" s="75"/>
      <c r="AK1044" s="75"/>
      <c r="AL1044" s="75"/>
      <c r="AM1044" s="75"/>
    </row>
    <row r="1045">
      <c r="A1045" s="75"/>
      <c r="B1045" s="171"/>
      <c r="C1045" s="172"/>
      <c r="D1045" s="72"/>
      <c r="E1045" s="143"/>
      <c r="F1045" s="71"/>
      <c r="G1045" s="72"/>
      <c r="H1045" s="173"/>
      <c r="I1045" s="71"/>
      <c r="J1045" s="72"/>
      <c r="K1045" s="173"/>
      <c r="L1045" s="71"/>
      <c r="M1045" s="71"/>
      <c r="N1045" s="71"/>
      <c r="O1045" s="72"/>
      <c r="P1045" s="174"/>
      <c r="Q1045" s="71"/>
      <c r="R1045" s="72"/>
      <c r="S1045" s="175"/>
      <c r="T1045" s="72"/>
      <c r="U1045" s="176"/>
      <c r="V1045" s="71"/>
      <c r="W1045" s="72"/>
      <c r="X1045" s="176"/>
      <c r="Y1045" s="72"/>
      <c r="Z1045" s="175"/>
      <c r="AA1045" s="72"/>
      <c r="AB1045" s="177"/>
      <c r="AC1045" s="75"/>
      <c r="AD1045" s="75"/>
      <c r="AE1045" s="75"/>
      <c r="AF1045" s="75"/>
      <c r="AG1045" s="75"/>
      <c r="AH1045" s="75"/>
      <c r="AI1045" s="75"/>
      <c r="AJ1045" s="75"/>
      <c r="AK1045" s="75"/>
      <c r="AL1045" s="75"/>
      <c r="AM1045" s="75"/>
    </row>
    <row r="1046">
      <c r="A1046" s="75"/>
      <c r="B1046" s="171"/>
      <c r="C1046" s="172"/>
      <c r="D1046" s="72"/>
      <c r="E1046" s="143"/>
      <c r="F1046" s="71"/>
      <c r="G1046" s="72"/>
      <c r="H1046" s="173"/>
      <c r="I1046" s="71"/>
      <c r="J1046" s="72"/>
      <c r="K1046" s="173"/>
      <c r="L1046" s="71"/>
      <c r="M1046" s="71"/>
      <c r="N1046" s="71"/>
      <c r="O1046" s="72"/>
      <c r="P1046" s="174"/>
      <c r="Q1046" s="71"/>
      <c r="R1046" s="72"/>
      <c r="S1046" s="175"/>
      <c r="T1046" s="72"/>
      <c r="U1046" s="176"/>
      <c r="V1046" s="71"/>
      <c r="W1046" s="72"/>
      <c r="X1046" s="176"/>
      <c r="Y1046" s="72"/>
      <c r="Z1046" s="175"/>
      <c r="AA1046" s="72"/>
      <c r="AB1046" s="177"/>
      <c r="AC1046" s="75"/>
      <c r="AD1046" s="75"/>
      <c r="AE1046" s="75"/>
      <c r="AF1046" s="75"/>
      <c r="AG1046" s="75"/>
      <c r="AH1046" s="75"/>
      <c r="AI1046" s="75"/>
      <c r="AJ1046" s="75"/>
      <c r="AK1046" s="75"/>
      <c r="AL1046" s="75"/>
      <c r="AM1046" s="75"/>
    </row>
    <row r="1047">
      <c r="A1047" s="75"/>
      <c r="B1047" s="171"/>
      <c r="C1047" s="172"/>
      <c r="D1047" s="72"/>
      <c r="E1047" s="143"/>
      <c r="F1047" s="71"/>
      <c r="G1047" s="72"/>
      <c r="H1047" s="173"/>
      <c r="I1047" s="71"/>
      <c r="J1047" s="72"/>
      <c r="K1047" s="173"/>
      <c r="L1047" s="71"/>
      <c r="M1047" s="71"/>
      <c r="N1047" s="71"/>
      <c r="O1047" s="72"/>
      <c r="P1047" s="174"/>
      <c r="Q1047" s="71"/>
      <c r="R1047" s="72"/>
      <c r="S1047" s="175"/>
      <c r="T1047" s="72"/>
      <c r="U1047" s="176"/>
      <c r="V1047" s="71"/>
      <c r="W1047" s="72"/>
      <c r="X1047" s="176"/>
      <c r="Y1047" s="72"/>
      <c r="Z1047" s="175"/>
      <c r="AA1047" s="72"/>
      <c r="AB1047" s="177"/>
      <c r="AC1047" s="75"/>
      <c r="AD1047" s="75"/>
      <c r="AE1047" s="75"/>
      <c r="AF1047" s="75"/>
      <c r="AG1047" s="75"/>
      <c r="AH1047" s="75"/>
      <c r="AI1047" s="75"/>
      <c r="AJ1047" s="75"/>
      <c r="AK1047" s="75"/>
      <c r="AL1047" s="75"/>
      <c r="AM1047" s="75"/>
    </row>
    <row r="1048">
      <c r="A1048" s="75"/>
      <c r="B1048" s="171"/>
      <c r="C1048" s="172"/>
      <c r="D1048" s="72"/>
      <c r="E1048" s="143"/>
      <c r="F1048" s="71"/>
      <c r="G1048" s="72"/>
      <c r="H1048" s="173"/>
      <c r="I1048" s="71"/>
      <c r="J1048" s="72"/>
      <c r="K1048" s="173"/>
      <c r="L1048" s="71"/>
      <c r="M1048" s="71"/>
      <c r="N1048" s="71"/>
      <c r="O1048" s="72"/>
      <c r="P1048" s="174"/>
      <c r="Q1048" s="71"/>
      <c r="R1048" s="72"/>
      <c r="S1048" s="175"/>
      <c r="T1048" s="72"/>
      <c r="U1048" s="176"/>
      <c r="V1048" s="71"/>
      <c r="W1048" s="72"/>
      <c r="X1048" s="176"/>
      <c r="Y1048" s="72"/>
      <c r="Z1048" s="175"/>
      <c r="AA1048" s="72"/>
      <c r="AB1048" s="177"/>
      <c r="AC1048" s="75"/>
      <c r="AD1048" s="75"/>
      <c r="AE1048" s="75"/>
      <c r="AF1048" s="75"/>
      <c r="AG1048" s="75"/>
      <c r="AH1048" s="75"/>
      <c r="AI1048" s="75"/>
      <c r="AJ1048" s="75"/>
      <c r="AK1048" s="75"/>
      <c r="AL1048" s="75"/>
      <c r="AM1048" s="75"/>
    </row>
    <row r="1049">
      <c r="A1049" s="75"/>
      <c r="B1049" s="171"/>
      <c r="C1049" s="172"/>
      <c r="D1049" s="72"/>
      <c r="E1049" s="143"/>
      <c r="F1049" s="71"/>
      <c r="G1049" s="72"/>
      <c r="H1049" s="173"/>
      <c r="I1049" s="71"/>
      <c r="J1049" s="72"/>
      <c r="K1049" s="173"/>
      <c r="L1049" s="71"/>
      <c r="M1049" s="71"/>
      <c r="N1049" s="71"/>
      <c r="O1049" s="72"/>
      <c r="P1049" s="174"/>
      <c r="Q1049" s="71"/>
      <c r="R1049" s="72"/>
      <c r="S1049" s="175"/>
      <c r="T1049" s="72"/>
      <c r="U1049" s="176"/>
      <c r="V1049" s="71"/>
      <c r="W1049" s="72"/>
      <c r="X1049" s="176"/>
      <c r="Y1049" s="72"/>
      <c r="Z1049" s="175"/>
      <c r="AA1049" s="72"/>
      <c r="AB1049" s="177"/>
      <c r="AC1049" s="75"/>
      <c r="AD1049" s="75"/>
      <c r="AE1049" s="75"/>
      <c r="AF1049" s="75"/>
      <c r="AG1049" s="75"/>
      <c r="AH1049" s="75"/>
      <c r="AI1049" s="75"/>
      <c r="AJ1049" s="75"/>
      <c r="AK1049" s="75"/>
      <c r="AL1049" s="75"/>
      <c r="AM1049" s="75"/>
    </row>
    <row r="1050">
      <c r="A1050" s="75"/>
      <c r="B1050" s="171"/>
      <c r="C1050" s="172"/>
      <c r="D1050" s="72"/>
      <c r="E1050" s="143"/>
      <c r="F1050" s="71"/>
      <c r="G1050" s="72"/>
      <c r="H1050" s="173"/>
      <c r="I1050" s="71"/>
      <c r="J1050" s="72"/>
      <c r="K1050" s="173"/>
      <c r="L1050" s="71"/>
      <c r="M1050" s="71"/>
      <c r="N1050" s="71"/>
      <c r="O1050" s="72"/>
      <c r="P1050" s="174"/>
      <c r="Q1050" s="71"/>
      <c r="R1050" s="72"/>
      <c r="S1050" s="175"/>
      <c r="T1050" s="72"/>
      <c r="U1050" s="176"/>
      <c r="V1050" s="71"/>
      <c r="W1050" s="72"/>
      <c r="X1050" s="176"/>
      <c r="Y1050" s="72"/>
      <c r="Z1050" s="175"/>
      <c r="AA1050" s="72"/>
      <c r="AB1050" s="177"/>
      <c r="AC1050" s="75"/>
      <c r="AD1050" s="75"/>
      <c r="AE1050" s="75"/>
      <c r="AF1050" s="75"/>
      <c r="AG1050" s="75"/>
      <c r="AH1050" s="75"/>
      <c r="AI1050" s="75"/>
      <c r="AJ1050" s="75"/>
      <c r="AK1050" s="75"/>
      <c r="AL1050" s="75"/>
      <c r="AM1050" s="75"/>
    </row>
    <row r="1051">
      <c r="A1051" s="75"/>
      <c r="B1051" s="171"/>
      <c r="C1051" s="172"/>
      <c r="D1051" s="72"/>
      <c r="E1051" s="143"/>
      <c r="F1051" s="71"/>
      <c r="G1051" s="72"/>
      <c r="H1051" s="173"/>
      <c r="I1051" s="71"/>
      <c r="J1051" s="72"/>
      <c r="K1051" s="173"/>
      <c r="L1051" s="71"/>
      <c r="M1051" s="71"/>
      <c r="N1051" s="71"/>
      <c r="O1051" s="72"/>
      <c r="P1051" s="174"/>
      <c r="Q1051" s="71"/>
      <c r="R1051" s="72"/>
      <c r="S1051" s="175"/>
      <c r="T1051" s="72"/>
      <c r="U1051" s="176"/>
      <c r="V1051" s="71"/>
      <c r="W1051" s="72"/>
      <c r="X1051" s="176"/>
      <c r="Y1051" s="72"/>
      <c r="Z1051" s="175"/>
      <c r="AA1051" s="72"/>
      <c r="AB1051" s="177"/>
      <c r="AC1051" s="75"/>
      <c r="AD1051" s="75"/>
      <c r="AE1051" s="75"/>
      <c r="AF1051" s="75"/>
      <c r="AG1051" s="75"/>
      <c r="AH1051" s="75"/>
      <c r="AI1051" s="75"/>
      <c r="AJ1051" s="75"/>
      <c r="AK1051" s="75"/>
      <c r="AL1051" s="75"/>
      <c r="AM1051" s="75"/>
    </row>
    <row r="1052">
      <c r="A1052" s="75"/>
      <c r="B1052" s="171"/>
      <c r="C1052" s="172"/>
      <c r="D1052" s="72"/>
      <c r="E1052" s="143"/>
      <c r="F1052" s="71"/>
      <c r="G1052" s="72"/>
      <c r="H1052" s="173"/>
      <c r="I1052" s="71"/>
      <c r="J1052" s="72"/>
      <c r="K1052" s="173"/>
      <c r="L1052" s="71"/>
      <c r="M1052" s="71"/>
      <c r="N1052" s="71"/>
      <c r="O1052" s="72"/>
      <c r="P1052" s="174"/>
      <c r="Q1052" s="71"/>
      <c r="R1052" s="72"/>
      <c r="S1052" s="175"/>
      <c r="T1052" s="72"/>
      <c r="U1052" s="176"/>
      <c r="V1052" s="71"/>
      <c r="W1052" s="72"/>
      <c r="X1052" s="176"/>
      <c r="Y1052" s="72"/>
      <c r="Z1052" s="175"/>
      <c r="AA1052" s="72"/>
      <c r="AB1052" s="177"/>
      <c r="AC1052" s="75"/>
      <c r="AD1052" s="75"/>
      <c r="AE1052" s="75"/>
      <c r="AF1052" s="75"/>
      <c r="AG1052" s="75"/>
      <c r="AH1052" s="75"/>
      <c r="AI1052" s="75"/>
      <c r="AJ1052" s="75"/>
      <c r="AK1052" s="75"/>
      <c r="AL1052" s="75"/>
      <c r="AM1052" s="75"/>
    </row>
    <row r="1053">
      <c r="A1053" s="75"/>
      <c r="B1053" s="171"/>
      <c r="C1053" s="172"/>
      <c r="D1053" s="72"/>
      <c r="E1053" s="143"/>
      <c r="F1053" s="71"/>
      <c r="G1053" s="72"/>
      <c r="H1053" s="173"/>
      <c r="I1053" s="71"/>
      <c r="J1053" s="72"/>
      <c r="K1053" s="173"/>
      <c r="L1053" s="71"/>
      <c r="M1053" s="71"/>
      <c r="N1053" s="71"/>
      <c r="O1053" s="72"/>
      <c r="P1053" s="174"/>
      <c r="Q1053" s="71"/>
      <c r="R1053" s="72"/>
      <c r="S1053" s="175"/>
      <c r="T1053" s="72"/>
      <c r="U1053" s="176"/>
      <c r="V1053" s="71"/>
      <c r="W1053" s="72"/>
      <c r="X1053" s="176"/>
      <c r="Y1053" s="72"/>
      <c r="Z1053" s="175"/>
      <c r="AA1053" s="72"/>
      <c r="AB1053" s="177"/>
      <c r="AC1053" s="75"/>
      <c r="AD1053" s="75"/>
      <c r="AE1053" s="75"/>
      <c r="AF1053" s="75"/>
      <c r="AG1053" s="75"/>
      <c r="AH1053" s="75"/>
      <c r="AI1053" s="75"/>
      <c r="AJ1053" s="75"/>
      <c r="AK1053" s="75"/>
      <c r="AL1053" s="75"/>
      <c r="AM1053" s="75"/>
    </row>
    <row r="1054">
      <c r="A1054" s="75"/>
      <c r="B1054" s="171"/>
      <c r="C1054" s="172"/>
      <c r="D1054" s="72"/>
      <c r="E1054" s="143"/>
      <c r="F1054" s="71"/>
      <c r="G1054" s="72"/>
      <c r="H1054" s="173"/>
      <c r="I1054" s="71"/>
      <c r="J1054" s="72"/>
      <c r="K1054" s="173"/>
      <c r="L1054" s="71"/>
      <c r="M1054" s="71"/>
      <c r="N1054" s="71"/>
      <c r="O1054" s="72"/>
      <c r="P1054" s="174"/>
      <c r="Q1054" s="71"/>
      <c r="R1054" s="72"/>
      <c r="S1054" s="175"/>
      <c r="T1054" s="72"/>
      <c r="U1054" s="176"/>
      <c r="V1054" s="71"/>
      <c r="W1054" s="72"/>
      <c r="X1054" s="176"/>
      <c r="Y1054" s="72"/>
      <c r="Z1054" s="175"/>
      <c r="AA1054" s="72"/>
      <c r="AB1054" s="177"/>
      <c r="AC1054" s="75"/>
      <c r="AD1054" s="75"/>
      <c r="AE1054" s="75"/>
      <c r="AF1054" s="75"/>
      <c r="AG1054" s="75"/>
      <c r="AH1054" s="75"/>
      <c r="AI1054" s="75"/>
      <c r="AJ1054" s="75"/>
      <c r="AK1054" s="75"/>
      <c r="AL1054" s="75"/>
      <c r="AM1054" s="75"/>
    </row>
    <row r="1055">
      <c r="A1055" s="75"/>
      <c r="B1055" s="171"/>
      <c r="C1055" s="172"/>
      <c r="D1055" s="72"/>
      <c r="E1055" s="143"/>
      <c r="F1055" s="71"/>
      <c r="G1055" s="72"/>
      <c r="H1055" s="173"/>
      <c r="I1055" s="71"/>
      <c r="J1055" s="72"/>
      <c r="K1055" s="173"/>
      <c r="L1055" s="71"/>
      <c r="M1055" s="71"/>
      <c r="N1055" s="71"/>
      <c r="O1055" s="72"/>
      <c r="P1055" s="174"/>
      <c r="Q1055" s="71"/>
      <c r="R1055" s="72"/>
      <c r="S1055" s="175"/>
      <c r="T1055" s="72"/>
      <c r="U1055" s="176"/>
      <c r="V1055" s="71"/>
      <c r="W1055" s="72"/>
      <c r="X1055" s="176"/>
      <c r="Y1055" s="72"/>
      <c r="Z1055" s="175"/>
      <c r="AA1055" s="72"/>
      <c r="AB1055" s="177"/>
      <c r="AC1055" s="75"/>
      <c r="AD1055" s="75"/>
      <c r="AE1055" s="75"/>
      <c r="AF1055" s="75"/>
      <c r="AG1055" s="75"/>
      <c r="AH1055" s="75"/>
      <c r="AI1055" s="75"/>
      <c r="AJ1055" s="75"/>
      <c r="AK1055" s="75"/>
      <c r="AL1055" s="75"/>
      <c r="AM1055" s="75"/>
    </row>
    <row r="1056">
      <c r="A1056" s="75"/>
      <c r="B1056" s="171"/>
      <c r="C1056" s="172"/>
      <c r="D1056" s="72"/>
      <c r="E1056" s="143"/>
      <c r="F1056" s="71"/>
      <c r="G1056" s="72"/>
      <c r="H1056" s="173"/>
      <c r="I1056" s="71"/>
      <c r="J1056" s="72"/>
      <c r="K1056" s="173"/>
      <c r="L1056" s="71"/>
      <c r="M1056" s="71"/>
      <c r="N1056" s="71"/>
      <c r="O1056" s="72"/>
      <c r="P1056" s="174"/>
      <c r="Q1056" s="71"/>
      <c r="R1056" s="72"/>
      <c r="S1056" s="175"/>
      <c r="T1056" s="72"/>
      <c r="U1056" s="176"/>
      <c r="V1056" s="71"/>
      <c r="W1056" s="72"/>
      <c r="X1056" s="176"/>
      <c r="Y1056" s="72"/>
      <c r="Z1056" s="175"/>
      <c r="AA1056" s="72"/>
      <c r="AB1056" s="177"/>
      <c r="AC1056" s="75"/>
      <c r="AD1056" s="75"/>
      <c r="AE1056" s="75"/>
      <c r="AF1056" s="75"/>
      <c r="AG1056" s="75"/>
      <c r="AH1056" s="75"/>
      <c r="AI1056" s="75"/>
      <c r="AJ1056" s="75"/>
      <c r="AK1056" s="75"/>
      <c r="AL1056" s="75"/>
      <c r="AM1056" s="75"/>
    </row>
    <row r="1057">
      <c r="A1057" s="75"/>
      <c r="B1057" s="171"/>
      <c r="C1057" s="172"/>
      <c r="D1057" s="72"/>
      <c r="E1057" s="143"/>
      <c r="F1057" s="71"/>
      <c r="G1057" s="72"/>
      <c r="H1057" s="173"/>
      <c r="I1057" s="71"/>
      <c r="J1057" s="72"/>
      <c r="K1057" s="173"/>
      <c r="L1057" s="71"/>
      <c r="M1057" s="71"/>
      <c r="N1057" s="71"/>
      <c r="O1057" s="72"/>
      <c r="P1057" s="174"/>
      <c r="Q1057" s="71"/>
      <c r="R1057" s="72"/>
      <c r="S1057" s="175"/>
      <c r="T1057" s="72"/>
      <c r="U1057" s="176"/>
      <c r="V1057" s="71"/>
      <c r="W1057" s="72"/>
      <c r="X1057" s="176"/>
      <c r="Y1057" s="72"/>
      <c r="Z1057" s="175"/>
      <c r="AA1057" s="72"/>
      <c r="AB1057" s="177"/>
      <c r="AC1057" s="75"/>
      <c r="AD1057" s="75"/>
      <c r="AE1057" s="75"/>
      <c r="AF1057" s="75"/>
      <c r="AG1057" s="75"/>
      <c r="AH1057" s="75"/>
      <c r="AI1057" s="75"/>
      <c r="AJ1057" s="75"/>
      <c r="AK1057" s="75"/>
      <c r="AL1057" s="75"/>
      <c r="AM1057" s="75"/>
    </row>
    <row r="1058">
      <c r="A1058" s="75"/>
      <c r="B1058" s="171"/>
      <c r="C1058" s="172"/>
      <c r="D1058" s="72"/>
      <c r="E1058" s="143"/>
      <c r="F1058" s="71"/>
      <c r="G1058" s="72"/>
      <c r="H1058" s="173"/>
      <c r="I1058" s="71"/>
      <c r="J1058" s="72"/>
      <c r="K1058" s="173"/>
      <c r="L1058" s="71"/>
      <c r="M1058" s="71"/>
      <c r="N1058" s="71"/>
      <c r="O1058" s="72"/>
      <c r="P1058" s="174"/>
      <c r="Q1058" s="71"/>
      <c r="R1058" s="72"/>
      <c r="S1058" s="175"/>
      <c r="T1058" s="72"/>
      <c r="U1058" s="176"/>
      <c r="V1058" s="71"/>
      <c r="W1058" s="72"/>
      <c r="X1058" s="176"/>
      <c r="Y1058" s="72"/>
      <c r="Z1058" s="175"/>
      <c r="AA1058" s="72"/>
      <c r="AB1058" s="177"/>
      <c r="AC1058" s="75"/>
      <c r="AD1058" s="75"/>
      <c r="AE1058" s="75"/>
      <c r="AF1058" s="75"/>
      <c r="AG1058" s="75"/>
      <c r="AH1058" s="75"/>
      <c r="AI1058" s="75"/>
      <c r="AJ1058" s="75"/>
      <c r="AK1058" s="75"/>
      <c r="AL1058" s="75"/>
      <c r="AM1058" s="75"/>
    </row>
    <row r="1059">
      <c r="A1059" s="75"/>
      <c r="B1059" s="171"/>
      <c r="C1059" s="172"/>
      <c r="D1059" s="72"/>
      <c r="E1059" s="143"/>
      <c r="F1059" s="71"/>
      <c r="G1059" s="72"/>
      <c r="H1059" s="173"/>
      <c r="I1059" s="71"/>
      <c r="J1059" s="72"/>
      <c r="K1059" s="173"/>
      <c r="L1059" s="71"/>
      <c r="M1059" s="71"/>
      <c r="N1059" s="71"/>
      <c r="O1059" s="72"/>
      <c r="P1059" s="174"/>
      <c r="Q1059" s="71"/>
      <c r="R1059" s="72"/>
      <c r="S1059" s="175"/>
      <c r="T1059" s="72"/>
      <c r="U1059" s="176"/>
      <c r="V1059" s="71"/>
      <c r="W1059" s="72"/>
      <c r="X1059" s="176"/>
      <c r="Y1059" s="72"/>
      <c r="Z1059" s="175"/>
      <c r="AA1059" s="72"/>
      <c r="AB1059" s="177"/>
      <c r="AC1059" s="75"/>
      <c r="AD1059" s="75"/>
      <c r="AE1059" s="75"/>
      <c r="AF1059" s="75"/>
      <c r="AG1059" s="75"/>
      <c r="AH1059" s="75"/>
      <c r="AI1059" s="75"/>
      <c r="AJ1059" s="75"/>
      <c r="AK1059" s="75"/>
      <c r="AL1059" s="75"/>
      <c r="AM1059" s="75"/>
    </row>
    <row r="1060">
      <c r="A1060" s="75"/>
      <c r="B1060" s="171"/>
      <c r="C1060" s="172"/>
      <c r="D1060" s="72"/>
      <c r="E1060" s="143"/>
      <c r="F1060" s="71"/>
      <c r="G1060" s="72"/>
      <c r="H1060" s="173"/>
      <c r="I1060" s="71"/>
      <c r="J1060" s="72"/>
      <c r="K1060" s="173"/>
      <c r="L1060" s="71"/>
      <c r="M1060" s="71"/>
      <c r="N1060" s="71"/>
      <c r="O1060" s="72"/>
      <c r="P1060" s="174"/>
      <c r="Q1060" s="71"/>
      <c r="R1060" s="72"/>
      <c r="S1060" s="175"/>
      <c r="T1060" s="72"/>
      <c r="U1060" s="176"/>
      <c r="V1060" s="71"/>
      <c r="W1060" s="72"/>
      <c r="X1060" s="176"/>
      <c r="Y1060" s="72"/>
      <c r="Z1060" s="175"/>
      <c r="AA1060" s="72"/>
      <c r="AB1060" s="177"/>
      <c r="AC1060" s="75"/>
      <c r="AD1060" s="75"/>
      <c r="AE1060" s="75"/>
      <c r="AF1060" s="75"/>
      <c r="AG1060" s="75"/>
      <c r="AH1060" s="75"/>
      <c r="AI1060" s="75"/>
      <c r="AJ1060" s="75"/>
      <c r="AK1060" s="75"/>
      <c r="AL1060" s="75"/>
      <c r="AM1060" s="75"/>
    </row>
    <row r="1061">
      <c r="A1061" s="75"/>
      <c r="B1061" s="171"/>
      <c r="C1061" s="172"/>
      <c r="D1061" s="72"/>
      <c r="E1061" s="143"/>
      <c r="F1061" s="71"/>
      <c r="G1061" s="72"/>
      <c r="H1061" s="173"/>
      <c r="I1061" s="71"/>
      <c r="J1061" s="72"/>
      <c r="K1061" s="173"/>
      <c r="L1061" s="71"/>
      <c r="M1061" s="71"/>
      <c r="N1061" s="71"/>
      <c r="O1061" s="72"/>
      <c r="P1061" s="174"/>
      <c r="Q1061" s="71"/>
      <c r="R1061" s="72"/>
      <c r="S1061" s="175"/>
      <c r="T1061" s="72"/>
      <c r="U1061" s="176"/>
      <c r="V1061" s="71"/>
      <c r="W1061" s="72"/>
      <c r="X1061" s="176"/>
      <c r="Y1061" s="72"/>
      <c r="Z1061" s="175"/>
      <c r="AA1061" s="72"/>
      <c r="AB1061" s="177"/>
      <c r="AC1061" s="75"/>
      <c r="AD1061" s="75"/>
      <c r="AE1061" s="75"/>
      <c r="AF1061" s="75"/>
      <c r="AG1061" s="75"/>
      <c r="AH1061" s="75"/>
      <c r="AI1061" s="75"/>
      <c r="AJ1061" s="75"/>
      <c r="AK1061" s="75"/>
      <c r="AL1061" s="75"/>
      <c r="AM1061" s="75"/>
    </row>
    <row r="1062">
      <c r="A1062" s="75"/>
      <c r="B1062" s="171"/>
      <c r="C1062" s="172"/>
      <c r="D1062" s="72"/>
      <c r="E1062" s="143"/>
      <c r="F1062" s="71"/>
      <c r="G1062" s="72"/>
      <c r="H1062" s="173"/>
      <c r="I1062" s="71"/>
      <c r="J1062" s="72"/>
      <c r="K1062" s="173"/>
      <c r="L1062" s="71"/>
      <c r="M1062" s="71"/>
      <c r="N1062" s="71"/>
      <c r="O1062" s="72"/>
      <c r="P1062" s="174"/>
      <c r="Q1062" s="71"/>
      <c r="R1062" s="72"/>
      <c r="S1062" s="175"/>
      <c r="T1062" s="72"/>
      <c r="U1062" s="176"/>
      <c r="V1062" s="71"/>
      <c r="W1062" s="72"/>
      <c r="X1062" s="176"/>
      <c r="Y1062" s="72"/>
      <c r="Z1062" s="175"/>
      <c r="AA1062" s="72"/>
      <c r="AB1062" s="177"/>
      <c r="AC1062" s="75"/>
      <c r="AD1062" s="75"/>
      <c r="AE1062" s="75"/>
      <c r="AF1062" s="75"/>
      <c r="AG1062" s="75"/>
      <c r="AH1062" s="75"/>
      <c r="AI1062" s="75"/>
      <c r="AJ1062" s="75"/>
      <c r="AK1062" s="75"/>
      <c r="AL1062" s="75"/>
      <c r="AM1062" s="75"/>
    </row>
    <row r="1063">
      <c r="A1063" s="75"/>
      <c r="B1063" s="171"/>
      <c r="C1063" s="172"/>
      <c r="D1063" s="72"/>
      <c r="E1063" s="143"/>
      <c r="F1063" s="71"/>
      <c r="G1063" s="72"/>
      <c r="H1063" s="173"/>
      <c r="I1063" s="71"/>
      <c r="J1063" s="72"/>
      <c r="K1063" s="173"/>
      <c r="L1063" s="71"/>
      <c r="M1063" s="71"/>
      <c r="N1063" s="71"/>
      <c r="O1063" s="72"/>
      <c r="P1063" s="174"/>
      <c r="Q1063" s="71"/>
      <c r="R1063" s="72"/>
      <c r="S1063" s="175"/>
      <c r="T1063" s="72"/>
      <c r="U1063" s="176"/>
      <c r="V1063" s="71"/>
      <c r="W1063" s="72"/>
      <c r="X1063" s="176"/>
      <c r="Y1063" s="72"/>
      <c r="Z1063" s="175"/>
      <c r="AA1063" s="72"/>
      <c r="AB1063" s="177"/>
      <c r="AC1063" s="75"/>
      <c r="AD1063" s="75"/>
      <c r="AE1063" s="75"/>
      <c r="AF1063" s="75"/>
      <c r="AG1063" s="75"/>
      <c r="AH1063" s="75"/>
      <c r="AI1063" s="75"/>
      <c r="AJ1063" s="75"/>
      <c r="AK1063" s="75"/>
      <c r="AL1063" s="75"/>
      <c r="AM1063" s="75"/>
    </row>
    <row r="1064">
      <c r="A1064" s="75"/>
      <c r="B1064" s="171"/>
      <c r="C1064" s="172"/>
      <c r="D1064" s="72"/>
      <c r="E1064" s="143"/>
      <c r="F1064" s="71"/>
      <c r="G1064" s="72"/>
      <c r="H1064" s="173"/>
      <c r="I1064" s="71"/>
      <c r="J1064" s="72"/>
      <c r="K1064" s="173"/>
      <c r="L1064" s="71"/>
      <c r="M1064" s="71"/>
      <c r="N1064" s="71"/>
      <c r="O1064" s="72"/>
      <c r="P1064" s="174"/>
      <c r="Q1064" s="71"/>
      <c r="R1064" s="72"/>
      <c r="S1064" s="175"/>
      <c r="T1064" s="72"/>
      <c r="U1064" s="176"/>
      <c r="V1064" s="71"/>
      <c r="W1064" s="72"/>
      <c r="X1064" s="176"/>
      <c r="Y1064" s="72"/>
      <c r="Z1064" s="175"/>
      <c r="AA1064" s="72"/>
      <c r="AB1064" s="177"/>
      <c r="AC1064" s="75"/>
      <c r="AD1064" s="75"/>
      <c r="AE1064" s="75"/>
      <c r="AF1064" s="75"/>
      <c r="AG1064" s="75"/>
      <c r="AH1064" s="75"/>
      <c r="AI1064" s="75"/>
      <c r="AJ1064" s="75"/>
      <c r="AK1064" s="75"/>
      <c r="AL1064" s="75"/>
      <c r="AM1064" s="75"/>
    </row>
    <row r="1065">
      <c r="A1065" s="75"/>
      <c r="B1065" s="171"/>
      <c r="C1065" s="172"/>
      <c r="D1065" s="72"/>
      <c r="E1065" s="143"/>
      <c r="F1065" s="71"/>
      <c r="G1065" s="72"/>
      <c r="H1065" s="173"/>
      <c r="I1065" s="71"/>
      <c r="J1065" s="72"/>
      <c r="K1065" s="173"/>
      <c r="L1065" s="71"/>
      <c r="M1065" s="71"/>
      <c r="N1065" s="71"/>
      <c r="O1065" s="72"/>
      <c r="P1065" s="174"/>
      <c r="Q1065" s="71"/>
      <c r="R1065" s="72"/>
      <c r="S1065" s="175"/>
      <c r="T1065" s="72"/>
      <c r="U1065" s="176"/>
      <c r="V1065" s="71"/>
      <c r="W1065" s="72"/>
      <c r="X1065" s="176"/>
      <c r="Y1065" s="72"/>
      <c r="Z1065" s="175"/>
      <c r="AA1065" s="72"/>
      <c r="AB1065" s="177"/>
      <c r="AC1065" s="75"/>
      <c r="AD1065" s="75"/>
      <c r="AE1065" s="75"/>
      <c r="AF1065" s="75"/>
      <c r="AG1065" s="75"/>
      <c r="AH1065" s="75"/>
      <c r="AI1065" s="75"/>
      <c r="AJ1065" s="75"/>
      <c r="AK1065" s="75"/>
      <c r="AL1065" s="75"/>
      <c r="AM1065" s="75"/>
    </row>
    <row r="1066">
      <c r="A1066" s="75"/>
      <c r="B1066" s="171"/>
      <c r="C1066" s="172"/>
      <c r="D1066" s="72"/>
      <c r="E1066" s="143"/>
      <c r="F1066" s="71"/>
      <c r="G1066" s="72"/>
      <c r="H1066" s="173"/>
      <c r="I1066" s="71"/>
      <c r="J1066" s="72"/>
      <c r="K1066" s="173"/>
      <c r="L1066" s="71"/>
      <c r="M1066" s="71"/>
      <c r="N1066" s="71"/>
      <c r="O1066" s="72"/>
      <c r="P1066" s="174"/>
      <c r="Q1066" s="71"/>
      <c r="R1066" s="72"/>
      <c r="S1066" s="175"/>
      <c r="T1066" s="72"/>
      <c r="U1066" s="176"/>
      <c r="V1066" s="71"/>
      <c r="W1066" s="72"/>
      <c r="X1066" s="176"/>
      <c r="Y1066" s="72"/>
      <c r="Z1066" s="175"/>
      <c r="AA1066" s="72"/>
      <c r="AB1066" s="177"/>
      <c r="AC1066" s="75"/>
      <c r="AD1066" s="75"/>
      <c r="AE1066" s="75"/>
      <c r="AF1066" s="75"/>
      <c r="AG1066" s="75"/>
      <c r="AH1066" s="75"/>
      <c r="AI1066" s="75"/>
      <c r="AJ1066" s="75"/>
      <c r="AK1066" s="75"/>
      <c r="AL1066" s="75"/>
      <c r="AM1066" s="75"/>
    </row>
    <row r="1067">
      <c r="A1067" s="75"/>
      <c r="B1067" s="171"/>
      <c r="C1067" s="172"/>
      <c r="D1067" s="72"/>
      <c r="E1067" s="143"/>
      <c r="F1067" s="71"/>
      <c r="G1067" s="72"/>
      <c r="H1067" s="173"/>
      <c r="I1067" s="71"/>
      <c r="J1067" s="72"/>
      <c r="K1067" s="173"/>
      <c r="L1067" s="71"/>
      <c r="M1067" s="71"/>
      <c r="N1067" s="71"/>
      <c r="O1067" s="72"/>
      <c r="P1067" s="174"/>
      <c r="Q1067" s="71"/>
      <c r="R1067" s="72"/>
      <c r="S1067" s="175"/>
      <c r="T1067" s="72"/>
      <c r="U1067" s="176"/>
      <c r="V1067" s="71"/>
      <c r="W1067" s="72"/>
      <c r="X1067" s="176"/>
      <c r="Y1067" s="72"/>
      <c r="Z1067" s="175"/>
      <c r="AA1067" s="72"/>
      <c r="AB1067" s="177"/>
      <c r="AC1067" s="75"/>
      <c r="AD1067" s="75"/>
      <c r="AE1067" s="75"/>
      <c r="AF1067" s="75"/>
      <c r="AG1067" s="75"/>
      <c r="AH1067" s="75"/>
      <c r="AI1067" s="75"/>
      <c r="AJ1067" s="75"/>
      <c r="AK1067" s="75"/>
      <c r="AL1067" s="75"/>
      <c r="AM1067" s="75"/>
    </row>
    <row r="1068">
      <c r="A1068" s="75"/>
      <c r="B1068" s="171"/>
      <c r="C1068" s="172"/>
      <c r="D1068" s="72"/>
      <c r="E1068" s="143"/>
      <c r="F1068" s="71"/>
      <c r="G1068" s="72"/>
      <c r="H1068" s="173"/>
      <c r="I1068" s="71"/>
      <c r="J1068" s="72"/>
      <c r="K1068" s="173"/>
      <c r="L1068" s="71"/>
      <c r="M1068" s="71"/>
      <c r="N1068" s="71"/>
      <c r="O1068" s="72"/>
      <c r="P1068" s="174"/>
      <c r="Q1068" s="71"/>
      <c r="R1068" s="72"/>
      <c r="S1068" s="175"/>
      <c r="T1068" s="72"/>
      <c r="U1068" s="176"/>
      <c r="V1068" s="71"/>
      <c r="W1068" s="72"/>
      <c r="X1068" s="176"/>
      <c r="Y1068" s="72"/>
      <c r="Z1068" s="175"/>
      <c r="AA1068" s="72"/>
      <c r="AB1068" s="177"/>
      <c r="AC1068" s="75"/>
      <c r="AD1068" s="75"/>
      <c r="AE1068" s="75"/>
      <c r="AF1068" s="75"/>
      <c r="AG1068" s="75"/>
      <c r="AH1068" s="75"/>
      <c r="AI1068" s="75"/>
      <c r="AJ1068" s="75"/>
      <c r="AK1068" s="75"/>
      <c r="AL1068" s="75"/>
      <c r="AM1068" s="75"/>
    </row>
    <row r="1069">
      <c r="A1069" s="75"/>
      <c r="B1069" s="171"/>
      <c r="C1069" s="172"/>
      <c r="D1069" s="72"/>
      <c r="E1069" s="143"/>
      <c r="F1069" s="71"/>
      <c r="G1069" s="72"/>
      <c r="H1069" s="173"/>
      <c r="I1069" s="71"/>
      <c r="J1069" s="72"/>
      <c r="K1069" s="173"/>
      <c r="L1069" s="71"/>
      <c r="M1069" s="71"/>
      <c r="N1069" s="71"/>
      <c r="O1069" s="72"/>
      <c r="P1069" s="174"/>
      <c r="Q1069" s="71"/>
      <c r="R1069" s="72"/>
      <c r="S1069" s="175"/>
      <c r="T1069" s="72"/>
      <c r="U1069" s="176"/>
      <c r="V1069" s="71"/>
      <c r="W1069" s="72"/>
      <c r="X1069" s="176"/>
      <c r="Y1069" s="72"/>
      <c r="Z1069" s="175"/>
      <c r="AA1069" s="72"/>
      <c r="AB1069" s="177"/>
      <c r="AC1069" s="75"/>
      <c r="AD1069" s="75"/>
      <c r="AE1069" s="75"/>
      <c r="AF1069" s="75"/>
      <c r="AG1069" s="75"/>
      <c r="AH1069" s="75"/>
      <c r="AI1069" s="75"/>
      <c r="AJ1069" s="75"/>
      <c r="AK1069" s="75"/>
      <c r="AL1069" s="75"/>
      <c r="AM1069" s="75"/>
    </row>
    <row r="1070">
      <c r="A1070" s="75"/>
      <c r="B1070" s="171"/>
      <c r="C1070" s="172"/>
      <c r="D1070" s="72"/>
      <c r="E1070" s="143"/>
      <c r="F1070" s="71"/>
      <c r="G1070" s="72"/>
      <c r="H1070" s="173"/>
      <c r="I1070" s="71"/>
      <c r="J1070" s="72"/>
      <c r="K1070" s="173"/>
      <c r="L1070" s="71"/>
      <c r="M1070" s="71"/>
      <c r="N1070" s="71"/>
      <c r="O1070" s="72"/>
      <c r="P1070" s="174"/>
      <c r="Q1070" s="71"/>
      <c r="R1070" s="72"/>
      <c r="S1070" s="175"/>
      <c r="T1070" s="72"/>
      <c r="U1070" s="176"/>
      <c r="V1070" s="71"/>
      <c r="W1070" s="72"/>
      <c r="X1070" s="176"/>
      <c r="Y1070" s="72"/>
      <c r="Z1070" s="175"/>
      <c r="AA1070" s="72"/>
      <c r="AB1070" s="177"/>
      <c r="AC1070" s="75"/>
      <c r="AD1070" s="75"/>
      <c r="AE1070" s="75"/>
      <c r="AF1070" s="75"/>
      <c r="AG1070" s="75"/>
      <c r="AH1070" s="75"/>
      <c r="AI1070" s="75"/>
      <c r="AJ1070" s="75"/>
      <c r="AK1070" s="75"/>
      <c r="AL1070" s="75"/>
      <c r="AM1070" s="75"/>
    </row>
    <row r="1071">
      <c r="A1071" s="75"/>
      <c r="B1071" s="171"/>
      <c r="C1071" s="172"/>
      <c r="D1071" s="72"/>
      <c r="E1071" s="143"/>
      <c r="F1071" s="71"/>
      <c r="G1071" s="72"/>
      <c r="H1071" s="173"/>
      <c r="I1071" s="71"/>
      <c r="J1071" s="72"/>
      <c r="K1071" s="173"/>
      <c r="L1071" s="71"/>
      <c r="M1071" s="71"/>
      <c r="N1071" s="71"/>
      <c r="O1071" s="72"/>
      <c r="P1071" s="174"/>
      <c r="Q1071" s="71"/>
      <c r="R1071" s="72"/>
      <c r="S1071" s="175"/>
      <c r="T1071" s="72"/>
      <c r="U1071" s="176"/>
      <c r="V1071" s="71"/>
      <c r="W1071" s="72"/>
      <c r="X1071" s="176"/>
      <c r="Y1071" s="72"/>
      <c r="Z1071" s="175"/>
      <c r="AA1071" s="72"/>
      <c r="AB1071" s="177"/>
      <c r="AC1071" s="75"/>
      <c r="AD1071" s="75"/>
      <c r="AE1071" s="75"/>
      <c r="AF1071" s="75"/>
      <c r="AG1071" s="75"/>
      <c r="AH1071" s="75"/>
      <c r="AI1071" s="75"/>
      <c r="AJ1071" s="75"/>
      <c r="AK1071" s="75"/>
      <c r="AL1071" s="75"/>
      <c r="AM1071" s="75"/>
    </row>
    <row r="1072">
      <c r="A1072" s="75"/>
      <c r="B1072" s="171"/>
      <c r="C1072" s="172"/>
      <c r="D1072" s="72"/>
      <c r="E1072" s="143"/>
      <c r="F1072" s="71"/>
      <c r="G1072" s="72"/>
      <c r="H1072" s="173"/>
      <c r="I1072" s="71"/>
      <c r="J1072" s="72"/>
      <c r="K1072" s="173"/>
      <c r="L1072" s="71"/>
      <c r="M1072" s="71"/>
      <c r="N1072" s="71"/>
      <c r="O1072" s="72"/>
      <c r="P1072" s="174"/>
      <c r="Q1072" s="71"/>
      <c r="R1072" s="72"/>
      <c r="S1072" s="175"/>
      <c r="T1072" s="72"/>
      <c r="U1072" s="176"/>
      <c r="V1072" s="71"/>
      <c r="W1072" s="72"/>
      <c r="X1072" s="176"/>
      <c r="Y1072" s="72"/>
      <c r="Z1072" s="175"/>
      <c r="AA1072" s="72"/>
      <c r="AB1072" s="177"/>
      <c r="AC1072" s="75"/>
      <c r="AD1072" s="75"/>
      <c r="AE1072" s="75"/>
      <c r="AF1072" s="75"/>
      <c r="AG1072" s="75"/>
      <c r="AH1072" s="75"/>
      <c r="AI1072" s="75"/>
      <c r="AJ1072" s="75"/>
      <c r="AK1072" s="75"/>
      <c r="AL1072" s="75"/>
      <c r="AM1072" s="75"/>
    </row>
    <row r="1073">
      <c r="A1073" s="75"/>
      <c r="B1073" s="171"/>
      <c r="C1073" s="172"/>
      <c r="D1073" s="72"/>
      <c r="E1073" s="143"/>
      <c r="F1073" s="71"/>
      <c r="G1073" s="72"/>
      <c r="H1073" s="173"/>
      <c r="I1073" s="71"/>
      <c r="J1073" s="72"/>
      <c r="K1073" s="173"/>
      <c r="L1073" s="71"/>
      <c r="M1073" s="71"/>
      <c r="N1073" s="71"/>
      <c r="O1073" s="72"/>
      <c r="P1073" s="174"/>
      <c r="Q1073" s="71"/>
      <c r="R1073" s="72"/>
      <c r="S1073" s="175"/>
      <c r="T1073" s="72"/>
      <c r="U1073" s="176"/>
      <c r="V1073" s="71"/>
      <c r="W1073" s="72"/>
      <c r="X1073" s="176"/>
      <c r="Y1073" s="72"/>
      <c r="Z1073" s="175"/>
      <c r="AA1073" s="72"/>
      <c r="AB1073" s="177"/>
      <c r="AC1073" s="75"/>
      <c r="AD1073" s="75"/>
      <c r="AE1073" s="75"/>
      <c r="AF1073" s="75"/>
      <c r="AG1073" s="75"/>
      <c r="AH1073" s="75"/>
      <c r="AI1073" s="75"/>
      <c r="AJ1073" s="75"/>
      <c r="AK1073" s="75"/>
      <c r="AL1073" s="75"/>
      <c r="AM1073" s="75"/>
    </row>
    <row r="1074">
      <c r="A1074" s="75"/>
      <c r="B1074" s="171"/>
      <c r="C1074" s="172"/>
      <c r="D1074" s="72"/>
      <c r="E1074" s="143"/>
      <c r="F1074" s="71"/>
      <c r="G1074" s="72"/>
      <c r="H1074" s="173"/>
      <c r="I1074" s="71"/>
      <c r="J1074" s="72"/>
      <c r="K1074" s="173"/>
      <c r="L1074" s="71"/>
      <c r="M1074" s="71"/>
      <c r="N1074" s="71"/>
      <c r="O1074" s="72"/>
      <c r="P1074" s="174"/>
      <c r="Q1074" s="71"/>
      <c r="R1074" s="72"/>
      <c r="S1074" s="175"/>
      <c r="T1074" s="72"/>
      <c r="U1074" s="176"/>
      <c r="V1074" s="71"/>
      <c r="W1074" s="72"/>
      <c r="X1074" s="176"/>
      <c r="Y1074" s="72"/>
      <c r="Z1074" s="175"/>
      <c r="AA1074" s="72"/>
      <c r="AB1074" s="177"/>
      <c r="AC1074" s="75"/>
      <c r="AD1074" s="75"/>
      <c r="AE1074" s="75"/>
      <c r="AF1074" s="75"/>
      <c r="AG1074" s="75"/>
      <c r="AH1074" s="75"/>
      <c r="AI1074" s="75"/>
      <c r="AJ1074" s="75"/>
      <c r="AK1074" s="75"/>
      <c r="AL1074" s="75"/>
      <c r="AM1074" s="75"/>
    </row>
    <row r="1075">
      <c r="A1075" s="75"/>
      <c r="B1075" s="171"/>
      <c r="C1075" s="172"/>
      <c r="D1075" s="72"/>
      <c r="E1075" s="143"/>
      <c r="F1075" s="71"/>
      <c r="G1075" s="72"/>
      <c r="H1075" s="173"/>
      <c r="I1075" s="71"/>
      <c r="J1075" s="72"/>
      <c r="K1075" s="173"/>
      <c r="L1075" s="71"/>
      <c r="M1075" s="71"/>
      <c r="N1075" s="71"/>
      <c r="O1075" s="72"/>
      <c r="P1075" s="174"/>
      <c r="Q1075" s="71"/>
      <c r="R1075" s="72"/>
      <c r="S1075" s="175"/>
      <c r="T1075" s="72"/>
      <c r="U1075" s="176"/>
      <c r="V1075" s="71"/>
      <c r="W1075" s="72"/>
      <c r="X1075" s="176"/>
      <c r="Y1075" s="72"/>
      <c r="Z1075" s="175"/>
      <c r="AA1075" s="72"/>
      <c r="AB1075" s="177"/>
      <c r="AC1075" s="75"/>
      <c r="AD1075" s="75"/>
      <c r="AE1075" s="75"/>
      <c r="AF1075" s="75"/>
      <c r="AG1075" s="75"/>
      <c r="AH1075" s="75"/>
      <c r="AI1075" s="75"/>
      <c r="AJ1075" s="75"/>
      <c r="AK1075" s="75"/>
      <c r="AL1075" s="75"/>
      <c r="AM1075" s="75"/>
    </row>
    <row r="1076">
      <c r="A1076" s="75"/>
      <c r="B1076" s="171"/>
      <c r="C1076" s="172"/>
      <c r="D1076" s="72"/>
      <c r="E1076" s="143"/>
      <c r="F1076" s="71"/>
      <c r="G1076" s="72"/>
      <c r="H1076" s="173"/>
      <c r="I1076" s="71"/>
      <c r="J1076" s="72"/>
      <c r="K1076" s="173"/>
      <c r="L1076" s="71"/>
      <c r="M1076" s="71"/>
      <c r="N1076" s="71"/>
      <c r="O1076" s="72"/>
      <c r="P1076" s="174"/>
      <c r="Q1076" s="71"/>
      <c r="R1076" s="72"/>
      <c r="S1076" s="175"/>
      <c r="T1076" s="72"/>
      <c r="U1076" s="176"/>
      <c r="V1076" s="71"/>
      <c r="W1076" s="72"/>
      <c r="X1076" s="176"/>
      <c r="Y1076" s="72"/>
      <c r="Z1076" s="175"/>
      <c r="AA1076" s="72"/>
      <c r="AB1076" s="177"/>
      <c r="AC1076" s="75"/>
      <c r="AD1076" s="75"/>
      <c r="AE1076" s="75"/>
      <c r="AF1076" s="75"/>
      <c r="AG1076" s="75"/>
      <c r="AH1076" s="75"/>
      <c r="AI1076" s="75"/>
      <c r="AJ1076" s="75"/>
      <c r="AK1076" s="75"/>
      <c r="AL1076" s="75"/>
      <c r="AM1076" s="75"/>
    </row>
    <row r="1077">
      <c r="A1077" s="75"/>
      <c r="B1077" s="171"/>
      <c r="C1077" s="172"/>
      <c r="D1077" s="72"/>
      <c r="E1077" s="143"/>
      <c r="F1077" s="71"/>
      <c r="G1077" s="72"/>
      <c r="H1077" s="173"/>
      <c r="I1077" s="71"/>
      <c r="J1077" s="72"/>
      <c r="K1077" s="173"/>
      <c r="L1077" s="71"/>
      <c r="M1077" s="71"/>
      <c r="N1077" s="71"/>
      <c r="O1077" s="72"/>
      <c r="P1077" s="174"/>
      <c r="Q1077" s="71"/>
      <c r="R1077" s="72"/>
      <c r="S1077" s="175"/>
      <c r="T1077" s="72"/>
      <c r="U1077" s="176"/>
      <c r="V1077" s="71"/>
      <c r="W1077" s="72"/>
      <c r="X1077" s="176"/>
      <c r="Y1077" s="72"/>
      <c r="Z1077" s="175"/>
      <c r="AA1077" s="72"/>
      <c r="AB1077" s="177"/>
      <c r="AC1077" s="75"/>
      <c r="AD1077" s="75"/>
      <c r="AE1077" s="75"/>
      <c r="AF1077" s="75"/>
      <c r="AG1077" s="75"/>
      <c r="AH1077" s="75"/>
      <c r="AI1077" s="75"/>
      <c r="AJ1077" s="75"/>
      <c r="AK1077" s="75"/>
      <c r="AL1077" s="75"/>
      <c r="AM1077" s="75"/>
    </row>
    <row r="1078">
      <c r="A1078" s="75"/>
      <c r="B1078" s="171"/>
      <c r="C1078" s="172"/>
      <c r="D1078" s="72"/>
      <c r="E1078" s="143"/>
      <c r="F1078" s="71"/>
      <c r="G1078" s="72"/>
      <c r="H1078" s="173"/>
      <c r="I1078" s="71"/>
      <c r="J1078" s="72"/>
      <c r="K1078" s="173"/>
      <c r="L1078" s="71"/>
      <c r="M1078" s="71"/>
      <c r="N1078" s="71"/>
      <c r="O1078" s="72"/>
      <c r="P1078" s="174"/>
      <c r="Q1078" s="71"/>
      <c r="R1078" s="72"/>
      <c r="S1078" s="175"/>
      <c r="T1078" s="72"/>
      <c r="U1078" s="176"/>
      <c r="V1078" s="71"/>
      <c r="W1078" s="72"/>
      <c r="X1078" s="176"/>
      <c r="Y1078" s="72"/>
      <c r="Z1078" s="175"/>
      <c r="AA1078" s="72"/>
      <c r="AB1078" s="177"/>
      <c r="AC1078" s="75"/>
      <c r="AD1078" s="75"/>
      <c r="AE1078" s="75"/>
      <c r="AF1078" s="75"/>
      <c r="AG1078" s="75"/>
      <c r="AH1078" s="75"/>
      <c r="AI1078" s="75"/>
      <c r="AJ1078" s="75"/>
      <c r="AK1078" s="75"/>
      <c r="AL1078" s="75"/>
      <c r="AM1078" s="75"/>
    </row>
    <row r="1079">
      <c r="A1079" s="75"/>
      <c r="B1079" s="171"/>
      <c r="C1079" s="172"/>
      <c r="D1079" s="72"/>
      <c r="E1079" s="143"/>
      <c r="F1079" s="71"/>
      <c r="G1079" s="72"/>
      <c r="H1079" s="173"/>
      <c r="I1079" s="71"/>
      <c r="J1079" s="72"/>
      <c r="K1079" s="173"/>
      <c r="L1079" s="71"/>
      <c r="M1079" s="71"/>
      <c r="N1079" s="71"/>
      <c r="O1079" s="72"/>
      <c r="P1079" s="174"/>
      <c r="Q1079" s="71"/>
      <c r="R1079" s="72"/>
      <c r="S1079" s="175"/>
      <c r="T1079" s="72"/>
      <c r="U1079" s="176"/>
      <c r="V1079" s="71"/>
      <c r="W1079" s="72"/>
      <c r="X1079" s="176"/>
      <c r="Y1079" s="72"/>
      <c r="Z1079" s="175"/>
      <c r="AA1079" s="72"/>
      <c r="AB1079" s="177"/>
      <c r="AC1079" s="75"/>
      <c r="AD1079" s="75"/>
      <c r="AE1079" s="75"/>
      <c r="AF1079" s="75"/>
      <c r="AG1079" s="75"/>
      <c r="AH1079" s="75"/>
      <c r="AI1079" s="75"/>
      <c r="AJ1079" s="75"/>
      <c r="AK1079" s="75"/>
      <c r="AL1079" s="75"/>
      <c r="AM1079" s="75"/>
    </row>
    <row r="1080">
      <c r="A1080" s="75"/>
      <c r="B1080" s="171"/>
      <c r="C1080" s="172"/>
      <c r="D1080" s="72"/>
      <c r="E1080" s="143"/>
      <c r="F1080" s="71"/>
      <c r="G1080" s="72"/>
      <c r="H1080" s="173"/>
      <c r="I1080" s="71"/>
      <c r="J1080" s="72"/>
      <c r="K1080" s="173"/>
      <c r="L1080" s="71"/>
      <c r="M1080" s="71"/>
      <c r="N1080" s="71"/>
      <c r="O1080" s="72"/>
      <c r="P1080" s="174"/>
      <c r="Q1080" s="71"/>
      <c r="R1080" s="72"/>
      <c r="S1080" s="175"/>
      <c r="T1080" s="72"/>
      <c r="U1080" s="176"/>
      <c r="V1080" s="71"/>
      <c r="W1080" s="72"/>
      <c r="X1080" s="176"/>
      <c r="Y1080" s="72"/>
      <c r="Z1080" s="175"/>
      <c r="AA1080" s="72"/>
      <c r="AB1080" s="177"/>
      <c r="AC1080" s="75"/>
      <c r="AD1080" s="75"/>
      <c r="AE1080" s="75"/>
      <c r="AF1080" s="75"/>
      <c r="AG1080" s="75"/>
      <c r="AH1080" s="75"/>
      <c r="AI1080" s="75"/>
      <c r="AJ1080" s="75"/>
      <c r="AK1080" s="75"/>
      <c r="AL1080" s="75"/>
      <c r="AM1080" s="75"/>
    </row>
    <row r="1081">
      <c r="A1081" s="75"/>
      <c r="B1081" s="171"/>
      <c r="C1081" s="172"/>
      <c r="D1081" s="72"/>
      <c r="E1081" s="143"/>
      <c r="F1081" s="71"/>
      <c r="G1081" s="72"/>
      <c r="H1081" s="173"/>
      <c r="I1081" s="71"/>
      <c r="J1081" s="72"/>
      <c r="K1081" s="173"/>
      <c r="L1081" s="71"/>
      <c r="M1081" s="71"/>
      <c r="N1081" s="71"/>
      <c r="O1081" s="72"/>
      <c r="P1081" s="174"/>
      <c r="Q1081" s="71"/>
      <c r="R1081" s="72"/>
      <c r="S1081" s="175"/>
      <c r="T1081" s="72"/>
      <c r="U1081" s="176"/>
      <c r="V1081" s="71"/>
      <c r="W1081" s="72"/>
      <c r="X1081" s="176"/>
      <c r="Y1081" s="72"/>
      <c r="Z1081" s="175"/>
      <c r="AA1081" s="72"/>
      <c r="AB1081" s="177"/>
      <c r="AC1081" s="75"/>
      <c r="AD1081" s="75"/>
      <c r="AE1081" s="75"/>
      <c r="AF1081" s="75"/>
      <c r="AG1081" s="75"/>
      <c r="AH1081" s="75"/>
      <c r="AI1081" s="75"/>
      <c r="AJ1081" s="75"/>
      <c r="AK1081" s="75"/>
      <c r="AL1081" s="75"/>
      <c r="AM1081" s="75"/>
    </row>
    <row r="1082">
      <c r="A1082" s="75"/>
      <c r="B1082" s="171"/>
      <c r="C1082" s="172"/>
      <c r="D1082" s="72"/>
      <c r="E1082" s="143"/>
      <c r="F1082" s="71"/>
      <c r="G1082" s="72"/>
      <c r="H1082" s="173"/>
      <c r="I1082" s="71"/>
      <c r="J1082" s="72"/>
      <c r="K1082" s="173"/>
      <c r="L1082" s="71"/>
      <c r="M1082" s="71"/>
      <c r="N1082" s="71"/>
      <c r="O1082" s="72"/>
      <c r="P1082" s="174"/>
      <c r="Q1082" s="71"/>
      <c r="R1082" s="72"/>
      <c r="S1082" s="175"/>
      <c r="T1082" s="72"/>
      <c r="U1082" s="176"/>
      <c r="V1082" s="71"/>
      <c r="W1082" s="72"/>
      <c r="X1082" s="176"/>
      <c r="Y1082" s="72"/>
      <c r="Z1082" s="175"/>
      <c r="AA1082" s="72"/>
      <c r="AB1082" s="177"/>
      <c r="AC1082" s="75"/>
      <c r="AD1082" s="75"/>
      <c r="AE1082" s="75"/>
      <c r="AF1082" s="75"/>
      <c r="AG1082" s="75"/>
      <c r="AH1082" s="75"/>
      <c r="AI1082" s="75"/>
      <c r="AJ1082" s="75"/>
      <c r="AK1082" s="75"/>
      <c r="AL1082" s="75"/>
      <c r="AM1082" s="75"/>
    </row>
    <row r="1083">
      <c r="A1083" s="75"/>
      <c r="B1083" s="171"/>
      <c r="C1083" s="172"/>
      <c r="D1083" s="72"/>
      <c r="E1083" s="143"/>
      <c r="F1083" s="71"/>
      <c r="G1083" s="72"/>
      <c r="H1083" s="173"/>
      <c r="I1083" s="71"/>
      <c r="J1083" s="72"/>
      <c r="K1083" s="173"/>
      <c r="L1083" s="71"/>
      <c r="M1083" s="71"/>
      <c r="N1083" s="71"/>
      <c r="O1083" s="72"/>
      <c r="P1083" s="174"/>
      <c r="Q1083" s="71"/>
      <c r="R1083" s="72"/>
      <c r="S1083" s="175"/>
      <c r="T1083" s="72"/>
      <c r="U1083" s="176"/>
      <c r="V1083" s="71"/>
      <c r="W1083" s="72"/>
      <c r="X1083" s="176"/>
      <c r="Y1083" s="72"/>
      <c r="Z1083" s="175"/>
      <c r="AA1083" s="72"/>
      <c r="AB1083" s="177"/>
      <c r="AC1083" s="75"/>
      <c r="AD1083" s="75"/>
      <c r="AE1083" s="75"/>
      <c r="AF1083" s="75"/>
      <c r="AG1083" s="75"/>
      <c r="AH1083" s="75"/>
      <c r="AI1083" s="75"/>
      <c r="AJ1083" s="75"/>
      <c r="AK1083" s="75"/>
      <c r="AL1083" s="75"/>
      <c r="AM1083" s="75"/>
    </row>
    <row r="1084">
      <c r="A1084" s="75"/>
      <c r="B1084" s="171"/>
      <c r="C1084" s="172"/>
      <c r="D1084" s="72"/>
      <c r="E1084" s="143"/>
      <c r="F1084" s="71"/>
      <c r="G1084" s="72"/>
      <c r="H1084" s="173"/>
      <c r="I1084" s="71"/>
      <c r="J1084" s="72"/>
      <c r="K1084" s="173"/>
      <c r="L1084" s="71"/>
      <c r="M1084" s="71"/>
      <c r="N1084" s="71"/>
      <c r="O1084" s="72"/>
      <c r="P1084" s="174"/>
      <c r="Q1084" s="71"/>
      <c r="R1084" s="72"/>
      <c r="S1084" s="175"/>
      <c r="T1084" s="72"/>
      <c r="U1084" s="176"/>
      <c r="V1084" s="71"/>
      <c r="W1084" s="72"/>
      <c r="X1084" s="176"/>
      <c r="Y1084" s="72"/>
      <c r="Z1084" s="175"/>
      <c r="AA1084" s="72"/>
      <c r="AB1084" s="177"/>
      <c r="AC1084" s="75"/>
      <c r="AD1084" s="75"/>
      <c r="AE1084" s="75"/>
      <c r="AF1084" s="75"/>
      <c r="AG1084" s="75"/>
      <c r="AH1084" s="75"/>
      <c r="AI1084" s="75"/>
      <c r="AJ1084" s="75"/>
      <c r="AK1084" s="75"/>
      <c r="AL1084" s="75"/>
      <c r="AM1084" s="75"/>
    </row>
    <row r="1085">
      <c r="A1085" s="75"/>
      <c r="B1085" s="171"/>
      <c r="C1085" s="172"/>
      <c r="D1085" s="72"/>
      <c r="E1085" s="143"/>
      <c r="F1085" s="71"/>
      <c r="G1085" s="72"/>
      <c r="H1085" s="173"/>
      <c r="I1085" s="71"/>
      <c r="J1085" s="72"/>
      <c r="K1085" s="173"/>
      <c r="L1085" s="71"/>
      <c r="M1085" s="71"/>
      <c r="N1085" s="71"/>
      <c r="O1085" s="72"/>
      <c r="P1085" s="174"/>
      <c r="Q1085" s="71"/>
      <c r="R1085" s="72"/>
      <c r="S1085" s="175"/>
      <c r="T1085" s="72"/>
      <c r="U1085" s="176"/>
      <c r="V1085" s="71"/>
      <c r="W1085" s="72"/>
      <c r="X1085" s="176"/>
      <c r="Y1085" s="72"/>
      <c r="Z1085" s="175"/>
      <c r="AA1085" s="72"/>
      <c r="AB1085" s="177"/>
      <c r="AC1085" s="75"/>
      <c r="AD1085" s="75"/>
      <c r="AE1085" s="75"/>
      <c r="AF1085" s="75"/>
      <c r="AG1085" s="75"/>
      <c r="AH1085" s="75"/>
      <c r="AI1085" s="75"/>
      <c r="AJ1085" s="75"/>
      <c r="AK1085" s="75"/>
      <c r="AL1085" s="75"/>
      <c r="AM1085" s="75"/>
    </row>
    <row r="1086">
      <c r="A1086" s="75"/>
      <c r="B1086" s="171"/>
      <c r="C1086" s="172"/>
      <c r="D1086" s="72"/>
      <c r="E1086" s="143"/>
      <c r="F1086" s="71"/>
      <c r="G1086" s="72"/>
      <c r="H1086" s="173"/>
      <c r="I1086" s="71"/>
      <c r="J1086" s="72"/>
      <c r="K1086" s="173"/>
      <c r="L1086" s="71"/>
      <c r="M1086" s="71"/>
      <c r="N1086" s="71"/>
      <c r="O1086" s="72"/>
      <c r="P1086" s="174"/>
      <c r="Q1086" s="71"/>
      <c r="R1086" s="72"/>
      <c r="S1086" s="175"/>
      <c r="T1086" s="72"/>
      <c r="U1086" s="176"/>
      <c r="V1086" s="71"/>
      <c r="W1086" s="72"/>
      <c r="X1086" s="176"/>
      <c r="Y1086" s="72"/>
      <c r="Z1086" s="175"/>
      <c r="AA1086" s="72"/>
      <c r="AB1086" s="177"/>
      <c r="AC1086" s="75"/>
      <c r="AD1086" s="75"/>
      <c r="AE1086" s="75"/>
      <c r="AF1086" s="75"/>
      <c r="AG1086" s="75"/>
      <c r="AH1086" s="75"/>
      <c r="AI1086" s="75"/>
      <c r="AJ1086" s="75"/>
      <c r="AK1086" s="75"/>
      <c r="AL1086" s="75"/>
      <c r="AM1086" s="75"/>
    </row>
    <row r="1087">
      <c r="A1087" s="75"/>
      <c r="B1087" s="171"/>
      <c r="C1087" s="172"/>
      <c r="D1087" s="72"/>
      <c r="E1087" s="143"/>
      <c r="F1087" s="71"/>
      <c r="G1087" s="72"/>
      <c r="H1087" s="173"/>
      <c r="I1087" s="71"/>
      <c r="J1087" s="72"/>
      <c r="K1087" s="173"/>
      <c r="L1087" s="71"/>
      <c r="M1087" s="71"/>
      <c r="N1087" s="71"/>
      <c r="O1087" s="72"/>
      <c r="P1087" s="174"/>
      <c r="Q1087" s="71"/>
      <c r="R1087" s="72"/>
      <c r="S1087" s="175"/>
      <c r="T1087" s="72"/>
      <c r="U1087" s="176"/>
      <c r="V1087" s="71"/>
      <c r="W1087" s="72"/>
      <c r="X1087" s="176"/>
      <c r="Y1087" s="72"/>
      <c r="Z1087" s="175"/>
      <c r="AA1087" s="72"/>
      <c r="AB1087" s="177"/>
      <c r="AC1087" s="75"/>
      <c r="AD1087" s="75"/>
      <c r="AE1087" s="75"/>
      <c r="AF1087" s="75"/>
      <c r="AG1087" s="75"/>
      <c r="AH1087" s="75"/>
      <c r="AI1087" s="75"/>
      <c r="AJ1087" s="75"/>
      <c r="AK1087" s="75"/>
      <c r="AL1087" s="75"/>
      <c r="AM1087" s="75"/>
    </row>
    <row r="1088">
      <c r="A1088" s="75"/>
      <c r="B1088" s="171"/>
      <c r="C1088" s="172"/>
      <c r="D1088" s="72"/>
      <c r="E1088" s="143"/>
      <c r="F1088" s="71"/>
      <c r="G1088" s="72"/>
      <c r="H1088" s="173"/>
      <c r="I1088" s="71"/>
      <c r="J1088" s="72"/>
      <c r="K1088" s="173"/>
      <c r="L1088" s="71"/>
      <c r="M1088" s="71"/>
      <c r="N1088" s="71"/>
      <c r="O1088" s="72"/>
      <c r="P1088" s="174"/>
      <c r="Q1088" s="71"/>
      <c r="R1088" s="72"/>
      <c r="S1088" s="175"/>
      <c r="T1088" s="72"/>
      <c r="U1088" s="176"/>
      <c r="V1088" s="71"/>
      <c r="W1088" s="72"/>
      <c r="X1088" s="176"/>
      <c r="Y1088" s="72"/>
      <c r="Z1088" s="175"/>
      <c r="AA1088" s="72"/>
      <c r="AB1088" s="177"/>
      <c r="AC1088" s="75"/>
      <c r="AD1088" s="75"/>
      <c r="AE1088" s="75"/>
      <c r="AF1088" s="75"/>
      <c r="AG1088" s="75"/>
      <c r="AH1088" s="75"/>
      <c r="AI1088" s="75"/>
      <c r="AJ1088" s="75"/>
      <c r="AK1088" s="75"/>
      <c r="AL1088" s="75"/>
      <c r="AM1088" s="75"/>
    </row>
    <row r="1089">
      <c r="A1089" s="75"/>
      <c r="B1089" s="171"/>
      <c r="C1089" s="172"/>
      <c r="D1089" s="72"/>
      <c r="E1089" s="143"/>
      <c r="F1089" s="71"/>
      <c r="G1089" s="72"/>
      <c r="H1089" s="173"/>
      <c r="I1089" s="71"/>
      <c r="J1089" s="72"/>
      <c r="K1089" s="173"/>
      <c r="L1089" s="71"/>
      <c r="M1089" s="71"/>
      <c r="N1089" s="71"/>
      <c r="O1089" s="72"/>
      <c r="P1089" s="174"/>
      <c r="Q1089" s="71"/>
      <c r="R1089" s="72"/>
      <c r="S1089" s="175"/>
      <c r="T1089" s="72"/>
      <c r="U1089" s="176"/>
      <c r="V1089" s="71"/>
      <c r="W1089" s="72"/>
      <c r="X1089" s="176"/>
      <c r="Y1089" s="72"/>
      <c r="Z1089" s="175"/>
      <c r="AA1089" s="72"/>
      <c r="AB1089" s="177"/>
      <c r="AC1089" s="75"/>
      <c r="AD1089" s="75"/>
      <c r="AE1089" s="75"/>
      <c r="AF1089" s="75"/>
      <c r="AG1089" s="75"/>
      <c r="AH1089" s="75"/>
      <c r="AI1089" s="75"/>
      <c r="AJ1089" s="75"/>
      <c r="AK1089" s="75"/>
      <c r="AL1089" s="75"/>
      <c r="AM1089" s="75"/>
    </row>
    <row r="1090">
      <c r="A1090" s="75"/>
      <c r="B1090" s="171"/>
      <c r="C1090" s="172"/>
      <c r="D1090" s="72"/>
      <c r="E1090" s="143"/>
      <c r="F1090" s="71"/>
      <c r="G1090" s="72"/>
      <c r="H1090" s="173"/>
      <c r="I1090" s="71"/>
      <c r="J1090" s="72"/>
      <c r="K1090" s="173"/>
      <c r="L1090" s="71"/>
      <c r="M1090" s="71"/>
      <c r="N1090" s="71"/>
      <c r="O1090" s="72"/>
      <c r="P1090" s="174"/>
      <c r="Q1090" s="71"/>
      <c r="R1090" s="72"/>
      <c r="S1090" s="175"/>
      <c r="T1090" s="72"/>
      <c r="U1090" s="176"/>
      <c r="V1090" s="71"/>
      <c r="W1090" s="72"/>
      <c r="X1090" s="176"/>
      <c r="Y1090" s="72"/>
      <c r="Z1090" s="175"/>
      <c r="AA1090" s="72"/>
      <c r="AB1090" s="177"/>
      <c r="AC1090" s="75"/>
      <c r="AD1090" s="75"/>
      <c r="AE1090" s="75"/>
      <c r="AF1090" s="75"/>
      <c r="AG1090" s="75"/>
      <c r="AH1090" s="75"/>
      <c r="AI1090" s="75"/>
      <c r="AJ1090" s="75"/>
      <c r="AK1090" s="75"/>
      <c r="AL1090" s="75"/>
      <c r="AM1090" s="75"/>
    </row>
    <row r="1091">
      <c r="A1091" s="75"/>
      <c r="B1091" s="171"/>
      <c r="C1091" s="172"/>
      <c r="D1091" s="72"/>
      <c r="E1091" s="143"/>
      <c r="F1091" s="71"/>
      <c r="G1091" s="72"/>
      <c r="H1091" s="173"/>
      <c r="I1091" s="71"/>
      <c r="J1091" s="72"/>
      <c r="K1091" s="173"/>
      <c r="L1091" s="71"/>
      <c r="M1091" s="71"/>
      <c r="N1091" s="71"/>
      <c r="O1091" s="72"/>
      <c r="P1091" s="174"/>
      <c r="Q1091" s="71"/>
      <c r="R1091" s="72"/>
      <c r="S1091" s="175"/>
      <c r="T1091" s="72"/>
      <c r="U1091" s="176"/>
      <c r="V1091" s="71"/>
      <c r="W1091" s="72"/>
      <c r="X1091" s="176"/>
      <c r="Y1091" s="72"/>
      <c r="Z1091" s="175"/>
      <c r="AA1091" s="72"/>
      <c r="AB1091" s="177"/>
      <c r="AC1091" s="75"/>
      <c r="AD1091" s="75"/>
      <c r="AE1091" s="75"/>
      <c r="AF1091" s="75"/>
      <c r="AG1091" s="75"/>
      <c r="AH1091" s="75"/>
      <c r="AI1091" s="75"/>
      <c r="AJ1091" s="75"/>
      <c r="AK1091" s="75"/>
      <c r="AL1091" s="75"/>
      <c r="AM1091" s="75"/>
    </row>
    <row r="1092">
      <c r="A1092" s="75"/>
      <c r="B1092" s="171"/>
      <c r="C1092" s="172"/>
      <c r="D1092" s="72"/>
      <c r="E1092" s="143"/>
      <c r="F1092" s="71"/>
      <c r="G1092" s="72"/>
      <c r="H1092" s="173"/>
      <c r="I1092" s="71"/>
      <c r="J1092" s="72"/>
      <c r="K1092" s="173"/>
      <c r="L1092" s="71"/>
      <c r="M1092" s="71"/>
      <c r="N1092" s="71"/>
      <c r="O1092" s="72"/>
      <c r="P1092" s="174"/>
      <c r="Q1092" s="71"/>
      <c r="R1092" s="72"/>
      <c r="S1092" s="175"/>
      <c r="T1092" s="72"/>
      <c r="U1092" s="176"/>
      <c r="V1092" s="71"/>
      <c r="W1092" s="72"/>
      <c r="X1092" s="176"/>
      <c r="Y1092" s="72"/>
      <c r="Z1092" s="175"/>
      <c r="AA1092" s="72"/>
      <c r="AB1092" s="177"/>
      <c r="AC1092" s="75"/>
      <c r="AD1092" s="75"/>
      <c r="AE1092" s="75"/>
      <c r="AF1092" s="75"/>
      <c r="AG1092" s="75"/>
      <c r="AH1092" s="75"/>
      <c r="AI1092" s="75"/>
      <c r="AJ1092" s="75"/>
      <c r="AK1092" s="75"/>
      <c r="AL1092" s="75"/>
      <c r="AM1092" s="75"/>
    </row>
    <row r="1093">
      <c r="A1093" s="75"/>
      <c r="B1093" s="171"/>
      <c r="C1093" s="172"/>
      <c r="D1093" s="72"/>
      <c r="E1093" s="143"/>
      <c r="F1093" s="71"/>
      <c r="G1093" s="72"/>
      <c r="H1093" s="173"/>
      <c r="I1093" s="71"/>
      <c r="J1093" s="72"/>
      <c r="K1093" s="173"/>
      <c r="L1093" s="71"/>
      <c r="M1093" s="71"/>
      <c r="N1093" s="71"/>
      <c r="O1093" s="72"/>
      <c r="P1093" s="174"/>
      <c r="Q1093" s="71"/>
      <c r="R1093" s="72"/>
      <c r="S1093" s="175"/>
      <c r="T1093" s="72"/>
      <c r="U1093" s="176"/>
      <c r="V1093" s="71"/>
      <c r="W1093" s="72"/>
      <c r="X1093" s="176"/>
      <c r="Y1093" s="72"/>
      <c r="Z1093" s="175"/>
      <c r="AA1093" s="72"/>
      <c r="AB1093" s="177"/>
      <c r="AC1093" s="75"/>
      <c r="AD1093" s="75"/>
      <c r="AE1093" s="75"/>
      <c r="AF1093" s="75"/>
      <c r="AG1093" s="75"/>
      <c r="AH1093" s="75"/>
      <c r="AI1093" s="75"/>
      <c r="AJ1093" s="75"/>
      <c r="AK1093" s="75"/>
      <c r="AL1093" s="75"/>
      <c r="AM1093" s="75"/>
    </row>
    <row r="1094">
      <c r="A1094" s="75"/>
      <c r="B1094" s="171"/>
      <c r="C1094" s="172"/>
      <c r="D1094" s="72"/>
      <c r="E1094" s="143"/>
      <c r="F1094" s="71"/>
      <c r="G1094" s="72"/>
      <c r="H1094" s="173"/>
      <c r="I1094" s="71"/>
      <c r="J1094" s="72"/>
      <c r="K1094" s="173"/>
      <c r="L1094" s="71"/>
      <c r="M1094" s="71"/>
      <c r="N1094" s="71"/>
      <c r="O1094" s="72"/>
      <c r="P1094" s="174"/>
      <c r="Q1094" s="71"/>
      <c r="R1094" s="72"/>
      <c r="S1094" s="175"/>
      <c r="T1094" s="72"/>
      <c r="U1094" s="176"/>
      <c r="V1094" s="71"/>
      <c r="W1094" s="72"/>
      <c r="X1094" s="176"/>
      <c r="Y1094" s="72"/>
      <c r="Z1094" s="175"/>
      <c r="AA1094" s="72"/>
      <c r="AB1094" s="177"/>
      <c r="AC1094" s="75"/>
      <c r="AD1094" s="75"/>
      <c r="AE1094" s="75"/>
      <c r="AF1094" s="75"/>
      <c r="AG1094" s="75"/>
      <c r="AH1094" s="75"/>
      <c r="AI1094" s="75"/>
      <c r="AJ1094" s="75"/>
      <c r="AK1094" s="75"/>
      <c r="AL1094" s="75"/>
      <c r="AM1094" s="75"/>
    </row>
    <row r="1095">
      <c r="A1095" s="75"/>
      <c r="B1095" s="171"/>
      <c r="C1095" s="172"/>
      <c r="D1095" s="72"/>
      <c r="E1095" s="143"/>
      <c r="F1095" s="71"/>
      <c r="G1095" s="72"/>
      <c r="H1095" s="173"/>
      <c r="I1095" s="71"/>
      <c r="J1095" s="72"/>
      <c r="K1095" s="173"/>
      <c r="L1095" s="71"/>
      <c r="M1095" s="71"/>
      <c r="N1095" s="71"/>
      <c r="O1095" s="72"/>
      <c r="P1095" s="174"/>
      <c r="Q1095" s="71"/>
      <c r="R1095" s="72"/>
      <c r="S1095" s="175"/>
      <c r="T1095" s="72"/>
      <c r="U1095" s="176"/>
      <c r="V1095" s="71"/>
      <c r="W1095" s="72"/>
      <c r="X1095" s="176"/>
      <c r="Y1095" s="72"/>
      <c r="Z1095" s="175"/>
      <c r="AA1095" s="72"/>
      <c r="AB1095" s="177"/>
      <c r="AC1095" s="75"/>
      <c r="AD1095" s="75"/>
      <c r="AE1095" s="75"/>
      <c r="AF1095" s="75"/>
      <c r="AG1095" s="75"/>
      <c r="AH1095" s="75"/>
      <c r="AI1095" s="75"/>
      <c r="AJ1095" s="75"/>
      <c r="AK1095" s="75"/>
      <c r="AL1095" s="75"/>
      <c r="AM1095" s="75"/>
    </row>
    <row r="1096">
      <c r="A1096" s="75"/>
      <c r="B1096" s="171"/>
      <c r="C1096" s="172"/>
      <c r="D1096" s="72"/>
      <c r="E1096" s="143"/>
      <c r="F1096" s="71"/>
      <c r="G1096" s="72"/>
      <c r="H1096" s="173"/>
      <c r="I1096" s="71"/>
      <c r="J1096" s="72"/>
      <c r="K1096" s="173"/>
      <c r="L1096" s="71"/>
      <c r="M1096" s="71"/>
      <c r="N1096" s="71"/>
      <c r="O1096" s="72"/>
      <c r="P1096" s="174"/>
      <c r="Q1096" s="71"/>
      <c r="R1096" s="72"/>
      <c r="S1096" s="175"/>
      <c r="T1096" s="72"/>
      <c r="U1096" s="176"/>
      <c r="V1096" s="71"/>
      <c r="W1096" s="72"/>
      <c r="X1096" s="176"/>
      <c r="Y1096" s="72"/>
      <c r="Z1096" s="175"/>
      <c r="AA1096" s="72"/>
      <c r="AB1096" s="177"/>
      <c r="AC1096" s="75"/>
      <c r="AD1096" s="75"/>
      <c r="AE1096" s="75"/>
      <c r="AF1096" s="75"/>
      <c r="AG1096" s="75"/>
      <c r="AH1096" s="75"/>
      <c r="AI1096" s="75"/>
      <c r="AJ1096" s="75"/>
      <c r="AK1096" s="75"/>
      <c r="AL1096" s="75"/>
      <c r="AM1096" s="75"/>
    </row>
    <row r="1097">
      <c r="A1097" s="75"/>
      <c r="B1097" s="171"/>
      <c r="C1097" s="172"/>
      <c r="D1097" s="72"/>
      <c r="E1097" s="143"/>
      <c r="F1097" s="71"/>
      <c r="G1097" s="72"/>
      <c r="H1097" s="173"/>
      <c r="I1097" s="71"/>
      <c r="J1097" s="72"/>
      <c r="K1097" s="173"/>
      <c r="L1097" s="71"/>
      <c r="M1097" s="71"/>
      <c r="N1097" s="71"/>
      <c r="O1097" s="72"/>
      <c r="P1097" s="174"/>
      <c r="Q1097" s="71"/>
      <c r="R1097" s="72"/>
      <c r="S1097" s="175"/>
      <c r="T1097" s="72"/>
      <c r="U1097" s="176"/>
      <c r="V1097" s="71"/>
      <c r="W1097" s="72"/>
      <c r="X1097" s="176"/>
      <c r="Y1097" s="72"/>
      <c r="Z1097" s="175"/>
      <c r="AA1097" s="72"/>
      <c r="AB1097" s="177"/>
      <c r="AC1097" s="75"/>
      <c r="AD1097" s="75"/>
      <c r="AE1097" s="75"/>
      <c r="AF1097" s="75"/>
      <c r="AG1097" s="75"/>
      <c r="AH1097" s="75"/>
      <c r="AI1097" s="75"/>
      <c r="AJ1097" s="75"/>
      <c r="AK1097" s="75"/>
      <c r="AL1097" s="75"/>
      <c r="AM1097" s="75"/>
    </row>
    <row r="1098">
      <c r="A1098" s="75"/>
      <c r="B1098" s="171"/>
      <c r="C1098" s="172"/>
      <c r="D1098" s="72"/>
      <c r="E1098" s="143"/>
      <c r="F1098" s="71"/>
      <c r="G1098" s="72"/>
      <c r="H1098" s="173"/>
      <c r="I1098" s="71"/>
      <c r="J1098" s="72"/>
      <c r="K1098" s="173"/>
      <c r="L1098" s="71"/>
      <c r="M1098" s="71"/>
      <c r="N1098" s="71"/>
      <c r="O1098" s="72"/>
      <c r="P1098" s="174"/>
      <c r="Q1098" s="71"/>
      <c r="R1098" s="72"/>
      <c r="S1098" s="175"/>
      <c r="T1098" s="72"/>
      <c r="U1098" s="176"/>
      <c r="V1098" s="71"/>
      <c r="W1098" s="72"/>
      <c r="X1098" s="176"/>
      <c r="Y1098" s="72"/>
      <c r="Z1098" s="175"/>
      <c r="AA1098" s="72"/>
      <c r="AB1098" s="177"/>
      <c r="AC1098" s="75"/>
      <c r="AD1098" s="75"/>
      <c r="AE1098" s="75"/>
      <c r="AF1098" s="75"/>
      <c r="AG1098" s="75"/>
      <c r="AH1098" s="75"/>
      <c r="AI1098" s="75"/>
      <c r="AJ1098" s="75"/>
      <c r="AK1098" s="75"/>
      <c r="AL1098" s="75"/>
      <c r="AM1098" s="75"/>
    </row>
    <row r="1099">
      <c r="A1099" s="75"/>
      <c r="B1099" s="171"/>
      <c r="C1099" s="172"/>
      <c r="D1099" s="72"/>
      <c r="E1099" s="143"/>
      <c r="F1099" s="71"/>
      <c r="G1099" s="72"/>
      <c r="H1099" s="173"/>
      <c r="I1099" s="71"/>
      <c r="J1099" s="72"/>
      <c r="K1099" s="173"/>
      <c r="L1099" s="71"/>
      <c r="M1099" s="71"/>
      <c r="N1099" s="71"/>
      <c r="O1099" s="72"/>
      <c r="P1099" s="174"/>
      <c r="Q1099" s="71"/>
      <c r="R1099" s="72"/>
      <c r="S1099" s="175"/>
      <c r="T1099" s="72"/>
      <c r="U1099" s="176"/>
      <c r="V1099" s="71"/>
      <c r="W1099" s="72"/>
      <c r="X1099" s="176"/>
      <c r="Y1099" s="72"/>
      <c r="Z1099" s="175"/>
      <c r="AA1099" s="72"/>
      <c r="AB1099" s="177"/>
      <c r="AC1099" s="75"/>
      <c r="AD1099" s="75"/>
      <c r="AE1099" s="75"/>
      <c r="AF1099" s="75"/>
      <c r="AG1099" s="75"/>
      <c r="AH1099" s="75"/>
      <c r="AI1099" s="75"/>
      <c r="AJ1099" s="75"/>
      <c r="AK1099" s="75"/>
      <c r="AL1099" s="75"/>
      <c r="AM1099" s="75"/>
    </row>
    <row r="1100">
      <c r="A1100" s="75"/>
      <c r="B1100" s="171"/>
      <c r="C1100" s="172"/>
      <c r="D1100" s="72"/>
      <c r="E1100" s="143"/>
      <c r="F1100" s="71"/>
      <c r="G1100" s="72"/>
      <c r="H1100" s="173"/>
      <c r="I1100" s="71"/>
      <c r="J1100" s="72"/>
      <c r="K1100" s="173"/>
      <c r="L1100" s="71"/>
      <c r="M1100" s="71"/>
      <c r="N1100" s="71"/>
      <c r="O1100" s="72"/>
      <c r="P1100" s="174"/>
      <c r="Q1100" s="71"/>
      <c r="R1100" s="72"/>
      <c r="S1100" s="175"/>
      <c r="T1100" s="72"/>
      <c r="U1100" s="176"/>
      <c r="V1100" s="71"/>
      <c r="W1100" s="72"/>
      <c r="X1100" s="176"/>
      <c r="Y1100" s="72"/>
      <c r="Z1100" s="175"/>
      <c r="AA1100" s="72"/>
      <c r="AB1100" s="177"/>
      <c r="AC1100" s="75"/>
      <c r="AD1100" s="75"/>
      <c r="AE1100" s="75"/>
      <c r="AF1100" s="75"/>
      <c r="AG1100" s="75"/>
      <c r="AH1100" s="75"/>
      <c r="AI1100" s="75"/>
      <c r="AJ1100" s="75"/>
      <c r="AK1100" s="75"/>
      <c r="AL1100" s="75"/>
      <c r="AM1100" s="75"/>
    </row>
    <row r="1101">
      <c r="A1101" s="75"/>
      <c r="B1101" s="171"/>
      <c r="C1101" s="172"/>
      <c r="D1101" s="72"/>
      <c r="E1101" s="143"/>
      <c r="F1101" s="71"/>
      <c r="G1101" s="72"/>
      <c r="H1101" s="173"/>
      <c r="I1101" s="71"/>
      <c r="J1101" s="72"/>
      <c r="K1101" s="173"/>
      <c r="L1101" s="71"/>
      <c r="M1101" s="71"/>
      <c r="N1101" s="71"/>
      <c r="O1101" s="72"/>
      <c r="P1101" s="174"/>
      <c r="Q1101" s="71"/>
      <c r="R1101" s="72"/>
      <c r="S1101" s="175"/>
      <c r="T1101" s="72"/>
      <c r="U1101" s="176"/>
      <c r="V1101" s="71"/>
      <c r="W1101" s="72"/>
      <c r="X1101" s="176"/>
      <c r="Y1101" s="72"/>
      <c r="Z1101" s="175"/>
      <c r="AA1101" s="72"/>
      <c r="AB1101" s="177"/>
      <c r="AC1101" s="75"/>
      <c r="AD1101" s="75"/>
      <c r="AE1101" s="75"/>
      <c r="AF1101" s="75"/>
      <c r="AG1101" s="75"/>
      <c r="AH1101" s="75"/>
      <c r="AI1101" s="75"/>
      <c r="AJ1101" s="75"/>
      <c r="AK1101" s="75"/>
      <c r="AL1101" s="75"/>
      <c r="AM1101" s="75"/>
    </row>
    <row r="1102">
      <c r="A1102" s="75"/>
      <c r="B1102" s="171"/>
      <c r="C1102" s="172"/>
      <c r="D1102" s="72"/>
      <c r="E1102" s="143"/>
      <c r="F1102" s="71"/>
      <c r="G1102" s="72"/>
      <c r="H1102" s="173"/>
      <c r="I1102" s="71"/>
      <c r="J1102" s="72"/>
      <c r="K1102" s="173"/>
      <c r="L1102" s="71"/>
      <c r="M1102" s="71"/>
      <c r="N1102" s="71"/>
      <c r="O1102" s="72"/>
      <c r="P1102" s="174"/>
      <c r="Q1102" s="71"/>
      <c r="R1102" s="72"/>
      <c r="S1102" s="175"/>
      <c r="T1102" s="72"/>
      <c r="U1102" s="176"/>
      <c r="V1102" s="71"/>
      <c r="W1102" s="72"/>
      <c r="X1102" s="176"/>
      <c r="Y1102" s="72"/>
      <c r="Z1102" s="175"/>
      <c r="AA1102" s="72"/>
      <c r="AB1102" s="177"/>
      <c r="AC1102" s="75"/>
      <c r="AD1102" s="75"/>
      <c r="AE1102" s="75"/>
      <c r="AF1102" s="75"/>
      <c r="AG1102" s="75"/>
      <c r="AH1102" s="75"/>
      <c r="AI1102" s="75"/>
      <c r="AJ1102" s="75"/>
      <c r="AK1102" s="75"/>
      <c r="AL1102" s="75"/>
      <c r="AM1102" s="75"/>
    </row>
    <row r="1103">
      <c r="A1103" s="75"/>
      <c r="B1103" s="171"/>
      <c r="C1103" s="172"/>
      <c r="D1103" s="72"/>
      <c r="E1103" s="143"/>
      <c r="F1103" s="71"/>
      <c r="G1103" s="72"/>
      <c r="H1103" s="173"/>
      <c r="I1103" s="71"/>
      <c r="J1103" s="72"/>
      <c r="K1103" s="173"/>
      <c r="L1103" s="71"/>
      <c r="M1103" s="71"/>
      <c r="N1103" s="71"/>
      <c r="O1103" s="72"/>
      <c r="P1103" s="174"/>
      <c r="Q1103" s="71"/>
      <c r="R1103" s="72"/>
      <c r="S1103" s="175"/>
      <c r="T1103" s="72"/>
      <c r="U1103" s="176"/>
      <c r="V1103" s="71"/>
      <c r="W1103" s="72"/>
      <c r="X1103" s="176"/>
      <c r="Y1103" s="72"/>
      <c r="Z1103" s="175"/>
      <c r="AA1103" s="72"/>
      <c r="AB1103" s="177"/>
      <c r="AC1103" s="75"/>
      <c r="AD1103" s="75"/>
      <c r="AE1103" s="75"/>
      <c r="AF1103" s="75"/>
      <c r="AG1103" s="75"/>
      <c r="AH1103" s="75"/>
      <c r="AI1103" s="75"/>
      <c r="AJ1103" s="75"/>
      <c r="AK1103" s="75"/>
      <c r="AL1103" s="75"/>
      <c r="AM1103" s="75"/>
    </row>
    <row r="1104">
      <c r="A1104" s="75"/>
      <c r="B1104" s="171"/>
      <c r="C1104" s="172"/>
      <c r="D1104" s="72"/>
      <c r="E1104" s="143"/>
      <c r="F1104" s="71"/>
      <c r="G1104" s="72"/>
      <c r="H1104" s="173"/>
      <c r="I1104" s="71"/>
      <c r="J1104" s="72"/>
      <c r="K1104" s="173"/>
      <c r="L1104" s="71"/>
      <c r="M1104" s="71"/>
      <c r="N1104" s="71"/>
      <c r="O1104" s="72"/>
      <c r="P1104" s="174"/>
      <c r="Q1104" s="71"/>
      <c r="R1104" s="72"/>
      <c r="S1104" s="175"/>
      <c r="T1104" s="72"/>
      <c r="U1104" s="176"/>
      <c r="V1104" s="71"/>
      <c r="W1104" s="72"/>
      <c r="X1104" s="176"/>
      <c r="Y1104" s="72"/>
      <c r="Z1104" s="175"/>
      <c r="AA1104" s="72"/>
      <c r="AB1104" s="177"/>
      <c r="AC1104" s="75"/>
      <c r="AD1104" s="75"/>
      <c r="AE1104" s="75"/>
      <c r="AF1104" s="75"/>
      <c r="AG1104" s="75"/>
      <c r="AH1104" s="75"/>
      <c r="AI1104" s="75"/>
      <c r="AJ1104" s="75"/>
      <c r="AK1104" s="75"/>
      <c r="AL1104" s="75"/>
      <c r="AM1104" s="75"/>
    </row>
    <row r="1105">
      <c r="A1105" s="75"/>
      <c r="B1105" s="171"/>
      <c r="C1105" s="172"/>
      <c r="D1105" s="72"/>
      <c r="E1105" s="143"/>
      <c r="F1105" s="71"/>
      <c r="G1105" s="72"/>
      <c r="H1105" s="173"/>
      <c r="I1105" s="71"/>
      <c r="J1105" s="72"/>
      <c r="K1105" s="173"/>
      <c r="L1105" s="71"/>
      <c r="M1105" s="71"/>
      <c r="N1105" s="71"/>
      <c r="O1105" s="72"/>
      <c r="P1105" s="174"/>
      <c r="Q1105" s="71"/>
      <c r="R1105" s="72"/>
      <c r="S1105" s="175"/>
      <c r="T1105" s="72"/>
      <c r="U1105" s="176"/>
      <c r="V1105" s="71"/>
      <c r="W1105" s="72"/>
      <c r="X1105" s="176"/>
      <c r="Y1105" s="72"/>
      <c r="Z1105" s="175"/>
      <c r="AA1105" s="72"/>
      <c r="AB1105" s="177"/>
      <c r="AC1105" s="75"/>
      <c r="AD1105" s="75"/>
      <c r="AE1105" s="75"/>
      <c r="AF1105" s="75"/>
      <c r="AG1105" s="75"/>
      <c r="AH1105" s="75"/>
      <c r="AI1105" s="75"/>
      <c r="AJ1105" s="75"/>
      <c r="AK1105" s="75"/>
      <c r="AL1105" s="75"/>
      <c r="AM1105" s="75"/>
    </row>
    <row r="1106">
      <c r="A1106" s="75"/>
      <c r="B1106" s="171"/>
      <c r="C1106" s="172"/>
      <c r="D1106" s="72"/>
      <c r="E1106" s="143"/>
      <c r="F1106" s="71"/>
      <c r="G1106" s="72"/>
      <c r="H1106" s="173"/>
      <c r="I1106" s="71"/>
      <c r="J1106" s="72"/>
      <c r="K1106" s="173"/>
      <c r="L1106" s="71"/>
      <c r="M1106" s="71"/>
      <c r="N1106" s="71"/>
      <c r="O1106" s="72"/>
      <c r="P1106" s="174"/>
      <c r="Q1106" s="71"/>
      <c r="R1106" s="72"/>
      <c r="S1106" s="175"/>
      <c r="T1106" s="72"/>
      <c r="U1106" s="176"/>
      <c r="V1106" s="71"/>
      <c r="W1106" s="72"/>
      <c r="X1106" s="176"/>
      <c r="Y1106" s="72"/>
      <c r="Z1106" s="175"/>
      <c r="AA1106" s="72"/>
      <c r="AB1106" s="177"/>
      <c r="AC1106" s="75"/>
      <c r="AD1106" s="75"/>
      <c r="AE1106" s="75"/>
      <c r="AF1106" s="75"/>
      <c r="AG1106" s="75"/>
      <c r="AH1106" s="75"/>
      <c r="AI1106" s="75"/>
      <c r="AJ1106" s="75"/>
      <c r="AK1106" s="75"/>
      <c r="AL1106" s="75"/>
      <c r="AM1106" s="75"/>
    </row>
    <row r="1107">
      <c r="A1107" s="75"/>
      <c r="B1107" s="171"/>
      <c r="C1107" s="172"/>
      <c r="D1107" s="72"/>
      <c r="E1107" s="143"/>
      <c r="F1107" s="71"/>
      <c r="G1107" s="72"/>
      <c r="H1107" s="173"/>
      <c r="I1107" s="71"/>
      <c r="J1107" s="72"/>
      <c r="K1107" s="173"/>
      <c r="L1107" s="71"/>
      <c r="M1107" s="71"/>
      <c r="N1107" s="71"/>
      <c r="O1107" s="72"/>
      <c r="P1107" s="174"/>
      <c r="Q1107" s="71"/>
      <c r="R1107" s="72"/>
      <c r="S1107" s="175"/>
      <c r="T1107" s="72"/>
      <c r="U1107" s="176"/>
      <c r="V1107" s="71"/>
      <c r="W1107" s="72"/>
      <c r="X1107" s="176"/>
      <c r="Y1107" s="72"/>
      <c r="Z1107" s="175"/>
      <c r="AA1107" s="72"/>
      <c r="AB1107" s="177"/>
      <c r="AC1107" s="75"/>
      <c r="AD1107" s="75"/>
      <c r="AE1107" s="75"/>
      <c r="AF1107" s="75"/>
      <c r="AG1107" s="75"/>
      <c r="AH1107" s="75"/>
      <c r="AI1107" s="75"/>
      <c r="AJ1107" s="75"/>
      <c r="AK1107" s="75"/>
      <c r="AL1107" s="75"/>
      <c r="AM1107" s="75"/>
    </row>
    <row r="1108">
      <c r="A1108" s="75"/>
      <c r="B1108" s="171"/>
      <c r="C1108" s="172"/>
      <c r="D1108" s="72"/>
      <c r="E1108" s="143"/>
      <c r="F1108" s="71"/>
      <c r="G1108" s="72"/>
      <c r="H1108" s="173"/>
      <c r="I1108" s="71"/>
      <c r="J1108" s="72"/>
      <c r="K1108" s="173"/>
      <c r="L1108" s="71"/>
      <c r="M1108" s="71"/>
      <c r="N1108" s="71"/>
      <c r="O1108" s="72"/>
      <c r="P1108" s="174"/>
      <c r="Q1108" s="71"/>
      <c r="R1108" s="72"/>
      <c r="S1108" s="175"/>
      <c r="T1108" s="72"/>
      <c r="U1108" s="176"/>
      <c r="V1108" s="71"/>
      <c r="W1108" s="72"/>
      <c r="X1108" s="176"/>
      <c r="Y1108" s="72"/>
      <c r="Z1108" s="175"/>
      <c r="AA1108" s="72"/>
      <c r="AB1108" s="177"/>
      <c r="AC1108" s="75"/>
      <c r="AD1108" s="75"/>
      <c r="AE1108" s="75"/>
      <c r="AF1108" s="75"/>
      <c r="AG1108" s="75"/>
      <c r="AH1108" s="75"/>
      <c r="AI1108" s="75"/>
      <c r="AJ1108" s="75"/>
      <c r="AK1108" s="75"/>
      <c r="AL1108" s="75"/>
      <c r="AM1108" s="75"/>
    </row>
    <row r="1109">
      <c r="A1109" s="75"/>
      <c r="B1109" s="171"/>
      <c r="C1109" s="172"/>
      <c r="D1109" s="72"/>
      <c r="E1109" s="143"/>
      <c r="F1109" s="71"/>
      <c r="G1109" s="72"/>
      <c r="H1109" s="173"/>
      <c r="I1109" s="71"/>
      <c r="J1109" s="72"/>
      <c r="K1109" s="173"/>
      <c r="L1109" s="71"/>
      <c r="M1109" s="71"/>
      <c r="N1109" s="71"/>
      <c r="O1109" s="72"/>
      <c r="P1109" s="174"/>
      <c r="Q1109" s="71"/>
      <c r="R1109" s="72"/>
      <c r="S1109" s="175"/>
      <c r="T1109" s="72"/>
      <c r="U1109" s="176"/>
      <c r="V1109" s="71"/>
      <c r="W1109" s="72"/>
      <c r="X1109" s="176"/>
      <c r="Y1109" s="72"/>
      <c r="Z1109" s="175"/>
      <c r="AA1109" s="72"/>
      <c r="AB1109" s="177"/>
      <c r="AC1109" s="75"/>
      <c r="AD1109" s="75"/>
      <c r="AE1109" s="75"/>
      <c r="AF1109" s="75"/>
      <c r="AG1109" s="75"/>
      <c r="AH1109" s="75"/>
      <c r="AI1109" s="75"/>
      <c r="AJ1109" s="75"/>
      <c r="AK1109" s="75"/>
      <c r="AL1109" s="75"/>
      <c r="AM1109" s="75"/>
    </row>
    <row r="1110">
      <c r="A1110" s="75"/>
      <c r="B1110" s="171"/>
      <c r="C1110" s="172"/>
      <c r="D1110" s="72"/>
      <c r="E1110" s="143"/>
      <c r="F1110" s="71"/>
      <c r="G1110" s="72"/>
      <c r="H1110" s="173"/>
      <c r="I1110" s="71"/>
      <c r="J1110" s="72"/>
      <c r="K1110" s="173"/>
      <c r="L1110" s="71"/>
      <c r="M1110" s="71"/>
      <c r="N1110" s="71"/>
      <c r="O1110" s="72"/>
      <c r="P1110" s="174"/>
      <c r="Q1110" s="71"/>
      <c r="R1110" s="72"/>
      <c r="S1110" s="175"/>
      <c r="T1110" s="72"/>
      <c r="U1110" s="176"/>
      <c r="V1110" s="71"/>
      <c r="W1110" s="72"/>
      <c r="X1110" s="176"/>
      <c r="Y1110" s="72"/>
      <c r="Z1110" s="175"/>
      <c r="AA1110" s="72"/>
      <c r="AB1110" s="177"/>
      <c r="AC1110" s="75"/>
      <c r="AD1110" s="75"/>
      <c r="AE1110" s="75"/>
      <c r="AF1110" s="75"/>
      <c r="AG1110" s="75"/>
      <c r="AH1110" s="75"/>
      <c r="AI1110" s="75"/>
      <c r="AJ1110" s="75"/>
      <c r="AK1110" s="75"/>
      <c r="AL1110" s="75"/>
      <c r="AM1110" s="75"/>
    </row>
    <row r="1111">
      <c r="A1111" s="75"/>
      <c r="B1111" s="171"/>
      <c r="C1111" s="172"/>
      <c r="D1111" s="72"/>
      <c r="E1111" s="143"/>
      <c r="F1111" s="71"/>
      <c r="G1111" s="72"/>
      <c r="H1111" s="173"/>
      <c r="I1111" s="71"/>
      <c r="J1111" s="72"/>
      <c r="K1111" s="173"/>
      <c r="L1111" s="71"/>
      <c r="M1111" s="71"/>
      <c r="N1111" s="71"/>
      <c r="O1111" s="72"/>
      <c r="P1111" s="174"/>
      <c r="Q1111" s="71"/>
      <c r="R1111" s="72"/>
      <c r="S1111" s="175"/>
      <c r="T1111" s="72"/>
      <c r="U1111" s="176"/>
      <c r="V1111" s="71"/>
      <c r="W1111" s="72"/>
      <c r="X1111" s="176"/>
      <c r="Y1111" s="72"/>
      <c r="Z1111" s="175"/>
      <c r="AA1111" s="72"/>
      <c r="AB1111" s="177"/>
      <c r="AC1111" s="75"/>
      <c r="AD1111" s="75"/>
      <c r="AE1111" s="75"/>
      <c r="AF1111" s="75"/>
      <c r="AG1111" s="75"/>
      <c r="AH1111" s="75"/>
      <c r="AI1111" s="75"/>
      <c r="AJ1111" s="75"/>
      <c r="AK1111" s="75"/>
      <c r="AL1111" s="75"/>
      <c r="AM1111" s="75"/>
    </row>
    <row r="1112">
      <c r="A1112" s="75"/>
      <c r="B1112" s="171"/>
      <c r="C1112" s="172"/>
      <c r="D1112" s="72"/>
      <c r="E1112" s="143"/>
      <c r="F1112" s="71"/>
      <c r="G1112" s="72"/>
      <c r="H1112" s="173"/>
      <c r="I1112" s="71"/>
      <c r="J1112" s="72"/>
      <c r="K1112" s="173"/>
      <c r="L1112" s="71"/>
      <c r="M1112" s="71"/>
      <c r="N1112" s="71"/>
      <c r="O1112" s="72"/>
      <c r="P1112" s="174"/>
      <c r="Q1112" s="71"/>
      <c r="R1112" s="72"/>
      <c r="S1112" s="175"/>
      <c r="T1112" s="72"/>
      <c r="U1112" s="176"/>
      <c r="V1112" s="71"/>
      <c r="W1112" s="72"/>
      <c r="X1112" s="176"/>
      <c r="Y1112" s="72"/>
      <c r="Z1112" s="175"/>
      <c r="AA1112" s="72"/>
      <c r="AB1112" s="177"/>
      <c r="AC1112" s="75"/>
      <c r="AD1112" s="75"/>
      <c r="AE1112" s="75"/>
      <c r="AF1112" s="75"/>
      <c r="AG1112" s="75"/>
      <c r="AH1112" s="75"/>
      <c r="AI1112" s="75"/>
      <c r="AJ1112" s="75"/>
      <c r="AK1112" s="75"/>
      <c r="AL1112" s="75"/>
      <c r="AM1112" s="75"/>
    </row>
    <row r="1113">
      <c r="A1113" s="75"/>
      <c r="B1113" s="171"/>
      <c r="C1113" s="172"/>
      <c r="D1113" s="72"/>
      <c r="E1113" s="143"/>
      <c r="F1113" s="71"/>
      <c r="G1113" s="72"/>
      <c r="H1113" s="173"/>
      <c r="I1113" s="71"/>
      <c r="J1113" s="72"/>
      <c r="K1113" s="173"/>
      <c r="L1113" s="71"/>
      <c r="M1113" s="71"/>
      <c r="N1113" s="71"/>
      <c r="O1113" s="72"/>
      <c r="P1113" s="174"/>
      <c r="Q1113" s="71"/>
      <c r="R1113" s="72"/>
      <c r="S1113" s="175"/>
      <c r="T1113" s="72"/>
      <c r="U1113" s="176"/>
      <c r="V1113" s="71"/>
      <c r="W1113" s="72"/>
      <c r="X1113" s="176"/>
      <c r="Y1113" s="72"/>
      <c r="Z1113" s="175"/>
      <c r="AA1113" s="72"/>
      <c r="AB1113" s="177"/>
      <c r="AC1113" s="75"/>
      <c r="AD1113" s="75"/>
      <c r="AE1113" s="75"/>
      <c r="AF1113" s="75"/>
      <c r="AG1113" s="75"/>
      <c r="AH1113" s="75"/>
      <c r="AI1113" s="75"/>
      <c r="AJ1113" s="75"/>
      <c r="AK1113" s="75"/>
      <c r="AL1113" s="75"/>
      <c r="AM1113" s="75"/>
    </row>
    <row r="1114">
      <c r="A1114" s="75"/>
      <c r="B1114" s="171"/>
      <c r="C1114" s="172"/>
      <c r="D1114" s="72"/>
      <c r="E1114" s="143"/>
      <c r="F1114" s="71"/>
      <c r="G1114" s="72"/>
      <c r="H1114" s="173"/>
      <c r="I1114" s="71"/>
      <c r="J1114" s="72"/>
      <c r="K1114" s="173"/>
      <c r="L1114" s="71"/>
      <c r="M1114" s="71"/>
      <c r="N1114" s="71"/>
      <c r="O1114" s="72"/>
      <c r="P1114" s="174"/>
      <c r="Q1114" s="71"/>
      <c r="R1114" s="72"/>
      <c r="S1114" s="175"/>
      <c r="T1114" s="72"/>
      <c r="U1114" s="176"/>
      <c r="V1114" s="71"/>
      <c r="W1114" s="72"/>
      <c r="X1114" s="176"/>
      <c r="Y1114" s="72"/>
      <c r="Z1114" s="175"/>
      <c r="AA1114" s="72"/>
      <c r="AB1114" s="177"/>
      <c r="AC1114" s="75"/>
      <c r="AD1114" s="75"/>
      <c r="AE1114" s="75"/>
      <c r="AF1114" s="75"/>
      <c r="AG1114" s="75"/>
      <c r="AH1114" s="75"/>
      <c r="AI1114" s="75"/>
      <c r="AJ1114" s="75"/>
      <c r="AK1114" s="75"/>
      <c r="AL1114" s="75"/>
      <c r="AM1114" s="75"/>
    </row>
    <row r="1115">
      <c r="A1115" s="75"/>
      <c r="B1115" s="171"/>
      <c r="C1115" s="172"/>
      <c r="D1115" s="72"/>
      <c r="E1115" s="143"/>
      <c r="F1115" s="71"/>
      <c r="G1115" s="72"/>
      <c r="H1115" s="173"/>
      <c r="I1115" s="71"/>
      <c r="J1115" s="72"/>
      <c r="K1115" s="173"/>
      <c r="L1115" s="71"/>
      <c r="M1115" s="71"/>
      <c r="N1115" s="71"/>
      <c r="O1115" s="72"/>
      <c r="P1115" s="174"/>
      <c r="Q1115" s="71"/>
      <c r="R1115" s="72"/>
      <c r="S1115" s="175"/>
      <c r="T1115" s="72"/>
      <c r="U1115" s="176"/>
      <c r="V1115" s="71"/>
      <c r="W1115" s="72"/>
      <c r="X1115" s="176"/>
      <c r="Y1115" s="72"/>
      <c r="Z1115" s="175"/>
      <c r="AA1115" s="72"/>
      <c r="AB1115" s="177"/>
      <c r="AC1115" s="75"/>
      <c r="AD1115" s="75"/>
      <c r="AE1115" s="75"/>
      <c r="AF1115" s="75"/>
      <c r="AG1115" s="75"/>
      <c r="AH1115" s="75"/>
      <c r="AI1115" s="75"/>
      <c r="AJ1115" s="75"/>
      <c r="AK1115" s="75"/>
      <c r="AL1115" s="75"/>
      <c r="AM1115" s="75"/>
    </row>
    <row r="1116">
      <c r="A1116" s="75"/>
      <c r="B1116" s="171"/>
      <c r="C1116" s="172"/>
      <c r="D1116" s="72"/>
      <c r="E1116" s="143"/>
      <c r="F1116" s="71"/>
      <c r="G1116" s="72"/>
      <c r="H1116" s="173"/>
      <c r="I1116" s="71"/>
      <c r="J1116" s="72"/>
      <c r="K1116" s="173"/>
      <c r="L1116" s="71"/>
      <c r="M1116" s="71"/>
      <c r="N1116" s="71"/>
      <c r="O1116" s="72"/>
      <c r="P1116" s="174"/>
      <c r="Q1116" s="71"/>
      <c r="R1116" s="72"/>
      <c r="S1116" s="175"/>
      <c r="T1116" s="72"/>
      <c r="U1116" s="176"/>
      <c r="V1116" s="71"/>
      <c r="W1116" s="72"/>
      <c r="X1116" s="176"/>
      <c r="Y1116" s="72"/>
      <c r="Z1116" s="175"/>
      <c r="AA1116" s="72"/>
      <c r="AB1116" s="177"/>
      <c r="AC1116" s="75"/>
      <c r="AD1116" s="75"/>
      <c r="AE1116" s="75"/>
      <c r="AF1116" s="75"/>
      <c r="AG1116" s="75"/>
      <c r="AH1116" s="75"/>
      <c r="AI1116" s="75"/>
      <c r="AJ1116" s="75"/>
      <c r="AK1116" s="75"/>
      <c r="AL1116" s="75"/>
      <c r="AM1116" s="75"/>
    </row>
    <row r="1117">
      <c r="A1117" s="75"/>
      <c r="B1117" s="171"/>
      <c r="C1117" s="172"/>
      <c r="D1117" s="72"/>
      <c r="E1117" s="143"/>
      <c r="F1117" s="71"/>
      <c r="G1117" s="72"/>
      <c r="H1117" s="173"/>
      <c r="I1117" s="71"/>
      <c r="J1117" s="72"/>
      <c r="K1117" s="173"/>
      <c r="L1117" s="71"/>
      <c r="M1117" s="71"/>
      <c r="N1117" s="71"/>
      <c r="O1117" s="72"/>
      <c r="P1117" s="174"/>
      <c r="Q1117" s="71"/>
      <c r="R1117" s="72"/>
      <c r="S1117" s="175"/>
      <c r="T1117" s="72"/>
      <c r="U1117" s="176"/>
      <c r="V1117" s="71"/>
      <c r="W1117" s="72"/>
      <c r="X1117" s="176"/>
      <c r="Y1117" s="72"/>
      <c r="Z1117" s="175"/>
      <c r="AA1117" s="72"/>
      <c r="AB1117" s="177"/>
      <c r="AC1117" s="75"/>
      <c r="AD1117" s="75"/>
      <c r="AE1117" s="75"/>
      <c r="AF1117" s="75"/>
      <c r="AG1117" s="75"/>
      <c r="AH1117" s="75"/>
      <c r="AI1117" s="75"/>
      <c r="AJ1117" s="75"/>
      <c r="AK1117" s="75"/>
      <c r="AL1117" s="75"/>
      <c r="AM1117" s="75"/>
    </row>
    <row r="1118">
      <c r="A1118" s="75"/>
      <c r="B1118" s="171"/>
      <c r="C1118" s="172"/>
      <c r="D1118" s="72"/>
      <c r="E1118" s="143"/>
      <c r="F1118" s="71"/>
      <c r="G1118" s="72"/>
      <c r="H1118" s="173"/>
      <c r="I1118" s="71"/>
      <c r="J1118" s="72"/>
      <c r="K1118" s="173"/>
      <c r="L1118" s="71"/>
      <c r="M1118" s="71"/>
      <c r="N1118" s="71"/>
      <c r="O1118" s="72"/>
      <c r="P1118" s="174"/>
      <c r="Q1118" s="71"/>
      <c r="R1118" s="72"/>
      <c r="S1118" s="175"/>
      <c r="T1118" s="72"/>
      <c r="U1118" s="176"/>
      <c r="V1118" s="71"/>
      <c r="W1118" s="72"/>
      <c r="X1118" s="176"/>
      <c r="Y1118" s="72"/>
      <c r="Z1118" s="175"/>
      <c r="AA1118" s="72"/>
      <c r="AB1118" s="177"/>
      <c r="AC1118" s="75"/>
      <c r="AD1118" s="75"/>
      <c r="AE1118" s="75"/>
      <c r="AF1118" s="75"/>
      <c r="AG1118" s="75"/>
      <c r="AH1118" s="75"/>
      <c r="AI1118" s="75"/>
      <c r="AJ1118" s="75"/>
      <c r="AK1118" s="75"/>
      <c r="AL1118" s="75"/>
      <c r="AM1118" s="75"/>
    </row>
    <row r="1119">
      <c r="A1119" s="75"/>
      <c r="B1119" s="171"/>
      <c r="C1119" s="172"/>
      <c r="D1119" s="72"/>
      <c r="E1119" s="143"/>
      <c r="F1119" s="71"/>
      <c r="G1119" s="72"/>
      <c r="H1119" s="173"/>
      <c r="I1119" s="71"/>
      <c r="J1119" s="72"/>
      <c r="K1119" s="173"/>
      <c r="L1119" s="71"/>
      <c r="M1119" s="71"/>
      <c r="N1119" s="71"/>
      <c r="O1119" s="72"/>
      <c r="P1119" s="174"/>
      <c r="Q1119" s="71"/>
      <c r="R1119" s="72"/>
      <c r="S1119" s="175"/>
      <c r="T1119" s="72"/>
      <c r="U1119" s="176"/>
      <c r="V1119" s="71"/>
      <c r="W1119" s="72"/>
      <c r="X1119" s="176"/>
      <c r="Y1119" s="72"/>
      <c r="Z1119" s="175"/>
      <c r="AA1119" s="72"/>
      <c r="AB1119" s="177"/>
      <c r="AC1119" s="75"/>
      <c r="AD1119" s="75"/>
      <c r="AE1119" s="75"/>
      <c r="AF1119" s="75"/>
      <c r="AG1119" s="75"/>
      <c r="AH1119" s="75"/>
      <c r="AI1119" s="75"/>
      <c r="AJ1119" s="75"/>
      <c r="AK1119" s="75"/>
      <c r="AL1119" s="75"/>
      <c r="AM1119" s="75"/>
    </row>
    <row r="1120">
      <c r="A1120" s="75"/>
      <c r="B1120" s="171"/>
      <c r="C1120" s="172"/>
      <c r="D1120" s="72"/>
      <c r="E1120" s="143"/>
      <c r="F1120" s="71"/>
      <c r="G1120" s="72"/>
      <c r="H1120" s="173"/>
      <c r="I1120" s="71"/>
      <c r="J1120" s="72"/>
      <c r="K1120" s="173"/>
      <c r="L1120" s="71"/>
      <c r="M1120" s="71"/>
      <c r="N1120" s="71"/>
      <c r="O1120" s="72"/>
      <c r="P1120" s="174"/>
      <c r="Q1120" s="71"/>
      <c r="R1120" s="72"/>
      <c r="S1120" s="175"/>
      <c r="T1120" s="72"/>
      <c r="U1120" s="176"/>
      <c r="V1120" s="71"/>
      <c r="W1120" s="72"/>
      <c r="X1120" s="176"/>
      <c r="Y1120" s="72"/>
      <c r="Z1120" s="175"/>
      <c r="AA1120" s="72"/>
      <c r="AB1120" s="177"/>
      <c r="AC1120" s="75"/>
      <c r="AD1120" s="75"/>
      <c r="AE1120" s="75"/>
      <c r="AF1120" s="75"/>
      <c r="AG1120" s="75"/>
      <c r="AH1120" s="75"/>
      <c r="AI1120" s="75"/>
      <c r="AJ1120" s="75"/>
      <c r="AK1120" s="75"/>
      <c r="AL1120" s="75"/>
      <c r="AM1120" s="75"/>
    </row>
    <row r="1121">
      <c r="A1121" s="75"/>
      <c r="B1121" s="171"/>
      <c r="C1121" s="172"/>
      <c r="D1121" s="72"/>
      <c r="E1121" s="143"/>
      <c r="F1121" s="71"/>
      <c r="G1121" s="72"/>
      <c r="H1121" s="173"/>
      <c r="I1121" s="71"/>
      <c r="J1121" s="72"/>
      <c r="K1121" s="173"/>
      <c r="L1121" s="71"/>
      <c r="M1121" s="71"/>
      <c r="N1121" s="71"/>
      <c r="O1121" s="72"/>
      <c r="P1121" s="174"/>
      <c r="Q1121" s="71"/>
      <c r="R1121" s="72"/>
      <c r="S1121" s="175"/>
      <c r="T1121" s="72"/>
      <c r="U1121" s="176"/>
      <c r="V1121" s="71"/>
      <c r="W1121" s="72"/>
      <c r="X1121" s="176"/>
      <c r="Y1121" s="72"/>
      <c r="Z1121" s="175"/>
      <c r="AA1121" s="72"/>
      <c r="AB1121" s="177"/>
      <c r="AC1121" s="75"/>
      <c r="AD1121" s="75"/>
      <c r="AE1121" s="75"/>
      <c r="AF1121" s="75"/>
      <c r="AG1121" s="75"/>
      <c r="AH1121" s="75"/>
      <c r="AI1121" s="75"/>
      <c r="AJ1121" s="75"/>
      <c r="AK1121" s="75"/>
      <c r="AL1121" s="75"/>
      <c r="AM1121" s="75"/>
    </row>
    <row r="1122">
      <c r="A1122" s="75"/>
      <c r="B1122" s="171"/>
      <c r="C1122" s="172"/>
      <c r="D1122" s="72"/>
      <c r="E1122" s="143"/>
      <c r="F1122" s="71"/>
      <c r="G1122" s="72"/>
      <c r="H1122" s="173"/>
      <c r="I1122" s="71"/>
      <c r="J1122" s="72"/>
      <c r="K1122" s="173"/>
      <c r="L1122" s="71"/>
      <c r="M1122" s="71"/>
      <c r="N1122" s="71"/>
      <c r="O1122" s="72"/>
      <c r="P1122" s="174"/>
      <c r="Q1122" s="71"/>
      <c r="R1122" s="72"/>
      <c r="S1122" s="175"/>
      <c r="T1122" s="72"/>
      <c r="U1122" s="176"/>
      <c r="V1122" s="71"/>
      <c r="W1122" s="72"/>
      <c r="X1122" s="176"/>
      <c r="Y1122" s="72"/>
      <c r="Z1122" s="175"/>
      <c r="AA1122" s="72"/>
      <c r="AB1122" s="177"/>
      <c r="AC1122" s="75"/>
      <c r="AD1122" s="75"/>
      <c r="AE1122" s="75"/>
      <c r="AF1122" s="75"/>
      <c r="AG1122" s="75"/>
      <c r="AH1122" s="75"/>
      <c r="AI1122" s="75"/>
      <c r="AJ1122" s="75"/>
      <c r="AK1122" s="75"/>
      <c r="AL1122" s="75"/>
      <c r="AM1122" s="75"/>
    </row>
    <row r="1123">
      <c r="A1123" s="75"/>
      <c r="B1123" s="171"/>
      <c r="C1123" s="172"/>
      <c r="D1123" s="72"/>
      <c r="E1123" s="143"/>
      <c r="F1123" s="71"/>
      <c r="G1123" s="72"/>
      <c r="H1123" s="173"/>
      <c r="I1123" s="71"/>
      <c r="J1123" s="72"/>
      <c r="K1123" s="173"/>
      <c r="L1123" s="71"/>
      <c r="M1123" s="71"/>
      <c r="N1123" s="71"/>
      <c r="O1123" s="72"/>
      <c r="P1123" s="174"/>
      <c r="Q1123" s="71"/>
      <c r="R1123" s="72"/>
      <c r="S1123" s="175"/>
      <c r="T1123" s="72"/>
      <c r="U1123" s="176"/>
      <c r="V1123" s="71"/>
      <c r="W1123" s="72"/>
      <c r="X1123" s="176"/>
      <c r="Y1123" s="72"/>
      <c r="Z1123" s="175"/>
      <c r="AA1123" s="72"/>
      <c r="AB1123" s="177"/>
      <c r="AC1123" s="75"/>
      <c r="AD1123" s="75"/>
      <c r="AE1123" s="75"/>
      <c r="AF1123" s="75"/>
      <c r="AG1123" s="75"/>
      <c r="AH1123" s="75"/>
      <c r="AI1123" s="75"/>
      <c r="AJ1123" s="75"/>
      <c r="AK1123" s="75"/>
      <c r="AL1123" s="75"/>
      <c r="AM1123" s="75"/>
    </row>
    <row r="1124">
      <c r="A1124" s="75"/>
      <c r="B1124" s="171"/>
      <c r="C1124" s="172"/>
      <c r="D1124" s="72"/>
      <c r="E1124" s="143"/>
      <c r="F1124" s="71"/>
      <c r="G1124" s="72"/>
      <c r="H1124" s="173"/>
      <c r="I1124" s="71"/>
      <c r="J1124" s="72"/>
      <c r="K1124" s="173"/>
      <c r="L1124" s="71"/>
      <c r="M1124" s="71"/>
      <c r="N1124" s="71"/>
      <c r="O1124" s="72"/>
      <c r="P1124" s="174"/>
      <c r="Q1124" s="71"/>
      <c r="R1124" s="72"/>
      <c r="S1124" s="175"/>
      <c r="T1124" s="72"/>
      <c r="U1124" s="176"/>
      <c r="V1124" s="71"/>
      <c r="W1124" s="72"/>
      <c r="X1124" s="176"/>
      <c r="Y1124" s="72"/>
      <c r="Z1124" s="175"/>
      <c r="AA1124" s="72"/>
      <c r="AB1124" s="177"/>
      <c r="AC1124" s="75"/>
      <c r="AD1124" s="75"/>
      <c r="AE1124" s="75"/>
      <c r="AF1124" s="75"/>
      <c r="AG1124" s="75"/>
      <c r="AH1124" s="75"/>
      <c r="AI1124" s="75"/>
      <c r="AJ1124" s="75"/>
      <c r="AK1124" s="75"/>
      <c r="AL1124" s="75"/>
      <c r="AM1124" s="75"/>
    </row>
    <row r="1125">
      <c r="A1125" s="75"/>
      <c r="B1125" s="171"/>
      <c r="C1125" s="172"/>
      <c r="D1125" s="72"/>
      <c r="E1125" s="143"/>
      <c r="F1125" s="71"/>
      <c r="G1125" s="72"/>
      <c r="H1125" s="173"/>
      <c r="I1125" s="71"/>
      <c r="J1125" s="72"/>
      <c r="K1125" s="173"/>
      <c r="L1125" s="71"/>
      <c r="M1125" s="71"/>
      <c r="N1125" s="71"/>
      <c r="O1125" s="72"/>
      <c r="P1125" s="174"/>
      <c r="Q1125" s="71"/>
      <c r="R1125" s="72"/>
      <c r="S1125" s="175"/>
      <c r="T1125" s="72"/>
      <c r="U1125" s="176"/>
      <c r="V1125" s="71"/>
      <c r="W1125" s="72"/>
      <c r="X1125" s="176"/>
      <c r="Y1125" s="72"/>
      <c r="Z1125" s="175"/>
      <c r="AA1125" s="72"/>
      <c r="AB1125" s="177"/>
      <c r="AC1125" s="75"/>
      <c r="AD1125" s="75"/>
      <c r="AE1125" s="75"/>
      <c r="AF1125" s="75"/>
      <c r="AG1125" s="75"/>
      <c r="AH1125" s="75"/>
      <c r="AI1125" s="75"/>
      <c r="AJ1125" s="75"/>
      <c r="AK1125" s="75"/>
      <c r="AL1125" s="75"/>
      <c r="AM1125" s="75"/>
    </row>
    <row r="1126">
      <c r="A1126" s="75"/>
      <c r="B1126" s="171"/>
      <c r="C1126" s="172"/>
      <c r="D1126" s="72"/>
      <c r="E1126" s="143"/>
      <c r="F1126" s="71"/>
      <c r="G1126" s="72"/>
      <c r="H1126" s="173"/>
      <c r="I1126" s="71"/>
      <c r="J1126" s="72"/>
      <c r="K1126" s="173"/>
      <c r="L1126" s="71"/>
      <c r="M1126" s="71"/>
      <c r="N1126" s="71"/>
      <c r="O1126" s="72"/>
      <c r="P1126" s="174"/>
      <c r="Q1126" s="71"/>
      <c r="R1126" s="72"/>
      <c r="S1126" s="175"/>
      <c r="T1126" s="72"/>
      <c r="U1126" s="176"/>
      <c r="V1126" s="71"/>
      <c r="W1126" s="72"/>
      <c r="X1126" s="176"/>
      <c r="Y1126" s="72"/>
      <c r="Z1126" s="175"/>
      <c r="AA1126" s="72"/>
      <c r="AB1126" s="177"/>
      <c r="AC1126" s="75"/>
      <c r="AD1126" s="75"/>
      <c r="AE1126" s="75"/>
      <c r="AF1126" s="75"/>
      <c r="AG1126" s="75"/>
      <c r="AH1126" s="75"/>
      <c r="AI1126" s="75"/>
      <c r="AJ1126" s="75"/>
      <c r="AK1126" s="75"/>
      <c r="AL1126" s="75"/>
      <c r="AM1126" s="75"/>
    </row>
    <row r="1127">
      <c r="A1127" s="75"/>
      <c r="B1127" s="171"/>
      <c r="C1127" s="172"/>
      <c r="D1127" s="72"/>
      <c r="E1127" s="143"/>
      <c r="F1127" s="71"/>
      <c r="G1127" s="72"/>
      <c r="H1127" s="173"/>
      <c r="I1127" s="71"/>
      <c r="J1127" s="72"/>
      <c r="K1127" s="173"/>
      <c r="L1127" s="71"/>
      <c r="M1127" s="71"/>
      <c r="N1127" s="71"/>
      <c r="O1127" s="72"/>
      <c r="P1127" s="174"/>
      <c r="Q1127" s="71"/>
      <c r="R1127" s="72"/>
      <c r="S1127" s="175"/>
      <c r="T1127" s="72"/>
      <c r="U1127" s="176"/>
      <c r="V1127" s="71"/>
      <c r="W1127" s="72"/>
      <c r="X1127" s="176"/>
      <c r="Y1127" s="72"/>
      <c r="Z1127" s="175"/>
      <c r="AA1127" s="72"/>
      <c r="AB1127" s="177"/>
      <c r="AC1127" s="75"/>
      <c r="AD1127" s="75"/>
      <c r="AE1127" s="75"/>
      <c r="AF1127" s="75"/>
      <c r="AG1127" s="75"/>
      <c r="AH1127" s="75"/>
      <c r="AI1127" s="75"/>
      <c r="AJ1127" s="75"/>
      <c r="AK1127" s="75"/>
      <c r="AL1127" s="75"/>
      <c r="AM1127" s="75"/>
    </row>
    <row r="1128">
      <c r="A1128" s="75"/>
      <c r="B1128" s="171"/>
      <c r="C1128" s="172"/>
      <c r="D1128" s="72"/>
      <c r="E1128" s="143"/>
      <c r="F1128" s="71"/>
      <c r="G1128" s="72"/>
      <c r="H1128" s="173"/>
      <c r="I1128" s="71"/>
      <c r="J1128" s="72"/>
      <c r="K1128" s="173"/>
      <c r="L1128" s="71"/>
      <c r="M1128" s="71"/>
      <c r="N1128" s="71"/>
      <c r="O1128" s="72"/>
      <c r="P1128" s="174"/>
      <c r="Q1128" s="71"/>
      <c r="R1128" s="72"/>
      <c r="S1128" s="175"/>
      <c r="T1128" s="72"/>
      <c r="U1128" s="176"/>
      <c r="V1128" s="71"/>
      <c r="W1128" s="72"/>
      <c r="X1128" s="176"/>
      <c r="Y1128" s="72"/>
      <c r="Z1128" s="175"/>
      <c r="AA1128" s="72"/>
      <c r="AB1128" s="177"/>
      <c r="AC1128" s="75"/>
      <c r="AD1128" s="75"/>
      <c r="AE1128" s="75"/>
      <c r="AF1128" s="75"/>
      <c r="AG1128" s="75"/>
      <c r="AH1128" s="75"/>
      <c r="AI1128" s="75"/>
      <c r="AJ1128" s="75"/>
      <c r="AK1128" s="75"/>
      <c r="AL1128" s="75"/>
      <c r="AM1128" s="75"/>
    </row>
    <row r="1129">
      <c r="A1129" s="75"/>
      <c r="B1129" s="171"/>
      <c r="C1129" s="172"/>
      <c r="D1129" s="72"/>
      <c r="E1129" s="143"/>
      <c r="F1129" s="71"/>
      <c r="G1129" s="72"/>
      <c r="H1129" s="173"/>
      <c r="I1129" s="71"/>
      <c r="J1129" s="72"/>
      <c r="K1129" s="173"/>
      <c r="L1129" s="71"/>
      <c r="M1129" s="71"/>
      <c r="N1129" s="71"/>
      <c r="O1129" s="72"/>
      <c r="P1129" s="174"/>
      <c r="Q1129" s="71"/>
      <c r="R1129" s="72"/>
      <c r="S1129" s="175"/>
      <c r="T1129" s="72"/>
      <c r="U1129" s="176"/>
      <c r="V1129" s="71"/>
      <c r="W1129" s="72"/>
      <c r="X1129" s="176"/>
      <c r="Y1129" s="72"/>
      <c r="Z1129" s="175"/>
      <c r="AA1129" s="72"/>
      <c r="AB1129" s="177"/>
      <c r="AC1129" s="75"/>
      <c r="AD1129" s="75"/>
      <c r="AE1129" s="75"/>
      <c r="AF1129" s="75"/>
      <c r="AG1129" s="75"/>
      <c r="AH1129" s="75"/>
      <c r="AI1129" s="75"/>
      <c r="AJ1129" s="75"/>
      <c r="AK1129" s="75"/>
      <c r="AL1129" s="75"/>
      <c r="AM1129" s="75"/>
    </row>
    <row r="1130">
      <c r="A1130" s="75"/>
      <c r="B1130" s="171"/>
      <c r="C1130" s="172"/>
      <c r="D1130" s="72"/>
      <c r="E1130" s="143"/>
      <c r="F1130" s="71"/>
      <c r="G1130" s="72"/>
      <c r="H1130" s="173"/>
      <c r="I1130" s="71"/>
      <c r="J1130" s="72"/>
      <c r="K1130" s="173"/>
      <c r="L1130" s="71"/>
      <c r="M1130" s="71"/>
      <c r="N1130" s="71"/>
      <c r="O1130" s="72"/>
      <c r="P1130" s="174"/>
      <c r="Q1130" s="71"/>
      <c r="R1130" s="72"/>
      <c r="S1130" s="175"/>
      <c r="T1130" s="72"/>
      <c r="U1130" s="176"/>
      <c r="V1130" s="71"/>
      <c r="W1130" s="72"/>
      <c r="X1130" s="176"/>
      <c r="Y1130" s="72"/>
      <c r="Z1130" s="175"/>
      <c r="AA1130" s="72"/>
      <c r="AB1130" s="177"/>
      <c r="AC1130" s="75"/>
      <c r="AD1130" s="75"/>
      <c r="AE1130" s="75"/>
      <c r="AF1130" s="75"/>
      <c r="AG1130" s="75"/>
      <c r="AH1130" s="75"/>
      <c r="AI1130" s="75"/>
      <c r="AJ1130" s="75"/>
      <c r="AK1130" s="75"/>
      <c r="AL1130" s="75"/>
      <c r="AM1130" s="75"/>
    </row>
    <row r="1131">
      <c r="A1131" s="75"/>
      <c r="B1131" s="171"/>
      <c r="C1131" s="172"/>
      <c r="D1131" s="72"/>
      <c r="E1131" s="143"/>
      <c r="F1131" s="71"/>
      <c r="G1131" s="72"/>
      <c r="H1131" s="173"/>
      <c r="I1131" s="71"/>
      <c r="J1131" s="72"/>
      <c r="K1131" s="173"/>
      <c r="L1131" s="71"/>
      <c r="M1131" s="71"/>
      <c r="N1131" s="71"/>
      <c r="O1131" s="72"/>
      <c r="P1131" s="174"/>
      <c r="Q1131" s="71"/>
      <c r="R1131" s="72"/>
      <c r="S1131" s="175"/>
      <c r="T1131" s="72"/>
      <c r="U1131" s="176"/>
      <c r="V1131" s="71"/>
      <c r="W1131" s="72"/>
      <c r="X1131" s="176"/>
      <c r="Y1131" s="72"/>
      <c r="Z1131" s="175"/>
      <c r="AA1131" s="72"/>
      <c r="AB1131" s="177"/>
      <c r="AC1131" s="75"/>
      <c r="AD1131" s="75"/>
      <c r="AE1131" s="75"/>
      <c r="AF1131" s="75"/>
      <c r="AG1131" s="75"/>
      <c r="AH1131" s="75"/>
      <c r="AI1131" s="75"/>
      <c r="AJ1131" s="75"/>
      <c r="AK1131" s="75"/>
      <c r="AL1131" s="75"/>
      <c r="AM1131" s="75"/>
    </row>
    <row r="1132">
      <c r="A1132" s="75"/>
      <c r="B1132" s="171"/>
      <c r="C1132" s="172"/>
      <c r="D1132" s="72"/>
      <c r="E1132" s="143"/>
      <c r="F1132" s="71"/>
      <c r="G1132" s="72"/>
      <c r="H1132" s="173"/>
      <c r="I1132" s="71"/>
      <c r="J1132" s="72"/>
      <c r="K1132" s="173"/>
      <c r="L1132" s="71"/>
      <c r="M1132" s="71"/>
      <c r="N1132" s="71"/>
      <c r="O1132" s="72"/>
      <c r="P1132" s="174"/>
      <c r="Q1132" s="71"/>
      <c r="R1132" s="72"/>
      <c r="S1132" s="175"/>
      <c r="T1132" s="72"/>
      <c r="U1132" s="176"/>
      <c r="V1132" s="71"/>
      <c r="W1132" s="72"/>
      <c r="X1132" s="176"/>
      <c r="Y1132" s="72"/>
      <c r="Z1132" s="175"/>
      <c r="AA1132" s="72"/>
      <c r="AB1132" s="177"/>
      <c r="AC1132" s="75"/>
      <c r="AD1132" s="75"/>
      <c r="AE1132" s="75"/>
      <c r="AF1132" s="75"/>
      <c r="AG1132" s="75"/>
      <c r="AH1132" s="75"/>
      <c r="AI1132" s="75"/>
      <c r="AJ1132" s="75"/>
      <c r="AK1132" s="75"/>
      <c r="AL1132" s="75"/>
      <c r="AM1132" s="75"/>
    </row>
    <row r="1133">
      <c r="A1133" s="75"/>
      <c r="B1133" s="171"/>
      <c r="C1133" s="172"/>
      <c r="D1133" s="72"/>
      <c r="E1133" s="143"/>
      <c r="F1133" s="71"/>
      <c r="G1133" s="72"/>
      <c r="H1133" s="173"/>
      <c r="I1133" s="71"/>
      <c r="J1133" s="72"/>
      <c r="K1133" s="173"/>
      <c r="L1133" s="71"/>
      <c r="M1133" s="71"/>
      <c r="N1133" s="71"/>
      <c r="O1133" s="72"/>
      <c r="P1133" s="174"/>
      <c r="Q1133" s="71"/>
      <c r="R1133" s="72"/>
      <c r="S1133" s="175"/>
      <c r="T1133" s="72"/>
      <c r="U1133" s="176"/>
      <c r="V1133" s="71"/>
      <c r="W1133" s="72"/>
      <c r="X1133" s="176"/>
      <c r="Y1133" s="72"/>
      <c r="Z1133" s="175"/>
      <c r="AA1133" s="72"/>
      <c r="AB1133" s="177"/>
      <c r="AC1133" s="75"/>
      <c r="AD1133" s="75"/>
      <c r="AE1133" s="75"/>
      <c r="AF1133" s="75"/>
      <c r="AG1133" s="75"/>
      <c r="AH1133" s="75"/>
      <c r="AI1133" s="75"/>
      <c r="AJ1133" s="75"/>
      <c r="AK1133" s="75"/>
      <c r="AL1133" s="75"/>
      <c r="AM1133" s="75"/>
    </row>
    <row r="1134">
      <c r="A1134" s="75"/>
      <c r="B1134" s="171"/>
      <c r="C1134" s="172"/>
      <c r="D1134" s="72"/>
      <c r="E1134" s="143"/>
      <c r="F1134" s="71"/>
      <c r="G1134" s="72"/>
      <c r="H1134" s="173"/>
      <c r="I1134" s="71"/>
      <c r="J1134" s="72"/>
      <c r="K1134" s="173"/>
      <c r="L1134" s="71"/>
      <c r="M1134" s="71"/>
      <c r="N1134" s="71"/>
      <c r="O1134" s="72"/>
      <c r="P1134" s="174"/>
      <c r="Q1134" s="71"/>
      <c r="R1134" s="72"/>
      <c r="S1134" s="175"/>
      <c r="T1134" s="72"/>
      <c r="U1134" s="176"/>
      <c r="V1134" s="71"/>
      <c r="W1134" s="72"/>
      <c r="X1134" s="176"/>
      <c r="Y1134" s="72"/>
      <c r="Z1134" s="175"/>
      <c r="AA1134" s="72"/>
      <c r="AB1134" s="177"/>
      <c r="AC1134" s="75"/>
      <c r="AD1134" s="75"/>
      <c r="AE1134" s="75"/>
      <c r="AF1134" s="75"/>
      <c r="AG1134" s="75"/>
      <c r="AH1134" s="75"/>
      <c r="AI1134" s="75"/>
      <c r="AJ1134" s="75"/>
      <c r="AK1134" s="75"/>
      <c r="AL1134" s="75"/>
      <c r="AM1134" s="75"/>
    </row>
    <row r="1135">
      <c r="A1135" s="75"/>
      <c r="B1135" s="171"/>
      <c r="C1135" s="172"/>
      <c r="D1135" s="72"/>
      <c r="E1135" s="143"/>
      <c r="F1135" s="71"/>
      <c r="G1135" s="72"/>
      <c r="H1135" s="173"/>
      <c r="I1135" s="71"/>
      <c r="J1135" s="72"/>
      <c r="K1135" s="173"/>
      <c r="L1135" s="71"/>
      <c r="M1135" s="71"/>
      <c r="N1135" s="71"/>
      <c r="O1135" s="72"/>
      <c r="P1135" s="174"/>
      <c r="Q1135" s="71"/>
      <c r="R1135" s="72"/>
      <c r="S1135" s="175"/>
      <c r="T1135" s="72"/>
      <c r="U1135" s="176"/>
      <c r="V1135" s="71"/>
      <c r="W1135" s="72"/>
      <c r="X1135" s="176"/>
      <c r="Y1135" s="72"/>
      <c r="Z1135" s="175"/>
      <c r="AA1135" s="72"/>
      <c r="AB1135" s="177"/>
      <c r="AC1135" s="75"/>
      <c r="AD1135" s="75"/>
      <c r="AE1135" s="75"/>
      <c r="AF1135" s="75"/>
      <c r="AG1135" s="75"/>
      <c r="AH1135" s="75"/>
      <c r="AI1135" s="75"/>
      <c r="AJ1135" s="75"/>
      <c r="AK1135" s="75"/>
      <c r="AL1135" s="75"/>
      <c r="AM1135" s="75"/>
    </row>
    <row r="1136">
      <c r="A1136" s="75"/>
      <c r="B1136" s="171"/>
      <c r="C1136" s="172"/>
      <c r="D1136" s="72"/>
      <c r="E1136" s="143"/>
      <c r="F1136" s="71"/>
      <c r="G1136" s="72"/>
      <c r="H1136" s="173"/>
      <c r="I1136" s="71"/>
      <c r="J1136" s="72"/>
      <c r="K1136" s="173"/>
      <c r="L1136" s="71"/>
      <c r="M1136" s="71"/>
      <c r="N1136" s="71"/>
      <c r="O1136" s="72"/>
      <c r="P1136" s="174"/>
      <c r="Q1136" s="71"/>
      <c r="R1136" s="72"/>
      <c r="S1136" s="175"/>
      <c r="T1136" s="72"/>
      <c r="U1136" s="176"/>
      <c r="V1136" s="71"/>
      <c r="W1136" s="72"/>
      <c r="X1136" s="176"/>
      <c r="Y1136" s="72"/>
      <c r="Z1136" s="175"/>
      <c r="AA1136" s="72"/>
      <c r="AB1136" s="177"/>
      <c r="AC1136" s="75"/>
      <c r="AD1136" s="75"/>
      <c r="AE1136" s="75"/>
      <c r="AF1136" s="75"/>
      <c r="AG1136" s="75"/>
      <c r="AH1136" s="75"/>
      <c r="AI1136" s="75"/>
      <c r="AJ1136" s="75"/>
      <c r="AK1136" s="75"/>
      <c r="AL1136" s="75"/>
      <c r="AM1136" s="75"/>
    </row>
    <row r="1137">
      <c r="A1137" s="75"/>
      <c r="B1137" s="171"/>
      <c r="C1137" s="172"/>
      <c r="D1137" s="72"/>
      <c r="E1137" s="143"/>
      <c r="F1137" s="71"/>
      <c r="G1137" s="72"/>
      <c r="H1137" s="173"/>
      <c r="I1137" s="71"/>
      <c r="J1137" s="72"/>
      <c r="K1137" s="173"/>
      <c r="L1137" s="71"/>
      <c r="M1137" s="71"/>
      <c r="N1137" s="71"/>
      <c r="O1137" s="72"/>
      <c r="P1137" s="174"/>
      <c r="Q1137" s="71"/>
      <c r="R1137" s="72"/>
      <c r="S1137" s="175"/>
      <c r="T1137" s="72"/>
      <c r="U1137" s="176"/>
      <c r="V1137" s="71"/>
      <c r="W1137" s="72"/>
      <c r="X1137" s="176"/>
      <c r="Y1137" s="72"/>
      <c r="Z1137" s="175"/>
      <c r="AA1137" s="72"/>
      <c r="AB1137" s="177"/>
      <c r="AC1137" s="75"/>
      <c r="AD1137" s="75"/>
      <c r="AE1137" s="75"/>
      <c r="AF1137" s="75"/>
      <c r="AG1137" s="75"/>
      <c r="AH1137" s="75"/>
      <c r="AI1137" s="75"/>
      <c r="AJ1137" s="75"/>
      <c r="AK1137" s="75"/>
      <c r="AL1137" s="75"/>
      <c r="AM1137" s="75"/>
    </row>
    <row r="1138">
      <c r="A1138" s="75"/>
      <c r="B1138" s="171"/>
      <c r="C1138" s="172"/>
      <c r="D1138" s="72"/>
      <c r="E1138" s="143"/>
      <c r="F1138" s="71"/>
      <c r="G1138" s="72"/>
      <c r="H1138" s="173"/>
      <c r="I1138" s="71"/>
      <c r="J1138" s="72"/>
      <c r="K1138" s="173"/>
      <c r="L1138" s="71"/>
      <c r="M1138" s="71"/>
      <c r="N1138" s="71"/>
      <c r="O1138" s="72"/>
      <c r="P1138" s="174"/>
      <c r="Q1138" s="71"/>
      <c r="R1138" s="72"/>
      <c r="S1138" s="175"/>
      <c r="T1138" s="72"/>
      <c r="U1138" s="176"/>
      <c r="V1138" s="71"/>
      <c r="W1138" s="72"/>
      <c r="X1138" s="176"/>
      <c r="Y1138" s="72"/>
      <c r="Z1138" s="175"/>
      <c r="AA1138" s="72"/>
      <c r="AB1138" s="177"/>
      <c r="AC1138" s="75"/>
      <c r="AD1138" s="75"/>
      <c r="AE1138" s="75"/>
      <c r="AF1138" s="75"/>
      <c r="AG1138" s="75"/>
      <c r="AH1138" s="75"/>
      <c r="AI1138" s="75"/>
      <c r="AJ1138" s="75"/>
      <c r="AK1138" s="75"/>
      <c r="AL1138" s="75"/>
      <c r="AM1138" s="75"/>
    </row>
    <row r="1139">
      <c r="A1139" s="75"/>
      <c r="B1139" s="171"/>
      <c r="C1139" s="172"/>
      <c r="D1139" s="72"/>
      <c r="E1139" s="143"/>
      <c r="F1139" s="71"/>
      <c r="G1139" s="72"/>
      <c r="H1139" s="173"/>
      <c r="I1139" s="71"/>
      <c r="J1139" s="72"/>
      <c r="K1139" s="173"/>
      <c r="L1139" s="71"/>
      <c r="M1139" s="71"/>
      <c r="N1139" s="71"/>
      <c r="O1139" s="72"/>
      <c r="P1139" s="174"/>
      <c r="Q1139" s="71"/>
      <c r="R1139" s="72"/>
      <c r="S1139" s="175"/>
      <c r="T1139" s="72"/>
      <c r="U1139" s="176"/>
      <c r="V1139" s="71"/>
      <c r="W1139" s="72"/>
      <c r="X1139" s="176"/>
      <c r="Y1139" s="72"/>
      <c r="Z1139" s="175"/>
      <c r="AA1139" s="72"/>
      <c r="AB1139" s="177"/>
      <c r="AC1139" s="75"/>
      <c r="AD1139" s="75"/>
      <c r="AE1139" s="75"/>
      <c r="AF1139" s="75"/>
      <c r="AG1139" s="75"/>
      <c r="AH1139" s="75"/>
      <c r="AI1139" s="75"/>
      <c r="AJ1139" s="75"/>
      <c r="AK1139" s="75"/>
      <c r="AL1139" s="75"/>
      <c r="AM1139" s="75"/>
    </row>
    <row r="1140">
      <c r="A1140" s="75"/>
      <c r="B1140" s="171"/>
      <c r="C1140" s="172"/>
      <c r="D1140" s="72"/>
      <c r="E1140" s="143"/>
      <c r="F1140" s="71"/>
      <c r="G1140" s="72"/>
      <c r="H1140" s="173"/>
      <c r="I1140" s="71"/>
      <c r="J1140" s="72"/>
      <c r="K1140" s="173"/>
      <c r="L1140" s="71"/>
      <c r="M1140" s="71"/>
      <c r="N1140" s="71"/>
      <c r="O1140" s="72"/>
      <c r="P1140" s="174"/>
      <c r="Q1140" s="71"/>
      <c r="R1140" s="72"/>
      <c r="S1140" s="175"/>
      <c r="T1140" s="72"/>
      <c r="U1140" s="176"/>
      <c r="V1140" s="71"/>
      <c r="W1140" s="72"/>
      <c r="X1140" s="176"/>
      <c r="Y1140" s="72"/>
      <c r="Z1140" s="175"/>
      <c r="AA1140" s="72"/>
      <c r="AB1140" s="177"/>
      <c r="AC1140" s="75"/>
      <c r="AD1140" s="75"/>
      <c r="AE1140" s="75"/>
      <c r="AF1140" s="75"/>
      <c r="AG1140" s="75"/>
      <c r="AH1140" s="75"/>
      <c r="AI1140" s="75"/>
      <c r="AJ1140" s="75"/>
      <c r="AK1140" s="75"/>
      <c r="AL1140" s="75"/>
      <c r="AM1140" s="75"/>
    </row>
    <row r="1141">
      <c r="A1141" s="75"/>
      <c r="B1141" s="171"/>
      <c r="C1141" s="172"/>
      <c r="D1141" s="72"/>
      <c r="E1141" s="143"/>
      <c r="F1141" s="71"/>
      <c r="G1141" s="72"/>
      <c r="H1141" s="173"/>
      <c r="I1141" s="71"/>
      <c r="J1141" s="72"/>
      <c r="K1141" s="173"/>
      <c r="L1141" s="71"/>
      <c r="M1141" s="71"/>
      <c r="N1141" s="71"/>
      <c r="O1141" s="72"/>
      <c r="P1141" s="174"/>
      <c r="Q1141" s="71"/>
      <c r="R1141" s="72"/>
      <c r="S1141" s="175"/>
      <c r="T1141" s="72"/>
      <c r="U1141" s="176"/>
      <c r="V1141" s="71"/>
      <c r="W1141" s="72"/>
      <c r="X1141" s="176"/>
      <c r="Y1141" s="72"/>
      <c r="Z1141" s="175"/>
      <c r="AA1141" s="72"/>
      <c r="AB1141" s="177"/>
      <c r="AC1141" s="75"/>
      <c r="AD1141" s="75"/>
      <c r="AE1141" s="75"/>
      <c r="AF1141" s="75"/>
      <c r="AG1141" s="75"/>
      <c r="AH1141" s="75"/>
      <c r="AI1141" s="75"/>
      <c r="AJ1141" s="75"/>
      <c r="AK1141" s="75"/>
      <c r="AL1141" s="75"/>
      <c r="AM1141" s="75"/>
    </row>
    <row r="1142">
      <c r="A1142" s="75"/>
      <c r="B1142" s="171"/>
      <c r="C1142" s="172"/>
      <c r="D1142" s="72"/>
      <c r="E1142" s="143"/>
      <c r="F1142" s="71"/>
      <c r="G1142" s="72"/>
      <c r="H1142" s="173"/>
      <c r="I1142" s="71"/>
      <c r="J1142" s="72"/>
      <c r="K1142" s="173"/>
      <c r="L1142" s="71"/>
      <c r="M1142" s="71"/>
      <c r="N1142" s="71"/>
      <c r="O1142" s="72"/>
      <c r="P1142" s="174"/>
      <c r="Q1142" s="71"/>
      <c r="R1142" s="72"/>
      <c r="S1142" s="175"/>
      <c r="T1142" s="72"/>
      <c r="U1142" s="176"/>
      <c r="V1142" s="71"/>
      <c r="W1142" s="72"/>
      <c r="X1142" s="176"/>
      <c r="Y1142" s="72"/>
      <c r="Z1142" s="175"/>
      <c r="AA1142" s="72"/>
      <c r="AB1142" s="177"/>
      <c r="AC1142" s="75"/>
      <c r="AD1142" s="75"/>
      <c r="AE1142" s="75"/>
      <c r="AF1142" s="75"/>
      <c r="AG1142" s="75"/>
      <c r="AH1142" s="75"/>
      <c r="AI1142" s="75"/>
      <c r="AJ1142" s="75"/>
      <c r="AK1142" s="75"/>
      <c r="AL1142" s="75"/>
      <c r="AM1142" s="75"/>
    </row>
    <row r="1143">
      <c r="A1143" s="75"/>
      <c r="B1143" s="171"/>
      <c r="C1143" s="172"/>
      <c r="D1143" s="72"/>
      <c r="E1143" s="143"/>
      <c r="F1143" s="71"/>
      <c r="G1143" s="72"/>
      <c r="H1143" s="173"/>
      <c r="I1143" s="71"/>
      <c r="J1143" s="72"/>
      <c r="K1143" s="173"/>
      <c r="L1143" s="71"/>
      <c r="M1143" s="71"/>
      <c r="N1143" s="71"/>
      <c r="O1143" s="72"/>
      <c r="P1143" s="174"/>
      <c r="Q1143" s="71"/>
      <c r="R1143" s="72"/>
      <c r="S1143" s="175"/>
      <c r="T1143" s="72"/>
      <c r="U1143" s="176"/>
      <c r="V1143" s="71"/>
      <c r="W1143" s="72"/>
      <c r="X1143" s="176"/>
      <c r="Y1143" s="72"/>
      <c r="Z1143" s="175"/>
      <c r="AA1143" s="72"/>
      <c r="AB1143" s="177"/>
      <c r="AC1143" s="75"/>
      <c r="AD1143" s="75"/>
      <c r="AE1143" s="75"/>
      <c r="AF1143" s="75"/>
      <c r="AG1143" s="75"/>
      <c r="AH1143" s="75"/>
      <c r="AI1143" s="75"/>
      <c r="AJ1143" s="75"/>
      <c r="AK1143" s="75"/>
      <c r="AL1143" s="75"/>
      <c r="AM1143" s="75"/>
    </row>
    <row r="1144">
      <c r="A1144" s="75"/>
      <c r="B1144" s="171"/>
      <c r="C1144" s="172"/>
      <c r="D1144" s="72"/>
      <c r="E1144" s="143"/>
      <c r="F1144" s="71"/>
      <c r="G1144" s="72"/>
      <c r="H1144" s="173"/>
      <c r="I1144" s="71"/>
      <c r="J1144" s="72"/>
      <c r="K1144" s="173"/>
      <c r="L1144" s="71"/>
      <c r="M1144" s="71"/>
      <c r="N1144" s="71"/>
      <c r="O1144" s="72"/>
      <c r="P1144" s="174"/>
      <c r="Q1144" s="71"/>
      <c r="R1144" s="72"/>
      <c r="S1144" s="175"/>
      <c r="T1144" s="72"/>
      <c r="U1144" s="176"/>
      <c r="V1144" s="71"/>
      <c r="W1144" s="72"/>
      <c r="X1144" s="176"/>
      <c r="Y1144" s="72"/>
      <c r="Z1144" s="175"/>
      <c r="AA1144" s="72"/>
      <c r="AB1144" s="177"/>
      <c r="AC1144" s="75"/>
      <c r="AD1144" s="75"/>
      <c r="AE1144" s="75"/>
      <c r="AF1144" s="75"/>
      <c r="AG1144" s="75"/>
      <c r="AH1144" s="75"/>
      <c r="AI1144" s="75"/>
      <c r="AJ1144" s="75"/>
      <c r="AK1144" s="75"/>
      <c r="AL1144" s="75"/>
      <c r="AM1144" s="75"/>
    </row>
    <row r="1145">
      <c r="A1145" s="75"/>
      <c r="B1145" s="171"/>
      <c r="C1145" s="172"/>
      <c r="D1145" s="72"/>
      <c r="E1145" s="143"/>
      <c r="F1145" s="71"/>
      <c r="G1145" s="72"/>
      <c r="H1145" s="173"/>
      <c r="I1145" s="71"/>
      <c r="J1145" s="72"/>
      <c r="K1145" s="173"/>
      <c r="L1145" s="71"/>
      <c r="M1145" s="71"/>
      <c r="N1145" s="71"/>
      <c r="O1145" s="72"/>
      <c r="P1145" s="174"/>
      <c r="Q1145" s="71"/>
      <c r="R1145" s="72"/>
      <c r="S1145" s="175"/>
      <c r="T1145" s="72"/>
      <c r="U1145" s="176"/>
      <c r="V1145" s="71"/>
      <c r="W1145" s="72"/>
      <c r="X1145" s="176"/>
      <c r="Y1145" s="72"/>
      <c r="Z1145" s="175"/>
      <c r="AA1145" s="72"/>
      <c r="AB1145" s="177"/>
      <c r="AC1145" s="75"/>
      <c r="AD1145" s="75"/>
      <c r="AE1145" s="75"/>
      <c r="AF1145" s="75"/>
      <c r="AG1145" s="75"/>
      <c r="AH1145" s="75"/>
      <c r="AI1145" s="75"/>
      <c r="AJ1145" s="75"/>
      <c r="AK1145" s="75"/>
      <c r="AL1145" s="75"/>
      <c r="AM1145" s="75"/>
    </row>
    <row r="1146">
      <c r="A1146" s="75"/>
      <c r="B1146" s="171"/>
      <c r="C1146" s="172"/>
      <c r="D1146" s="72"/>
      <c r="E1146" s="143"/>
      <c r="F1146" s="71"/>
      <c r="G1146" s="72"/>
      <c r="H1146" s="173"/>
      <c r="I1146" s="71"/>
      <c r="J1146" s="72"/>
      <c r="K1146" s="173"/>
      <c r="L1146" s="71"/>
      <c r="M1146" s="71"/>
      <c r="N1146" s="71"/>
      <c r="O1146" s="72"/>
      <c r="P1146" s="174"/>
      <c r="Q1146" s="71"/>
      <c r="R1146" s="72"/>
      <c r="S1146" s="175"/>
      <c r="T1146" s="72"/>
      <c r="U1146" s="176"/>
      <c r="V1146" s="71"/>
      <c r="W1146" s="72"/>
      <c r="X1146" s="176"/>
      <c r="Y1146" s="72"/>
      <c r="Z1146" s="175"/>
      <c r="AA1146" s="72"/>
      <c r="AB1146" s="177"/>
      <c r="AC1146" s="75"/>
      <c r="AD1146" s="75"/>
      <c r="AE1146" s="75"/>
      <c r="AF1146" s="75"/>
      <c r="AG1146" s="75"/>
      <c r="AH1146" s="75"/>
      <c r="AI1146" s="75"/>
      <c r="AJ1146" s="75"/>
      <c r="AK1146" s="75"/>
      <c r="AL1146" s="75"/>
      <c r="AM1146" s="75"/>
    </row>
    <row r="1147">
      <c r="A1147" s="75"/>
      <c r="B1147" s="171"/>
      <c r="C1147" s="172"/>
      <c r="D1147" s="72"/>
      <c r="E1147" s="143"/>
      <c r="F1147" s="71"/>
      <c r="G1147" s="72"/>
      <c r="H1147" s="173"/>
      <c r="I1147" s="71"/>
      <c r="J1147" s="72"/>
      <c r="K1147" s="173"/>
      <c r="L1147" s="71"/>
      <c r="M1147" s="71"/>
      <c r="N1147" s="71"/>
      <c r="O1147" s="72"/>
      <c r="P1147" s="174"/>
      <c r="Q1147" s="71"/>
      <c r="R1147" s="72"/>
      <c r="S1147" s="175"/>
      <c r="T1147" s="72"/>
      <c r="U1147" s="176"/>
      <c r="V1147" s="71"/>
      <c r="W1147" s="72"/>
      <c r="X1147" s="176"/>
      <c r="Y1147" s="72"/>
      <c r="Z1147" s="175"/>
      <c r="AA1147" s="72"/>
      <c r="AB1147" s="177"/>
      <c r="AC1147" s="75"/>
      <c r="AD1147" s="75"/>
      <c r="AE1147" s="75"/>
      <c r="AF1147" s="75"/>
      <c r="AG1147" s="75"/>
      <c r="AH1147" s="75"/>
      <c r="AI1147" s="75"/>
      <c r="AJ1147" s="75"/>
      <c r="AK1147" s="75"/>
      <c r="AL1147" s="75"/>
      <c r="AM1147" s="75"/>
    </row>
    <row r="1148">
      <c r="A1148" s="75"/>
      <c r="B1148" s="171"/>
      <c r="C1148" s="172"/>
      <c r="D1148" s="72"/>
      <c r="E1148" s="143"/>
      <c r="F1148" s="71"/>
      <c r="G1148" s="72"/>
      <c r="H1148" s="173"/>
      <c r="I1148" s="71"/>
      <c r="J1148" s="72"/>
      <c r="K1148" s="173"/>
      <c r="L1148" s="71"/>
      <c r="M1148" s="71"/>
      <c r="N1148" s="71"/>
      <c r="O1148" s="72"/>
      <c r="P1148" s="174"/>
      <c r="Q1148" s="71"/>
      <c r="R1148" s="72"/>
      <c r="S1148" s="175"/>
      <c r="T1148" s="72"/>
      <c r="U1148" s="176"/>
      <c r="V1148" s="71"/>
      <c r="W1148" s="72"/>
      <c r="X1148" s="176"/>
      <c r="Y1148" s="72"/>
      <c r="Z1148" s="175"/>
      <c r="AA1148" s="72"/>
      <c r="AB1148" s="177"/>
      <c r="AC1148" s="75"/>
      <c r="AD1148" s="75"/>
      <c r="AE1148" s="75"/>
      <c r="AF1148" s="75"/>
      <c r="AG1148" s="75"/>
      <c r="AH1148" s="75"/>
      <c r="AI1148" s="75"/>
      <c r="AJ1148" s="75"/>
      <c r="AK1148" s="75"/>
      <c r="AL1148" s="75"/>
      <c r="AM1148" s="75"/>
    </row>
    <row r="1149">
      <c r="A1149" s="75"/>
      <c r="B1149" s="171"/>
      <c r="C1149" s="172"/>
      <c r="D1149" s="72"/>
      <c r="E1149" s="143"/>
      <c r="F1149" s="71"/>
      <c r="G1149" s="72"/>
      <c r="H1149" s="173"/>
      <c r="I1149" s="71"/>
      <c r="J1149" s="72"/>
      <c r="K1149" s="173"/>
      <c r="L1149" s="71"/>
      <c r="M1149" s="71"/>
      <c r="N1149" s="71"/>
      <c r="O1149" s="72"/>
      <c r="P1149" s="174"/>
      <c r="Q1149" s="71"/>
      <c r="R1149" s="72"/>
      <c r="S1149" s="175"/>
      <c r="T1149" s="72"/>
      <c r="U1149" s="176"/>
      <c r="V1149" s="71"/>
      <c r="W1149" s="72"/>
      <c r="X1149" s="176"/>
      <c r="Y1149" s="72"/>
      <c r="Z1149" s="175"/>
      <c r="AA1149" s="72"/>
      <c r="AB1149" s="177"/>
      <c r="AC1149" s="75"/>
      <c r="AD1149" s="75"/>
      <c r="AE1149" s="75"/>
      <c r="AF1149" s="75"/>
      <c r="AG1149" s="75"/>
      <c r="AH1149" s="75"/>
      <c r="AI1149" s="75"/>
      <c r="AJ1149" s="75"/>
      <c r="AK1149" s="75"/>
      <c r="AL1149" s="75"/>
      <c r="AM1149" s="75"/>
    </row>
    <row r="1150">
      <c r="A1150" s="75"/>
      <c r="B1150" s="171"/>
      <c r="C1150" s="172"/>
      <c r="D1150" s="72"/>
      <c r="E1150" s="143"/>
      <c r="F1150" s="71"/>
      <c r="G1150" s="72"/>
      <c r="H1150" s="173"/>
      <c r="I1150" s="71"/>
      <c r="J1150" s="72"/>
      <c r="K1150" s="173"/>
      <c r="L1150" s="71"/>
      <c r="M1150" s="71"/>
      <c r="N1150" s="71"/>
      <c r="O1150" s="72"/>
      <c r="P1150" s="174"/>
      <c r="Q1150" s="71"/>
      <c r="R1150" s="72"/>
      <c r="S1150" s="175"/>
      <c r="T1150" s="72"/>
      <c r="U1150" s="176"/>
      <c r="V1150" s="71"/>
      <c r="W1150" s="72"/>
      <c r="X1150" s="176"/>
      <c r="Y1150" s="72"/>
      <c r="Z1150" s="175"/>
      <c r="AA1150" s="72"/>
      <c r="AB1150" s="177"/>
      <c r="AC1150" s="75"/>
      <c r="AD1150" s="75"/>
      <c r="AE1150" s="75"/>
      <c r="AF1150" s="75"/>
      <c r="AG1150" s="75"/>
      <c r="AH1150" s="75"/>
      <c r="AI1150" s="75"/>
      <c r="AJ1150" s="75"/>
      <c r="AK1150" s="75"/>
      <c r="AL1150" s="75"/>
      <c r="AM1150" s="75"/>
    </row>
    <row r="1151">
      <c r="A1151" s="75"/>
      <c r="B1151" s="171"/>
      <c r="C1151" s="172"/>
      <c r="D1151" s="72"/>
      <c r="E1151" s="143"/>
      <c r="F1151" s="71"/>
      <c r="G1151" s="72"/>
      <c r="H1151" s="173"/>
      <c r="I1151" s="71"/>
      <c r="J1151" s="72"/>
      <c r="K1151" s="173"/>
      <c r="L1151" s="71"/>
      <c r="M1151" s="71"/>
      <c r="N1151" s="71"/>
      <c r="O1151" s="72"/>
      <c r="P1151" s="174"/>
      <c r="Q1151" s="71"/>
      <c r="R1151" s="72"/>
      <c r="S1151" s="175"/>
      <c r="T1151" s="72"/>
      <c r="U1151" s="176"/>
      <c r="V1151" s="71"/>
      <c r="W1151" s="72"/>
      <c r="X1151" s="176"/>
      <c r="Y1151" s="72"/>
      <c r="Z1151" s="175"/>
      <c r="AA1151" s="72"/>
      <c r="AB1151" s="177"/>
      <c r="AC1151" s="75"/>
      <c r="AD1151" s="75"/>
      <c r="AE1151" s="75"/>
      <c r="AF1151" s="75"/>
      <c r="AG1151" s="75"/>
      <c r="AH1151" s="75"/>
      <c r="AI1151" s="75"/>
      <c r="AJ1151" s="75"/>
      <c r="AK1151" s="75"/>
      <c r="AL1151" s="75"/>
      <c r="AM1151" s="75"/>
    </row>
    <row r="1152">
      <c r="A1152" s="75"/>
      <c r="B1152" s="171"/>
      <c r="C1152" s="172"/>
      <c r="D1152" s="72"/>
      <c r="E1152" s="143"/>
      <c r="F1152" s="71"/>
      <c r="G1152" s="72"/>
      <c r="H1152" s="173"/>
      <c r="I1152" s="71"/>
      <c r="J1152" s="72"/>
      <c r="K1152" s="173"/>
      <c r="L1152" s="71"/>
      <c r="M1152" s="71"/>
      <c r="N1152" s="71"/>
      <c r="O1152" s="72"/>
      <c r="P1152" s="174"/>
      <c r="Q1152" s="71"/>
      <c r="R1152" s="72"/>
      <c r="S1152" s="175"/>
      <c r="T1152" s="72"/>
      <c r="U1152" s="176"/>
      <c r="V1152" s="71"/>
      <c r="W1152" s="72"/>
      <c r="X1152" s="176"/>
      <c r="Y1152" s="72"/>
      <c r="Z1152" s="175"/>
      <c r="AA1152" s="72"/>
      <c r="AB1152" s="177"/>
      <c r="AC1152" s="75"/>
      <c r="AD1152" s="75"/>
      <c r="AE1152" s="75"/>
      <c r="AF1152" s="75"/>
      <c r="AG1152" s="75"/>
      <c r="AH1152" s="75"/>
      <c r="AI1152" s="75"/>
      <c r="AJ1152" s="75"/>
      <c r="AK1152" s="75"/>
      <c r="AL1152" s="75"/>
      <c r="AM1152" s="75"/>
    </row>
    <row r="1153">
      <c r="A1153" s="75"/>
      <c r="B1153" s="171"/>
      <c r="C1153" s="172"/>
      <c r="D1153" s="72"/>
      <c r="E1153" s="143"/>
      <c r="F1153" s="71"/>
      <c r="G1153" s="72"/>
      <c r="H1153" s="173"/>
      <c r="I1153" s="71"/>
      <c r="J1153" s="72"/>
      <c r="K1153" s="173"/>
      <c r="L1153" s="71"/>
      <c r="M1153" s="71"/>
      <c r="N1153" s="71"/>
      <c r="O1153" s="72"/>
      <c r="P1153" s="174"/>
      <c r="Q1153" s="71"/>
      <c r="R1153" s="72"/>
      <c r="S1153" s="175"/>
      <c r="T1153" s="72"/>
      <c r="U1153" s="176"/>
      <c r="V1153" s="71"/>
      <c r="W1153" s="72"/>
      <c r="X1153" s="176"/>
      <c r="Y1153" s="72"/>
      <c r="Z1153" s="175"/>
      <c r="AA1153" s="72"/>
      <c r="AB1153" s="177"/>
      <c r="AC1153" s="75"/>
      <c r="AD1153" s="75"/>
      <c r="AE1153" s="75"/>
      <c r="AF1153" s="75"/>
      <c r="AG1153" s="75"/>
      <c r="AH1153" s="75"/>
      <c r="AI1153" s="75"/>
      <c r="AJ1153" s="75"/>
      <c r="AK1153" s="75"/>
      <c r="AL1153" s="75"/>
      <c r="AM1153" s="75"/>
    </row>
    <row r="1154">
      <c r="A1154" s="75"/>
      <c r="B1154" s="171"/>
      <c r="C1154" s="172"/>
      <c r="D1154" s="72"/>
      <c r="E1154" s="143"/>
      <c r="F1154" s="71"/>
      <c r="G1154" s="72"/>
      <c r="H1154" s="173"/>
      <c r="I1154" s="71"/>
      <c r="J1154" s="72"/>
      <c r="K1154" s="173"/>
      <c r="L1154" s="71"/>
      <c r="M1154" s="71"/>
      <c r="N1154" s="71"/>
      <c r="O1154" s="72"/>
      <c r="P1154" s="174"/>
      <c r="Q1154" s="71"/>
      <c r="R1154" s="72"/>
      <c r="S1154" s="175"/>
      <c r="T1154" s="72"/>
      <c r="U1154" s="176"/>
      <c r="V1154" s="71"/>
      <c r="W1154" s="72"/>
      <c r="X1154" s="176"/>
      <c r="Y1154" s="72"/>
      <c r="Z1154" s="175"/>
      <c r="AA1154" s="72"/>
      <c r="AB1154" s="177"/>
      <c r="AC1154" s="75"/>
      <c r="AD1154" s="75"/>
      <c r="AE1154" s="75"/>
      <c r="AF1154" s="75"/>
      <c r="AG1154" s="75"/>
      <c r="AH1154" s="75"/>
      <c r="AI1154" s="75"/>
      <c r="AJ1154" s="75"/>
      <c r="AK1154" s="75"/>
      <c r="AL1154" s="75"/>
      <c r="AM1154" s="75"/>
    </row>
    <row r="1155">
      <c r="A1155" s="75"/>
      <c r="B1155" s="171"/>
      <c r="C1155" s="172"/>
      <c r="D1155" s="72"/>
      <c r="E1155" s="143"/>
      <c r="F1155" s="71"/>
      <c r="G1155" s="72"/>
      <c r="H1155" s="173"/>
      <c r="I1155" s="71"/>
      <c r="J1155" s="72"/>
      <c r="K1155" s="173"/>
      <c r="L1155" s="71"/>
      <c r="M1155" s="71"/>
      <c r="N1155" s="71"/>
      <c r="O1155" s="72"/>
      <c r="P1155" s="174"/>
      <c r="Q1155" s="71"/>
      <c r="R1155" s="72"/>
      <c r="S1155" s="175"/>
      <c r="T1155" s="72"/>
      <c r="U1155" s="176"/>
      <c r="V1155" s="71"/>
      <c r="W1155" s="72"/>
      <c r="X1155" s="176"/>
      <c r="Y1155" s="72"/>
      <c r="Z1155" s="175"/>
      <c r="AA1155" s="72"/>
      <c r="AB1155" s="177"/>
      <c r="AC1155" s="75"/>
      <c r="AD1155" s="75"/>
      <c r="AE1155" s="75"/>
      <c r="AF1155" s="75"/>
      <c r="AG1155" s="75"/>
      <c r="AH1155" s="75"/>
      <c r="AI1155" s="75"/>
      <c r="AJ1155" s="75"/>
      <c r="AK1155" s="75"/>
      <c r="AL1155" s="75"/>
      <c r="AM1155" s="75"/>
    </row>
    <row r="1156">
      <c r="A1156" s="75"/>
      <c r="B1156" s="171"/>
      <c r="C1156" s="172"/>
      <c r="D1156" s="72"/>
      <c r="E1156" s="143"/>
      <c r="F1156" s="71"/>
      <c r="G1156" s="72"/>
      <c r="H1156" s="173"/>
      <c r="I1156" s="71"/>
      <c r="J1156" s="72"/>
      <c r="K1156" s="173"/>
      <c r="L1156" s="71"/>
      <c r="M1156" s="71"/>
      <c r="N1156" s="71"/>
      <c r="O1156" s="72"/>
      <c r="P1156" s="174"/>
      <c r="Q1156" s="71"/>
      <c r="R1156" s="72"/>
      <c r="S1156" s="175"/>
      <c r="T1156" s="72"/>
      <c r="U1156" s="176"/>
      <c r="V1156" s="71"/>
      <c r="W1156" s="72"/>
      <c r="X1156" s="176"/>
      <c r="Y1156" s="72"/>
      <c r="Z1156" s="175"/>
      <c r="AA1156" s="72"/>
      <c r="AB1156" s="177"/>
      <c r="AC1156" s="75"/>
      <c r="AD1156" s="75"/>
      <c r="AE1156" s="75"/>
      <c r="AF1156" s="75"/>
      <c r="AG1156" s="75"/>
      <c r="AH1156" s="75"/>
      <c r="AI1156" s="75"/>
      <c r="AJ1156" s="75"/>
      <c r="AK1156" s="75"/>
      <c r="AL1156" s="75"/>
      <c r="AM1156" s="75"/>
    </row>
    <row r="1157">
      <c r="A1157" s="75"/>
      <c r="B1157" s="171"/>
      <c r="C1157" s="172"/>
      <c r="D1157" s="72"/>
      <c r="E1157" s="143"/>
      <c r="F1157" s="71"/>
      <c r="G1157" s="72"/>
      <c r="H1157" s="173"/>
      <c r="I1157" s="71"/>
      <c r="J1157" s="72"/>
      <c r="K1157" s="173"/>
      <c r="L1157" s="71"/>
      <c r="M1157" s="71"/>
      <c r="N1157" s="71"/>
      <c r="O1157" s="72"/>
      <c r="P1157" s="174"/>
      <c r="Q1157" s="71"/>
      <c r="R1157" s="72"/>
      <c r="S1157" s="175"/>
      <c r="T1157" s="72"/>
      <c r="U1157" s="176"/>
      <c r="V1157" s="71"/>
      <c r="W1157" s="72"/>
      <c r="X1157" s="176"/>
      <c r="Y1157" s="72"/>
      <c r="Z1157" s="175"/>
      <c r="AA1157" s="72"/>
      <c r="AB1157" s="177"/>
      <c r="AC1157" s="75"/>
      <c r="AD1157" s="75"/>
      <c r="AE1157" s="75"/>
      <c r="AF1157" s="75"/>
      <c r="AG1157" s="75"/>
      <c r="AH1157" s="75"/>
      <c r="AI1157" s="75"/>
      <c r="AJ1157" s="75"/>
      <c r="AK1157" s="75"/>
      <c r="AL1157" s="75"/>
      <c r="AM1157" s="75"/>
    </row>
    <row r="1158">
      <c r="A1158" s="75"/>
      <c r="B1158" s="171"/>
      <c r="C1158" s="172"/>
      <c r="D1158" s="72"/>
      <c r="E1158" s="143"/>
      <c r="F1158" s="71"/>
      <c r="G1158" s="72"/>
      <c r="H1158" s="173"/>
      <c r="I1158" s="71"/>
      <c r="J1158" s="72"/>
      <c r="K1158" s="173"/>
      <c r="L1158" s="71"/>
      <c r="M1158" s="71"/>
      <c r="N1158" s="71"/>
      <c r="O1158" s="72"/>
      <c r="P1158" s="174"/>
      <c r="Q1158" s="71"/>
      <c r="R1158" s="72"/>
      <c r="S1158" s="175"/>
      <c r="T1158" s="72"/>
      <c r="U1158" s="176"/>
      <c r="V1158" s="71"/>
      <c r="W1158" s="72"/>
      <c r="X1158" s="176"/>
      <c r="Y1158" s="72"/>
      <c r="Z1158" s="175"/>
      <c r="AA1158" s="72"/>
      <c r="AB1158" s="177"/>
      <c r="AC1158" s="75"/>
      <c r="AD1158" s="75"/>
      <c r="AE1158" s="75"/>
      <c r="AF1158" s="75"/>
      <c r="AG1158" s="75"/>
      <c r="AH1158" s="75"/>
      <c r="AI1158" s="75"/>
      <c r="AJ1158" s="75"/>
      <c r="AK1158" s="75"/>
      <c r="AL1158" s="75"/>
      <c r="AM1158" s="75"/>
    </row>
    <row r="1159">
      <c r="A1159" s="75"/>
      <c r="B1159" s="171"/>
      <c r="C1159" s="172"/>
      <c r="D1159" s="72"/>
      <c r="E1159" s="143"/>
      <c r="F1159" s="71"/>
      <c r="G1159" s="72"/>
      <c r="H1159" s="173"/>
      <c r="I1159" s="71"/>
      <c r="J1159" s="72"/>
      <c r="K1159" s="173"/>
      <c r="L1159" s="71"/>
      <c r="M1159" s="71"/>
      <c r="N1159" s="71"/>
      <c r="O1159" s="72"/>
      <c r="P1159" s="174"/>
      <c r="Q1159" s="71"/>
      <c r="R1159" s="72"/>
      <c r="S1159" s="175"/>
      <c r="T1159" s="72"/>
      <c r="U1159" s="176"/>
      <c r="V1159" s="71"/>
      <c r="W1159" s="72"/>
      <c r="X1159" s="176"/>
      <c r="Y1159" s="72"/>
      <c r="Z1159" s="175"/>
      <c r="AA1159" s="72"/>
      <c r="AB1159" s="177"/>
      <c r="AC1159" s="75"/>
      <c r="AD1159" s="75"/>
      <c r="AE1159" s="75"/>
      <c r="AF1159" s="75"/>
      <c r="AG1159" s="75"/>
      <c r="AH1159" s="75"/>
      <c r="AI1159" s="75"/>
      <c r="AJ1159" s="75"/>
      <c r="AK1159" s="75"/>
      <c r="AL1159" s="75"/>
      <c r="AM1159" s="75"/>
    </row>
    <row r="1160">
      <c r="A1160" s="75"/>
      <c r="B1160" s="171"/>
      <c r="C1160" s="172"/>
      <c r="D1160" s="72"/>
      <c r="E1160" s="143"/>
      <c r="F1160" s="71"/>
      <c r="G1160" s="72"/>
      <c r="H1160" s="173"/>
      <c r="I1160" s="71"/>
      <c r="J1160" s="72"/>
      <c r="K1160" s="173"/>
      <c r="L1160" s="71"/>
      <c r="M1160" s="71"/>
      <c r="N1160" s="71"/>
      <c r="O1160" s="72"/>
      <c r="P1160" s="174"/>
      <c r="Q1160" s="71"/>
      <c r="R1160" s="72"/>
      <c r="S1160" s="175"/>
      <c r="T1160" s="72"/>
      <c r="U1160" s="176"/>
      <c r="V1160" s="71"/>
      <c r="W1160" s="72"/>
      <c r="X1160" s="176"/>
      <c r="Y1160" s="72"/>
      <c r="Z1160" s="175"/>
      <c r="AA1160" s="72"/>
      <c r="AB1160" s="177"/>
      <c r="AC1160" s="75"/>
      <c r="AD1160" s="75"/>
      <c r="AE1160" s="75"/>
      <c r="AF1160" s="75"/>
      <c r="AG1160" s="75"/>
      <c r="AH1160" s="75"/>
      <c r="AI1160" s="75"/>
      <c r="AJ1160" s="75"/>
      <c r="AK1160" s="75"/>
      <c r="AL1160" s="75"/>
      <c r="AM1160" s="75"/>
    </row>
    <row r="1161">
      <c r="A1161" s="75"/>
      <c r="B1161" s="171"/>
      <c r="C1161" s="172"/>
      <c r="D1161" s="72"/>
      <c r="E1161" s="143"/>
      <c r="F1161" s="71"/>
      <c r="G1161" s="72"/>
      <c r="H1161" s="173"/>
      <c r="I1161" s="71"/>
      <c r="J1161" s="72"/>
      <c r="K1161" s="173"/>
      <c r="L1161" s="71"/>
      <c r="M1161" s="71"/>
      <c r="N1161" s="71"/>
      <c r="O1161" s="72"/>
      <c r="P1161" s="174"/>
      <c r="Q1161" s="71"/>
      <c r="R1161" s="72"/>
      <c r="S1161" s="175"/>
      <c r="T1161" s="72"/>
      <c r="U1161" s="176"/>
      <c r="V1161" s="71"/>
      <c r="W1161" s="72"/>
      <c r="X1161" s="176"/>
      <c r="Y1161" s="72"/>
      <c r="Z1161" s="175"/>
      <c r="AA1161" s="72"/>
      <c r="AB1161" s="177"/>
      <c r="AC1161" s="75"/>
      <c r="AD1161" s="75"/>
      <c r="AE1161" s="75"/>
      <c r="AF1161" s="75"/>
      <c r="AG1161" s="75"/>
      <c r="AH1161" s="75"/>
      <c r="AI1161" s="75"/>
      <c r="AJ1161" s="75"/>
      <c r="AK1161" s="75"/>
      <c r="AL1161" s="75"/>
      <c r="AM1161" s="75"/>
    </row>
    <row r="1162">
      <c r="A1162" s="75"/>
      <c r="B1162" s="171"/>
      <c r="C1162" s="172"/>
      <c r="D1162" s="72"/>
      <c r="E1162" s="143"/>
      <c r="F1162" s="71"/>
      <c r="G1162" s="72"/>
      <c r="H1162" s="173"/>
      <c r="I1162" s="71"/>
      <c r="J1162" s="72"/>
      <c r="K1162" s="173"/>
      <c r="L1162" s="71"/>
      <c r="M1162" s="71"/>
      <c r="N1162" s="71"/>
      <c r="O1162" s="72"/>
      <c r="P1162" s="174"/>
      <c r="Q1162" s="71"/>
      <c r="R1162" s="72"/>
      <c r="S1162" s="175"/>
      <c r="T1162" s="72"/>
      <c r="U1162" s="176"/>
      <c r="V1162" s="71"/>
      <c r="W1162" s="72"/>
      <c r="X1162" s="176"/>
      <c r="Y1162" s="72"/>
      <c r="Z1162" s="175"/>
      <c r="AA1162" s="72"/>
      <c r="AB1162" s="177"/>
      <c r="AC1162" s="75"/>
      <c r="AD1162" s="75"/>
      <c r="AE1162" s="75"/>
      <c r="AF1162" s="75"/>
      <c r="AG1162" s="75"/>
      <c r="AH1162" s="75"/>
      <c r="AI1162" s="75"/>
      <c r="AJ1162" s="75"/>
      <c r="AK1162" s="75"/>
      <c r="AL1162" s="75"/>
      <c r="AM1162" s="75"/>
    </row>
    <row r="1163">
      <c r="A1163" s="75"/>
      <c r="B1163" s="171"/>
      <c r="C1163" s="172"/>
      <c r="D1163" s="72"/>
      <c r="E1163" s="143"/>
      <c r="F1163" s="71"/>
      <c r="G1163" s="72"/>
      <c r="H1163" s="173"/>
      <c r="I1163" s="71"/>
      <c r="J1163" s="72"/>
      <c r="K1163" s="173"/>
      <c r="L1163" s="71"/>
      <c r="M1163" s="71"/>
      <c r="N1163" s="71"/>
      <c r="O1163" s="72"/>
      <c r="P1163" s="174"/>
      <c r="Q1163" s="71"/>
      <c r="R1163" s="72"/>
      <c r="S1163" s="175"/>
      <c r="T1163" s="72"/>
      <c r="U1163" s="176"/>
      <c r="V1163" s="71"/>
      <c r="W1163" s="72"/>
      <c r="X1163" s="176"/>
      <c r="Y1163" s="72"/>
      <c r="Z1163" s="175"/>
      <c r="AA1163" s="72"/>
      <c r="AB1163" s="177"/>
      <c r="AC1163" s="75"/>
      <c r="AD1163" s="75"/>
      <c r="AE1163" s="75"/>
      <c r="AF1163" s="75"/>
      <c r="AG1163" s="75"/>
      <c r="AH1163" s="75"/>
      <c r="AI1163" s="75"/>
      <c r="AJ1163" s="75"/>
      <c r="AK1163" s="75"/>
      <c r="AL1163" s="75"/>
      <c r="AM1163" s="75"/>
    </row>
    <row r="1164">
      <c r="A1164" s="75"/>
      <c r="B1164" s="171"/>
      <c r="C1164" s="172"/>
      <c r="D1164" s="72"/>
      <c r="E1164" s="143"/>
      <c r="F1164" s="71"/>
      <c r="G1164" s="72"/>
      <c r="H1164" s="173"/>
      <c r="I1164" s="71"/>
      <c r="J1164" s="72"/>
      <c r="K1164" s="173"/>
      <c r="L1164" s="71"/>
      <c r="M1164" s="71"/>
      <c r="N1164" s="71"/>
      <c r="O1164" s="72"/>
      <c r="P1164" s="174"/>
      <c r="Q1164" s="71"/>
      <c r="R1164" s="72"/>
      <c r="S1164" s="175"/>
      <c r="T1164" s="72"/>
      <c r="U1164" s="176"/>
      <c r="V1164" s="71"/>
      <c r="W1164" s="72"/>
      <c r="X1164" s="176"/>
      <c r="Y1164" s="72"/>
      <c r="Z1164" s="175"/>
      <c r="AA1164" s="72"/>
      <c r="AB1164" s="177"/>
      <c r="AC1164" s="75"/>
      <c r="AD1164" s="75"/>
      <c r="AE1164" s="75"/>
      <c r="AF1164" s="75"/>
      <c r="AG1164" s="75"/>
      <c r="AH1164" s="75"/>
      <c r="AI1164" s="75"/>
      <c r="AJ1164" s="75"/>
      <c r="AK1164" s="75"/>
      <c r="AL1164" s="75"/>
      <c r="AM1164" s="75"/>
    </row>
    <row r="1165">
      <c r="A1165" s="75"/>
      <c r="B1165" s="171"/>
      <c r="C1165" s="172"/>
      <c r="D1165" s="72"/>
      <c r="E1165" s="143"/>
      <c r="F1165" s="71"/>
      <c r="G1165" s="72"/>
      <c r="H1165" s="173"/>
      <c r="I1165" s="71"/>
      <c r="J1165" s="72"/>
      <c r="K1165" s="173"/>
      <c r="L1165" s="71"/>
      <c r="M1165" s="71"/>
      <c r="N1165" s="71"/>
      <c r="O1165" s="72"/>
      <c r="P1165" s="174"/>
      <c r="Q1165" s="71"/>
      <c r="R1165" s="72"/>
      <c r="S1165" s="175"/>
      <c r="T1165" s="72"/>
      <c r="U1165" s="176"/>
      <c r="V1165" s="71"/>
      <c r="W1165" s="72"/>
      <c r="X1165" s="176"/>
      <c r="Y1165" s="72"/>
      <c r="Z1165" s="175"/>
      <c r="AA1165" s="72"/>
      <c r="AB1165" s="177"/>
      <c r="AC1165" s="75"/>
      <c r="AD1165" s="75"/>
      <c r="AE1165" s="75"/>
      <c r="AF1165" s="75"/>
      <c r="AG1165" s="75"/>
      <c r="AH1165" s="75"/>
      <c r="AI1165" s="75"/>
      <c r="AJ1165" s="75"/>
      <c r="AK1165" s="75"/>
      <c r="AL1165" s="75"/>
      <c r="AM1165" s="75"/>
    </row>
    <row r="1166">
      <c r="A1166" s="75"/>
      <c r="B1166" s="171"/>
      <c r="C1166" s="172"/>
      <c r="D1166" s="72"/>
      <c r="E1166" s="143"/>
      <c r="F1166" s="71"/>
      <c r="G1166" s="72"/>
      <c r="H1166" s="173"/>
      <c r="I1166" s="71"/>
      <c r="J1166" s="72"/>
      <c r="K1166" s="173"/>
      <c r="L1166" s="71"/>
      <c r="M1166" s="71"/>
      <c r="N1166" s="71"/>
      <c r="O1166" s="72"/>
      <c r="P1166" s="174"/>
      <c r="Q1166" s="71"/>
      <c r="R1166" s="72"/>
      <c r="S1166" s="175"/>
      <c r="T1166" s="72"/>
      <c r="U1166" s="176"/>
      <c r="V1166" s="71"/>
      <c r="W1166" s="72"/>
      <c r="X1166" s="176"/>
      <c r="Y1166" s="72"/>
      <c r="Z1166" s="175"/>
      <c r="AA1166" s="72"/>
      <c r="AB1166" s="177"/>
      <c r="AC1166" s="75"/>
      <c r="AD1166" s="75"/>
      <c r="AE1166" s="75"/>
      <c r="AF1166" s="75"/>
      <c r="AG1166" s="75"/>
      <c r="AH1166" s="75"/>
      <c r="AI1166" s="75"/>
      <c r="AJ1166" s="75"/>
      <c r="AK1166" s="75"/>
      <c r="AL1166" s="75"/>
      <c r="AM1166" s="75"/>
    </row>
    <row r="1167">
      <c r="A1167" s="75"/>
      <c r="B1167" s="171"/>
      <c r="C1167" s="172"/>
      <c r="D1167" s="72"/>
      <c r="E1167" s="143"/>
      <c r="F1167" s="71"/>
      <c r="G1167" s="72"/>
      <c r="H1167" s="173"/>
      <c r="I1167" s="71"/>
      <c r="J1167" s="72"/>
      <c r="K1167" s="173"/>
      <c r="L1167" s="71"/>
      <c r="M1167" s="71"/>
      <c r="N1167" s="71"/>
      <c r="O1167" s="72"/>
      <c r="P1167" s="174"/>
      <c r="Q1167" s="71"/>
      <c r="R1167" s="72"/>
      <c r="S1167" s="175"/>
      <c r="T1167" s="72"/>
      <c r="U1167" s="176"/>
      <c r="V1167" s="71"/>
      <c r="W1167" s="72"/>
      <c r="X1167" s="176"/>
      <c r="Y1167" s="72"/>
      <c r="Z1167" s="175"/>
      <c r="AA1167" s="72"/>
      <c r="AB1167" s="177"/>
      <c r="AC1167" s="75"/>
      <c r="AD1167" s="75"/>
      <c r="AE1167" s="75"/>
      <c r="AF1167" s="75"/>
      <c r="AG1167" s="75"/>
      <c r="AH1167" s="75"/>
      <c r="AI1167" s="75"/>
      <c r="AJ1167" s="75"/>
      <c r="AK1167" s="75"/>
      <c r="AL1167" s="75"/>
      <c r="AM1167" s="75"/>
    </row>
    <row r="1168">
      <c r="A1168" s="75"/>
      <c r="B1168" s="171"/>
      <c r="C1168" s="172"/>
      <c r="D1168" s="72"/>
      <c r="E1168" s="143"/>
      <c r="F1168" s="71"/>
      <c r="G1168" s="72"/>
      <c r="H1168" s="173"/>
      <c r="I1168" s="71"/>
      <c r="J1168" s="72"/>
      <c r="K1168" s="173"/>
      <c r="L1168" s="71"/>
      <c r="M1168" s="71"/>
      <c r="N1168" s="71"/>
      <c r="O1168" s="72"/>
      <c r="P1168" s="174"/>
      <c r="Q1168" s="71"/>
      <c r="R1168" s="72"/>
      <c r="S1168" s="175"/>
      <c r="T1168" s="72"/>
      <c r="U1168" s="176"/>
      <c r="V1168" s="71"/>
      <c r="W1168" s="72"/>
      <c r="X1168" s="176"/>
      <c r="Y1168" s="72"/>
      <c r="Z1168" s="175"/>
      <c r="AA1168" s="72"/>
      <c r="AB1168" s="177"/>
      <c r="AC1168" s="75"/>
      <c r="AD1168" s="75"/>
      <c r="AE1168" s="75"/>
      <c r="AF1168" s="75"/>
      <c r="AG1168" s="75"/>
      <c r="AH1168" s="75"/>
      <c r="AI1168" s="75"/>
      <c r="AJ1168" s="75"/>
      <c r="AK1168" s="75"/>
      <c r="AL1168" s="75"/>
      <c r="AM1168" s="75"/>
    </row>
    <row r="1169">
      <c r="A1169" s="75"/>
      <c r="B1169" s="171"/>
      <c r="C1169" s="172"/>
      <c r="D1169" s="72"/>
      <c r="E1169" s="143"/>
      <c r="F1169" s="71"/>
      <c r="G1169" s="72"/>
      <c r="H1169" s="173"/>
      <c r="I1169" s="71"/>
      <c r="J1169" s="72"/>
      <c r="K1169" s="173"/>
      <c r="L1169" s="71"/>
      <c r="M1169" s="71"/>
      <c r="N1169" s="71"/>
      <c r="O1169" s="72"/>
      <c r="P1169" s="174"/>
      <c r="Q1169" s="71"/>
      <c r="R1169" s="72"/>
      <c r="S1169" s="175"/>
      <c r="T1169" s="72"/>
      <c r="U1169" s="176"/>
      <c r="V1169" s="71"/>
      <c r="W1169" s="72"/>
      <c r="X1169" s="176"/>
      <c r="Y1169" s="72"/>
      <c r="Z1169" s="175"/>
      <c r="AA1169" s="72"/>
      <c r="AB1169" s="177"/>
      <c r="AC1169" s="75"/>
      <c r="AD1169" s="75"/>
      <c r="AE1169" s="75"/>
      <c r="AF1169" s="75"/>
      <c r="AG1169" s="75"/>
      <c r="AH1169" s="75"/>
      <c r="AI1169" s="75"/>
      <c r="AJ1169" s="75"/>
      <c r="AK1169" s="75"/>
      <c r="AL1169" s="75"/>
      <c r="AM1169" s="75"/>
    </row>
    <row r="1170">
      <c r="A1170" s="75"/>
      <c r="B1170" s="171"/>
      <c r="C1170" s="172"/>
      <c r="D1170" s="72"/>
      <c r="E1170" s="143"/>
      <c r="F1170" s="71"/>
      <c r="G1170" s="72"/>
      <c r="H1170" s="173"/>
      <c r="I1170" s="71"/>
      <c r="J1170" s="72"/>
      <c r="K1170" s="173"/>
      <c r="L1170" s="71"/>
      <c r="M1170" s="71"/>
      <c r="N1170" s="71"/>
      <c r="O1170" s="72"/>
      <c r="P1170" s="174"/>
      <c r="Q1170" s="71"/>
      <c r="R1170" s="72"/>
      <c r="S1170" s="175"/>
      <c r="T1170" s="72"/>
      <c r="U1170" s="176"/>
      <c r="V1170" s="71"/>
      <c r="W1170" s="72"/>
      <c r="X1170" s="176"/>
      <c r="Y1170" s="72"/>
      <c r="Z1170" s="175"/>
      <c r="AA1170" s="72"/>
      <c r="AB1170" s="177"/>
      <c r="AC1170" s="75"/>
      <c r="AD1170" s="75"/>
      <c r="AE1170" s="75"/>
      <c r="AF1170" s="75"/>
      <c r="AG1170" s="75"/>
      <c r="AH1170" s="75"/>
      <c r="AI1170" s="75"/>
      <c r="AJ1170" s="75"/>
      <c r="AK1170" s="75"/>
      <c r="AL1170" s="75"/>
      <c r="AM1170" s="75"/>
    </row>
    <row r="1171">
      <c r="A1171" s="75"/>
      <c r="B1171" s="171"/>
      <c r="C1171" s="172"/>
      <c r="D1171" s="72"/>
      <c r="E1171" s="143"/>
      <c r="F1171" s="71"/>
      <c r="G1171" s="72"/>
      <c r="H1171" s="173"/>
      <c r="I1171" s="71"/>
      <c r="J1171" s="72"/>
      <c r="K1171" s="173"/>
      <c r="L1171" s="71"/>
      <c r="M1171" s="71"/>
      <c r="N1171" s="71"/>
      <c r="O1171" s="72"/>
      <c r="P1171" s="174"/>
      <c r="Q1171" s="71"/>
      <c r="R1171" s="72"/>
      <c r="S1171" s="175"/>
      <c r="T1171" s="72"/>
      <c r="U1171" s="176"/>
      <c r="V1171" s="71"/>
      <c r="W1171" s="72"/>
      <c r="X1171" s="176"/>
      <c r="Y1171" s="72"/>
      <c r="Z1171" s="175"/>
      <c r="AA1171" s="72"/>
      <c r="AB1171" s="177"/>
      <c r="AC1171" s="75"/>
      <c r="AD1171" s="75"/>
      <c r="AE1171" s="75"/>
      <c r="AF1171" s="75"/>
      <c r="AG1171" s="75"/>
      <c r="AH1171" s="75"/>
      <c r="AI1171" s="75"/>
      <c r="AJ1171" s="75"/>
      <c r="AK1171" s="75"/>
      <c r="AL1171" s="75"/>
      <c r="AM1171" s="75"/>
    </row>
    <row r="1172">
      <c r="A1172" s="75"/>
      <c r="B1172" s="171"/>
      <c r="C1172" s="172"/>
      <c r="D1172" s="72"/>
      <c r="E1172" s="143"/>
      <c r="F1172" s="71"/>
      <c r="G1172" s="72"/>
      <c r="H1172" s="173"/>
      <c r="I1172" s="71"/>
      <c r="J1172" s="72"/>
      <c r="K1172" s="173"/>
      <c r="L1172" s="71"/>
      <c r="M1172" s="71"/>
      <c r="N1172" s="71"/>
      <c r="O1172" s="72"/>
      <c r="P1172" s="174"/>
      <c r="Q1172" s="71"/>
      <c r="R1172" s="72"/>
      <c r="S1172" s="175"/>
      <c r="T1172" s="72"/>
      <c r="U1172" s="176"/>
      <c r="V1172" s="71"/>
      <c r="W1172" s="72"/>
      <c r="X1172" s="176"/>
      <c r="Y1172" s="72"/>
      <c r="Z1172" s="175"/>
      <c r="AA1172" s="72"/>
      <c r="AB1172" s="177"/>
      <c r="AC1172" s="75"/>
      <c r="AD1172" s="75"/>
      <c r="AE1172" s="75"/>
      <c r="AF1172" s="75"/>
      <c r="AG1172" s="75"/>
      <c r="AH1172" s="75"/>
      <c r="AI1172" s="75"/>
      <c r="AJ1172" s="75"/>
      <c r="AK1172" s="75"/>
      <c r="AL1172" s="75"/>
      <c r="AM1172" s="75"/>
    </row>
    <row r="1173">
      <c r="A1173" s="75"/>
      <c r="B1173" s="171"/>
      <c r="C1173" s="172"/>
      <c r="D1173" s="72"/>
      <c r="E1173" s="143"/>
      <c r="F1173" s="71"/>
      <c r="G1173" s="72"/>
      <c r="H1173" s="173"/>
      <c r="I1173" s="71"/>
      <c r="J1173" s="72"/>
      <c r="K1173" s="173"/>
      <c r="L1173" s="71"/>
      <c r="M1173" s="71"/>
      <c r="N1173" s="71"/>
      <c r="O1173" s="72"/>
      <c r="P1173" s="174"/>
      <c r="Q1173" s="71"/>
      <c r="R1173" s="72"/>
      <c r="S1173" s="175"/>
      <c r="T1173" s="72"/>
      <c r="U1173" s="176"/>
      <c r="V1173" s="71"/>
      <c r="W1173" s="72"/>
      <c r="X1173" s="176"/>
      <c r="Y1173" s="72"/>
      <c r="Z1173" s="175"/>
      <c r="AA1173" s="72"/>
      <c r="AB1173" s="177"/>
      <c r="AC1173" s="75"/>
      <c r="AD1173" s="75"/>
      <c r="AE1173" s="75"/>
      <c r="AF1173" s="75"/>
      <c r="AG1173" s="75"/>
      <c r="AH1173" s="75"/>
      <c r="AI1173" s="75"/>
      <c r="AJ1173" s="75"/>
      <c r="AK1173" s="75"/>
      <c r="AL1173" s="75"/>
      <c r="AM1173" s="75"/>
    </row>
    <row r="1174">
      <c r="A1174" s="75"/>
      <c r="B1174" s="171"/>
      <c r="C1174" s="172"/>
      <c r="D1174" s="72"/>
      <c r="E1174" s="143"/>
      <c r="F1174" s="71"/>
      <c r="G1174" s="72"/>
      <c r="H1174" s="173"/>
      <c r="I1174" s="71"/>
      <c r="J1174" s="72"/>
      <c r="K1174" s="173"/>
      <c r="L1174" s="71"/>
      <c r="M1174" s="71"/>
      <c r="N1174" s="71"/>
      <c r="O1174" s="72"/>
      <c r="P1174" s="174"/>
      <c r="Q1174" s="71"/>
      <c r="R1174" s="72"/>
      <c r="S1174" s="175"/>
      <c r="T1174" s="72"/>
      <c r="U1174" s="176"/>
      <c r="V1174" s="71"/>
      <c r="W1174" s="72"/>
      <c r="X1174" s="176"/>
      <c r="Y1174" s="72"/>
      <c r="Z1174" s="175"/>
      <c r="AA1174" s="72"/>
      <c r="AB1174" s="177"/>
      <c r="AC1174" s="75"/>
      <c r="AD1174" s="75"/>
      <c r="AE1174" s="75"/>
      <c r="AF1174" s="75"/>
      <c r="AG1174" s="75"/>
      <c r="AH1174" s="75"/>
      <c r="AI1174" s="75"/>
      <c r="AJ1174" s="75"/>
      <c r="AK1174" s="75"/>
      <c r="AL1174" s="75"/>
      <c r="AM1174" s="75"/>
    </row>
    <row r="1175">
      <c r="A1175" s="75"/>
      <c r="B1175" s="171"/>
      <c r="C1175" s="172"/>
      <c r="D1175" s="72"/>
      <c r="E1175" s="143"/>
      <c r="F1175" s="71"/>
      <c r="G1175" s="72"/>
      <c r="H1175" s="173"/>
      <c r="I1175" s="71"/>
      <c r="J1175" s="72"/>
      <c r="K1175" s="173"/>
      <c r="L1175" s="71"/>
      <c r="M1175" s="71"/>
      <c r="N1175" s="71"/>
      <c r="O1175" s="72"/>
      <c r="P1175" s="174"/>
      <c r="Q1175" s="71"/>
      <c r="R1175" s="72"/>
      <c r="S1175" s="175"/>
      <c r="T1175" s="72"/>
      <c r="U1175" s="176"/>
      <c r="V1175" s="71"/>
      <c r="W1175" s="72"/>
      <c r="X1175" s="176"/>
      <c r="Y1175" s="72"/>
      <c r="Z1175" s="175"/>
      <c r="AA1175" s="72"/>
      <c r="AB1175" s="177"/>
      <c r="AC1175" s="75"/>
      <c r="AD1175" s="75"/>
      <c r="AE1175" s="75"/>
      <c r="AF1175" s="75"/>
      <c r="AG1175" s="75"/>
      <c r="AH1175" s="75"/>
      <c r="AI1175" s="75"/>
      <c r="AJ1175" s="75"/>
      <c r="AK1175" s="75"/>
      <c r="AL1175" s="75"/>
      <c r="AM1175" s="75"/>
    </row>
    <row r="1176">
      <c r="A1176" s="75"/>
      <c r="B1176" s="171"/>
      <c r="C1176" s="172"/>
      <c r="D1176" s="72"/>
      <c r="E1176" s="143"/>
      <c r="F1176" s="71"/>
      <c r="G1176" s="72"/>
      <c r="H1176" s="173"/>
      <c r="I1176" s="71"/>
      <c r="J1176" s="72"/>
      <c r="K1176" s="173"/>
      <c r="L1176" s="71"/>
      <c r="M1176" s="71"/>
      <c r="N1176" s="71"/>
      <c r="O1176" s="72"/>
      <c r="P1176" s="174"/>
      <c r="Q1176" s="71"/>
      <c r="R1176" s="72"/>
      <c r="S1176" s="175"/>
      <c r="T1176" s="72"/>
      <c r="U1176" s="176"/>
      <c r="V1176" s="71"/>
      <c r="W1176" s="72"/>
      <c r="X1176" s="176"/>
      <c r="Y1176" s="72"/>
      <c r="Z1176" s="175"/>
      <c r="AA1176" s="72"/>
      <c r="AB1176" s="177"/>
      <c r="AC1176" s="75"/>
      <c r="AD1176" s="75"/>
      <c r="AE1176" s="75"/>
      <c r="AF1176" s="75"/>
      <c r="AG1176" s="75"/>
      <c r="AH1176" s="75"/>
      <c r="AI1176" s="75"/>
      <c r="AJ1176" s="75"/>
      <c r="AK1176" s="75"/>
      <c r="AL1176" s="75"/>
      <c r="AM1176" s="75"/>
    </row>
    <row r="1177">
      <c r="A1177" s="75"/>
      <c r="B1177" s="171"/>
      <c r="C1177" s="172"/>
      <c r="D1177" s="72"/>
      <c r="E1177" s="143"/>
      <c r="F1177" s="71"/>
      <c r="G1177" s="72"/>
      <c r="H1177" s="173"/>
      <c r="I1177" s="71"/>
      <c r="J1177" s="72"/>
      <c r="K1177" s="173"/>
      <c r="L1177" s="71"/>
      <c r="M1177" s="71"/>
      <c r="N1177" s="71"/>
      <c r="O1177" s="72"/>
      <c r="P1177" s="174"/>
      <c r="Q1177" s="71"/>
      <c r="R1177" s="72"/>
      <c r="S1177" s="175"/>
      <c r="T1177" s="72"/>
      <c r="U1177" s="176"/>
      <c r="V1177" s="71"/>
      <c r="W1177" s="72"/>
      <c r="X1177" s="176"/>
      <c r="Y1177" s="72"/>
      <c r="Z1177" s="175"/>
      <c r="AA1177" s="72"/>
      <c r="AB1177" s="177"/>
      <c r="AC1177" s="75"/>
      <c r="AD1177" s="75"/>
      <c r="AE1177" s="75"/>
      <c r="AF1177" s="75"/>
      <c r="AG1177" s="75"/>
      <c r="AH1177" s="75"/>
      <c r="AI1177" s="75"/>
      <c r="AJ1177" s="75"/>
      <c r="AK1177" s="75"/>
      <c r="AL1177" s="75"/>
      <c r="AM1177" s="75"/>
    </row>
    <row r="1178">
      <c r="A1178" s="75"/>
      <c r="B1178" s="171"/>
      <c r="C1178" s="172"/>
      <c r="D1178" s="72"/>
      <c r="E1178" s="143"/>
      <c r="F1178" s="71"/>
      <c r="G1178" s="72"/>
      <c r="H1178" s="173"/>
      <c r="I1178" s="71"/>
      <c r="J1178" s="72"/>
      <c r="K1178" s="173"/>
      <c r="L1178" s="71"/>
      <c r="M1178" s="71"/>
      <c r="N1178" s="71"/>
      <c r="O1178" s="72"/>
      <c r="P1178" s="174"/>
      <c r="Q1178" s="71"/>
      <c r="R1178" s="72"/>
      <c r="S1178" s="175"/>
      <c r="T1178" s="72"/>
      <c r="U1178" s="176"/>
      <c r="V1178" s="71"/>
      <c r="W1178" s="72"/>
      <c r="X1178" s="176"/>
      <c r="Y1178" s="72"/>
      <c r="Z1178" s="175"/>
      <c r="AA1178" s="72"/>
      <c r="AB1178" s="177"/>
      <c r="AC1178" s="75"/>
      <c r="AD1178" s="75"/>
      <c r="AE1178" s="75"/>
      <c r="AF1178" s="75"/>
      <c r="AG1178" s="75"/>
      <c r="AH1178" s="75"/>
      <c r="AI1178" s="75"/>
      <c r="AJ1178" s="75"/>
      <c r="AK1178" s="75"/>
      <c r="AL1178" s="75"/>
      <c r="AM1178" s="75"/>
    </row>
    <row r="1179">
      <c r="A1179" s="75"/>
      <c r="B1179" s="171"/>
      <c r="C1179" s="172"/>
      <c r="D1179" s="72"/>
      <c r="E1179" s="143"/>
      <c r="F1179" s="71"/>
      <c r="G1179" s="72"/>
      <c r="H1179" s="173"/>
      <c r="I1179" s="71"/>
      <c r="J1179" s="72"/>
      <c r="K1179" s="173"/>
      <c r="L1179" s="71"/>
      <c r="M1179" s="71"/>
      <c r="N1179" s="71"/>
      <c r="O1179" s="72"/>
      <c r="P1179" s="174"/>
      <c r="Q1179" s="71"/>
      <c r="R1179" s="72"/>
      <c r="S1179" s="175"/>
      <c r="T1179" s="72"/>
      <c r="U1179" s="176"/>
      <c r="V1179" s="71"/>
      <c r="W1179" s="72"/>
      <c r="X1179" s="176"/>
      <c r="Y1179" s="72"/>
      <c r="Z1179" s="175"/>
      <c r="AA1179" s="72"/>
      <c r="AB1179" s="177"/>
      <c r="AC1179" s="75"/>
      <c r="AD1179" s="75"/>
      <c r="AE1179" s="75"/>
      <c r="AF1179" s="75"/>
      <c r="AG1179" s="75"/>
      <c r="AH1179" s="75"/>
      <c r="AI1179" s="75"/>
      <c r="AJ1179" s="75"/>
      <c r="AK1179" s="75"/>
      <c r="AL1179" s="75"/>
      <c r="AM1179" s="75"/>
    </row>
    <row r="1180">
      <c r="A1180" s="75"/>
      <c r="B1180" s="171"/>
      <c r="C1180" s="172"/>
      <c r="D1180" s="72"/>
      <c r="E1180" s="143"/>
      <c r="F1180" s="71"/>
      <c r="G1180" s="72"/>
      <c r="H1180" s="173"/>
      <c r="I1180" s="71"/>
      <c r="J1180" s="72"/>
      <c r="K1180" s="173"/>
      <c r="L1180" s="71"/>
      <c r="M1180" s="71"/>
      <c r="N1180" s="71"/>
      <c r="O1180" s="72"/>
      <c r="P1180" s="174"/>
      <c r="Q1180" s="71"/>
      <c r="R1180" s="72"/>
      <c r="S1180" s="175"/>
      <c r="T1180" s="72"/>
      <c r="U1180" s="176"/>
      <c r="V1180" s="71"/>
      <c r="W1180" s="72"/>
      <c r="X1180" s="176"/>
      <c r="Y1180" s="72"/>
      <c r="Z1180" s="175"/>
      <c r="AA1180" s="72"/>
      <c r="AB1180" s="177"/>
      <c r="AC1180" s="75"/>
      <c r="AD1180" s="75"/>
      <c r="AE1180" s="75"/>
      <c r="AF1180" s="75"/>
      <c r="AG1180" s="75"/>
      <c r="AH1180" s="75"/>
      <c r="AI1180" s="75"/>
      <c r="AJ1180" s="75"/>
      <c r="AK1180" s="75"/>
      <c r="AL1180" s="75"/>
      <c r="AM1180" s="75"/>
    </row>
    <row r="1181">
      <c r="A1181" s="75"/>
      <c r="B1181" s="171"/>
      <c r="C1181" s="172"/>
      <c r="D1181" s="72"/>
      <c r="E1181" s="143"/>
      <c r="F1181" s="71"/>
      <c r="G1181" s="72"/>
      <c r="H1181" s="173"/>
      <c r="I1181" s="71"/>
      <c r="J1181" s="72"/>
      <c r="K1181" s="173"/>
      <c r="L1181" s="71"/>
      <c r="M1181" s="71"/>
      <c r="N1181" s="71"/>
      <c r="O1181" s="72"/>
      <c r="P1181" s="174"/>
      <c r="Q1181" s="71"/>
      <c r="R1181" s="72"/>
      <c r="S1181" s="175"/>
      <c r="T1181" s="72"/>
      <c r="U1181" s="176"/>
      <c r="V1181" s="71"/>
      <c r="W1181" s="72"/>
      <c r="X1181" s="176"/>
      <c r="Y1181" s="72"/>
      <c r="Z1181" s="175"/>
      <c r="AA1181" s="72"/>
      <c r="AB1181" s="177"/>
      <c r="AC1181" s="75"/>
      <c r="AD1181" s="75"/>
      <c r="AE1181" s="75"/>
      <c r="AF1181" s="75"/>
      <c r="AG1181" s="75"/>
      <c r="AH1181" s="75"/>
      <c r="AI1181" s="75"/>
      <c r="AJ1181" s="75"/>
      <c r="AK1181" s="75"/>
      <c r="AL1181" s="75"/>
      <c r="AM1181" s="75"/>
    </row>
    <row r="1182">
      <c r="A1182" s="75"/>
      <c r="B1182" s="171"/>
      <c r="C1182" s="172"/>
      <c r="D1182" s="72"/>
      <c r="E1182" s="143"/>
      <c r="F1182" s="71"/>
      <c r="G1182" s="72"/>
      <c r="H1182" s="173"/>
      <c r="I1182" s="71"/>
      <c r="J1182" s="72"/>
      <c r="K1182" s="173"/>
      <c r="L1182" s="71"/>
      <c r="M1182" s="71"/>
      <c r="N1182" s="71"/>
      <c r="O1182" s="72"/>
      <c r="P1182" s="174"/>
      <c r="Q1182" s="71"/>
      <c r="R1182" s="72"/>
      <c r="S1182" s="175"/>
      <c r="T1182" s="72"/>
      <c r="U1182" s="176"/>
      <c r="V1182" s="71"/>
      <c r="W1182" s="72"/>
      <c r="X1182" s="176"/>
      <c r="Y1182" s="72"/>
      <c r="Z1182" s="175"/>
      <c r="AA1182" s="72"/>
      <c r="AB1182" s="177"/>
      <c r="AC1182" s="75"/>
      <c r="AD1182" s="75"/>
      <c r="AE1182" s="75"/>
      <c r="AF1182" s="75"/>
      <c r="AG1182" s="75"/>
      <c r="AH1182" s="75"/>
      <c r="AI1182" s="75"/>
      <c r="AJ1182" s="75"/>
      <c r="AK1182" s="75"/>
      <c r="AL1182" s="75"/>
      <c r="AM1182" s="75"/>
    </row>
    <row r="1183">
      <c r="A1183" s="75"/>
      <c r="B1183" s="171"/>
      <c r="C1183" s="172"/>
      <c r="D1183" s="72"/>
      <c r="E1183" s="143"/>
      <c r="F1183" s="71"/>
      <c r="G1183" s="72"/>
      <c r="H1183" s="173"/>
      <c r="I1183" s="71"/>
      <c r="J1183" s="72"/>
      <c r="K1183" s="173"/>
      <c r="L1183" s="71"/>
      <c r="M1183" s="71"/>
      <c r="N1183" s="71"/>
      <c r="O1183" s="72"/>
      <c r="P1183" s="174"/>
      <c r="Q1183" s="71"/>
      <c r="R1183" s="72"/>
      <c r="S1183" s="175"/>
      <c r="T1183" s="72"/>
      <c r="U1183" s="176"/>
      <c r="V1183" s="71"/>
      <c r="W1183" s="72"/>
      <c r="X1183" s="176"/>
      <c r="Y1183" s="72"/>
      <c r="Z1183" s="175"/>
      <c r="AA1183" s="72"/>
      <c r="AB1183" s="177"/>
      <c r="AC1183" s="75"/>
      <c r="AD1183" s="75"/>
      <c r="AE1183" s="75"/>
      <c r="AF1183" s="75"/>
      <c r="AG1183" s="75"/>
      <c r="AH1183" s="75"/>
      <c r="AI1183" s="75"/>
      <c r="AJ1183" s="75"/>
      <c r="AK1183" s="75"/>
      <c r="AL1183" s="75"/>
      <c r="AM1183" s="75"/>
    </row>
    <row r="1184">
      <c r="A1184" s="75"/>
      <c r="B1184" s="171"/>
      <c r="C1184" s="172"/>
      <c r="D1184" s="72"/>
      <c r="E1184" s="143"/>
      <c r="F1184" s="71"/>
      <c r="G1184" s="72"/>
      <c r="H1184" s="173"/>
      <c r="I1184" s="71"/>
      <c r="J1184" s="72"/>
      <c r="K1184" s="173"/>
      <c r="L1184" s="71"/>
      <c r="M1184" s="71"/>
      <c r="N1184" s="71"/>
      <c r="O1184" s="72"/>
      <c r="P1184" s="174"/>
      <c r="Q1184" s="71"/>
      <c r="R1184" s="72"/>
      <c r="S1184" s="175"/>
      <c r="T1184" s="72"/>
      <c r="U1184" s="176"/>
      <c r="V1184" s="71"/>
      <c r="W1184" s="72"/>
      <c r="X1184" s="176"/>
      <c r="Y1184" s="72"/>
      <c r="Z1184" s="175"/>
      <c r="AA1184" s="72"/>
      <c r="AB1184" s="177"/>
      <c r="AC1184" s="75"/>
      <c r="AD1184" s="75"/>
      <c r="AE1184" s="75"/>
      <c r="AF1184" s="75"/>
      <c r="AG1184" s="75"/>
      <c r="AH1184" s="75"/>
      <c r="AI1184" s="75"/>
      <c r="AJ1184" s="75"/>
      <c r="AK1184" s="75"/>
      <c r="AL1184" s="75"/>
      <c r="AM1184" s="75"/>
    </row>
    <row r="1185">
      <c r="A1185" s="75"/>
      <c r="B1185" s="171"/>
      <c r="C1185" s="172"/>
      <c r="D1185" s="72"/>
      <c r="E1185" s="143"/>
      <c r="F1185" s="71"/>
      <c r="G1185" s="72"/>
      <c r="H1185" s="173"/>
      <c r="I1185" s="71"/>
      <c r="J1185" s="72"/>
      <c r="K1185" s="173"/>
      <c r="L1185" s="71"/>
      <c r="M1185" s="71"/>
      <c r="N1185" s="71"/>
      <c r="O1185" s="72"/>
      <c r="P1185" s="174"/>
      <c r="Q1185" s="71"/>
      <c r="R1185" s="72"/>
      <c r="S1185" s="175"/>
      <c r="T1185" s="72"/>
      <c r="U1185" s="176"/>
      <c r="V1185" s="71"/>
      <c r="W1185" s="72"/>
      <c r="X1185" s="176"/>
      <c r="Y1185" s="72"/>
      <c r="Z1185" s="175"/>
      <c r="AA1185" s="72"/>
      <c r="AB1185" s="177"/>
      <c r="AC1185" s="75"/>
      <c r="AD1185" s="75"/>
      <c r="AE1185" s="75"/>
      <c r="AF1185" s="75"/>
      <c r="AG1185" s="75"/>
      <c r="AH1185" s="75"/>
      <c r="AI1185" s="75"/>
      <c r="AJ1185" s="75"/>
      <c r="AK1185" s="75"/>
      <c r="AL1185" s="75"/>
      <c r="AM1185" s="75"/>
    </row>
    <row r="1186">
      <c r="A1186" s="75"/>
      <c r="B1186" s="171"/>
      <c r="C1186" s="172"/>
      <c r="D1186" s="72"/>
      <c r="E1186" s="143"/>
      <c r="F1186" s="71"/>
      <c r="G1186" s="72"/>
      <c r="H1186" s="173"/>
      <c r="I1186" s="71"/>
      <c r="J1186" s="72"/>
      <c r="K1186" s="173"/>
      <c r="L1186" s="71"/>
      <c r="M1186" s="71"/>
      <c r="N1186" s="71"/>
      <c r="O1186" s="72"/>
      <c r="P1186" s="174"/>
      <c r="Q1186" s="71"/>
      <c r="R1186" s="72"/>
      <c r="S1186" s="175"/>
      <c r="T1186" s="72"/>
      <c r="U1186" s="176"/>
      <c r="V1186" s="71"/>
      <c r="W1186" s="72"/>
      <c r="X1186" s="176"/>
      <c r="Y1186" s="72"/>
      <c r="Z1186" s="175"/>
      <c r="AA1186" s="72"/>
      <c r="AB1186" s="177"/>
      <c r="AC1186" s="75"/>
      <c r="AD1186" s="75"/>
      <c r="AE1186" s="75"/>
      <c r="AF1186" s="75"/>
      <c r="AG1186" s="75"/>
      <c r="AH1186" s="75"/>
      <c r="AI1186" s="75"/>
      <c r="AJ1186" s="75"/>
      <c r="AK1186" s="75"/>
      <c r="AL1186" s="75"/>
      <c r="AM1186" s="75"/>
    </row>
    <row r="1187">
      <c r="A1187" s="75"/>
      <c r="B1187" s="171"/>
      <c r="C1187" s="172"/>
      <c r="D1187" s="72"/>
      <c r="E1187" s="143"/>
      <c r="F1187" s="71"/>
      <c r="G1187" s="72"/>
      <c r="H1187" s="173"/>
      <c r="I1187" s="71"/>
      <c r="J1187" s="72"/>
      <c r="K1187" s="173"/>
      <c r="L1187" s="71"/>
      <c r="M1187" s="71"/>
      <c r="N1187" s="71"/>
      <c r="O1187" s="72"/>
      <c r="P1187" s="174"/>
      <c r="Q1187" s="71"/>
      <c r="R1187" s="72"/>
      <c r="S1187" s="175"/>
      <c r="T1187" s="72"/>
      <c r="U1187" s="176"/>
      <c r="V1187" s="71"/>
      <c r="W1187" s="72"/>
      <c r="X1187" s="176"/>
      <c r="Y1187" s="72"/>
      <c r="Z1187" s="175"/>
      <c r="AA1187" s="72"/>
      <c r="AB1187" s="177"/>
      <c r="AC1187" s="75"/>
      <c r="AD1187" s="75"/>
      <c r="AE1187" s="75"/>
      <c r="AF1187" s="75"/>
      <c r="AG1187" s="75"/>
      <c r="AH1187" s="75"/>
      <c r="AI1187" s="75"/>
      <c r="AJ1187" s="75"/>
      <c r="AK1187" s="75"/>
      <c r="AL1187" s="75"/>
      <c r="AM1187" s="75"/>
    </row>
    <row r="1188">
      <c r="A1188" s="75"/>
      <c r="B1188" s="171"/>
      <c r="C1188" s="172"/>
      <c r="D1188" s="72"/>
      <c r="E1188" s="143"/>
      <c r="F1188" s="71"/>
      <c r="G1188" s="72"/>
      <c r="H1188" s="173"/>
      <c r="I1188" s="71"/>
      <c r="J1188" s="72"/>
      <c r="K1188" s="173"/>
      <c r="L1188" s="71"/>
      <c r="M1188" s="71"/>
      <c r="N1188" s="71"/>
      <c r="O1188" s="72"/>
      <c r="P1188" s="174"/>
      <c r="Q1188" s="71"/>
      <c r="R1188" s="72"/>
      <c r="S1188" s="175"/>
      <c r="T1188" s="72"/>
      <c r="U1188" s="176"/>
      <c r="V1188" s="71"/>
      <c r="W1188" s="72"/>
      <c r="X1188" s="176"/>
      <c r="Y1188" s="72"/>
      <c r="Z1188" s="175"/>
      <c r="AA1188" s="72"/>
      <c r="AB1188" s="177"/>
      <c r="AC1188" s="75"/>
      <c r="AD1188" s="75"/>
      <c r="AE1188" s="75"/>
      <c r="AF1188" s="75"/>
      <c r="AG1188" s="75"/>
      <c r="AH1188" s="75"/>
      <c r="AI1188" s="75"/>
      <c r="AJ1188" s="75"/>
      <c r="AK1188" s="75"/>
      <c r="AL1188" s="75"/>
      <c r="AM1188" s="75"/>
    </row>
    <row r="1189">
      <c r="A1189" s="75"/>
      <c r="B1189" s="171"/>
      <c r="C1189" s="172"/>
      <c r="D1189" s="72"/>
      <c r="E1189" s="143"/>
      <c r="F1189" s="71"/>
      <c r="G1189" s="72"/>
      <c r="H1189" s="173"/>
      <c r="I1189" s="71"/>
      <c r="J1189" s="72"/>
      <c r="K1189" s="173"/>
      <c r="L1189" s="71"/>
      <c r="M1189" s="71"/>
      <c r="N1189" s="71"/>
      <c r="O1189" s="72"/>
      <c r="P1189" s="174"/>
      <c r="Q1189" s="71"/>
      <c r="R1189" s="72"/>
      <c r="S1189" s="175"/>
      <c r="T1189" s="72"/>
      <c r="U1189" s="176"/>
      <c r="V1189" s="71"/>
      <c r="W1189" s="72"/>
      <c r="X1189" s="176"/>
      <c r="Y1189" s="72"/>
      <c r="Z1189" s="175"/>
      <c r="AA1189" s="72"/>
      <c r="AB1189" s="177"/>
      <c r="AC1189" s="75"/>
      <c r="AD1189" s="75"/>
      <c r="AE1189" s="75"/>
      <c r="AF1189" s="75"/>
      <c r="AG1189" s="75"/>
      <c r="AH1189" s="75"/>
      <c r="AI1189" s="75"/>
      <c r="AJ1189" s="75"/>
      <c r="AK1189" s="75"/>
      <c r="AL1189" s="75"/>
      <c r="AM1189" s="75"/>
    </row>
    <row r="1190">
      <c r="A1190" s="75"/>
      <c r="B1190" s="171"/>
      <c r="C1190" s="172"/>
      <c r="D1190" s="72"/>
      <c r="E1190" s="143"/>
      <c r="F1190" s="71"/>
      <c r="G1190" s="72"/>
      <c r="H1190" s="173"/>
      <c r="I1190" s="71"/>
      <c r="J1190" s="72"/>
      <c r="K1190" s="173"/>
      <c r="L1190" s="71"/>
      <c r="M1190" s="71"/>
      <c r="N1190" s="71"/>
      <c r="O1190" s="72"/>
      <c r="P1190" s="174"/>
      <c r="Q1190" s="71"/>
      <c r="R1190" s="72"/>
      <c r="S1190" s="175"/>
      <c r="T1190" s="72"/>
      <c r="U1190" s="176"/>
      <c r="V1190" s="71"/>
      <c r="W1190" s="72"/>
      <c r="X1190" s="176"/>
      <c r="Y1190" s="72"/>
      <c r="Z1190" s="175"/>
      <c r="AA1190" s="72"/>
      <c r="AB1190" s="177"/>
      <c r="AC1190" s="75"/>
      <c r="AD1190" s="75"/>
      <c r="AE1190" s="75"/>
      <c r="AF1190" s="75"/>
      <c r="AG1190" s="75"/>
      <c r="AH1190" s="75"/>
      <c r="AI1190" s="75"/>
      <c r="AJ1190" s="75"/>
      <c r="AK1190" s="75"/>
      <c r="AL1190" s="75"/>
      <c r="AM1190" s="75"/>
    </row>
    <row r="1191">
      <c r="A1191" s="75"/>
      <c r="B1191" s="171"/>
      <c r="C1191" s="172"/>
      <c r="D1191" s="72"/>
      <c r="E1191" s="143"/>
      <c r="F1191" s="71"/>
      <c r="G1191" s="72"/>
      <c r="H1191" s="173"/>
      <c r="I1191" s="71"/>
      <c r="J1191" s="72"/>
      <c r="K1191" s="173"/>
      <c r="L1191" s="71"/>
      <c r="M1191" s="71"/>
      <c r="N1191" s="71"/>
      <c r="O1191" s="72"/>
      <c r="P1191" s="174"/>
      <c r="Q1191" s="71"/>
      <c r="R1191" s="72"/>
      <c r="S1191" s="175"/>
      <c r="T1191" s="72"/>
      <c r="U1191" s="176"/>
      <c r="V1191" s="71"/>
      <c r="W1191" s="72"/>
      <c r="X1191" s="176"/>
      <c r="Y1191" s="72"/>
      <c r="Z1191" s="175"/>
      <c r="AA1191" s="72"/>
      <c r="AB1191" s="177"/>
      <c r="AC1191" s="75"/>
      <c r="AD1191" s="75"/>
      <c r="AE1191" s="75"/>
      <c r="AF1191" s="75"/>
      <c r="AG1191" s="75"/>
      <c r="AH1191" s="75"/>
      <c r="AI1191" s="75"/>
      <c r="AJ1191" s="75"/>
      <c r="AK1191" s="75"/>
      <c r="AL1191" s="75"/>
      <c r="AM1191" s="75"/>
    </row>
    <row r="1192">
      <c r="A1192" s="75"/>
      <c r="B1192" s="171"/>
      <c r="C1192" s="172"/>
      <c r="D1192" s="72"/>
      <c r="E1192" s="143"/>
      <c r="F1192" s="71"/>
      <c r="G1192" s="72"/>
      <c r="H1192" s="173"/>
      <c r="I1192" s="71"/>
      <c r="J1192" s="72"/>
      <c r="K1192" s="173"/>
      <c r="L1192" s="71"/>
      <c r="M1192" s="71"/>
      <c r="N1192" s="71"/>
      <c r="O1192" s="72"/>
      <c r="P1192" s="174"/>
      <c r="Q1192" s="71"/>
      <c r="R1192" s="72"/>
      <c r="S1192" s="175"/>
      <c r="T1192" s="72"/>
      <c r="U1192" s="176"/>
      <c r="V1192" s="71"/>
      <c r="W1192" s="72"/>
      <c r="X1192" s="176"/>
      <c r="Y1192" s="72"/>
      <c r="Z1192" s="175"/>
      <c r="AA1192" s="72"/>
      <c r="AB1192" s="177"/>
      <c r="AC1192" s="75"/>
      <c r="AD1192" s="75"/>
      <c r="AE1192" s="75"/>
      <c r="AF1192" s="75"/>
      <c r="AG1192" s="75"/>
      <c r="AH1192" s="75"/>
      <c r="AI1192" s="75"/>
      <c r="AJ1192" s="75"/>
      <c r="AK1192" s="75"/>
      <c r="AL1192" s="75"/>
      <c r="AM1192" s="75"/>
    </row>
    <row r="1193">
      <c r="A1193" s="75"/>
      <c r="B1193" s="171"/>
      <c r="C1193" s="172"/>
      <c r="D1193" s="72"/>
      <c r="E1193" s="143"/>
      <c r="F1193" s="71"/>
      <c r="G1193" s="72"/>
      <c r="H1193" s="173"/>
      <c r="I1193" s="71"/>
      <c r="J1193" s="72"/>
      <c r="K1193" s="173"/>
      <c r="L1193" s="71"/>
      <c r="M1193" s="71"/>
      <c r="N1193" s="71"/>
      <c r="O1193" s="72"/>
      <c r="P1193" s="174"/>
      <c r="Q1193" s="71"/>
      <c r="R1193" s="72"/>
      <c r="S1193" s="175"/>
      <c r="T1193" s="72"/>
      <c r="U1193" s="176"/>
      <c r="V1193" s="71"/>
      <c r="W1193" s="72"/>
      <c r="X1193" s="176"/>
      <c r="Y1193" s="72"/>
      <c r="Z1193" s="175"/>
      <c r="AA1193" s="72"/>
      <c r="AB1193" s="177"/>
      <c r="AC1193" s="75"/>
      <c r="AD1193" s="75"/>
      <c r="AE1193" s="75"/>
      <c r="AF1193" s="75"/>
      <c r="AG1193" s="75"/>
      <c r="AH1193" s="75"/>
      <c r="AI1193" s="75"/>
      <c r="AJ1193" s="75"/>
      <c r="AK1193" s="75"/>
      <c r="AL1193" s="75"/>
      <c r="AM1193" s="75"/>
    </row>
    <row r="1194">
      <c r="A1194" s="75"/>
      <c r="B1194" s="171"/>
      <c r="C1194" s="172"/>
      <c r="D1194" s="72"/>
      <c r="E1194" s="143"/>
      <c r="F1194" s="71"/>
      <c r="G1194" s="72"/>
      <c r="H1194" s="173"/>
      <c r="I1194" s="71"/>
      <c r="J1194" s="72"/>
      <c r="K1194" s="173"/>
      <c r="L1194" s="71"/>
      <c r="M1194" s="71"/>
      <c r="N1194" s="71"/>
      <c r="O1194" s="72"/>
      <c r="P1194" s="174"/>
      <c r="Q1194" s="71"/>
      <c r="R1194" s="72"/>
      <c r="S1194" s="175"/>
      <c r="T1194" s="72"/>
      <c r="U1194" s="176"/>
      <c r="V1194" s="71"/>
      <c r="W1194" s="72"/>
      <c r="X1194" s="176"/>
      <c r="Y1194" s="72"/>
      <c r="Z1194" s="175"/>
      <c r="AA1194" s="72"/>
      <c r="AB1194" s="177"/>
      <c r="AC1194" s="75"/>
      <c r="AD1194" s="75"/>
      <c r="AE1194" s="75"/>
      <c r="AF1194" s="75"/>
      <c r="AG1194" s="75"/>
      <c r="AH1194" s="75"/>
      <c r="AI1194" s="75"/>
      <c r="AJ1194" s="75"/>
      <c r="AK1194" s="75"/>
      <c r="AL1194" s="75"/>
      <c r="AM1194" s="75"/>
    </row>
    <row r="1195">
      <c r="A1195" s="75"/>
      <c r="B1195" s="171"/>
      <c r="C1195" s="172"/>
      <c r="D1195" s="72"/>
      <c r="E1195" s="143"/>
      <c r="F1195" s="71"/>
      <c r="G1195" s="72"/>
      <c r="H1195" s="173"/>
      <c r="I1195" s="71"/>
      <c r="J1195" s="72"/>
      <c r="K1195" s="173"/>
      <c r="L1195" s="71"/>
      <c r="M1195" s="71"/>
      <c r="N1195" s="71"/>
      <c r="O1195" s="72"/>
      <c r="P1195" s="174"/>
      <c r="Q1195" s="71"/>
      <c r="R1195" s="72"/>
      <c r="S1195" s="175"/>
      <c r="T1195" s="72"/>
      <c r="U1195" s="176"/>
      <c r="V1195" s="71"/>
      <c r="W1195" s="72"/>
      <c r="X1195" s="176"/>
      <c r="Y1195" s="72"/>
      <c r="Z1195" s="175"/>
      <c r="AA1195" s="72"/>
      <c r="AB1195" s="177"/>
      <c r="AC1195" s="75"/>
      <c r="AD1195" s="75"/>
      <c r="AE1195" s="75"/>
      <c r="AF1195" s="75"/>
      <c r="AG1195" s="75"/>
      <c r="AH1195" s="75"/>
      <c r="AI1195" s="75"/>
      <c r="AJ1195" s="75"/>
      <c r="AK1195" s="75"/>
      <c r="AL1195" s="75"/>
      <c r="AM1195" s="75"/>
    </row>
    <row r="1196">
      <c r="A1196" s="75"/>
      <c r="B1196" s="171"/>
      <c r="C1196" s="172"/>
      <c r="D1196" s="72"/>
      <c r="E1196" s="143"/>
      <c r="F1196" s="71"/>
      <c r="G1196" s="72"/>
      <c r="H1196" s="173"/>
      <c r="I1196" s="71"/>
      <c r="J1196" s="72"/>
      <c r="K1196" s="173"/>
      <c r="L1196" s="71"/>
      <c r="M1196" s="71"/>
      <c r="N1196" s="71"/>
      <c r="O1196" s="72"/>
      <c r="P1196" s="174"/>
      <c r="Q1196" s="71"/>
      <c r="R1196" s="72"/>
      <c r="S1196" s="175"/>
      <c r="T1196" s="72"/>
      <c r="U1196" s="176"/>
      <c r="V1196" s="71"/>
      <c r="W1196" s="72"/>
      <c r="X1196" s="176"/>
      <c r="Y1196" s="72"/>
      <c r="Z1196" s="175"/>
      <c r="AA1196" s="72"/>
      <c r="AB1196" s="177"/>
      <c r="AC1196" s="75"/>
      <c r="AD1196" s="75"/>
      <c r="AE1196" s="75"/>
      <c r="AF1196" s="75"/>
      <c r="AG1196" s="75"/>
      <c r="AH1196" s="75"/>
      <c r="AI1196" s="75"/>
      <c r="AJ1196" s="75"/>
      <c r="AK1196" s="75"/>
      <c r="AL1196" s="75"/>
      <c r="AM1196" s="75"/>
    </row>
    <row r="1197">
      <c r="A1197" s="75"/>
      <c r="B1197" s="171"/>
      <c r="C1197" s="172"/>
      <c r="D1197" s="72"/>
      <c r="E1197" s="143"/>
      <c r="F1197" s="71"/>
      <c r="G1197" s="72"/>
      <c r="H1197" s="173"/>
      <c r="I1197" s="71"/>
      <c r="J1197" s="72"/>
      <c r="K1197" s="173"/>
      <c r="L1197" s="71"/>
      <c r="M1197" s="71"/>
      <c r="N1197" s="71"/>
      <c r="O1197" s="72"/>
      <c r="P1197" s="174"/>
      <c r="Q1197" s="71"/>
      <c r="R1197" s="72"/>
      <c r="S1197" s="175"/>
      <c r="T1197" s="72"/>
      <c r="U1197" s="176"/>
      <c r="V1197" s="71"/>
      <c r="W1197" s="72"/>
      <c r="X1197" s="176"/>
      <c r="Y1197" s="72"/>
      <c r="Z1197" s="175"/>
      <c r="AA1197" s="72"/>
      <c r="AB1197" s="177"/>
      <c r="AC1197" s="75"/>
      <c r="AD1197" s="75"/>
      <c r="AE1197" s="75"/>
      <c r="AF1197" s="75"/>
      <c r="AG1197" s="75"/>
      <c r="AH1197" s="75"/>
      <c r="AI1197" s="75"/>
      <c r="AJ1197" s="75"/>
      <c r="AK1197" s="75"/>
      <c r="AL1197" s="75"/>
      <c r="AM1197" s="75"/>
    </row>
    <row r="1198">
      <c r="A1198" s="75"/>
      <c r="B1198" s="171"/>
      <c r="C1198" s="172"/>
      <c r="D1198" s="72"/>
      <c r="E1198" s="143"/>
      <c r="F1198" s="71"/>
      <c r="G1198" s="72"/>
      <c r="H1198" s="173"/>
      <c r="I1198" s="71"/>
      <c r="J1198" s="72"/>
      <c r="K1198" s="173"/>
      <c r="L1198" s="71"/>
      <c r="M1198" s="71"/>
      <c r="N1198" s="71"/>
      <c r="O1198" s="72"/>
      <c r="P1198" s="174"/>
      <c r="Q1198" s="71"/>
      <c r="R1198" s="72"/>
      <c r="S1198" s="175"/>
      <c r="T1198" s="72"/>
      <c r="U1198" s="176"/>
      <c r="V1198" s="71"/>
      <c r="W1198" s="72"/>
      <c r="X1198" s="176"/>
      <c r="Y1198" s="72"/>
      <c r="Z1198" s="175"/>
      <c r="AA1198" s="72"/>
      <c r="AB1198" s="177"/>
      <c r="AC1198" s="75"/>
      <c r="AD1198" s="75"/>
      <c r="AE1198" s="75"/>
      <c r="AF1198" s="75"/>
      <c r="AG1198" s="75"/>
      <c r="AH1198" s="75"/>
      <c r="AI1198" s="75"/>
      <c r="AJ1198" s="75"/>
      <c r="AK1198" s="75"/>
      <c r="AL1198" s="75"/>
      <c r="AM1198" s="75"/>
    </row>
    <row r="1199">
      <c r="A1199" s="75"/>
      <c r="B1199" s="171"/>
      <c r="C1199" s="172"/>
      <c r="D1199" s="72"/>
      <c r="E1199" s="143"/>
      <c r="F1199" s="71"/>
      <c r="G1199" s="72"/>
      <c r="H1199" s="173"/>
      <c r="I1199" s="71"/>
      <c r="J1199" s="72"/>
      <c r="K1199" s="173"/>
      <c r="L1199" s="71"/>
      <c r="M1199" s="71"/>
      <c r="N1199" s="71"/>
      <c r="O1199" s="72"/>
      <c r="P1199" s="174"/>
      <c r="Q1199" s="71"/>
      <c r="R1199" s="72"/>
      <c r="S1199" s="175"/>
      <c r="T1199" s="72"/>
      <c r="U1199" s="176"/>
      <c r="V1199" s="71"/>
      <c r="W1199" s="72"/>
      <c r="X1199" s="176"/>
      <c r="Y1199" s="72"/>
      <c r="Z1199" s="175"/>
      <c r="AA1199" s="72"/>
      <c r="AB1199" s="177"/>
      <c r="AC1199" s="75"/>
      <c r="AD1199" s="75"/>
      <c r="AE1199" s="75"/>
      <c r="AF1199" s="75"/>
      <c r="AG1199" s="75"/>
      <c r="AH1199" s="75"/>
      <c r="AI1199" s="75"/>
      <c r="AJ1199" s="75"/>
      <c r="AK1199" s="75"/>
      <c r="AL1199" s="75"/>
      <c r="AM1199" s="75"/>
    </row>
    <row r="1200">
      <c r="A1200" s="75"/>
      <c r="B1200" s="171"/>
      <c r="C1200" s="172"/>
      <c r="D1200" s="72"/>
      <c r="E1200" s="143"/>
      <c r="F1200" s="71"/>
      <c r="G1200" s="72"/>
      <c r="H1200" s="173"/>
      <c r="I1200" s="71"/>
      <c r="J1200" s="72"/>
      <c r="K1200" s="173"/>
      <c r="L1200" s="71"/>
      <c r="M1200" s="71"/>
      <c r="N1200" s="71"/>
      <c r="O1200" s="72"/>
      <c r="P1200" s="174"/>
      <c r="Q1200" s="71"/>
      <c r="R1200" s="72"/>
      <c r="S1200" s="175"/>
      <c r="T1200" s="72"/>
      <c r="U1200" s="176"/>
      <c r="V1200" s="71"/>
      <c r="W1200" s="72"/>
      <c r="X1200" s="176"/>
      <c r="Y1200" s="72"/>
      <c r="Z1200" s="175"/>
      <c r="AA1200" s="72"/>
      <c r="AB1200" s="177"/>
      <c r="AC1200" s="75"/>
      <c r="AD1200" s="75"/>
      <c r="AE1200" s="75"/>
      <c r="AF1200" s="75"/>
      <c r="AG1200" s="75"/>
      <c r="AH1200" s="75"/>
      <c r="AI1200" s="75"/>
      <c r="AJ1200" s="75"/>
      <c r="AK1200" s="75"/>
      <c r="AL1200" s="75"/>
      <c r="AM1200" s="75"/>
    </row>
    <row r="1201">
      <c r="A1201" s="75"/>
      <c r="B1201" s="171"/>
      <c r="C1201" s="172"/>
      <c r="D1201" s="72"/>
      <c r="E1201" s="143"/>
      <c r="F1201" s="71"/>
      <c r="G1201" s="72"/>
      <c r="H1201" s="173"/>
      <c r="I1201" s="71"/>
      <c r="J1201" s="72"/>
      <c r="K1201" s="173"/>
      <c r="L1201" s="71"/>
      <c r="M1201" s="71"/>
      <c r="N1201" s="71"/>
      <c r="O1201" s="72"/>
      <c r="P1201" s="174"/>
      <c r="Q1201" s="71"/>
      <c r="R1201" s="72"/>
      <c r="S1201" s="175"/>
      <c r="T1201" s="72"/>
      <c r="U1201" s="176"/>
      <c r="V1201" s="71"/>
      <c r="W1201" s="72"/>
      <c r="X1201" s="176"/>
      <c r="Y1201" s="72"/>
      <c r="Z1201" s="175"/>
      <c r="AA1201" s="72"/>
      <c r="AB1201" s="177"/>
      <c r="AC1201" s="75"/>
      <c r="AD1201" s="75"/>
      <c r="AE1201" s="75"/>
      <c r="AF1201" s="75"/>
      <c r="AG1201" s="75"/>
      <c r="AH1201" s="75"/>
      <c r="AI1201" s="75"/>
      <c r="AJ1201" s="75"/>
      <c r="AK1201" s="75"/>
      <c r="AL1201" s="75"/>
      <c r="AM1201" s="75"/>
    </row>
    <row r="1202">
      <c r="A1202" s="75"/>
      <c r="B1202" s="171"/>
      <c r="C1202" s="172"/>
      <c r="D1202" s="72"/>
      <c r="E1202" s="143"/>
      <c r="F1202" s="71"/>
      <c r="G1202" s="72"/>
      <c r="H1202" s="173"/>
      <c r="I1202" s="71"/>
      <c r="J1202" s="72"/>
      <c r="K1202" s="173"/>
      <c r="L1202" s="71"/>
      <c r="M1202" s="71"/>
      <c r="N1202" s="71"/>
      <c r="O1202" s="72"/>
      <c r="P1202" s="174"/>
      <c r="Q1202" s="71"/>
      <c r="R1202" s="72"/>
      <c r="S1202" s="175"/>
      <c r="T1202" s="72"/>
      <c r="U1202" s="176"/>
      <c r="V1202" s="71"/>
      <c r="W1202" s="72"/>
      <c r="X1202" s="176"/>
      <c r="Y1202" s="72"/>
      <c r="Z1202" s="175"/>
      <c r="AA1202" s="72"/>
      <c r="AB1202" s="177"/>
      <c r="AC1202" s="75"/>
      <c r="AD1202" s="75"/>
      <c r="AE1202" s="75"/>
      <c r="AF1202" s="75"/>
      <c r="AG1202" s="75"/>
      <c r="AH1202" s="75"/>
      <c r="AI1202" s="75"/>
      <c r="AJ1202" s="75"/>
      <c r="AK1202" s="75"/>
      <c r="AL1202" s="75"/>
      <c r="AM1202" s="75"/>
    </row>
    <row r="1203">
      <c r="A1203" s="75"/>
      <c r="B1203" s="171"/>
      <c r="C1203" s="172"/>
      <c r="D1203" s="72"/>
      <c r="E1203" s="143"/>
      <c r="F1203" s="71"/>
      <c r="G1203" s="72"/>
      <c r="H1203" s="173"/>
      <c r="I1203" s="71"/>
      <c r="J1203" s="72"/>
      <c r="K1203" s="173"/>
      <c r="L1203" s="71"/>
      <c r="M1203" s="71"/>
      <c r="N1203" s="71"/>
      <c r="O1203" s="72"/>
      <c r="P1203" s="174"/>
      <c r="Q1203" s="71"/>
      <c r="R1203" s="72"/>
      <c r="S1203" s="175"/>
      <c r="T1203" s="72"/>
      <c r="U1203" s="176"/>
      <c r="V1203" s="71"/>
      <c r="W1203" s="72"/>
      <c r="X1203" s="176"/>
      <c r="Y1203" s="72"/>
      <c r="Z1203" s="175"/>
      <c r="AA1203" s="72"/>
      <c r="AB1203" s="177"/>
      <c r="AC1203" s="75"/>
      <c r="AD1203" s="75"/>
      <c r="AE1203" s="75"/>
      <c r="AF1203" s="75"/>
      <c r="AG1203" s="75"/>
      <c r="AH1203" s="75"/>
      <c r="AI1203" s="75"/>
      <c r="AJ1203" s="75"/>
      <c r="AK1203" s="75"/>
      <c r="AL1203" s="75"/>
      <c r="AM1203" s="75"/>
    </row>
    <row r="1204">
      <c r="A1204" s="75"/>
      <c r="B1204" s="171"/>
      <c r="C1204" s="172"/>
      <c r="D1204" s="72"/>
      <c r="E1204" s="143"/>
      <c r="F1204" s="71"/>
      <c r="G1204" s="72"/>
      <c r="H1204" s="173"/>
      <c r="I1204" s="71"/>
      <c r="J1204" s="72"/>
      <c r="K1204" s="173"/>
      <c r="L1204" s="71"/>
      <c r="M1204" s="71"/>
      <c r="N1204" s="71"/>
      <c r="O1204" s="72"/>
      <c r="P1204" s="174"/>
      <c r="Q1204" s="71"/>
      <c r="R1204" s="72"/>
      <c r="S1204" s="175"/>
      <c r="T1204" s="72"/>
      <c r="U1204" s="176"/>
      <c r="V1204" s="71"/>
      <c r="W1204" s="72"/>
      <c r="X1204" s="176"/>
      <c r="Y1204" s="72"/>
      <c r="Z1204" s="175"/>
      <c r="AA1204" s="72"/>
      <c r="AB1204" s="177"/>
      <c r="AC1204" s="75"/>
      <c r="AD1204" s="75"/>
      <c r="AE1204" s="75"/>
      <c r="AF1204" s="75"/>
      <c r="AG1204" s="75"/>
      <c r="AH1204" s="75"/>
      <c r="AI1204" s="75"/>
      <c r="AJ1204" s="75"/>
      <c r="AK1204" s="75"/>
      <c r="AL1204" s="75"/>
      <c r="AM1204" s="75"/>
    </row>
    <row r="1205">
      <c r="A1205" s="75"/>
      <c r="B1205" s="171"/>
      <c r="C1205" s="172"/>
      <c r="D1205" s="72"/>
      <c r="E1205" s="143"/>
      <c r="F1205" s="71"/>
      <c r="G1205" s="72"/>
      <c r="H1205" s="173"/>
      <c r="I1205" s="71"/>
      <c r="J1205" s="72"/>
      <c r="K1205" s="173"/>
      <c r="L1205" s="71"/>
      <c r="M1205" s="71"/>
      <c r="N1205" s="71"/>
      <c r="O1205" s="72"/>
      <c r="P1205" s="174"/>
      <c r="Q1205" s="71"/>
      <c r="R1205" s="72"/>
      <c r="S1205" s="175"/>
      <c r="T1205" s="72"/>
      <c r="U1205" s="176"/>
      <c r="V1205" s="71"/>
      <c r="W1205" s="72"/>
      <c r="X1205" s="176"/>
      <c r="Y1205" s="72"/>
      <c r="Z1205" s="175"/>
      <c r="AA1205" s="72"/>
      <c r="AB1205" s="177"/>
      <c r="AC1205" s="75"/>
      <c r="AD1205" s="75"/>
      <c r="AE1205" s="75"/>
      <c r="AF1205" s="75"/>
      <c r="AG1205" s="75"/>
      <c r="AH1205" s="75"/>
      <c r="AI1205" s="75"/>
      <c r="AJ1205" s="75"/>
      <c r="AK1205" s="75"/>
      <c r="AL1205" s="75"/>
      <c r="AM1205" s="75"/>
    </row>
    <row r="1206">
      <c r="A1206" s="75"/>
      <c r="B1206" s="171"/>
      <c r="C1206" s="172"/>
      <c r="D1206" s="72"/>
      <c r="E1206" s="143"/>
      <c r="F1206" s="71"/>
      <c r="G1206" s="72"/>
      <c r="H1206" s="173"/>
      <c r="I1206" s="71"/>
      <c r="J1206" s="72"/>
      <c r="K1206" s="173"/>
      <c r="L1206" s="71"/>
      <c r="M1206" s="71"/>
      <c r="N1206" s="71"/>
      <c r="O1206" s="72"/>
      <c r="P1206" s="174"/>
      <c r="Q1206" s="71"/>
      <c r="R1206" s="72"/>
      <c r="S1206" s="175"/>
      <c r="T1206" s="72"/>
      <c r="U1206" s="176"/>
      <c r="V1206" s="71"/>
      <c r="W1206" s="72"/>
      <c r="X1206" s="176"/>
      <c r="Y1206" s="72"/>
      <c r="Z1206" s="175"/>
      <c r="AA1206" s="72"/>
      <c r="AB1206" s="177"/>
      <c r="AC1206" s="75"/>
      <c r="AD1206" s="75"/>
      <c r="AE1206" s="75"/>
      <c r="AF1206" s="75"/>
      <c r="AG1206" s="75"/>
      <c r="AH1206" s="75"/>
      <c r="AI1206" s="75"/>
      <c r="AJ1206" s="75"/>
      <c r="AK1206" s="75"/>
      <c r="AL1206" s="75"/>
      <c r="AM1206" s="75"/>
    </row>
    <row r="1207">
      <c r="A1207" s="75"/>
      <c r="B1207" s="171"/>
      <c r="C1207" s="172"/>
      <c r="D1207" s="72"/>
      <c r="E1207" s="143"/>
      <c r="F1207" s="71"/>
      <c r="G1207" s="72"/>
      <c r="H1207" s="173"/>
      <c r="I1207" s="71"/>
      <c r="J1207" s="72"/>
      <c r="K1207" s="173"/>
      <c r="L1207" s="71"/>
      <c r="M1207" s="71"/>
      <c r="N1207" s="71"/>
      <c r="O1207" s="72"/>
      <c r="P1207" s="174"/>
      <c r="Q1207" s="71"/>
      <c r="R1207" s="72"/>
      <c r="S1207" s="175"/>
      <c r="T1207" s="72"/>
      <c r="U1207" s="176"/>
      <c r="V1207" s="71"/>
      <c r="W1207" s="72"/>
      <c r="X1207" s="176"/>
      <c r="Y1207" s="72"/>
      <c r="Z1207" s="175"/>
      <c r="AA1207" s="72"/>
      <c r="AB1207" s="177"/>
      <c r="AC1207" s="75"/>
      <c r="AD1207" s="75"/>
      <c r="AE1207" s="75"/>
      <c r="AF1207" s="75"/>
      <c r="AG1207" s="75"/>
      <c r="AH1207" s="75"/>
      <c r="AI1207" s="75"/>
      <c r="AJ1207" s="75"/>
      <c r="AK1207" s="75"/>
      <c r="AL1207" s="75"/>
      <c r="AM1207" s="75"/>
    </row>
    <row r="1208">
      <c r="A1208" s="75"/>
      <c r="B1208" s="171"/>
      <c r="C1208" s="172"/>
      <c r="D1208" s="72"/>
      <c r="E1208" s="143"/>
      <c r="F1208" s="71"/>
      <c r="G1208" s="72"/>
      <c r="H1208" s="173"/>
      <c r="I1208" s="71"/>
      <c r="J1208" s="72"/>
      <c r="K1208" s="173"/>
      <c r="L1208" s="71"/>
      <c r="M1208" s="71"/>
      <c r="N1208" s="71"/>
      <c r="O1208" s="72"/>
      <c r="P1208" s="174"/>
      <c r="Q1208" s="71"/>
      <c r="R1208" s="72"/>
      <c r="S1208" s="175"/>
      <c r="T1208" s="72"/>
      <c r="U1208" s="176"/>
      <c r="V1208" s="71"/>
      <c r="W1208" s="72"/>
      <c r="X1208" s="176"/>
      <c r="Y1208" s="72"/>
      <c r="Z1208" s="175"/>
      <c r="AA1208" s="72"/>
      <c r="AB1208" s="177"/>
      <c r="AC1208" s="75"/>
      <c r="AD1208" s="75"/>
      <c r="AE1208" s="75"/>
      <c r="AF1208" s="75"/>
      <c r="AG1208" s="75"/>
      <c r="AH1208" s="75"/>
      <c r="AI1208" s="75"/>
      <c r="AJ1208" s="75"/>
      <c r="AK1208" s="75"/>
      <c r="AL1208" s="75"/>
      <c r="AM1208" s="75"/>
    </row>
    <row r="1209">
      <c r="A1209" s="75"/>
      <c r="B1209" s="171"/>
      <c r="C1209" s="172"/>
      <c r="D1209" s="72"/>
      <c r="E1209" s="143"/>
      <c r="F1209" s="71"/>
      <c r="G1209" s="72"/>
      <c r="H1209" s="173"/>
      <c r="I1209" s="71"/>
      <c r="J1209" s="72"/>
      <c r="K1209" s="173"/>
      <c r="L1209" s="71"/>
      <c r="M1209" s="71"/>
      <c r="N1209" s="71"/>
      <c r="O1209" s="72"/>
      <c r="P1209" s="174"/>
      <c r="Q1209" s="71"/>
      <c r="R1209" s="72"/>
      <c r="S1209" s="175"/>
      <c r="T1209" s="72"/>
      <c r="U1209" s="176"/>
      <c r="V1209" s="71"/>
      <c r="W1209" s="72"/>
      <c r="X1209" s="176"/>
      <c r="Y1209" s="72"/>
      <c r="Z1209" s="175"/>
      <c r="AA1209" s="72"/>
      <c r="AB1209" s="177"/>
      <c r="AC1209" s="75"/>
      <c r="AD1209" s="75"/>
      <c r="AE1209" s="75"/>
      <c r="AF1209" s="75"/>
      <c r="AG1209" s="75"/>
      <c r="AH1209" s="75"/>
      <c r="AI1209" s="75"/>
      <c r="AJ1209" s="75"/>
      <c r="AK1209" s="75"/>
      <c r="AL1209" s="75"/>
      <c r="AM1209" s="75"/>
    </row>
    <row r="1210">
      <c r="A1210" s="75"/>
      <c r="B1210" s="171"/>
      <c r="C1210" s="172"/>
      <c r="D1210" s="72"/>
      <c r="E1210" s="143"/>
      <c r="F1210" s="71"/>
      <c r="G1210" s="72"/>
      <c r="H1210" s="173"/>
      <c r="I1210" s="71"/>
      <c r="J1210" s="72"/>
      <c r="K1210" s="173"/>
      <c r="L1210" s="71"/>
      <c r="M1210" s="71"/>
      <c r="N1210" s="71"/>
      <c r="O1210" s="72"/>
      <c r="P1210" s="174"/>
      <c r="Q1210" s="71"/>
      <c r="R1210" s="72"/>
      <c r="S1210" s="175"/>
      <c r="T1210" s="72"/>
      <c r="U1210" s="176"/>
      <c r="V1210" s="71"/>
      <c r="W1210" s="72"/>
      <c r="X1210" s="176"/>
      <c r="Y1210" s="72"/>
      <c r="Z1210" s="175"/>
      <c r="AA1210" s="72"/>
      <c r="AB1210" s="177"/>
      <c r="AC1210" s="75"/>
      <c r="AD1210" s="75"/>
      <c r="AE1210" s="75"/>
      <c r="AF1210" s="75"/>
      <c r="AG1210" s="75"/>
      <c r="AH1210" s="75"/>
      <c r="AI1210" s="75"/>
      <c r="AJ1210" s="75"/>
      <c r="AK1210" s="75"/>
      <c r="AL1210" s="75"/>
      <c r="AM1210" s="75"/>
    </row>
    <row r="1211">
      <c r="A1211" s="75"/>
      <c r="B1211" s="171"/>
      <c r="C1211" s="172"/>
      <c r="D1211" s="72"/>
      <c r="E1211" s="143"/>
      <c r="F1211" s="71"/>
      <c r="G1211" s="72"/>
      <c r="H1211" s="173"/>
      <c r="I1211" s="71"/>
      <c r="J1211" s="72"/>
      <c r="K1211" s="173"/>
      <c r="L1211" s="71"/>
      <c r="M1211" s="71"/>
      <c r="N1211" s="71"/>
      <c r="O1211" s="72"/>
      <c r="P1211" s="174"/>
      <c r="Q1211" s="71"/>
      <c r="R1211" s="72"/>
      <c r="S1211" s="175"/>
      <c r="T1211" s="72"/>
      <c r="U1211" s="176"/>
      <c r="V1211" s="71"/>
      <c r="W1211" s="72"/>
      <c r="X1211" s="176"/>
      <c r="Y1211" s="72"/>
      <c r="Z1211" s="175"/>
      <c r="AA1211" s="72"/>
      <c r="AB1211" s="177"/>
      <c r="AC1211" s="75"/>
      <c r="AD1211" s="75"/>
      <c r="AE1211" s="75"/>
      <c r="AF1211" s="75"/>
      <c r="AG1211" s="75"/>
      <c r="AH1211" s="75"/>
      <c r="AI1211" s="75"/>
      <c r="AJ1211" s="75"/>
      <c r="AK1211" s="75"/>
      <c r="AL1211" s="75"/>
      <c r="AM1211" s="75"/>
    </row>
    <row r="1212">
      <c r="A1212" s="75"/>
      <c r="B1212" s="171"/>
      <c r="C1212" s="172"/>
      <c r="D1212" s="72"/>
      <c r="E1212" s="143"/>
      <c r="F1212" s="71"/>
      <c r="G1212" s="72"/>
      <c r="H1212" s="173"/>
      <c r="I1212" s="71"/>
      <c r="J1212" s="72"/>
      <c r="K1212" s="173"/>
      <c r="L1212" s="71"/>
      <c r="M1212" s="71"/>
      <c r="N1212" s="71"/>
      <c r="O1212" s="72"/>
      <c r="P1212" s="174"/>
      <c r="Q1212" s="71"/>
      <c r="R1212" s="72"/>
      <c r="S1212" s="175"/>
      <c r="T1212" s="72"/>
      <c r="U1212" s="176"/>
      <c r="V1212" s="71"/>
      <c r="W1212" s="72"/>
      <c r="X1212" s="176"/>
      <c r="Y1212" s="72"/>
      <c r="Z1212" s="175"/>
      <c r="AA1212" s="72"/>
      <c r="AB1212" s="177"/>
      <c r="AC1212" s="75"/>
      <c r="AD1212" s="75"/>
      <c r="AE1212" s="75"/>
      <c r="AF1212" s="75"/>
      <c r="AG1212" s="75"/>
      <c r="AH1212" s="75"/>
      <c r="AI1212" s="75"/>
      <c r="AJ1212" s="75"/>
      <c r="AK1212" s="75"/>
      <c r="AL1212" s="75"/>
      <c r="AM1212" s="75"/>
    </row>
    <row r="1213">
      <c r="A1213" s="75"/>
      <c r="B1213" s="171"/>
      <c r="C1213" s="172"/>
      <c r="D1213" s="72"/>
      <c r="E1213" s="143"/>
      <c r="F1213" s="71"/>
      <c r="G1213" s="72"/>
      <c r="H1213" s="173"/>
      <c r="I1213" s="71"/>
      <c r="J1213" s="72"/>
      <c r="K1213" s="173"/>
      <c r="L1213" s="71"/>
      <c r="M1213" s="71"/>
      <c r="N1213" s="71"/>
      <c r="O1213" s="72"/>
      <c r="P1213" s="174"/>
      <c r="Q1213" s="71"/>
      <c r="R1213" s="72"/>
      <c r="S1213" s="175"/>
      <c r="T1213" s="72"/>
      <c r="U1213" s="176"/>
      <c r="V1213" s="71"/>
      <c r="W1213" s="72"/>
      <c r="X1213" s="176"/>
      <c r="Y1213" s="72"/>
      <c r="Z1213" s="175"/>
      <c r="AA1213" s="72"/>
      <c r="AB1213" s="177"/>
      <c r="AC1213" s="75"/>
      <c r="AD1213" s="75"/>
      <c r="AE1213" s="75"/>
      <c r="AF1213" s="75"/>
      <c r="AG1213" s="75"/>
      <c r="AH1213" s="75"/>
      <c r="AI1213" s="75"/>
      <c r="AJ1213" s="75"/>
      <c r="AK1213" s="75"/>
      <c r="AL1213" s="75"/>
      <c r="AM1213" s="75"/>
    </row>
    <row r="1214">
      <c r="A1214" s="75"/>
      <c r="B1214" s="171"/>
      <c r="C1214" s="172"/>
      <c r="D1214" s="72"/>
      <c r="E1214" s="143"/>
      <c r="F1214" s="71"/>
      <c r="G1214" s="72"/>
      <c r="H1214" s="173"/>
      <c r="I1214" s="71"/>
      <c r="J1214" s="72"/>
      <c r="K1214" s="173"/>
      <c r="L1214" s="71"/>
      <c r="M1214" s="71"/>
      <c r="N1214" s="71"/>
      <c r="O1214" s="72"/>
      <c r="P1214" s="174"/>
      <c r="Q1214" s="71"/>
      <c r="R1214" s="72"/>
      <c r="S1214" s="175"/>
      <c r="T1214" s="72"/>
      <c r="U1214" s="176"/>
      <c r="V1214" s="71"/>
      <c r="W1214" s="72"/>
      <c r="X1214" s="176"/>
      <c r="Y1214" s="72"/>
      <c r="Z1214" s="175"/>
      <c r="AA1214" s="72"/>
      <c r="AB1214" s="177"/>
      <c r="AC1214" s="75"/>
      <c r="AD1214" s="75"/>
      <c r="AE1214" s="75"/>
      <c r="AF1214" s="75"/>
      <c r="AG1214" s="75"/>
      <c r="AH1214" s="75"/>
      <c r="AI1214" s="75"/>
      <c r="AJ1214" s="75"/>
      <c r="AK1214" s="75"/>
      <c r="AL1214" s="75"/>
      <c r="AM1214" s="75"/>
    </row>
    <row r="1215">
      <c r="A1215" s="75"/>
      <c r="B1215" s="171"/>
      <c r="C1215" s="172"/>
      <c r="D1215" s="72"/>
      <c r="E1215" s="143"/>
      <c r="F1215" s="71"/>
      <c r="G1215" s="72"/>
      <c r="H1215" s="173"/>
      <c r="I1215" s="71"/>
      <c r="J1215" s="72"/>
      <c r="K1215" s="173"/>
      <c r="L1215" s="71"/>
      <c r="M1215" s="71"/>
      <c r="N1215" s="71"/>
      <c r="O1215" s="72"/>
      <c r="P1215" s="174"/>
      <c r="Q1215" s="71"/>
      <c r="R1215" s="72"/>
      <c r="S1215" s="175"/>
      <c r="T1215" s="72"/>
      <c r="U1215" s="176"/>
      <c r="V1215" s="71"/>
      <c r="W1215" s="72"/>
      <c r="X1215" s="176"/>
      <c r="Y1215" s="72"/>
      <c r="Z1215" s="175"/>
      <c r="AA1215" s="72"/>
      <c r="AB1215" s="177"/>
      <c r="AC1215" s="75"/>
      <c r="AD1215" s="75"/>
      <c r="AE1215" s="75"/>
      <c r="AF1215" s="75"/>
      <c r="AG1215" s="75"/>
      <c r="AH1215" s="75"/>
      <c r="AI1215" s="75"/>
      <c r="AJ1215" s="75"/>
      <c r="AK1215" s="75"/>
      <c r="AL1215" s="75"/>
      <c r="AM1215" s="75"/>
    </row>
    <row r="1216">
      <c r="A1216" s="75"/>
      <c r="B1216" s="171"/>
      <c r="C1216" s="172"/>
      <c r="D1216" s="72"/>
      <c r="E1216" s="143"/>
      <c r="F1216" s="71"/>
      <c r="G1216" s="72"/>
      <c r="H1216" s="173"/>
      <c r="I1216" s="71"/>
      <c r="J1216" s="72"/>
      <c r="K1216" s="173"/>
      <c r="L1216" s="71"/>
      <c r="M1216" s="71"/>
      <c r="N1216" s="71"/>
      <c r="O1216" s="72"/>
      <c r="P1216" s="174"/>
      <c r="Q1216" s="71"/>
      <c r="R1216" s="72"/>
      <c r="S1216" s="175"/>
      <c r="T1216" s="72"/>
      <c r="U1216" s="176"/>
      <c r="V1216" s="71"/>
      <c r="W1216" s="72"/>
      <c r="X1216" s="176"/>
      <c r="Y1216" s="72"/>
      <c r="Z1216" s="175"/>
      <c r="AA1216" s="72"/>
      <c r="AB1216" s="177"/>
      <c r="AC1216" s="75"/>
      <c r="AD1216" s="75"/>
      <c r="AE1216" s="75"/>
      <c r="AF1216" s="75"/>
      <c r="AG1216" s="75"/>
      <c r="AH1216" s="75"/>
      <c r="AI1216" s="75"/>
      <c r="AJ1216" s="75"/>
      <c r="AK1216" s="75"/>
      <c r="AL1216" s="75"/>
      <c r="AM1216" s="75"/>
    </row>
    <row r="1217">
      <c r="A1217" s="75"/>
      <c r="B1217" s="171"/>
      <c r="C1217" s="172"/>
      <c r="D1217" s="72"/>
      <c r="E1217" s="143"/>
      <c r="F1217" s="71"/>
      <c r="G1217" s="72"/>
      <c r="H1217" s="173"/>
      <c r="I1217" s="71"/>
      <c r="J1217" s="72"/>
      <c r="K1217" s="173"/>
      <c r="L1217" s="71"/>
      <c r="M1217" s="71"/>
      <c r="N1217" s="71"/>
      <c r="O1217" s="72"/>
      <c r="P1217" s="174"/>
      <c r="Q1217" s="71"/>
      <c r="R1217" s="72"/>
      <c r="S1217" s="175"/>
      <c r="T1217" s="72"/>
      <c r="U1217" s="176"/>
      <c r="V1217" s="71"/>
      <c r="W1217" s="72"/>
      <c r="X1217" s="176"/>
      <c r="Y1217" s="72"/>
      <c r="Z1217" s="175"/>
      <c r="AA1217" s="72"/>
      <c r="AB1217" s="177"/>
      <c r="AC1217" s="75"/>
      <c r="AD1217" s="75"/>
      <c r="AE1217" s="75"/>
      <c r="AF1217" s="75"/>
      <c r="AG1217" s="75"/>
      <c r="AH1217" s="75"/>
      <c r="AI1217" s="75"/>
      <c r="AJ1217" s="75"/>
      <c r="AK1217" s="75"/>
      <c r="AL1217" s="75"/>
      <c r="AM1217" s="75"/>
    </row>
    <row r="1218">
      <c r="A1218" s="75"/>
      <c r="B1218" s="171"/>
      <c r="C1218" s="172"/>
      <c r="D1218" s="72"/>
      <c r="E1218" s="143"/>
      <c r="F1218" s="71"/>
      <c r="G1218" s="72"/>
      <c r="H1218" s="173"/>
      <c r="I1218" s="71"/>
      <c r="J1218" s="72"/>
      <c r="K1218" s="173"/>
      <c r="L1218" s="71"/>
      <c r="M1218" s="71"/>
      <c r="N1218" s="71"/>
      <c r="O1218" s="72"/>
      <c r="P1218" s="174"/>
      <c r="Q1218" s="71"/>
      <c r="R1218" s="72"/>
      <c r="S1218" s="175"/>
      <c r="T1218" s="72"/>
      <c r="U1218" s="176"/>
      <c r="V1218" s="71"/>
      <c r="W1218" s="72"/>
      <c r="X1218" s="176"/>
      <c r="Y1218" s="72"/>
      <c r="Z1218" s="175"/>
      <c r="AA1218" s="72"/>
      <c r="AB1218" s="177"/>
      <c r="AC1218" s="75"/>
      <c r="AD1218" s="75"/>
      <c r="AE1218" s="75"/>
      <c r="AF1218" s="75"/>
      <c r="AG1218" s="75"/>
      <c r="AH1218" s="75"/>
      <c r="AI1218" s="75"/>
      <c r="AJ1218" s="75"/>
      <c r="AK1218" s="75"/>
      <c r="AL1218" s="75"/>
      <c r="AM1218" s="75"/>
    </row>
    <row r="1219">
      <c r="A1219" s="75"/>
      <c r="B1219" s="171"/>
      <c r="C1219" s="172"/>
      <c r="D1219" s="72"/>
      <c r="E1219" s="143"/>
      <c r="F1219" s="71"/>
      <c r="G1219" s="72"/>
      <c r="H1219" s="173"/>
      <c r="I1219" s="71"/>
      <c r="J1219" s="72"/>
      <c r="K1219" s="173"/>
      <c r="L1219" s="71"/>
      <c r="M1219" s="71"/>
      <c r="N1219" s="71"/>
      <c r="O1219" s="72"/>
      <c r="P1219" s="174"/>
      <c r="Q1219" s="71"/>
      <c r="R1219" s="72"/>
      <c r="S1219" s="175"/>
      <c r="T1219" s="72"/>
      <c r="U1219" s="176"/>
      <c r="V1219" s="71"/>
      <c r="W1219" s="72"/>
      <c r="X1219" s="176"/>
      <c r="Y1219" s="72"/>
      <c r="Z1219" s="175"/>
      <c r="AA1219" s="72"/>
      <c r="AB1219" s="177"/>
      <c r="AC1219" s="75"/>
      <c r="AD1219" s="75"/>
      <c r="AE1219" s="75"/>
      <c r="AF1219" s="75"/>
      <c r="AG1219" s="75"/>
      <c r="AH1219" s="75"/>
      <c r="AI1219" s="75"/>
      <c r="AJ1219" s="75"/>
      <c r="AK1219" s="75"/>
      <c r="AL1219" s="75"/>
      <c r="AM1219" s="75"/>
    </row>
    <row r="1220">
      <c r="A1220" s="75"/>
      <c r="B1220" s="171"/>
      <c r="C1220" s="172"/>
      <c r="D1220" s="72"/>
      <c r="E1220" s="143"/>
      <c r="F1220" s="71"/>
      <c r="G1220" s="72"/>
      <c r="H1220" s="173"/>
      <c r="I1220" s="71"/>
      <c r="J1220" s="72"/>
      <c r="K1220" s="173"/>
      <c r="L1220" s="71"/>
      <c r="M1220" s="71"/>
      <c r="N1220" s="71"/>
      <c r="O1220" s="72"/>
      <c r="P1220" s="174"/>
      <c r="Q1220" s="71"/>
      <c r="R1220" s="72"/>
      <c r="S1220" s="175"/>
      <c r="T1220" s="72"/>
      <c r="U1220" s="176"/>
      <c r="V1220" s="71"/>
      <c r="W1220" s="72"/>
      <c r="X1220" s="176"/>
      <c r="Y1220" s="72"/>
      <c r="Z1220" s="175"/>
      <c r="AA1220" s="72"/>
      <c r="AB1220" s="177"/>
      <c r="AC1220" s="75"/>
      <c r="AD1220" s="75"/>
      <c r="AE1220" s="75"/>
      <c r="AF1220" s="75"/>
      <c r="AG1220" s="75"/>
      <c r="AH1220" s="75"/>
      <c r="AI1220" s="75"/>
      <c r="AJ1220" s="75"/>
      <c r="AK1220" s="75"/>
      <c r="AL1220" s="75"/>
      <c r="AM1220" s="75"/>
    </row>
    <row r="1221">
      <c r="A1221" s="75"/>
      <c r="B1221" s="171"/>
      <c r="C1221" s="172"/>
      <c r="D1221" s="72"/>
      <c r="E1221" s="143"/>
      <c r="F1221" s="71"/>
      <c r="G1221" s="72"/>
      <c r="H1221" s="173"/>
      <c r="I1221" s="71"/>
      <c r="J1221" s="72"/>
      <c r="K1221" s="173"/>
      <c r="L1221" s="71"/>
      <c r="M1221" s="71"/>
      <c r="N1221" s="71"/>
      <c r="O1221" s="72"/>
      <c r="P1221" s="174"/>
      <c r="Q1221" s="71"/>
      <c r="R1221" s="72"/>
      <c r="S1221" s="175"/>
      <c r="T1221" s="72"/>
      <c r="U1221" s="176"/>
      <c r="V1221" s="71"/>
      <c r="W1221" s="72"/>
      <c r="X1221" s="176"/>
      <c r="Y1221" s="72"/>
      <c r="Z1221" s="175"/>
      <c r="AA1221" s="72"/>
      <c r="AB1221" s="177"/>
      <c r="AC1221" s="75"/>
      <c r="AD1221" s="75"/>
      <c r="AE1221" s="75"/>
      <c r="AF1221" s="75"/>
      <c r="AG1221" s="75"/>
      <c r="AH1221" s="75"/>
      <c r="AI1221" s="75"/>
      <c r="AJ1221" s="75"/>
      <c r="AK1221" s="75"/>
      <c r="AL1221" s="75"/>
      <c r="AM1221" s="75"/>
    </row>
    <row r="1222">
      <c r="A1222" s="75"/>
      <c r="B1222" s="171"/>
      <c r="C1222" s="172"/>
      <c r="D1222" s="72"/>
      <c r="E1222" s="143"/>
      <c r="F1222" s="71"/>
      <c r="G1222" s="72"/>
      <c r="H1222" s="173"/>
      <c r="I1222" s="71"/>
      <c r="J1222" s="72"/>
      <c r="K1222" s="173"/>
      <c r="L1222" s="71"/>
      <c r="M1222" s="71"/>
      <c r="N1222" s="71"/>
      <c r="O1222" s="72"/>
      <c r="P1222" s="174"/>
      <c r="Q1222" s="71"/>
      <c r="R1222" s="72"/>
      <c r="S1222" s="175"/>
      <c r="T1222" s="72"/>
      <c r="U1222" s="176"/>
      <c r="V1222" s="71"/>
      <c r="W1222" s="72"/>
      <c r="X1222" s="176"/>
      <c r="Y1222" s="72"/>
      <c r="Z1222" s="175"/>
      <c r="AA1222" s="72"/>
      <c r="AB1222" s="177"/>
      <c r="AC1222" s="75"/>
      <c r="AD1222" s="75"/>
      <c r="AE1222" s="75"/>
      <c r="AF1222" s="75"/>
      <c r="AG1222" s="75"/>
      <c r="AH1222" s="75"/>
      <c r="AI1222" s="75"/>
      <c r="AJ1222" s="75"/>
      <c r="AK1222" s="75"/>
      <c r="AL1222" s="75"/>
      <c r="AM1222" s="75"/>
    </row>
    <row r="1223">
      <c r="A1223" s="75"/>
      <c r="B1223" s="171"/>
      <c r="C1223" s="172"/>
      <c r="D1223" s="72"/>
      <c r="E1223" s="143"/>
      <c r="F1223" s="71"/>
      <c r="G1223" s="72"/>
      <c r="H1223" s="173"/>
      <c r="I1223" s="71"/>
      <c r="J1223" s="72"/>
      <c r="K1223" s="173"/>
      <c r="L1223" s="71"/>
      <c r="M1223" s="71"/>
      <c r="N1223" s="71"/>
      <c r="O1223" s="72"/>
      <c r="P1223" s="174"/>
      <c r="Q1223" s="71"/>
      <c r="R1223" s="72"/>
      <c r="S1223" s="175"/>
      <c r="T1223" s="72"/>
      <c r="U1223" s="176"/>
      <c r="V1223" s="71"/>
      <c r="W1223" s="72"/>
      <c r="X1223" s="176"/>
      <c r="Y1223" s="72"/>
      <c r="Z1223" s="175"/>
      <c r="AA1223" s="72"/>
      <c r="AB1223" s="177"/>
      <c r="AC1223" s="75"/>
      <c r="AD1223" s="75"/>
      <c r="AE1223" s="75"/>
      <c r="AF1223" s="75"/>
      <c r="AG1223" s="75"/>
      <c r="AH1223" s="75"/>
      <c r="AI1223" s="75"/>
      <c r="AJ1223" s="75"/>
      <c r="AK1223" s="75"/>
      <c r="AL1223" s="75"/>
      <c r="AM1223" s="75"/>
    </row>
    <row r="1224">
      <c r="A1224" s="75"/>
      <c r="B1224" s="171"/>
      <c r="C1224" s="172"/>
      <c r="D1224" s="72"/>
      <c r="E1224" s="143"/>
      <c r="F1224" s="71"/>
      <c r="G1224" s="72"/>
      <c r="H1224" s="173"/>
      <c r="I1224" s="71"/>
      <c r="J1224" s="72"/>
      <c r="K1224" s="173"/>
      <c r="L1224" s="71"/>
      <c r="M1224" s="71"/>
      <c r="N1224" s="71"/>
      <c r="O1224" s="72"/>
      <c r="P1224" s="174"/>
      <c r="Q1224" s="71"/>
      <c r="R1224" s="72"/>
      <c r="S1224" s="175"/>
      <c r="T1224" s="72"/>
      <c r="U1224" s="176"/>
      <c r="V1224" s="71"/>
      <c r="W1224" s="72"/>
      <c r="X1224" s="176"/>
      <c r="Y1224" s="72"/>
      <c r="Z1224" s="175"/>
      <c r="AA1224" s="72"/>
      <c r="AB1224" s="177"/>
      <c r="AC1224" s="75"/>
      <c r="AD1224" s="75"/>
      <c r="AE1224" s="75"/>
      <c r="AF1224" s="75"/>
      <c r="AG1224" s="75"/>
      <c r="AH1224" s="75"/>
      <c r="AI1224" s="75"/>
      <c r="AJ1224" s="75"/>
      <c r="AK1224" s="75"/>
      <c r="AL1224" s="75"/>
      <c r="AM1224" s="75"/>
    </row>
    <row r="1225">
      <c r="A1225" s="75"/>
      <c r="B1225" s="171"/>
      <c r="C1225" s="172"/>
      <c r="D1225" s="72"/>
      <c r="E1225" s="143"/>
      <c r="F1225" s="71"/>
      <c r="G1225" s="72"/>
      <c r="H1225" s="173"/>
      <c r="I1225" s="71"/>
      <c r="J1225" s="72"/>
      <c r="K1225" s="173"/>
      <c r="L1225" s="71"/>
      <c r="M1225" s="71"/>
      <c r="N1225" s="71"/>
      <c r="O1225" s="72"/>
      <c r="P1225" s="174"/>
      <c r="Q1225" s="71"/>
      <c r="R1225" s="72"/>
      <c r="S1225" s="175"/>
      <c r="T1225" s="72"/>
      <c r="U1225" s="176"/>
      <c r="V1225" s="71"/>
      <c r="W1225" s="72"/>
      <c r="X1225" s="176"/>
      <c r="Y1225" s="72"/>
      <c r="Z1225" s="175"/>
      <c r="AA1225" s="72"/>
      <c r="AB1225" s="177"/>
      <c r="AC1225" s="75"/>
      <c r="AD1225" s="75"/>
      <c r="AE1225" s="75"/>
      <c r="AF1225" s="75"/>
      <c r="AG1225" s="75"/>
      <c r="AH1225" s="75"/>
      <c r="AI1225" s="75"/>
      <c r="AJ1225" s="75"/>
      <c r="AK1225" s="75"/>
      <c r="AL1225" s="75"/>
      <c r="AM1225" s="75"/>
    </row>
    <row r="1226">
      <c r="A1226" s="75"/>
      <c r="B1226" s="171"/>
      <c r="C1226" s="172"/>
      <c r="D1226" s="72"/>
      <c r="E1226" s="143"/>
      <c r="F1226" s="71"/>
      <c r="G1226" s="72"/>
      <c r="H1226" s="173"/>
      <c r="I1226" s="71"/>
      <c r="J1226" s="72"/>
      <c r="K1226" s="173"/>
      <c r="L1226" s="71"/>
      <c r="M1226" s="71"/>
      <c r="N1226" s="71"/>
      <c r="O1226" s="72"/>
      <c r="P1226" s="174"/>
      <c r="Q1226" s="71"/>
      <c r="R1226" s="72"/>
      <c r="S1226" s="175"/>
      <c r="T1226" s="72"/>
      <c r="U1226" s="176"/>
      <c r="V1226" s="71"/>
      <c r="W1226" s="72"/>
      <c r="X1226" s="176"/>
      <c r="Y1226" s="72"/>
      <c r="Z1226" s="175"/>
      <c r="AA1226" s="72"/>
      <c r="AB1226" s="177"/>
      <c r="AC1226" s="75"/>
      <c r="AD1226" s="75"/>
      <c r="AE1226" s="75"/>
      <c r="AF1226" s="75"/>
      <c r="AG1226" s="75"/>
      <c r="AH1226" s="75"/>
      <c r="AI1226" s="75"/>
      <c r="AJ1226" s="75"/>
      <c r="AK1226" s="75"/>
      <c r="AL1226" s="75"/>
      <c r="AM1226" s="75"/>
    </row>
    <row r="1227">
      <c r="A1227" s="75"/>
      <c r="B1227" s="171"/>
      <c r="C1227" s="172"/>
      <c r="D1227" s="72"/>
      <c r="E1227" s="143"/>
      <c r="F1227" s="71"/>
      <c r="G1227" s="72"/>
      <c r="H1227" s="173"/>
      <c r="I1227" s="71"/>
      <c r="J1227" s="72"/>
      <c r="K1227" s="173"/>
      <c r="L1227" s="71"/>
      <c r="M1227" s="71"/>
      <c r="N1227" s="71"/>
      <c r="O1227" s="72"/>
      <c r="P1227" s="174"/>
      <c r="Q1227" s="71"/>
      <c r="R1227" s="72"/>
      <c r="S1227" s="175"/>
      <c r="T1227" s="72"/>
      <c r="U1227" s="176"/>
      <c r="V1227" s="71"/>
      <c r="W1227" s="72"/>
      <c r="X1227" s="176"/>
      <c r="Y1227" s="72"/>
      <c r="Z1227" s="175"/>
      <c r="AA1227" s="72"/>
      <c r="AB1227" s="177"/>
      <c r="AC1227" s="75"/>
      <c r="AD1227" s="75"/>
      <c r="AE1227" s="75"/>
      <c r="AF1227" s="75"/>
      <c r="AG1227" s="75"/>
      <c r="AH1227" s="75"/>
      <c r="AI1227" s="75"/>
      <c r="AJ1227" s="75"/>
      <c r="AK1227" s="75"/>
      <c r="AL1227" s="75"/>
      <c r="AM1227" s="75"/>
    </row>
    <row r="1228">
      <c r="A1228" s="75"/>
      <c r="B1228" s="171"/>
      <c r="C1228" s="172"/>
      <c r="D1228" s="72"/>
      <c r="E1228" s="143"/>
      <c r="F1228" s="71"/>
      <c r="G1228" s="72"/>
      <c r="H1228" s="173"/>
      <c r="I1228" s="71"/>
      <c r="J1228" s="72"/>
      <c r="K1228" s="173"/>
      <c r="L1228" s="71"/>
      <c r="M1228" s="71"/>
      <c r="N1228" s="71"/>
      <c r="O1228" s="72"/>
      <c r="P1228" s="174"/>
      <c r="Q1228" s="71"/>
      <c r="R1228" s="72"/>
      <c r="S1228" s="175"/>
      <c r="T1228" s="72"/>
      <c r="U1228" s="176"/>
      <c r="V1228" s="71"/>
      <c r="W1228" s="72"/>
      <c r="X1228" s="176"/>
      <c r="Y1228" s="72"/>
      <c r="Z1228" s="175"/>
      <c r="AA1228" s="72"/>
      <c r="AB1228" s="177"/>
      <c r="AC1228" s="75"/>
      <c r="AD1228" s="75"/>
      <c r="AE1228" s="75"/>
      <c r="AF1228" s="75"/>
      <c r="AG1228" s="75"/>
      <c r="AH1228" s="75"/>
      <c r="AI1228" s="75"/>
      <c r="AJ1228" s="75"/>
      <c r="AK1228" s="75"/>
      <c r="AL1228" s="75"/>
      <c r="AM1228" s="75"/>
    </row>
    <row r="1229">
      <c r="A1229" s="75"/>
      <c r="B1229" s="171"/>
      <c r="C1229" s="172"/>
      <c r="D1229" s="72"/>
      <c r="E1229" s="143"/>
      <c r="F1229" s="71"/>
      <c r="G1229" s="72"/>
      <c r="H1229" s="173"/>
      <c r="I1229" s="71"/>
      <c r="J1229" s="72"/>
      <c r="K1229" s="173"/>
      <c r="L1229" s="71"/>
      <c r="M1229" s="71"/>
      <c r="N1229" s="71"/>
      <c r="O1229" s="72"/>
      <c r="P1229" s="174"/>
      <c r="Q1229" s="71"/>
      <c r="R1229" s="72"/>
      <c r="S1229" s="175"/>
      <c r="T1229" s="72"/>
      <c r="U1229" s="176"/>
      <c r="V1229" s="71"/>
      <c r="W1229" s="72"/>
      <c r="X1229" s="176"/>
      <c r="Y1229" s="72"/>
      <c r="Z1229" s="175"/>
      <c r="AA1229" s="72"/>
      <c r="AB1229" s="177"/>
      <c r="AC1229" s="75"/>
      <c r="AD1229" s="75"/>
      <c r="AE1229" s="75"/>
      <c r="AF1229" s="75"/>
      <c r="AG1229" s="75"/>
      <c r="AH1229" s="75"/>
      <c r="AI1229" s="75"/>
      <c r="AJ1229" s="75"/>
      <c r="AK1229" s="75"/>
      <c r="AL1229" s="75"/>
      <c r="AM1229" s="75"/>
    </row>
    <row r="1230">
      <c r="A1230" s="75"/>
      <c r="B1230" s="171"/>
      <c r="C1230" s="172"/>
      <c r="D1230" s="72"/>
      <c r="E1230" s="143"/>
      <c r="F1230" s="71"/>
      <c r="G1230" s="72"/>
      <c r="H1230" s="173"/>
      <c r="I1230" s="71"/>
      <c r="J1230" s="72"/>
      <c r="K1230" s="173"/>
      <c r="L1230" s="71"/>
      <c r="M1230" s="71"/>
      <c r="N1230" s="71"/>
      <c r="O1230" s="72"/>
      <c r="P1230" s="174"/>
      <c r="Q1230" s="71"/>
      <c r="R1230" s="72"/>
      <c r="S1230" s="175"/>
      <c r="T1230" s="72"/>
      <c r="U1230" s="176"/>
      <c r="V1230" s="71"/>
      <c r="W1230" s="72"/>
      <c r="X1230" s="176"/>
      <c r="Y1230" s="72"/>
      <c r="Z1230" s="175"/>
      <c r="AA1230" s="72"/>
      <c r="AB1230" s="177"/>
      <c r="AC1230" s="75"/>
      <c r="AD1230" s="75"/>
      <c r="AE1230" s="75"/>
      <c r="AF1230" s="75"/>
      <c r="AG1230" s="75"/>
      <c r="AH1230" s="75"/>
      <c r="AI1230" s="75"/>
      <c r="AJ1230" s="75"/>
      <c r="AK1230" s="75"/>
      <c r="AL1230" s="75"/>
      <c r="AM1230" s="75"/>
    </row>
    <row r="1231">
      <c r="A1231" s="75"/>
      <c r="B1231" s="171"/>
      <c r="C1231" s="172"/>
      <c r="D1231" s="72"/>
      <c r="E1231" s="143"/>
      <c r="F1231" s="71"/>
      <c r="G1231" s="72"/>
      <c r="H1231" s="173"/>
      <c r="I1231" s="71"/>
      <c r="J1231" s="72"/>
      <c r="K1231" s="173"/>
      <c r="L1231" s="71"/>
      <c r="M1231" s="71"/>
      <c r="N1231" s="71"/>
      <c r="O1231" s="72"/>
      <c r="P1231" s="174"/>
      <c r="Q1231" s="71"/>
      <c r="R1231" s="72"/>
      <c r="S1231" s="175"/>
      <c r="T1231" s="72"/>
      <c r="U1231" s="176"/>
      <c r="V1231" s="71"/>
      <c r="W1231" s="72"/>
      <c r="X1231" s="176"/>
      <c r="Y1231" s="72"/>
      <c r="Z1231" s="175"/>
      <c r="AA1231" s="72"/>
      <c r="AB1231" s="177"/>
      <c r="AC1231" s="75"/>
      <c r="AD1231" s="75"/>
      <c r="AE1231" s="75"/>
      <c r="AF1231" s="75"/>
      <c r="AG1231" s="75"/>
      <c r="AH1231" s="75"/>
      <c r="AI1231" s="75"/>
      <c r="AJ1231" s="75"/>
      <c r="AK1231" s="75"/>
      <c r="AL1231" s="75"/>
      <c r="AM1231" s="75"/>
    </row>
    <row r="1232">
      <c r="A1232" s="75"/>
      <c r="B1232" s="171"/>
      <c r="C1232" s="172"/>
      <c r="D1232" s="72"/>
      <c r="E1232" s="143"/>
      <c r="F1232" s="71"/>
      <c r="G1232" s="72"/>
      <c r="H1232" s="173"/>
      <c r="I1232" s="71"/>
      <c r="J1232" s="72"/>
      <c r="K1232" s="173"/>
      <c r="L1232" s="71"/>
      <c r="M1232" s="71"/>
      <c r="N1232" s="71"/>
      <c r="O1232" s="72"/>
      <c r="P1232" s="174"/>
      <c r="Q1232" s="71"/>
      <c r="R1232" s="72"/>
      <c r="S1232" s="175"/>
      <c r="T1232" s="72"/>
      <c r="U1232" s="176"/>
      <c r="V1232" s="71"/>
      <c r="W1232" s="72"/>
      <c r="X1232" s="176"/>
      <c r="Y1232" s="72"/>
      <c r="Z1232" s="175"/>
      <c r="AA1232" s="72"/>
      <c r="AB1232" s="177"/>
      <c r="AC1232" s="75"/>
      <c r="AD1232" s="75"/>
      <c r="AE1232" s="75"/>
      <c r="AF1232" s="75"/>
      <c r="AG1232" s="75"/>
      <c r="AH1232" s="75"/>
      <c r="AI1232" s="75"/>
      <c r="AJ1232" s="75"/>
      <c r="AK1232" s="75"/>
      <c r="AL1232" s="75"/>
      <c r="AM1232" s="75"/>
    </row>
    <row r="1233">
      <c r="A1233" s="75"/>
      <c r="B1233" s="171"/>
      <c r="C1233" s="172"/>
      <c r="D1233" s="72"/>
      <c r="E1233" s="143"/>
      <c r="F1233" s="71"/>
      <c r="G1233" s="72"/>
      <c r="H1233" s="173"/>
      <c r="I1233" s="71"/>
      <c r="J1233" s="72"/>
      <c r="K1233" s="173"/>
      <c r="L1233" s="71"/>
      <c r="M1233" s="71"/>
      <c r="N1233" s="71"/>
      <c r="O1233" s="72"/>
      <c r="P1233" s="174"/>
      <c r="Q1233" s="71"/>
      <c r="R1233" s="72"/>
      <c r="S1233" s="175"/>
      <c r="T1233" s="72"/>
      <c r="U1233" s="176"/>
      <c r="V1233" s="71"/>
      <c r="W1233" s="72"/>
      <c r="X1233" s="176"/>
      <c r="Y1233" s="72"/>
      <c r="Z1233" s="175"/>
      <c r="AA1233" s="72"/>
      <c r="AB1233" s="177"/>
      <c r="AC1233" s="75"/>
      <c r="AD1233" s="75"/>
      <c r="AE1233" s="75"/>
      <c r="AF1233" s="75"/>
      <c r="AG1233" s="75"/>
      <c r="AH1233" s="75"/>
      <c r="AI1233" s="75"/>
      <c r="AJ1233" s="75"/>
      <c r="AK1233" s="75"/>
      <c r="AL1233" s="75"/>
      <c r="AM1233" s="75"/>
    </row>
    <row r="1234">
      <c r="A1234" s="75"/>
      <c r="B1234" s="171"/>
      <c r="C1234" s="172"/>
      <c r="D1234" s="72"/>
      <c r="E1234" s="143"/>
      <c r="F1234" s="71"/>
      <c r="G1234" s="72"/>
      <c r="H1234" s="173"/>
      <c r="I1234" s="71"/>
      <c r="J1234" s="72"/>
      <c r="K1234" s="173"/>
      <c r="L1234" s="71"/>
      <c r="M1234" s="71"/>
      <c r="N1234" s="71"/>
      <c r="O1234" s="72"/>
      <c r="P1234" s="174"/>
      <c r="Q1234" s="71"/>
      <c r="R1234" s="72"/>
      <c r="S1234" s="175"/>
      <c r="T1234" s="72"/>
      <c r="U1234" s="176"/>
      <c r="V1234" s="71"/>
      <c r="W1234" s="72"/>
      <c r="X1234" s="176"/>
      <c r="Y1234" s="72"/>
      <c r="Z1234" s="175"/>
      <c r="AA1234" s="72"/>
      <c r="AB1234" s="177"/>
      <c r="AC1234" s="75"/>
      <c r="AD1234" s="75"/>
      <c r="AE1234" s="75"/>
      <c r="AF1234" s="75"/>
      <c r="AG1234" s="75"/>
      <c r="AH1234" s="75"/>
      <c r="AI1234" s="75"/>
      <c r="AJ1234" s="75"/>
      <c r="AK1234" s="75"/>
      <c r="AL1234" s="75"/>
      <c r="AM1234" s="75"/>
    </row>
    <row r="1235">
      <c r="A1235" s="75"/>
      <c r="B1235" s="171"/>
      <c r="C1235" s="172"/>
      <c r="D1235" s="72"/>
      <c r="E1235" s="143"/>
      <c r="F1235" s="71"/>
      <c r="G1235" s="72"/>
      <c r="H1235" s="173"/>
      <c r="I1235" s="71"/>
      <c r="J1235" s="72"/>
      <c r="K1235" s="173"/>
      <c r="L1235" s="71"/>
      <c r="M1235" s="71"/>
      <c r="N1235" s="71"/>
      <c r="O1235" s="72"/>
      <c r="P1235" s="174"/>
      <c r="Q1235" s="71"/>
      <c r="R1235" s="72"/>
      <c r="S1235" s="175"/>
      <c r="T1235" s="72"/>
      <c r="U1235" s="176"/>
      <c r="V1235" s="71"/>
      <c r="W1235" s="72"/>
      <c r="X1235" s="176"/>
      <c r="Y1235" s="72"/>
      <c r="Z1235" s="175"/>
      <c r="AA1235" s="72"/>
      <c r="AB1235" s="177"/>
      <c r="AC1235" s="75"/>
      <c r="AD1235" s="75"/>
      <c r="AE1235" s="75"/>
      <c r="AF1235" s="75"/>
      <c r="AG1235" s="75"/>
      <c r="AH1235" s="75"/>
      <c r="AI1235" s="75"/>
      <c r="AJ1235" s="75"/>
      <c r="AK1235" s="75"/>
      <c r="AL1235" s="75"/>
      <c r="AM1235" s="75"/>
    </row>
    <row r="1236">
      <c r="A1236" s="75"/>
      <c r="B1236" s="171"/>
      <c r="C1236" s="172"/>
      <c r="D1236" s="72"/>
      <c r="E1236" s="143"/>
      <c r="F1236" s="71"/>
      <c r="G1236" s="72"/>
      <c r="H1236" s="173"/>
      <c r="I1236" s="71"/>
      <c r="J1236" s="72"/>
      <c r="K1236" s="173"/>
      <c r="L1236" s="71"/>
      <c r="M1236" s="71"/>
      <c r="N1236" s="71"/>
      <c r="O1236" s="72"/>
      <c r="P1236" s="174"/>
      <c r="Q1236" s="71"/>
      <c r="R1236" s="72"/>
      <c r="S1236" s="175"/>
      <c r="T1236" s="72"/>
      <c r="U1236" s="176"/>
      <c r="V1236" s="71"/>
      <c r="W1236" s="72"/>
      <c r="X1236" s="176"/>
      <c r="Y1236" s="72"/>
      <c r="Z1236" s="175"/>
      <c r="AA1236" s="72"/>
      <c r="AB1236" s="177"/>
      <c r="AC1236" s="75"/>
      <c r="AD1236" s="75"/>
      <c r="AE1236" s="75"/>
      <c r="AF1236" s="75"/>
      <c r="AG1236" s="75"/>
      <c r="AH1236" s="75"/>
      <c r="AI1236" s="75"/>
      <c r="AJ1236" s="75"/>
      <c r="AK1236" s="75"/>
      <c r="AL1236" s="75"/>
      <c r="AM1236" s="75"/>
    </row>
    <row r="1237">
      <c r="A1237" s="75"/>
      <c r="B1237" s="171"/>
      <c r="C1237" s="172"/>
      <c r="D1237" s="72"/>
      <c r="E1237" s="143"/>
      <c r="F1237" s="71"/>
      <c r="G1237" s="72"/>
      <c r="H1237" s="173"/>
      <c r="I1237" s="71"/>
      <c r="J1237" s="72"/>
      <c r="K1237" s="173"/>
      <c r="L1237" s="71"/>
      <c r="M1237" s="71"/>
      <c r="N1237" s="71"/>
      <c r="O1237" s="72"/>
      <c r="P1237" s="174"/>
      <c r="Q1237" s="71"/>
      <c r="R1237" s="72"/>
      <c r="S1237" s="175"/>
      <c r="T1237" s="72"/>
      <c r="U1237" s="176"/>
      <c r="V1237" s="71"/>
      <c r="W1237" s="72"/>
      <c r="X1237" s="176"/>
      <c r="Y1237" s="72"/>
      <c r="Z1237" s="175"/>
      <c r="AA1237" s="72"/>
      <c r="AB1237" s="177"/>
      <c r="AC1237" s="75"/>
      <c r="AD1237" s="75"/>
      <c r="AE1237" s="75"/>
      <c r="AF1237" s="75"/>
      <c r="AG1237" s="75"/>
      <c r="AH1237" s="75"/>
      <c r="AI1237" s="75"/>
      <c r="AJ1237" s="75"/>
      <c r="AK1237" s="75"/>
      <c r="AL1237" s="75"/>
      <c r="AM1237" s="75"/>
    </row>
    <row r="1238">
      <c r="A1238" s="75"/>
      <c r="B1238" s="171"/>
      <c r="C1238" s="172"/>
      <c r="D1238" s="72"/>
      <c r="E1238" s="143"/>
      <c r="F1238" s="71"/>
      <c r="G1238" s="72"/>
      <c r="H1238" s="173"/>
      <c r="I1238" s="71"/>
      <c r="J1238" s="72"/>
      <c r="K1238" s="173"/>
      <c r="L1238" s="71"/>
      <c r="M1238" s="71"/>
      <c r="N1238" s="71"/>
      <c r="O1238" s="72"/>
      <c r="P1238" s="174"/>
      <c r="Q1238" s="71"/>
      <c r="R1238" s="72"/>
      <c r="S1238" s="175"/>
      <c r="T1238" s="72"/>
      <c r="U1238" s="176"/>
      <c r="V1238" s="71"/>
      <c r="W1238" s="72"/>
      <c r="X1238" s="176"/>
      <c r="Y1238" s="72"/>
      <c r="Z1238" s="175"/>
      <c r="AA1238" s="72"/>
      <c r="AB1238" s="177"/>
      <c r="AC1238" s="75"/>
      <c r="AD1238" s="75"/>
      <c r="AE1238" s="75"/>
      <c r="AF1238" s="75"/>
      <c r="AG1238" s="75"/>
      <c r="AH1238" s="75"/>
      <c r="AI1238" s="75"/>
      <c r="AJ1238" s="75"/>
      <c r="AK1238" s="75"/>
      <c r="AL1238" s="75"/>
      <c r="AM1238" s="75"/>
    </row>
    <row r="1239">
      <c r="A1239" s="75"/>
      <c r="B1239" s="171"/>
      <c r="C1239" s="172"/>
      <c r="D1239" s="72"/>
      <c r="E1239" s="143"/>
      <c r="F1239" s="71"/>
      <c r="G1239" s="72"/>
      <c r="H1239" s="173"/>
      <c r="I1239" s="71"/>
      <c r="J1239" s="72"/>
      <c r="K1239" s="173"/>
      <c r="L1239" s="71"/>
      <c r="M1239" s="71"/>
      <c r="N1239" s="71"/>
      <c r="O1239" s="72"/>
      <c r="P1239" s="174"/>
      <c r="Q1239" s="71"/>
      <c r="R1239" s="72"/>
      <c r="S1239" s="175"/>
      <c r="T1239" s="72"/>
      <c r="U1239" s="176"/>
      <c r="V1239" s="71"/>
      <c r="W1239" s="72"/>
      <c r="X1239" s="176"/>
      <c r="Y1239" s="72"/>
      <c r="Z1239" s="175"/>
      <c r="AA1239" s="72"/>
      <c r="AB1239" s="177"/>
      <c r="AC1239" s="75"/>
      <c r="AD1239" s="75"/>
      <c r="AE1239" s="75"/>
      <c r="AF1239" s="75"/>
      <c r="AG1239" s="75"/>
      <c r="AH1239" s="75"/>
      <c r="AI1239" s="75"/>
      <c r="AJ1239" s="75"/>
      <c r="AK1239" s="75"/>
      <c r="AL1239" s="75"/>
      <c r="AM1239" s="75"/>
    </row>
    <row r="1240">
      <c r="A1240" s="75"/>
      <c r="B1240" s="171"/>
      <c r="C1240" s="172"/>
      <c r="D1240" s="72"/>
      <c r="E1240" s="143"/>
      <c r="F1240" s="71"/>
      <c r="G1240" s="72"/>
      <c r="H1240" s="173"/>
      <c r="I1240" s="71"/>
      <c r="J1240" s="72"/>
      <c r="K1240" s="173"/>
      <c r="L1240" s="71"/>
      <c r="M1240" s="71"/>
      <c r="N1240" s="71"/>
      <c r="O1240" s="72"/>
      <c r="P1240" s="174"/>
      <c r="Q1240" s="71"/>
      <c r="R1240" s="72"/>
      <c r="S1240" s="175"/>
      <c r="T1240" s="72"/>
      <c r="U1240" s="176"/>
      <c r="V1240" s="71"/>
      <c r="W1240" s="72"/>
      <c r="X1240" s="176"/>
      <c r="Y1240" s="72"/>
      <c r="Z1240" s="175"/>
      <c r="AA1240" s="72"/>
      <c r="AB1240" s="177"/>
      <c r="AC1240" s="75"/>
      <c r="AD1240" s="75"/>
      <c r="AE1240" s="75"/>
      <c r="AF1240" s="75"/>
      <c r="AG1240" s="75"/>
      <c r="AH1240" s="75"/>
      <c r="AI1240" s="75"/>
      <c r="AJ1240" s="75"/>
      <c r="AK1240" s="75"/>
      <c r="AL1240" s="75"/>
      <c r="AM1240" s="75"/>
    </row>
    <row r="1241">
      <c r="A1241" s="75"/>
      <c r="B1241" s="171"/>
      <c r="C1241" s="172"/>
      <c r="D1241" s="72"/>
      <c r="E1241" s="143"/>
      <c r="F1241" s="71"/>
      <c r="G1241" s="72"/>
      <c r="H1241" s="173"/>
      <c r="I1241" s="71"/>
      <c r="J1241" s="72"/>
      <c r="K1241" s="173"/>
      <c r="L1241" s="71"/>
      <c r="M1241" s="71"/>
      <c r="N1241" s="71"/>
      <c r="O1241" s="72"/>
      <c r="P1241" s="174"/>
      <c r="Q1241" s="71"/>
      <c r="R1241" s="72"/>
      <c r="S1241" s="175"/>
      <c r="T1241" s="72"/>
      <c r="U1241" s="176"/>
      <c r="V1241" s="71"/>
      <c r="W1241" s="72"/>
      <c r="X1241" s="176"/>
      <c r="Y1241" s="72"/>
      <c r="Z1241" s="175"/>
      <c r="AA1241" s="72"/>
      <c r="AB1241" s="177"/>
      <c r="AC1241" s="75"/>
      <c r="AD1241" s="75"/>
      <c r="AE1241" s="75"/>
      <c r="AF1241" s="75"/>
      <c r="AG1241" s="75"/>
      <c r="AH1241" s="75"/>
      <c r="AI1241" s="75"/>
      <c r="AJ1241" s="75"/>
      <c r="AK1241" s="75"/>
      <c r="AL1241" s="75"/>
      <c r="AM1241" s="75"/>
    </row>
    <row r="1242">
      <c r="A1242" s="75"/>
      <c r="B1242" s="171"/>
      <c r="C1242" s="172"/>
      <c r="D1242" s="72"/>
      <c r="E1242" s="143"/>
      <c r="F1242" s="71"/>
      <c r="G1242" s="72"/>
      <c r="H1242" s="173"/>
      <c r="I1242" s="71"/>
      <c r="J1242" s="72"/>
      <c r="K1242" s="173"/>
      <c r="L1242" s="71"/>
      <c r="M1242" s="71"/>
      <c r="N1242" s="71"/>
      <c r="O1242" s="72"/>
      <c r="P1242" s="174"/>
      <c r="Q1242" s="71"/>
      <c r="R1242" s="72"/>
      <c r="S1242" s="175"/>
      <c r="T1242" s="72"/>
      <c r="U1242" s="176"/>
      <c r="V1242" s="71"/>
      <c r="W1242" s="72"/>
      <c r="X1242" s="176"/>
      <c r="Y1242" s="72"/>
      <c r="Z1242" s="175"/>
      <c r="AA1242" s="72"/>
      <c r="AB1242" s="177"/>
      <c r="AC1242" s="75"/>
      <c r="AD1242" s="75"/>
      <c r="AE1242" s="75"/>
      <c r="AF1242" s="75"/>
      <c r="AG1242" s="75"/>
      <c r="AH1242" s="75"/>
      <c r="AI1242" s="75"/>
      <c r="AJ1242" s="75"/>
      <c r="AK1242" s="75"/>
      <c r="AL1242" s="75"/>
      <c r="AM1242" s="75"/>
    </row>
    <row r="1243">
      <c r="A1243" s="75"/>
      <c r="B1243" s="171"/>
      <c r="C1243" s="172"/>
      <c r="D1243" s="72"/>
      <c r="E1243" s="143"/>
      <c r="F1243" s="71"/>
      <c r="G1243" s="72"/>
      <c r="H1243" s="173"/>
      <c r="I1243" s="71"/>
      <c r="J1243" s="72"/>
      <c r="K1243" s="173"/>
      <c r="L1243" s="71"/>
      <c r="M1243" s="71"/>
      <c r="N1243" s="71"/>
      <c r="O1243" s="72"/>
      <c r="P1243" s="174"/>
      <c r="Q1243" s="71"/>
      <c r="R1243" s="72"/>
      <c r="S1243" s="175"/>
      <c r="T1243" s="72"/>
      <c r="U1243" s="176"/>
      <c r="V1243" s="71"/>
      <c r="W1243" s="72"/>
      <c r="X1243" s="176"/>
      <c r="Y1243" s="72"/>
      <c r="Z1243" s="175"/>
      <c r="AA1243" s="72"/>
      <c r="AB1243" s="177"/>
      <c r="AC1243" s="75"/>
      <c r="AD1243" s="75"/>
      <c r="AE1243" s="75"/>
      <c r="AF1243" s="75"/>
      <c r="AG1243" s="75"/>
      <c r="AH1243" s="75"/>
      <c r="AI1243" s="75"/>
      <c r="AJ1243" s="75"/>
      <c r="AK1243" s="75"/>
      <c r="AL1243" s="75"/>
      <c r="AM1243" s="75"/>
    </row>
    <row r="1244">
      <c r="A1244" s="75"/>
      <c r="B1244" s="171"/>
      <c r="C1244" s="172"/>
      <c r="D1244" s="72"/>
      <c r="E1244" s="143"/>
      <c r="F1244" s="71"/>
      <c r="G1244" s="72"/>
      <c r="H1244" s="173"/>
      <c r="I1244" s="71"/>
      <c r="J1244" s="72"/>
      <c r="K1244" s="173"/>
      <c r="L1244" s="71"/>
      <c r="M1244" s="71"/>
      <c r="N1244" s="71"/>
      <c r="O1244" s="72"/>
      <c r="P1244" s="174"/>
      <c r="Q1244" s="71"/>
      <c r="R1244" s="72"/>
      <c r="S1244" s="175"/>
      <c r="T1244" s="72"/>
      <c r="U1244" s="176"/>
      <c r="V1244" s="71"/>
      <c r="W1244" s="72"/>
      <c r="X1244" s="176"/>
      <c r="Y1244" s="72"/>
      <c r="Z1244" s="175"/>
      <c r="AA1244" s="72"/>
      <c r="AB1244" s="177"/>
      <c r="AC1244" s="75"/>
      <c r="AD1244" s="75"/>
      <c r="AE1244" s="75"/>
      <c r="AF1244" s="75"/>
      <c r="AG1244" s="75"/>
      <c r="AH1244" s="75"/>
      <c r="AI1244" s="75"/>
      <c r="AJ1244" s="75"/>
      <c r="AK1244" s="75"/>
      <c r="AL1244" s="75"/>
      <c r="AM1244" s="75"/>
    </row>
    <row r="1245">
      <c r="A1245" s="75"/>
      <c r="B1245" s="171"/>
      <c r="C1245" s="172"/>
      <c r="D1245" s="72"/>
      <c r="E1245" s="143"/>
      <c r="F1245" s="71"/>
      <c r="G1245" s="72"/>
      <c r="H1245" s="173"/>
      <c r="I1245" s="71"/>
      <c r="J1245" s="72"/>
      <c r="K1245" s="173"/>
      <c r="L1245" s="71"/>
      <c r="M1245" s="71"/>
      <c r="N1245" s="71"/>
      <c r="O1245" s="72"/>
      <c r="P1245" s="174"/>
      <c r="Q1245" s="71"/>
      <c r="R1245" s="72"/>
      <c r="S1245" s="175"/>
      <c r="T1245" s="72"/>
      <c r="U1245" s="176"/>
      <c r="V1245" s="71"/>
      <c r="W1245" s="72"/>
      <c r="X1245" s="176"/>
      <c r="Y1245" s="72"/>
      <c r="Z1245" s="175"/>
      <c r="AA1245" s="72"/>
      <c r="AB1245" s="177"/>
      <c r="AC1245" s="75"/>
      <c r="AD1245" s="75"/>
      <c r="AE1245" s="75"/>
      <c r="AF1245" s="75"/>
      <c r="AG1245" s="75"/>
      <c r="AH1245" s="75"/>
      <c r="AI1245" s="75"/>
      <c r="AJ1245" s="75"/>
      <c r="AK1245" s="75"/>
      <c r="AL1245" s="75"/>
      <c r="AM1245" s="75"/>
    </row>
    <row r="1246">
      <c r="A1246" s="75"/>
      <c r="B1246" s="171"/>
      <c r="C1246" s="172"/>
      <c r="D1246" s="72"/>
      <c r="E1246" s="143"/>
      <c r="F1246" s="71"/>
      <c r="G1246" s="72"/>
      <c r="H1246" s="173"/>
      <c r="I1246" s="71"/>
      <c r="J1246" s="72"/>
      <c r="K1246" s="173"/>
      <c r="L1246" s="71"/>
      <c r="M1246" s="71"/>
      <c r="N1246" s="71"/>
      <c r="O1246" s="72"/>
      <c r="P1246" s="174"/>
      <c r="Q1246" s="71"/>
      <c r="R1246" s="72"/>
      <c r="S1246" s="175"/>
      <c r="T1246" s="72"/>
      <c r="U1246" s="176"/>
      <c r="V1246" s="71"/>
      <c r="W1246" s="72"/>
      <c r="X1246" s="176"/>
      <c r="Y1246" s="72"/>
      <c r="Z1246" s="175"/>
      <c r="AA1246" s="72"/>
      <c r="AB1246" s="177"/>
      <c r="AC1246" s="75"/>
      <c r="AD1246" s="75"/>
      <c r="AE1246" s="75"/>
      <c r="AF1246" s="75"/>
      <c r="AG1246" s="75"/>
      <c r="AH1246" s="75"/>
      <c r="AI1246" s="75"/>
      <c r="AJ1246" s="75"/>
      <c r="AK1246" s="75"/>
      <c r="AL1246" s="75"/>
      <c r="AM1246" s="75"/>
    </row>
    <row r="1247">
      <c r="A1247" s="75"/>
      <c r="B1247" s="171"/>
      <c r="C1247" s="172"/>
      <c r="D1247" s="72"/>
      <c r="E1247" s="143"/>
      <c r="F1247" s="71"/>
      <c r="G1247" s="72"/>
      <c r="H1247" s="173"/>
      <c r="I1247" s="71"/>
      <c r="J1247" s="72"/>
      <c r="K1247" s="173"/>
      <c r="L1247" s="71"/>
      <c r="M1247" s="71"/>
      <c r="N1247" s="71"/>
      <c r="O1247" s="72"/>
      <c r="P1247" s="174"/>
      <c r="Q1247" s="71"/>
      <c r="R1247" s="72"/>
      <c r="S1247" s="175"/>
      <c r="T1247" s="72"/>
      <c r="U1247" s="176"/>
      <c r="V1247" s="71"/>
      <c r="W1247" s="72"/>
      <c r="X1247" s="176"/>
      <c r="Y1247" s="72"/>
      <c r="Z1247" s="175"/>
      <c r="AA1247" s="72"/>
      <c r="AB1247" s="177"/>
      <c r="AC1247" s="75"/>
      <c r="AD1247" s="75"/>
      <c r="AE1247" s="75"/>
      <c r="AF1247" s="75"/>
      <c r="AG1247" s="75"/>
      <c r="AH1247" s="75"/>
      <c r="AI1247" s="75"/>
      <c r="AJ1247" s="75"/>
      <c r="AK1247" s="75"/>
      <c r="AL1247" s="75"/>
      <c r="AM1247" s="75"/>
    </row>
    <row r="1248">
      <c r="A1248" s="75"/>
      <c r="B1248" s="171"/>
      <c r="C1248" s="172"/>
      <c r="D1248" s="72"/>
      <c r="E1248" s="143"/>
      <c r="F1248" s="71"/>
      <c r="G1248" s="72"/>
      <c r="H1248" s="173"/>
      <c r="I1248" s="71"/>
      <c r="J1248" s="72"/>
      <c r="K1248" s="173"/>
      <c r="L1248" s="71"/>
      <c r="M1248" s="71"/>
      <c r="N1248" s="71"/>
      <c r="O1248" s="72"/>
      <c r="P1248" s="174"/>
      <c r="Q1248" s="71"/>
      <c r="R1248" s="72"/>
      <c r="S1248" s="175"/>
      <c r="T1248" s="72"/>
      <c r="U1248" s="176"/>
      <c r="V1248" s="71"/>
      <c r="W1248" s="72"/>
      <c r="X1248" s="176"/>
      <c r="Y1248" s="72"/>
      <c r="Z1248" s="175"/>
      <c r="AA1248" s="72"/>
      <c r="AB1248" s="177"/>
      <c r="AC1248" s="75"/>
      <c r="AD1248" s="75"/>
      <c r="AE1248" s="75"/>
      <c r="AF1248" s="75"/>
      <c r="AG1248" s="75"/>
      <c r="AH1248" s="75"/>
      <c r="AI1248" s="75"/>
      <c r="AJ1248" s="75"/>
      <c r="AK1248" s="75"/>
      <c r="AL1248" s="75"/>
      <c r="AM1248" s="75"/>
    </row>
    <row r="1249">
      <c r="A1249" s="75"/>
      <c r="B1249" s="171"/>
      <c r="C1249" s="172"/>
      <c r="D1249" s="72"/>
      <c r="E1249" s="143"/>
      <c r="F1249" s="71"/>
      <c r="G1249" s="72"/>
      <c r="H1249" s="173"/>
      <c r="I1249" s="71"/>
      <c r="J1249" s="72"/>
      <c r="K1249" s="173"/>
      <c r="L1249" s="71"/>
      <c r="M1249" s="71"/>
      <c r="N1249" s="71"/>
      <c r="O1249" s="72"/>
      <c r="P1249" s="174"/>
      <c r="Q1249" s="71"/>
      <c r="R1249" s="72"/>
      <c r="S1249" s="175"/>
      <c r="T1249" s="72"/>
      <c r="U1249" s="176"/>
      <c r="V1249" s="71"/>
      <c r="W1249" s="72"/>
      <c r="X1249" s="176"/>
      <c r="Y1249" s="72"/>
      <c r="Z1249" s="175"/>
      <c r="AA1249" s="72"/>
      <c r="AB1249" s="177"/>
      <c r="AC1249" s="75"/>
      <c r="AD1249" s="75"/>
      <c r="AE1249" s="75"/>
      <c r="AF1249" s="75"/>
      <c r="AG1249" s="75"/>
      <c r="AH1249" s="75"/>
      <c r="AI1249" s="75"/>
      <c r="AJ1249" s="75"/>
      <c r="AK1249" s="75"/>
      <c r="AL1249" s="75"/>
      <c r="AM1249" s="75"/>
    </row>
    <row r="1250">
      <c r="A1250" s="75"/>
      <c r="B1250" s="171"/>
      <c r="C1250" s="172"/>
      <c r="D1250" s="72"/>
      <c r="E1250" s="143"/>
      <c r="F1250" s="71"/>
      <c r="G1250" s="72"/>
      <c r="H1250" s="173"/>
      <c r="I1250" s="71"/>
      <c r="J1250" s="72"/>
      <c r="K1250" s="173"/>
      <c r="L1250" s="71"/>
      <c r="M1250" s="71"/>
      <c r="N1250" s="71"/>
      <c r="O1250" s="72"/>
      <c r="P1250" s="174"/>
      <c r="Q1250" s="71"/>
      <c r="R1250" s="72"/>
      <c r="S1250" s="175"/>
      <c r="T1250" s="72"/>
      <c r="U1250" s="176"/>
      <c r="V1250" s="71"/>
      <c r="W1250" s="72"/>
      <c r="X1250" s="176"/>
      <c r="Y1250" s="72"/>
      <c r="Z1250" s="175"/>
      <c r="AA1250" s="72"/>
      <c r="AB1250" s="177"/>
      <c r="AC1250" s="75"/>
      <c r="AD1250" s="75"/>
      <c r="AE1250" s="75"/>
      <c r="AF1250" s="75"/>
      <c r="AG1250" s="75"/>
      <c r="AH1250" s="75"/>
      <c r="AI1250" s="75"/>
      <c r="AJ1250" s="75"/>
      <c r="AK1250" s="75"/>
      <c r="AL1250" s="75"/>
      <c r="AM1250" s="75"/>
    </row>
    <row r="1251">
      <c r="A1251" s="75"/>
      <c r="B1251" s="171"/>
      <c r="C1251" s="172"/>
      <c r="D1251" s="72"/>
      <c r="E1251" s="143"/>
      <c r="F1251" s="71"/>
      <c r="G1251" s="72"/>
      <c r="H1251" s="173"/>
      <c r="I1251" s="71"/>
      <c r="J1251" s="72"/>
      <c r="K1251" s="173"/>
      <c r="L1251" s="71"/>
      <c r="M1251" s="71"/>
      <c r="N1251" s="71"/>
      <c r="O1251" s="72"/>
      <c r="P1251" s="174"/>
      <c r="Q1251" s="71"/>
      <c r="R1251" s="72"/>
      <c r="S1251" s="175"/>
      <c r="T1251" s="72"/>
      <c r="U1251" s="176"/>
      <c r="V1251" s="71"/>
      <c r="W1251" s="72"/>
      <c r="X1251" s="176"/>
      <c r="Y1251" s="72"/>
      <c r="Z1251" s="175"/>
      <c r="AA1251" s="72"/>
      <c r="AB1251" s="177"/>
      <c r="AC1251" s="75"/>
      <c r="AD1251" s="75"/>
      <c r="AE1251" s="75"/>
      <c r="AF1251" s="75"/>
      <c r="AG1251" s="75"/>
      <c r="AH1251" s="75"/>
      <c r="AI1251" s="75"/>
      <c r="AJ1251" s="75"/>
      <c r="AK1251" s="75"/>
      <c r="AL1251" s="75"/>
      <c r="AM1251" s="75"/>
    </row>
    <row r="1252">
      <c r="A1252" s="75"/>
      <c r="B1252" s="171"/>
      <c r="C1252" s="172"/>
      <c r="D1252" s="72"/>
      <c r="E1252" s="143"/>
      <c r="F1252" s="71"/>
      <c r="G1252" s="72"/>
      <c r="H1252" s="173"/>
      <c r="I1252" s="71"/>
      <c r="J1252" s="72"/>
      <c r="K1252" s="173"/>
      <c r="L1252" s="71"/>
      <c r="M1252" s="71"/>
      <c r="N1252" s="71"/>
      <c r="O1252" s="72"/>
      <c r="P1252" s="174"/>
      <c r="Q1252" s="71"/>
      <c r="R1252" s="72"/>
      <c r="S1252" s="175"/>
      <c r="T1252" s="72"/>
      <c r="U1252" s="176"/>
      <c r="V1252" s="71"/>
      <c r="W1252" s="72"/>
      <c r="X1252" s="176"/>
      <c r="Y1252" s="72"/>
      <c r="Z1252" s="175"/>
      <c r="AA1252" s="72"/>
      <c r="AB1252" s="177"/>
      <c r="AC1252" s="75"/>
      <c r="AD1252" s="75"/>
      <c r="AE1252" s="75"/>
      <c r="AF1252" s="75"/>
      <c r="AG1252" s="75"/>
      <c r="AH1252" s="75"/>
      <c r="AI1252" s="75"/>
      <c r="AJ1252" s="75"/>
      <c r="AK1252" s="75"/>
      <c r="AL1252" s="75"/>
      <c r="AM1252" s="75"/>
    </row>
    <row r="1253">
      <c r="A1253" s="75"/>
      <c r="B1253" s="171"/>
      <c r="C1253" s="172"/>
      <c r="D1253" s="72"/>
      <c r="E1253" s="143"/>
      <c r="F1253" s="71"/>
      <c r="G1253" s="72"/>
      <c r="H1253" s="173"/>
      <c r="I1253" s="71"/>
      <c r="J1253" s="72"/>
      <c r="K1253" s="173"/>
      <c r="L1253" s="71"/>
      <c r="M1253" s="71"/>
      <c r="N1253" s="71"/>
      <c r="O1253" s="72"/>
      <c r="P1253" s="174"/>
      <c r="Q1253" s="71"/>
      <c r="R1253" s="72"/>
      <c r="S1253" s="175"/>
      <c r="T1253" s="72"/>
      <c r="U1253" s="176"/>
      <c r="V1253" s="71"/>
      <c r="W1253" s="72"/>
      <c r="X1253" s="176"/>
      <c r="Y1253" s="72"/>
      <c r="Z1253" s="175"/>
      <c r="AA1253" s="72"/>
      <c r="AB1253" s="177"/>
      <c r="AC1253" s="75"/>
      <c r="AD1253" s="75"/>
      <c r="AE1253" s="75"/>
      <c r="AF1253" s="75"/>
      <c r="AG1253" s="75"/>
      <c r="AH1253" s="75"/>
      <c r="AI1253" s="75"/>
      <c r="AJ1253" s="75"/>
      <c r="AK1253" s="75"/>
      <c r="AL1253" s="75"/>
      <c r="AM1253" s="75"/>
    </row>
    <row r="1254">
      <c r="A1254" s="75"/>
      <c r="B1254" s="171"/>
      <c r="C1254" s="172"/>
      <c r="D1254" s="72"/>
      <c r="E1254" s="143"/>
      <c r="F1254" s="71"/>
      <c r="G1254" s="72"/>
      <c r="H1254" s="173"/>
      <c r="I1254" s="71"/>
      <c r="J1254" s="72"/>
      <c r="K1254" s="173"/>
      <c r="L1254" s="71"/>
      <c r="M1254" s="71"/>
      <c r="N1254" s="71"/>
      <c r="O1254" s="72"/>
      <c r="P1254" s="174"/>
      <c r="Q1254" s="71"/>
      <c r="R1254" s="72"/>
      <c r="S1254" s="175"/>
      <c r="T1254" s="72"/>
      <c r="U1254" s="176"/>
      <c r="V1254" s="71"/>
      <c r="W1254" s="72"/>
      <c r="X1254" s="176"/>
      <c r="Y1254" s="72"/>
      <c r="Z1254" s="175"/>
      <c r="AA1254" s="72"/>
      <c r="AB1254" s="177"/>
      <c r="AC1254" s="75"/>
      <c r="AD1254" s="75"/>
      <c r="AE1254" s="75"/>
      <c r="AF1254" s="75"/>
      <c r="AG1254" s="75"/>
      <c r="AH1254" s="75"/>
      <c r="AI1254" s="75"/>
      <c r="AJ1254" s="75"/>
      <c r="AK1254" s="75"/>
      <c r="AL1254" s="75"/>
      <c r="AM1254" s="75"/>
    </row>
    <row r="1255">
      <c r="A1255" s="75"/>
      <c r="B1255" s="171"/>
      <c r="C1255" s="172"/>
      <c r="D1255" s="72"/>
      <c r="E1255" s="143"/>
      <c r="F1255" s="71"/>
      <c r="G1255" s="72"/>
      <c r="H1255" s="173"/>
      <c r="I1255" s="71"/>
      <c r="J1255" s="72"/>
      <c r="K1255" s="173"/>
      <c r="L1255" s="71"/>
      <c r="M1255" s="71"/>
      <c r="N1255" s="71"/>
      <c r="O1255" s="72"/>
      <c r="P1255" s="174"/>
      <c r="Q1255" s="71"/>
      <c r="R1255" s="72"/>
      <c r="S1255" s="175"/>
      <c r="T1255" s="72"/>
      <c r="U1255" s="176"/>
      <c r="V1255" s="71"/>
      <c r="W1255" s="72"/>
      <c r="X1255" s="176"/>
      <c r="Y1255" s="72"/>
      <c r="Z1255" s="175"/>
      <c r="AA1255" s="72"/>
      <c r="AB1255" s="177"/>
      <c r="AC1255" s="75"/>
      <c r="AD1255" s="75"/>
      <c r="AE1255" s="75"/>
      <c r="AF1255" s="75"/>
      <c r="AG1255" s="75"/>
      <c r="AH1255" s="75"/>
      <c r="AI1255" s="75"/>
      <c r="AJ1255" s="75"/>
      <c r="AK1255" s="75"/>
      <c r="AL1255" s="75"/>
      <c r="AM1255" s="75"/>
    </row>
    <row r="1256">
      <c r="A1256" s="75"/>
      <c r="B1256" s="171"/>
      <c r="C1256" s="172"/>
      <c r="D1256" s="72"/>
      <c r="E1256" s="143"/>
      <c r="F1256" s="71"/>
      <c r="G1256" s="72"/>
      <c r="H1256" s="173"/>
      <c r="I1256" s="71"/>
      <c r="J1256" s="72"/>
      <c r="K1256" s="173"/>
      <c r="L1256" s="71"/>
      <c r="M1256" s="71"/>
      <c r="N1256" s="71"/>
      <c r="O1256" s="72"/>
      <c r="P1256" s="174"/>
      <c r="Q1256" s="71"/>
      <c r="R1256" s="72"/>
      <c r="S1256" s="175"/>
      <c r="T1256" s="72"/>
      <c r="U1256" s="176"/>
      <c r="V1256" s="71"/>
      <c r="W1256" s="72"/>
      <c r="X1256" s="176"/>
      <c r="Y1256" s="72"/>
      <c r="Z1256" s="175"/>
      <c r="AA1256" s="72"/>
      <c r="AB1256" s="177"/>
      <c r="AC1256" s="75"/>
      <c r="AD1256" s="75"/>
      <c r="AE1256" s="75"/>
      <c r="AF1256" s="75"/>
      <c r="AG1256" s="75"/>
      <c r="AH1256" s="75"/>
      <c r="AI1256" s="75"/>
      <c r="AJ1256" s="75"/>
      <c r="AK1256" s="75"/>
      <c r="AL1256" s="75"/>
      <c r="AM1256" s="75"/>
    </row>
    <row r="1257">
      <c r="A1257" s="75"/>
      <c r="B1257" s="171"/>
      <c r="C1257" s="172"/>
      <c r="D1257" s="72"/>
      <c r="E1257" s="143"/>
      <c r="F1257" s="71"/>
      <c r="G1257" s="72"/>
      <c r="H1257" s="173"/>
      <c r="I1257" s="71"/>
      <c r="J1257" s="72"/>
      <c r="K1257" s="173"/>
      <c r="L1257" s="71"/>
      <c r="M1257" s="71"/>
      <c r="N1257" s="71"/>
      <c r="O1257" s="72"/>
      <c r="P1257" s="174"/>
      <c r="Q1257" s="71"/>
      <c r="R1257" s="72"/>
      <c r="S1257" s="175"/>
      <c r="T1257" s="72"/>
      <c r="U1257" s="176"/>
      <c r="V1257" s="71"/>
      <c r="W1257" s="72"/>
      <c r="X1257" s="176"/>
      <c r="Y1257" s="72"/>
      <c r="Z1257" s="175"/>
      <c r="AA1257" s="72"/>
      <c r="AB1257" s="177"/>
      <c r="AC1257" s="75"/>
      <c r="AD1257" s="75"/>
      <c r="AE1257" s="75"/>
      <c r="AF1257" s="75"/>
      <c r="AG1257" s="75"/>
      <c r="AH1257" s="75"/>
      <c r="AI1257" s="75"/>
      <c r="AJ1257" s="75"/>
      <c r="AK1257" s="75"/>
      <c r="AL1257" s="75"/>
      <c r="AM1257" s="75"/>
    </row>
    <row r="1258">
      <c r="A1258" s="75"/>
      <c r="B1258" s="171"/>
      <c r="C1258" s="172"/>
      <c r="D1258" s="72"/>
      <c r="E1258" s="143"/>
      <c r="F1258" s="71"/>
      <c r="G1258" s="72"/>
      <c r="H1258" s="173"/>
      <c r="I1258" s="71"/>
      <c r="J1258" s="72"/>
      <c r="K1258" s="173"/>
      <c r="L1258" s="71"/>
      <c r="M1258" s="71"/>
      <c r="N1258" s="71"/>
      <c r="O1258" s="72"/>
      <c r="P1258" s="174"/>
      <c r="Q1258" s="71"/>
      <c r="R1258" s="72"/>
      <c r="S1258" s="175"/>
      <c r="T1258" s="72"/>
      <c r="U1258" s="176"/>
      <c r="V1258" s="71"/>
      <c r="W1258" s="72"/>
      <c r="X1258" s="176"/>
      <c r="Y1258" s="72"/>
      <c r="Z1258" s="175"/>
      <c r="AA1258" s="72"/>
      <c r="AB1258" s="177"/>
      <c r="AC1258" s="75"/>
      <c r="AD1258" s="75"/>
      <c r="AE1258" s="75"/>
      <c r="AF1258" s="75"/>
      <c r="AG1258" s="75"/>
      <c r="AH1258" s="75"/>
      <c r="AI1258" s="75"/>
      <c r="AJ1258" s="75"/>
      <c r="AK1258" s="75"/>
      <c r="AL1258" s="75"/>
      <c r="AM1258" s="75"/>
    </row>
    <row r="1259">
      <c r="A1259" s="75"/>
      <c r="B1259" s="171"/>
      <c r="C1259" s="172"/>
      <c r="D1259" s="72"/>
      <c r="E1259" s="143"/>
      <c r="F1259" s="71"/>
      <c r="G1259" s="72"/>
      <c r="H1259" s="173"/>
      <c r="I1259" s="71"/>
      <c r="J1259" s="72"/>
      <c r="K1259" s="173"/>
      <c r="L1259" s="71"/>
      <c r="M1259" s="71"/>
      <c r="N1259" s="71"/>
      <c r="O1259" s="72"/>
      <c r="P1259" s="174"/>
      <c r="Q1259" s="71"/>
      <c r="R1259" s="72"/>
      <c r="S1259" s="175"/>
      <c r="T1259" s="72"/>
      <c r="U1259" s="176"/>
      <c r="V1259" s="71"/>
      <c r="W1259" s="72"/>
      <c r="X1259" s="176"/>
      <c r="Y1259" s="72"/>
      <c r="Z1259" s="175"/>
      <c r="AA1259" s="72"/>
      <c r="AB1259" s="177"/>
      <c r="AC1259" s="75"/>
      <c r="AD1259" s="75"/>
      <c r="AE1259" s="75"/>
      <c r="AF1259" s="75"/>
      <c r="AG1259" s="75"/>
      <c r="AH1259" s="75"/>
      <c r="AI1259" s="75"/>
      <c r="AJ1259" s="75"/>
      <c r="AK1259" s="75"/>
      <c r="AL1259" s="75"/>
      <c r="AM1259" s="75"/>
    </row>
    <row r="1260">
      <c r="A1260" s="75"/>
      <c r="B1260" s="171"/>
      <c r="C1260" s="172"/>
      <c r="D1260" s="72"/>
      <c r="E1260" s="143"/>
      <c r="F1260" s="71"/>
      <c r="G1260" s="72"/>
      <c r="H1260" s="173"/>
      <c r="I1260" s="71"/>
      <c r="J1260" s="72"/>
      <c r="K1260" s="173"/>
      <c r="L1260" s="71"/>
      <c r="M1260" s="71"/>
      <c r="N1260" s="71"/>
      <c r="O1260" s="72"/>
      <c r="P1260" s="174"/>
      <c r="Q1260" s="71"/>
      <c r="R1260" s="72"/>
      <c r="S1260" s="175"/>
      <c r="T1260" s="72"/>
      <c r="U1260" s="176"/>
      <c r="V1260" s="71"/>
      <c r="W1260" s="72"/>
      <c r="X1260" s="176"/>
      <c r="Y1260" s="72"/>
      <c r="Z1260" s="175"/>
      <c r="AA1260" s="72"/>
      <c r="AB1260" s="177"/>
      <c r="AC1260" s="75"/>
      <c r="AD1260" s="75"/>
      <c r="AE1260" s="75"/>
      <c r="AF1260" s="75"/>
      <c r="AG1260" s="75"/>
      <c r="AH1260" s="75"/>
      <c r="AI1260" s="75"/>
      <c r="AJ1260" s="75"/>
      <c r="AK1260" s="75"/>
      <c r="AL1260" s="75"/>
      <c r="AM1260" s="75"/>
    </row>
    <row r="1261">
      <c r="A1261" s="75"/>
      <c r="B1261" s="171"/>
      <c r="C1261" s="172"/>
      <c r="D1261" s="72"/>
      <c r="E1261" s="143"/>
      <c r="F1261" s="71"/>
      <c r="G1261" s="72"/>
      <c r="H1261" s="173"/>
      <c r="I1261" s="71"/>
      <c r="J1261" s="72"/>
      <c r="K1261" s="173"/>
      <c r="L1261" s="71"/>
      <c r="M1261" s="71"/>
      <c r="N1261" s="71"/>
      <c r="O1261" s="72"/>
      <c r="P1261" s="174"/>
      <c r="Q1261" s="71"/>
      <c r="R1261" s="72"/>
      <c r="S1261" s="175"/>
      <c r="T1261" s="72"/>
      <c r="U1261" s="176"/>
      <c r="V1261" s="71"/>
      <c r="W1261" s="72"/>
      <c r="X1261" s="176"/>
      <c r="Y1261" s="72"/>
      <c r="Z1261" s="175"/>
      <c r="AA1261" s="72"/>
      <c r="AB1261" s="177"/>
      <c r="AC1261" s="75"/>
      <c r="AD1261" s="75"/>
      <c r="AE1261" s="75"/>
      <c r="AF1261" s="75"/>
      <c r="AG1261" s="75"/>
      <c r="AH1261" s="75"/>
      <c r="AI1261" s="75"/>
      <c r="AJ1261" s="75"/>
      <c r="AK1261" s="75"/>
      <c r="AL1261" s="75"/>
      <c r="AM1261" s="75"/>
    </row>
    <row r="1262">
      <c r="A1262" s="75"/>
      <c r="B1262" s="171"/>
      <c r="C1262" s="172"/>
      <c r="D1262" s="72"/>
      <c r="E1262" s="143"/>
      <c r="F1262" s="71"/>
      <c r="G1262" s="72"/>
      <c r="H1262" s="173"/>
      <c r="I1262" s="71"/>
      <c r="J1262" s="72"/>
      <c r="K1262" s="173"/>
      <c r="L1262" s="71"/>
      <c r="M1262" s="71"/>
      <c r="N1262" s="71"/>
      <c r="O1262" s="72"/>
      <c r="P1262" s="174"/>
      <c r="Q1262" s="71"/>
      <c r="R1262" s="72"/>
      <c r="S1262" s="175"/>
      <c r="T1262" s="72"/>
      <c r="U1262" s="176"/>
      <c r="V1262" s="71"/>
      <c r="W1262" s="72"/>
      <c r="X1262" s="176"/>
      <c r="Y1262" s="72"/>
      <c r="Z1262" s="175"/>
      <c r="AA1262" s="72"/>
      <c r="AB1262" s="177"/>
      <c r="AC1262" s="75"/>
      <c r="AD1262" s="75"/>
      <c r="AE1262" s="75"/>
      <c r="AF1262" s="75"/>
      <c r="AG1262" s="75"/>
      <c r="AH1262" s="75"/>
      <c r="AI1262" s="75"/>
      <c r="AJ1262" s="75"/>
      <c r="AK1262" s="75"/>
      <c r="AL1262" s="75"/>
      <c r="AM1262" s="75"/>
    </row>
    <row r="1263">
      <c r="A1263" s="75"/>
      <c r="B1263" s="171"/>
      <c r="C1263" s="172"/>
      <c r="D1263" s="72"/>
      <c r="E1263" s="143"/>
      <c r="F1263" s="71"/>
      <c r="G1263" s="72"/>
      <c r="H1263" s="173"/>
      <c r="I1263" s="71"/>
      <c r="J1263" s="72"/>
      <c r="K1263" s="173"/>
      <c r="L1263" s="71"/>
      <c r="M1263" s="71"/>
      <c r="N1263" s="71"/>
      <c r="O1263" s="72"/>
      <c r="P1263" s="174"/>
      <c r="Q1263" s="71"/>
      <c r="R1263" s="72"/>
      <c r="S1263" s="175"/>
      <c r="T1263" s="72"/>
      <c r="U1263" s="176"/>
      <c r="V1263" s="71"/>
      <c r="W1263" s="72"/>
      <c r="X1263" s="176"/>
      <c r="Y1263" s="72"/>
      <c r="Z1263" s="175"/>
      <c r="AA1263" s="72"/>
      <c r="AB1263" s="177"/>
      <c r="AC1263" s="75"/>
      <c r="AD1263" s="75"/>
      <c r="AE1263" s="75"/>
      <c r="AF1263" s="75"/>
      <c r="AG1263" s="75"/>
      <c r="AH1263" s="75"/>
      <c r="AI1263" s="75"/>
      <c r="AJ1263" s="75"/>
      <c r="AK1263" s="75"/>
      <c r="AL1263" s="75"/>
      <c r="AM1263" s="75"/>
    </row>
    <row r="1264">
      <c r="A1264" s="75"/>
      <c r="B1264" s="171"/>
      <c r="C1264" s="172"/>
      <c r="D1264" s="72"/>
      <c r="E1264" s="143"/>
      <c r="F1264" s="71"/>
      <c r="G1264" s="72"/>
      <c r="H1264" s="173"/>
      <c r="I1264" s="71"/>
      <c r="J1264" s="72"/>
      <c r="K1264" s="173"/>
      <c r="L1264" s="71"/>
      <c r="M1264" s="71"/>
      <c r="N1264" s="71"/>
      <c r="O1264" s="72"/>
      <c r="P1264" s="174"/>
      <c r="Q1264" s="71"/>
      <c r="R1264" s="72"/>
      <c r="S1264" s="175"/>
      <c r="T1264" s="72"/>
      <c r="U1264" s="176"/>
      <c r="V1264" s="71"/>
      <c r="W1264" s="72"/>
      <c r="X1264" s="176"/>
      <c r="Y1264" s="72"/>
      <c r="Z1264" s="175"/>
      <c r="AA1264" s="72"/>
      <c r="AB1264" s="177"/>
      <c r="AC1264" s="75"/>
      <c r="AD1264" s="75"/>
      <c r="AE1264" s="75"/>
      <c r="AF1264" s="75"/>
      <c r="AG1264" s="75"/>
      <c r="AH1264" s="75"/>
      <c r="AI1264" s="75"/>
      <c r="AJ1264" s="75"/>
      <c r="AK1264" s="75"/>
      <c r="AL1264" s="75"/>
      <c r="AM1264" s="75"/>
    </row>
    <row r="1265">
      <c r="A1265" s="75"/>
      <c r="B1265" s="171"/>
      <c r="C1265" s="172"/>
      <c r="D1265" s="72"/>
      <c r="E1265" s="143"/>
      <c r="F1265" s="71"/>
      <c r="G1265" s="72"/>
      <c r="H1265" s="173"/>
      <c r="I1265" s="71"/>
      <c r="J1265" s="72"/>
      <c r="K1265" s="173"/>
      <c r="L1265" s="71"/>
      <c r="M1265" s="71"/>
      <c r="N1265" s="71"/>
      <c r="O1265" s="72"/>
      <c r="P1265" s="174"/>
      <c r="Q1265" s="71"/>
      <c r="R1265" s="72"/>
      <c r="S1265" s="175"/>
      <c r="T1265" s="72"/>
      <c r="U1265" s="176"/>
      <c r="V1265" s="71"/>
      <c r="W1265" s="72"/>
      <c r="X1265" s="176"/>
      <c r="Y1265" s="72"/>
      <c r="Z1265" s="175"/>
      <c r="AA1265" s="72"/>
      <c r="AB1265" s="177"/>
      <c r="AC1265" s="75"/>
      <c r="AD1265" s="75"/>
      <c r="AE1265" s="75"/>
      <c r="AF1265" s="75"/>
      <c r="AG1265" s="75"/>
      <c r="AH1265" s="75"/>
      <c r="AI1265" s="75"/>
      <c r="AJ1265" s="75"/>
      <c r="AK1265" s="75"/>
      <c r="AL1265" s="75"/>
      <c r="AM1265" s="75"/>
    </row>
    <row r="1266">
      <c r="A1266" s="75"/>
      <c r="B1266" s="171"/>
      <c r="C1266" s="172"/>
      <c r="D1266" s="72"/>
      <c r="E1266" s="143"/>
      <c r="F1266" s="71"/>
      <c r="G1266" s="72"/>
      <c r="H1266" s="173"/>
      <c r="I1266" s="71"/>
      <c r="J1266" s="72"/>
      <c r="K1266" s="173"/>
      <c r="L1266" s="71"/>
      <c r="M1266" s="71"/>
      <c r="N1266" s="71"/>
      <c r="O1266" s="72"/>
      <c r="P1266" s="174"/>
      <c r="Q1266" s="71"/>
      <c r="R1266" s="72"/>
      <c r="S1266" s="175"/>
      <c r="T1266" s="72"/>
      <c r="U1266" s="176"/>
      <c r="V1266" s="71"/>
      <c r="W1266" s="72"/>
      <c r="X1266" s="176"/>
      <c r="Y1266" s="72"/>
      <c r="Z1266" s="175"/>
      <c r="AA1266" s="72"/>
      <c r="AB1266" s="177"/>
      <c r="AC1266" s="75"/>
      <c r="AD1266" s="75"/>
      <c r="AE1266" s="75"/>
      <c r="AF1266" s="75"/>
      <c r="AG1266" s="75"/>
      <c r="AH1266" s="75"/>
      <c r="AI1266" s="75"/>
      <c r="AJ1266" s="75"/>
      <c r="AK1266" s="75"/>
      <c r="AL1266" s="75"/>
      <c r="AM1266" s="75"/>
    </row>
    <row r="1267">
      <c r="A1267" s="75"/>
      <c r="B1267" s="171"/>
      <c r="C1267" s="172"/>
      <c r="D1267" s="72"/>
      <c r="E1267" s="143"/>
      <c r="F1267" s="71"/>
      <c r="G1267" s="72"/>
      <c r="H1267" s="173"/>
      <c r="I1267" s="71"/>
      <c r="J1267" s="72"/>
      <c r="K1267" s="173"/>
      <c r="L1267" s="71"/>
      <c r="M1267" s="71"/>
      <c r="N1267" s="71"/>
      <c r="O1267" s="72"/>
      <c r="P1267" s="174"/>
      <c r="Q1267" s="71"/>
      <c r="R1267" s="72"/>
      <c r="S1267" s="175"/>
      <c r="T1267" s="72"/>
      <c r="U1267" s="176"/>
      <c r="V1267" s="71"/>
      <c r="W1267" s="72"/>
      <c r="X1267" s="176"/>
      <c r="Y1267" s="72"/>
      <c r="Z1267" s="175"/>
      <c r="AA1267" s="72"/>
      <c r="AB1267" s="177"/>
      <c r="AC1267" s="75"/>
      <c r="AD1267" s="75"/>
      <c r="AE1267" s="75"/>
      <c r="AF1267" s="75"/>
      <c r="AG1267" s="75"/>
      <c r="AH1267" s="75"/>
      <c r="AI1267" s="75"/>
      <c r="AJ1267" s="75"/>
      <c r="AK1267" s="75"/>
      <c r="AL1267" s="75"/>
      <c r="AM1267" s="75"/>
    </row>
    <row r="1268">
      <c r="A1268" s="75"/>
      <c r="B1268" s="171"/>
      <c r="C1268" s="172"/>
      <c r="D1268" s="72"/>
      <c r="E1268" s="143"/>
      <c r="F1268" s="71"/>
      <c r="G1268" s="72"/>
      <c r="H1268" s="173"/>
      <c r="I1268" s="71"/>
      <c r="J1268" s="72"/>
      <c r="K1268" s="173"/>
      <c r="L1268" s="71"/>
      <c r="M1268" s="71"/>
      <c r="N1268" s="71"/>
      <c r="O1268" s="72"/>
      <c r="P1268" s="174"/>
      <c r="Q1268" s="71"/>
      <c r="R1268" s="72"/>
      <c r="S1268" s="175"/>
      <c r="T1268" s="72"/>
      <c r="U1268" s="176"/>
      <c r="V1268" s="71"/>
      <c r="W1268" s="72"/>
      <c r="X1268" s="176"/>
      <c r="Y1268" s="72"/>
      <c r="Z1268" s="175"/>
      <c r="AA1268" s="72"/>
      <c r="AB1268" s="177"/>
      <c r="AC1268" s="75"/>
      <c r="AD1268" s="75"/>
      <c r="AE1268" s="75"/>
      <c r="AF1268" s="75"/>
      <c r="AG1268" s="75"/>
      <c r="AH1268" s="75"/>
      <c r="AI1268" s="75"/>
      <c r="AJ1268" s="75"/>
      <c r="AK1268" s="75"/>
      <c r="AL1268" s="75"/>
      <c r="AM1268" s="75"/>
    </row>
    <row r="1269">
      <c r="A1269" s="75"/>
      <c r="B1269" s="171"/>
      <c r="C1269" s="172"/>
      <c r="D1269" s="72"/>
      <c r="E1269" s="143"/>
      <c r="F1269" s="71"/>
      <c r="G1269" s="72"/>
      <c r="H1269" s="173"/>
      <c r="I1269" s="71"/>
      <c r="J1269" s="72"/>
      <c r="K1269" s="173"/>
      <c r="L1269" s="71"/>
      <c r="M1269" s="71"/>
      <c r="N1269" s="71"/>
      <c r="O1269" s="72"/>
      <c r="P1269" s="174"/>
      <c r="Q1269" s="71"/>
      <c r="R1269" s="72"/>
      <c r="S1269" s="175"/>
      <c r="T1269" s="72"/>
      <c r="U1269" s="176"/>
      <c r="V1269" s="71"/>
      <c r="W1269" s="72"/>
      <c r="X1269" s="176"/>
      <c r="Y1269" s="72"/>
      <c r="Z1269" s="175"/>
      <c r="AA1269" s="72"/>
      <c r="AB1269" s="177"/>
      <c r="AC1269" s="75"/>
      <c r="AD1269" s="75"/>
      <c r="AE1269" s="75"/>
      <c r="AF1269" s="75"/>
      <c r="AG1269" s="75"/>
      <c r="AH1269" s="75"/>
      <c r="AI1269" s="75"/>
      <c r="AJ1269" s="75"/>
      <c r="AK1269" s="75"/>
      <c r="AL1269" s="75"/>
      <c r="AM1269" s="75"/>
    </row>
    <row r="1270">
      <c r="A1270" s="75"/>
      <c r="B1270" s="171"/>
      <c r="C1270" s="172"/>
      <c r="D1270" s="72"/>
      <c r="E1270" s="143"/>
      <c r="F1270" s="71"/>
      <c r="G1270" s="72"/>
      <c r="H1270" s="173"/>
      <c r="I1270" s="71"/>
      <c r="J1270" s="72"/>
      <c r="K1270" s="173"/>
      <c r="L1270" s="71"/>
      <c r="M1270" s="71"/>
      <c r="N1270" s="71"/>
      <c r="O1270" s="72"/>
      <c r="P1270" s="174"/>
      <c r="Q1270" s="71"/>
      <c r="R1270" s="72"/>
      <c r="S1270" s="175"/>
      <c r="T1270" s="72"/>
      <c r="U1270" s="176"/>
      <c r="V1270" s="71"/>
      <c r="W1270" s="72"/>
      <c r="X1270" s="176"/>
      <c r="Y1270" s="72"/>
      <c r="Z1270" s="175"/>
      <c r="AA1270" s="72"/>
      <c r="AB1270" s="177"/>
      <c r="AC1270" s="75"/>
      <c r="AD1270" s="75"/>
      <c r="AE1270" s="75"/>
      <c r="AF1270" s="75"/>
      <c r="AG1270" s="75"/>
      <c r="AH1270" s="75"/>
      <c r="AI1270" s="75"/>
      <c r="AJ1270" s="75"/>
      <c r="AK1270" s="75"/>
      <c r="AL1270" s="75"/>
      <c r="AM1270" s="75"/>
    </row>
    <row r="1271">
      <c r="A1271" s="75"/>
      <c r="B1271" s="171"/>
      <c r="C1271" s="172"/>
      <c r="D1271" s="72"/>
      <c r="E1271" s="143"/>
      <c r="F1271" s="71"/>
      <c r="G1271" s="72"/>
      <c r="H1271" s="173"/>
      <c r="I1271" s="71"/>
      <c r="J1271" s="72"/>
      <c r="K1271" s="173"/>
      <c r="L1271" s="71"/>
      <c r="M1271" s="71"/>
      <c r="N1271" s="71"/>
      <c r="O1271" s="72"/>
      <c r="P1271" s="174"/>
      <c r="Q1271" s="71"/>
      <c r="R1271" s="72"/>
      <c r="S1271" s="175"/>
      <c r="T1271" s="72"/>
      <c r="U1271" s="176"/>
      <c r="V1271" s="71"/>
      <c r="W1271" s="72"/>
      <c r="X1271" s="176"/>
      <c r="Y1271" s="72"/>
      <c r="Z1271" s="175"/>
      <c r="AA1271" s="72"/>
      <c r="AB1271" s="177"/>
      <c r="AC1271" s="75"/>
      <c r="AD1271" s="75"/>
      <c r="AE1271" s="75"/>
      <c r="AF1271" s="75"/>
      <c r="AG1271" s="75"/>
      <c r="AH1271" s="75"/>
      <c r="AI1271" s="75"/>
      <c r="AJ1271" s="75"/>
      <c r="AK1271" s="75"/>
      <c r="AL1271" s="75"/>
      <c r="AM1271" s="75"/>
    </row>
    <row r="1272">
      <c r="A1272" s="75"/>
      <c r="B1272" s="171"/>
      <c r="C1272" s="172"/>
      <c r="D1272" s="72"/>
      <c r="E1272" s="143"/>
      <c r="F1272" s="71"/>
      <c r="G1272" s="72"/>
      <c r="H1272" s="173"/>
      <c r="I1272" s="71"/>
      <c r="J1272" s="72"/>
      <c r="K1272" s="173"/>
      <c r="L1272" s="71"/>
      <c r="M1272" s="71"/>
      <c r="N1272" s="71"/>
      <c r="O1272" s="72"/>
      <c r="P1272" s="174"/>
      <c r="Q1272" s="71"/>
      <c r="R1272" s="72"/>
      <c r="S1272" s="175"/>
      <c r="T1272" s="72"/>
      <c r="U1272" s="176"/>
      <c r="V1272" s="71"/>
      <c r="W1272" s="72"/>
      <c r="X1272" s="176"/>
      <c r="Y1272" s="72"/>
      <c r="Z1272" s="175"/>
      <c r="AA1272" s="72"/>
      <c r="AB1272" s="177"/>
      <c r="AC1272" s="75"/>
      <c r="AD1272" s="75"/>
      <c r="AE1272" s="75"/>
      <c r="AF1272" s="75"/>
      <c r="AG1272" s="75"/>
      <c r="AH1272" s="75"/>
      <c r="AI1272" s="75"/>
      <c r="AJ1272" s="75"/>
      <c r="AK1272" s="75"/>
      <c r="AL1272" s="75"/>
      <c r="AM1272" s="75"/>
    </row>
    <row r="1273">
      <c r="A1273" s="75"/>
      <c r="B1273" s="171"/>
      <c r="C1273" s="172"/>
      <c r="D1273" s="72"/>
      <c r="E1273" s="143"/>
      <c r="F1273" s="71"/>
      <c r="G1273" s="72"/>
      <c r="H1273" s="173"/>
      <c r="I1273" s="71"/>
      <c r="J1273" s="72"/>
      <c r="K1273" s="173"/>
      <c r="L1273" s="71"/>
      <c r="M1273" s="71"/>
      <c r="N1273" s="71"/>
      <c r="O1273" s="72"/>
      <c r="P1273" s="174"/>
      <c r="Q1273" s="71"/>
      <c r="R1273" s="72"/>
      <c r="S1273" s="175"/>
      <c r="T1273" s="72"/>
      <c r="U1273" s="176"/>
      <c r="V1273" s="71"/>
      <c r="W1273" s="72"/>
      <c r="X1273" s="176"/>
      <c r="Y1273" s="72"/>
      <c r="Z1273" s="175"/>
      <c r="AA1273" s="72"/>
      <c r="AB1273" s="177"/>
      <c r="AC1273" s="75"/>
      <c r="AD1273" s="75"/>
      <c r="AE1273" s="75"/>
      <c r="AF1273" s="75"/>
      <c r="AG1273" s="75"/>
      <c r="AH1273" s="75"/>
      <c r="AI1273" s="75"/>
      <c r="AJ1273" s="75"/>
      <c r="AK1273" s="75"/>
      <c r="AL1273" s="75"/>
      <c r="AM1273" s="75"/>
    </row>
    <row r="1274">
      <c r="A1274" s="75"/>
      <c r="B1274" s="171"/>
      <c r="C1274" s="172"/>
      <c r="D1274" s="72"/>
      <c r="E1274" s="143"/>
      <c r="F1274" s="71"/>
      <c r="G1274" s="72"/>
      <c r="H1274" s="173"/>
      <c r="I1274" s="71"/>
      <c r="J1274" s="72"/>
      <c r="K1274" s="173"/>
      <c r="L1274" s="71"/>
      <c r="M1274" s="71"/>
      <c r="N1274" s="71"/>
      <c r="O1274" s="72"/>
      <c r="P1274" s="174"/>
      <c r="Q1274" s="71"/>
      <c r="R1274" s="72"/>
      <c r="S1274" s="175"/>
      <c r="T1274" s="72"/>
      <c r="U1274" s="176"/>
      <c r="V1274" s="71"/>
      <c r="W1274" s="72"/>
      <c r="X1274" s="176"/>
      <c r="Y1274" s="72"/>
      <c r="Z1274" s="175"/>
      <c r="AA1274" s="72"/>
      <c r="AB1274" s="177"/>
      <c r="AC1274" s="75"/>
      <c r="AD1274" s="75"/>
      <c r="AE1274" s="75"/>
      <c r="AF1274" s="75"/>
      <c r="AG1274" s="75"/>
      <c r="AH1274" s="75"/>
      <c r="AI1274" s="75"/>
      <c r="AJ1274" s="75"/>
      <c r="AK1274" s="75"/>
      <c r="AL1274" s="75"/>
      <c r="AM1274" s="75"/>
    </row>
    <row r="1275">
      <c r="A1275" s="75"/>
      <c r="B1275" s="171"/>
      <c r="C1275" s="172"/>
      <c r="D1275" s="72"/>
      <c r="E1275" s="143"/>
      <c r="F1275" s="71"/>
      <c r="G1275" s="72"/>
      <c r="H1275" s="173"/>
      <c r="I1275" s="71"/>
      <c r="J1275" s="72"/>
      <c r="K1275" s="173"/>
      <c r="L1275" s="71"/>
      <c r="M1275" s="71"/>
      <c r="N1275" s="71"/>
      <c r="O1275" s="72"/>
      <c r="P1275" s="174"/>
      <c r="Q1275" s="71"/>
      <c r="R1275" s="72"/>
      <c r="S1275" s="175"/>
      <c r="T1275" s="72"/>
      <c r="U1275" s="176"/>
      <c r="V1275" s="71"/>
      <c r="W1275" s="72"/>
      <c r="X1275" s="176"/>
      <c r="Y1275" s="72"/>
      <c r="Z1275" s="175"/>
      <c r="AA1275" s="72"/>
      <c r="AB1275" s="177"/>
      <c r="AC1275" s="75"/>
      <c r="AD1275" s="75"/>
      <c r="AE1275" s="75"/>
      <c r="AF1275" s="75"/>
      <c r="AG1275" s="75"/>
      <c r="AH1275" s="75"/>
      <c r="AI1275" s="75"/>
      <c r="AJ1275" s="75"/>
      <c r="AK1275" s="75"/>
      <c r="AL1275" s="75"/>
      <c r="AM1275" s="75"/>
    </row>
    <row r="1276">
      <c r="A1276" s="75"/>
      <c r="B1276" s="171"/>
      <c r="C1276" s="172"/>
      <c r="D1276" s="72"/>
      <c r="E1276" s="143"/>
      <c r="F1276" s="71"/>
      <c r="G1276" s="72"/>
      <c r="H1276" s="173"/>
      <c r="I1276" s="71"/>
      <c r="J1276" s="72"/>
      <c r="K1276" s="173"/>
      <c r="L1276" s="71"/>
      <c r="M1276" s="71"/>
      <c r="N1276" s="71"/>
      <c r="O1276" s="72"/>
      <c r="P1276" s="174"/>
      <c r="Q1276" s="71"/>
      <c r="R1276" s="72"/>
      <c r="S1276" s="175"/>
      <c r="T1276" s="72"/>
      <c r="U1276" s="176"/>
      <c r="V1276" s="71"/>
      <c r="W1276" s="72"/>
      <c r="X1276" s="176"/>
      <c r="Y1276" s="72"/>
      <c r="Z1276" s="175"/>
      <c r="AA1276" s="72"/>
      <c r="AB1276" s="177"/>
      <c r="AC1276" s="75"/>
      <c r="AD1276" s="75"/>
      <c r="AE1276" s="75"/>
      <c r="AF1276" s="75"/>
      <c r="AG1276" s="75"/>
      <c r="AH1276" s="75"/>
      <c r="AI1276" s="75"/>
      <c r="AJ1276" s="75"/>
      <c r="AK1276" s="75"/>
      <c r="AL1276" s="75"/>
      <c r="AM1276" s="75"/>
    </row>
    <row r="1277">
      <c r="A1277" s="75"/>
      <c r="B1277" s="171"/>
      <c r="C1277" s="172"/>
      <c r="D1277" s="72"/>
      <c r="E1277" s="143"/>
      <c r="F1277" s="71"/>
      <c r="G1277" s="72"/>
      <c r="H1277" s="173"/>
      <c r="I1277" s="71"/>
      <c r="J1277" s="72"/>
      <c r="K1277" s="173"/>
      <c r="L1277" s="71"/>
      <c r="M1277" s="71"/>
      <c r="N1277" s="71"/>
      <c r="O1277" s="72"/>
      <c r="P1277" s="174"/>
      <c r="Q1277" s="71"/>
      <c r="R1277" s="72"/>
      <c r="S1277" s="175"/>
      <c r="T1277" s="72"/>
      <c r="U1277" s="176"/>
      <c r="V1277" s="71"/>
      <c r="W1277" s="72"/>
      <c r="X1277" s="176"/>
      <c r="Y1277" s="72"/>
      <c r="Z1277" s="175"/>
      <c r="AA1277" s="72"/>
      <c r="AB1277" s="177"/>
      <c r="AC1277" s="75"/>
      <c r="AD1277" s="75"/>
      <c r="AE1277" s="75"/>
      <c r="AF1277" s="75"/>
      <c r="AG1277" s="75"/>
      <c r="AH1277" s="75"/>
      <c r="AI1277" s="75"/>
      <c r="AJ1277" s="75"/>
      <c r="AK1277" s="75"/>
      <c r="AL1277" s="75"/>
      <c r="AM1277" s="75"/>
    </row>
    <row r="1278">
      <c r="A1278" s="75"/>
      <c r="B1278" s="171"/>
      <c r="C1278" s="172"/>
      <c r="D1278" s="72"/>
      <c r="E1278" s="143"/>
      <c r="F1278" s="71"/>
      <c r="G1278" s="72"/>
      <c r="H1278" s="173"/>
      <c r="I1278" s="71"/>
      <c r="J1278" s="72"/>
      <c r="K1278" s="173"/>
      <c r="L1278" s="71"/>
      <c r="M1278" s="71"/>
      <c r="N1278" s="71"/>
      <c r="O1278" s="72"/>
      <c r="P1278" s="174"/>
      <c r="Q1278" s="71"/>
      <c r="R1278" s="72"/>
      <c r="S1278" s="175"/>
      <c r="T1278" s="72"/>
      <c r="U1278" s="176"/>
      <c r="V1278" s="71"/>
      <c r="W1278" s="72"/>
      <c r="X1278" s="176"/>
      <c r="Y1278" s="72"/>
      <c r="Z1278" s="175"/>
      <c r="AA1278" s="72"/>
      <c r="AB1278" s="177"/>
      <c r="AC1278" s="75"/>
      <c r="AD1278" s="75"/>
      <c r="AE1278" s="75"/>
      <c r="AF1278" s="75"/>
      <c r="AG1278" s="75"/>
      <c r="AH1278" s="75"/>
      <c r="AI1278" s="75"/>
      <c r="AJ1278" s="75"/>
      <c r="AK1278" s="75"/>
      <c r="AL1278" s="75"/>
      <c r="AM1278" s="75"/>
    </row>
    <row r="1279">
      <c r="A1279" s="75"/>
      <c r="B1279" s="171"/>
      <c r="C1279" s="172"/>
      <c r="D1279" s="72"/>
      <c r="E1279" s="143"/>
      <c r="F1279" s="71"/>
      <c r="G1279" s="72"/>
      <c r="H1279" s="173"/>
      <c r="I1279" s="71"/>
      <c r="J1279" s="72"/>
      <c r="K1279" s="173"/>
      <c r="L1279" s="71"/>
      <c r="M1279" s="71"/>
      <c r="N1279" s="71"/>
      <c r="O1279" s="72"/>
      <c r="P1279" s="174"/>
      <c r="Q1279" s="71"/>
      <c r="R1279" s="72"/>
      <c r="S1279" s="175"/>
      <c r="T1279" s="72"/>
      <c r="U1279" s="176"/>
      <c r="V1279" s="71"/>
      <c r="W1279" s="72"/>
      <c r="X1279" s="176"/>
      <c r="Y1279" s="72"/>
      <c r="Z1279" s="175"/>
      <c r="AA1279" s="72"/>
      <c r="AB1279" s="177"/>
      <c r="AC1279" s="75"/>
      <c r="AD1279" s="75"/>
      <c r="AE1279" s="75"/>
      <c r="AF1279" s="75"/>
      <c r="AG1279" s="75"/>
      <c r="AH1279" s="75"/>
      <c r="AI1279" s="75"/>
      <c r="AJ1279" s="75"/>
      <c r="AK1279" s="75"/>
      <c r="AL1279" s="75"/>
      <c r="AM1279" s="75"/>
    </row>
    <row r="1280">
      <c r="A1280" s="75"/>
      <c r="B1280" s="171"/>
      <c r="C1280" s="172"/>
      <c r="D1280" s="72"/>
      <c r="E1280" s="143"/>
      <c r="F1280" s="71"/>
      <c r="G1280" s="72"/>
      <c r="H1280" s="173"/>
      <c r="I1280" s="71"/>
      <c r="J1280" s="72"/>
      <c r="K1280" s="173"/>
      <c r="L1280" s="71"/>
      <c r="M1280" s="71"/>
      <c r="N1280" s="71"/>
      <c r="O1280" s="72"/>
      <c r="P1280" s="174"/>
      <c r="Q1280" s="71"/>
      <c r="R1280" s="72"/>
      <c r="S1280" s="175"/>
      <c r="T1280" s="72"/>
      <c r="U1280" s="176"/>
      <c r="V1280" s="71"/>
      <c r="W1280" s="72"/>
      <c r="X1280" s="176"/>
      <c r="Y1280" s="72"/>
      <c r="Z1280" s="175"/>
      <c r="AA1280" s="72"/>
      <c r="AB1280" s="177"/>
      <c r="AC1280" s="75"/>
      <c r="AD1280" s="75"/>
      <c r="AE1280" s="75"/>
      <c r="AF1280" s="75"/>
      <c r="AG1280" s="75"/>
      <c r="AH1280" s="75"/>
      <c r="AI1280" s="75"/>
      <c r="AJ1280" s="75"/>
      <c r="AK1280" s="75"/>
      <c r="AL1280" s="75"/>
      <c r="AM1280" s="75"/>
    </row>
    <row r="1281">
      <c r="A1281" s="75"/>
      <c r="B1281" s="171"/>
      <c r="C1281" s="172"/>
      <c r="D1281" s="72"/>
      <c r="E1281" s="143"/>
      <c r="F1281" s="71"/>
      <c r="G1281" s="72"/>
      <c r="H1281" s="173"/>
      <c r="I1281" s="71"/>
      <c r="J1281" s="72"/>
      <c r="K1281" s="173"/>
      <c r="L1281" s="71"/>
      <c r="M1281" s="71"/>
      <c r="N1281" s="71"/>
      <c r="O1281" s="72"/>
      <c r="P1281" s="174"/>
      <c r="Q1281" s="71"/>
      <c r="R1281" s="72"/>
      <c r="S1281" s="175"/>
      <c r="T1281" s="72"/>
      <c r="U1281" s="176"/>
      <c r="V1281" s="71"/>
      <c r="W1281" s="72"/>
      <c r="X1281" s="176"/>
      <c r="Y1281" s="72"/>
      <c r="Z1281" s="175"/>
      <c r="AA1281" s="72"/>
      <c r="AB1281" s="177"/>
      <c r="AC1281" s="75"/>
      <c r="AD1281" s="75"/>
      <c r="AE1281" s="75"/>
      <c r="AF1281" s="75"/>
      <c r="AG1281" s="75"/>
      <c r="AH1281" s="75"/>
      <c r="AI1281" s="75"/>
      <c r="AJ1281" s="75"/>
      <c r="AK1281" s="75"/>
      <c r="AL1281" s="75"/>
      <c r="AM1281" s="75"/>
    </row>
    <row r="1282">
      <c r="A1282" s="75"/>
      <c r="B1282" s="171"/>
      <c r="C1282" s="172"/>
      <c r="D1282" s="72"/>
      <c r="E1282" s="143"/>
      <c r="F1282" s="71"/>
      <c r="G1282" s="72"/>
      <c r="H1282" s="173"/>
      <c r="I1282" s="71"/>
      <c r="J1282" s="72"/>
      <c r="K1282" s="173"/>
      <c r="L1282" s="71"/>
      <c r="M1282" s="71"/>
      <c r="N1282" s="71"/>
      <c r="O1282" s="72"/>
      <c r="P1282" s="174"/>
      <c r="Q1282" s="71"/>
      <c r="R1282" s="72"/>
      <c r="S1282" s="175"/>
      <c r="T1282" s="72"/>
      <c r="U1282" s="176"/>
      <c r="V1282" s="71"/>
      <c r="W1282" s="72"/>
      <c r="X1282" s="176"/>
      <c r="Y1282" s="72"/>
      <c r="Z1282" s="175"/>
      <c r="AA1282" s="72"/>
      <c r="AB1282" s="177"/>
      <c r="AC1282" s="75"/>
      <c r="AD1282" s="75"/>
      <c r="AE1282" s="75"/>
      <c r="AF1282" s="75"/>
      <c r="AG1282" s="75"/>
      <c r="AH1282" s="75"/>
      <c r="AI1282" s="75"/>
      <c r="AJ1282" s="75"/>
      <c r="AK1282" s="75"/>
      <c r="AL1282" s="75"/>
      <c r="AM1282" s="75"/>
    </row>
    <row r="1283">
      <c r="A1283" s="75"/>
      <c r="B1283" s="171"/>
      <c r="C1283" s="172"/>
      <c r="D1283" s="72"/>
      <c r="E1283" s="143"/>
      <c r="F1283" s="71"/>
      <c r="G1283" s="72"/>
      <c r="H1283" s="173"/>
      <c r="I1283" s="71"/>
      <c r="J1283" s="72"/>
      <c r="K1283" s="173"/>
      <c r="L1283" s="71"/>
      <c r="M1283" s="71"/>
      <c r="N1283" s="71"/>
      <c r="O1283" s="72"/>
      <c r="P1283" s="174"/>
      <c r="Q1283" s="71"/>
      <c r="R1283" s="72"/>
      <c r="S1283" s="175"/>
      <c r="T1283" s="72"/>
      <c r="U1283" s="176"/>
      <c r="V1283" s="71"/>
      <c r="W1283" s="72"/>
      <c r="X1283" s="176"/>
      <c r="Y1283" s="72"/>
      <c r="Z1283" s="175"/>
      <c r="AA1283" s="72"/>
      <c r="AB1283" s="177"/>
      <c r="AC1283" s="75"/>
      <c r="AD1283" s="75"/>
      <c r="AE1283" s="75"/>
      <c r="AF1283" s="75"/>
      <c r="AG1283" s="75"/>
      <c r="AH1283" s="75"/>
      <c r="AI1283" s="75"/>
      <c r="AJ1283" s="75"/>
      <c r="AK1283" s="75"/>
      <c r="AL1283" s="75"/>
      <c r="AM1283" s="75"/>
    </row>
    <row r="1284">
      <c r="A1284" s="75"/>
      <c r="B1284" s="171"/>
      <c r="C1284" s="172"/>
      <c r="D1284" s="72"/>
      <c r="E1284" s="143"/>
      <c r="F1284" s="71"/>
      <c r="G1284" s="72"/>
      <c r="H1284" s="173"/>
      <c r="I1284" s="71"/>
      <c r="J1284" s="72"/>
      <c r="K1284" s="173"/>
      <c r="L1284" s="71"/>
      <c r="M1284" s="71"/>
      <c r="N1284" s="71"/>
      <c r="O1284" s="72"/>
      <c r="P1284" s="174"/>
      <c r="Q1284" s="71"/>
      <c r="R1284" s="72"/>
      <c r="S1284" s="175"/>
      <c r="T1284" s="72"/>
      <c r="U1284" s="176"/>
      <c r="V1284" s="71"/>
      <c r="W1284" s="72"/>
      <c r="X1284" s="176"/>
      <c r="Y1284" s="72"/>
      <c r="Z1284" s="175"/>
      <c r="AA1284" s="72"/>
      <c r="AB1284" s="177"/>
      <c r="AC1284" s="75"/>
      <c r="AD1284" s="75"/>
      <c r="AE1284" s="75"/>
      <c r="AF1284" s="75"/>
      <c r="AG1284" s="75"/>
      <c r="AH1284" s="75"/>
      <c r="AI1284" s="75"/>
      <c r="AJ1284" s="75"/>
      <c r="AK1284" s="75"/>
      <c r="AL1284" s="75"/>
      <c r="AM1284" s="75"/>
    </row>
    <row r="1285">
      <c r="A1285" s="75"/>
      <c r="B1285" s="171"/>
      <c r="C1285" s="172"/>
      <c r="D1285" s="72"/>
      <c r="E1285" s="143"/>
      <c r="F1285" s="71"/>
      <c r="G1285" s="72"/>
      <c r="H1285" s="173"/>
      <c r="I1285" s="71"/>
      <c r="J1285" s="72"/>
      <c r="K1285" s="173"/>
      <c r="L1285" s="71"/>
      <c r="M1285" s="71"/>
      <c r="N1285" s="71"/>
      <c r="O1285" s="72"/>
      <c r="P1285" s="174"/>
      <c r="Q1285" s="71"/>
      <c r="R1285" s="72"/>
      <c r="S1285" s="175"/>
      <c r="T1285" s="72"/>
      <c r="U1285" s="176"/>
      <c r="V1285" s="71"/>
      <c r="W1285" s="72"/>
      <c r="X1285" s="176"/>
      <c r="Y1285" s="72"/>
      <c r="Z1285" s="175"/>
      <c r="AA1285" s="72"/>
      <c r="AB1285" s="177"/>
      <c r="AC1285" s="75"/>
      <c r="AD1285" s="75"/>
      <c r="AE1285" s="75"/>
      <c r="AF1285" s="75"/>
      <c r="AG1285" s="75"/>
      <c r="AH1285" s="75"/>
      <c r="AI1285" s="75"/>
      <c r="AJ1285" s="75"/>
      <c r="AK1285" s="75"/>
      <c r="AL1285" s="75"/>
      <c r="AM1285" s="75"/>
    </row>
    <row r="1286">
      <c r="A1286" s="75"/>
      <c r="B1286" s="171"/>
      <c r="C1286" s="172"/>
      <c r="D1286" s="72"/>
      <c r="E1286" s="143"/>
      <c r="F1286" s="71"/>
      <c r="G1286" s="72"/>
      <c r="H1286" s="173"/>
      <c r="I1286" s="71"/>
      <c r="J1286" s="72"/>
      <c r="K1286" s="173"/>
      <c r="L1286" s="71"/>
      <c r="M1286" s="71"/>
      <c r="N1286" s="71"/>
      <c r="O1286" s="72"/>
      <c r="P1286" s="174"/>
      <c r="Q1286" s="71"/>
      <c r="R1286" s="72"/>
      <c r="S1286" s="175"/>
      <c r="T1286" s="72"/>
      <c r="U1286" s="176"/>
      <c r="V1286" s="71"/>
      <c r="W1286" s="72"/>
      <c r="X1286" s="176"/>
      <c r="Y1286" s="72"/>
      <c r="Z1286" s="175"/>
      <c r="AA1286" s="72"/>
      <c r="AB1286" s="177"/>
      <c r="AC1286" s="75"/>
      <c r="AD1286" s="75"/>
      <c r="AE1286" s="75"/>
      <c r="AF1286" s="75"/>
      <c r="AG1286" s="75"/>
      <c r="AH1286" s="75"/>
      <c r="AI1286" s="75"/>
      <c r="AJ1286" s="75"/>
      <c r="AK1286" s="75"/>
      <c r="AL1286" s="75"/>
      <c r="AM1286" s="75"/>
    </row>
    <row r="1287">
      <c r="A1287" s="75"/>
      <c r="B1287" s="171"/>
      <c r="C1287" s="172"/>
      <c r="D1287" s="72"/>
      <c r="E1287" s="143"/>
      <c r="F1287" s="71"/>
      <c r="G1287" s="72"/>
      <c r="H1287" s="173"/>
      <c r="I1287" s="71"/>
      <c r="J1287" s="72"/>
      <c r="K1287" s="173"/>
      <c r="L1287" s="71"/>
      <c r="M1287" s="71"/>
      <c r="N1287" s="71"/>
      <c r="O1287" s="72"/>
      <c r="P1287" s="174"/>
      <c r="Q1287" s="71"/>
      <c r="R1287" s="72"/>
      <c r="S1287" s="175"/>
      <c r="T1287" s="72"/>
      <c r="U1287" s="176"/>
      <c r="V1287" s="71"/>
      <c r="W1287" s="72"/>
      <c r="X1287" s="176"/>
      <c r="Y1287" s="72"/>
      <c r="Z1287" s="175"/>
      <c r="AA1287" s="72"/>
      <c r="AB1287" s="177"/>
      <c r="AC1287" s="75"/>
      <c r="AD1287" s="75"/>
      <c r="AE1287" s="75"/>
      <c r="AF1287" s="75"/>
      <c r="AG1287" s="75"/>
      <c r="AH1287" s="75"/>
      <c r="AI1287" s="75"/>
      <c r="AJ1287" s="75"/>
      <c r="AK1287" s="75"/>
      <c r="AL1287" s="75"/>
      <c r="AM1287" s="75"/>
    </row>
    <row r="1288">
      <c r="A1288" s="75"/>
      <c r="B1288" s="171"/>
      <c r="C1288" s="172"/>
      <c r="D1288" s="72"/>
      <c r="E1288" s="143"/>
      <c r="F1288" s="71"/>
      <c r="G1288" s="72"/>
      <c r="H1288" s="173"/>
      <c r="I1288" s="71"/>
      <c r="J1288" s="72"/>
      <c r="K1288" s="173"/>
      <c r="L1288" s="71"/>
      <c r="M1288" s="71"/>
      <c r="N1288" s="71"/>
      <c r="O1288" s="72"/>
      <c r="P1288" s="174"/>
      <c r="Q1288" s="71"/>
      <c r="R1288" s="72"/>
      <c r="S1288" s="175"/>
      <c r="T1288" s="72"/>
      <c r="U1288" s="176"/>
      <c r="V1288" s="71"/>
      <c r="W1288" s="72"/>
      <c r="X1288" s="176"/>
      <c r="Y1288" s="72"/>
      <c r="Z1288" s="175"/>
      <c r="AA1288" s="72"/>
      <c r="AB1288" s="177"/>
      <c r="AC1288" s="75"/>
      <c r="AD1288" s="75"/>
      <c r="AE1288" s="75"/>
      <c r="AF1288" s="75"/>
      <c r="AG1288" s="75"/>
      <c r="AH1288" s="75"/>
      <c r="AI1288" s="75"/>
      <c r="AJ1288" s="75"/>
      <c r="AK1288" s="75"/>
      <c r="AL1288" s="75"/>
      <c r="AM1288" s="75"/>
    </row>
    <row r="1289">
      <c r="A1289" s="75"/>
      <c r="B1289" s="171"/>
      <c r="C1289" s="172"/>
      <c r="D1289" s="72"/>
      <c r="E1289" s="143"/>
      <c r="F1289" s="71"/>
      <c r="G1289" s="72"/>
      <c r="H1289" s="173"/>
      <c r="I1289" s="71"/>
      <c r="J1289" s="72"/>
      <c r="K1289" s="173"/>
      <c r="L1289" s="71"/>
      <c r="M1289" s="71"/>
      <c r="N1289" s="71"/>
      <c r="O1289" s="72"/>
      <c r="P1289" s="174"/>
      <c r="Q1289" s="71"/>
      <c r="R1289" s="72"/>
      <c r="S1289" s="175"/>
      <c r="T1289" s="72"/>
      <c r="U1289" s="176"/>
      <c r="V1289" s="71"/>
      <c r="W1289" s="72"/>
      <c r="X1289" s="176"/>
      <c r="Y1289" s="72"/>
      <c r="Z1289" s="175"/>
      <c r="AA1289" s="72"/>
      <c r="AB1289" s="177"/>
      <c r="AC1289" s="75"/>
      <c r="AD1289" s="75"/>
      <c r="AE1289" s="75"/>
      <c r="AF1289" s="75"/>
      <c r="AG1289" s="75"/>
      <c r="AH1289" s="75"/>
      <c r="AI1289" s="75"/>
      <c r="AJ1289" s="75"/>
      <c r="AK1289" s="75"/>
      <c r="AL1289" s="75"/>
      <c r="AM1289" s="75"/>
    </row>
    <row r="1290">
      <c r="A1290" s="75"/>
      <c r="B1290" s="171"/>
      <c r="C1290" s="172"/>
      <c r="D1290" s="72"/>
      <c r="E1290" s="143"/>
      <c r="F1290" s="71"/>
      <c r="G1290" s="72"/>
      <c r="H1290" s="173"/>
      <c r="I1290" s="71"/>
      <c r="J1290" s="72"/>
      <c r="K1290" s="173"/>
      <c r="L1290" s="71"/>
      <c r="M1290" s="71"/>
      <c r="N1290" s="71"/>
      <c r="O1290" s="72"/>
      <c r="P1290" s="174"/>
      <c r="Q1290" s="71"/>
      <c r="R1290" s="72"/>
      <c r="S1290" s="175"/>
      <c r="T1290" s="72"/>
      <c r="U1290" s="176"/>
      <c r="V1290" s="71"/>
      <c r="W1290" s="72"/>
      <c r="X1290" s="176"/>
      <c r="Y1290" s="72"/>
      <c r="Z1290" s="175"/>
      <c r="AA1290" s="72"/>
      <c r="AB1290" s="177"/>
      <c r="AC1290" s="75"/>
      <c r="AD1290" s="75"/>
      <c r="AE1290" s="75"/>
      <c r="AF1290" s="75"/>
      <c r="AG1290" s="75"/>
      <c r="AH1290" s="75"/>
      <c r="AI1290" s="75"/>
      <c r="AJ1290" s="75"/>
      <c r="AK1290" s="75"/>
      <c r="AL1290" s="75"/>
      <c r="AM1290" s="75"/>
    </row>
    <row r="1291">
      <c r="A1291" s="75"/>
      <c r="B1291" s="171"/>
      <c r="C1291" s="172"/>
      <c r="D1291" s="72"/>
      <c r="E1291" s="143"/>
      <c r="F1291" s="71"/>
      <c r="G1291" s="72"/>
      <c r="H1291" s="173"/>
      <c r="I1291" s="71"/>
      <c r="J1291" s="72"/>
      <c r="K1291" s="173"/>
      <c r="L1291" s="71"/>
      <c r="M1291" s="71"/>
      <c r="N1291" s="71"/>
      <c r="O1291" s="72"/>
      <c r="P1291" s="174"/>
      <c r="Q1291" s="71"/>
      <c r="R1291" s="72"/>
      <c r="S1291" s="175"/>
      <c r="T1291" s="72"/>
      <c r="U1291" s="176"/>
      <c r="V1291" s="71"/>
      <c r="W1291" s="72"/>
      <c r="X1291" s="176"/>
      <c r="Y1291" s="72"/>
      <c r="Z1291" s="175"/>
      <c r="AA1291" s="72"/>
      <c r="AB1291" s="177"/>
      <c r="AC1291" s="75"/>
      <c r="AD1291" s="75"/>
      <c r="AE1291" s="75"/>
      <c r="AF1291" s="75"/>
      <c r="AG1291" s="75"/>
      <c r="AH1291" s="75"/>
      <c r="AI1291" s="75"/>
      <c r="AJ1291" s="75"/>
      <c r="AK1291" s="75"/>
      <c r="AL1291" s="75"/>
      <c r="AM1291" s="75"/>
    </row>
    <row r="1292">
      <c r="A1292" s="75"/>
      <c r="B1292" s="171"/>
      <c r="C1292" s="172"/>
      <c r="D1292" s="72"/>
      <c r="E1292" s="143"/>
      <c r="F1292" s="71"/>
      <c r="G1292" s="72"/>
      <c r="H1292" s="173"/>
      <c r="I1292" s="71"/>
      <c r="J1292" s="72"/>
      <c r="K1292" s="173"/>
      <c r="L1292" s="71"/>
      <c r="M1292" s="71"/>
      <c r="N1292" s="71"/>
      <c r="O1292" s="72"/>
      <c r="P1292" s="174"/>
      <c r="Q1292" s="71"/>
      <c r="R1292" s="72"/>
      <c r="S1292" s="175"/>
      <c r="T1292" s="72"/>
      <c r="U1292" s="176"/>
      <c r="V1292" s="71"/>
      <c r="W1292" s="72"/>
      <c r="X1292" s="176"/>
      <c r="Y1292" s="72"/>
      <c r="Z1292" s="175"/>
      <c r="AA1292" s="72"/>
      <c r="AB1292" s="177"/>
      <c r="AC1292" s="75"/>
      <c r="AD1292" s="75"/>
      <c r="AE1292" s="75"/>
      <c r="AF1292" s="75"/>
      <c r="AG1292" s="75"/>
      <c r="AH1292" s="75"/>
      <c r="AI1292" s="75"/>
      <c r="AJ1292" s="75"/>
      <c r="AK1292" s="75"/>
      <c r="AL1292" s="75"/>
      <c r="AM1292" s="75"/>
    </row>
    <row r="1293">
      <c r="A1293" s="75"/>
      <c r="B1293" s="171"/>
      <c r="C1293" s="172"/>
      <c r="D1293" s="72"/>
      <c r="E1293" s="143"/>
      <c r="F1293" s="71"/>
      <c r="G1293" s="72"/>
      <c r="H1293" s="173"/>
      <c r="I1293" s="71"/>
      <c r="J1293" s="72"/>
      <c r="K1293" s="173"/>
      <c r="L1293" s="71"/>
      <c r="M1293" s="71"/>
      <c r="N1293" s="71"/>
      <c r="O1293" s="72"/>
      <c r="P1293" s="174"/>
      <c r="Q1293" s="71"/>
      <c r="R1293" s="72"/>
      <c r="S1293" s="175"/>
      <c r="T1293" s="72"/>
      <c r="U1293" s="176"/>
      <c r="V1293" s="71"/>
      <c r="W1293" s="72"/>
      <c r="X1293" s="176"/>
      <c r="Y1293" s="72"/>
      <c r="Z1293" s="175"/>
      <c r="AA1293" s="72"/>
      <c r="AB1293" s="177"/>
      <c r="AC1293" s="75"/>
      <c r="AD1293" s="75"/>
      <c r="AE1293" s="75"/>
      <c r="AF1293" s="75"/>
      <c r="AG1293" s="75"/>
      <c r="AH1293" s="75"/>
      <c r="AI1293" s="75"/>
      <c r="AJ1293" s="75"/>
      <c r="AK1293" s="75"/>
      <c r="AL1293" s="75"/>
      <c r="AM1293" s="75"/>
    </row>
    <row r="1294">
      <c r="A1294" s="75"/>
      <c r="B1294" s="171"/>
      <c r="C1294" s="172"/>
      <c r="D1294" s="72"/>
      <c r="E1294" s="143"/>
      <c r="F1294" s="71"/>
      <c r="G1294" s="72"/>
      <c r="H1294" s="173"/>
      <c r="I1294" s="71"/>
      <c r="J1294" s="72"/>
      <c r="K1294" s="173"/>
      <c r="L1294" s="71"/>
      <c r="M1294" s="71"/>
      <c r="N1294" s="71"/>
      <c r="O1294" s="72"/>
      <c r="P1294" s="174"/>
      <c r="Q1294" s="71"/>
      <c r="R1294" s="72"/>
      <c r="S1294" s="175"/>
      <c r="T1294" s="72"/>
      <c r="U1294" s="176"/>
      <c r="V1294" s="71"/>
      <c r="W1294" s="72"/>
      <c r="X1294" s="176"/>
      <c r="Y1294" s="72"/>
      <c r="Z1294" s="175"/>
      <c r="AA1294" s="72"/>
      <c r="AB1294" s="177"/>
      <c r="AC1294" s="75"/>
      <c r="AD1294" s="75"/>
      <c r="AE1294" s="75"/>
      <c r="AF1294" s="75"/>
      <c r="AG1294" s="75"/>
      <c r="AH1294" s="75"/>
      <c r="AI1294" s="75"/>
      <c r="AJ1294" s="75"/>
      <c r="AK1294" s="75"/>
      <c r="AL1294" s="75"/>
      <c r="AM1294" s="75"/>
    </row>
    <row r="1295">
      <c r="A1295" s="75"/>
      <c r="B1295" s="171"/>
      <c r="C1295" s="172"/>
      <c r="D1295" s="72"/>
      <c r="E1295" s="143"/>
      <c r="F1295" s="71"/>
      <c r="G1295" s="72"/>
      <c r="H1295" s="173"/>
      <c r="I1295" s="71"/>
      <c r="J1295" s="72"/>
      <c r="K1295" s="173"/>
      <c r="L1295" s="71"/>
      <c r="M1295" s="71"/>
      <c r="N1295" s="71"/>
      <c r="O1295" s="72"/>
      <c r="P1295" s="174"/>
      <c r="Q1295" s="71"/>
      <c r="R1295" s="72"/>
      <c r="S1295" s="175"/>
      <c r="T1295" s="72"/>
      <c r="U1295" s="176"/>
      <c r="V1295" s="71"/>
      <c r="W1295" s="72"/>
      <c r="X1295" s="176"/>
      <c r="Y1295" s="72"/>
      <c r="Z1295" s="175"/>
      <c r="AA1295" s="72"/>
      <c r="AB1295" s="177"/>
      <c r="AC1295" s="75"/>
      <c r="AD1295" s="75"/>
      <c r="AE1295" s="75"/>
      <c r="AF1295" s="75"/>
      <c r="AG1295" s="75"/>
      <c r="AH1295" s="75"/>
      <c r="AI1295" s="75"/>
      <c r="AJ1295" s="75"/>
      <c r="AK1295" s="75"/>
      <c r="AL1295" s="75"/>
      <c r="AM1295" s="75"/>
    </row>
    <row r="1296">
      <c r="A1296" s="75"/>
      <c r="B1296" s="171"/>
      <c r="C1296" s="172"/>
      <c r="D1296" s="72"/>
      <c r="E1296" s="143"/>
      <c r="F1296" s="71"/>
      <c r="G1296" s="72"/>
      <c r="H1296" s="173"/>
      <c r="I1296" s="71"/>
      <c r="J1296" s="72"/>
      <c r="K1296" s="173"/>
      <c r="L1296" s="71"/>
      <c r="M1296" s="71"/>
      <c r="N1296" s="71"/>
      <c r="O1296" s="72"/>
      <c r="P1296" s="174"/>
      <c r="Q1296" s="71"/>
      <c r="R1296" s="72"/>
      <c r="S1296" s="175"/>
      <c r="T1296" s="72"/>
      <c r="U1296" s="176"/>
      <c r="V1296" s="71"/>
      <c r="W1296" s="72"/>
      <c r="X1296" s="176"/>
      <c r="Y1296" s="72"/>
      <c r="Z1296" s="175"/>
      <c r="AA1296" s="72"/>
      <c r="AB1296" s="177"/>
      <c r="AC1296" s="75"/>
      <c r="AD1296" s="75"/>
      <c r="AE1296" s="75"/>
      <c r="AF1296" s="75"/>
      <c r="AG1296" s="75"/>
      <c r="AH1296" s="75"/>
      <c r="AI1296" s="75"/>
      <c r="AJ1296" s="75"/>
      <c r="AK1296" s="75"/>
      <c r="AL1296" s="75"/>
      <c r="AM1296" s="75"/>
    </row>
    <row r="1297">
      <c r="A1297" s="75"/>
      <c r="B1297" s="171"/>
      <c r="C1297" s="172"/>
      <c r="D1297" s="72"/>
      <c r="E1297" s="143"/>
      <c r="F1297" s="71"/>
      <c r="G1297" s="72"/>
      <c r="H1297" s="173"/>
      <c r="I1297" s="71"/>
      <c r="J1297" s="72"/>
      <c r="K1297" s="173"/>
      <c r="L1297" s="71"/>
      <c r="M1297" s="71"/>
      <c r="N1297" s="71"/>
      <c r="O1297" s="72"/>
      <c r="P1297" s="174"/>
      <c r="Q1297" s="71"/>
      <c r="R1297" s="72"/>
      <c r="S1297" s="175"/>
      <c r="T1297" s="72"/>
      <c r="U1297" s="176"/>
      <c r="V1297" s="71"/>
      <c r="W1297" s="72"/>
      <c r="X1297" s="176"/>
      <c r="Y1297" s="72"/>
      <c r="Z1297" s="175"/>
      <c r="AA1297" s="72"/>
      <c r="AB1297" s="177"/>
      <c r="AC1297" s="75"/>
      <c r="AD1297" s="75"/>
      <c r="AE1297" s="75"/>
      <c r="AF1297" s="75"/>
      <c r="AG1297" s="75"/>
      <c r="AH1297" s="75"/>
      <c r="AI1297" s="75"/>
      <c r="AJ1297" s="75"/>
      <c r="AK1297" s="75"/>
      <c r="AL1297" s="75"/>
      <c r="AM1297" s="75"/>
    </row>
    <row r="1298">
      <c r="A1298" s="75"/>
      <c r="B1298" s="171"/>
      <c r="C1298" s="172"/>
      <c r="D1298" s="72"/>
      <c r="E1298" s="143"/>
      <c r="F1298" s="71"/>
      <c r="G1298" s="72"/>
      <c r="H1298" s="173"/>
      <c r="I1298" s="71"/>
      <c r="J1298" s="72"/>
      <c r="K1298" s="173"/>
      <c r="L1298" s="71"/>
      <c r="M1298" s="71"/>
      <c r="N1298" s="71"/>
      <c r="O1298" s="72"/>
      <c r="P1298" s="174"/>
      <c r="Q1298" s="71"/>
      <c r="R1298" s="72"/>
      <c r="S1298" s="175"/>
      <c r="T1298" s="72"/>
      <c r="U1298" s="176"/>
      <c r="V1298" s="71"/>
      <c r="W1298" s="72"/>
      <c r="X1298" s="176"/>
      <c r="Y1298" s="72"/>
      <c r="Z1298" s="175"/>
      <c r="AA1298" s="72"/>
      <c r="AB1298" s="177"/>
      <c r="AC1298" s="75"/>
      <c r="AD1298" s="75"/>
      <c r="AE1298" s="75"/>
      <c r="AF1298" s="75"/>
      <c r="AG1298" s="75"/>
      <c r="AH1298" s="75"/>
      <c r="AI1298" s="75"/>
      <c r="AJ1298" s="75"/>
      <c r="AK1298" s="75"/>
      <c r="AL1298" s="75"/>
      <c r="AM1298" s="75"/>
    </row>
    <row r="1299">
      <c r="A1299" s="75"/>
      <c r="B1299" s="171"/>
      <c r="C1299" s="172"/>
      <c r="D1299" s="72"/>
      <c r="E1299" s="143"/>
      <c r="F1299" s="71"/>
      <c r="G1299" s="72"/>
      <c r="H1299" s="173"/>
      <c r="I1299" s="71"/>
      <c r="J1299" s="72"/>
      <c r="K1299" s="173"/>
      <c r="L1299" s="71"/>
      <c r="M1299" s="71"/>
      <c r="N1299" s="71"/>
      <c r="O1299" s="72"/>
      <c r="P1299" s="174"/>
      <c r="Q1299" s="71"/>
      <c r="R1299" s="72"/>
      <c r="S1299" s="175"/>
      <c r="T1299" s="72"/>
      <c r="U1299" s="176"/>
      <c r="V1299" s="71"/>
      <c r="W1299" s="72"/>
      <c r="X1299" s="176"/>
      <c r="Y1299" s="72"/>
      <c r="Z1299" s="175"/>
      <c r="AA1299" s="72"/>
      <c r="AB1299" s="177"/>
      <c r="AC1299" s="75"/>
      <c r="AD1299" s="75"/>
      <c r="AE1299" s="75"/>
      <c r="AF1299" s="75"/>
      <c r="AG1299" s="75"/>
      <c r="AH1299" s="75"/>
      <c r="AI1299" s="75"/>
      <c r="AJ1299" s="75"/>
      <c r="AK1299" s="75"/>
      <c r="AL1299" s="75"/>
      <c r="AM1299" s="75"/>
    </row>
    <row r="1300">
      <c r="A1300" s="75"/>
      <c r="B1300" s="171"/>
      <c r="C1300" s="172"/>
      <c r="D1300" s="72"/>
      <c r="E1300" s="143"/>
      <c r="F1300" s="71"/>
      <c r="G1300" s="72"/>
      <c r="H1300" s="173"/>
      <c r="I1300" s="71"/>
      <c r="J1300" s="72"/>
      <c r="K1300" s="173"/>
      <c r="L1300" s="71"/>
      <c r="M1300" s="71"/>
      <c r="N1300" s="71"/>
      <c r="O1300" s="72"/>
      <c r="P1300" s="174"/>
      <c r="Q1300" s="71"/>
      <c r="R1300" s="72"/>
      <c r="S1300" s="175"/>
      <c r="T1300" s="72"/>
      <c r="U1300" s="176"/>
      <c r="V1300" s="71"/>
      <c r="W1300" s="72"/>
      <c r="X1300" s="176"/>
      <c r="Y1300" s="72"/>
      <c r="Z1300" s="175"/>
      <c r="AA1300" s="72"/>
      <c r="AB1300" s="177"/>
      <c r="AC1300" s="75"/>
      <c r="AD1300" s="75"/>
      <c r="AE1300" s="75"/>
      <c r="AF1300" s="75"/>
      <c r="AG1300" s="75"/>
      <c r="AH1300" s="75"/>
      <c r="AI1300" s="75"/>
      <c r="AJ1300" s="75"/>
      <c r="AK1300" s="75"/>
      <c r="AL1300" s="75"/>
      <c r="AM1300" s="75"/>
    </row>
    <row r="1301">
      <c r="A1301" s="75"/>
      <c r="B1301" s="171"/>
      <c r="C1301" s="172"/>
      <c r="D1301" s="72"/>
      <c r="E1301" s="143"/>
      <c r="F1301" s="71"/>
      <c r="G1301" s="72"/>
      <c r="H1301" s="173"/>
      <c r="I1301" s="71"/>
      <c r="J1301" s="72"/>
      <c r="K1301" s="173"/>
      <c r="L1301" s="71"/>
      <c r="M1301" s="71"/>
      <c r="N1301" s="71"/>
      <c r="O1301" s="72"/>
      <c r="P1301" s="174"/>
      <c r="Q1301" s="71"/>
      <c r="R1301" s="72"/>
      <c r="S1301" s="175"/>
      <c r="T1301" s="72"/>
      <c r="U1301" s="176"/>
      <c r="V1301" s="71"/>
      <c r="W1301" s="72"/>
      <c r="X1301" s="176"/>
      <c r="Y1301" s="72"/>
      <c r="Z1301" s="175"/>
      <c r="AA1301" s="72"/>
      <c r="AB1301" s="177"/>
      <c r="AC1301" s="75"/>
      <c r="AD1301" s="75"/>
      <c r="AE1301" s="75"/>
      <c r="AF1301" s="75"/>
      <c r="AG1301" s="75"/>
      <c r="AH1301" s="75"/>
      <c r="AI1301" s="75"/>
      <c r="AJ1301" s="75"/>
      <c r="AK1301" s="75"/>
      <c r="AL1301" s="75"/>
      <c r="AM1301" s="75"/>
    </row>
    <row r="1302">
      <c r="A1302" s="75"/>
      <c r="B1302" s="171"/>
      <c r="C1302" s="172"/>
      <c r="D1302" s="72"/>
      <c r="E1302" s="143"/>
      <c r="F1302" s="71"/>
      <c r="G1302" s="72"/>
      <c r="H1302" s="173"/>
      <c r="I1302" s="71"/>
      <c r="J1302" s="72"/>
      <c r="K1302" s="173"/>
      <c r="L1302" s="71"/>
      <c r="M1302" s="71"/>
      <c r="N1302" s="71"/>
      <c r="O1302" s="72"/>
      <c r="P1302" s="174"/>
      <c r="Q1302" s="71"/>
      <c r="R1302" s="72"/>
      <c r="S1302" s="175"/>
      <c r="T1302" s="72"/>
      <c r="U1302" s="176"/>
      <c r="V1302" s="71"/>
      <c r="W1302" s="72"/>
      <c r="X1302" s="176"/>
      <c r="Y1302" s="72"/>
      <c r="Z1302" s="175"/>
      <c r="AA1302" s="72"/>
      <c r="AB1302" s="177"/>
      <c r="AC1302" s="75"/>
      <c r="AD1302" s="75"/>
      <c r="AE1302" s="75"/>
      <c r="AF1302" s="75"/>
      <c r="AG1302" s="75"/>
      <c r="AH1302" s="75"/>
      <c r="AI1302" s="75"/>
      <c r="AJ1302" s="75"/>
      <c r="AK1302" s="75"/>
      <c r="AL1302" s="75"/>
      <c r="AM1302" s="75"/>
    </row>
    <row r="1303">
      <c r="A1303" s="75"/>
      <c r="B1303" s="171"/>
      <c r="C1303" s="172"/>
      <c r="D1303" s="72"/>
      <c r="E1303" s="143"/>
      <c r="F1303" s="71"/>
      <c r="G1303" s="72"/>
      <c r="H1303" s="173"/>
      <c r="I1303" s="71"/>
      <c r="J1303" s="72"/>
      <c r="K1303" s="173"/>
      <c r="L1303" s="71"/>
      <c r="M1303" s="71"/>
      <c r="N1303" s="71"/>
      <c r="O1303" s="72"/>
      <c r="P1303" s="174"/>
      <c r="Q1303" s="71"/>
      <c r="R1303" s="72"/>
      <c r="S1303" s="175"/>
      <c r="T1303" s="72"/>
      <c r="U1303" s="176"/>
      <c r="V1303" s="71"/>
      <c r="W1303" s="72"/>
      <c r="X1303" s="176"/>
      <c r="Y1303" s="72"/>
      <c r="Z1303" s="175"/>
      <c r="AA1303" s="72"/>
      <c r="AB1303" s="177"/>
      <c r="AC1303" s="75"/>
      <c r="AD1303" s="75"/>
      <c r="AE1303" s="75"/>
      <c r="AF1303" s="75"/>
      <c r="AG1303" s="75"/>
      <c r="AH1303" s="75"/>
      <c r="AI1303" s="75"/>
      <c r="AJ1303" s="75"/>
      <c r="AK1303" s="75"/>
      <c r="AL1303" s="75"/>
      <c r="AM1303" s="75"/>
    </row>
    <row r="1304">
      <c r="A1304" s="75"/>
      <c r="B1304" s="171"/>
      <c r="C1304" s="172"/>
      <c r="D1304" s="72"/>
      <c r="E1304" s="143"/>
      <c r="F1304" s="71"/>
      <c r="G1304" s="72"/>
      <c r="H1304" s="173"/>
      <c r="I1304" s="71"/>
      <c r="J1304" s="72"/>
      <c r="K1304" s="173"/>
      <c r="L1304" s="71"/>
      <c r="M1304" s="71"/>
      <c r="N1304" s="71"/>
      <c r="O1304" s="72"/>
      <c r="P1304" s="174"/>
      <c r="Q1304" s="71"/>
      <c r="R1304" s="72"/>
      <c r="S1304" s="175"/>
      <c r="T1304" s="72"/>
      <c r="U1304" s="176"/>
      <c r="V1304" s="71"/>
      <c r="W1304" s="72"/>
      <c r="X1304" s="176"/>
      <c r="Y1304" s="72"/>
      <c r="Z1304" s="175"/>
      <c r="AA1304" s="72"/>
      <c r="AB1304" s="177"/>
      <c r="AC1304" s="75"/>
      <c r="AD1304" s="75"/>
      <c r="AE1304" s="75"/>
      <c r="AF1304" s="75"/>
      <c r="AG1304" s="75"/>
      <c r="AH1304" s="75"/>
      <c r="AI1304" s="75"/>
      <c r="AJ1304" s="75"/>
      <c r="AK1304" s="75"/>
      <c r="AL1304" s="75"/>
      <c r="AM1304" s="75"/>
    </row>
    <row r="1305">
      <c r="A1305" s="75"/>
      <c r="B1305" s="171"/>
      <c r="C1305" s="172"/>
      <c r="D1305" s="72"/>
      <c r="E1305" s="143"/>
      <c r="F1305" s="71"/>
      <c r="G1305" s="72"/>
      <c r="H1305" s="173"/>
      <c r="I1305" s="71"/>
      <c r="J1305" s="72"/>
      <c r="K1305" s="173"/>
      <c r="L1305" s="71"/>
      <c r="M1305" s="71"/>
      <c r="N1305" s="71"/>
      <c r="O1305" s="72"/>
      <c r="P1305" s="174"/>
      <c r="Q1305" s="71"/>
      <c r="R1305" s="72"/>
      <c r="S1305" s="175"/>
      <c r="T1305" s="72"/>
      <c r="U1305" s="176"/>
      <c r="V1305" s="71"/>
      <c r="W1305" s="72"/>
      <c r="X1305" s="176"/>
      <c r="Y1305" s="72"/>
      <c r="Z1305" s="175"/>
      <c r="AA1305" s="72"/>
      <c r="AB1305" s="177"/>
      <c r="AC1305" s="75"/>
      <c r="AD1305" s="75"/>
      <c r="AE1305" s="75"/>
      <c r="AF1305" s="75"/>
      <c r="AG1305" s="75"/>
      <c r="AH1305" s="75"/>
      <c r="AI1305" s="75"/>
      <c r="AJ1305" s="75"/>
      <c r="AK1305" s="75"/>
      <c r="AL1305" s="75"/>
      <c r="AM1305" s="75"/>
    </row>
    <row r="1306">
      <c r="A1306" s="75"/>
      <c r="B1306" s="171"/>
      <c r="C1306" s="172"/>
      <c r="D1306" s="72"/>
      <c r="E1306" s="143"/>
      <c r="F1306" s="71"/>
      <c r="G1306" s="72"/>
      <c r="H1306" s="173"/>
      <c r="I1306" s="71"/>
      <c r="J1306" s="72"/>
      <c r="K1306" s="173"/>
      <c r="L1306" s="71"/>
      <c r="M1306" s="71"/>
      <c r="N1306" s="71"/>
      <c r="O1306" s="72"/>
      <c r="P1306" s="174"/>
      <c r="Q1306" s="71"/>
      <c r="R1306" s="72"/>
      <c r="S1306" s="175"/>
      <c r="T1306" s="72"/>
      <c r="U1306" s="176"/>
      <c r="V1306" s="71"/>
      <c r="W1306" s="72"/>
      <c r="X1306" s="176"/>
      <c r="Y1306" s="72"/>
      <c r="Z1306" s="175"/>
      <c r="AA1306" s="72"/>
      <c r="AB1306" s="177"/>
      <c r="AC1306" s="75"/>
      <c r="AD1306" s="75"/>
      <c r="AE1306" s="75"/>
      <c r="AF1306" s="75"/>
      <c r="AG1306" s="75"/>
      <c r="AH1306" s="75"/>
      <c r="AI1306" s="75"/>
      <c r="AJ1306" s="75"/>
      <c r="AK1306" s="75"/>
      <c r="AL1306" s="75"/>
      <c r="AM1306" s="75"/>
    </row>
    <row r="1307">
      <c r="A1307" s="75"/>
      <c r="B1307" s="171"/>
      <c r="C1307" s="172"/>
      <c r="D1307" s="72"/>
      <c r="E1307" s="143"/>
      <c r="F1307" s="71"/>
      <c r="G1307" s="72"/>
      <c r="H1307" s="173"/>
      <c r="I1307" s="71"/>
      <c r="J1307" s="72"/>
      <c r="K1307" s="173"/>
      <c r="L1307" s="71"/>
      <c r="M1307" s="71"/>
      <c r="N1307" s="71"/>
      <c r="O1307" s="72"/>
      <c r="P1307" s="174"/>
      <c r="Q1307" s="71"/>
      <c r="R1307" s="72"/>
      <c r="S1307" s="175"/>
      <c r="T1307" s="72"/>
      <c r="U1307" s="176"/>
      <c r="V1307" s="71"/>
      <c r="W1307" s="72"/>
      <c r="X1307" s="176"/>
      <c r="Y1307" s="72"/>
      <c r="Z1307" s="175"/>
      <c r="AA1307" s="72"/>
      <c r="AB1307" s="177"/>
      <c r="AC1307" s="75"/>
      <c r="AD1307" s="75"/>
      <c r="AE1307" s="75"/>
      <c r="AF1307" s="75"/>
      <c r="AG1307" s="75"/>
      <c r="AH1307" s="75"/>
      <c r="AI1307" s="75"/>
      <c r="AJ1307" s="75"/>
      <c r="AK1307" s="75"/>
      <c r="AL1307" s="75"/>
      <c r="AM1307" s="75"/>
    </row>
    <row r="1308">
      <c r="A1308" s="75"/>
      <c r="B1308" s="171"/>
      <c r="C1308" s="172"/>
      <c r="D1308" s="72"/>
      <c r="E1308" s="143"/>
      <c r="F1308" s="71"/>
      <c r="G1308" s="72"/>
      <c r="H1308" s="173"/>
      <c r="I1308" s="71"/>
      <c r="J1308" s="72"/>
      <c r="K1308" s="173"/>
      <c r="L1308" s="71"/>
      <c r="M1308" s="71"/>
      <c r="N1308" s="71"/>
      <c r="O1308" s="72"/>
      <c r="P1308" s="174"/>
      <c r="Q1308" s="71"/>
      <c r="R1308" s="72"/>
      <c r="S1308" s="175"/>
      <c r="T1308" s="72"/>
      <c r="U1308" s="176"/>
      <c r="V1308" s="71"/>
      <c r="W1308" s="72"/>
      <c r="X1308" s="176"/>
      <c r="Y1308" s="72"/>
      <c r="Z1308" s="175"/>
      <c r="AA1308" s="72"/>
      <c r="AB1308" s="177"/>
      <c r="AC1308" s="75"/>
      <c r="AD1308" s="75"/>
      <c r="AE1308" s="75"/>
      <c r="AF1308" s="75"/>
      <c r="AG1308" s="75"/>
      <c r="AH1308" s="75"/>
      <c r="AI1308" s="75"/>
      <c r="AJ1308" s="75"/>
      <c r="AK1308" s="75"/>
      <c r="AL1308" s="75"/>
      <c r="AM1308" s="75"/>
    </row>
    <row r="1309">
      <c r="A1309" s="75"/>
      <c r="B1309" s="171"/>
      <c r="C1309" s="172"/>
      <c r="D1309" s="72"/>
      <c r="E1309" s="143"/>
      <c r="F1309" s="71"/>
      <c r="G1309" s="72"/>
      <c r="H1309" s="173"/>
      <c r="I1309" s="71"/>
      <c r="J1309" s="72"/>
      <c r="K1309" s="173"/>
      <c r="L1309" s="71"/>
      <c r="M1309" s="71"/>
      <c r="N1309" s="71"/>
      <c r="O1309" s="72"/>
      <c r="P1309" s="174"/>
      <c r="Q1309" s="71"/>
      <c r="R1309" s="72"/>
      <c r="S1309" s="175"/>
      <c r="T1309" s="72"/>
      <c r="U1309" s="176"/>
      <c r="V1309" s="71"/>
      <c r="W1309" s="72"/>
      <c r="X1309" s="176"/>
      <c r="Y1309" s="72"/>
      <c r="Z1309" s="175"/>
      <c r="AA1309" s="72"/>
      <c r="AB1309" s="177"/>
      <c r="AC1309" s="75"/>
      <c r="AD1309" s="75"/>
      <c r="AE1309" s="75"/>
      <c r="AF1309" s="75"/>
      <c r="AG1309" s="75"/>
      <c r="AH1309" s="75"/>
      <c r="AI1309" s="75"/>
      <c r="AJ1309" s="75"/>
      <c r="AK1309" s="75"/>
      <c r="AL1309" s="75"/>
      <c r="AM1309" s="75"/>
    </row>
    <row r="1310">
      <c r="A1310" s="75"/>
      <c r="B1310" s="171"/>
      <c r="C1310" s="172"/>
      <c r="D1310" s="72"/>
      <c r="E1310" s="143"/>
      <c r="F1310" s="71"/>
      <c r="G1310" s="72"/>
      <c r="H1310" s="173"/>
      <c r="I1310" s="71"/>
      <c r="J1310" s="72"/>
      <c r="K1310" s="173"/>
      <c r="L1310" s="71"/>
      <c r="M1310" s="71"/>
      <c r="N1310" s="71"/>
      <c r="O1310" s="72"/>
      <c r="P1310" s="174"/>
      <c r="Q1310" s="71"/>
      <c r="R1310" s="72"/>
      <c r="S1310" s="175"/>
      <c r="T1310" s="72"/>
      <c r="U1310" s="176"/>
      <c r="V1310" s="71"/>
      <c r="W1310" s="72"/>
      <c r="X1310" s="176"/>
      <c r="Y1310" s="72"/>
      <c r="Z1310" s="175"/>
      <c r="AA1310" s="72"/>
      <c r="AB1310" s="177"/>
      <c r="AC1310" s="75"/>
      <c r="AD1310" s="75"/>
      <c r="AE1310" s="75"/>
      <c r="AF1310" s="75"/>
      <c r="AG1310" s="75"/>
      <c r="AH1310" s="75"/>
      <c r="AI1310" s="75"/>
      <c r="AJ1310" s="75"/>
      <c r="AK1310" s="75"/>
      <c r="AL1310" s="75"/>
      <c r="AM1310" s="75"/>
    </row>
    <row r="1311">
      <c r="A1311" s="75"/>
      <c r="B1311" s="171"/>
      <c r="C1311" s="172"/>
      <c r="D1311" s="72"/>
      <c r="E1311" s="143"/>
      <c r="F1311" s="71"/>
      <c r="G1311" s="72"/>
      <c r="H1311" s="173"/>
      <c r="I1311" s="71"/>
      <c r="J1311" s="72"/>
      <c r="K1311" s="173"/>
      <c r="L1311" s="71"/>
      <c r="M1311" s="71"/>
      <c r="N1311" s="71"/>
      <c r="O1311" s="72"/>
      <c r="P1311" s="174"/>
      <c r="Q1311" s="71"/>
      <c r="R1311" s="72"/>
      <c r="S1311" s="175"/>
      <c r="T1311" s="72"/>
      <c r="U1311" s="176"/>
      <c r="V1311" s="71"/>
      <c r="W1311" s="72"/>
      <c r="X1311" s="176"/>
      <c r="Y1311" s="72"/>
      <c r="Z1311" s="175"/>
      <c r="AA1311" s="72"/>
      <c r="AB1311" s="177"/>
      <c r="AC1311" s="75"/>
      <c r="AD1311" s="75"/>
      <c r="AE1311" s="75"/>
      <c r="AF1311" s="75"/>
      <c r="AG1311" s="75"/>
      <c r="AH1311" s="75"/>
      <c r="AI1311" s="75"/>
      <c r="AJ1311" s="75"/>
      <c r="AK1311" s="75"/>
      <c r="AL1311" s="75"/>
      <c r="AM1311" s="75"/>
    </row>
    <row r="1312">
      <c r="A1312" s="75"/>
      <c r="B1312" s="171"/>
      <c r="C1312" s="172"/>
      <c r="D1312" s="72"/>
      <c r="E1312" s="143"/>
      <c r="F1312" s="71"/>
      <c r="G1312" s="72"/>
      <c r="H1312" s="173"/>
      <c r="I1312" s="71"/>
      <c r="J1312" s="72"/>
      <c r="K1312" s="173"/>
      <c r="L1312" s="71"/>
      <c r="M1312" s="71"/>
      <c r="N1312" s="71"/>
      <c r="O1312" s="72"/>
      <c r="P1312" s="174"/>
      <c r="Q1312" s="71"/>
      <c r="R1312" s="72"/>
      <c r="S1312" s="175"/>
      <c r="T1312" s="72"/>
      <c r="U1312" s="176"/>
      <c r="V1312" s="71"/>
      <c r="W1312" s="72"/>
      <c r="X1312" s="176"/>
      <c r="Y1312" s="72"/>
      <c r="Z1312" s="175"/>
      <c r="AA1312" s="72"/>
      <c r="AB1312" s="177"/>
      <c r="AC1312" s="75"/>
      <c r="AD1312" s="75"/>
      <c r="AE1312" s="75"/>
      <c r="AF1312" s="75"/>
      <c r="AG1312" s="75"/>
      <c r="AH1312" s="75"/>
      <c r="AI1312" s="75"/>
      <c r="AJ1312" s="75"/>
      <c r="AK1312" s="75"/>
      <c r="AL1312" s="75"/>
      <c r="AM1312" s="75"/>
    </row>
    <row r="1313">
      <c r="A1313" s="75"/>
      <c r="B1313" s="171"/>
      <c r="C1313" s="172"/>
      <c r="D1313" s="72"/>
      <c r="E1313" s="143"/>
      <c r="F1313" s="71"/>
      <c r="G1313" s="72"/>
      <c r="H1313" s="173"/>
      <c r="I1313" s="71"/>
      <c r="J1313" s="72"/>
      <c r="K1313" s="173"/>
      <c r="L1313" s="71"/>
      <c r="M1313" s="71"/>
      <c r="N1313" s="71"/>
      <c r="O1313" s="72"/>
      <c r="P1313" s="174"/>
      <c r="Q1313" s="71"/>
      <c r="R1313" s="72"/>
      <c r="S1313" s="175"/>
      <c r="T1313" s="72"/>
      <c r="U1313" s="176"/>
      <c r="V1313" s="71"/>
      <c r="W1313" s="72"/>
      <c r="X1313" s="176"/>
      <c r="Y1313" s="72"/>
      <c r="Z1313" s="175"/>
      <c r="AA1313" s="72"/>
      <c r="AB1313" s="177"/>
      <c r="AC1313" s="75"/>
      <c r="AD1313" s="75"/>
      <c r="AE1313" s="75"/>
      <c r="AF1313" s="75"/>
      <c r="AG1313" s="75"/>
      <c r="AH1313" s="75"/>
      <c r="AI1313" s="75"/>
      <c r="AJ1313" s="75"/>
      <c r="AK1313" s="75"/>
      <c r="AL1313" s="75"/>
      <c r="AM1313" s="75"/>
    </row>
    <row r="1314">
      <c r="A1314" s="75"/>
      <c r="B1314" s="171"/>
      <c r="C1314" s="172"/>
      <c r="D1314" s="72"/>
      <c r="E1314" s="143"/>
      <c r="F1314" s="71"/>
      <c r="G1314" s="72"/>
      <c r="H1314" s="173"/>
      <c r="I1314" s="71"/>
      <c r="J1314" s="72"/>
      <c r="K1314" s="173"/>
      <c r="L1314" s="71"/>
      <c r="M1314" s="71"/>
      <c r="N1314" s="71"/>
      <c r="O1314" s="72"/>
      <c r="P1314" s="174"/>
      <c r="Q1314" s="71"/>
      <c r="R1314" s="72"/>
      <c r="S1314" s="175"/>
      <c r="T1314" s="72"/>
      <c r="U1314" s="176"/>
      <c r="V1314" s="71"/>
      <c r="W1314" s="72"/>
      <c r="X1314" s="176"/>
      <c r="Y1314" s="72"/>
      <c r="Z1314" s="175"/>
      <c r="AA1314" s="72"/>
      <c r="AB1314" s="177"/>
      <c r="AC1314" s="75"/>
      <c r="AD1314" s="75"/>
      <c r="AE1314" s="75"/>
      <c r="AF1314" s="75"/>
      <c r="AG1314" s="75"/>
      <c r="AH1314" s="75"/>
      <c r="AI1314" s="75"/>
      <c r="AJ1314" s="75"/>
      <c r="AK1314" s="75"/>
      <c r="AL1314" s="75"/>
      <c r="AM1314" s="75"/>
    </row>
    <row r="1315">
      <c r="A1315" s="75"/>
      <c r="B1315" s="171"/>
      <c r="C1315" s="172"/>
      <c r="D1315" s="72"/>
      <c r="E1315" s="143"/>
      <c r="F1315" s="71"/>
      <c r="G1315" s="72"/>
      <c r="H1315" s="173"/>
      <c r="I1315" s="71"/>
      <c r="J1315" s="72"/>
      <c r="K1315" s="173"/>
      <c r="L1315" s="71"/>
      <c r="M1315" s="71"/>
      <c r="N1315" s="71"/>
      <c r="O1315" s="72"/>
      <c r="P1315" s="174"/>
      <c r="Q1315" s="71"/>
      <c r="R1315" s="72"/>
      <c r="S1315" s="175"/>
      <c r="T1315" s="72"/>
      <c r="U1315" s="176"/>
      <c r="V1315" s="71"/>
      <c r="W1315" s="72"/>
      <c r="X1315" s="176"/>
      <c r="Y1315" s="72"/>
      <c r="Z1315" s="175"/>
      <c r="AA1315" s="72"/>
      <c r="AB1315" s="177"/>
      <c r="AC1315" s="75"/>
      <c r="AD1315" s="75"/>
      <c r="AE1315" s="75"/>
      <c r="AF1315" s="75"/>
      <c r="AG1315" s="75"/>
      <c r="AH1315" s="75"/>
      <c r="AI1315" s="75"/>
      <c r="AJ1315" s="75"/>
      <c r="AK1315" s="75"/>
      <c r="AL1315" s="75"/>
      <c r="AM1315" s="75"/>
    </row>
    <row r="1316">
      <c r="A1316" s="75"/>
      <c r="B1316" s="171"/>
      <c r="C1316" s="172"/>
      <c r="D1316" s="72"/>
      <c r="E1316" s="143"/>
      <c r="F1316" s="71"/>
      <c r="G1316" s="72"/>
      <c r="H1316" s="173"/>
      <c r="I1316" s="71"/>
      <c r="J1316" s="72"/>
      <c r="K1316" s="173"/>
      <c r="L1316" s="71"/>
      <c r="M1316" s="71"/>
      <c r="N1316" s="71"/>
      <c r="O1316" s="72"/>
      <c r="P1316" s="174"/>
      <c r="Q1316" s="71"/>
      <c r="R1316" s="72"/>
      <c r="S1316" s="175"/>
      <c r="T1316" s="72"/>
      <c r="U1316" s="176"/>
      <c r="V1316" s="71"/>
      <c r="W1316" s="72"/>
      <c r="X1316" s="176"/>
      <c r="Y1316" s="72"/>
      <c r="Z1316" s="175"/>
      <c r="AA1316" s="72"/>
      <c r="AB1316" s="177"/>
      <c r="AC1316" s="75"/>
      <c r="AD1316" s="75"/>
      <c r="AE1316" s="75"/>
      <c r="AF1316" s="75"/>
      <c r="AG1316" s="75"/>
      <c r="AH1316" s="75"/>
      <c r="AI1316" s="75"/>
      <c r="AJ1316" s="75"/>
      <c r="AK1316" s="75"/>
      <c r="AL1316" s="75"/>
      <c r="AM1316" s="75"/>
    </row>
    <row r="1317">
      <c r="A1317" s="75"/>
      <c r="B1317" s="171"/>
      <c r="C1317" s="172"/>
      <c r="D1317" s="72"/>
      <c r="E1317" s="143"/>
      <c r="F1317" s="71"/>
      <c r="G1317" s="72"/>
      <c r="H1317" s="173"/>
      <c r="I1317" s="71"/>
      <c r="J1317" s="72"/>
      <c r="K1317" s="173"/>
      <c r="L1317" s="71"/>
      <c r="M1317" s="71"/>
      <c r="N1317" s="71"/>
      <c r="O1317" s="72"/>
      <c r="P1317" s="174"/>
      <c r="Q1317" s="71"/>
      <c r="R1317" s="72"/>
      <c r="S1317" s="175"/>
      <c r="T1317" s="72"/>
      <c r="U1317" s="176"/>
      <c r="V1317" s="71"/>
      <c r="W1317" s="72"/>
      <c r="X1317" s="176"/>
      <c r="Y1317" s="72"/>
      <c r="Z1317" s="175"/>
      <c r="AA1317" s="72"/>
      <c r="AB1317" s="177"/>
      <c r="AC1317" s="75"/>
      <c r="AD1317" s="75"/>
      <c r="AE1317" s="75"/>
      <c r="AF1317" s="75"/>
      <c r="AG1317" s="75"/>
      <c r="AH1317" s="75"/>
      <c r="AI1317" s="75"/>
      <c r="AJ1317" s="75"/>
      <c r="AK1317" s="75"/>
      <c r="AL1317" s="75"/>
      <c r="AM1317" s="75"/>
    </row>
    <row r="1318">
      <c r="A1318" s="75"/>
      <c r="B1318" s="171"/>
      <c r="C1318" s="172"/>
      <c r="D1318" s="72"/>
      <c r="E1318" s="143"/>
      <c r="F1318" s="71"/>
      <c r="G1318" s="72"/>
      <c r="H1318" s="173"/>
      <c r="I1318" s="71"/>
      <c r="J1318" s="72"/>
      <c r="K1318" s="173"/>
      <c r="L1318" s="71"/>
      <c r="M1318" s="71"/>
      <c r="N1318" s="71"/>
      <c r="O1318" s="72"/>
      <c r="P1318" s="174"/>
      <c r="Q1318" s="71"/>
      <c r="R1318" s="72"/>
      <c r="S1318" s="175"/>
      <c r="T1318" s="72"/>
      <c r="U1318" s="176"/>
      <c r="V1318" s="71"/>
      <c r="W1318" s="72"/>
      <c r="X1318" s="176"/>
      <c r="Y1318" s="72"/>
      <c r="Z1318" s="175"/>
      <c r="AA1318" s="72"/>
      <c r="AB1318" s="177"/>
      <c r="AC1318" s="75"/>
      <c r="AD1318" s="75"/>
      <c r="AE1318" s="75"/>
      <c r="AF1318" s="75"/>
      <c r="AG1318" s="75"/>
      <c r="AH1318" s="75"/>
      <c r="AI1318" s="75"/>
      <c r="AJ1318" s="75"/>
      <c r="AK1318" s="75"/>
      <c r="AL1318" s="75"/>
      <c r="AM1318" s="75"/>
    </row>
    <row r="1319">
      <c r="A1319" s="75"/>
      <c r="B1319" s="171"/>
      <c r="C1319" s="172"/>
      <c r="D1319" s="72"/>
      <c r="E1319" s="143"/>
      <c r="F1319" s="71"/>
      <c r="G1319" s="72"/>
      <c r="H1319" s="173"/>
      <c r="I1319" s="71"/>
      <c r="J1319" s="72"/>
      <c r="K1319" s="173"/>
      <c r="L1319" s="71"/>
      <c r="M1319" s="71"/>
      <c r="N1319" s="71"/>
      <c r="O1319" s="72"/>
      <c r="P1319" s="174"/>
      <c r="Q1319" s="71"/>
      <c r="R1319" s="72"/>
      <c r="S1319" s="175"/>
      <c r="T1319" s="72"/>
      <c r="U1319" s="176"/>
      <c r="V1319" s="71"/>
      <c r="W1319" s="72"/>
      <c r="X1319" s="176"/>
      <c r="Y1319" s="72"/>
      <c r="Z1319" s="175"/>
      <c r="AA1319" s="72"/>
      <c r="AB1319" s="177"/>
      <c r="AC1319" s="75"/>
      <c r="AD1319" s="75"/>
      <c r="AE1319" s="75"/>
      <c r="AF1319" s="75"/>
      <c r="AG1319" s="75"/>
      <c r="AH1319" s="75"/>
      <c r="AI1319" s="75"/>
      <c r="AJ1319" s="75"/>
      <c r="AK1319" s="75"/>
      <c r="AL1319" s="75"/>
      <c r="AM1319" s="75"/>
    </row>
    <row r="1320">
      <c r="A1320" s="75"/>
      <c r="B1320" s="171"/>
      <c r="C1320" s="172"/>
      <c r="D1320" s="72"/>
      <c r="E1320" s="143"/>
      <c r="F1320" s="71"/>
      <c r="G1320" s="72"/>
      <c r="H1320" s="173"/>
      <c r="I1320" s="71"/>
      <c r="J1320" s="72"/>
      <c r="K1320" s="173"/>
      <c r="L1320" s="71"/>
      <c r="M1320" s="71"/>
      <c r="N1320" s="71"/>
      <c r="O1320" s="72"/>
      <c r="P1320" s="174"/>
      <c r="Q1320" s="71"/>
      <c r="R1320" s="72"/>
      <c r="S1320" s="175"/>
      <c r="T1320" s="72"/>
      <c r="U1320" s="176"/>
      <c r="V1320" s="71"/>
      <c r="W1320" s="72"/>
      <c r="X1320" s="176"/>
      <c r="Y1320" s="72"/>
      <c r="Z1320" s="175"/>
      <c r="AA1320" s="72"/>
      <c r="AB1320" s="177"/>
      <c r="AC1320" s="75"/>
      <c r="AD1320" s="75"/>
      <c r="AE1320" s="75"/>
      <c r="AF1320" s="75"/>
      <c r="AG1320" s="75"/>
      <c r="AH1320" s="75"/>
      <c r="AI1320" s="75"/>
      <c r="AJ1320" s="75"/>
      <c r="AK1320" s="75"/>
      <c r="AL1320" s="75"/>
      <c r="AM1320" s="75"/>
    </row>
    <row r="1321">
      <c r="A1321" s="75"/>
      <c r="B1321" s="171"/>
      <c r="C1321" s="172"/>
      <c r="D1321" s="72"/>
      <c r="E1321" s="143"/>
      <c r="F1321" s="71"/>
      <c r="G1321" s="72"/>
      <c r="H1321" s="173"/>
      <c r="I1321" s="71"/>
      <c r="J1321" s="72"/>
      <c r="K1321" s="173"/>
      <c r="L1321" s="71"/>
      <c r="M1321" s="71"/>
      <c r="N1321" s="71"/>
      <c r="O1321" s="72"/>
      <c r="P1321" s="174"/>
      <c r="Q1321" s="71"/>
      <c r="R1321" s="72"/>
      <c r="S1321" s="175"/>
      <c r="T1321" s="72"/>
      <c r="U1321" s="176"/>
      <c r="V1321" s="71"/>
      <c r="W1321" s="72"/>
      <c r="X1321" s="176"/>
      <c r="Y1321" s="72"/>
      <c r="Z1321" s="175"/>
      <c r="AA1321" s="72"/>
      <c r="AB1321" s="177"/>
      <c r="AC1321" s="75"/>
      <c r="AD1321" s="75"/>
      <c r="AE1321" s="75"/>
      <c r="AF1321" s="75"/>
      <c r="AG1321" s="75"/>
      <c r="AH1321" s="75"/>
      <c r="AI1321" s="75"/>
      <c r="AJ1321" s="75"/>
      <c r="AK1321" s="75"/>
      <c r="AL1321" s="75"/>
      <c r="AM1321" s="75"/>
    </row>
    <row r="1322">
      <c r="A1322" s="75"/>
      <c r="B1322" s="171"/>
      <c r="C1322" s="172"/>
      <c r="D1322" s="72"/>
      <c r="E1322" s="143"/>
      <c r="F1322" s="71"/>
      <c r="G1322" s="72"/>
      <c r="H1322" s="173"/>
      <c r="I1322" s="71"/>
      <c r="J1322" s="72"/>
      <c r="K1322" s="173"/>
      <c r="L1322" s="71"/>
      <c r="M1322" s="71"/>
      <c r="N1322" s="71"/>
      <c r="O1322" s="72"/>
      <c r="P1322" s="174"/>
      <c r="Q1322" s="71"/>
      <c r="R1322" s="72"/>
      <c r="S1322" s="175"/>
      <c r="T1322" s="72"/>
      <c r="U1322" s="176"/>
      <c r="V1322" s="71"/>
      <c r="W1322" s="72"/>
      <c r="X1322" s="176"/>
      <c r="Y1322" s="72"/>
      <c r="Z1322" s="175"/>
      <c r="AA1322" s="72"/>
      <c r="AB1322" s="177"/>
      <c r="AC1322" s="75"/>
      <c r="AD1322" s="75"/>
      <c r="AE1322" s="75"/>
      <c r="AF1322" s="75"/>
      <c r="AG1322" s="75"/>
      <c r="AH1322" s="75"/>
      <c r="AI1322" s="75"/>
      <c r="AJ1322" s="75"/>
      <c r="AK1322" s="75"/>
      <c r="AL1322" s="75"/>
      <c r="AM1322" s="75"/>
    </row>
    <row r="1323">
      <c r="A1323" s="75"/>
      <c r="B1323" s="171"/>
      <c r="C1323" s="172"/>
      <c r="D1323" s="72"/>
      <c r="E1323" s="143"/>
      <c r="F1323" s="71"/>
      <c r="G1323" s="72"/>
      <c r="H1323" s="173"/>
      <c r="I1323" s="71"/>
      <c r="J1323" s="72"/>
      <c r="K1323" s="173"/>
      <c r="L1323" s="71"/>
      <c r="M1323" s="71"/>
      <c r="N1323" s="71"/>
      <c r="O1323" s="72"/>
      <c r="P1323" s="174"/>
      <c r="Q1323" s="71"/>
      <c r="R1323" s="72"/>
      <c r="S1323" s="175"/>
      <c r="T1323" s="72"/>
      <c r="U1323" s="176"/>
      <c r="V1323" s="71"/>
      <c r="W1323" s="72"/>
      <c r="X1323" s="176"/>
      <c r="Y1323" s="72"/>
      <c r="Z1323" s="175"/>
      <c r="AA1323" s="72"/>
      <c r="AB1323" s="177"/>
      <c r="AC1323" s="75"/>
      <c r="AD1323" s="75"/>
      <c r="AE1323" s="75"/>
      <c r="AF1323" s="75"/>
      <c r="AG1323" s="75"/>
      <c r="AH1323" s="75"/>
      <c r="AI1323" s="75"/>
      <c r="AJ1323" s="75"/>
      <c r="AK1323" s="75"/>
      <c r="AL1323" s="75"/>
      <c r="AM1323" s="75"/>
    </row>
    <row r="1324">
      <c r="A1324" s="75"/>
      <c r="B1324" s="171"/>
      <c r="C1324" s="172"/>
      <c r="D1324" s="72"/>
      <c r="E1324" s="143"/>
      <c r="F1324" s="71"/>
      <c r="G1324" s="72"/>
      <c r="H1324" s="173"/>
      <c r="I1324" s="71"/>
      <c r="J1324" s="72"/>
      <c r="K1324" s="173"/>
      <c r="L1324" s="71"/>
      <c r="M1324" s="71"/>
      <c r="N1324" s="71"/>
      <c r="O1324" s="72"/>
      <c r="P1324" s="174"/>
      <c r="Q1324" s="71"/>
      <c r="R1324" s="72"/>
      <c r="S1324" s="175"/>
      <c r="T1324" s="72"/>
      <c r="U1324" s="176"/>
      <c r="V1324" s="71"/>
      <c r="W1324" s="72"/>
      <c r="X1324" s="176"/>
      <c r="Y1324" s="72"/>
      <c r="Z1324" s="175"/>
      <c r="AA1324" s="72"/>
      <c r="AB1324" s="177"/>
      <c r="AC1324" s="75"/>
      <c r="AD1324" s="75"/>
      <c r="AE1324" s="75"/>
      <c r="AF1324" s="75"/>
      <c r="AG1324" s="75"/>
      <c r="AH1324" s="75"/>
      <c r="AI1324" s="75"/>
      <c r="AJ1324" s="75"/>
      <c r="AK1324" s="75"/>
      <c r="AL1324" s="75"/>
      <c r="AM1324" s="75"/>
    </row>
    <row r="1325">
      <c r="A1325" s="75"/>
      <c r="B1325" s="171"/>
      <c r="C1325" s="172"/>
      <c r="D1325" s="72"/>
      <c r="E1325" s="143"/>
      <c r="F1325" s="71"/>
      <c r="G1325" s="72"/>
      <c r="H1325" s="173"/>
      <c r="I1325" s="71"/>
      <c r="J1325" s="72"/>
      <c r="K1325" s="173"/>
      <c r="L1325" s="71"/>
      <c r="M1325" s="71"/>
      <c r="N1325" s="71"/>
      <c r="O1325" s="72"/>
      <c r="P1325" s="174"/>
      <c r="Q1325" s="71"/>
      <c r="R1325" s="72"/>
      <c r="S1325" s="175"/>
      <c r="T1325" s="72"/>
      <c r="U1325" s="176"/>
      <c r="V1325" s="71"/>
      <c r="W1325" s="72"/>
      <c r="X1325" s="176"/>
      <c r="Y1325" s="72"/>
      <c r="Z1325" s="175"/>
      <c r="AA1325" s="72"/>
      <c r="AB1325" s="177"/>
      <c r="AC1325" s="75"/>
      <c r="AD1325" s="75"/>
      <c r="AE1325" s="75"/>
      <c r="AF1325" s="75"/>
      <c r="AG1325" s="75"/>
      <c r="AH1325" s="75"/>
      <c r="AI1325" s="75"/>
      <c r="AJ1325" s="75"/>
      <c r="AK1325" s="75"/>
      <c r="AL1325" s="75"/>
      <c r="AM1325" s="75"/>
    </row>
    <row r="1326">
      <c r="A1326" s="75"/>
      <c r="B1326" s="171"/>
      <c r="C1326" s="172"/>
      <c r="D1326" s="72"/>
      <c r="E1326" s="143"/>
      <c r="F1326" s="71"/>
      <c r="G1326" s="72"/>
      <c r="H1326" s="173"/>
      <c r="I1326" s="71"/>
      <c r="J1326" s="72"/>
      <c r="K1326" s="173"/>
      <c r="L1326" s="71"/>
      <c r="M1326" s="71"/>
      <c r="N1326" s="71"/>
      <c r="O1326" s="72"/>
      <c r="P1326" s="174"/>
      <c r="Q1326" s="71"/>
      <c r="R1326" s="72"/>
      <c r="S1326" s="175"/>
      <c r="T1326" s="72"/>
      <c r="U1326" s="176"/>
      <c r="V1326" s="71"/>
      <c r="W1326" s="72"/>
      <c r="X1326" s="176"/>
      <c r="Y1326" s="72"/>
      <c r="Z1326" s="175"/>
      <c r="AA1326" s="72"/>
      <c r="AB1326" s="177"/>
      <c r="AC1326" s="75"/>
      <c r="AD1326" s="75"/>
      <c r="AE1326" s="75"/>
      <c r="AF1326" s="75"/>
      <c r="AG1326" s="75"/>
      <c r="AH1326" s="75"/>
      <c r="AI1326" s="75"/>
      <c r="AJ1326" s="75"/>
      <c r="AK1326" s="75"/>
      <c r="AL1326" s="75"/>
      <c r="AM1326" s="75"/>
    </row>
    <row r="1327">
      <c r="A1327" s="75"/>
      <c r="B1327" s="171"/>
      <c r="C1327" s="172"/>
      <c r="D1327" s="72"/>
      <c r="E1327" s="143"/>
      <c r="F1327" s="71"/>
      <c r="G1327" s="72"/>
      <c r="H1327" s="173"/>
      <c r="I1327" s="71"/>
      <c r="J1327" s="72"/>
      <c r="K1327" s="173"/>
      <c r="L1327" s="71"/>
      <c r="M1327" s="71"/>
      <c r="N1327" s="71"/>
      <c r="O1327" s="72"/>
      <c r="P1327" s="174"/>
      <c r="Q1327" s="71"/>
      <c r="R1327" s="72"/>
      <c r="S1327" s="175"/>
      <c r="T1327" s="72"/>
      <c r="U1327" s="176"/>
      <c r="V1327" s="71"/>
      <c r="W1327" s="72"/>
      <c r="X1327" s="176"/>
      <c r="Y1327" s="72"/>
      <c r="Z1327" s="175"/>
      <c r="AA1327" s="72"/>
      <c r="AB1327" s="177"/>
      <c r="AC1327" s="75"/>
      <c r="AD1327" s="75"/>
      <c r="AE1327" s="75"/>
      <c r="AF1327" s="75"/>
      <c r="AG1327" s="75"/>
      <c r="AH1327" s="75"/>
      <c r="AI1327" s="75"/>
      <c r="AJ1327" s="75"/>
      <c r="AK1327" s="75"/>
      <c r="AL1327" s="75"/>
      <c r="AM1327" s="75"/>
    </row>
    <row r="1328">
      <c r="A1328" s="75"/>
      <c r="B1328" s="171"/>
      <c r="C1328" s="172"/>
      <c r="D1328" s="72"/>
      <c r="E1328" s="143"/>
      <c r="F1328" s="71"/>
      <c r="G1328" s="72"/>
      <c r="H1328" s="173"/>
      <c r="I1328" s="71"/>
      <c r="J1328" s="72"/>
      <c r="K1328" s="173"/>
      <c r="L1328" s="71"/>
      <c r="M1328" s="71"/>
      <c r="N1328" s="71"/>
      <c r="O1328" s="72"/>
      <c r="P1328" s="174"/>
      <c r="Q1328" s="71"/>
      <c r="R1328" s="72"/>
      <c r="S1328" s="175"/>
      <c r="T1328" s="72"/>
      <c r="U1328" s="176"/>
      <c r="V1328" s="71"/>
      <c r="W1328" s="72"/>
      <c r="X1328" s="176"/>
      <c r="Y1328" s="72"/>
      <c r="Z1328" s="175"/>
      <c r="AA1328" s="72"/>
      <c r="AB1328" s="177"/>
      <c r="AC1328" s="75"/>
      <c r="AD1328" s="75"/>
      <c r="AE1328" s="75"/>
      <c r="AF1328" s="75"/>
      <c r="AG1328" s="75"/>
      <c r="AH1328" s="75"/>
      <c r="AI1328" s="75"/>
      <c r="AJ1328" s="75"/>
      <c r="AK1328" s="75"/>
      <c r="AL1328" s="75"/>
      <c r="AM1328" s="75"/>
    </row>
    <row r="1329">
      <c r="A1329" s="75"/>
      <c r="B1329" s="171"/>
      <c r="C1329" s="172"/>
      <c r="D1329" s="72"/>
      <c r="E1329" s="143"/>
      <c r="F1329" s="71"/>
      <c r="G1329" s="72"/>
      <c r="H1329" s="173"/>
      <c r="I1329" s="71"/>
      <c r="J1329" s="72"/>
      <c r="K1329" s="173"/>
      <c r="L1329" s="71"/>
      <c r="M1329" s="71"/>
      <c r="N1329" s="71"/>
      <c r="O1329" s="72"/>
      <c r="P1329" s="174"/>
      <c r="Q1329" s="71"/>
      <c r="R1329" s="72"/>
      <c r="S1329" s="175"/>
      <c r="T1329" s="72"/>
      <c r="U1329" s="176"/>
      <c r="V1329" s="71"/>
      <c r="W1329" s="72"/>
      <c r="X1329" s="176"/>
      <c r="Y1329" s="72"/>
      <c r="Z1329" s="175"/>
      <c r="AA1329" s="72"/>
      <c r="AB1329" s="177"/>
      <c r="AC1329" s="75"/>
      <c r="AD1329" s="75"/>
      <c r="AE1329" s="75"/>
      <c r="AF1329" s="75"/>
      <c r="AG1329" s="75"/>
      <c r="AH1329" s="75"/>
      <c r="AI1329" s="75"/>
      <c r="AJ1329" s="75"/>
      <c r="AK1329" s="75"/>
      <c r="AL1329" s="75"/>
      <c r="AM1329" s="75"/>
    </row>
    <row r="1330">
      <c r="A1330" s="75"/>
      <c r="B1330" s="171"/>
      <c r="C1330" s="172"/>
      <c r="D1330" s="72"/>
      <c r="E1330" s="143"/>
      <c r="F1330" s="71"/>
      <c r="G1330" s="72"/>
      <c r="H1330" s="173"/>
      <c r="I1330" s="71"/>
      <c r="J1330" s="72"/>
      <c r="K1330" s="173"/>
      <c r="L1330" s="71"/>
      <c r="M1330" s="71"/>
      <c r="N1330" s="71"/>
      <c r="O1330" s="72"/>
      <c r="P1330" s="174"/>
      <c r="Q1330" s="71"/>
      <c r="R1330" s="72"/>
      <c r="S1330" s="175"/>
      <c r="T1330" s="72"/>
      <c r="U1330" s="176"/>
      <c r="V1330" s="71"/>
      <c r="W1330" s="72"/>
      <c r="X1330" s="176"/>
      <c r="Y1330" s="72"/>
      <c r="Z1330" s="175"/>
      <c r="AA1330" s="72"/>
      <c r="AB1330" s="177"/>
      <c r="AC1330" s="75"/>
      <c r="AD1330" s="75"/>
      <c r="AE1330" s="75"/>
      <c r="AF1330" s="75"/>
      <c r="AG1330" s="75"/>
      <c r="AH1330" s="75"/>
      <c r="AI1330" s="75"/>
      <c r="AJ1330" s="75"/>
      <c r="AK1330" s="75"/>
      <c r="AL1330" s="75"/>
      <c r="AM1330" s="75"/>
    </row>
    <row r="1331">
      <c r="A1331" s="75"/>
      <c r="B1331" s="171"/>
      <c r="C1331" s="172"/>
      <c r="D1331" s="72"/>
      <c r="E1331" s="143"/>
      <c r="F1331" s="71"/>
      <c r="G1331" s="72"/>
      <c r="H1331" s="173"/>
      <c r="I1331" s="71"/>
      <c r="J1331" s="72"/>
      <c r="K1331" s="173"/>
      <c r="L1331" s="71"/>
      <c r="M1331" s="71"/>
      <c r="N1331" s="71"/>
      <c r="O1331" s="72"/>
      <c r="P1331" s="174"/>
      <c r="Q1331" s="71"/>
      <c r="R1331" s="72"/>
      <c r="S1331" s="175"/>
      <c r="T1331" s="72"/>
      <c r="U1331" s="176"/>
      <c r="V1331" s="71"/>
      <c r="W1331" s="72"/>
      <c r="X1331" s="176"/>
      <c r="Y1331" s="72"/>
      <c r="Z1331" s="175"/>
      <c r="AA1331" s="72"/>
      <c r="AB1331" s="177"/>
      <c r="AC1331" s="75"/>
      <c r="AD1331" s="75"/>
      <c r="AE1331" s="75"/>
      <c r="AF1331" s="75"/>
      <c r="AG1331" s="75"/>
      <c r="AH1331" s="75"/>
      <c r="AI1331" s="75"/>
      <c r="AJ1331" s="75"/>
      <c r="AK1331" s="75"/>
      <c r="AL1331" s="75"/>
      <c r="AM1331" s="75"/>
    </row>
    <row r="1332">
      <c r="A1332" s="75"/>
      <c r="B1332" s="171"/>
      <c r="C1332" s="172"/>
      <c r="D1332" s="72"/>
      <c r="E1332" s="143"/>
      <c r="F1332" s="71"/>
      <c r="G1332" s="72"/>
      <c r="H1332" s="173"/>
      <c r="I1332" s="71"/>
      <c r="J1332" s="72"/>
      <c r="K1332" s="173"/>
      <c r="L1332" s="71"/>
      <c r="M1332" s="71"/>
      <c r="N1332" s="71"/>
      <c r="O1332" s="72"/>
      <c r="P1332" s="174"/>
      <c r="Q1332" s="71"/>
      <c r="R1332" s="72"/>
      <c r="S1332" s="175"/>
      <c r="T1332" s="72"/>
      <c r="U1332" s="176"/>
      <c r="V1332" s="71"/>
      <c r="W1332" s="72"/>
      <c r="X1332" s="176"/>
      <c r="Y1332" s="72"/>
      <c r="Z1332" s="175"/>
      <c r="AA1332" s="72"/>
      <c r="AB1332" s="177"/>
      <c r="AC1332" s="75"/>
      <c r="AD1332" s="75"/>
      <c r="AE1332" s="75"/>
      <c r="AF1332" s="75"/>
      <c r="AG1332" s="75"/>
      <c r="AH1332" s="75"/>
      <c r="AI1332" s="75"/>
      <c r="AJ1332" s="75"/>
      <c r="AK1332" s="75"/>
      <c r="AL1332" s="75"/>
      <c r="AM1332" s="75"/>
    </row>
    <row r="1333">
      <c r="A1333" s="75"/>
      <c r="B1333" s="171"/>
      <c r="C1333" s="172"/>
      <c r="D1333" s="72"/>
      <c r="E1333" s="143"/>
      <c r="F1333" s="71"/>
      <c r="G1333" s="72"/>
      <c r="H1333" s="173"/>
      <c r="I1333" s="71"/>
      <c r="J1333" s="72"/>
      <c r="K1333" s="173"/>
      <c r="L1333" s="71"/>
      <c r="M1333" s="71"/>
      <c r="N1333" s="71"/>
      <c r="O1333" s="72"/>
      <c r="P1333" s="174"/>
      <c r="Q1333" s="71"/>
      <c r="R1333" s="72"/>
      <c r="S1333" s="175"/>
      <c r="T1333" s="72"/>
      <c r="U1333" s="176"/>
      <c r="V1333" s="71"/>
      <c r="W1333" s="72"/>
      <c r="X1333" s="176"/>
      <c r="Y1333" s="72"/>
      <c r="Z1333" s="175"/>
      <c r="AA1333" s="72"/>
      <c r="AB1333" s="177"/>
      <c r="AC1333" s="75"/>
      <c r="AD1333" s="75"/>
      <c r="AE1333" s="75"/>
      <c r="AF1333" s="75"/>
      <c r="AG1333" s="75"/>
      <c r="AH1333" s="75"/>
      <c r="AI1333" s="75"/>
      <c r="AJ1333" s="75"/>
      <c r="AK1333" s="75"/>
      <c r="AL1333" s="75"/>
      <c r="AM1333" s="75"/>
    </row>
    <row r="1334">
      <c r="A1334" s="75"/>
      <c r="B1334" s="171"/>
      <c r="C1334" s="172"/>
      <c r="D1334" s="72"/>
      <c r="E1334" s="143"/>
      <c r="F1334" s="71"/>
      <c r="G1334" s="72"/>
      <c r="H1334" s="173"/>
      <c r="I1334" s="71"/>
      <c r="J1334" s="72"/>
      <c r="K1334" s="173"/>
      <c r="L1334" s="71"/>
      <c r="M1334" s="71"/>
      <c r="N1334" s="71"/>
      <c r="O1334" s="72"/>
      <c r="P1334" s="174"/>
      <c r="Q1334" s="71"/>
      <c r="R1334" s="72"/>
      <c r="S1334" s="175"/>
      <c r="T1334" s="72"/>
      <c r="U1334" s="176"/>
      <c r="V1334" s="71"/>
      <c r="W1334" s="72"/>
      <c r="X1334" s="176"/>
      <c r="Y1334" s="72"/>
      <c r="Z1334" s="175"/>
      <c r="AA1334" s="72"/>
      <c r="AB1334" s="177"/>
      <c r="AC1334" s="75"/>
      <c r="AD1334" s="75"/>
      <c r="AE1334" s="75"/>
      <c r="AF1334" s="75"/>
      <c r="AG1334" s="75"/>
      <c r="AH1334" s="75"/>
      <c r="AI1334" s="75"/>
      <c r="AJ1334" s="75"/>
      <c r="AK1334" s="75"/>
      <c r="AL1334" s="75"/>
      <c r="AM1334" s="75"/>
    </row>
    <row r="1335">
      <c r="A1335" s="75"/>
      <c r="B1335" s="171"/>
      <c r="C1335" s="172"/>
      <c r="D1335" s="72"/>
      <c r="E1335" s="143"/>
      <c r="F1335" s="71"/>
      <c r="G1335" s="72"/>
      <c r="H1335" s="173"/>
      <c r="I1335" s="71"/>
      <c r="J1335" s="72"/>
      <c r="K1335" s="173"/>
      <c r="L1335" s="71"/>
      <c r="M1335" s="71"/>
      <c r="N1335" s="71"/>
      <c r="O1335" s="72"/>
      <c r="P1335" s="174"/>
      <c r="Q1335" s="71"/>
      <c r="R1335" s="72"/>
      <c r="S1335" s="175"/>
      <c r="T1335" s="72"/>
      <c r="U1335" s="176"/>
      <c r="V1335" s="71"/>
      <c r="W1335" s="72"/>
      <c r="X1335" s="176"/>
      <c r="Y1335" s="72"/>
      <c r="Z1335" s="175"/>
      <c r="AA1335" s="72"/>
      <c r="AB1335" s="177"/>
      <c r="AC1335" s="75"/>
      <c r="AD1335" s="75"/>
      <c r="AE1335" s="75"/>
      <c r="AF1335" s="75"/>
      <c r="AG1335" s="75"/>
      <c r="AH1335" s="75"/>
      <c r="AI1335" s="75"/>
      <c r="AJ1335" s="75"/>
      <c r="AK1335" s="75"/>
      <c r="AL1335" s="75"/>
      <c r="AM1335" s="75"/>
    </row>
    <row r="1336">
      <c r="A1336" s="75"/>
      <c r="B1336" s="171"/>
      <c r="C1336" s="172"/>
      <c r="D1336" s="72"/>
      <c r="E1336" s="143"/>
      <c r="F1336" s="71"/>
      <c r="G1336" s="72"/>
      <c r="H1336" s="173"/>
      <c r="I1336" s="71"/>
      <c r="J1336" s="72"/>
      <c r="K1336" s="173"/>
      <c r="L1336" s="71"/>
      <c r="M1336" s="71"/>
      <c r="N1336" s="71"/>
      <c r="O1336" s="72"/>
      <c r="P1336" s="174"/>
      <c r="Q1336" s="71"/>
      <c r="R1336" s="72"/>
      <c r="S1336" s="175"/>
      <c r="T1336" s="72"/>
      <c r="U1336" s="176"/>
      <c r="V1336" s="71"/>
      <c r="W1336" s="72"/>
      <c r="X1336" s="176"/>
      <c r="Y1336" s="72"/>
      <c r="Z1336" s="175"/>
      <c r="AA1336" s="72"/>
      <c r="AB1336" s="177"/>
      <c r="AC1336" s="75"/>
      <c r="AD1336" s="75"/>
      <c r="AE1336" s="75"/>
      <c r="AF1336" s="75"/>
      <c r="AG1336" s="75"/>
      <c r="AH1336" s="75"/>
      <c r="AI1336" s="75"/>
      <c r="AJ1336" s="75"/>
      <c r="AK1336" s="75"/>
      <c r="AL1336" s="75"/>
      <c r="AM1336" s="75"/>
    </row>
    <row r="1337">
      <c r="A1337" s="75"/>
      <c r="B1337" s="171"/>
      <c r="C1337" s="172"/>
      <c r="D1337" s="72"/>
      <c r="E1337" s="143"/>
      <c r="F1337" s="71"/>
      <c r="G1337" s="72"/>
      <c r="H1337" s="173"/>
      <c r="I1337" s="71"/>
      <c r="J1337" s="72"/>
      <c r="K1337" s="173"/>
      <c r="L1337" s="71"/>
      <c r="M1337" s="71"/>
      <c r="N1337" s="71"/>
      <c r="O1337" s="72"/>
      <c r="P1337" s="174"/>
      <c r="Q1337" s="71"/>
      <c r="R1337" s="72"/>
      <c r="S1337" s="175"/>
      <c r="T1337" s="72"/>
      <c r="U1337" s="176"/>
      <c r="V1337" s="71"/>
      <c r="W1337" s="72"/>
      <c r="X1337" s="176"/>
      <c r="Y1337" s="72"/>
      <c r="Z1337" s="175"/>
      <c r="AA1337" s="72"/>
      <c r="AB1337" s="177"/>
      <c r="AC1337" s="75"/>
      <c r="AD1337" s="75"/>
      <c r="AE1337" s="75"/>
      <c r="AF1337" s="75"/>
      <c r="AG1337" s="75"/>
      <c r="AH1337" s="75"/>
      <c r="AI1337" s="75"/>
      <c r="AJ1337" s="75"/>
      <c r="AK1337" s="75"/>
      <c r="AL1337" s="75"/>
      <c r="AM1337" s="75"/>
    </row>
    <row r="1338">
      <c r="A1338" s="75"/>
      <c r="B1338" s="171"/>
      <c r="C1338" s="172"/>
      <c r="D1338" s="72"/>
      <c r="E1338" s="143"/>
      <c r="F1338" s="71"/>
      <c r="G1338" s="72"/>
      <c r="H1338" s="173"/>
      <c r="I1338" s="71"/>
      <c r="J1338" s="72"/>
      <c r="K1338" s="173"/>
      <c r="L1338" s="71"/>
      <c r="M1338" s="71"/>
      <c r="N1338" s="71"/>
      <c r="O1338" s="72"/>
      <c r="P1338" s="174"/>
      <c r="Q1338" s="71"/>
      <c r="R1338" s="72"/>
      <c r="S1338" s="175"/>
      <c r="T1338" s="72"/>
      <c r="U1338" s="176"/>
      <c r="V1338" s="71"/>
      <c r="W1338" s="72"/>
      <c r="X1338" s="176"/>
      <c r="Y1338" s="72"/>
      <c r="Z1338" s="175"/>
      <c r="AA1338" s="72"/>
      <c r="AB1338" s="177"/>
      <c r="AC1338" s="75"/>
      <c r="AD1338" s="75"/>
      <c r="AE1338" s="75"/>
      <c r="AF1338" s="75"/>
      <c r="AG1338" s="75"/>
      <c r="AH1338" s="75"/>
      <c r="AI1338" s="75"/>
      <c r="AJ1338" s="75"/>
      <c r="AK1338" s="75"/>
      <c r="AL1338" s="75"/>
      <c r="AM1338" s="75"/>
    </row>
    <row r="1339">
      <c r="A1339" s="75"/>
      <c r="B1339" s="171"/>
      <c r="C1339" s="172"/>
      <c r="D1339" s="72"/>
      <c r="E1339" s="143"/>
      <c r="F1339" s="71"/>
      <c r="G1339" s="72"/>
      <c r="H1339" s="173"/>
      <c r="I1339" s="71"/>
      <c r="J1339" s="72"/>
      <c r="K1339" s="173"/>
      <c r="L1339" s="71"/>
      <c r="M1339" s="71"/>
      <c r="N1339" s="71"/>
      <c r="O1339" s="72"/>
      <c r="P1339" s="174"/>
      <c r="Q1339" s="71"/>
      <c r="R1339" s="72"/>
      <c r="S1339" s="175"/>
      <c r="T1339" s="72"/>
      <c r="U1339" s="176"/>
      <c r="V1339" s="71"/>
      <c r="W1339" s="72"/>
      <c r="X1339" s="176"/>
      <c r="Y1339" s="72"/>
      <c r="Z1339" s="175"/>
      <c r="AA1339" s="72"/>
      <c r="AB1339" s="177"/>
      <c r="AC1339" s="75"/>
      <c r="AD1339" s="75"/>
      <c r="AE1339" s="75"/>
      <c r="AF1339" s="75"/>
      <c r="AG1339" s="75"/>
      <c r="AH1339" s="75"/>
      <c r="AI1339" s="75"/>
      <c r="AJ1339" s="75"/>
      <c r="AK1339" s="75"/>
      <c r="AL1339" s="75"/>
      <c r="AM1339" s="75"/>
    </row>
    <row r="1340">
      <c r="A1340" s="75"/>
      <c r="B1340" s="171"/>
      <c r="C1340" s="172"/>
      <c r="D1340" s="72"/>
      <c r="E1340" s="143"/>
      <c r="F1340" s="71"/>
      <c r="G1340" s="72"/>
      <c r="H1340" s="173"/>
      <c r="I1340" s="71"/>
      <c r="J1340" s="72"/>
      <c r="K1340" s="173"/>
      <c r="L1340" s="71"/>
      <c r="M1340" s="71"/>
      <c r="N1340" s="71"/>
      <c r="O1340" s="72"/>
      <c r="P1340" s="174"/>
      <c r="Q1340" s="71"/>
      <c r="R1340" s="72"/>
      <c r="S1340" s="175"/>
      <c r="T1340" s="72"/>
      <c r="U1340" s="176"/>
      <c r="V1340" s="71"/>
      <c r="W1340" s="72"/>
      <c r="X1340" s="176"/>
      <c r="Y1340" s="72"/>
      <c r="Z1340" s="175"/>
      <c r="AA1340" s="72"/>
      <c r="AB1340" s="177"/>
      <c r="AC1340" s="75"/>
      <c r="AD1340" s="75"/>
      <c r="AE1340" s="75"/>
      <c r="AF1340" s="75"/>
      <c r="AG1340" s="75"/>
      <c r="AH1340" s="75"/>
      <c r="AI1340" s="75"/>
      <c r="AJ1340" s="75"/>
      <c r="AK1340" s="75"/>
      <c r="AL1340" s="75"/>
      <c r="AM1340" s="75"/>
    </row>
    <row r="1341">
      <c r="A1341" s="75"/>
      <c r="B1341" s="171"/>
      <c r="C1341" s="172"/>
      <c r="D1341" s="72"/>
      <c r="E1341" s="143"/>
      <c r="F1341" s="71"/>
      <c r="G1341" s="72"/>
      <c r="H1341" s="173"/>
      <c r="I1341" s="71"/>
      <c r="J1341" s="72"/>
      <c r="K1341" s="173"/>
      <c r="L1341" s="71"/>
      <c r="M1341" s="71"/>
      <c r="N1341" s="71"/>
      <c r="O1341" s="72"/>
      <c r="P1341" s="174"/>
      <c r="Q1341" s="71"/>
      <c r="R1341" s="72"/>
      <c r="S1341" s="175"/>
      <c r="T1341" s="72"/>
      <c r="U1341" s="176"/>
      <c r="V1341" s="71"/>
      <c r="W1341" s="72"/>
      <c r="X1341" s="176"/>
      <c r="Y1341" s="72"/>
      <c r="Z1341" s="175"/>
      <c r="AA1341" s="72"/>
      <c r="AB1341" s="177"/>
      <c r="AC1341" s="75"/>
      <c r="AD1341" s="75"/>
      <c r="AE1341" s="75"/>
      <c r="AF1341" s="75"/>
      <c r="AG1341" s="75"/>
      <c r="AH1341" s="75"/>
      <c r="AI1341" s="75"/>
      <c r="AJ1341" s="75"/>
      <c r="AK1341" s="75"/>
      <c r="AL1341" s="75"/>
      <c r="AM1341" s="75"/>
    </row>
    <row r="1342">
      <c r="A1342" s="75"/>
      <c r="B1342" s="171"/>
      <c r="C1342" s="172"/>
      <c r="D1342" s="72"/>
      <c r="E1342" s="143"/>
      <c r="F1342" s="71"/>
      <c r="G1342" s="72"/>
      <c r="H1342" s="173"/>
      <c r="I1342" s="71"/>
      <c r="J1342" s="72"/>
      <c r="K1342" s="173"/>
      <c r="L1342" s="71"/>
      <c r="M1342" s="71"/>
      <c r="N1342" s="71"/>
      <c r="O1342" s="72"/>
      <c r="P1342" s="174"/>
      <c r="Q1342" s="71"/>
      <c r="R1342" s="72"/>
      <c r="S1342" s="175"/>
      <c r="T1342" s="72"/>
      <c r="U1342" s="176"/>
      <c r="V1342" s="71"/>
      <c r="W1342" s="72"/>
      <c r="X1342" s="176"/>
      <c r="Y1342" s="72"/>
      <c r="Z1342" s="175"/>
      <c r="AA1342" s="72"/>
      <c r="AB1342" s="177"/>
      <c r="AC1342" s="75"/>
      <c r="AD1342" s="75"/>
      <c r="AE1342" s="75"/>
      <c r="AF1342" s="75"/>
      <c r="AG1342" s="75"/>
      <c r="AH1342" s="75"/>
      <c r="AI1342" s="75"/>
      <c r="AJ1342" s="75"/>
      <c r="AK1342" s="75"/>
      <c r="AL1342" s="75"/>
      <c r="AM1342" s="75"/>
    </row>
    <row r="1343">
      <c r="A1343" s="75"/>
      <c r="B1343" s="171"/>
      <c r="C1343" s="172"/>
      <c r="D1343" s="72"/>
      <c r="E1343" s="143"/>
      <c r="F1343" s="71"/>
      <c r="G1343" s="72"/>
      <c r="H1343" s="173"/>
      <c r="I1343" s="71"/>
      <c r="J1343" s="72"/>
      <c r="K1343" s="173"/>
      <c r="L1343" s="71"/>
      <c r="M1343" s="71"/>
      <c r="N1343" s="71"/>
      <c r="O1343" s="72"/>
      <c r="P1343" s="174"/>
      <c r="Q1343" s="71"/>
      <c r="R1343" s="72"/>
      <c r="S1343" s="175"/>
      <c r="T1343" s="72"/>
      <c r="U1343" s="176"/>
      <c r="V1343" s="71"/>
      <c r="W1343" s="72"/>
      <c r="X1343" s="176"/>
      <c r="Y1343" s="72"/>
      <c r="Z1343" s="175"/>
      <c r="AA1343" s="72"/>
      <c r="AB1343" s="177"/>
      <c r="AC1343" s="75"/>
      <c r="AD1343" s="75"/>
      <c r="AE1343" s="75"/>
      <c r="AF1343" s="75"/>
      <c r="AG1343" s="75"/>
      <c r="AH1343" s="75"/>
      <c r="AI1343" s="75"/>
      <c r="AJ1343" s="75"/>
      <c r="AK1343" s="75"/>
      <c r="AL1343" s="75"/>
      <c r="AM1343" s="75"/>
    </row>
    <row r="1344">
      <c r="A1344" s="75"/>
      <c r="B1344" s="171"/>
      <c r="C1344" s="172"/>
      <c r="D1344" s="72"/>
      <c r="E1344" s="143"/>
      <c r="F1344" s="71"/>
      <c r="G1344" s="72"/>
      <c r="H1344" s="173"/>
      <c r="I1344" s="71"/>
      <c r="J1344" s="72"/>
      <c r="K1344" s="173"/>
      <c r="L1344" s="71"/>
      <c r="M1344" s="71"/>
      <c r="N1344" s="71"/>
      <c r="O1344" s="72"/>
      <c r="P1344" s="174"/>
      <c r="Q1344" s="71"/>
      <c r="R1344" s="72"/>
      <c r="S1344" s="175"/>
      <c r="T1344" s="72"/>
      <c r="U1344" s="176"/>
      <c r="V1344" s="71"/>
      <c r="W1344" s="72"/>
      <c r="X1344" s="176"/>
      <c r="Y1344" s="72"/>
      <c r="Z1344" s="175"/>
      <c r="AA1344" s="72"/>
      <c r="AB1344" s="177"/>
      <c r="AC1344" s="75"/>
      <c r="AD1344" s="75"/>
      <c r="AE1344" s="75"/>
      <c r="AF1344" s="75"/>
      <c r="AG1344" s="75"/>
      <c r="AH1344" s="75"/>
      <c r="AI1344" s="75"/>
      <c r="AJ1344" s="75"/>
      <c r="AK1344" s="75"/>
      <c r="AL1344" s="75"/>
      <c r="AM1344" s="75"/>
    </row>
    <row r="1345">
      <c r="A1345" s="75"/>
      <c r="B1345" s="171"/>
      <c r="C1345" s="172"/>
      <c r="D1345" s="72"/>
      <c r="E1345" s="143"/>
      <c r="F1345" s="71"/>
      <c r="G1345" s="72"/>
      <c r="H1345" s="173"/>
      <c r="I1345" s="71"/>
      <c r="J1345" s="72"/>
      <c r="K1345" s="173"/>
      <c r="L1345" s="71"/>
      <c r="M1345" s="71"/>
      <c r="N1345" s="71"/>
      <c r="O1345" s="72"/>
      <c r="P1345" s="174"/>
      <c r="Q1345" s="71"/>
      <c r="R1345" s="72"/>
      <c r="S1345" s="175"/>
      <c r="T1345" s="72"/>
      <c r="U1345" s="176"/>
      <c r="V1345" s="71"/>
      <c r="W1345" s="72"/>
      <c r="X1345" s="176"/>
      <c r="Y1345" s="72"/>
      <c r="Z1345" s="175"/>
      <c r="AA1345" s="72"/>
      <c r="AB1345" s="177"/>
      <c r="AC1345" s="75"/>
      <c r="AD1345" s="75"/>
      <c r="AE1345" s="75"/>
      <c r="AF1345" s="75"/>
      <c r="AG1345" s="75"/>
      <c r="AH1345" s="75"/>
      <c r="AI1345" s="75"/>
      <c r="AJ1345" s="75"/>
      <c r="AK1345" s="75"/>
      <c r="AL1345" s="75"/>
      <c r="AM1345" s="75"/>
    </row>
    <row r="1346">
      <c r="A1346" s="75"/>
      <c r="B1346" s="171"/>
      <c r="C1346" s="172"/>
      <c r="D1346" s="72"/>
      <c r="E1346" s="143"/>
      <c r="F1346" s="71"/>
      <c r="G1346" s="72"/>
      <c r="H1346" s="173"/>
      <c r="I1346" s="71"/>
      <c r="J1346" s="72"/>
      <c r="K1346" s="173"/>
      <c r="L1346" s="71"/>
      <c r="M1346" s="71"/>
      <c r="N1346" s="71"/>
      <c r="O1346" s="72"/>
      <c r="P1346" s="174"/>
      <c r="Q1346" s="71"/>
      <c r="R1346" s="72"/>
      <c r="S1346" s="175"/>
      <c r="T1346" s="72"/>
      <c r="U1346" s="176"/>
      <c r="V1346" s="71"/>
      <c r="W1346" s="72"/>
      <c r="X1346" s="176"/>
      <c r="Y1346" s="72"/>
      <c r="Z1346" s="175"/>
      <c r="AA1346" s="72"/>
      <c r="AB1346" s="177"/>
      <c r="AC1346" s="75"/>
      <c r="AD1346" s="75"/>
      <c r="AE1346" s="75"/>
      <c r="AF1346" s="75"/>
      <c r="AG1346" s="75"/>
      <c r="AH1346" s="75"/>
      <c r="AI1346" s="75"/>
      <c r="AJ1346" s="75"/>
      <c r="AK1346" s="75"/>
      <c r="AL1346" s="75"/>
      <c r="AM1346" s="75"/>
    </row>
    <row r="1347">
      <c r="A1347" s="75"/>
      <c r="B1347" s="171"/>
      <c r="C1347" s="172"/>
      <c r="D1347" s="72"/>
      <c r="E1347" s="143"/>
      <c r="F1347" s="71"/>
      <c r="G1347" s="72"/>
      <c r="H1347" s="173"/>
      <c r="I1347" s="71"/>
      <c r="J1347" s="72"/>
      <c r="K1347" s="173"/>
      <c r="L1347" s="71"/>
      <c r="M1347" s="71"/>
      <c r="N1347" s="71"/>
      <c r="O1347" s="72"/>
      <c r="P1347" s="174"/>
      <c r="Q1347" s="71"/>
      <c r="R1347" s="72"/>
      <c r="S1347" s="175"/>
      <c r="T1347" s="72"/>
      <c r="U1347" s="176"/>
      <c r="V1347" s="71"/>
      <c r="W1347" s="72"/>
      <c r="X1347" s="176"/>
      <c r="Y1347" s="72"/>
      <c r="Z1347" s="175"/>
      <c r="AA1347" s="72"/>
      <c r="AB1347" s="177"/>
      <c r="AC1347" s="75"/>
      <c r="AD1347" s="75"/>
      <c r="AE1347" s="75"/>
      <c r="AF1347" s="75"/>
      <c r="AG1347" s="75"/>
      <c r="AH1347" s="75"/>
      <c r="AI1347" s="75"/>
      <c r="AJ1347" s="75"/>
      <c r="AK1347" s="75"/>
      <c r="AL1347" s="75"/>
      <c r="AM1347" s="75"/>
    </row>
    <row r="1348">
      <c r="A1348" s="75"/>
      <c r="B1348" s="171"/>
      <c r="C1348" s="172"/>
      <c r="D1348" s="72"/>
      <c r="E1348" s="143"/>
      <c r="F1348" s="71"/>
      <c r="G1348" s="72"/>
      <c r="H1348" s="173"/>
      <c r="I1348" s="71"/>
      <c r="J1348" s="72"/>
      <c r="K1348" s="173"/>
      <c r="L1348" s="71"/>
      <c r="M1348" s="71"/>
      <c r="N1348" s="71"/>
      <c r="O1348" s="72"/>
      <c r="P1348" s="174"/>
      <c r="Q1348" s="71"/>
      <c r="R1348" s="72"/>
      <c r="S1348" s="175"/>
      <c r="T1348" s="72"/>
      <c r="U1348" s="176"/>
      <c r="V1348" s="71"/>
      <c r="W1348" s="72"/>
      <c r="X1348" s="176"/>
      <c r="Y1348" s="72"/>
      <c r="Z1348" s="175"/>
      <c r="AA1348" s="72"/>
      <c r="AB1348" s="177"/>
      <c r="AC1348" s="75"/>
      <c r="AD1348" s="75"/>
      <c r="AE1348" s="75"/>
      <c r="AF1348" s="75"/>
      <c r="AG1348" s="75"/>
      <c r="AH1348" s="75"/>
      <c r="AI1348" s="75"/>
      <c r="AJ1348" s="75"/>
      <c r="AK1348" s="75"/>
      <c r="AL1348" s="75"/>
      <c r="AM1348" s="75"/>
    </row>
    <row r="1349">
      <c r="A1349" s="75"/>
      <c r="B1349" s="171"/>
      <c r="C1349" s="172"/>
      <c r="D1349" s="72"/>
      <c r="E1349" s="143"/>
      <c r="F1349" s="71"/>
      <c r="G1349" s="72"/>
      <c r="H1349" s="173"/>
      <c r="I1349" s="71"/>
      <c r="J1349" s="72"/>
      <c r="K1349" s="173"/>
      <c r="L1349" s="71"/>
      <c r="M1349" s="71"/>
      <c r="N1349" s="71"/>
      <c r="O1349" s="72"/>
      <c r="P1349" s="174"/>
      <c r="Q1349" s="71"/>
      <c r="R1349" s="72"/>
      <c r="S1349" s="175"/>
      <c r="T1349" s="72"/>
      <c r="U1349" s="176"/>
      <c r="V1349" s="71"/>
      <c r="W1349" s="72"/>
      <c r="X1349" s="176"/>
      <c r="Y1349" s="72"/>
      <c r="Z1349" s="175"/>
      <c r="AA1349" s="72"/>
      <c r="AB1349" s="177"/>
      <c r="AC1349" s="75"/>
      <c r="AD1349" s="75"/>
      <c r="AE1349" s="75"/>
      <c r="AF1349" s="75"/>
      <c r="AG1349" s="75"/>
      <c r="AH1349" s="75"/>
      <c r="AI1349" s="75"/>
      <c r="AJ1349" s="75"/>
      <c r="AK1349" s="75"/>
      <c r="AL1349" s="75"/>
      <c r="AM1349" s="75"/>
    </row>
    <row r="1350">
      <c r="A1350" s="75"/>
      <c r="B1350" s="171"/>
      <c r="C1350" s="172"/>
      <c r="D1350" s="72"/>
      <c r="E1350" s="143"/>
      <c r="F1350" s="71"/>
      <c r="G1350" s="72"/>
      <c r="H1350" s="173"/>
      <c r="I1350" s="71"/>
      <c r="J1350" s="72"/>
      <c r="K1350" s="173"/>
      <c r="L1350" s="71"/>
      <c r="M1350" s="71"/>
      <c r="N1350" s="71"/>
      <c r="O1350" s="72"/>
      <c r="P1350" s="174"/>
      <c r="Q1350" s="71"/>
      <c r="R1350" s="72"/>
      <c r="S1350" s="175"/>
      <c r="T1350" s="72"/>
      <c r="U1350" s="176"/>
      <c r="V1350" s="71"/>
      <c r="W1350" s="72"/>
      <c r="X1350" s="176"/>
      <c r="Y1350" s="72"/>
      <c r="Z1350" s="175"/>
      <c r="AA1350" s="72"/>
      <c r="AB1350" s="177"/>
      <c r="AC1350" s="75"/>
      <c r="AD1350" s="75"/>
      <c r="AE1350" s="75"/>
      <c r="AF1350" s="75"/>
      <c r="AG1350" s="75"/>
      <c r="AH1350" s="75"/>
      <c r="AI1350" s="75"/>
      <c r="AJ1350" s="75"/>
      <c r="AK1350" s="75"/>
      <c r="AL1350" s="75"/>
      <c r="AM1350" s="75"/>
    </row>
    <row r="1351">
      <c r="A1351" s="75"/>
      <c r="B1351" s="171"/>
      <c r="C1351" s="172"/>
      <c r="D1351" s="72"/>
      <c r="E1351" s="143"/>
      <c r="F1351" s="71"/>
      <c r="G1351" s="72"/>
      <c r="H1351" s="173"/>
      <c r="I1351" s="71"/>
      <c r="J1351" s="72"/>
      <c r="K1351" s="173"/>
      <c r="L1351" s="71"/>
      <c r="M1351" s="71"/>
      <c r="N1351" s="71"/>
      <c r="O1351" s="72"/>
      <c r="P1351" s="174"/>
      <c r="Q1351" s="71"/>
      <c r="R1351" s="72"/>
      <c r="S1351" s="175"/>
      <c r="T1351" s="72"/>
      <c r="U1351" s="176"/>
      <c r="V1351" s="71"/>
      <c r="W1351" s="72"/>
      <c r="X1351" s="176"/>
      <c r="Y1351" s="72"/>
      <c r="Z1351" s="175"/>
      <c r="AA1351" s="72"/>
      <c r="AB1351" s="177"/>
      <c r="AC1351" s="75"/>
      <c r="AD1351" s="75"/>
      <c r="AE1351" s="75"/>
      <c r="AF1351" s="75"/>
      <c r="AG1351" s="75"/>
      <c r="AH1351" s="75"/>
      <c r="AI1351" s="75"/>
      <c r="AJ1351" s="75"/>
      <c r="AK1351" s="75"/>
      <c r="AL1351" s="75"/>
      <c r="AM1351" s="75"/>
    </row>
    <row r="1352">
      <c r="A1352" s="75"/>
      <c r="B1352" s="171"/>
      <c r="C1352" s="172"/>
      <c r="D1352" s="72"/>
      <c r="E1352" s="143"/>
      <c r="F1352" s="71"/>
      <c r="G1352" s="72"/>
      <c r="H1352" s="173"/>
      <c r="I1352" s="71"/>
      <c r="J1352" s="72"/>
      <c r="K1352" s="173"/>
      <c r="L1352" s="71"/>
      <c r="M1352" s="71"/>
      <c r="N1352" s="71"/>
      <c r="O1352" s="72"/>
      <c r="P1352" s="174"/>
      <c r="Q1352" s="71"/>
      <c r="R1352" s="72"/>
      <c r="S1352" s="175"/>
      <c r="T1352" s="72"/>
      <c r="U1352" s="176"/>
      <c r="V1352" s="71"/>
      <c r="W1352" s="72"/>
      <c r="X1352" s="176"/>
      <c r="Y1352" s="72"/>
      <c r="Z1352" s="175"/>
      <c r="AA1352" s="72"/>
      <c r="AB1352" s="177"/>
      <c r="AC1352" s="75"/>
      <c r="AD1352" s="75"/>
      <c r="AE1352" s="75"/>
      <c r="AF1352" s="75"/>
      <c r="AG1352" s="75"/>
      <c r="AH1352" s="75"/>
      <c r="AI1352" s="75"/>
      <c r="AJ1352" s="75"/>
      <c r="AK1352" s="75"/>
      <c r="AL1352" s="75"/>
      <c r="AM1352" s="75"/>
    </row>
    <row r="1353">
      <c r="A1353" s="75"/>
      <c r="B1353" s="171"/>
      <c r="C1353" s="172"/>
      <c r="D1353" s="72"/>
      <c r="E1353" s="143"/>
      <c r="F1353" s="71"/>
      <c r="G1353" s="72"/>
      <c r="H1353" s="173"/>
      <c r="I1353" s="71"/>
      <c r="J1353" s="72"/>
      <c r="K1353" s="173"/>
      <c r="L1353" s="71"/>
      <c r="M1353" s="71"/>
      <c r="N1353" s="71"/>
      <c r="O1353" s="72"/>
      <c r="P1353" s="174"/>
      <c r="Q1353" s="71"/>
      <c r="R1353" s="72"/>
      <c r="S1353" s="175"/>
      <c r="T1353" s="72"/>
      <c r="U1353" s="176"/>
      <c r="V1353" s="71"/>
      <c r="W1353" s="72"/>
      <c r="X1353" s="176"/>
      <c r="Y1353" s="72"/>
      <c r="Z1353" s="175"/>
      <c r="AA1353" s="72"/>
      <c r="AB1353" s="177"/>
      <c r="AC1353" s="75"/>
      <c r="AD1353" s="75"/>
      <c r="AE1353" s="75"/>
      <c r="AF1353" s="75"/>
      <c r="AG1353" s="75"/>
      <c r="AH1353" s="75"/>
      <c r="AI1353" s="75"/>
      <c r="AJ1353" s="75"/>
      <c r="AK1353" s="75"/>
      <c r="AL1353" s="75"/>
      <c r="AM1353" s="75"/>
    </row>
    <row r="1354">
      <c r="A1354" s="75"/>
      <c r="B1354" s="171"/>
      <c r="C1354" s="172"/>
      <c r="D1354" s="72"/>
      <c r="E1354" s="143"/>
      <c r="F1354" s="71"/>
      <c r="G1354" s="72"/>
      <c r="H1354" s="173"/>
      <c r="I1354" s="71"/>
      <c r="J1354" s="72"/>
      <c r="K1354" s="173"/>
      <c r="L1354" s="71"/>
      <c r="M1354" s="71"/>
      <c r="N1354" s="71"/>
      <c r="O1354" s="72"/>
      <c r="P1354" s="174"/>
      <c r="Q1354" s="71"/>
      <c r="R1354" s="72"/>
      <c r="S1354" s="175"/>
      <c r="T1354" s="72"/>
      <c r="U1354" s="176"/>
      <c r="V1354" s="71"/>
      <c r="W1354" s="72"/>
      <c r="X1354" s="176"/>
      <c r="Y1354" s="72"/>
      <c r="Z1354" s="175"/>
      <c r="AA1354" s="72"/>
      <c r="AB1354" s="177"/>
      <c r="AC1354" s="75"/>
      <c r="AD1354" s="75"/>
      <c r="AE1354" s="75"/>
      <c r="AF1354" s="75"/>
      <c r="AG1354" s="75"/>
      <c r="AH1354" s="75"/>
      <c r="AI1354" s="75"/>
      <c r="AJ1354" s="75"/>
      <c r="AK1354" s="75"/>
      <c r="AL1354" s="75"/>
      <c r="AM1354" s="75"/>
    </row>
    <row r="1355">
      <c r="A1355" s="75"/>
      <c r="B1355" s="171"/>
      <c r="C1355" s="172"/>
      <c r="D1355" s="72"/>
      <c r="E1355" s="143"/>
      <c r="F1355" s="71"/>
      <c r="G1355" s="72"/>
      <c r="H1355" s="173"/>
      <c r="I1355" s="71"/>
      <c r="J1355" s="72"/>
      <c r="K1355" s="173"/>
      <c r="L1355" s="71"/>
      <c r="M1355" s="71"/>
      <c r="N1355" s="71"/>
      <c r="O1355" s="72"/>
      <c r="P1355" s="174"/>
      <c r="Q1355" s="71"/>
      <c r="R1355" s="72"/>
      <c r="S1355" s="175"/>
      <c r="T1355" s="72"/>
      <c r="U1355" s="176"/>
      <c r="V1355" s="71"/>
      <c r="W1355" s="72"/>
      <c r="X1355" s="176"/>
      <c r="Y1355" s="72"/>
      <c r="Z1355" s="175"/>
      <c r="AA1355" s="72"/>
      <c r="AB1355" s="177"/>
      <c r="AC1355" s="75"/>
      <c r="AD1355" s="75"/>
      <c r="AE1355" s="75"/>
      <c r="AF1355" s="75"/>
      <c r="AG1355" s="75"/>
      <c r="AH1355" s="75"/>
      <c r="AI1355" s="75"/>
      <c r="AJ1355" s="75"/>
      <c r="AK1355" s="75"/>
      <c r="AL1355" s="75"/>
      <c r="AM1355" s="75"/>
    </row>
    <row r="1356">
      <c r="A1356" s="75"/>
      <c r="B1356" s="171"/>
      <c r="C1356" s="172"/>
      <c r="D1356" s="72"/>
      <c r="E1356" s="143"/>
      <c r="F1356" s="71"/>
      <c r="G1356" s="72"/>
      <c r="H1356" s="173"/>
      <c r="I1356" s="71"/>
      <c r="J1356" s="72"/>
      <c r="K1356" s="173"/>
      <c r="L1356" s="71"/>
      <c r="M1356" s="71"/>
      <c r="N1356" s="71"/>
      <c r="O1356" s="72"/>
      <c r="P1356" s="174"/>
      <c r="Q1356" s="71"/>
      <c r="R1356" s="72"/>
      <c r="S1356" s="175"/>
      <c r="T1356" s="72"/>
      <c r="U1356" s="176"/>
      <c r="V1356" s="71"/>
      <c r="W1356" s="72"/>
      <c r="X1356" s="176"/>
      <c r="Y1356" s="72"/>
      <c r="Z1356" s="175"/>
      <c r="AA1356" s="72"/>
      <c r="AB1356" s="177"/>
      <c r="AC1356" s="75"/>
      <c r="AD1356" s="75"/>
      <c r="AE1356" s="75"/>
      <c r="AF1356" s="75"/>
      <c r="AG1356" s="75"/>
      <c r="AH1356" s="75"/>
      <c r="AI1356" s="75"/>
      <c r="AJ1356" s="75"/>
      <c r="AK1356" s="75"/>
      <c r="AL1356" s="75"/>
      <c r="AM1356" s="75"/>
    </row>
    <row r="1357">
      <c r="A1357" s="75"/>
      <c r="B1357" s="171"/>
      <c r="C1357" s="172"/>
      <c r="D1357" s="72"/>
      <c r="E1357" s="143"/>
      <c r="F1357" s="71"/>
      <c r="G1357" s="72"/>
      <c r="H1357" s="173"/>
      <c r="I1357" s="71"/>
      <c r="J1357" s="72"/>
      <c r="K1357" s="173"/>
      <c r="L1357" s="71"/>
      <c r="M1357" s="71"/>
      <c r="N1357" s="71"/>
      <c r="O1357" s="72"/>
      <c r="P1357" s="174"/>
      <c r="Q1357" s="71"/>
      <c r="R1357" s="72"/>
      <c r="S1357" s="175"/>
      <c r="T1357" s="72"/>
      <c r="U1357" s="176"/>
      <c r="V1357" s="71"/>
      <c r="W1357" s="72"/>
      <c r="X1357" s="176"/>
      <c r="Y1357" s="72"/>
      <c r="Z1357" s="175"/>
      <c r="AA1357" s="72"/>
      <c r="AB1357" s="177"/>
      <c r="AC1357" s="75"/>
      <c r="AD1357" s="75"/>
      <c r="AE1357" s="75"/>
      <c r="AF1357" s="75"/>
      <c r="AG1357" s="75"/>
      <c r="AH1357" s="75"/>
      <c r="AI1357" s="75"/>
      <c r="AJ1357" s="75"/>
      <c r="AK1357" s="75"/>
      <c r="AL1357" s="75"/>
      <c r="AM1357" s="75"/>
    </row>
    <row r="1358">
      <c r="A1358" s="75"/>
      <c r="B1358" s="171"/>
      <c r="C1358" s="172"/>
      <c r="D1358" s="72"/>
      <c r="E1358" s="143"/>
      <c r="F1358" s="71"/>
      <c r="G1358" s="72"/>
      <c r="H1358" s="173"/>
      <c r="I1358" s="71"/>
      <c r="J1358" s="72"/>
      <c r="K1358" s="173"/>
      <c r="L1358" s="71"/>
      <c r="M1358" s="71"/>
      <c r="N1358" s="71"/>
      <c r="O1358" s="72"/>
      <c r="P1358" s="174"/>
      <c r="Q1358" s="71"/>
      <c r="R1358" s="72"/>
      <c r="S1358" s="175"/>
      <c r="T1358" s="72"/>
      <c r="U1358" s="176"/>
      <c r="V1358" s="71"/>
      <c r="W1358" s="72"/>
      <c r="X1358" s="176"/>
      <c r="Y1358" s="72"/>
      <c r="Z1358" s="175"/>
      <c r="AA1358" s="72"/>
      <c r="AB1358" s="177"/>
      <c r="AC1358" s="75"/>
      <c r="AD1358" s="75"/>
      <c r="AE1358" s="75"/>
      <c r="AF1358" s="75"/>
      <c r="AG1358" s="75"/>
      <c r="AH1358" s="75"/>
      <c r="AI1358" s="75"/>
      <c r="AJ1358" s="75"/>
      <c r="AK1358" s="75"/>
      <c r="AL1358" s="75"/>
      <c r="AM1358" s="75"/>
    </row>
    <row r="1359">
      <c r="A1359" s="75"/>
      <c r="B1359" s="171"/>
      <c r="C1359" s="172"/>
      <c r="D1359" s="72"/>
      <c r="E1359" s="143"/>
      <c r="F1359" s="71"/>
      <c r="G1359" s="72"/>
      <c r="H1359" s="173"/>
      <c r="I1359" s="71"/>
      <c r="J1359" s="72"/>
      <c r="K1359" s="173"/>
      <c r="L1359" s="71"/>
      <c r="M1359" s="71"/>
      <c r="N1359" s="71"/>
      <c r="O1359" s="72"/>
      <c r="P1359" s="174"/>
      <c r="Q1359" s="71"/>
      <c r="R1359" s="72"/>
      <c r="S1359" s="175"/>
      <c r="T1359" s="72"/>
      <c r="U1359" s="176"/>
      <c r="V1359" s="71"/>
      <c r="W1359" s="72"/>
      <c r="X1359" s="176"/>
      <c r="Y1359" s="72"/>
      <c r="Z1359" s="175"/>
      <c r="AA1359" s="72"/>
      <c r="AB1359" s="177"/>
      <c r="AC1359" s="75"/>
      <c r="AD1359" s="75"/>
      <c r="AE1359" s="75"/>
      <c r="AF1359" s="75"/>
      <c r="AG1359" s="75"/>
      <c r="AH1359" s="75"/>
      <c r="AI1359" s="75"/>
      <c r="AJ1359" s="75"/>
      <c r="AK1359" s="75"/>
      <c r="AL1359" s="75"/>
      <c r="AM1359" s="75"/>
    </row>
    <row r="1360">
      <c r="A1360" s="75"/>
      <c r="B1360" s="171"/>
      <c r="C1360" s="172"/>
      <c r="D1360" s="72"/>
      <c r="E1360" s="143"/>
      <c r="F1360" s="71"/>
      <c r="G1360" s="72"/>
      <c r="H1360" s="173"/>
      <c r="I1360" s="71"/>
      <c r="J1360" s="72"/>
      <c r="K1360" s="173"/>
      <c r="L1360" s="71"/>
      <c r="M1360" s="71"/>
      <c r="N1360" s="71"/>
      <c r="O1360" s="72"/>
      <c r="P1360" s="174"/>
      <c r="Q1360" s="71"/>
      <c r="R1360" s="72"/>
      <c r="S1360" s="175"/>
      <c r="T1360" s="72"/>
      <c r="U1360" s="176"/>
      <c r="V1360" s="71"/>
      <c r="W1360" s="72"/>
      <c r="X1360" s="176"/>
      <c r="Y1360" s="72"/>
      <c r="Z1360" s="175"/>
      <c r="AA1360" s="72"/>
      <c r="AB1360" s="177"/>
      <c r="AC1360" s="75"/>
      <c r="AD1360" s="75"/>
      <c r="AE1360" s="75"/>
      <c r="AF1360" s="75"/>
      <c r="AG1360" s="75"/>
      <c r="AH1360" s="75"/>
      <c r="AI1360" s="75"/>
      <c r="AJ1360" s="75"/>
      <c r="AK1360" s="75"/>
      <c r="AL1360" s="75"/>
      <c r="AM1360" s="75"/>
    </row>
    <row r="1361">
      <c r="A1361" s="75"/>
      <c r="B1361" s="171"/>
      <c r="C1361" s="172"/>
      <c r="D1361" s="72"/>
      <c r="E1361" s="143"/>
      <c r="F1361" s="71"/>
      <c r="G1361" s="72"/>
      <c r="H1361" s="173"/>
      <c r="I1361" s="71"/>
      <c r="J1361" s="72"/>
      <c r="K1361" s="173"/>
      <c r="L1361" s="71"/>
      <c r="M1361" s="71"/>
      <c r="N1361" s="71"/>
      <c r="O1361" s="72"/>
      <c r="P1361" s="174"/>
      <c r="Q1361" s="71"/>
      <c r="R1361" s="72"/>
      <c r="S1361" s="175"/>
      <c r="T1361" s="72"/>
      <c r="U1361" s="176"/>
      <c r="V1361" s="71"/>
      <c r="W1361" s="72"/>
      <c r="X1361" s="176"/>
      <c r="Y1361" s="72"/>
      <c r="Z1361" s="175"/>
      <c r="AA1361" s="72"/>
      <c r="AB1361" s="177"/>
      <c r="AC1361" s="75"/>
      <c r="AD1361" s="75"/>
      <c r="AE1361" s="75"/>
      <c r="AF1361" s="75"/>
      <c r="AG1361" s="75"/>
      <c r="AH1361" s="75"/>
      <c r="AI1361" s="75"/>
      <c r="AJ1361" s="75"/>
      <c r="AK1361" s="75"/>
      <c r="AL1361" s="75"/>
      <c r="AM1361" s="75"/>
    </row>
    <row r="1362">
      <c r="A1362" s="75"/>
      <c r="B1362" s="171"/>
      <c r="C1362" s="172"/>
      <c r="D1362" s="72"/>
      <c r="E1362" s="143"/>
      <c r="F1362" s="71"/>
      <c r="G1362" s="72"/>
      <c r="H1362" s="173"/>
      <c r="I1362" s="71"/>
      <c r="J1362" s="72"/>
      <c r="K1362" s="173"/>
      <c r="L1362" s="71"/>
      <c r="M1362" s="71"/>
      <c r="N1362" s="71"/>
      <c r="O1362" s="72"/>
      <c r="P1362" s="174"/>
      <c r="Q1362" s="71"/>
      <c r="R1362" s="72"/>
      <c r="S1362" s="175"/>
      <c r="T1362" s="72"/>
      <c r="U1362" s="176"/>
      <c r="V1362" s="71"/>
      <c r="W1362" s="72"/>
      <c r="X1362" s="176"/>
      <c r="Y1362" s="72"/>
      <c r="Z1362" s="175"/>
      <c r="AA1362" s="72"/>
      <c r="AB1362" s="177"/>
      <c r="AC1362" s="75"/>
      <c r="AD1362" s="75"/>
      <c r="AE1362" s="75"/>
      <c r="AF1362" s="75"/>
      <c r="AG1362" s="75"/>
      <c r="AH1362" s="75"/>
      <c r="AI1362" s="75"/>
      <c r="AJ1362" s="75"/>
      <c r="AK1362" s="75"/>
      <c r="AL1362" s="75"/>
      <c r="AM1362" s="75"/>
    </row>
    <row r="1363">
      <c r="A1363" s="75"/>
      <c r="B1363" s="171"/>
      <c r="C1363" s="172"/>
      <c r="D1363" s="72"/>
      <c r="E1363" s="143"/>
      <c r="F1363" s="71"/>
      <c r="G1363" s="72"/>
      <c r="H1363" s="173"/>
      <c r="I1363" s="71"/>
      <c r="J1363" s="72"/>
      <c r="K1363" s="173"/>
      <c r="L1363" s="71"/>
      <c r="M1363" s="71"/>
      <c r="N1363" s="71"/>
      <c r="O1363" s="72"/>
      <c r="P1363" s="174"/>
      <c r="Q1363" s="71"/>
      <c r="R1363" s="72"/>
      <c r="S1363" s="175"/>
      <c r="T1363" s="72"/>
      <c r="U1363" s="176"/>
      <c r="V1363" s="71"/>
      <c r="W1363" s="72"/>
      <c r="X1363" s="176"/>
      <c r="Y1363" s="72"/>
      <c r="Z1363" s="175"/>
      <c r="AA1363" s="72"/>
      <c r="AB1363" s="177"/>
      <c r="AC1363" s="75"/>
      <c r="AD1363" s="75"/>
      <c r="AE1363" s="75"/>
      <c r="AF1363" s="75"/>
      <c r="AG1363" s="75"/>
      <c r="AH1363" s="75"/>
      <c r="AI1363" s="75"/>
      <c r="AJ1363" s="75"/>
      <c r="AK1363" s="75"/>
      <c r="AL1363" s="75"/>
      <c r="AM1363" s="75"/>
    </row>
    <row r="1364">
      <c r="A1364" s="75"/>
      <c r="B1364" s="171"/>
      <c r="C1364" s="172"/>
      <c r="D1364" s="72"/>
      <c r="E1364" s="143"/>
      <c r="F1364" s="71"/>
      <c r="G1364" s="72"/>
      <c r="H1364" s="173"/>
      <c r="I1364" s="71"/>
      <c r="J1364" s="72"/>
      <c r="K1364" s="173"/>
      <c r="L1364" s="71"/>
      <c r="M1364" s="71"/>
      <c r="N1364" s="71"/>
      <c r="O1364" s="72"/>
      <c r="P1364" s="174"/>
      <c r="Q1364" s="71"/>
      <c r="R1364" s="72"/>
      <c r="S1364" s="175"/>
      <c r="T1364" s="72"/>
      <c r="U1364" s="176"/>
      <c r="V1364" s="71"/>
      <c r="W1364" s="72"/>
      <c r="X1364" s="176"/>
      <c r="Y1364" s="72"/>
      <c r="Z1364" s="175"/>
      <c r="AA1364" s="72"/>
      <c r="AB1364" s="177"/>
      <c r="AC1364" s="75"/>
      <c r="AD1364" s="75"/>
      <c r="AE1364" s="75"/>
      <c r="AF1364" s="75"/>
      <c r="AG1364" s="75"/>
      <c r="AH1364" s="75"/>
      <c r="AI1364" s="75"/>
      <c r="AJ1364" s="75"/>
      <c r="AK1364" s="75"/>
      <c r="AL1364" s="75"/>
      <c r="AM1364" s="75"/>
    </row>
    <row r="1365">
      <c r="A1365" s="75"/>
      <c r="B1365" s="171"/>
      <c r="C1365" s="172"/>
      <c r="D1365" s="72"/>
      <c r="E1365" s="143"/>
      <c r="F1365" s="71"/>
      <c r="G1365" s="72"/>
      <c r="H1365" s="173"/>
      <c r="I1365" s="71"/>
      <c r="J1365" s="72"/>
      <c r="K1365" s="173"/>
      <c r="L1365" s="71"/>
      <c r="M1365" s="71"/>
      <c r="N1365" s="71"/>
      <c r="O1365" s="72"/>
      <c r="P1365" s="174"/>
      <c r="Q1365" s="71"/>
      <c r="R1365" s="72"/>
      <c r="S1365" s="175"/>
      <c r="T1365" s="72"/>
      <c r="U1365" s="176"/>
      <c r="V1365" s="71"/>
      <c r="W1365" s="72"/>
      <c r="X1365" s="176"/>
      <c r="Y1365" s="72"/>
      <c r="Z1365" s="175"/>
      <c r="AA1365" s="72"/>
      <c r="AB1365" s="177"/>
      <c r="AC1365" s="75"/>
      <c r="AD1365" s="75"/>
      <c r="AE1365" s="75"/>
      <c r="AF1365" s="75"/>
      <c r="AG1365" s="75"/>
      <c r="AH1365" s="75"/>
      <c r="AI1365" s="75"/>
      <c r="AJ1365" s="75"/>
      <c r="AK1365" s="75"/>
      <c r="AL1365" s="75"/>
      <c r="AM1365" s="75"/>
    </row>
    <row r="1366">
      <c r="A1366" s="75"/>
      <c r="B1366" s="171"/>
      <c r="C1366" s="172"/>
      <c r="D1366" s="72"/>
      <c r="E1366" s="143"/>
      <c r="F1366" s="71"/>
      <c r="G1366" s="72"/>
      <c r="H1366" s="173"/>
      <c r="I1366" s="71"/>
      <c r="J1366" s="72"/>
      <c r="K1366" s="173"/>
      <c r="L1366" s="71"/>
      <c r="M1366" s="71"/>
      <c r="N1366" s="71"/>
      <c r="O1366" s="72"/>
      <c r="P1366" s="174"/>
      <c r="Q1366" s="71"/>
      <c r="R1366" s="72"/>
      <c r="S1366" s="175"/>
      <c r="T1366" s="72"/>
      <c r="U1366" s="176"/>
      <c r="V1366" s="71"/>
      <c r="W1366" s="72"/>
      <c r="X1366" s="176"/>
      <c r="Y1366" s="72"/>
      <c r="Z1366" s="175"/>
      <c r="AA1366" s="72"/>
      <c r="AB1366" s="177"/>
      <c r="AC1366" s="75"/>
      <c r="AD1366" s="75"/>
      <c r="AE1366" s="75"/>
      <c r="AF1366" s="75"/>
      <c r="AG1366" s="75"/>
      <c r="AH1366" s="75"/>
      <c r="AI1366" s="75"/>
      <c r="AJ1366" s="75"/>
      <c r="AK1366" s="75"/>
      <c r="AL1366" s="75"/>
      <c r="AM1366" s="75"/>
    </row>
    <row r="1367">
      <c r="A1367" s="75"/>
      <c r="B1367" s="171"/>
      <c r="C1367" s="172"/>
      <c r="D1367" s="72"/>
      <c r="E1367" s="143"/>
      <c r="F1367" s="71"/>
      <c r="G1367" s="72"/>
      <c r="H1367" s="173"/>
      <c r="I1367" s="71"/>
      <c r="J1367" s="72"/>
      <c r="K1367" s="173"/>
      <c r="L1367" s="71"/>
      <c r="M1367" s="71"/>
      <c r="N1367" s="71"/>
      <c r="O1367" s="72"/>
      <c r="P1367" s="174"/>
      <c r="Q1367" s="71"/>
      <c r="R1367" s="72"/>
      <c r="S1367" s="175"/>
      <c r="T1367" s="72"/>
      <c r="U1367" s="176"/>
      <c r="V1367" s="71"/>
      <c r="W1367" s="72"/>
      <c r="X1367" s="176"/>
      <c r="Y1367" s="72"/>
      <c r="Z1367" s="175"/>
      <c r="AA1367" s="72"/>
      <c r="AB1367" s="177"/>
      <c r="AC1367" s="75"/>
      <c r="AD1367" s="75"/>
      <c r="AE1367" s="75"/>
      <c r="AF1367" s="75"/>
      <c r="AG1367" s="75"/>
      <c r="AH1367" s="75"/>
      <c r="AI1367" s="75"/>
      <c r="AJ1367" s="75"/>
      <c r="AK1367" s="75"/>
      <c r="AL1367" s="75"/>
      <c r="AM1367" s="75"/>
    </row>
    <row r="1368">
      <c r="A1368" s="75"/>
      <c r="B1368" s="171"/>
      <c r="C1368" s="172"/>
      <c r="D1368" s="72"/>
      <c r="E1368" s="143"/>
      <c r="F1368" s="71"/>
      <c r="G1368" s="72"/>
      <c r="H1368" s="173"/>
      <c r="I1368" s="71"/>
      <c r="J1368" s="72"/>
      <c r="K1368" s="173"/>
      <c r="L1368" s="71"/>
      <c r="M1368" s="71"/>
      <c r="N1368" s="71"/>
      <c r="O1368" s="72"/>
      <c r="P1368" s="174"/>
      <c r="Q1368" s="71"/>
      <c r="R1368" s="72"/>
      <c r="S1368" s="175"/>
      <c r="T1368" s="72"/>
      <c r="U1368" s="176"/>
      <c r="V1368" s="71"/>
      <c r="W1368" s="72"/>
      <c r="X1368" s="176"/>
      <c r="Y1368" s="72"/>
      <c r="Z1368" s="175"/>
      <c r="AA1368" s="72"/>
      <c r="AB1368" s="177"/>
      <c r="AC1368" s="75"/>
      <c r="AD1368" s="75"/>
      <c r="AE1368" s="75"/>
      <c r="AF1368" s="75"/>
      <c r="AG1368" s="75"/>
      <c r="AH1368" s="75"/>
      <c r="AI1368" s="75"/>
      <c r="AJ1368" s="75"/>
      <c r="AK1368" s="75"/>
      <c r="AL1368" s="75"/>
      <c r="AM1368" s="75"/>
    </row>
    <row r="1369">
      <c r="A1369" s="75"/>
      <c r="B1369" s="171"/>
      <c r="C1369" s="172"/>
      <c r="D1369" s="72"/>
      <c r="E1369" s="143"/>
      <c r="F1369" s="71"/>
      <c r="G1369" s="72"/>
      <c r="H1369" s="173"/>
      <c r="I1369" s="71"/>
      <c r="J1369" s="72"/>
      <c r="K1369" s="173"/>
      <c r="L1369" s="71"/>
      <c r="M1369" s="71"/>
      <c r="N1369" s="71"/>
      <c r="O1369" s="72"/>
      <c r="P1369" s="174"/>
      <c r="Q1369" s="71"/>
      <c r="R1369" s="72"/>
      <c r="S1369" s="175"/>
      <c r="T1369" s="72"/>
      <c r="U1369" s="176"/>
      <c r="V1369" s="71"/>
      <c r="W1369" s="72"/>
      <c r="X1369" s="176"/>
      <c r="Y1369" s="72"/>
      <c r="Z1369" s="175"/>
      <c r="AA1369" s="72"/>
      <c r="AB1369" s="177"/>
      <c r="AC1369" s="75"/>
      <c r="AD1369" s="75"/>
      <c r="AE1369" s="75"/>
      <c r="AF1369" s="75"/>
      <c r="AG1369" s="75"/>
      <c r="AH1369" s="75"/>
      <c r="AI1369" s="75"/>
      <c r="AJ1369" s="75"/>
      <c r="AK1369" s="75"/>
      <c r="AL1369" s="75"/>
      <c r="AM1369" s="75"/>
    </row>
    <row r="1370">
      <c r="A1370" s="75"/>
      <c r="B1370" s="171"/>
      <c r="C1370" s="172"/>
      <c r="D1370" s="72"/>
      <c r="E1370" s="143"/>
      <c r="F1370" s="71"/>
      <c r="G1370" s="72"/>
      <c r="H1370" s="173"/>
      <c r="I1370" s="71"/>
      <c r="J1370" s="72"/>
      <c r="K1370" s="173"/>
      <c r="L1370" s="71"/>
      <c r="M1370" s="71"/>
      <c r="N1370" s="71"/>
      <c r="O1370" s="72"/>
      <c r="P1370" s="174"/>
      <c r="Q1370" s="71"/>
      <c r="R1370" s="72"/>
      <c r="S1370" s="175"/>
      <c r="T1370" s="72"/>
      <c r="U1370" s="176"/>
      <c r="V1370" s="71"/>
      <c r="W1370" s="72"/>
      <c r="X1370" s="176"/>
      <c r="Y1370" s="72"/>
      <c r="Z1370" s="175"/>
      <c r="AA1370" s="72"/>
      <c r="AB1370" s="177"/>
      <c r="AC1370" s="75"/>
      <c r="AD1370" s="75"/>
      <c r="AE1370" s="75"/>
      <c r="AF1370" s="75"/>
      <c r="AG1370" s="75"/>
      <c r="AH1370" s="75"/>
      <c r="AI1370" s="75"/>
      <c r="AJ1370" s="75"/>
      <c r="AK1370" s="75"/>
      <c r="AL1370" s="75"/>
      <c r="AM1370" s="75"/>
    </row>
    <row r="1371">
      <c r="A1371" s="75"/>
      <c r="B1371" s="171"/>
      <c r="C1371" s="172"/>
      <c r="D1371" s="72"/>
      <c r="E1371" s="143"/>
      <c r="F1371" s="71"/>
      <c r="G1371" s="72"/>
      <c r="H1371" s="173"/>
      <c r="I1371" s="71"/>
      <c r="J1371" s="72"/>
      <c r="K1371" s="173"/>
      <c r="L1371" s="71"/>
      <c r="M1371" s="71"/>
      <c r="N1371" s="71"/>
      <c r="O1371" s="72"/>
      <c r="P1371" s="174"/>
      <c r="Q1371" s="71"/>
      <c r="R1371" s="72"/>
      <c r="S1371" s="175"/>
      <c r="T1371" s="72"/>
      <c r="U1371" s="176"/>
      <c r="V1371" s="71"/>
      <c r="W1371" s="72"/>
      <c r="X1371" s="176"/>
      <c r="Y1371" s="72"/>
      <c r="Z1371" s="175"/>
      <c r="AA1371" s="72"/>
      <c r="AB1371" s="177"/>
      <c r="AC1371" s="75"/>
      <c r="AD1371" s="75"/>
      <c r="AE1371" s="75"/>
      <c r="AF1371" s="75"/>
      <c r="AG1371" s="75"/>
      <c r="AH1371" s="75"/>
      <c r="AI1371" s="75"/>
      <c r="AJ1371" s="75"/>
      <c r="AK1371" s="75"/>
      <c r="AL1371" s="75"/>
      <c r="AM1371" s="75"/>
    </row>
    <row r="1372">
      <c r="A1372" s="75"/>
      <c r="B1372" s="171"/>
      <c r="C1372" s="172"/>
      <c r="D1372" s="72"/>
      <c r="E1372" s="143"/>
      <c r="F1372" s="71"/>
      <c r="G1372" s="72"/>
      <c r="H1372" s="173"/>
      <c r="I1372" s="71"/>
      <c r="J1372" s="72"/>
      <c r="K1372" s="173"/>
      <c r="L1372" s="71"/>
      <c r="M1372" s="71"/>
      <c r="N1372" s="71"/>
      <c r="O1372" s="72"/>
      <c r="P1372" s="174"/>
      <c r="Q1372" s="71"/>
      <c r="R1372" s="72"/>
      <c r="S1372" s="175"/>
      <c r="T1372" s="72"/>
      <c r="U1372" s="176"/>
      <c r="V1372" s="71"/>
      <c r="W1372" s="72"/>
      <c r="X1372" s="176"/>
      <c r="Y1372" s="72"/>
      <c r="Z1372" s="175"/>
      <c r="AA1372" s="72"/>
      <c r="AB1372" s="177"/>
      <c r="AC1372" s="75"/>
      <c r="AD1372" s="75"/>
      <c r="AE1372" s="75"/>
      <c r="AF1372" s="75"/>
      <c r="AG1372" s="75"/>
      <c r="AH1372" s="75"/>
      <c r="AI1372" s="75"/>
      <c r="AJ1372" s="75"/>
      <c r="AK1372" s="75"/>
      <c r="AL1372" s="75"/>
      <c r="AM1372" s="75"/>
    </row>
    <row r="1373">
      <c r="A1373" s="75"/>
      <c r="B1373" s="171"/>
      <c r="C1373" s="172"/>
      <c r="D1373" s="72"/>
      <c r="E1373" s="143"/>
      <c r="F1373" s="71"/>
      <c r="G1373" s="72"/>
      <c r="H1373" s="173"/>
      <c r="I1373" s="71"/>
      <c r="J1373" s="72"/>
      <c r="K1373" s="173"/>
      <c r="L1373" s="71"/>
      <c r="M1373" s="71"/>
      <c r="N1373" s="71"/>
      <c r="O1373" s="72"/>
      <c r="P1373" s="174"/>
      <c r="Q1373" s="71"/>
      <c r="R1373" s="72"/>
      <c r="S1373" s="175"/>
      <c r="T1373" s="72"/>
      <c r="U1373" s="176"/>
      <c r="V1373" s="71"/>
      <c r="W1373" s="72"/>
      <c r="X1373" s="176"/>
      <c r="Y1373" s="72"/>
      <c r="Z1373" s="175"/>
      <c r="AA1373" s="72"/>
      <c r="AB1373" s="177"/>
      <c r="AC1373" s="75"/>
      <c r="AD1373" s="75"/>
      <c r="AE1373" s="75"/>
      <c r="AF1373" s="75"/>
      <c r="AG1373" s="75"/>
      <c r="AH1373" s="75"/>
      <c r="AI1373" s="75"/>
      <c r="AJ1373" s="75"/>
      <c r="AK1373" s="75"/>
      <c r="AL1373" s="75"/>
      <c r="AM1373" s="75"/>
    </row>
    <row r="1374">
      <c r="A1374" s="75"/>
      <c r="B1374" s="171"/>
      <c r="C1374" s="172"/>
      <c r="D1374" s="72"/>
      <c r="E1374" s="143"/>
      <c r="F1374" s="71"/>
      <c r="G1374" s="72"/>
      <c r="H1374" s="173"/>
      <c r="I1374" s="71"/>
      <c r="J1374" s="72"/>
      <c r="K1374" s="173"/>
      <c r="L1374" s="71"/>
      <c r="M1374" s="71"/>
      <c r="N1374" s="71"/>
      <c r="O1374" s="72"/>
      <c r="P1374" s="174"/>
      <c r="Q1374" s="71"/>
      <c r="R1374" s="72"/>
      <c r="S1374" s="175"/>
      <c r="T1374" s="72"/>
      <c r="U1374" s="176"/>
      <c r="V1374" s="71"/>
      <c r="W1374" s="72"/>
      <c r="X1374" s="176"/>
      <c r="Y1374" s="72"/>
      <c r="Z1374" s="175"/>
      <c r="AA1374" s="72"/>
      <c r="AB1374" s="177"/>
      <c r="AC1374" s="75"/>
      <c r="AD1374" s="75"/>
      <c r="AE1374" s="75"/>
      <c r="AF1374" s="75"/>
      <c r="AG1374" s="75"/>
      <c r="AH1374" s="75"/>
      <c r="AI1374" s="75"/>
      <c r="AJ1374" s="75"/>
      <c r="AK1374" s="75"/>
      <c r="AL1374" s="75"/>
      <c r="AM1374" s="75"/>
    </row>
    <row r="1375">
      <c r="A1375" s="75"/>
      <c r="B1375" s="171"/>
      <c r="C1375" s="172"/>
      <c r="D1375" s="72"/>
      <c r="E1375" s="143"/>
      <c r="F1375" s="71"/>
      <c r="G1375" s="72"/>
      <c r="H1375" s="173"/>
      <c r="I1375" s="71"/>
      <c r="J1375" s="72"/>
      <c r="K1375" s="173"/>
      <c r="L1375" s="71"/>
      <c r="M1375" s="71"/>
      <c r="N1375" s="71"/>
      <c r="O1375" s="72"/>
      <c r="P1375" s="174"/>
      <c r="Q1375" s="71"/>
      <c r="R1375" s="72"/>
      <c r="S1375" s="175"/>
      <c r="T1375" s="72"/>
      <c r="U1375" s="176"/>
      <c r="V1375" s="71"/>
      <c r="W1375" s="72"/>
      <c r="X1375" s="176"/>
      <c r="Y1375" s="72"/>
      <c r="Z1375" s="175"/>
      <c r="AA1375" s="72"/>
      <c r="AB1375" s="177"/>
      <c r="AC1375" s="75"/>
      <c r="AD1375" s="75"/>
      <c r="AE1375" s="75"/>
      <c r="AF1375" s="75"/>
      <c r="AG1375" s="75"/>
      <c r="AH1375" s="75"/>
      <c r="AI1375" s="75"/>
      <c r="AJ1375" s="75"/>
      <c r="AK1375" s="75"/>
      <c r="AL1375" s="75"/>
      <c r="AM1375" s="75"/>
    </row>
    <row r="1376">
      <c r="A1376" s="75"/>
      <c r="B1376" s="171"/>
      <c r="C1376" s="172"/>
      <c r="D1376" s="72"/>
      <c r="E1376" s="143"/>
      <c r="F1376" s="71"/>
      <c r="G1376" s="72"/>
      <c r="H1376" s="173"/>
      <c r="I1376" s="71"/>
      <c r="J1376" s="72"/>
      <c r="K1376" s="173"/>
      <c r="L1376" s="71"/>
      <c r="M1376" s="71"/>
      <c r="N1376" s="71"/>
      <c r="O1376" s="72"/>
      <c r="P1376" s="174"/>
      <c r="Q1376" s="71"/>
      <c r="R1376" s="72"/>
      <c r="S1376" s="175"/>
      <c r="T1376" s="72"/>
      <c r="U1376" s="176"/>
      <c r="V1376" s="71"/>
      <c r="W1376" s="72"/>
      <c r="X1376" s="176"/>
      <c r="Y1376" s="72"/>
      <c r="Z1376" s="175"/>
      <c r="AA1376" s="72"/>
      <c r="AB1376" s="177"/>
      <c r="AC1376" s="75"/>
      <c r="AD1376" s="75"/>
      <c r="AE1376" s="75"/>
      <c r="AF1376" s="75"/>
      <c r="AG1376" s="75"/>
      <c r="AH1376" s="75"/>
      <c r="AI1376" s="75"/>
      <c r="AJ1376" s="75"/>
      <c r="AK1376" s="75"/>
      <c r="AL1376" s="75"/>
      <c r="AM1376" s="75"/>
    </row>
    <row r="1377">
      <c r="A1377" s="75"/>
      <c r="B1377" s="171"/>
      <c r="C1377" s="172"/>
      <c r="D1377" s="72"/>
      <c r="E1377" s="143"/>
      <c r="F1377" s="71"/>
      <c r="G1377" s="72"/>
      <c r="H1377" s="173"/>
      <c r="I1377" s="71"/>
      <c r="J1377" s="72"/>
      <c r="K1377" s="173"/>
      <c r="L1377" s="71"/>
      <c r="M1377" s="71"/>
      <c r="N1377" s="71"/>
      <c r="O1377" s="72"/>
      <c r="P1377" s="174"/>
      <c r="Q1377" s="71"/>
      <c r="R1377" s="72"/>
      <c r="S1377" s="175"/>
      <c r="T1377" s="72"/>
      <c r="U1377" s="176"/>
      <c r="V1377" s="71"/>
      <c r="W1377" s="72"/>
      <c r="X1377" s="176"/>
      <c r="Y1377" s="72"/>
      <c r="Z1377" s="175"/>
      <c r="AA1377" s="72"/>
      <c r="AB1377" s="177"/>
      <c r="AC1377" s="75"/>
      <c r="AD1377" s="75"/>
      <c r="AE1377" s="75"/>
      <c r="AF1377" s="75"/>
      <c r="AG1377" s="75"/>
      <c r="AH1377" s="75"/>
      <c r="AI1377" s="75"/>
      <c r="AJ1377" s="75"/>
      <c r="AK1377" s="75"/>
      <c r="AL1377" s="75"/>
      <c r="AM1377" s="75"/>
    </row>
    <row r="1378">
      <c r="A1378" s="75"/>
      <c r="B1378" s="171"/>
      <c r="C1378" s="172"/>
      <c r="D1378" s="72"/>
      <c r="E1378" s="143"/>
      <c r="F1378" s="71"/>
      <c r="G1378" s="72"/>
      <c r="H1378" s="173"/>
      <c r="I1378" s="71"/>
      <c r="J1378" s="72"/>
      <c r="K1378" s="173"/>
      <c r="L1378" s="71"/>
      <c r="M1378" s="71"/>
      <c r="N1378" s="71"/>
      <c r="O1378" s="72"/>
      <c r="P1378" s="174"/>
      <c r="Q1378" s="71"/>
      <c r="R1378" s="72"/>
      <c r="S1378" s="175"/>
      <c r="T1378" s="72"/>
      <c r="U1378" s="176"/>
      <c r="V1378" s="71"/>
      <c r="W1378" s="72"/>
      <c r="X1378" s="176"/>
      <c r="Y1378" s="72"/>
      <c r="Z1378" s="175"/>
      <c r="AA1378" s="72"/>
      <c r="AB1378" s="177"/>
      <c r="AC1378" s="75"/>
      <c r="AD1378" s="75"/>
      <c r="AE1378" s="75"/>
      <c r="AF1378" s="75"/>
      <c r="AG1378" s="75"/>
      <c r="AH1378" s="75"/>
      <c r="AI1378" s="75"/>
      <c r="AJ1378" s="75"/>
      <c r="AK1378" s="75"/>
      <c r="AL1378" s="75"/>
      <c r="AM1378" s="75"/>
    </row>
    <row r="1379">
      <c r="A1379" s="75"/>
      <c r="B1379" s="171"/>
      <c r="C1379" s="172"/>
      <c r="D1379" s="72"/>
      <c r="E1379" s="143"/>
      <c r="F1379" s="71"/>
      <c r="G1379" s="72"/>
      <c r="H1379" s="173"/>
      <c r="I1379" s="71"/>
      <c r="J1379" s="72"/>
      <c r="K1379" s="173"/>
      <c r="L1379" s="71"/>
      <c r="M1379" s="71"/>
      <c r="N1379" s="71"/>
      <c r="O1379" s="72"/>
      <c r="P1379" s="174"/>
      <c r="Q1379" s="71"/>
      <c r="R1379" s="72"/>
      <c r="S1379" s="175"/>
      <c r="T1379" s="72"/>
      <c r="U1379" s="176"/>
      <c r="V1379" s="71"/>
      <c r="W1379" s="72"/>
      <c r="X1379" s="176"/>
      <c r="Y1379" s="72"/>
      <c r="Z1379" s="175"/>
      <c r="AA1379" s="72"/>
      <c r="AB1379" s="177"/>
      <c r="AC1379" s="75"/>
      <c r="AD1379" s="75"/>
      <c r="AE1379" s="75"/>
      <c r="AF1379" s="75"/>
      <c r="AG1379" s="75"/>
      <c r="AH1379" s="75"/>
      <c r="AI1379" s="75"/>
      <c r="AJ1379" s="75"/>
      <c r="AK1379" s="75"/>
      <c r="AL1379" s="75"/>
      <c r="AM1379" s="75"/>
    </row>
    <row r="1380">
      <c r="A1380" s="75"/>
      <c r="B1380" s="171"/>
      <c r="C1380" s="172"/>
      <c r="D1380" s="72"/>
      <c r="E1380" s="143"/>
      <c r="F1380" s="71"/>
      <c r="G1380" s="72"/>
      <c r="H1380" s="173"/>
      <c r="I1380" s="71"/>
      <c r="J1380" s="72"/>
      <c r="K1380" s="173"/>
      <c r="L1380" s="71"/>
      <c r="M1380" s="71"/>
      <c r="N1380" s="71"/>
      <c r="O1380" s="72"/>
      <c r="P1380" s="174"/>
      <c r="Q1380" s="71"/>
      <c r="R1380" s="72"/>
      <c r="S1380" s="175"/>
      <c r="T1380" s="72"/>
      <c r="U1380" s="176"/>
      <c r="V1380" s="71"/>
      <c r="W1380" s="72"/>
      <c r="X1380" s="176"/>
      <c r="Y1380" s="72"/>
      <c r="Z1380" s="175"/>
      <c r="AA1380" s="72"/>
      <c r="AB1380" s="177"/>
      <c r="AC1380" s="75"/>
      <c r="AD1380" s="75"/>
      <c r="AE1380" s="75"/>
      <c r="AF1380" s="75"/>
      <c r="AG1380" s="75"/>
      <c r="AH1380" s="75"/>
      <c r="AI1380" s="75"/>
      <c r="AJ1380" s="75"/>
      <c r="AK1380" s="75"/>
      <c r="AL1380" s="75"/>
      <c r="AM1380" s="75"/>
    </row>
    <row r="1381">
      <c r="A1381" s="75"/>
      <c r="B1381" s="171"/>
      <c r="C1381" s="172"/>
      <c r="D1381" s="72"/>
      <c r="E1381" s="143"/>
      <c r="F1381" s="71"/>
      <c r="G1381" s="72"/>
      <c r="H1381" s="173"/>
      <c r="I1381" s="71"/>
      <c r="J1381" s="72"/>
      <c r="K1381" s="173"/>
      <c r="L1381" s="71"/>
      <c r="M1381" s="71"/>
      <c r="N1381" s="71"/>
      <c r="O1381" s="72"/>
      <c r="P1381" s="174"/>
      <c r="Q1381" s="71"/>
      <c r="R1381" s="72"/>
      <c r="S1381" s="175"/>
      <c r="T1381" s="72"/>
      <c r="U1381" s="176"/>
      <c r="V1381" s="71"/>
      <c r="W1381" s="72"/>
      <c r="X1381" s="176"/>
      <c r="Y1381" s="72"/>
      <c r="Z1381" s="175"/>
      <c r="AA1381" s="72"/>
      <c r="AB1381" s="177"/>
      <c r="AC1381" s="75"/>
      <c r="AD1381" s="75"/>
      <c r="AE1381" s="75"/>
      <c r="AF1381" s="75"/>
      <c r="AG1381" s="75"/>
      <c r="AH1381" s="75"/>
      <c r="AI1381" s="75"/>
      <c r="AJ1381" s="75"/>
      <c r="AK1381" s="75"/>
      <c r="AL1381" s="75"/>
      <c r="AM1381" s="75"/>
    </row>
    <row r="1382">
      <c r="A1382" s="75"/>
      <c r="B1382" s="171"/>
      <c r="C1382" s="172"/>
      <c r="D1382" s="72"/>
      <c r="E1382" s="143"/>
      <c r="F1382" s="71"/>
      <c r="G1382" s="72"/>
      <c r="H1382" s="173"/>
      <c r="I1382" s="71"/>
      <c r="J1382" s="72"/>
      <c r="K1382" s="173"/>
      <c r="L1382" s="71"/>
      <c r="M1382" s="71"/>
      <c r="N1382" s="71"/>
      <c r="O1382" s="72"/>
      <c r="P1382" s="174"/>
      <c r="Q1382" s="71"/>
      <c r="R1382" s="72"/>
      <c r="S1382" s="175"/>
      <c r="T1382" s="72"/>
      <c r="U1382" s="176"/>
      <c r="V1382" s="71"/>
      <c r="W1382" s="72"/>
      <c r="X1382" s="176"/>
      <c r="Y1382" s="72"/>
      <c r="Z1382" s="175"/>
      <c r="AA1382" s="72"/>
      <c r="AB1382" s="177"/>
      <c r="AC1382" s="75"/>
      <c r="AD1382" s="75"/>
      <c r="AE1382" s="75"/>
      <c r="AF1382" s="75"/>
      <c r="AG1382" s="75"/>
      <c r="AH1382" s="75"/>
      <c r="AI1382" s="75"/>
      <c r="AJ1382" s="75"/>
      <c r="AK1382" s="75"/>
      <c r="AL1382" s="75"/>
      <c r="AM1382" s="75"/>
    </row>
    <row r="1383">
      <c r="A1383" s="75"/>
      <c r="B1383" s="171"/>
      <c r="C1383" s="172"/>
      <c r="D1383" s="72"/>
      <c r="E1383" s="143"/>
      <c r="F1383" s="71"/>
      <c r="G1383" s="72"/>
      <c r="H1383" s="173"/>
      <c r="I1383" s="71"/>
      <c r="J1383" s="72"/>
      <c r="K1383" s="173"/>
      <c r="L1383" s="71"/>
      <c r="M1383" s="71"/>
      <c r="N1383" s="71"/>
      <c r="O1383" s="72"/>
      <c r="P1383" s="174"/>
      <c r="Q1383" s="71"/>
      <c r="R1383" s="72"/>
      <c r="S1383" s="175"/>
      <c r="T1383" s="72"/>
      <c r="U1383" s="176"/>
      <c r="V1383" s="71"/>
      <c r="W1383" s="72"/>
      <c r="X1383" s="176"/>
      <c r="Y1383" s="72"/>
      <c r="Z1383" s="175"/>
      <c r="AA1383" s="72"/>
      <c r="AB1383" s="177"/>
      <c r="AC1383" s="75"/>
      <c r="AD1383" s="75"/>
      <c r="AE1383" s="75"/>
      <c r="AF1383" s="75"/>
      <c r="AG1383" s="75"/>
      <c r="AH1383" s="75"/>
      <c r="AI1383" s="75"/>
      <c r="AJ1383" s="75"/>
      <c r="AK1383" s="75"/>
      <c r="AL1383" s="75"/>
      <c r="AM1383" s="75"/>
    </row>
    <row r="1384">
      <c r="A1384" s="75"/>
      <c r="B1384" s="171"/>
      <c r="C1384" s="172"/>
      <c r="D1384" s="72"/>
      <c r="E1384" s="143"/>
      <c r="F1384" s="71"/>
      <c r="G1384" s="72"/>
      <c r="H1384" s="173"/>
      <c r="I1384" s="71"/>
      <c r="J1384" s="72"/>
      <c r="K1384" s="173"/>
      <c r="L1384" s="71"/>
      <c r="M1384" s="71"/>
      <c r="N1384" s="71"/>
      <c r="O1384" s="72"/>
      <c r="P1384" s="174"/>
      <c r="Q1384" s="71"/>
      <c r="R1384" s="72"/>
      <c r="S1384" s="175"/>
      <c r="T1384" s="72"/>
      <c r="U1384" s="176"/>
      <c r="V1384" s="71"/>
      <c r="W1384" s="72"/>
      <c r="X1384" s="176"/>
      <c r="Y1384" s="72"/>
      <c r="Z1384" s="175"/>
      <c r="AA1384" s="72"/>
      <c r="AB1384" s="177"/>
      <c r="AC1384" s="75"/>
      <c r="AD1384" s="75"/>
      <c r="AE1384" s="75"/>
      <c r="AF1384" s="75"/>
      <c r="AG1384" s="75"/>
      <c r="AH1384" s="75"/>
      <c r="AI1384" s="75"/>
      <c r="AJ1384" s="75"/>
      <c r="AK1384" s="75"/>
      <c r="AL1384" s="75"/>
      <c r="AM1384" s="75"/>
    </row>
    <row r="1385">
      <c r="A1385" s="75"/>
      <c r="B1385" s="171"/>
      <c r="C1385" s="172"/>
      <c r="D1385" s="72"/>
      <c r="E1385" s="143"/>
      <c r="F1385" s="71"/>
      <c r="G1385" s="72"/>
      <c r="H1385" s="173"/>
      <c r="I1385" s="71"/>
      <c r="J1385" s="72"/>
      <c r="K1385" s="173"/>
      <c r="L1385" s="71"/>
      <c r="M1385" s="71"/>
      <c r="N1385" s="71"/>
      <c r="O1385" s="72"/>
      <c r="P1385" s="174"/>
      <c r="Q1385" s="71"/>
      <c r="R1385" s="72"/>
      <c r="S1385" s="175"/>
      <c r="T1385" s="72"/>
      <c r="U1385" s="176"/>
      <c r="V1385" s="71"/>
      <c r="W1385" s="72"/>
      <c r="X1385" s="176"/>
      <c r="Y1385" s="72"/>
      <c r="Z1385" s="175"/>
      <c r="AA1385" s="72"/>
      <c r="AB1385" s="177"/>
      <c r="AC1385" s="75"/>
      <c r="AD1385" s="75"/>
      <c r="AE1385" s="75"/>
      <c r="AF1385" s="75"/>
      <c r="AG1385" s="75"/>
      <c r="AH1385" s="75"/>
      <c r="AI1385" s="75"/>
      <c r="AJ1385" s="75"/>
      <c r="AK1385" s="75"/>
      <c r="AL1385" s="75"/>
      <c r="AM1385" s="75"/>
    </row>
    <row r="1386">
      <c r="A1386" s="75"/>
      <c r="B1386" s="171"/>
      <c r="C1386" s="172"/>
      <c r="D1386" s="72"/>
      <c r="E1386" s="143"/>
      <c r="F1386" s="71"/>
      <c r="G1386" s="72"/>
      <c r="H1386" s="173"/>
      <c r="I1386" s="71"/>
      <c r="J1386" s="72"/>
      <c r="K1386" s="173"/>
      <c r="L1386" s="71"/>
      <c r="M1386" s="71"/>
      <c r="N1386" s="71"/>
      <c r="O1386" s="72"/>
      <c r="P1386" s="174"/>
      <c r="Q1386" s="71"/>
      <c r="R1386" s="72"/>
      <c r="S1386" s="175"/>
      <c r="T1386" s="72"/>
      <c r="U1386" s="176"/>
      <c r="V1386" s="71"/>
      <c r="W1386" s="72"/>
      <c r="X1386" s="176"/>
      <c r="Y1386" s="72"/>
      <c r="Z1386" s="175"/>
      <c r="AA1386" s="72"/>
      <c r="AB1386" s="177"/>
      <c r="AC1386" s="75"/>
      <c r="AD1386" s="75"/>
      <c r="AE1386" s="75"/>
      <c r="AF1386" s="75"/>
      <c r="AG1386" s="75"/>
      <c r="AH1386" s="75"/>
      <c r="AI1386" s="75"/>
      <c r="AJ1386" s="75"/>
      <c r="AK1386" s="75"/>
      <c r="AL1386" s="75"/>
      <c r="AM1386" s="75"/>
    </row>
    <row r="1387">
      <c r="A1387" s="75"/>
      <c r="B1387" s="171"/>
      <c r="C1387" s="172"/>
      <c r="D1387" s="72"/>
      <c r="E1387" s="143"/>
      <c r="F1387" s="71"/>
      <c r="G1387" s="72"/>
      <c r="H1387" s="173"/>
      <c r="I1387" s="71"/>
      <c r="J1387" s="72"/>
      <c r="K1387" s="173"/>
      <c r="L1387" s="71"/>
      <c r="M1387" s="71"/>
      <c r="N1387" s="71"/>
      <c r="O1387" s="72"/>
      <c r="P1387" s="174"/>
      <c r="Q1387" s="71"/>
      <c r="R1387" s="72"/>
      <c r="S1387" s="175"/>
      <c r="T1387" s="72"/>
      <c r="U1387" s="176"/>
      <c r="V1387" s="71"/>
      <c r="W1387" s="72"/>
      <c r="X1387" s="176"/>
      <c r="Y1387" s="72"/>
      <c r="Z1387" s="175"/>
      <c r="AA1387" s="72"/>
      <c r="AB1387" s="177"/>
      <c r="AC1387" s="75"/>
      <c r="AD1387" s="75"/>
      <c r="AE1387" s="75"/>
      <c r="AF1387" s="75"/>
      <c r="AG1387" s="75"/>
      <c r="AH1387" s="75"/>
      <c r="AI1387" s="75"/>
      <c r="AJ1387" s="75"/>
      <c r="AK1387" s="75"/>
      <c r="AL1387" s="75"/>
      <c r="AM1387" s="75"/>
    </row>
    <row r="1388">
      <c r="A1388" s="75"/>
      <c r="B1388" s="171"/>
      <c r="C1388" s="172"/>
      <c r="D1388" s="72"/>
      <c r="E1388" s="143"/>
      <c r="F1388" s="71"/>
      <c r="G1388" s="72"/>
      <c r="H1388" s="173"/>
      <c r="I1388" s="71"/>
      <c r="J1388" s="72"/>
      <c r="K1388" s="173"/>
      <c r="L1388" s="71"/>
      <c r="M1388" s="71"/>
      <c r="N1388" s="71"/>
      <c r="O1388" s="72"/>
      <c r="P1388" s="174"/>
      <c r="Q1388" s="71"/>
      <c r="R1388" s="72"/>
      <c r="S1388" s="175"/>
      <c r="T1388" s="72"/>
      <c r="U1388" s="176"/>
      <c r="V1388" s="71"/>
      <c r="W1388" s="72"/>
      <c r="X1388" s="176"/>
      <c r="Y1388" s="72"/>
      <c r="Z1388" s="175"/>
      <c r="AA1388" s="72"/>
      <c r="AB1388" s="177"/>
      <c r="AC1388" s="75"/>
      <c r="AD1388" s="75"/>
      <c r="AE1388" s="75"/>
      <c r="AF1388" s="75"/>
      <c r="AG1388" s="75"/>
      <c r="AH1388" s="75"/>
      <c r="AI1388" s="75"/>
      <c r="AJ1388" s="75"/>
      <c r="AK1388" s="75"/>
      <c r="AL1388" s="75"/>
      <c r="AM1388" s="75"/>
    </row>
    <row r="1389">
      <c r="A1389" s="75"/>
      <c r="B1389" s="171"/>
      <c r="C1389" s="172"/>
      <c r="D1389" s="72"/>
      <c r="E1389" s="143"/>
      <c r="F1389" s="71"/>
      <c r="G1389" s="72"/>
      <c r="H1389" s="173"/>
      <c r="I1389" s="71"/>
      <c r="J1389" s="72"/>
      <c r="K1389" s="173"/>
      <c r="L1389" s="71"/>
      <c r="M1389" s="71"/>
      <c r="N1389" s="71"/>
      <c r="O1389" s="72"/>
      <c r="P1389" s="174"/>
      <c r="Q1389" s="71"/>
      <c r="R1389" s="72"/>
      <c r="S1389" s="175"/>
      <c r="T1389" s="72"/>
      <c r="U1389" s="176"/>
      <c r="V1389" s="71"/>
      <c r="W1389" s="72"/>
      <c r="X1389" s="176"/>
      <c r="Y1389" s="72"/>
      <c r="Z1389" s="175"/>
      <c r="AA1389" s="72"/>
      <c r="AB1389" s="177"/>
      <c r="AC1389" s="75"/>
      <c r="AD1389" s="75"/>
      <c r="AE1389" s="75"/>
      <c r="AF1389" s="75"/>
      <c r="AG1389" s="75"/>
      <c r="AH1389" s="75"/>
      <c r="AI1389" s="75"/>
      <c r="AJ1389" s="75"/>
      <c r="AK1389" s="75"/>
      <c r="AL1389" s="75"/>
      <c r="AM1389" s="75"/>
    </row>
    <row r="1390">
      <c r="A1390" s="75"/>
      <c r="B1390" s="171"/>
      <c r="C1390" s="172"/>
      <c r="D1390" s="72"/>
      <c r="E1390" s="143"/>
      <c r="F1390" s="71"/>
      <c r="G1390" s="72"/>
      <c r="H1390" s="173"/>
      <c r="I1390" s="71"/>
      <c r="J1390" s="72"/>
      <c r="K1390" s="173"/>
      <c r="L1390" s="71"/>
      <c r="M1390" s="71"/>
      <c r="N1390" s="71"/>
      <c r="O1390" s="72"/>
      <c r="P1390" s="174"/>
      <c r="Q1390" s="71"/>
      <c r="R1390" s="72"/>
      <c r="S1390" s="175"/>
      <c r="T1390" s="72"/>
      <c r="U1390" s="176"/>
      <c r="V1390" s="71"/>
      <c r="W1390" s="72"/>
      <c r="X1390" s="176"/>
      <c r="Y1390" s="72"/>
      <c r="Z1390" s="175"/>
      <c r="AA1390" s="72"/>
      <c r="AB1390" s="177"/>
      <c r="AC1390" s="75"/>
      <c r="AD1390" s="75"/>
      <c r="AE1390" s="75"/>
      <c r="AF1390" s="75"/>
      <c r="AG1390" s="75"/>
      <c r="AH1390" s="75"/>
      <c r="AI1390" s="75"/>
      <c r="AJ1390" s="75"/>
      <c r="AK1390" s="75"/>
      <c r="AL1390" s="75"/>
      <c r="AM1390" s="75"/>
    </row>
    <row r="1391">
      <c r="A1391" s="75"/>
      <c r="B1391" s="171"/>
      <c r="C1391" s="172"/>
      <c r="D1391" s="72"/>
      <c r="E1391" s="143"/>
      <c r="F1391" s="71"/>
      <c r="G1391" s="72"/>
      <c r="H1391" s="173"/>
      <c r="I1391" s="71"/>
      <c r="J1391" s="72"/>
      <c r="K1391" s="173"/>
      <c r="L1391" s="71"/>
      <c r="M1391" s="71"/>
      <c r="N1391" s="71"/>
      <c r="O1391" s="72"/>
      <c r="P1391" s="174"/>
      <c r="Q1391" s="71"/>
      <c r="R1391" s="72"/>
      <c r="S1391" s="175"/>
      <c r="T1391" s="72"/>
      <c r="U1391" s="176"/>
      <c r="V1391" s="71"/>
      <c r="W1391" s="72"/>
      <c r="X1391" s="176"/>
      <c r="Y1391" s="72"/>
      <c r="Z1391" s="175"/>
      <c r="AA1391" s="72"/>
      <c r="AB1391" s="177"/>
      <c r="AC1391" s="75"/>
      <c r="AD1391" s="75"/>
      <c r="AE1391" s="75"/>
      <c r="AF1391" s="75"/>
      <c r="AG1391" s="75"/>
      <c r="AH1391" s="75"/>
      <c r="AI1391" s="75"/>
      <c r="AJ1391" s="75"/>
      <c r="AK1391" s="75"/>
      <c r="AL1391" s="75"/>
      <c r="AM1391" s="75"/>
    </row>
    <row r="1392">
      <c r="A1392" s="75"/>
      <c r="B1392" s="171"/>
      <c r="C1392" s="172"/>
      <c r="D1392" s="72"/>
      <c r="E1392" s="143"/>
      <c r="F1392" s="71"/>
      <c r="G1392" s="72"/>
      <c r="H1392" s="173"/>
      <c r="I1392" s="71"/>
      <c r="J1392" s="72"/>
      <c r="K1392" s="173"/>
      <c r="L1392" s="71"/>
      <c r="M1392" s="71"/>
      <c r="N1392" s="71"/>
      <c r="O1392" s="72"/>
      <c r="P1392" s="174"/>
      <c r="Q1392" s="71"/>
      <c r="R1392" s="72"/>
      <c r="S1392" s="175"/>
      <c r="T1392" s="72"/>
      <c r="U1392" s="176"/>
      <c r="V1392" s="71"/>
      <c r="W1392" s="72"/>
      <c r="X1392" s="176"/>
      <c r="Y1392" s="72"/>
      <c r="Z1392" s="175"/>
      <c r="AA1392" s="72"/>
      <c r="AB1392" s="177"/>
      <c r="AC1392" s="75"/>
      <c r="AD1392" s="75"/>
      <c r="AE1392" s="75"/>
      <c r="AF1392" s="75"/>
      <c r="AG1392" s="75"/>
      <c r="AH1392" s="75"/>
      <c r="AI1392" s="75"/>
      <c r="AJ1392" s="75"/>
      <c r="AK1392" s="75"/>
      <c r="AL1392" s="75"/>
      <c r="AM1392" s="75"/>
    </row>
    <row r="1393">
      <c r="A1393" s="75"/>
      <c r="B1393" s="171"/>
      <c r="C1393" s="172"/>
      <c r="D1393" s="72"/>
      <c r="E1393" s="143"/>
      <c r="F1393" s="71"/>
      <c r="G1393" s="72"/>
      <c r="H1393" s="173"/>
      <c r="I1393" s="71"/>
      <c r="J1393" s="72"/>
      <c r="K1393" s="173"/>
      <c r="L1393" s="71"/>
      <c r="M1393" s="71"/>
      <c r="N1393" s="71"/>
      <c r="O1393" s="72"/>
      <c r="P1393" s="174"/>
      <c r="Q1393" s="71"/>
      <c r="R1393" s="72"/>
      <c r="S1393" s="175"/>
      <c r="T1393" s="72"/>
      <c r="U1393" s="176"/>
      <c r="V1393" s="71"/>
      <c r="W1393" s="72"/>
      <c r="X1393" s="176"/>
      <c r="Y1393" s="72"/>
      <c r="Z1393" s="175"/>
      <c r="AA1393" s="72"/>
      <c r="AB1393" s="177"/>
      <c r="AC1393" s="75"/>
      <c r="AD1393" s="75"/>
      <c r="AE1393" s="75"/>
      <c r="AF1393" s="75"/>
      <c r="AG1393" s="75"/>
      <c r="AH1393" s="75"/>
      <c r="AI1393" s="75"/>
      <c r="AJ1393" s="75"/>
      <c r="AK1393" s="75"/>
      <c r="AL1393" s="75"/>
      <c r="AM1393" s="75"/>
    </row>
    <row r="1394">
      <c r="A1394" s="75"/>
      <c r="B1394" s="171"/>
      <c r="C1394" s="172"/>
      <c r="D1394" s="72"/>
      <c r="E1394" s="143"/>
      <c r="F1394" s="71"/>
      <c r="G1394" s="72"/>
      <c r="H1394" s="173"/>
      <c r="I1394" s="71"/>
      <c r="J1394" s="72"/>
      <c r="K1394" s="173"/>
      <c r="L1394" s="71"/>
      <c r="M1394" s="71"/>
      <c r="N1394" s="71"/>
      <c r="O1394" s="72"/>
      <c r="P1394" s="174"/>
      <c r="Q1394" s="71"/>
      <c r="R1394" s="72"/>
      <c r="S1394" s="175"/>
      <c r="T1394" s="72"/>
      <c r="U1394" s="176"/>
      <c r="V1394" s="71"/>
      <c r="W1394" s="72"/>
      <c r="X1394" s="176"/>
      <c r="Y1394" s="72"/>
      <c r="Z1394" s="175"/>
      <c r="AA1394" s="72"/>
      <c r="AB1394" s="177"/>
      <c r="AC1394" s="75"/>
      <c r="AD1394" s="75"/>
      <c r="AE1394" s="75"/>
      <c r="AF1394" s="75"/>
      <c r="AG1394" s="75"/>
      <c r="AH1394" s="75"/>
      <c r="AI1394" s="75"/>
      <c r="AJ1394" s="75"/>
      <c r="AK1394" s="75"/>
      <c r="AL1394" s="75"/>
      <c r="AM1394" s="75"/>
    </row>
    <row r="1395">
      <c r="A1395" s="75"/>
      <c r="B1395" s="171"/>
      <c r="C1395" s="172"/>
      <c r="D1395" s="72"/>
      <c r="E1395" s="143"/>
      <c r="F1395" s="71"/>
      <c r="G1395" s="72"/>
      <c r="H1395" s="173"/>
      <c r="I1395" s="71"/>
      <c r="J1395" s="72"/>
      <c r="K1395" s="173"/>
      <c r="L1395" s="71"/>
      <c r="M1395" s="71"/>
      <c r="N1395" s="71"/>
      <c r="O1395" s="72"/>
      <c r="P1395" s="174"/>
      <c r="Q1395" s="71"/>
      <c r="R1395" s="72"/>
      <c r="S1395" s="175"/>
      <c r="T1395" s="72"/>
      <c r="U1395" s="176"/>
      <c r="V1395" s="71"/>
      <c r="W1395" s="72"/>
      <c r="X1395" s="176"/>
      <c r="Y1395" s="72"/>
      <c r="Z1395" s="175"/>
      <c r="AA1395" s="72"/>
      <c r="AB1395" s="177"/>
      <c r="AC1395" s="75"/>
      <c r="AD1395" s="75"/>
      <c r="AE1395" s="75"/>
      <c r="AF1395" s="75"/>
      <c r="AG1395" s="75"/>
      <c r="AH1395" s="75"/>
      <c r="AI1395" s="75"/>
      <c r="AJ1395" s="75"/>
      <c r="AK1395" s="75"/>
      <c r="AL1395" s="75"/>
      <c r="AM1395" s="75"/>
    </row>
    <row r="1396">
      <c r="A1396" s="75"/>
      <c r="B1396" s="171"/>
      <c r="C1396" s="172"/>
      <c r="D1396" s="72"/>
      <c r="E1396" s="143"/>
      <c r="F1396" s="71"/>
      <c r="G1396" s="72"/>
      <c r="H1396" s="173"/>
      <c r="I1396" s="71"/>
      <c r="J1396" s="72"/>
      <c r="K1396" s="173"/>
      <c r="L1396" s="71"/>
      <c r="M1396" s="71"/>
      <c r="N1396" s="71"/>
      <c r="O1396" s="72"/>
      <c r="P1396" s="174"/>
      <c r="Q1396" s="71"/>
      <c r="R1396" s="72"/>
      <c r="S1396" s="175"/>
      <c r="T1396" s="72"/>
      <c r="U1396" s="176"/>
      <c r="V1396" s="71"/>
      <c r="W1396" s="72"/>
      <c r="X1396" s="176"/>
      <c r="Y1396" s="72"/>
      <c r="Z1396" s="175"/>
      <c r="AA1396" s="72"/>
      <c r="AB1396" s="177"/>
      <c r="AC1396" s="75"/>
      <c r="AD1396" s="75"/>
      <c r="AE1396" s="75"/>
      <c r="AF1396" s="75"/>
      <c r="AG1396" s="75"/>
      <c r="AH1396" s="75"/>
      <c r="AI1396" s="75"/>
      <c r="AJ1396" s="75"/>
      <c r="AK1396" s="75"/>
      <c r="AL1396" s="75"/>
      <c r="AM1396" s="75"/>
    </row>
    <row r="1397">
      <c r="A1397" s="75"/>
      <c r="B1397" s="171"/>
      <c r="C1397" s="172"/>
      <c r="D1397" s="72"/>
      <c r="E1397" s="143"/>
      <c r="F1397" s="71"/>
      <c r="G1397" s="72"/>
      <c r="H1397" s="173"/>
      <c r="I1397" s="71"/>
      <c r="J1397" s="72"/>
      <c r="K1397" s="173"/>
      <c r="L1397" s="71"/>
      <c r="M1397" s="71"/>
      <c r="N1397" s="71"/>
      <c r="O1397" s="72"/>
      <c r="P1397" s="174"/>
      <c r="Q1397" s="71"/>
      <c r="R1397" s="72"/>
      <c r="S1397" s="175"/>
      <c r="T1397" s="72"/>
      <c r="U1397" s="176"/>
      <c r="V1397" s="71"/>
      <c r="W1397" s="72"/>
      <c r="X1397" s="176"/>
      <c r="Y1397" s="72"/>
      <c r="Z1397" s="175"/>
      <c r="AA1397" s="72"/>
      <c r="AB1397" s="177"/>
      <c r="AC1397" s="75"/>
      <c r="AD1397" s="75"/>
      <c r="AE1397" s="75"/>
      <c r="AF1397" s="75"/>
      <c r="AG1397" s="75"/>
      <c r="AH1397" s="75"/>
      <c r="AI1397" s="75"/>
      <c r="AJ1397" s="75"/>
      <c r="AK1397" s="75"/>
      <c r="AL1397" s="75"/>
      <c r="AM1397" s="75"/>
    </row>
    <row r="1398">
      <c r="A1398" s="75"/>
      <c r="B1398" s="171"/>
      <c r="C1398" s="172"/>
      <c r="D1398" s="72"/>
      <c r="E1398" s="143"/>
      <c r="F1398" s="71"/>
      <c r="G1398" s="72"/>
      <c r="H1398" s="173"/>
      <c r="I1398" s="71"/>
      <c r="J1398" s="72"/>
      <c r="K1398" s="173"/>
      <c r="L1398" s="71"/>
      <c r="M1398" s="71"/>
      <c r="N1398" s="71"/>
      <c r="O1398" s="72"/>
      <c r="P1398" s="174"/>
      <c r="Q1398" s="71"/>
      <c r="R1398" s="72"/>
      <c r="S1398" s="175"/>
      <c r="T1398" s="72"/>
      <c r="U1398" s="176"/>
      <c r="V1398" s="71"/>
      <c r="W1398" s="72"/>
      <c r="X1398" s="176"/>
      <c r="Y1398" s="72"/>
      <c r="Z1398" s="175"/>
      <c r="AA1398" s="72"/>
      <c r="AB1398" s="177"/>
      <c r="AC1398" s="75"/>
      <c r="AD1398" s="75"/>
      <c r="AE1398" s="75"/>
      <c r="AF1398" s="75"/>
      <c r="AG1398" s="75"/>
      <c r="AH1398" s="75"/>
      <c r="AI1398" s="75"/>
      <c r="AJ1398" s="75"/>
      <c r="AK1398" s="75"/>
      <c r="AL1398" s="75"/>
      <c r="AM1398" s="75"/>
    </row>
    <row r="1399">
      <c r="A1399" s="75"/>
      <c r="B1399" s="171"/>
      <c r="C1399" s="172"/>
      <c r="D1399" s="72"/>
      <c r="E1399" s="143"/>
      <c r="F1399" s="71"/>
      <c r="G1399" s="72"/>
      <c r="H1399" s="173"/>
      <c r="I1399" s="71"/>
      <c r="J1399" s="72"/>
      <c r="K1399" s="173"/>
      <c r="L1399" s="71"/>
      <c r="M1399" s="71"/>
      <c r="N1399" s="71"/>
      <c r="O1399" s="72"/>
      <c r="P1399" s="174"/>
      <c r="Q1399" s="71"/>
      <c r="R1399" s="72"/>
      <c r="S1399" s="175"/>
      <c r="T1399" s="72"/>
      <c r="U1399" s="176"/>
      <c r="V1399" s="71"/>
      <c r="W1399" s="72"/>
      <c r="X1399" s="176"/>
      <c r="Y1399" s="72"/>
      <c r="Z1399" s="175"/>
      <c r="AA1399" s="72"/>
      <c r="AB1399" s="177"/>
      <c r="AC1399" s="75"/>
      <c r="AD1399" s="75"/>
      <c r="AE1399" s="75"/>
      <c r="AF1399" s="75"/>
      <c r="AG1399" s="75"/>
      <c r="AH1399" s="75"/>
      <c r="AI1399" s="75"/>
      <c r="AJ1399" s="75"/>
      <c r="AK1399" s="75"/>
      <c r="AL1399" s="75"/>
      <c r="AM1399" s="75"/>
    </row>
    <row r="1400">
      <c r="A1400" s="75"/>
      <c r="B1400" s="171"/>
      <c r="C1400" s="172"/>
      <c r="D1400" s="72"/>
      <c r="E1400" s="143"/>
      <c r="F1400" s="71"/>
      <c r="G1400" s="72"/>
      <c r="H1400" s="173"/>
      <c r="I1400" s="71"/>
      <c r="J1400" s="72"/>
      <c r="K1400" s="173"/>
      <c r="L1400" s="71"/>
      <c r="M1400" s="71"/>
      <c r="N1400" s="71"/>
      <c r="O1400" s="72"/>
      <c r="P1400" s="174"/>
      <c r="Q1400" s="71"/>
      <c r="R1400" s="72"/>
      <c r="S1400" s="175"/>
      <c r="T1400" s="72"/>
      <c r="U1400" s="176"/>
      <c r="V1400" s="71"/>
      <c r="W1400" s="72"/>
      <c r="X1400" s="176"/>
      <c r="Y1400" s="72"/>
      <c r="Z1400" s="175"/>
      <c r="AA1400" s="72"/>
      <c r="AB1400" s="177"/>
      <c r="AC1400" s="75"/>
      <c r="AD1400" s="75"/>
      <c r="AE1400" s="75"/>
      <c r="AF1400" s="75"/>
      <c r="AG1400" s="75"/>
      <c r="AH1400" s="75"/>
      <c r="AI1400" s="75"/>
      <c r="AJ1400" s="75"/>
      <c r="AK1400" s="75"/>
      <c r="AL1400" s="75"/>
      <c r="AM1400" s="75"/>
    </row>
    <row r="1401">
      <c r="A1401" s="75"/>
      <c r="B1401" s="171"/>
      <c r="C1401" s="172"/>
      <c r="D1401" s="72"/>
      <c r="E1401" s="143"/>
      <c r="F1401" s="71"/>
      <c r="G1401" s="72"/>
      <c r="H1401" s="173"/>
      <c r="I1401" s="71"/>
      <c r="J1401" s="72"/>
      <c r="K1401" s="173"/>
      <c r="L1401" s="71"/>
      <c r="M1401" s="71"/>
      <c r="N1401" s="71"/>
      <c r="O1401" s="72"/>
      <c r="P1401" s="174"/>
      <c r="Q1401" s="71"/>
      <c r="R1401" s="72"/>
      <c r="S1401" s="175"/>
      <c r="T1401" s="72"/>
      <c r="U1401" s="176"/>
      <c r="V1401" s="71"/>
      <c r="W1401" s="72"/>
      <c r="X1401" s="176"/>
      <c r="Y1401" s="72"/>
      <c r="Z1401" s="175"/>
      <c r="AA1401" s="72"/>
      <c r="AB1401" s="177"/>
      <c r="AC1401" s="75"/>
      <c r="AD1401" s="75"/>
      <c r="AE1401" s="75"/>
      <c r="AF1401" s="75"/>
      <c r="AG1401" s="75"/>
      <c r="AH1401" s="75"/>
      <c r="AI1401" s="75"/>
      <c r="AJ1401" s="75"/>
      <c r="AK1401" s="75"/>
      <c r="AL1401" s="75"/>
      <c r="AM1401" s="75"/>
    </row>
    <row r="1402">
      <c r="A1402" s="75"/>
      <c r="B1402" s="171"/>
      <c r="C1402" s="172"/>
      <c r="D1402" s="72"/>
      <c r="E1402" s="143"/>
      <c r="F1402" s="71"/>
      <c r="G1402" s="72"/>
      <c r="H1402" s="173"/>
      <c r="I1402" s="71"/>
      <c r="J1402" s="72"/>
      <c r="K1402" s="173"/>
      <c r="L1402" s="71"/>
      <c r="M1402" s="71"/>
      <c r="N1402" s="71"/>
      <c r="O1402" s="72"/>
      <c r="P1402" s="174"/>
      <c r="Q1402" s="71"/>
      <c r="R1402" s="72"/>
      <c r="S1402" s="175"/>
      <c r="T1402" s="72"/>
      <c r="U1402" s="176"/>
      <c r="V1402" s="71"/>
      <c r="W1402" s="72"/>
      <c r="X1402" s="176"/>
      <c r="Y1402" s="72"/>
      <c r="Z1402" s="175"/>
      <c r="AA1402" s="72"/>
      <c r="AB1402" s="177"/>
      <c r="AC1402" s="75"/>
      <c r="AD1402" s="75"/>
      <c r="AE1402" s="75"/>
      <c r="AF1402" s="75"/>
      <c r="AG1402" s="75"/>
      <c r="AH1402" s="75"/>
      <c r="AI1402" s="75"/>
      <c r="AJ1402" s="75"/>
      <c r="AK1402" s="75"/>
      <c r="AL1402" s="75"/>
      <c r="AM1402" s="75"/>
    </row>
    <row r="1403">
      <c r="A1403" s="75"/>
      <c r="B1403" s="171"/>
      <c r="C1403" s="172"/>
      <c r="D1403" s="72"/>
      <c r="E1403" s="143"/>
      <c r="F1403" s="71"/>
      <c r="G1403" s="72"/>
      <c r="H1403" s="173"/>
      <c r="I1403" s="71"/>
      <c r="J1403" s="72"/>
      <c r="K1403" s="173"/>
      <c r="L1403" s="71"/>
      <c r="M1403" s="71"/>
      <c r="N1403" s="71"/>
      <c r="O1403" s="72"/>
      <c r="P1403" s="174"/>
      <c r="Q1403" s="71"/>
      <c r="R1403" s="72"/>
      <c r="S1403" s="175"/>
      <c r="T1403" s="72"/>
      <c r="U1403" s="176"/>
      <c r="V1403" s="71"/>
      <c r="W1403" s="72"/>
      <c r="X1403" s="176"/>
      <c r="Y1403" s="72"/>
      <c r="Z1403" s="175"/>
      <c r="AA1403" s="72"/>
      <c r="AB1403" s="177"/>
      <c r="AC1403" s="75"/>
      <c r="AD1403" s="75"/>
      <c r="AE1403" s="75"/>
      <c r="AF1403" s="75"/>
      <c r="AG1403" s="75"/>
      <c r="AH1403" s="75"/>
      <c r="AI1403" s="75"/>
      <c r="AJ1403" s="75"/>
      <c r="AK1403" s="75"/>
      <c r="AL1403" s="75"/>
      <c r="AM1403" s="75"/>
    </row>
    <row r="1404">
      <c r="A1404" s="75"/>
      <c r="B1404" s="171"/>
      <c r="C1404" s="172"/>
      <c r="D1404" s="72"/>
      <c r="E1404" s="143"/>
      <c r="F1404" s="71"/>
      <c r="G1404" s="72"/>
      <c r="H1404" s="173"/>
      <c r="I1404" s="71"/>
      <c r="J1404" s="72"/>
      <c r="K1404" s="173"/>
      <c r="L1404" s="71"/>
      <c r="M1404" s="71"/>
      <c r="N1404" s="71"/>
      <c r="O1404" s="72"/>
      <c r="P1404" s="174"/>
      <c r="Q1404" s="71"/>
      <c r="R1404" s="72"/>
      <c r="S1404" s="175"/>
      <c r="T1404" s="72"/>
      <c r="U1404" s="176"/>
      <c r="V1404" s="71"/>
      <c r="W1404" s="72"/>
      <c r="X1404" s="176"/>
      <c r="Y1404" s="72"/>
      <c r="Z1404" s="175"/>
      <c r="AA1404" s="72"/>
      <c r="AB1404" s="177"/>
      <c r="AC1404" s="75"/>
      <c r="AD1404" s="75"/>
      <c r="AE1404" s="75"/>
      <c r="AF1404" s="75"/>
      <c r="AG1404" s="75"/>
      <c r="AH1404" s="75"/>
      <c r="AI1404" s="75"/>
      <c r="AJ1404" s="75"/>
      <c r="AK1404" s="75"/>
      <c r="AL1404" s="75"/>
      <c r="AM1404" s="75"/>
    </row>
    <row r="1405">
      <c r="A1405" s="75"/>
      <c r="B1405" s="171"/>
      <c r="C1405" s="172"/>
      <c r="D1405" s="72"/>
      <c r="E1405" s="143"/>
      <c r="F1405" s="71"/>
      <c r="G1405" s="72"/>
      <c r="H1405" s="173"/>
      <c r="I1405" s="71"/>
      <c r="J1405" s="72"/>
      <c r="K1405" s="173"/>
      <c r="L1405" s="71"/>
      <c r="M1405" s="71"/>
      <c r="N1405" s="71"/>
      <c r="O1405" s="72"/>
      <c r="P1405" s="174"/>
      <c r="Q1405" s="71"/>
      <c r="R1405" s="72"/>
      <c r="S1405" s="175"/>
      <c r="T1405" s="72"/>
      <c r="U1405" s="176"/>
      <c r="V1405" s="71"/>
      <c r="W1405" s="72"/>
      <c r="X1405" s="176"/>
      <c r="Y1405" s="72"/>
      <c r="Z1405" s="175"/>
      <c r="AA1405" s="72"/>
      <c r="AB1405" s="177"/>
      <c r="AC1405" s="75"/>
      <c r="AD1405" s="75"/>
      <c r="AE1405" s="75"/>
      <c r="AF1405" s="75"/>
      <c r="AG1405" s="75"/>
      <c r="AH1405" s="75"/>
      <c r="AI1405" s="75"/>
      <c r="AJ1405" s="75"/>
      <c r="AK1405" s="75"/>
      <c r="AL1405" s="75"/>
      <c r="AM1405" s="75"/>
    </row>
    <row r="1406">
      <c r="A1406" s="75"/>
      <c r="B1406" s="171"/>
      <c r="C1406" s="172"/>
      <c r="D1406" s="72"/>
      <c r="E1406" s="143"/>
      <c r="F1406" s="71"/>
      <c r="G1406" s="72"/>
      <c r="H1406" s="173"/>
      <c r="I1406" s="71"/>
      <c r="J1406" s="72"/>
      <c r="K1406" s="173"/>
      <c r="L1406" s="71"/>
      <c r="M1406" s="71"/>
      <c r="N1406" s="71"/>
      <c r="O1406" s="72"/>
      <c r="P1406" s="174"/>
      <c r="Q1406" s="71"/>
      <c r="R1406" s="72"/>
      <c r="S1406" s="175"/>
      <c r="T1406" s="72"/>
      <c r="U1406" s="176"/>
      <c r="V1406" s="71"/>
      <c r="W1406" s="72"/>
      <c r="X1406" s="176"/>
      <c r="Y1406" s="72"/>
      <c r="Z1406" s="175"/>
      <c r="AA1406" s="72"/>
      <c r="AB1406" s="177"/>
      <c r="AC1406" s="75"/>
      <c r="AD1406" s="75"/>
      <c r="AE1406" s="75"/>
      <c r="AF1406" s="75"/>
      <c r="AG1406" s="75"/>
      <c r="AH1406" s="75"/>
      <c r="AI1406" s="75"/>
      <c r="AJ1406" s="75"/>
      <c r="AK1406" s="75"/>
      <c r="AL1406" s="75"/>
      <c r="AM1406" s="75"/>
    </row>
    <row r="1407">
      <c r="A1407" s="75"/>
      <c r="B1407" s="171"/>
      <c r="C1407" s="172"/>
      <c r="D1407" s="72"/>
      <c r="E1407" s="143"/>
      <c r="F1407" s="71"/>
      <c r="G1407" s="72"/>
      <c r="H1407" s="173"/>
      <c r="I1407" s="71"/>
      <c r="J1407" s="72"/>
      <c r="K1407" s="173"/>
      <c r="L1407" s="71"/>
      <c r="M1407" s="71"/>
      <c r="N1407" s="71"/>
      <c r="O1407" s="72"/>
      <c r="P1407" s="174"/>
      <c r="Q1407" s="71"/>
      <c r="R1407" s="72"/>
      <c r="S1407" s="175"/>
      <c r="T1407" s="72"/>
      <c r="U1407" s="176"/>
      <c r="V1407" s="71"/>
      <c r="W1407" s="72"/>
      <c r="X1407" s="176"/>
      <c r="Y1407" s="72"/>
      <c r="Z1407" s="175"/>
      <c r="AA1407" s="72"/>
      <c r="AB1407" s="177"/>
      <c r="AC1407" s="75"/>
      <c r="AD1407" s="75"/>
      <c r="AE1407" s="75"/>
      <c r="AF1407" s="75"/>
      <c r="AG1407" s="75"/>
      <c r="AH1407" s="75"/>
      <c r="AI1407" s="75"/>
      <c r="AJ1407" s="75"/>
      <c r="AK1407" s="75"/>
      <c r="AL1407" s="75"/>
      <c r="AM1407" s="75"/>
    </row>
    <row r="1408">
      <c r="A1408" s="75"/>
      <c r="B1408" s="171"/>
      <c r="C1408" s="172"/>
      <c r="D1408" s="72"/>
      <c r="E1408" s="143"/>
      <c r="F1408" s="71"/>
      <c r="G1408" s="72"/>
      <c r="H1408" s="173"/>
      <c r="I1408" s="71"/>
      <c r="J1408" s="72"/>
      <c r="K1408" s="173"/>
      <c r="L1408" s="71"/>
      <c r="M1408" s="71"/>
      <c r="N1408" s="71"/>
      <c r="O1408" s="72"/>
      <c r="P1408" s="174"/>
      <c r="Q1408" s="71"/>
      <c r="R1408" s="72"/>
      <c r="S1408" s="175"/>
      <c r="T1408" s="72"/>
      <c r="U1408" s="176"/>
      <c r="V1408" s="71"/>
      <c r="W1408" s="72"/>
      <c r="X1408" s="176"/>
      <c r="Y1408" s="72"/>
      <c r="Z1408" s="175"/>
      <c r="AA1408" s="72"/>
      <c r="AB1408" s="177"/>
      <c r="AC1408" s="75"/>
      <c r="AD1408" s="75"/>
      <c r="AE1408" s="75"/>
      <c r="AF1408" s="75"/>
      <c r="AG1408" s="75"/>
      <c r="AH1408" s="75"/>
      <c r="AI1408" s="75"/>
      <c r="AJ1408" s="75"/>
      <c r="AK1408" s="75"/>
      <c r="AL1408" s="75"/>
      <c r="AM1408" s="75"/>
    </row>
    <row r="1409">
      <c r="A1409" s="75"/>
      <c r="B1409" s="171"/>
      <c r="C1409" s="172"/>
      <c r="D1409" s="72"/>
      <c r="E1409" s="143"/>
      <c r="F1409" s="71"/>
      <c r="G1409" s="72"/>
      <c r="H1409" s="173"/>
      <c r="I1409" s="71"/>
      <c r="J1409" s="72"/>
      <c r="K1409" s="173"/>
      <c r="L1409" s="71"/>
      <c r="M1409" s="71"/>
      <c r="N1409" s="71"/>
      <c r="O1409" s="72"/>
      <c r="P1409" s="174"/>
      <c r="Q1409" s="71"/>
      <c r="R1409" s="72"/>
      <c r="S1409" s="175"/>
      <c r="T1409" s="72"/>
      <c r="U1409" s="176"/>
      <c r="V1409" s="71"/>
      <c r="W1409" s="72"/>
      <c r="X1409" s="176"/>
      <c r="Y1409" s="72"/>
      <c r="Z1409" s="175"/>
      <c r="AA1409" s="72"/>
      <c r="AB1409" s="177"/>
      <c r="AC1409" s="75"/>
      <c r="AD1409" s="75"/>
      <c r="AE1409" s="75"/>
      <c r="AF1409" s="75"/>
      <c r="AG1409" s="75"/>
      <c r="AH1409" s="75"/>
      <c r="AI1409" s="75"/>
      <c r="AJ1409" s="75"/>
      <c r="AK1409" s="75"/>
      <c r="AL1409" s="75"/>
      <c r="AM1409" s="75"/>
    </row>
    <row r="1410">
      <c r="A1410" s="75"/>
      <c r="B1410" s="171"/>
      <c r="C1410" s="172"/>
      <c r="D1410" s="72"/>
      <c r="E1410" s="143"/>
      <c r="F1410" s="71"/>
      <c r="G1410" s="72"/>
      <c r="H1410" s="173"/>
      <c r="I1410" s="71"/>
      <c r="J1410" s="72"/>
      <c r="K1410" s="173"/>
      <c r="L1410" s="71"/>
      <c r="M1410" s="71"/>
      <c r="N1410" s="71"/>
      <c r="O1410" s="72"/>
      <c r="P1410" s="174"/>
      <c r="Q1410" s="71"/>
      <c r="R1410" s="72"/>
      <c r="S1410" s="175"/>
      <c r="T1410" s="72"/>
      <c r="U1410" s="176"/>
      <c r="V1410" s="71"/>
      <c r="W1410" s="72"/>
      <c r="X1410" s="176"/>
      <c r="Y1410" s="72"/>
      <c r="Z1410" s="175"/>
      <c r="AA1410" s="72"/>
      <c r="AB1410" s="177"/>
      <c r="AC1410" s="75"/>
      <c r="AD1410" s="75"/>
      <c r="AE1410" s="75"/>
      <c r="AF1410" s="75"/>
      <c r="AG1410" s="75"/>
      <c r="AH1410" s="75"/>
      <c r="AI1410" s="75"/>
      <c r="AJ1410" s="75"/>
      <c r="AK1410" s="75"/>
      <c r="AL1410" s="75"/>
      <c r="AM1410" s="75"/>
    </row>
    <row r="1411">
      <c r="A1411" s="75"/>
      <c r="B1411" s="171"/>
      <c r="C1411" s="172"/>
      <c r="D1411" s="72"/>
      <c r="E1411" s="143"/>
      <c r="F1411" s="71"/>
      <c r="G1411" s="72"/>
      <c r="H1411" s="173"/>
      <c r="I1411" s="71"/>
      <c r="J1411" s="72"/>
      <c r="K1411" s="173"/>
      <c r="L1411" s="71"/>
      <c r="M1411" s="71"/>
      <c r="N1411" s="71"/>
      <c r="O1411" s="72"/>
      <c r="P1411" s="174"/>
      <c r="Q1411" s="71"/>
      <c r="R1411" s="72"/>
      <c r="S1411" s="175"/>
      <c r="T1411" s="72"/>
      <c r="U1411" s="176"/>
      <c r="V1411" s="71"/>
      <c r="W1411" s="72"/>
      <c r="X1411" s="176"/>
      <c r="Y1411" s="72"/>
      <c r="Z1411" s="175"/>
      <c r="AA1411" s="72"/>
      <c r="AB1411" s="177"/>
      <c r="AC1411" s="75"/>
      <c r="AD1411" s="75"/>
      <c r="AE1411" s="75"/>
      <c r="AF1411" s="75"/>
      <c r="AG1411" s="75"/>
      <c r="AH1411" s="75"/>
      <c r="AI1411" s="75"/>
      <c r="AJ1411" s="75"/>
      <c r="AK1411" s="75"/>
      <c r="AL1411" s="75"/>
      <c r="AM1411" s="75"/>
    </row>
    <row r="1412">
      <c r="A1412" s="75"/>
      <c r="B1412" s="171"/>
      <c r="C1412" s="172"/>
      <c r="D1412" s="72"/>
      <c r="E1412" s="143"/>
      <c r="F1412" s="71"/>
      <c r="G1412" s="72"/>
      <c r="H1412" s="173"/>
      <c r="I1412" s="71"/>
      <c r="J1412" s="72"/>
      <c r="K1412" s="173"/>
      <c r="L1412" s="71"/>
      <c r="M1412" s="71"/>
      <c r="N1412" s="71"/>
      <c r="O1412" s="72"/>
      <c r="P1412" s="174"/>
      <c r="Q1412" s="71"/>
      <c r="R1412" s="72"/>
      <c r="S1412" s="175"/>
      <c r="T1412" s="72"/>
      <c r="U1412" s="176"/>
      <c r="V1412" s="71"/>
      <c r="W1412" s="72"/>
      <c r="X1412" s="176"/>
      <c r="Y1412" s="72"/>
      <c r="Z1412" s="175"/>
      <c r="AA1412" s="72"/>
      <c r="AB1412" s="177"/>
      <c r="AC1412" s="75"/>
      <c r="AD1412" s="75"/>
      <c r="AE1412" s="75"/>
      <c r="AF1412" s="75"/>
      <c r="AG1412" s="75"/>
      <c r="AH1412" s="75"/>
      <c r="AI1412" s="75"/>
      <c r="AJ1412" s="75"/>
      <c r="AK1412" s="75"/>
      <c r="AL1412" s="75"/>
      <c r="AM1412" s="75"/>
    </row>
    <row r="1413">
      <c r="A1413" s="75"/>
      <c r="B1413" s="171"/>
      <c r="C1413" s="172"/>
      <c r="D1413" s="72"/>
      <c r="E1413" s="143"/>
      <c r="F1413" s="71"/>
      <c r="G1413" s="72"/>
      <c r="H1413" s="173"/>
      <c r="I1413" s="71"/>
      <c r="J1413" s="72"/>
      <c r="K1413" s="173"/>
      <c r="L1413" s="71"/>
      <c r="M1413" s="71"/>
      <c r="N1413" s="71"/>
      <c r="O1413" s="72"/>
      <c r="P1413" s="174"/>
      <c r="Q1413" s="71"/>
      <c r="R1413" s="72"/>
      <c r="S1413" s="175"/>
      <c r="T1413" s="72"/>
      <c r="U1413" s="176"/>
      <c r="V1413" s="71"/>
      <c r="W1413" s="72"/>
      <c r="X1413" s="176"/>
      <c r="Y1413" s="72"/>
      <c r="Z1413" s="175"/>
      <c r="AA1413" s="72"/>
      <c r="AB1413" s="177"/>
      <c r="AC1413" s="75"/>
      <c r="AD1413" s="75"/>
      <c r="AE1413" s="75"/>
      <c r="AF1413" s="75"/>
      <c r="AG1413" s="75"/>
      <c r="AH1413" s="75"/>
      <c r="AI1413" s="75"/>
      <c r="AJ1413" s="75"/>
      <c r="AK1413" s="75"/>
      <c r="AL1413" s="75"/>
      <c r="AM1413" s="75"/>
    </row>
    <row r="1414">
      <c r="A1414" s="75"/>
      <c r="B1414" s="171"/>
      <c r="C1414" s="172"/>
      <c r="D1414" s="72"/>
      <c r="E1414" s="143"/>
      <c r="F1414" s="71"/>
      <c r="G1414" s="72"/>
      <c r="H1414" s="173"/>
      <c r="I1414" s="71"/>
      <c r="J1414" s="72"/>
      <c r="K1414" s="173"/>
      <c r="L1414" s="71"/>
      <c r="M1414" s="71"/>
      <c r="N1414" s="71"/>
      <c r="O1414" s="72"/>
      <c r="P1414" s="174"/>
      <c r="Q1414" s="71"/>
      <c r="R1414" s="72"/>
      <c r="S1414" s="175"/>
      <c r="T1414" s="72"/>
      <c r="U1414" s="176"/>
      <c r="V1414" s="71"/>
      <c r="W1414" s="72"/>
      <c r="X1414" s="176"/>
      <c r="Y1414" s="72"/>
      <c r="Z1414" s="175"/>
      <c r="AA1414" s="72"/>
      <c r="AB1414" s="177"/>
      <c r="AC1414" s="75"/>
      <c r="AD1414" s="75"/>
      <c r="AE1414" s="75"/>
      <c r="AF1414" s="75"/>
      <c r="AG1414" s="75"/>
      <c r="AH1414" s="75"/>
      <c r="AI1414" s="75"/>
      <c r="AJ1414" s="75"/>
      <c r="AK1414" s="75"/>
      <c r="AL1414" s="75"/>
      <c r="AM1414" s="75"/>
    </row>
    <row r="1415">
      <c r="A1415" s="75"/>
      <c r="B1415" s="171"/>
      <c r="C1415" s="172"/>
      <c r="D1415" s="72"/>
      <c r="E1415" s="143"/>
      <c r="F1415" s="71"/>
      <c r="G1415" s="72"/>
      <c r="H1415" s="173"/>
      <c r="I1415" s="71"/>
      <c r="J1415" s="72"/>
      <c r="K1415" s="173"/>
      <c r="L1415" s="71"/>
      <c r="M1415" s="71"/>
      <c r="N1415" s="71"/>
      <c r="O1415" s="72"/>
      <c r="P1415" s="174"/>
      <c r="Q1415" s="71"/>
      <c r="R1415" s="72"/>
      <c r="S1415" s="175"/>
      <c r="T1415" s="72"/>
      <c r="U1415" s="176"/>
      <c r="V1415" s="71"/>
      <c r="W1415" s="72"/>
      <c r="X1415" s="176"/>
      <c r="Y1415" s="72"/>
      <c r="Z1415" s="175"/>
      <c r="AA1415" s="72"/>
      <c r="AB1415" s="177"/>
      <c r="AC1415" s="75"/>
      <c r="AD1415" s="75"/>
      <c r="AE1415" s="75"/>
      <c r="AF1415" s="75"/>
      <c r="AG1415" s="75"/>
      <c r="AH1415" s="75"/>
      <c r="AI1415" s="75"/>
      <c r="AJ1415" s="75"/>
      <c r="AK1415" s="75"/>
      <c r="AL1415" s="75"/>
      <c r="AM1415" s="75"/>
    </row>
    <row r="1416">
      <c r="A1416" s="75"/>
      <c r="B1416" s="171"/>
      <c r="C1416" s="172"/>
      <c r="D1416" s="72"/>
      <c r="E1416" s="143"/>
      <c r="F1416" s="71"/>
      <c r="G1416" s="72"/>
      <c r="H1416" s="173"/>
      <c r="I1416" s="71"/>
      <c r="J1416" s="72"/>
      <c r="K1416" s="173"/>
      <c r="L1416" s="71"/>
      <c r="M1416" s="71"/>
      <c r="N1416" s="71"/>
      <c r="O1416" s="72"/>
      <c r="P1416" s="174"/>
      <c r="Q1416" s="71"/>
      <c r="R1416" s="72"/>
      <c r="S1416" s="175"/>
      <c r="T1416" s="72"/>
      <c r="U1416" s="176"/>
      <c r="V1416" s="71"/>
      <c r="W1416" s="72"/>
      <c r="X1416" s="176"/>
      <c r="Y1416" s="72"/>
      <c r="Z1416" s="175"/>
      <c r="AA1416" s="72"/>
      <c r="AB1416" s="177"/>
      <c r="AC1416" s="75"/>
      <c r="AD1416" s="75"/>
      <c r="AE1416" s="75"/>
      <c r="AF1416" s="75"/>
      <c r="AG1416" s="75"/>
      <c r="AH1416" s="75"/>
      <c r="AI1416" s="75"/>
      <c r="AJ1416" s="75"/>
      <c r="AK1416" s="75"/>
      <c r="AL1416" s="75"/>
      <c r="AM1416" s="75"/>
    </row>
    <row r="1417">
      <c r="A1417" s="75"/>
      <c r="B1417" s="171"/>
      <c r="C1417" s="172"/>
      <c r="D1417" s="72"/>
      <c r="E1417" s="143"/>
      <c r="F1417" s="71"/>
      <c r="G1417" s="72"/>
      <c r="H1417" s="173"/>
      <c r="I1417" s="71"/>
      <c r="J1417" s="72"/>
      <c r="K1417" s="173"/>
      <c r="L1417" s="71"/>
      <c r="M1417" s="71"/>
      <c r="N1417" s="71"/>
      <c r="O1417" s="72"/>
      <c r="P1417" s="174"/>
      <c r="Q1417" s="71"/>
      <c r="R1417" s="72"/>
      <c r="S1417" s="175"/>
      <c r="T1417" s="72"/>
      <c r="U1417" s="176"/>
      <c r="V1417" s="71"/>
      <c r="W1417" s="72"/>
      <c r="X1417" s="176"/>
      <c r="Y1417" s="72"/>
      <c r="Z1417" s="175"/>
      <c r="AA1417" s="72"/>
      <c r="AB1417" s="177"/>
      <c r="AC1417" s="75"/>
      <c r="AD1417" s="75"/>
      <c r="AE1417" s="75"/>
      <c r="AF1417" s="75"/>
      <c r="AG1417" s="75"/>
      <c r="AH1417" s="75"/>
      <c r="AI1417" s="75"/>
      <c r="AJ1417" s="75"/>
      <c r="AK1417" s="75"/>
      <c r="AL1417" s="75"/>
      <c r="AM1417" s="75"/>
    </row>
    <row r="1418">
      <c r="A1418" s="75"/>
      <c r="B1418" s="171"/>
      <c r="C1418" s="172"/>
      <c r="D1418" s="72"/>
      <c r="E1418" s="143"/>
      <c r="F1418" s="71"/>
      <c r="G1418" s="72"/>
      <c r="H1418" s="173"/>
      <c r="I1418" s="71"/>
      <c r="J1418" s="72"/>
      <c r="K1418" s="173"/>
      <c r="L1418" s="71"/>
      <c r="M1418" s="71"/>
      <c r="N1418" s="71"/>
      <c r="O1418" s="72"/>
      <c r="P1418" s="174"/>
      <c r="Q1418" s="71"/>
      <c r="R1418" s="72"/>
      <c r="S1418" s="175"/>
      <c r="T1418" s="72"/>
      <c r="U1418" s="176"/>
      <c r="V1418" s="71"/>
      <c r="W1418" s="72"/>
      <c r="X1418" s="176"/>
      <c r="Y1418" s="72"/>
      <c r="Z1418" s="175"/>
      <c r="AA1418" s="72"/>
      <c r="AB1418" s="177"/>
      <c r="AC1418" s="75"/>
      <c r="AD1418" s="75"/>
      <c r="AE1418" s="75"/>
      <c r="AF1418" s="75"/>
      <c r="AG1418" s="75"/>
      <c r="AH1418" s="75"/>
      <c r="AI1418" s="75"/>
      <c r="AJ1418" s="75"/>
      <c r="AK1418" s="75"/>
      <c r="AL1418" s="75"/>
      <c r="AM1418" s="75"/>
    </row>
    <row r="1419">
      <c r="A1419" s="75"/>
      <c r="B1419" s="171"/>
      <c r="C1419" s="172"/>
      <c r="D1419" s="72"/>
      <c r="E1419" s="143"/>
      <c r="F1419" s="71"/>
      <c r="G1419" s="72"/>
      <c r="H1419" s="173"/>
      <c r="I1419" s="71"/>
      <c r="J1419" s="72"/>
      <c r="K1419" s="173"/>
      <c r="L1419" s="71"/>
      <c r="M1419" s="71"/>
      <c r="N1419" s="71"/>
      <c r="O1419" s="72"/>
      <c r="P1419" s="174"/>
      <c r="Q1419" s="71"/>
      <c r="R1419" s="72"/>
      <c r="S1419" s="175"/>
      <c r="T1419" s="72"/>
      <c r="U1419" s="176"/>
      <c r="V1419" s="71"/>
      <c r="W1419" s="72"/>
      <c r="X1419" s="176"/>
      <c r="Y1419" s="72"/>
      <c r="Z1419" s="175"/>
      <c r="AA1419" s="72"/>
      <c r="AB1419" s="177"/>
      <c r="AC1419" s="75"/>
      <c r="AD1419" s="75"/>
      <c r="AE1419" s="75"/>
      <c r="AF1419" s="75"/>
      <c r="AG1419" s="75"/>
      <c r="AH1419" s="75"/>
      <c r="AI1419" s="75"/>
      <c r="AJ1419" s="75"/>
      <c r="AK1419" s="75"/>
      <c r="AL1419" s="75"/>
      <c r="AM1419" s="75"/>
    </row>
    <row r="1420">
      <c r="A1420" s="75"/>
      <c r="B1420" s="171"/>
      <c r="C1420" s="172"/>
      <c r="D1420" s="72"/>
      <c r="E1420" s="143"/>
      <c r="F1420" s="71"/>
      <c r="G1420" s="72"/>
      <c r="H1420" s="173"/>
      <c r="I1420" s="71"/>
      <c r="J1420" s="72"/>
      <c r="K1420" s="173"/>
      <c r="L1420" s="71"/>
      <c r="M1420" s="71"/>
      <c r="N1420" s="71"/>
      <c r="O1420" s="72"/>
      <c r="P1420" s="174"/>
      <c r="Q1420" s="71"/>
      <c r="R1420" s="72"/>
      <c r="S1420" s="175"/>
      <c r="T1420" s="72"/>
      <c r="U1420" s="176"/>
      <c r="V1420" s="71"/>
      <c r="W1420" s="72"/>
      <c r="X1420" s="176"/>
      <c r="Y1420" s="72"/>
      <c r="Z1420" s="175"/>
      <c r="AA1420" s="72"/>
      <c r="AB1420" s="177"/>
      <c r="AC1420" s="75"/>
      <c r="AD1420" s="75"/>
      <c r="AE1420" s="75"/>
      <c r="AF1420" s="75"/>
      <c r="AG1420" s="75"/>
      <c r="AH1420" s="75"/>
      <c r="AI1420" s="75"/>
      <c r="AJ1420" s="75"/>
      <c r="AK1420" s="75"/>
      <c r="AL1420" s="75"/>
      <c r="AM1420" s="75"/>
    </row>
    <row r="1421">
      <c r="A1421" s="75"/>
      <c r="B1421" s="171"/>
      <c r="C1421" s="172"/>
      <c r="D1421" s="72"/>
      <c r="E1421" s="143"/>
      <c r="F1421" s="71"/>
      <c r="G1421" s="72"/>
      <c r="H1421" s="173"/>
      <c r="I1421" s="71"/>
      <c r="J1421" s="72"/>
      <c r="K1421" s="173"/>
      <c r="L1421" s="71"/>
      <c r="M1421" s="71"/>
      <c r="N1421" s="71"/>
      <c r="O1421" s="72"/>
      <c r="P1421" s="174"/>
      <c r="Q1421" s="71"/>
      <c r="R1421" s="72"/>
      <c r="S1421" s="175"/>
      <c r="T1421" s="72"/>
      <c r="U1421" s="176"/>
      <c r="V1421" s="71"/>
      <c r="W1421" s="72"/>
      <c r="X1421" s="176"/>
      <c r="Y1421" s="72"/>
      <c r="Z1421" s="175"/>
      <c r="AA1421" s="72"/>
      <c r="AB1421" s="177"/>
      <c r="AC1421" s="75"/>
      <c r="AD1421" s="75"/>
      <c r="AE1421" s="75"/>
      <c r="AF1421" s="75"/>
      <c r="AG1421" s="75"/>
      <c r="AH1421" s="75"/>
      <c r="AI1421" s="75"/>
      <c r="AJ1421" s="75"/>
      <c r="AK1421" s="75"/>
      <c r="AL1421" s="75"/>
      <c r="AM1421" s="75"/>
    </row>
    <row r="1422">
      <c r="A1422" s="75"/>
      <c r="B1422" s="171"/>
      <c r="C1422" s="172"/>
      <c r="D1422" s="72"/>
      <c r="E1422" s="143"/>
      <c r="F1422" s="71"/>
      <c r="G1422" s="72"/>
      <c r="H1422" s="173"/>
      <c r="I1422" s="71"/>
      <c r="J1422" s="72"/>
      <c r="K1422" s="173"/>
      <c r="L1422" s="71"/>
      <c r="M1422" s="71"/>
      <c r="N1422" s="71"/>
      <c r="O1422" s="72"/>
      <c r="P1422" s="174"/>
      <c r="Q1422" s="71"/>
      <c r="R1422" s="72"/>
      <c r="S1422" s="175"/>
      <c r="T1422" s="72"/>
      <c r="U1422" s="176"/>
      <c r="V1422" s="71"/>
      <c r="W1422" s="72"/>
      <c r="X1422" s="176"/>
      <c r="Y1422" s="72"/>
      <c r="Z1422" s="175"/>
      <c r="AA1422" s="72"/>
      <c r="AB1422" s="177"/>
      <c r="AC1422" s="75"/>
      <c r="AD1422" s="75"/>
      <c r="AE1422" s="75"/>
      <c r="AF1422" s="75"/>
      <c r="AG1422" s="75"/>
      <c r="AH1422" s="75"/>
      <c r="AI1422" s="75"/>
      <c r="AJ1422" s="75"/>
      <c r="AK1422" s="75"/>
      <c r="AL1422" s="75"/>
      <c r="AM1422" s="75"/>
    </row>
    <row r="1423">
      <c r="A1423" s="75"/>
      <c r="B1423" s="171"/>
      <c r="C1423" s="172"/>
      <c r="D1423" s="72"/>
      <c r="E1423" s="143"/>
      <c r="F1423" s="71"/>
      <c r="G1423" s="72"/>
      <c r="H1423" s="173"/>
      <c r="I1423" s="71"/>
      <c r="J1423" s="72"/>
      <c r="K1423" s="173"/>
      <c r="L1423" s="71"/>
      <c r="M1423" s="71"/>
      <c r="N1423" s="71"/>
      <c r="O1423" s="72"/>
      <c r="P1423" s="174"/>
      <c r="Q1423" s="71"/>
      <c r="R1423" s="72"/>
      <c r="S1423" s="175"/>
      <c r="T1423" s="72"/>
      <c r="U1423" s="176"/>
      <c r="V1423" s="71"/>
      <c r="W1423" s="72"/>
      <c r="X1423" s="176"/>
      <c r="Y1423" s="72"/>
      <c r="Z1423" s="175"/>
      <c r="AA1423" s="72"/>
      <c r="AB1423" s="177"/>
      <c r="AC1423" s="75"/>
      <c r="AD1423" s="75"/>
      <c r="AE1423" s="75"/>
      <c r="AF1423" s="75"/>
      <c r="AG1423" s="75"/>
      <c r="AH1423" s="75"/>
      <c r="AI1423" s="75"/>
      <c r="AJ1423" s="75"/>
      <c r="AK1423" s="75"/>
      <c r="AL1423" s="75"/>
      <c r="AM1423" s="75"/>
    </row>
    <row r="1424">
      <c r="A1424" s="75"/>
      <c r="B1424" s="171"/>
      <c r="C1424" s="172"/>
      <c r="D1424" s="72"/>
      <c r="E1424" s="143"/>
      <c r="F1424" s="71"/>
      <c r="G1424" s="72"/>
      <c r="H1424" s="173"/>
      <c r="I1424" s="71"/>
      <c r="J1424" s="72"/>
      <c r="K1424" s="173"/>
      <c r="L1424" s="71"/>
      <c r="M1424" s="71"/>
      <c r="N1424" s="71"/>
      <c r="O1424" s="72"/>
      <c r="P1424" s="174"/>
      <c r="Q1424" s="71"/>
      <c r="R1424" s="72"/>
      <c r="S1424" s="175"/>
      <c r="T1424" s="72"/>
      <c r="U1424" s="176"/>
      <c r="V1424" s="71"/>
      <c r="W1424" s="72"/>
      <c r="X1424" s="176"/>
      <c r="Y1424" s="72"/>
      <c r="Z1424" s="175"/>
      <c r="AA1424" s="72"/>
      <c r="AB1424" s="177"/>
      <c r="AC1424" s="75"/>
      <c r="AD1424" s="75"/>
      <c r="AE1424" s="75"/>
      <c r="AF1424" s="75"/>
      <c r="AG1424" s="75"/>
      <c r="AH1424" s="75"/>
      <c r="AI1424" s="75"/>
      <c r="AJ1424" s="75"/>
      <c r="AK1424" s="75"/>
      <c r="AL1424" s="75"/>
      <c r="AM1424" s="75"/>
    </row>
    <row r="1425">
      <c r="A1425" s="75"/>
      <c r="B1425" s="171"/>
      <c r="C1425" s="172"/>
      <c r="D1425" s="72"/>
      <c r="E1425" s="143"/>
      <c r="F1425" s="71"/>
      <c r="G1425" s="72"/>
      <c r="H1425" s="173"/>
      <c r="I1425" s="71"/>
      <c r="J1425" s="72"/>
      <c r="K1425" s="173"/>
      <c r="L1425" s="71"/>
      <c r="M1425" s="71"/>
      <c r="N1425" s="71"/>
      <c r="O1425" s="72"/>
      <c r="P1425" s="174"/>
      <c r="Q1425" s="71"/>
      <c r="R1425" s="72"/>
      <c r="S1425" s="175"/>
      <c r="T1425" s="72"/>
      <c r="U1425" s="176"/>
      <c r="V1425" s="71"/>
      <c r="W1425" s="72"/>
      <c r="X1425" s="176"/>
      <c r="Y1425" s="72"/>
      <c r="Z1425" s="175"/>
      <c r="AA1425" s="72"/>
      <c r="AB1425" s="177"/>
      <c r="AC1425" s="75"/>
      <c r="AD1425" s="75"/>
      <c r="AE1425" s="75"/>
      <c r="AF1425" s="75"/>
      <c r="AG1425" s="75"/>
      <c r="AH1425" s="75"/>
      <c r="AI1425" s="75"/>
      <c r="AJ1425" s="75"/>
      <c r="AK1425" s="75"/>
      <c r="AL1425" s="75"/>
      <c r="AM1425" s="75"/>
    </row>
    <row r="1426">
      <c r="A1426" s="75"/>
      <c r="B1426" s="171"/>
      <c r="C1426" s="172"/>
      <c r="D1426" s="72"/>
      <c r="E1426" s="143"/>
      <c r="F1426" s="71"/>
      <c r="G1426" s="72"/>
      <c r="H1426" s="173"/>
      <c r="I1426" s="71"/>
      <c r="J1426" s="72"/>
      <c r="K1426" s="173"/>
      <c r="L1426" s="71"/>
      <c r="M1426" s="71"/>
      <c r="N1426" s="71"/>
      <c r="O1426" s="72"/>
      <c r="P1426" s="174"/>
      <c r="Q1426" s="71"/>
      <c r="R1426" s="72"/>
      <c r="S1426" s="175"/>
      <c r="T1426" s="72"/>
      <c r="U1426" s="176"/>
      <c r="V1426" s="71"/>
      <c r="W1426" s="72"/>
      <c r="X1426" s="176"/>
      <c r="Y1426" s="72"/>
      <c r="Z1426" s="175"/>
      <c r="AA1426" s="72"/>
      <c r="AB1426" s="177"/>
      <c r="AC1426" s="75"/>
      <c r="AD1426" s="75"/>
      <c r="AE1426" s="75"/>
      <c r="AF1426" s="75"/>
      <c r="AG1426" s="75"/>
      <c r="AH1426" s="75"/>
      <c r="AI1426" s="75"/>
      <c r="AJ1426" s="75"/>
      <c r="AK1426" s="75"/>
      <c r="AL1426" s="75"/>
      <c r="AM1426" s="75"/>
    </row>
    <row r="1427">
      <c r="A1427" s="75"/>
      <c r="B1427" s="171"/>
      <c r="C1427" s="172"/>
      <c r="D1427" s="72"/>
      <c r="E1427" s="143"/>
      <c r="F1427" s="71"/>
      <c r="G1427" s="72"/>
      <c r="H1427" s="173"/>
      <c r="I1427" s="71"/>
      <c r="J1427" s="72"/>
      <c r="K1427" s="173"/>
      <c r="L1427" s="71"/>
      <c r="M1427" s="71"/>
      <c r="N1427" s="71"/>
      <c r="O1427" s="72"/>
      <c r="P1427" s="174"/>
      <c r="Q1427" s="71"/>
      <c r="R1427" s="72"/>
      <c r="S1427" s="175"/>
      <c r="T1427" s="72"/>
      <c r="U1427" s="176"/>
      <c r="V1427" s="71"/>
      <c r="W1427" s="72"/>
      <c r="X1427" s="176"/>
      <c r="Y1427" s="72"/>
      <c r="Z1427" s="175"/>
      <c r="AA1427" s="72"/>
      <c r="AB1427" s="177"/>
      <c r="AC1427" s="75"/>
      <c r="AD1427" s="75"/>
      <c r="AE1427" s="75"/>
      <c r="AF1427" s="75"/>
      <c r="AG1427" s="75"/>
      <c r="AH1427" s="75"/>
      <c r="AI1427" s="75"/>
      <c r="AJ1427" s="75"/>
      <c r="AK1427" s="75"/>
      <c r="AL1427" s="75"/>
      <c r="AM1427" s="75"/>
    </row>
    <row r="1428">
      <c r="A1428" s="75"/>
      <c r="B1428" s="171"/>
      <c r="C1428" s="172"/>
      <c r="D1428" s="72"/>
      <c r="E1428" s="143"/>
      <c r="F1428" s="71"/>
      <c r="G1428" s="72"/>
      <c r="H1428" s="173"/>
      <c r="I1428" s="71"/>
      <c r="J1428" s="72"/>
      <c r="K1428" s="173"/>
      <c r="L1428" s="71"/>
      <c r="M1428" s="71"/>
      <c r="N1428" s="71"/>
      <c r="O1428" s="72"/>
      <c r="P1428" s="174"/>
      <c r="Q1428" s="71"/>
      <c r="R1428" s="72"/>
      <c r="S1428" s="175"/>
      <c r="T1428" s="72"/>
      <c r="U1428" s="176"/>
      <c r="V1428" s="71"/>
      <c r="W1428" s="72"/>
      <c r="X1428" s="176"/>
      <c r="Y1428" s="72"/>
      <c r="Z1428" s="175"/>
      <c r="AA1428" s="72"/>
      <c r="AB1428" s="177"/>
      <c r="AC1428" s="75"/>
      <c r="AD1428" s="75"/>
      <c r="AE1428" s="75"/>
      <c r="AF1428" s="75"/>
      <c r="AG1428" s="75"/>
      <c r="AH1428" s="75"/>
      <c r="AI1428" s="75"/>
      <c r="AJ1428" s="75"/>
      <c r="AK1428" s="75"/>
      <c r="AL1428" s="75"/>
      <c r="AM1428" s="75"/>
    </row>
    <row r="1429">
      <c r="A1429" s="75"/>
      <c r="B1429" s="171"/>
      <c r="C1429" s="172"/>
      <c r="D1429" s="72"/>
      <c r="E1429" s="143"/>
      <c r="F1429" s="71"/>
      <c r="G1429" s="72"/>
      <c r="H1429" s="173"/>
      <c r="I1429" s="71"/>
      <c r="J1429" s="72"/>
      <c r="K1429" s="173"/>
      <c r="L1429" s="71"/>
      <c r="M1429" s="71"/>
      <c r="N1429" s="71"/>
      <c r="O1429" s="72"/>
      <c r="P1429" s="174"/>
      <c r="Q1429" s="71"/>
      <c r="R1429" s="72"/>
      <c r="S1429" s="175"/>
      <c r="T1429" s="72"/>
      <c r="U1429" s="176"/>
      <c r="V1429" s="71"/>
      <c r="W1429" s="72"/>
      <c r="X1429" s="176"/>
      <c r="Y1429" s="72"/>
      <c r="Z1429" s="175"/>
      <c r="AA1429" s="72"/>
      <c r="AB1429" s="177"/>
      <c r="AC1429" s="75"/>
      <c r="AD1429" s="75"/>
      <c r="AE1429" s="75"/>
      <c r="AF1429" s="75"/>
      <c r="AG1429" s="75"/>
      <c r="AH1429" s="75"/>
      <c r="AI1429" s="75"/>
      <c r="AJ1429" s="75"/>
      <c r="AK1429" s="75"/>
      <c r="AL1429" s="75"/>
      <c r="AM1429" s="75"/>
    </row>
    <row r="1430">
      <c r="A1430" s="75"/>
      <c r="B1430" s="171"/>
      <c r="C1430" s="172"/>
      <c r="D1430" s="72"/>
      <c r="E1430" s="143"/>
      <c r="F1430" s="71"/>
      <c r="G1430" s="72"/>
      <c r="H1430" s="173"/>
      <c r="I1430" s="71"/>
      <c r="J1430" s="72"/>
      <c r="K1430" s="173"/>
      <c r="L1430" s="71"/>
      <c r="M1430" s="71"/>
      <c r="N1430" s="71"/>
      <c r="O1430" s="72"/>
      <c r="P1430" s="174"/>
      <c r="Q1430" s="71"/>
      <c r="R1430" s="72"/>
      <c r="S1430" s="175"/>
      <c r="T1430" s="72"/>
      <c r="U1430" s="176"/>
      <c r="V1430" s="71"/>
      <c r="W1430" s="72"/>
      <c r="X1430" s="176"/>
      <c r="Y1430" s="72"/>
      <c r="Z1430" s="175"/>
      <c r="AA1430" s="72"/>
      <c r="AB1430" s="177"/>
      <c r="AC1430" s="75"/>
      <c r="AD1430" s="75"/>
      <c r="AE1430" s="75"/>
      <c r="AF1430" s="75"/>
      <c r="AG1430" s="75"/>
      <c r="AH1430" s="75"/>
      <c r="AI1430" s="75"/>
      <c r="AJ1430" s="75"/>
      <c r="AK1430" s="75"/>
      <c r="AL1430" s="75"/>
      <c r="AM1430" s="75"/>
    </row>
    <row r="1431">
      <c r="A1431" s="75"/>
      <c r="B1431" s="171"/>
      <c r="C1431" s="172"/>
      <c r="D1431" s="72"/>
      <c r="E1431" s="143"/>
      <c r="F1431" s="71"/>
      <c r="G1431" s="72"/>
      <c r="H1431" s="173"/>
      <c r="I1431" s="71"/>
      <c r="J1431" s="72"/>
      <c r="K1431" s="173"/>
      <c r="L1431" s="71"/>
      <c r="M1431" s="71"/>
      <c r="N1431" s="71"/>
      <c r="O1431" s="72"/>
      <c r="P1431" s="174"/>
      <c r="Q1431" s="71"/>
      <c r="R1431" s="72"/>
      <c r="S1431" s="175"/>
      <c r="T1431" s="72"/>
      <c r="U1431" s="176"/>
      <c r="V1431" s="71"/>
      <c r="W1431" s="72"/>
      <c r="X1431" s="176"/>
      <c r="Y1431" s="72"/>
      <c r="Z1431" s="175"/>
      <c r="AA1431" s="72"/>
      <c r="AB1431" s="177"/>
      <c r="AC1431" s="75"/>
      <c r="AD1431" s="75"/>
      <c r="AE1431" s="75"/>
      <c r="AF1431" s="75"/>
      <c r="AG1431" s="75"/>
      <c r="AH1431" s="75"/>
      <c r="AI1431" s="75"/>
      <c r="AJ1431" s="75"/>
      <c r="AK1431" s="75"/>
      <c r="AL1431" s="75"/>
      <c r="AM1431" s="75"/>
    </row>
    <row r="1432">
      <c r="A1432" s="75"/>
      <c r="B1432" s="171"/>
      <c r="C1432" s="172"/>
      <c r="D1432" s="72"/>
      <c r="E1432" s="143"/>
      <c r="F1432" s="71"/>
      <c r="G1432" s="72"/>
      <c r="H1432" s="173"/>
      <c r="I1432" s="71"/>
      <c r="J1432" s="72"/>
      <c r="K1432" s="173"/>
      <c r="L1432" s="71"/>
      <c r="M1432" s="71"/>
      <c r="N1432" s="71"/>
      <c r="O1432" s="72"/>
      <c r="P1432" s="174"/>
      <c r="Q1432" s="71"/>
      <c r="R1432" s="72"/>
      <c r="S1432" s="175"/>
      <c r="T1432" s="72"/>
      <c r="U1432" s="176"/>
      <c r="V1432" s="71"/>
      <c r="W1432" s="72"/>
      <c r="X1432" s="176"/>
      <c r="Y1432" s="72"/>
      <c r="Z1432" s="175"/>
      <c r="AA1432" s="72"/>
      <c r="AB1432" s="177"/>
      <c r="AC1432" s="75"/>
      <c r="AD1432" s="75"/>
      <c r="AE1432" s="75"/>
      <c r="AF1432" s="75"/>
      <c r="AG1432" s="75"/>
      <c r="AH1432" s="75"/>
      <c r="AI1432" s="75"/>
      <c r="AJ1432" s="75"/>
      <c r="AK1432" s="75"/>
      <c r="AL1432" s="75"/>
      <c r="AM1432" s="75"/>
    </row>
    <row r="1433">
      <c r="A1433" s="75"/>
      <c r="B1433" s="171"/>
      <c r="C1433" s="172"/>
      <c r="D1433" s="72"/>
      <c r="E1433" s="143"/>
      <c r="F1433" s="71"/>
      <c r="G1433" s="72"/>
      <c r="H1433" s="173"/>
      <c r="I1433" s="71"/>
      <c r="J1433" s="72"/>
      <c r="K1433" s="173"/>
      <c r="L1433" s="71"/>
      <c r="M1433" s="71"/>
      <c r="N1433" s="71"/>
      <c r="O1433" s="72"/>
      <c r="P1433" s="174"/>
      <c r="Q1433" s="71"/>
      <c r="R1433" s="72"/>
      <c r="S1433" s="175"/>
      <c r="T1433" s="72"/>
      <c r="U1433" s="176"/>
      <c r="V1433" s="71"/>
      <c r="W1433" s="72"/>
      <c r="X1433" s="176"/>
      <c r="Y1433" s="72"/>
      <c r="Z1433" s="175"/>
      <c r="AA1433" s="72"/>
      <c r="AB1433" s="177"/>
      <c r="AC1433" s="75"/>
      <c r="AD1433" s="75"/>
      <c r="AE1433" s="75"/>
      <c r="AF1433" s="75"/>
      <c r="AG1433" s="75"/>
      <c r="AH1433" s="75"/>
      <c r="AI1433" s="75"/>
      <c r="AJ1433" s="75"/>
      <c r="AK1433" s="75"/>
      <c r="AL1433" s="75"/>
      <c r="AM1433" s="75"/>
    </row>
    <row r="1434">
      <c r="A1434" s="75"/>
      <c r="B1434" s="171"/>
      <c r="C1434" s="172"/>
      <c r="D1434" s="72"/>
      <c r="E1434" s="143"/>
      <c r="F1434" s="71"/>
      <c r="G1434" s="72"/>
      <c r="H1434" s="173"/>
      <c r="I1434" s="71"/>
      <c r="J1434" s="72"/>
      <c r="K1434" s="173"/>
      <c r="L1434" s="71"/>
      <c r="M1434" s="71"/>
      <c r="N1434" s="71"/>
      <c r="O1434" s="72"/>
      <c r="P1434" s="174"/>
      <c r="Q1434" s="71"/>
      <c r="R1434" s="72"/>
      <c r="S1434" s="175"/>
      <c r="T1434" s="72"/>
      <c r="U1434" s="176"/>
      <c r="V1434" s="71"/>
      <c r="W1434" s="72"/>
      <c r="X1434" s="176"/>
      <c r="Y1434" s="72"/>
      <c r="Z1434" s="175"/>
      <c r="AA1434" s="72"/>
      <c r="AB1434" s="177"/>
      <c r="AC1434" s="75"/>
      <c r="AD1434" s="75"/>
      <c r="AE1434" s="75"/>
      <c r="AF1434" s="75"/>
      <c r="AG1434" s="75"/>
      <c r="AH1434" s="75"/>
      <c r="AI1434" s="75"/>
      <c r="AJ1434" s="75"/>
      <c r="AK1434" s="75"/>
      <c r="AL1434" s="75"/>
      <c r="AM1434" s="75"/>
    </row>
    <row r="1435">
      <c r="A1435" s="75"/>
      <c r="B1435" s="171"/>
      <c r="C1435" s="172"/>
      <c r="D1435" s="72"/>
      <c r="E1435" s="143"/>
      <c r="F1435" s="71"/>
      <c r="G1435" s="72"/>
      <c r="H1435" s="173"/>
      <c r="I1435" s="71"/>
      <c r="J1435" s="72"/>
      <c r="K1435" s="173"/>
      <c r="L1435" s="71"/>
      <c r="M1435" s="71"/>
      <c r="N1435" s="71"/>
      <c r="O1435" s="72"/>
      <c r="P1435" s="174"/>
      <c r="Q1435" s="71"/>
      <c r="R1435" s="72"/>
      <c r="S1435" s="175"/>
      <c r="T1435" s="72"/>
      <c r="U1435" s="176"/>
      <c r="V1435" s="71"/>
      <c r="W1435" s="72"/>
      <c r="X1435" s="176"/>
      <c r="Y1435" s="72"/>
      <c r="Z1435" s="175"/>
      <c r="AA1435" s="72"/>
      <c r="AB1435" s="177"/>
      <c r="AC1435" s="75"/>
      <c r="AD1435" s="75"/>
      <c r="AE1435" s="75"/>
      <c r="AF1435" s="75"/>
      <c r="AG1435" s="75"/>
      <c r="AH1435" s="75"/>
      <c r="AI1435" s="75"/>
      <c r="AJ1435" s="75"/>
      <c r="AK1435" s="75"/>
      <c r="AL1435" s="75"/>
      <c r="AM1435" s="75"/>
    </row>
    <row r="1436">
      <c r="A1436" s="75"/>
      <c r="B1436" s="171"/>
      <c r="C1436" s="172"/>
      <c r="D1436" s="72"/>
      <c r="E1436" s="143"/>
      <c r="F1436" s="71"/>
      <c r="G1436" s="72"/>
      <c r="H1436" s="173"/>
      <c r="I1436" s="71"/>
      <c r="J1436" s="72"/>
      <c r="K1436" s="173"/>
      <c r="L1436" s="71"/>
      <c r="M1436" s="71"/>
      <c r="N1436" s="71"/>
      <c r="O1436" s="72"/>
      <c r="P1436" s="174"/>
      <c r="Q1436" s="71"/>
      <c r="R1436" s="72"/>
      <c r="S1436" s="175"/>
      <c r="T1436" s="72"/>
      <c r="U1436" s="176"/>
      <c r="V1436" s="71"/>
      <c r="W1436" s="72"/>
      <c r="X1436" s="176"/>
      <c r="Y1436" s="72"/>
      <c r="Z1436" s="175"/>
      <c r="AA1436" s="72"/>
      <c r="AB1436" s="177"/>
      <c r="AC1436" s="75"/>
      <c r="AD1436" s="75"/>
      <c r="AE1436" s="75"/>
      <c r="AF1436" s="75"/>
      <c r="AG1436" s="75"/>
      <c r="AH1436" s="75"/>
      <c r="AI1436" s="75"/>
      <c r="AJ1436" s="75"/>
      <c r="AK1436" s="75"/>
      <c r="AL1436" s="75"/>
      <c r="AM1436" s="75"/>
    </row>
    <row r="1437">
      <c r="A1437" s="75"/>
      <c r="B1437" s="171"/>
      <c r="C1437" s="172"/>
      <c r="D1437" s="72"/>
      <c r="E1437" s="143"/>
      <c r="F1437" s="71"/>
      <c r="G1437" s="72"/>
      <c r="H1437" s="173"/>
      <c r="I1437" s="71"/>
      <c r="J1437" s="72"/>
      <c r="K1437" s="173"/>
      <c r="L1437" s="71"/>
      <c r="M1437" s="71"/>
      <c r="N1437" s="71"/>
      <c r="O1437" s="72"/>
      <c r="P1437" s="174"/>
      <c r="Q1437" s="71"/>
      <c r="R1437" s="72"/>
      <c r="S1437" s="175"/>
      <c r="T1437" s="72"/>
      <c r="U1437" s="176"/>
      <c r="V1437" s="71"/>
      <c r="W1437" s="72"/>
      <c r="X1437" s="176"/>
      <c r="Y1437" s="72"/>
      <c r="Z1437" s="175"/>
      <c r="AA1437" s="72"/>
      <c r="AB1437" s="177"/>
      <c r="AC1437" s="75"/>
      <c r="AD1437" s="75"/>
      <c r="AE1437" s="75"/>
      <c r="AF1437" s="75"/>
      <c r="AG1437" s="75"/>
      <c r="AH1437" s="75"/>
      <c r="AI1437" s="75"/>
      <c r="AJ1437" s="75"/>
      <c r="AK1437" s="75"/>
      <c r="AL1437" s="75"/>
      <c r="AM1437" s="75"/>
    </row>
    <row r="1438">
      <c r="A1438" s="75"/>
      <c r="B1438" s="171"/>
      <c r="C1438" s="172"/>
      <c r="D1438" s="72"/>
      <c r="E1438" s="143"/>
      <c r="F1438" s="71"/>
      <c r="G1438" s="72"/>
      <c r="H1438" s="173"/>
      <c r="I1438" s="71"/>
      <c r="J1438" s="72"/>
      <c r="K1438" s="173"/>
      <c r="L1438" s="71"/>
      <c r="M1438" s="71"/>
      <c r="N1438" s="71"/>
      <c r="O1438" s="72"/>
      <c r="P1438" s="174"/>
      <c r="Q1438" s="71"/>
      <c r="R1438" s="72"/>
      <c r="S1438" s="175"/>
      <c r="T1438" s="72"/>
      <c r="U1438" s="176"/>
      <c r="V1438" s="71"/>
      <c r="W1438" s="72"/>
      <c r="X1438" s="176"/>
      <c r="Y1438" s="72"/>
      <c r="Z1438" s="175"/>
      <c r="AA1438" s="72"/>
      <c r="AB1438" s="177"/>
      <c r="AC1438" s="75"/>
      <c r="AD1438" s="75"/>
      <c r="AE1438" s="75"/>
      <c r="AF1438" s="75"/>
      <c r="AG1438" s="75"/>
      <c r="AH1438" s="75"/>
      <c r="AI1438" s="75"/>
      <c r="AJ1438" s="75"/>
      <c r="AK1438" s="75"/>
      <c r="AL1438" s="75"/>
      <c r="AM1438" s="75"/>
    </row>
    <row r="1439">
      <c r="A1439" s="75"/>
      <c r="B1439" s="171"/>
      <c r="C1439" s="172"/>
      <c r="D1439" s="72"/>
      <c r="E1439" s="143"/>
      <c r="F1439" s="71"/>
      <c r="G1439" s="72"/>
      <c r="H1439" s="173"/>
      <c r="I1439" s="71"/>
      <c r="J1439" s="72"/>
      <c r="K1439" s="173"/>
      <c r="L1439" s="71"/>
      <c r="M1439" s="71"/>
      <c r="N1439" s="71"/>
      <c r="O1439" s="72"/>
      <c r="P1439" s="174"/>
      <c r="Q1439" s="71"/>
      <c r="R1439" s="72"/>
      <c r="S1439" s="175"/>
      <c r="T1439" s="72"/>
      <c r="U1439" s="176"/>
      <c r="V1439" s="71"/>
      <c r="W1439" s="72"/>
      <c r="X1439" s="176"/>
      <c r="Y1439" s="72"/>
      <c r="Z1439" s="175"/>
      <c r="AA1439" s="72"/>
      <c r="AB1439" s="177"/>
      <c r="AC1439" s="75"/>
      <c r="AD1439" s="75"/>
      <c r="AE1439" s="75"/>
      <c r="AF1439" s="75"/>
      <c r="AG1439" s="75"/>
      <c r="AH1439" s="75"/>
      <c r="AI1439" s="75"/>
      <c r="AJ1439" s="75"/>
      <c r="AK1439" s="75"/>
      <c r="AL1439" s="75"/>
      <c r="AM1439" s="75"/>
    </row>
    <row r="1440">
      <c r="A1440" s="75"/>
      <c r="B1440" s="171"/>
      <c r="C1440" s="172"/>
      <c r="D1440" s="72"/>
      <c r="E1440" s="143"/>
      <c r="F1440" s="71"/>
      <c r="G1440" s="72"/>
      <c r="H1440" s="173"/>
      <c r="I1440" s="71"/>
      <c r="J1440" s="72"/>
      <c r="K1440" s="173"/>
      <c r="L1440" s="71"/>
      <c r="M1440" s="71"/>
      <c r="N1440" s="71"/>
      <c r="O1440" s="72"/>
      <c r="P1440" s="174"/>
      <c r="Q1440" s="71"/>
      <c r="R1440" s="72"/>
      <c r="S1440" s="175"/>
      <c r="T1440" s="72"/>
      <c r="U1440" s="176"/>
      <c r="V1440" s="71"/>
      <c r="W1440" s="72"/>
      <c r="X1440" s="176"/>
      <c r="Y1440" s="72"/>
      <c r="Z1440" s="175"/>
      <c r="AA1440" s="72"/>
      <c r="AB1440" s="177"/>
      <c r="AC1440" s="75"/>
      <c r="AD1440" s="75"/>
      <c r="AE1440" s="75"/>
      <c r="AF1440" s="75"/>
      <c r="AG1440" s="75"/>
      <c r="AH1440" s="75"/>
      <c r="AI1440" s="75"/>
      <c r="AJ1440" s="75"/>
      <c r="AK1440" s="75"/>
      <c r="AL1440" s="75"/>
      <c r="AM1440" s="75"/>
    </row>
    <row r="1441">
      <c r="A1441" s="75"/>
      <c r="B1441" s="171"/>
      <c r="C1441" s="172"/>
      <c r="D1441" s="72"/>
      <c r="E1441" s="143"/>
      <c r="F1441" s="71"/>
      <c r="G1441" s="72"/>
      <c r="H1441" s="173"/>
      <c r="I1441" s="71"/>
      <c r="J1441" s="72"/>
      <c r="K1441" s="173"/>
      <c r="L1441" s="71"/>
      <c r="M1441" s="71"/>
      <c r="N1441" s="71"/>
      <c r="O1441" s="72"/>
      <c r="P1441" s="174"/>
      <c r="Q1441" s="71"/>
      <c r="R1441" s="72"/>
      <c r="S1441" s="175"/>
      <c r="T1441" s="72"/>
      <c r="U1441" s="176"/>
      <c r="V1441" s="71"/>
      <c r="W1441" s="72"/>
      <c r="X1441" s="176"/>
      <c r="Y1441" s="72"/>
      <c r="Z1441" s="175"/>
      <c r="AA1441" s="72"/>
      <c r="AB1441" s="177"/>
      <c r="AC1441" s="75"/>
      <c r="AD1441" s="75"/>
      <c r="AE1441" s="75"/>
      <c r="AF1441" s="75"/>
      <c r="AG1441" s="75"/>
      <c r="AH1441" s="75"/>
      <c r="AI1441" s="75"/>
      <c r="AJ1441" s="75"/>
      <c r="AK1441" s="75"/>
      <c r="AL1441" s="75"/>
      <c r="AM1441" s="75"/>
    </row>
    <row r="1442">
      <c r="A1442" s="75"/>
      <c r="B1442" s="171"/>
      <c r="C1442" s="172"/>
      <c r="D1442" s="72"/>
      <c r="E1442" s="143"/>
      <c r="F1442" s="71"/>
      <c r="G1442" s="72"/>
      <c r="H1442" s="173"/>
      <c r="I1442" s="71"/>
      <c r="J1442" s="72"/>
      <c r="K1442" s="173"/>
      <c r="L1442" s="71"/>
      <c r="M1442" s="71"/>
      <c r="N1442" s="71"/>
      <c r="O1442" s="72"/>
      <c r="P1442" s="174"/>
      <c r="Q1442" s="71"/>
      <c r="R1442" s="72"/>
      <c r="S1442" s="175"/>
      <c r="T1442" s="72"/>
      <c r="U1442" s="176"/>
      <c r="V1442" s="71"/>
      <c r="W1442" s="72"/>
      <c r="X1442" s="176"/>
      <c r="Y1442" s="72"/>
      <c r="Z1442" s="175"/>
      <c r="AA1442" s="72"/>
      <c r="AB1442" s="177"/>
      <c r="AC1442" s="75"/>
      <c r="AD1442" s="75"/>
      <c r="AE1442" s="75"/>
      <c r="AF1442" s="75"/>
      <c r="AG1442" s="75"/>
      <c r="AH1442" s="75"/>
      <c r="AI1442" s="75"/>
      <c r="AJ1442" s="75"/>
      <c r="AK1442" s="75"/>
      <c r="AL1442" s="75"/>
      <c r="AM1442" s="75"/>
    </row>
    <row r="1443">
      <c r="A1443" s="75"/>
      <c r="B1443" s="171"/>
      <c r="C1443" s="172"/>
      <c r="D1443" s="72"/>
      <c r="E1443" s="143"/>
      <c r="F1443" s="71"/>
      <c r="G1443" s="72"/>
      <c r="H1443" s="173"/>
      <c r="I1443" s="71"/>
      <c r="J1443" s="72"/>
      <c r="K1443" s="173"/>
      <c r="L1443" s="71"/>
      <c r="M1443" s="71"/>
      <c r="N1443" s="71"/>
      <c r="O1443" s="72"/>
      <c r="P1443" s="174"/>
      <c r="Q1443" s="71"/>
      <c r="R1443" s="72"/>
      <c r="S1443" s="175"/>
      <c r="T1443" s="72"/>
      <c r="U1443" s="176"/>
      <c r="V1443" s="71"/>
      <c r="W1443" s="72"/>
      <c r="X1443" s="176"/>
      <c r="Y1443" s="72"/>
      <c r="Z1443" s="175"/>
      <c r="AA1443" s="72"/>
      <c r="AB1443" s="177"/>
      <c r="AC1443" s="75"/>
      <c r="AD1443" s="75"/>
      <c r="AE1443" s="75"/>
      <c r="AF1443" s="75"/>
      <c r="AG1443" s="75"/>
      <c r="AH1443" s="75"/>
      <c r="AI1443" s="75"/>
      <c r="AJ1443" s="75"/>
      <c r="AK1443" s="75"/>
      <c r="AL1443" s="75"/>
      <c r="AM1443" s="75"/>
    </row>
    <row r="1444">
      <c r="A1444" s="75"/>
      <c r="B1444" s="171"/>
      <c r="C1444" s="172"/>
      <c r="D1444" s="72"/>
      <c r="E1444" s="143"/>
      <c r="F1444" s="71"/>
      <c r="G1444" s="72"/>
      <c r="H1444" s="173"/>
      <c r="I1444" s="71"/>
      <c r="J1444" s="72"/>
      <c r="K1444" s="173"/>
      <c r="L1444" s="71"/>
      <c r="M1444" s="71"/>
      <c r="N1444" s="71"/>
      <c r="O1444" s="72"/>
      <c r="P1444" s="174"/>
      <c r="Q1444" s="71"/>
      <c r="R1444" s="72"/>
      <c r="S1444" s="175"/>
      <c r="T1444" s="72"/>
      <c r="U1444" s="176"/>
      <c r="V1444" s="71"/>
      <c r="W1444" s="72"/>
      <c r="X1444" s="176"/>
      <c r="Y1444" s="72"/>
      <c r="Z1444" s="175"/>
      <c r="AA1444" s="72"/>
      <c r="AB1444" s="177"/>
      <c r="AC1444" s="75"/>
      <c r="AD1444" s="75"/>
      <c r="AE1444" s="75"/>
      <c r="AF1444" s="75"/>
      <c r="AG1444" s="75"/>
      <c r="AH1444" s="75"/>
      <c r="AI1444" s="75"/>
      <c r="AJ1444" s="75"/>
      <c r="AK1444" s="75"/>
      <c r="AL1444" s="75"/>
      <c r="AM1444" s="75"/>
    </row>
    <row r="1445">
      <c r="A1445" s="75"/>
      <c r="B1445" s="171"/>
      <c r="C1445" s="172"/>
      <c r="D1445" s="72"/>
      <c r="E1445" s="143"/>
      <c r="F1445" s="71"/>
      <c r="G1445" s="72"/>
      <c r="H1445" s="173"/>
      <c r="I1445" s="71"/>
      <c r="J1445" s="72"/>
      <c r="K1445" s="173"/>
      <c r="L1445" s="71"/>
      <c r="M1445" s="71"/>
      <c r="N1445" s="71"/>
      <c r="O1445" s="72"/>
      <c r="P1445" s="174"/>
      <c r="Q1445" s="71"/>
      <c r="R1445" s="72"/>
      <c r="S1445" s="175"/>
      <c r="T1445" s="72"/>
      <c r="U1445" s="176"/>
      <c r="V1445" s="71"/>
      <c r="W1445" s="72"/>
      <c r="X1445" s="176"/>
      <c r="Y1445" s="72"/>
      <c r="Z1445" s="175"/>
      <c r="AA1445" s="72"/>
      <c r="AB1445" s="177"/>
      <c r="AC1445" s="75"/>
      <c r="AD1445" s="75"/>
      <c r="AE1445" s="75"/>
      <c r="AF1445" s="75"/>
      <c r="AG1445" s="75"/>
      <c r="AH1445" s="75"/>
      <c r="AI1445" s="75"/>
      <c r="AJ1445" s="75"/>
      <c r="AK1445" s="75"/>
      <c r="AL1445" s="75"/>
      <c r="AM1445" s="75"/>
    </row>
    <row r="1446">
      <c r="A1446" s="75"/>
      <c r="B1446" s="171"/>
      <c r="C1446" s="172"/>
      <c r="D1446" s="72"/>
      <c r="E1446" s="143"/>
      <c r="F1446" s="71"/>
      <c r="G1446" s="72"/>
      <c r="H1446" s="173"/>
      <c r="I1446" s="71"/>
      <c r="J1446" s="72"/>
      <c r="K1446" s="173"/>
      <c r="L1446" s="71"/>
      <c r="M1446" s="71"/>
      <c r="N1446" s="71"/>
      <c r="O1446" s="72"/>
      <c r="P1446" s="174"/>
      <c r="Q1446" s="71"/>
      <c r="R1446" s="72"/>
      <c r="S1446" s="175"/>
      <c r="T1446" s="72"/>
      <c r="U1446" s="176"/>
      <c r="V1446" s="71"/>
      <c r="W1446" s="72"/>
      <c r="X1446" s="176"/>
      <c r="Y1446" s="72"/>
      <c r="Z1446" s="175"/>
      <c r="AA1446" s="72"/>
      <c r="AB1446" s="177"/>
      <c r="AC1446" s="75"/>
      <c r="AD1446" s="75"/>
      <c r="AE1446" s="75"/>
      <c r="AF1446" s="75"/>
      <c r="AG1446" s="75"/>
      <c r="AH1446" s="75"/>
      <c r="AI1446" s="75"/>
      <c r="AJ1446" s="75"/>
      <c r="AK1446" s="75"/>
      <c r="AL1446" s="75"/>
      <c r="AM1446" s="75"/>
    </row>
    <row r="1447">
      <c r="A1447" s="75"/>
      <c r="B1447" s="171"/>
      <c r="C1447" s="172"/>
      <c r="D1447" s="72"/>
      <c r="E1447" s="143"/>
      <c r="F1447" s="71"/>
      <c r="G1447" s="72"/>
      <c r="H1447" s="173"/>
      <c r="I1447" s="71"/>
      <c r="J1447" s="72"/>
      <c r="K1447" s="173"/>
      <c r="L1447" s="71"/>
      <c r="M1447" s="71"/>
      <c r="N1447" s="71"/>
      <c r="O1447" s="72"/>
      <c r="P1447" s="174"/>
      <c r="Q1447" s="71"/>
      <c r="R1447" s="72"/>
      <c r="S1447" s="175"/>
      <c r="T1447" s="72"/>
      <c r="U1447" s="176"/>
      <c r="V1447" s="71"/>
      <c r="W1447" s="72"/>
      <c r="X1447" s="176"/>
      <c r="Y1447" s="72"/>
      <c r="Z1447" s="175"/>
      <c r="AA1447" s="72"/>
      <c r="AB1447" s="177"/>
      <c r="AC1447" s="75"/>
      <c r="AD1447" s="75"/>
      <c r="AE1447" s="75"/>
      <c r="AF1447" s="75"/>
      <c r="AG1447" s="75"/>
      <c r="AH1447" s="75"/>
      <c r="AI1447" s="75"/>
      <c r="AJ1447" s="75"/>
      <c r="AK1447" s="75"/>
      <c r="AL1447" s="75"/>
      <c r="AM1447" s="75"/>
    </row>
    <row r="1448">
      <c r="A1448" s="75"/>
      <c r="B1448" s="171"/>
      <c r="C1448" s="172"/>
      <c r="D1448" s="72"/>
      <c r="E1448" s="143"/>
      <c r="F1448" s="71"/>
      <c r="G1448" s="72"/>
      <c r="H1448" s="173"/>
      <c r="I1448" s="71"/>
      <c r="J1448" s="72"/>
      <c r="K1448" s="173"/>
      <c r="L1448" s="71"/>
      <c r="M1448" s="71"/>
      <c r="N1448" s="71"/>
      <c r="O1448" s="72"/>
      <c r="P1448" s="174"/>
      <c r="Q1448" s="71"/>
      <c r="R1448" s="72"/>
      <c r="S1448" s="175"/>
      <c r="T1448" s="72"/>
      <c r="U1448" s="176"/>
      <c r="V1448" s="71"/>
      <c r="W1448" s="72"/>
      <c r="X1448" s="176"/>
      <c r="Y1448" s="72"/>
      <c r="Z1448" s="175"/>
      <c r="AA1448" s="72"/>
      <c r="AB1448" s="177"/>
      <c r="AC1448" s="75"/>
      <c r="AD1448" s="75"/>
      <c r="AE1448" s="75"/>
      <c r="AF1448" s="75"/>
      <c r="AG1448" s="75"/>
      <c r="AH1448" s="75"/>
      <c r="AI1448" s="75"/>
      <c r="AJ1448" s="75"/>
      <c r="AK1448" s="75"/>
      <c r="AL1448" s="75"/>
      <c r="AM1448" s="75"/>
    </row>
    <row r="1449">
      <c r="A1449" s="75"/>
      <c r="B1449" s="171"/>
      <c r="C1449" s="172"/>
      <c r="D1449" s="72"/>
      <c r="E1449" s="143"/>
      <c r="F1449" s="71"/>
      <c r="G1449" s="72"/>
      <c r="H1449" s="173"/>
      <c r="I1449" s="71"/>
      <c r="J1449" s="72"/>
      <c r="K1449" s="173"/>
      <c r="L1449" s="71"/>
      <c r="M1449" s="71"/>
      <c r="N1449" s="71"/>
      <c r="O1449" s="72"/>
      <c r="P1449" s="174"/>
      <c r="Q1449" s="71"/>
      <c r="R1449" s="72"/>
      <c r="S1449" s="175"/>
      <c r="T1449" s="72"/>
      <c r="U1449" s="176"/>
      <c r="V1449" s="71"/>
      <c r="W1449" s="72"/>
      <c r="X1449" s="176"/>
      <c r="Y1449" s="72"/>
      <c r="Z1449" s="175"/>
      <c r="AA1449" s="72"/>
      <c r="AB1449" s="177"/>
      <c r="AC1449" s="75"/>
      <c r="AD1449" s="75"/>
      <c r="AE1449" s="75"/>
      <c r="AF1449" s="75"/>
      <c r="AG1449" s="75"/>
      <c r="AH1449" s="75"/>
      <c r="AI1449" s="75"/>
      <c r="AJ1449" s="75"/>
      <c r="AK1449" s="75"/>
      <c r="AL1449" s="75"/>
      <c r="AM1449" s="75"/>
    </row>
    <row r="1450">
      <c r="A1450" s="75"/>
      <c r="B1450" s="171"/>
      <c r="C1450" s="172"/>
      <c r="D1450" s="72"/>
      <c r="E1450" s="143"/>
      <c r="F1450" s="71"/>
      <c r="G1450" s="72"/>
      <c r="H1450" s="173"/>
      <c r="I1450" s="71"/>
      <c r="J1450" s="72"/>
      <c r="K1450" s="173"/>
      <c r="L1450" s="71"/>
      <c r="M1450" s="71"/>
      <c r="N1450" s="71"/>
      <c r="O1450" s="72"/>
      <c r="P1450" s="174"/>
      <c r="Q1450" s="71"/>
      <c r="R1450" s="72"/>
      <c r="S1450" s="175"/>
      <c r="T1450" s="72"/>
      <c r="U1450" s="176"/>
      <c r="V1450" s="71"/>
      <c r="W1450" s="72"/>
      <c r="X1450" s="176"/>
      <c r="Y1450" s="72"/>
      <c r="Z1450" s="175"/>
      <c r="AA1450" s="72"/>
      <c r="AB1450" s="177"/>
      <c r="AC1450" s="75"/>
      <c r="AD1450" s="75"/>
      <c r="AE1450" s="75"/>
      <c r="AF1450" s="75"/>
      <c r="AG1450" s="75"/>
      <c r="AH1450" s="75"/>
      <c r="AI1450" s="75"/>
      <c r="AJ1450" s="75"/>
      <c r="AK1450" s="75"/>
      <c r="AL1450" s="75"/>
      <c r="AM1450" s="75"/>
    </row>
    <row r="1451">
      <c r="A1451" s="75"/>
      <c r="B1451" s="171"/>
      <c r="C1451" s="172"/>
      <c r="D1451" s="72"/>
      <c r="E1451" s="143"/>
      <c r="F1451" s="71"/>
      <c r="G1451" s="72"/>
      <c r="H1451" s="173"/>
      <c r="I1451" s="71"/>
      <c r="J1451" s="72"/>
      <c r="K1451" s="173"/>
      <c r="L1451" s="71"/>
      <c r="M1451" s="71"/>
      <c r="N1451" s="71"/>
      <c r="O1451" s="72"/>
      <c r="P1451" s="174"/>
      <c r="Q1451" s="71"/>
      <c r="R1451" s="72"/>
      <c r="S1451" s="175"/>
      <c r="T1451" s="72"/>
      <c r="U1451" s="176"/>
      <c r="V1451" s="71"/>
      <c r="W1451" s="72"/>
      <c r="X1451" s="176"/>
      <c r="Y1451" s="72"/>
      <c r="Z1451" s="175"/>
      <c r="AA1451" s="72"/>
      <c r="AB1451" s="177"/>
      <c r="AC1451" s="75"/>
      <c r="AD1451" s="75"/>
      <c r="AE1451" s="75"/>
      <c r="AF1451" s="75"/>
      <c r="AG1451" s="75"/>
      <c r="AH1451" s="75"/>
      <c r="AI1451" s="75"/>
      <c r="AJ1451" s="75"/>
      <c r="AK1451" s="75"/>
      <c r="AL1451" s="75"/>
      <c r="AM1451" s="75"/>
    </row>
    <row r="1452">
      <c r="A1452" s="75"/>
      <c r="B1452" s="171"/>
      <c r="C1452" s="172"/>
      <c r="D1452" s="72"/>
      <c r="E1452" s="143"/>
      <c r="F1452" s="71"/>
      <c r="G1452" s="72"/>
      <c r="H1452" s="173"/>
      <c r="I1452" s="71"/>
      <c r="J1452" s="72"/>
      <c r="K1452" s="173"/>
      <c r="L1452" s="71"/>
      <c r="M1452" s="71"/>
      <c r="N1452" s="71"/>
      <c r="O1452" s="72"/>
      <c r="P1452" s="174"/>
      <c r="Q1452" s="71"/>
      <c r="R1452" s="72"/>
      <c r="S1452" s="175"/>
      <c r="T1452" s="72"/>
      <c r="U1452" s="176"/>
      <c r="V1452" s="71"/>
      <c r="W1452" s="72"/>
      <c r="X1452" s="176"/>
      <c r="Y1452" s="72"/>
      <c r="Z1452" s="175"/>
      <c r="AA1452" s="72"/>
      <c r="AB1452" s="177"/>
      <c r="AC1452" s="75"/>
      <c r="AD1452" s="75"/>
      <c r="AE1452" s="75"/>
      <c r="AF1452" s="75"/>
      <c r="AG1452" s="75"/>
      <c r="AH1452" s="75"/>
      <c r="AI1452" s="75"/>
      <c r="AJ1452" s="75"/>
      <c r="AK1452" s="75"/>
      <c r="AL1452" s="75"/>
      <c r="AM1452" s="75"/>
    </row>
    <row r="1453">
      <c r="A1453" s="75"/>
      <c r="B1453" s="171"/>
      <c r="C1453" s="172"/>
      <c r="D1453" s="72"/>
      <c r="E1453" s="143"/>
      <c r="F1453" s="71"/>
      <c r="G1453" s="72"/>
      <c r="H1453" s="173"/>
      <c r="I1453" s="71"/>
      <c r="J1453" s="72"/>
      <c r="K1453" s="173"/>
      <c r="L1453" s="71"/>
      <c r="M1453" s="71"/>
      <c r="N1453" s="71"/>
      <c r="O1453" s="72"/>
      <c r="P1453" s="174"/>
      <c r="Q1453" s="71"/>
      <c r="R1453" s="72"/>
      <c r="S1453" s="175"/>
      <c r="T1453" s="72"/>
      <c r="U1453" s="176"/>
      <c r="V1453" s="71"/>
      <c r="W1453" s="72"/>
      <c r="X1453" s="176"/>
      <c r="Y1453" s="72"/>
      <c r="Z1453" s="175"/>
      <c r="AA1453" s="72"/>
      <c r="AB1453" s="177"/>
      <c r="AC1453" s="75"/>
      <c r="AD1453" s="75"/>
      <c r="AE1453" s="75"/>
      <c r="AF1453" s="75"/>
      <c r="AG1453" s="75"/>
      <c r="AH1453" s="75"/>
      <c r="AI1453" s="75"/>
      <c r="AJ1453" s="75"/>
      <c r="AK1453" s="75"/>
      <c r="AL1453" s="75"/>
      <c r="AM1453" s="75"/>
    </row>
    <row r="1454">
      <c r="A1454" s="75"/>
      <c r="B1454" s="171"/>
      <c r="C1454" s="172"/>
      <c r="D1454" s="72"/>
      <c r="E1454" s="143"/>
      <c r="F1454" s="71"/>
      <c r="G1454" s="72"/>
      <c r="H1454" s="173"/>
      <c r="I1454" s="71"/>
      <c r="J1454" s="72"/>
      <c r="K1454" s="173"/>
      <c r="L1454" s="71"/>
      <c r="M1454" s="71"/>
      <c r="N1454" s="71"/>
      <c r="O1454" s="72"/>
      <c r="P1454" s="174"/>
      <c r="Q1454" s="71"/>
      <c r="R1454" s="72"/>
      <c r="S1454" s="175"/>
      <c r="T1454" s="72"/>
      <c r="U1454" s="176"/>
      <c r="V1454" s="71"/>
      <c r="W1454" s="72"/>
      <c r="X1454" s="176"/>
      <c r="Y1454" s="72"/>
      <c r="Z1454" s="175"/>
      <c r="AA1454" s="72"/>
      <c r="AB1454" s="177"/>
      <c r="AC1454" s="75"/>
      <c r="AD1454" s="75"/>
      <c r="AE1454" s="75"/>
      <c r="AF1454" s="75"/>
      <c r="AG1454" s="75"/>
      <c r="AH1454" s="75"/>
      <c r="AI1454" s="75"/>
      <c r="AJ1454" s="75"/>
      <c r="AK1454" s="75"/>
      <c r="AL1454" s="75"/>
      <c r="AM1454" s="75"/>
    </row>
    <row r="1455">
      <c r="A1455" s="75"/>
      <c r="B1455" s="171"/>
      <c r="C1455" s="172"/>
      <c r="D1455" s="72"/>
      <c r="E1455" s="143"/>
      <c r="F1455" s="71"/>
      <c r="G1455" s="72"/>
      <c r="H1455" s="173"/>
      <c r="I1455" s="71"/>
      <c r="J1455" s="72"/>
      <c r="K1455" s="173"/>
      <c r="L1455" s="71"/>
      <c r="M1455" s="71"/>
      <c r="N1455" s="71"/>
      <c r="O1455" s="72"/>
      <c r="P1455" s="174"/>
      <c r="Q1455" s="71"/>
      <c r="R1455" s="72"/>
      <c r="S1455" s="175"/>
      <c r="T1455" s="72"/>
      <c r="U1455" s="176"/>
      <c r="V1455" s="71"/>
      <c r="W1455" s="72"/>
      <c r="X1455" s="176"/>
      <c r="Y1455" s="72"/>
      <c r="Z1455" s="175"/>
      <c r="AA1455" s="72"/>
      <c r="AB1455" s="177"/>
      <c r="AC1455" s="75"/>
      <c r="AD1455" s="75"/>
      <c r="AE1455" s="75"/>
      <c r="AF1455" s="75"/>
      <c r="AG1455" s="75"/>
      <c r="AH1455" s="75"/>
      <c r="AI1455" s="75"/>
      <c r="AJ1455" s="75"/>
      <c r="AK1455" s="75"/>
      <c r="AL1455" s="75"/>
      <c r="AM1455" s="75"/>
    </row>
    <row r="1456">
      <c r="A1456" s="75"/>
      <c r="B1456" s="171"/>
      <c r="C1456" s="172"/>
      <c r="D1456" s="72"/>
      <c r="E1456" s="143"/>
      <c r="F1456" s="71"/>
      <c r="G1456" s="72"/>
      <c r="H1456" s="173"/>
      <c r="I1456" s="71"/>
      <c r="J1456" s="72"/>
      <c r="K1456" s="173"/>
      <c r="L1456" s="71"/>
      <c r="M1456" s="71"/>
      <c r="N1456" s="71"/>
      <c r="O1456" s="72"/>
      <c r="P1456" s="174"/>
      <c r="Q1456" s="71"/>
      <c r="R1456" s="72"/>
      <c r="S1456" s="175"/>
      <c r="T1456" s="72"/>
      <c r="U1456" s="176"/>
      <c r="V1456" s="71"/>
      <c r="W1456" s="72"/>
      <c r="X1456" s="176"/>
      <c r="Y1456" s="72"/>
      <c r="Z1456" s="175"/>
      <c r="AA1456" s="72"/>
      <c r="AB1456" s="177"/>
      <c r="AC1456" s="75"/>
      <c r="AD1456" s="75"/>
      <c r="AE1456" s="75"/>
      <c r="AF1456" s="75"/>
      <c r="AG1456" s="75"/>
      <c r="AH1456" s="75"/>
      <c r="AI1456" s="75"/>
      <c r="AJ1456" s="75"/>
      <c r="AK1456" s="75"/>
      <c r="AL1456" s="75"/>
      <c r="AM1456" s="75"/>
    </row>
    <row r="1457">
      <c r="A1457" s="75"/>
      <c r="B1457" s="171"/>
      <c r="C1457" s="172"/>
      <c r="D1457" s="72"/>
      <c r="E1457" s="143"/>
      <c r="F1457" s="71"/>
      <c r="G1457" s="72"/>
      <c r="H1457" s="173"/>
      <c r="I1457" s="71"/>
      <c r="J1457" s="72"/>
      <c r="K1457" s="173"/>
      <c r="L1457" s="71"/>
      <c r="M1457" s="71"/>
      <c r="N1457" s="71"/>
      <c r="O1457" s="72"/>
      <c r="P1457" s="174"/>
      <c r="Q1457" s="71"/>
      <c r="R1457" s="72"/>
      <c r="S1457" s="175"/>
      <c r="T1457" s="72"/>
      <c r="U1457" s="176"/>
      <c r="V1457" s="71"/>
      <c r="W1457" s="72"/>
      <c r="X1457" s="176"/>
      <c r="Y1457" s="72"/>
      <c r="Z1457" s="175"/>
      <c r="AA1457" s="72"/>
      <c r="AB1457" s="177"/>
      <c r="AC1457" s="75"/>
      <c r="AD1457" s="75"/>
      <c r="AE1457" s="75"/>
      <c r="AF1457" s="75"/>
      <c r="AG1457" s="75"/>
      <c r="AH1457" s="75"/>
      <c r="AI1457" s="75"/>
      <c r="AJ1457" s="75"/>
      <c r="AK1457" s="75"/>
      <c r="AL1457" s="75"/>
      <c r="AM1457" s="75"/>
    </row>
    <row r="1458">
      <c r="A1458" s="75"/>
      <c r="B1458" s="171"/>
      <c r="C1458" s="172"/>
      <c r="D1458" s="72"/>
      <c r="E1458" s="143"/>
      <c r="F1458" s="71"/>
      <c r="G1458" s="72"/>
      <c r="H1458" s="173"/>
      <c r="I1458" s="71"/>
      <c r="J1458" s="72"/>
      <c r="K1458" s="173"/>
      <c r="L1458" s="71"/>
      <c r="M1458" s="71"/>
      <c r="N1458" s="71"/>
      <c r="O1458" s="72"/>
      <c r="P1458" s="174"/>
      <c r="Q1458" s="71"/>
      <c r="R1458" s="72"/>
      <c r="S1458" s="175"/>
      <c r="T1458" s="72"/>
      <c r="U1458" s="176"/>
      <c r="V1458" s="71"/>
      <c r="W1458" s="72"/>
      <c r="X1458" s="176"/>
      <c r="Y1458" s="72"/>
      <c r="Z1458" s="175"/>
      <c r="AA1458" s="72"/>
      <c r="AB1458" s="177"/>
      <c r="AC1458" s="75"/>
      <c r="AD1458" s="75"/>
      <c r="AE1458" s="75"/>
      <c r="AF1458" s="75"/>
      <c r="AG1458" s="75"/>
      <c r="AH1458" s="75"/>
      <c r="AI1458" s="75"/>
      <c r="AJ1458" s="75"/>
      <c r="AK1458" s="75"/>
      <c r="AL1458" s="75"/>
      <c r="AM1458" s="75"/>
    </row>
    <row r="1459">
      <c r="A1459" s="75"/>
      <c r="B1459" s="171"/>
      <c r="C1459" s="172"/>
      <c r="D1459" s="72"/>
      <c r="E1459" s="143"/>
      <c r="F1459" s="71"/>
      <c r="G1459" s="72"/>
      <c r="H1459" s="173"/>
      <c r="I1459" s="71"/>
      <c r="J1459" s="72"/>
      <c r="K1459" s="173"/>
      <c r="L1459" s="71"/>
      <c r="M1459" s="71"/>
      <c r="N1459" s="71"/>
      <c r="O1459" s="72"/>
      <c r="P1459" s="174"/>
      <c r="Q1459" s="71"/>
      <c r="R1459" s="72"/>
      <c r="S1459" s="175"/>
      <c r="T1459" s="72"/>
      <c r="U1459" s="176"/>
      <c r="V1459" s="71"/>
      <c r="W1459" s="72"/>
      <c r="X1459" s="176"/>
      <c r="Y1459" s="72"/>
      <c r="Z1459" s="175"/>
      <c r="AA1459" s="72"/>
      <c r="AB1459" s="177"/>
      <c r="AC1459" s="75"/>
      <c r="AD1459" s="75"/>
      <c r="AE1459" s="75"/>
      <c r="AF1459" s="75"/>
      <c r="AG1459" s="75"/>
      <c r="AH1459" s="75"/>
      <c r="AI1459" s="75"/>
      <c r="AJ1459" s="75"/>
      <c r="AK1459" s="75"/>
      <c r="AL1459" s="75"/>
      <c r="AM1459" s="75"/>
    </row>
    <row r="1460">
      <c r="A1460" s="75"/>
      <c r="B1460" s="171"/>
      <c r="C1460" s="172"/>
      <c r="D1460" s="72"/>
      <c r="E1460" s="143"/>
      <c r="F1460" s="71"/>
      <c r="G1460" s="72"/>
      <c r="H1460" s="173"/>
      <c r="I1460" s="71"/>
      <c r="J1460" s="72"/>
      <c r="K1460" s="173"/>
      <c r="L1460" s="71"/>
      <c r="M1460" s="71"/>
      <c r="N1460" s="71"/>
      <c r="O1460" s="72"/>
      <c r="P1460" s="174"/>
      <c r="Q1460" s="71"/>
      <c r="R1460" s="72"/>
      <c r="S1460" s="175"/>
      <c r="T1460" s="72"/>
      <c r="U1460" s="176"/>
      <c r="V1460" s="71"/>
      <c r="W1460" s="72"/>
      <c r="X1460" s="176"/>
      <c r="Y1460" s="72"/>
      <c r="Z1460" s="175"/>
      <c r="AA1460" s="72"/>
      <c r="AB1460" s="177"/>
      <c r="AC1460" s="75"/>
      <c r="AD1460" s="75"/>
      <c r="AE1460" s="75"/>
      <c r="AF1460" s="75"/>
      <c r="AG1460" s="75"/>
      <c r="AH1460" s="75"/>
      <c r="AI1460" s="75"/>
      <c r="AJ1460" s="75"/>
      <c r="AK1460" s="75"/>
      <c r="AL1460" s="75"/>
      <c r="AM1460" s="75"/>
    </row>
    <row r="1461">
      <c r="A1461" s="75"/>
      <c r="B1461" s="171"/>
      <c r="C1461" s="172"/>
      <c r="D1461" s="72"/>
      <c r="E1461" s="143"/>
      <c r="F1461" s="71"/>
      <c r="G1461" s="72"/>
      <c r="H1461" s="173"/>
      <c r="I1461" s="71"/>
      <c r="J1461" s="72"/>
      <c r="K1461" s="173"/>
      <c r="L1461" s="71"/>
      <c r="M1461" s="71"/>
      <c r="N1461" s="71"/>
      <c r="O1461" s="72"/>
      <c r="P1461" s="174"/>
      <c r="Q1461" s="71"/>
      <c r="R1461" s="72"/>
      <c r="S1461" s="175"/>
      <c r="T1461" s="72"/>
      <c r="U1461" s="176"/>
      <c r="V1461" s="71"/>
      <c r="W1461" s="72"/>
      <c r="X1461" s="176"/>
      <c r="Y1461" s="72"/>
      <c r="Z1461" s="175"/>
      <c r="AA1461" s="72"/>
      <c r="AB1461" s="177"/>
      <c r="AC1461" s="75"/>
      <c r="AD1461" s="75"/>
      <c r="AE1461" s="75"/>
      <c r="AF1461" s="75"/>
      <c r="AG1461" s="75"/>
      <c r="AH1461" s="75"/>
      <c r="AI1461" s="75"/>
      <c r="AJ1461" s="75"/>
      <c r="AK1461" s="75"/>
      <c r="AL1461" s="75"/>
      <c r="AM1461" s="75"/>
    </row>
    <row r="1462">
      <c r="A1462" s="75"/>
      <c r="B1462" s="171"/>
      <c r="C1462" s="172"/>
      <c r="D1462" s="72"/>
      <c r="E1462" s="143"/>
      <c r="F1462" s="71"/>
      <c r="G1462" s="72"/>
      <c r="H1462" s="173"/>
      <c r="I1462" s="71"/>
      <c r="J1462" s="72"/>
      <c r="K1462" s="173"/>
      <c r="L1462" s="71"/>
      <c r="M1462" s="71"/>
      <c r="N1462" s="71"/>
      <c r="O1462" s="72"/>
      <c r="P1462" s="174"/>
      <c r="Q1462" s="71"/>
      <c r="R1462" s="72"/>
      <c r="S1462" s="175"/>
      <c r="T1462" s="72"/>
      <c r="U1462" s="176"/>
      <c r="V1462" s="71"/>
      <c r="W1462" s="72"/>
      <c r="X1462" s="176"/>
      <c r="Y1462" s="72"/>
      <c r="Z1462" s="175"/>
      <c r="AA1462" s="72"/>
      <c r="AB1462" s="177"/>
      <c r="AC1462" s="75"/>
      <c r="AD1462" s="75"/>
      <c r="AE1462" s="75"/>
      <c r="AF1462" s="75"/>
      <c r="AG1462" s="75"/>
      <c r="AH1462" s="75"/>
      <c r="AI1462" s="75"/>
      <c r="AJ1462" s="75"/>
      <c r="AK1462" s="75"/>
      <c r="AL1462" s="75"/>
      <c r="AM1462" s="75"/>
    </row>
    <row r="1463">
      <c r="A1463" s="75"/>
      <c r="B1463" s="171"/>
      <c r="C1463" s="172"/>
      <c r="D1463" s="72"/>
      <c r="E1463" s="143"/>
      <c r="F1463" s="71"/>
      <c r="G1463" s="72"/>
      <c r="H1463" s="173"/>
      <c r="I1463" s="71"/>
      <c r="J1463" s="72"/>
      <c r="K1463" s="173"/>
      <c r="L1463" s="71"/>
      <c r="M1463" s="71"/>
      <c r="N1463" s="71"/>
      <c r="O1463" s="72"/>
      <c r="P1463" s="174"/>
      <c r="Q1463" s="71"/>
      <c r="R1463" s="72"/>
      <c r="S1463" s="175"/>
      <c r="T1463" s="72"/>
      <c r="U1463" s="176"/>
      <c r="V1463" s="71"/>
      <c r="W1463" s="72"/>
      <c r="X1463" s="176"/>
      <c r="Y1463" s="72"/>
      <c r="Z1463" s="175"/>
      <c r="AA1463" s="72"/>
      <c r="AB1463" s="177"/>
      <c r="AC1463" s="75"/>
      <c r="AD1463" s="75"/>
      <c r="AE1463" s="75"/>
      <c r="AF1463" s="75"/>
      <c r="AG1463" s="75"/>
      <c r="AH1463" s="75"/>
      <c r="AI1463" s="75"/>
      <c r="AJ1463" s="75"/>
      <c r="AK1463" s="75"/>
      <c r="AL1463" s="75"/>
      <c r="AM1463" s="75"/>
    </row>
    <row r="1464">
      <c r="A1464" s="75"/>
      <c r="B1464" s="171"/>
      <c r="C1464" s="172"/>
      <c r="D1464" s="72"/>
      <c r="E1464" s="143"/>
      <c r="F1464" s="71"/>
      <c r="G1464" s="72"/>
      <c r="H1464" s="173"/>
      <c r="I1464" s="71"/>
      <c r="J1464" s="72"/>
      <c r="K1464" s="173"/>
      <c r="L1464" s="71"/>
      <c r="M1464" s="71"/>
      <c r="N1464" s="71"/>
      <c r="O1464" s="72"/>
      <c r="P1464" s="174"/>
      <c r="Q1464" s="71"/>
      <c r="R1464" s="72"/>
      <c r="S1464" s="175"/>
      <c r="T1464" s="72"/>
      <c r="U1464" s="176"/>
      <c r="V1464" s="71"/>
      <c r="W1464" s="72"/>
      <c r="X1464" s="176"/>
      <c r="Y1464" s="72"/>
      <c r="Z1464" s="175"/>
      <c r="AA1464" s="72"/>
      <c r="AB1464" s="177"/>
      <c r="AC1464" s="75"/>
      <c r="AD1464" s="75"/>
      <c r="AE1464" s="75"/>
      <c r="AF1464" s="75"/>
      <c r="AG1464" s="75"/>
      <c r="AH1464" s="75"/>
      <c r="AI1464" s="75"/>
      <c r="AJ1464" s="75"/>
      <c r="AK1464" s="75"/>
      <c r="AL1464" s="75"/>
      <c r="AM1464" s="75"/>
    </row>
    <row r="1465">
      <c r="A1465" s="75"/>
      <c r="B1465" s="171"/>
      <c r="C1465" s="172"/>
      <c r="D1465" s="72"/>
      <c r="E1465" s="143"/>
      <c r="F1465" s="71"/>
      <c r="G1465" s="72"/>
      <c r="H1465" s="173"/>
      <c r="I1465" s="71"/>
      <c r="J1465" s="72"/>
      <c r="K1465" s="173"/>
      <c r="L1465" s="71"/>
      <c r="M1465" s="71"/>
      <c r="N1465" s="71"/>
      <c r="O1465" s="72"/>
      <c r="P1465" s="174"/>
      <c r="Q1465" s="71"/>
      <c r="R1465" s="72"/>
      <c r="S1465" s="175"/>
      <c r="T1465" s="72"/>
      <c r="U1465" s="176"/>
      <c r="V1465" s="71"/>
      <c r="W1465" s="72"/>
      <c r="X1465" s="176"/>
      <c r="Y1465" s="72"/>
      <c r="Z1465" s="175"/>
      <c r="AA1465" s="72"/>
      <c r="AB1465" s="177"/>
      <c r="AC1465" s="75"/>
      <c r="AD1465" s="75"/>
      <c r="AE1465" s="75"/>
      <c r="AF1465" s="75"/>
      <c r="AG1465" s="75"/>
      <c r="AH1465" s="75"/>
      <c r="AI1465" s="75"/>
      <c r="AJ1465" s="75"/>
      <c r="AK1465" s="75"/>
      <c r="AL1465" s="75"/>
      <c r="AM1465" s="75"/>
    </row>
    <row r="1466">
      <c r="A1466" s="75"/>
      <c r="B1466" s="171"/>
      <c r="C1466" s="172"/>
      <c r="D1466" s="72"/>
      <c r="E1466" s="143"/>
      <c r="F1466" s="71"/>
      <c r="G1466" s="72"/>
      <c r="H1466" s="173"/>
      <c r="I1466" s="71"/>
      <c r="J1466" s="72"/>
      <c r="K1466" s="173"/>
      <c r="L1466" s="71"/>
      <c r="M1466" s="71"/>
      <c r="N1466" s="71"/>
      <c r="O1466" s="72"/>
      <c r="P1466" s="174"/>
      <c r="Q1466" s="71"/>
      <c r="R1466" s="72"/>
      <c r="S1466" s="175"/>
      <c r="T1466" s="72"/>
      <c r="U1466" s="176"/>
      <c r="V1466" s="71"/>
      <c r="W1466" s="72"/>
      <c r="X1466" s="176"/>
      <c r="Y1466" s="72"/>
      <c r="Z1466" s="175"/>
      <c r="AA1466" s="72"/>
      <c r="AB1466" s="177"/>
      <c r="AC1466" s="75"/>
      <c r="AD1466" s="75"/>
      <c r="AE1466" s="75"/>
      <c r="AF1466" s="75"/>
      <c r="AG1466" s="75"/>
      <c r="AH1466" s="75"/>
      <c r="AI1466" s="75"/>
      <c r="AJ1466" s="75"/>
      <c r="AK1466" s="75"/>
      <c r="AL1466" s="75"/>
      <c r="AM1466" s="75"/>
    </row>
    <row r="1467">
      <c r="A1467" s="75"/>
      <c r="B1467" s="171"/>
      <c r="C1467" s="172"/>
      <c r="D1467" s="72"/>
      <c r="E1467" s="143"/>
      <c r="F1467" s="71"/>
      <c r="G1467" s="72"/>
      <c r="H1467" s="173"/>
      <c r="I1467" s="71"/>
      <c r="J1467" s="72"/>
      <c r="K1467" s="173"/>
      <c r="L1467" s="71"/>
      <c r="M1467" s="71"/>
      <c r="N1467" s="71"/>
      <c r="O1467" s="72"/>
      <c r="P1467" s="174"/>
      <c r="Q1467" s="71"/>
      <c r="R1467" s="72"/>
      <c r="S1467" s="175"/>
      <c r="T1467" s="72"/>
      <c r="U1467" s="176"/>
      <c r="V1467" s="71"/>
      <c r="W1467" s="72"/>
      <c r="X1467" s="176"/>
      <c r="Y1467" s="72"/>
      <c r="Z1467" s="175"/>
      <c r="AA1467" s="72"/>
      <c r="AB1467" s="177"/>
      <c r="AC1467" s="75"/>
      <c r="AD1467" s="75"/>
      <c r="AE1467" s="75"/>
      <c r="AF1467" s="75"/>
      <c r="AG1467" s="75"/>
      <c r="AH1467" s="75"/>
      <c r="AI1467" s="75"/>
      <c r="AJ1467" s="75"/>
      <c r="AK1467" s="75"/>
      <c r="AL1467" s="75"/>
      <c r="AM1467" s="75"/>
    </row>
    <row r="1468">
      <c r="A1468" s="75"/>
      <c r="B1468" s="171"/>
      <c r="C1468" s="172"/>
      <c r="D1468" s="72"/>
      <c r="E1468" s="143"/>
      <c r="F1468" s="71"/>
      <c r="G1468" s="72"/>
      <c r="H1468" s="173"/>
      <c r="I1468" s="71"/>
      <c r="J1468" s="72"/>
      <c r="K1468" s="173"/>
      <c r="L1468" s="71"/>
      <c r="M1468" s="71"/>
      <c r="N1468" s="71"/>
      <c r="O1468" s="72"/>
      <c r="P1468" s="174"/>
      <c r="Q1468" s="71"/>
      <c r="R1468" s="72"/>
      <c r="S1468" s="175"/>
      <c r="T1468" s="72"/>
      <c r="U1468" s="176"/>
      <c r="V1468" s="71"/>
      <c r="W1468" s="72"/>
      <c r="X1468" s="176"/>
      <c r="Y1468" s="72"/>
      <c r="Z1468" s="175"/>
      <c r="AA1468" s="72"/>
      <c r="AB1468" s="177"/>
      <c r="AC1468" s="75"/>
      <c r="AD1468" s="75"/>
      <c r="AE1468" s="75"/>
      <c r="AF1468" s="75"/>
      <c r="AG1468" s="75"/>
      <c r="AH1468" s="75"/>
      <c r="AI1468" s="75"/>
      <c r="AJ1468" s="75"/>
      <c r="AK1468" s="75"/>
      <c r="AL1468" s="75"/>
      <c r="AM1468" s="75"/>
    </row>
    <row r="1469">
      <c r="A1469" s="75"/>
      <c r="B1469" s="171"/>
      <c r="C1469" s="172"/>
      <c r="D1469" s="72"/>
      <c r="E1469" s="143"/>
      <c r="F1469" s="71"/>
      <c r="G1469" s="72"/>
      <c r="H1469" s="173"/>
      <c r="I1469" s="71"/>
      <c r="J1469" s="72"/>
      <c r="K1469" s="173"/>
      <c r="L1469" s="71"/>
      <c r="M1469" s="71"/>
      <c r="N1469" s="71"/>
      <c r="O1469" s="72"/>
      <c r="P1469" s="174"/>
      <c r="Q1469" s="71"/>
      <c r="R1469" s="72"/>
      <c r="S1469" s="175"/>
      <c r="T1469" s="72"/>
      <c r="U1469" s="176"/>
      <c r="V1469" s="71"/>
      <c r="W1469" s="72"/>
      <c r="X1469" s="176"/>
      <c r="Y1469" s="72"/>
      <c r="Z1469" s="175"/>
      <c r="AA1469" s="72"/>
      <c r="AB1469" s="177"/>
      <c r="AC1469" s="75"/>
      <c r="AD1469" s="75"/>
      <c r="AE1469" s="75"/>
      <c r="AF1469" s="75"/>
      <c r="AG1469" s="75"/>
      <c r="AH1469" s="75"/>
      <c r="AI1469" s="75"/>
      <c r="AJ1469" s="75"/>
      <c r="AK1469" s="75"/>
      <c r="AL1469" s="75"/>
      <c r="AM1469" s="75"/>
    </row>
    <row r="1470">
      <c r="A1470" s="75"/>
      <c r="B1470" s="171"/>
      <c r="C1470" s="172"/>
      <c r="D1470" s="72"/>
      <c r="E1470" s="143"/>
      <c r="F1470" s="71"/>
      <c r="G1470" s="72"/>
      <c r="H1470" s="173"/>
      <c r="I1470" s="71"/>
      <c r="J1470" s="72"/>
      <c r="K1470" s="173"/>
      <c r="L1470" s="71"/>
      <c r="M1470" s="71"/>
      <c r="N1470" s="71"/>
      <c r="O1470" s="72"/>
      <c r="P1470" s="174"/>
      <c r="Q1470" s="71"/>
      <c r="R1470" s="72"/>
      <c r="S1470" s="175"/>
      <c r="T1470" s="72"/>
      <c r="U1470" s="176"/>
      <c r="V1470" s="71"/>
      <c r="W1470" s="72"/>
      <c r="X1470" s="176"/>
      <c r="Y1470" s="72"/>
      <c r="Z1470" s="175"/>
      <c r="AA1470" s="72"/>
      <c r="AB1470" s="177"/>
      <c r="AC1470" s="75"/>
      <c r="AD1470" s="75"/>
      <c r="AE1470" s="75"/>
      <c r="AF1470" s="75"/>
      <c r="AG1470" s="75"/>
      <c r="AH1470" s="75"/>
      <c r="AI1470" s="75"/>
      <c r="AJ1470" s="75"/>
      <c r="AK1470" s="75"/>
      <c r="AL1470" s="75"/>
      <c r="AM1470" s="75"/>
    </row>
    <row r="1471">
      <c r="A1471" s="75"/>
      <c r="B1471" s="171"/>
      <c r="C1471" s="172"/>
      <c r="D1471" s="72"/>
      <c r="E1471" s="143"/>
      <c r="F1471" s="71"/>
      <c r="G1471" s="72"/>
      <c r="H1471" s="173"/>
      <c r="I1471" s="71"/>
      <c r="J1471" s="72"/>
      <c r="K1471" s="173"/>
      <c r="L1471" s="71"/>
      <c r="M1471" s="71"/>
      <c r="N1471" s="71"/>
      <c r="O1471" s="72"/>
      <c r="P1471" s="174"/>
      <c r="Q1471" s="71"/>
      <c r="R1471" s="72"/>
      <c r="S1471" s="175"/>
      <c r="T1471" s="72"/>
      <c r="U1471" s="176"/>
      <c r="V1471" s="71"/>
      <c r="W1471" s="72"/>
      <c r="X1471" s="176"/>
      <c r="Y1471" s="72"/>
      <c r="Z1471" s="175"/>
      <c r="AA1471" s="72"/>
      <c r="AB1471" s="177"/>
      <c r="AC1471" s="75"/>
      <c r="AD1471" s="75"/>
      <c r="AE1471" s="75"/>
      <c r="AF1471" s="75"/>
      <c r="AG1471" s="75"/>
      <c r="AH1471" s="75"/>
      <c r="AI1471" s="75"/>
      <c r="AJ1471" s="75"/>
      <c r="AK1471" s="75"/>
      <c r="AL1471" s="75"/>
      <c r="AM1471" s="75"/>
    </row>
    <row r="1472">
      <c r="A1472" s="75"/>
      <c r="B1472" s="171"/>
      <c r="C1472" s="172"/>
      <c r="D1472" s="72"/>
      <c r="E1472" s="143"/>
      <c r="F1472" s="71"/>
      <c r="G1472" s="72"/>
      <c r="H1472" s="173"/>
      <c r="I1472" s="71"/>
      <c r="J1472" s="72"/>
      <c r="K1472" s="173"/>
      <c r="L1472" s="71"/>
      <c r="M1472" s="71"/>
      <c r="N1472" s="71"/>
      <c r="O1472" s="72"/>
      <c r="P1472" s="174"/>
      <c r="Q1472" s="71"/>
      <c r="R1472" s="72"/>
      <c r="S1472" s="175"/>
      <c r="T1472" s="72"/>
      <c r="U1472" s="176"/>
      <c r="V1472" s="71"/>
      <c r="W1472" s="72"/>
      <c r="X1472" s="176"/>
      <c r="Y1472" s="72"/>
      <c r="Z1472" s="175"/>
      <c r="AA1472" s="72"/>
      <c r="AB1472" s="177"/>
      <c r="AC1472" s="75"/>
      <c r="AD1472" s="75"/>
      <c r="AE1472" s="75"/>
      <c r="AF1472" s="75"/>
      <c r="AG1472" s="75"/>
      <c r="AH1472" s="75"/>
      <c r="AI1472" s="75"/>
      <c r="AJ1472" s="75"/>
      <c r="AK1472" s="75"/>
      <c r="AL1472" s="75"/>
      <c r="AM1472" s="75"/>
    </row>
    <row r="1473">
      <c r="A1473" s="75"/>
      <c r="B1473" s="171"/>
      <c r="C1473" s="172"/>
      <c r="D1473" s="72"/>
      <c r="E1473" s="143"/>
      <c r="F1473" s="71"/>
      <c r="G1473" s="72"/>
      <c r="H1473" s="173"/>
      <c r="I1473" s="71"/>
      <c r="J1473" s="72"/>
      <c r="K1473" s="173"/>
      <c r="L1473" s="71"/>
      <c r="M1473" s="71"/>
      <c r="N1473" s="71"/>
      <c r="O1473" s="72"/>
      <c r="P1473" s="174"/>
      <c r="Q1473" s="71"/>
      <c r="R1473" s="72"/>
      <c r="S1473" s="175"/>
      <c r="T1473" s="72"/>
      <c r="U1473" s="176"/>
      <c r="V1473" s="71"/>
      <c r="W1473" s="72"/>
      <c r="X1473" s="176"/>
      <c r="Y1473" s="72"/>
      <c r="Z1473" s="175"/>
      <c r="AA1473" s="72"/>
      <c r="AB1473" s="177"/>
      <c r="AC1473" s="75"/>
      <c r="AD1473" s="75"/>
      <c r="AE1473" s="75"/>
      <c r="AF1473" s="75"/>
      <c r="AG1473" s="75"/>
      <c r="AH1473" s="75"/>
      <c r="AI1473" s="75"/>
      <c r="AJ1473" s="75"/>
      <c r="AK1473" s="75"/>
      <c r="AL1473" s="75"/>
      <c r="AM1473" s="75"/>
    </row>
    <row r="1474">
      <c r="A1474" s="75"/>
      <c r="B1474" s="171"/>
      <c r="C1474" s="172"/>
      <c r="D1474" s="72"/>
      <c r="E1474" s="143"/>
      <c r="F1474" s="71"/>
      <c r="G1474" s="72"/>
      <c r="H1474" s="173"/>
      <c r="I1474" s="71"/>
      <c r="J1474" s="72"/>
      <c r="K1474" s="173"/>
      <c r="L1474" s="71"/>
      <c r="M1474" s="71"/>
      <c r="N1474" s="71"/>
      <c r="O1474" s="72"/>
      <c r="P1474" s="174"/>
      <c r="Q1474" s="71"/>
      <c r="R1474" s="72"/>
      <c r="S1474" s="175"/>
      <c r="T1474" s="72"/>
      <c r="U1474" s="176"/>
      <c r="V1474" s="71"/>
      <c r="W1474" s="72"/>
      <c r="X1474" s="176"/>
      <c r="Y1474" s="72"/>
      <c r="Z1474" s="175"/>
      <c r="AA1474" s="72"/>
      <c r="AB1474" s="177"/>
      <c r="AC1474" s="75"/>
      <c r="AD1474" s="75"/>
      <c r="AE1474" s="75"/>
      <c r="AF1474" s="75"/>
      <c r="AG1474" s="75"/>
      <c r="AH1474" s="75"/>
      <c r="AI1474" s="75"/>
      <c r="AJ1474" s="75"/>
      <c r="AK1474" s="75"/>
      <c r="AL1474" s="75"/>
      <c r="AM1474" s="75"/>
    </row>
    <row r="1475">
      <c r="A1475" s="75"/>
      <c r="B1475" s="171"/>
      <c r="C1475" s="172"/>
      <c r="D1475" s="72"/>
      <c r="E1475" s="143"/>
      <c r="F1475" s="71"/>
      <c r="G1475" s="72"/>
      <c r="H1475" s="173"/>
      <c r="I1475" s="71"/>
      <c r="J1475" s="72"/>
      <c r="K1475" s="173"/>
      <c r="L1475" s="71"/>
      <c r="M1475" s="71"/>
      <c r="N1475" s="71"/>
      <c r="O1475" s="72"/>
      <c r="P1475" s="174"/>
      <c r="Q1475" s="71"/>
      <c r="R1475" s="72"/>
      <c r="S1475" s="175"/>
      <c r="T1475" s="72"/>
      <c r="U1475" s="176"/>
      <c r="V1475" s="71"/>
      <c r="W1475" s="72"/>
      <c r="X1475" s="176"/>
      <c r="Y1475" s="72"/>
      <c r="Z1475" s="175"/>
      <c r="AA1475" s="72"/>
      <c r="AB1475" s="177"/>
      <c r="AC1475" s="75"/>
      <c r="AD1475" s="75"/>
      <c r="AE1475" s="75"/>
      <c r="AF1475" s="75"/>
      <c r="AG1475" s="75"/>
      <c r="AH1475" s="75"/>
      <c r="AI1475" s="75"/>
      <c r="AJ1475" s="75"/>
      <c r="AK1475" s="75"/>
      <c r="AL1475" s="75"/>
      <c r="AM1475" s="75"/>
    </row>
    <row r="1476">
      <c r="A1476" s="75"/>
      <c r="B1476" s="171"/>
      <c r="C1476" s="172"/>
      <c r="D1476" s="72"/>
      <c r="E1476" s="143"/>
      <c r="F1476" s="71"/>
      <c r="G1476" s="72"/>
      <c r="H1476" s="173"/>
      <c r="I1476" s="71"/>
      <c r="J1476" s="72"/>
      <c r="K1476" s="173"/>
      <c r="L1476" s="71"/>
      <c r="M1476" s="71"/>
      <c r="N1476" s="71"/>
      <c r="O1476" s="72"/>
      <c r="P1476" s="174"/>
      <c r="Q1476" s="71"/>
      <c r="R1476" s="72"/>
      <c r="S1476" s="175"/>
      <c r="T1476" s="72"/>
      <c r="U1476" s="176"/>
      <c r="V1476" s="71"/>
      <c r="W1476" s="72"/>
      <c r="X1476" s="176"/>
      <c r="Y1476" s="72"/>
      <c r="Z1476" s="175"/>
      <c r="AA1476" s="72"/>
      <c r="AB1476" s="177"/>
      <c r="AC1476" s="75"/>
      <c r="AD1476" s="75"/>
      <c r="AE1476" s="75"/>
      <c r="AF1476" s="75"/>
      <c r="AG1476" s="75"/>
      <c r="AH1476" s="75"/>
      <c r="AI1476" s="75"/>
      <c r="AJ1476" s="75"/>
      <c r="AK1476" s="75"/>
      <c r="AL1476" s="75"/>
      <c r="AM1476" s="75"/>
    </row>
    <row r="1477">
      <c r="A1477" s="75"/>
      <c r="B1477" s="171"/>
      <c r="C1477" s="172"/>
      <c r="D1477" s="72"/>
      <c r="E1477" s="143"/>
      <c r="F1477" s="71"/>
      <c r="G1477" s="72"/>
      <c r="H1477" s="173"/>
      <c r="I1477" s="71"/>
      <c r="J1477" s="72"/>
      <c r="K1477" s="173"/>
      <c r="L1477" s="71"/>
      <c r="M1477" s="71"/>
      <c r="N1477" s="71"/>
      <c r="O1477" s="72"/>
      <c r="P1477" s="174"/>
      <c r="Q1477" s="71"/>
      <c r="R1477" s="72"/>
      <c r="S1477" s="175"/>
      <c r="T1477" s="72"/>
      <c r="U1477" s="176"/>
      <c r="V1477" s="71"/>
      <c r="W1477" s="72"/>
      <c r="X1477" s="176"/>
      <c r="Y1477" s="72"/>
      <c r="Z1477" s="175"/>
      <c r="AA1477" s="72"/>
      <c r="AB1477" s="177"/>
      <c r="AC1477" s="75"/>
      <c r="AD1477" s="75"/>
      <c r="AE1477" s="75"/>
      <c r="AF1477" s="75"/>
      <c r="AG1477" s="75"/>
      <c r="AH1477" s="75"/>
      <c r="AI1477" s="75"/>
      <c r="AJ1477" s="75"/>
      <c r="AK1477" s="75"/>
      <c r="AL1477" s="75"/>
      <c r="AM1477" s="75"/>
    </row>
    <row r="1478">
      <c r="A1478" s="75"/>
      <c r="B1478" s="171"/>
      <c r="C1478" s="172"/>
      <c r="D1478" s="72"/>
      <c r="E1478" s="143"/>
      <c r="F1478" s="71"/>
      <c r="G1478" s="72"/>
      <c r="H1478" s="173"/>
      <c r="I1478" s="71"/>
      <c r="J1478" s="72"/>
      <c r="K1478" s="173"/>
      <c r="L1478" s="71"/>
      <c r="M1478" s="71"/>
      <c r="N1478" s="71"/>
      <c r="O1478" s="72"/>
      <c r="P1478" s="174"/>
      <c r="Q1478" s="71"/>
      <c r="R1478" s="72"/>
      <c r="S1478" s="175"/>
      <c r="T1478" s="72"/>
      <c r="U1478" s="176"/>
      <c r="V1478" s="71"/>
      <c r="W1478" s="72"/>
      <c r="X1478" s="176"/>
      <c r="Y1478" s="72"/>
      <c r="Z1478" s="175"/>
      <c r="AA1478" s="72"/>
      <c r="AB1478" s="177"/>
      <c r="AC1478" s="75"/>
      <c r="AD1478" s="75"/>
      <c r="AE1478" s="75"/>
      <c r="AF1478" s="75"/>
      <c r="AG1478" s="75"/>
      <c r="AH1478" s="75"/>
      <c r="AI1478" s="75"/>
      <c r="AJ1478" s="75"/>
      <c r="AK1478" s="75"/>
      <c r="AL1478" s="75"/>
      <c r="AM1478" s="75"/>
    </row>
    <row r="1479">
      <c r="A1479" s="75"/>
      <c r="B1479" s="171"/>
      <c r="C1479" s="172"/>
      <c r="D1479" s="72"/>
      <c r="E1479" s="143"/>
      <c r="F1479" s="71"/>
      <c r="G1479" s="72"/>
      <c r="H1479" s="173"/>
      <c r="I1479" s="71"/>
      <c r="J1479" s="72"/>
      <c r="K1479" s="173"/>
      <c r="L1479" s="71"/>
      <c r="M1479" s="71"/>
      <c r="N1479" s="71"/>
      <c r="O1479" s="72"/>
      <c r="P1479" s="174"/>
      <c r="Q1479" s="71"/>
      <c r="R1479" s="72"/>
      <c r="S1479" s="175"/>
      <c r="T1479" s="72"/>
      <c r="U1479" s="176"/>
      <c r="V1479" s="71"/>
      <c r="W1479" s="72"/>
      <c r="X1479" s="176"/>
      <c r="Y1479" s="72"/>
      <c r="Z1479" s="175"/>
      <c r="AA1479" s="72"/>
      <c r="AB1479" s="177"/>
      <c r="AC1479" s="75"/>
      <c r="AD1479" s="75"/>
      <c r="AE1479" s="75"/>
      <c r="AF1479" s="75"/>
      <c r="AG1479" s="75"/>
      <c r="AH1479" s="75"/>
      <c r="AI1479" s="75"/>
      <c r="AJ1479" s="75"/>
      <c r="AK1479" s="75"/>
      <c r="AL1479" s="75"/>
      <c r="AM1479" s="75"/>
    </row>
    <row r="1480">
      <c r="A1480" s="75"/>
      <c r="B1480" s="171"/>
      <c r="C1480" s="172"/>
      <c r="D1480" s="72"/>
      <c r="E1480" s="143"/>
      <c r="F1480" s="71"/>
      <c r="G1480" s="72"/>
      <c r="H1480" s="173"/>
      <c r="I1480" s="71"/>
      <c r="J1480" s="72"/>
      <c r="K1480" s="173"/>
      <c r="L1480" s="71"/>
      <c r="M1480" s="71"/>
      <c r="N1480" s="71"/>
      <c r="O1480" s="72"/>
      <c r="P1480" s="174"/>
      <c r="Q1480" s="71"/>
      <c r="R1480" s="72"/>
      <c r="S1480" s="175"/>
      <c r="T1480" s="72"/>
      <c r="U1480" s="176"/>
      <c r="V1480" s="71"/>
      <c r="W1480" s="72"/>
      <c r="X1480" s="176"/>
      <c r="Y1480" s="72"/>
      <c r="Z1480" s="175"/>
      <c r="AA1480" s="72"/>
      <c r="AB1480" s="177"/>
      <c r="AC1480" s="75"/>
      <c r="AD1480" s="75"/>
      <c r="AE1480" s="75"/>
      <c r="AF1480" s="75"/>
      <c r="AG1480" s="75"/>
      <c r="AH1480" s="75"/>
      <c r="AI1480" s="75"/>
      <c r="AJ1480" s="75"/>
      <c r="AK1480" s="75"/>
      <c r="AL1480" s="75"/>
      <c r="AM1480" s="75"/>
    </row>
    <row r="1481">
      <c r="A1481" s="75"/>
      <c r="B1481" s="171"/>
      <c r="C1481" s="172"/>
      <c r="D1481" s="72"/>
      <c r="E1481" s="143"/>
      <c r="F1481" s="71"/>
      <c r="G1481" s="72"/>
      <c r="H1481" s="173"/>
      <c r="I1481" s="71"/>
      <c r="J1481" s="72"/>
      <c r="K1481" s="173"/>
      <c r="L1481" s="71"/>
      <c r="M1481" s="71"/>
      <c r="N1481" s="71"/>
      <c r="O1481" s="72"/>
      <c r="P1481" s="174"/>
      <c r="Q1481" s="71"/>
      <c r="R1481" s="72"/>
      <c r="S1481" s="175"/>
      <c r="T1481" s="72"/>
      <c r="U1481" s="176"/>
      <c r="V1481" s="71"/>
      <c r="W1481" s="72"/>
      <c r="X1481" s="176"/>
      <c r="Y1481" s="72"/>
      <c r="Z1481" s="175"/>
      <c r="AA1481" s="72"/>
      <c r="AB1481" s="177"/>
      <c r="AC1481" s="75"/>
      <c r="AD1481" s="75"/>
      <c r="AE1481" s="75"/>
      <c r="AF1481" s="75"/>
      <c r="AG1481" s="75"/>
      <c r="AH1481" s="75"/>
      <c r="AI1481" s="75"/>
      <c r="AJ1481" s="75"/>
      <c r="AK1481" s="75"/>
      <c r="AL1481" s="75"/>
      <c r="AM1481" s="75"/>
    </row>
    <row r="1482">
      <c r="A1482" s="75"/>
      <c r="B1482" s="171"/>
      <c r="C1482" s="172"/>
      <c r="D1482" s="72"/>
      <c r="E1482" s="143"/>
      <c r="F1482" s="71"/>
      <c r="G1482" s="72"/>
      <c r="H1482" s="173"/>
      <c r="I1482" s="71"/>
      <c r="J1482" s="72"/>
      <c r="K1482" s="173"/>
      <c r="L1482" s="71"/>
      <c r="M1482" s="71"/>
      <c r="N1482" s="71"/>
      <c r="O1482" s="72"/>
      <c r="P1482" s="174"/>
      <c r="Q1482" s="71"/>
      <c r="R1482" s="72"/>
      <c r="S1482" s="175"/>
      <c r="T1482" s="72"/>
      <c r="U1482" s="176"/>
      <c r="V1482" s="71"/>
      <c r="W1482" s="72"/>
      <c r="X1482" s="176"/>
      <c r="Y1482" s="72"/>
      <c r="Z1482" s="175"/>
      <c r="AA1482" s="72"/>
      <c r="AB1482" s="177"/>
      <c r="AC1482" s="75"/>
      <c r="AD1482" s="75"/>
      <c r="AE1482" s="75"/>
      <c r="AF1482" s="75"/>
      <c r="AG1482" s="75"/>
      <c r="AH1482" s="75"/>
      <c r="AI1482" s="75"/>
      <c r="AJ1482" s="75"/>
      <c r="AK1482" s="75"/>
      <c r="AL1482" s="75"/>
      <c r="AM1482" s="75"/>
    </row>
    <row r="1483">
      <c r="A1483" s="75"/>
      <c r="B1483" s="171"/>
      <c r="C1483" s="172"/>
      <c r="D1483" s="72"/>
      <c r="E1483" s="143"/>
      <c r="F1483" s="71"/>
      <c r="G1483" s="72"/>
      <c r="H1483" s="173"/>
      <c r="I1483" s="71"/>
      <c r="J1483" s="72"/>
      <c r="K1483" s="173"/>
      <c r="L1483" s="71"/>
      <c r="M1483" s="71"/>
      <c r="N1483" s="71"/>
      <c r="O1483" s="72"/>
      <c r="P1483" s="174"/>
      <c r="Q1483" s="71"/>
      <c r="R1483" s="72"/>
      <c r="S1483" s="175"/>
      <c r="T1483" s="72"/>
      <c r="U1483" s="176"/>
      <c r="V1483" s="71"/>
      <c r="W1483" s="72"/>
      <c r="X1483" s="176"/>
      <c r="Y1483" s="72"/>
      <c r="Z1483" s="175"/>
      <c r="AA1483" s="72"/>
      <c r="AB1483" s="177"/>
      <c r="AC1483" s="75"/>
      <c r="AD1483" s="75"/>
      <c r="AE1483" s="75"/>
      <c r="AF1483" s="75"/>
      <c r="AG1483" s="75"/>
      <c r="AH1483" s="75"/>
      <c r="AI1483" s="75"/>
      <c r="AJ1483" s="75"/>
      <c r="AK1483" s="75"/>
      <c r="AL1483" s="75"/>
      <c r="AM1483" s="75"/>
    </row>
    <row r="1484">
      <c r="A1484" s="75"/>
      <c r="B1484" s="171"/>
      <c r="C1484" s="172"/>
      <c r="D1484" s="72"/>
      <c r="E1484" s="143"/>
      <c r="F1484" s="71"/>
      <c r="G1484" s="72"/>
      <c r="H1484" s="173"/>
      <c r="I1484" s="71"/>
      <c r="J1484" s="72"/>
      <c r="K1484" s="173"/>
      <c r="L1484" s="71"/>
      <c r="M1484" s="71"/>
      <c r="N1484" s="71"/>
      <c r="O1484" s="72"/>
      <c r="P1484" s="174"/>
      <c r="Q1484" s="71"/>
      <c r="R1484" s="72"/>
      <c r="S1484" s="175"/>
      <c r="T1484" s="72"/>
      <c r="U1484" s="176"/>
      <c r="V1484" s="71"/>
      <c r="W1484" s="72"/>
      <c r="X1484" s="176"/>
      <c r="Y1484" s="72"/>
      <c r="Z1484" s="175"/>
      <c r="AA1484" s="72"/>
      <c r="AB1484" s="177"/>
      <c r="AC1484" s="75"/>
      <c r="AD1484" s="75"/>
      <c r="AE1484" s="75"/>
      <c r="AF1484" s="75"/>
      <c r="AG1484" s="75"/>
      <c r="AH1484" s="75"/>
      <c r="AI1484" s="75"/>
      <c r="AJ1484" s="75"/>
      <c r="AK1484" s="75"/>
      <c r="AL1484" s="75"/>
      <c r="AM1484" s="75"/>
    </row>
    <row r="1485">
      <c r="A1485" s="75"/>
      <c r="B1485" s="171"/>
      <c r="C1485" s="172"/>
      <c r="D1485" s="72"/>
      <c r="E1485" s="143"/>
      <c r="F1485" s="71"/>
      <c r="G1485" s="72"/>
      <c r="H1485" s="173"/>
      <c r="I1485" s="71"/>
      <c r="J1485" s="72"/>
      <c r="K1485" s="173"/>
      <c r="L1485" s="71"/>
      <c r="M1485" s="71"/>
      <c r="N1485" s="71"/>
      <c r="O1485" s="72"/>
      <c r="P1485" s="174"/>
      <c r="Q1485" s="71"/>
      <c r="R1485" s="72"/>
      <c r="S1485" s="175"/>
      <c r="T1485" s="72"/>
      <c r="U1485" s="176"/>
      <c r="V1485" s="71"/>
      <c r="W1485" s="72"/>
      <c r="X1485" s="176"/>
      <c r="Y1485" s="72"/>
      <c r="Z1485" s="175"/>
      <c r="AA1485" s="72"/>
      <c r="AB1485" s="177"/>
      <c r="AC1485" s="75"/>
      <c r="AD1485" s="75"/>
      <c r="AE1485" s="75"/>
      <c r="AF1485" s="75"/>
      <c r="AG1485" s="75"/>
      <c r="AH1485" s="75"/>
      <c r="AI1485" s="75"/>
      <c r="AJ1485" s="75"/>
      <c r="AK1485" s="75"/>
      <c r="AL1485" s="75"/>
      <c r="AM1485" s="75"/>
    </row>
    <row r="1486">
      <c r="A1486" s="75"/>
      <c r="B1486" s="171"/>
      <c r="C1486" s="172"/>
      <c r="D1486" s="72"/>
      <c r="E1486" s="143"/>
      <c r="F1486" s="71"/>
      <c r="G1486" s="72"/>
      <c r="H1486" s="173"/>
      <c r="I1486" s="71"/>
      <c r="J1486" s="72"/>
      <c r="K1486" s="173"/>
      <c r="L1486" s="71"/>
      <c r="M1486" s="71"/>
      <c r="N1486" s="71"/>
      <c r="O1486" s="72"/>
      <c r="P1486" s="174"/>
      <c r="Q1486" s="71"/>
      <c r="R1486" s="72"/>
      <c r="S1486" s="175"/>
      <c r="T1486" s="72"/>
      <c r="U1486" s="176"/>
      <c r="V1486" s="71"/>
      <c r="W1486" s="72"/>
      <c r="X1486" s="176"/>
      <c r="Y1486" s="72"/>
      <c r="Z1486" s="175"/>
      <c r="AA1486" s="72"/>
      <c r="AB1486" s="177"/>
      <c r="AC1486" s="75"/>
      <c r="AD1486" s="75"/>
      <c r="AE1486" s="75"/>
      <c r="AF1486" s="75"/>
      <c r="AG1486" s="75"/>
      <c r="AH1486" s="75"/>
      <c r="AI1486" s="75"/>
      <c r="AJ1486" s="75"/>
      <c r="AK1486" s="75"/>
      <c r="AL1486" s="75"/>
      <c r="AM1486" s="75"/>
    </row>
    <row r="1487">
      <c r="A1487" s="75"/>
      <c r="B1487" s="171"/>
      <c r="C1487" s="172"/>
      <c r="D1487" s="72"/>
      <c r="E1487" s="143"/>
      <c r="F1487" s="71"/>
      <c r="G1487" s="72"/>
      <c r="H1487" s="173"/>
      <c r="I1487" s="71"/>
      <c r="J1487" s="72"/>
      <c r="K1487" s="173"/>
      <c r="L1487" s="71"/>
      <c r="M1487" s="71"/>
      <c r="N1487" s="71"/>
      <c r="O1487" s="72"/>
      <c r="P1487" s="174"/>
      <c r="Q1487" s="71"/>
      <c r="R1487" s="72"/>
      <c r="S1487" s="175"/>
      <c r="T1487" s="72"/>
      <c r="U1487" s="176"/>
      <c r="V1487" s="71"/>
      <c r="W1487" s="72"/>
      <c r="X1487" s="176"/>
      <c r="Y1487" s="72"/>
      <c r="Z1487" s="175"/>
      <c r="AA1487" s="72"/>
      <c r="AB1487" s="177"/>
      <c r="AC1487" s="75"/>
      <c r="AD1487" s="75"/>
      <c r="AE1487" s="75"/>
      <c r="AF1487" s="75"/>
      <c r="AG1487" s="75"/>
      <c r="AH1487" s="75"/>
      <c r="AI1487" s="75"/>
      <c r="AJ1487" s="75"/>
      <c r="AK1487" s="75"/>
      <c r="AL1487" s="75"/>
      <c r="AM1487" s="75"/>
    </row>
    <row r="1488">
      <c r="A1488" s="75"/>
      <c r="B1488" s="171"/>
      <c r="C1488" s="172"/>
      <c r="D1488" s="72"/>
      <c r="E1488" s="143"/>
      <c r="F1488" s="71"/>
      <c r="G1488" s="72"/>
      <c r="H1488" s="173"/>
      <c r="I1488" s="71"/>
      <c r="J1488" s="72"/>
      <c r="K1488" s="173"/>
      <c r="L1488" s="71"/>
      <c r="M1488" s="71"/>
      <c r="N1488" s="71"/>
      <c r="O1488" s="72"/>
      <c r="P1488" s="174"/>
      <c r="Q1488" s="71"/>
      <c r="R1488" s="72"/>
      <c r="S1488" s="175"/>
      <c r="T1488" s="72"/>
      <c r="U1488" s="176"/>
      <c r="V1488" s="71"/>
      <c r="W1488" s="72"/>
      <c r="X1488" s="176"/>
      <c r="Y1488" s="72"/>
      <c r="Z1488" s="175"/>
      <c r="AA1488" s="72"/>
      <c r="AB1488" s="177"/>
      <c r="AC1488" s="75"/>
      <c r="AD1488" s="75"/>
      <c r="AE1488" s="75"/>
      <c r="AF1488" s="75"/>
      <c r="AG1488" s="75"/>
      <c r="AH1488" s="75"/>
      <c r="AI1488" s="75"/>
      <c r="AJ1488" s="75"/>
      <c r="AK1488" s="75"/>
      <c r="AL1488" s="75"/>
      <c r="AM1488" s="75"/>
    </row>
    <row r="1489">
      <c r="A1489" s="75"/>
      <c r="B1489" s="171"/>
      <c r="C1489" s="172"/>
      <c r="D1489" s="72"/>
      <c r="E1489" s="143"/>
      <c r="F1489" s="71"/>
      <c r="G1489" s="72"/>
      <c r="H1489" s="173"/>
      <c r="I1489" s="71"/>
      <c r="J1489" s="72"/>
      <c r="K1489" s="173"/>
      <c r="L1489" s="71"/>
      <c r="M1489" s="71"/>
      <c r="N1489" s="71"/>
      <c r="O1489" s="72"/>
      <c r="P1489" s="174"/>
      <c r="Q1489" s="71"/>
      <c r="R1489" s="72"/>
      <c r="S1489" s="175"/>
      <c r="T1489" s="72"/>
      <c r="U1489" s="176"/>
      <c r="V1489" s="71"/>
      <c r="W1489" s="72"/>
      <c r="X1489" s="176"/>
      <c r="Y1489" s="72"/>
      <c r="Z1489" s="175"/>
      <c r="AA1489" s="72"/>
      <c r="AB1489" s="177"/>
      <c r="AC1489" s="75"/>
      <c r="AD1489" s="75"/>
      <c r="AE1489" s="75"/>
      <c r="AF1489" s="75"/>
      <c r="AG1489" s="75"/>
      <c r="AH1489" s="75"/>
      <c r="AI1489" s="75"/>
      <c r="AJ1489" s="75"/>
      <c r="AK1489" s="75"/>
      <c r="AL1489" s="75"/>
      <c r="AM1489" s="75"/>
    </row>
    <row r="1490">
      <c r="A1490" s="75"/>
      <c r="B1490" s="171"/>
      <c r="C1490" s="172"/>
      <c r="D1490" s="72"/>
      <c r="E1490" s="143"/>
      <c r="F1490" s="71"/>
      <c r="G1490" s="72"/>
      <c r="H1490" s="173"/>
      <c r="I1490" s="71"/>
      <c r="J1490" s="72"/>
      <c r="K1490" s="173"/>
      <c r="L1490" s="71"/>
      <c r="M1490" s="71"/>
      <c r="N1490" s="71"/>
      <c r="O1490" s="72"/>
      <c r="P1490" s="174"/>
      <c r="Q1490" s="71"/>
      <c r="R1490" s="72"/>
      <c r="S1490" s="175"/>
      <c r="T1490" s="72"/>
      <c r="U1490" s="176"/>
      <c r="V1490" s="71"/>
      <c r="W1490" s="72"/>
      <c r="X1490" s="176"/>
      <c r="Y1490" s="72"/>
      <c r="Z1490" s="175"/>
      <c r="AA1490" s="72"/>
      <c r="AB1490" s="177"/>
      <c r="AC1490" s="75"/>
      <c r="AD1490" s="75"/>
      <c r="AE1490" s="75"/>
      <c r="AF1490" s="75"/>
      <c r="AG1490" s="75"/>
      <c r="AH1490" s="75"/>
      <c r="AI1490" s="75"/>
      <c r="AJ1490" s="75"/>
      <c r="AK1490" s="75"/>
      <c r="AL1490" s="75"/>
      <c r="AM1490" s="75"/>
    </row>
    <row r="1491">
      <c r="A1491" s="75"/>
      <c r="B1491" s="171"/>
      <c r="C1491" s="172"/>
      <c r="D1491" s="72"/>
      <c r="E1491" s="143"/>
      <c r="F1491" s="71"/>
      <c r="G1491" s="72"/>
      <c r="H1491" s="173"/>
      <c r="I1491" s="71"/>
      <c r="J1491" s="72"/>
      <c r="K1491" s="173"/>
      <c r="L1491" s="71"/>
      <c r="M1491" s="71"/>
      <c r="N1491" s="71"/>
      <c r="O1491" s="72"/>
      <c r="P1491" s="174"/>
      <c r="Q1491" s="71"/>
      <c r="R1491" s="72"/>
      <c r="S1491" s="175"/>
      <c r="T1491" s="72"/>
      <c r="U1491" s="176"/>
      <c r="V1491" s="71"/>
      <c r="W1491" s="72"/>
      <c r="X1491" s="176"/>
      <c r="Y1491" s="72"/>
      <c r="Z1491" s="175"/>
      <c r="AA1491" s="72"/>
      <c r="AB1491" s="177"/>
      <c r="AC1491" s="75"/>
      <c r="AD1491" s="75"/>
      <c r="AE1491" s="75"/>
      <c r="AF1491" s="75"/>
      <c r="AG1491" s="75"/>
      <c r="AH1491" s="75"/>
      <c r="AI1491" s="75"/>
      <c r="AJ1491" s="75"/>
      <c r="AK1491" s="75"/>
      <c r="AL1491" s="75"/>
      <c r="AM1491" s="75"/>
    </row>
    <row r="1492">
      <c r="A1492" s="75"/>
      <c r="B1492" s="171"/>
      <c r="C1492" s="172"/>
      <c r="D1492" s="72"/>
      <c r="E1492" s="143"/>
      <c r="F1492" s="71"/>
      <c r="G1492" s="72"/>
      <c r="H1492" s="173"/>
      <c r="I1492" s="71"/>
      <c r="J1492" s="72"/>
      <c r="K1492" s="173"/>
      <c r="L1492" s="71"/>
      <c r="M1492" s="71"/>
      <c r="N1492" s="71"/>
      <c r="O1492" s="72"/>
      <c r="P1492" s="174"/>
      <c r="Q1492" s="71"/>
      <c r="R1492" s="72"/>
      <c r="S1492" s="175"/>
      <c r="T1492" s="72"/>
      <c r="U1492" s="176"/>
      <c r="V1492" s="71"/>
      <c r="W1492" s="72"/>
      <c r="X1492" s="176"/>
      <c r="Y1492" s="72"/>
      <c r="Z1492" s="175"/>
      <c r="AA1492" s="72"/>
      <c r="AB1492" s="177"/>
      <c r="AC1492" s="75"/>
      <c r="AD1492" s="75"/>
      <c r="AE1492" s="75"/>
      <c r="AF1492" s="75"/>
      <c r="AG1492" s="75"/>
      <c r="AH1492" s="75"/>
      <c r="AI1492" s="75"/>
      <c r="AJ1492" s="75"/>
      <c r="AK1492" s="75"/>
      <c r="AL1492" s="75"/>
      <c r="AM1492" s="75"/>
    </row>
    <row r="1493">
      <c r="A1493" s="75"/>
      <c r="B1493" s="171"/>
      <c r="C1493" s="172"/>
      <c r="D1493" s="72"/>
      <c r="E1493" s="143"/>
      <c r="F1493" s="71"/>
      <c r="G1493" s="72"/>
      <c r="H1493" s="173"/>
      <c r="I1493" s="71"/>
      <c r="J1493" s="72"/>
      <c r="K1493" s="173"/>
      <c r="L1493" s="71"/>
      <c r="M1493" s="71"/>
      <c r="N1493" s="71"/>
      <c r="O1493" s="72"/>
      <c r="P1493" s="174"/>
      <c r="Q1493" s="71"/>
      <c r="R1493" s="72"/>
      <c r="S1493" s="175"/>
      <c r="T1493" s="72"/>
      <c r="U1493" s="176"/>
      <c r="V1493" s="71"/>
      <c r="W1493" s="72"/>
      <c r="X1493" s="176"/>
      <c r="Y1493" s="72"/>
      <c r="Z1493" s="175"/>
      <c r="AA1493" s="72"/>
      <c r="AB1493" s="177"/>
      <c r="AC1493" s="75"/>
      <c r="AD1493" s="75"/>
      <c r="AE1493" s="75"/>
      <c r="AF1493" s="75"/>
      <c r="AG1493" s="75"/>
      <c r="AH1493" s="75"/>
      <c r="AI1493" s="75"/>
      <c r="AJ1493" s="75"/>
      <c r="AK1493" s="75"/>
      <c r="AL1493" s="75"/>
      <c r="AM1493" s="75"/>
    </row>
    <row r="1494">
      <c r="A1494" s="75"/>
      <c r="B1494" s="171"/>
      <c r="C1494" s="172"/>
      <c r="D1494" s="72"/>
      <c r="E1494" s="143"/>
      <c r="F1494" s="71"/>
      <c r="G1494" s="72"/>
      <c r="H1494" s="173"/>
      <c r="I1494" s="71"/>
      <c r="J1494" s="72"/>
      <c r="K1494" s="173"/>
      <c r="L1494" s="71"/>
      <c r="M1494" s="71"/>
      <c r="N1494" s="71"/>
      <c r="O1494" s="72"/>
      <c r="P1494" s="174"/>
      <c r="Q1494" s="71"/>
      <c r="R1494" s="72"/>
      <c r="S1494" s="175"/>
      <c r="T1494" s="72"/>
      <c r="U1494" s="176"/>
      <c r="V1494" s="71"/>
      <c r="W1494" s="72"/>
      <c r="X1494" s="176"/>
      <c r="Y1494" s="72"/>
      <c r="Z1494" s="175"/>
      <c r="AA1494" s="72"/>
      <c r="AB1494" s="177"/>
      <c r="AC1494" s="75"/>
      <c r="AD1494" s="75"/>
      <c r="AE1494" s="75"/>
      <c r="AF1494" s="75"/>
      <c r="AG1494" s="75"/>
      <c r="AH1494" s="75"/>
      <c r="AI1494" s="75"/>
      <c r="AJ1494" s="75"/>
      <c r="AK1494" s="75"/>
      <c r="AL1494" s="75"/>
      <c r="AM1494" s="75"/>
    </row>
    <row r="1495">
      <c r="A1495" s="75"/>
      <c r="B1495" s="171"/>
      <c r="C1495" s="172"/>
      <c r="D1495" s="72"/>
      <c r="E1495" s="143"/>
      <c r="F1495" s="71"/>
      <c r="G1495" s="72"/>
      <c r="H1495" s="173"/>
      <c r="I1495" s="71"/>
      <c r="J1495" s="72"/>
      <c r="K1495" s="173"/>
      <c r="L1495" s="71"/>
      <c r="M1495" s="71"/>
      <c r="N1495" s="71"/>
      <c r="O1495" s="72"/>
      <c r="P1495" s="174"/>
      <c r="Q1495" s="71"/>
      <c r="R1495" s="72"/>
      <c r="S1495" s="175"/>
      <c r="T1495" s="72"/>
      <c r="U1495" s="176"/>
      <c r="V1495" s="71"/>
      <c r="W1495" s="72"/>
      <c r="X1495" s="176"/>
      <c r="Y1495" s="72"/>
      <c r="Z1495" s="175"/>
      <c r="AA1495" s="72"/>
      <c r="AB1495" s="177"/>
      <c r="AC1495" s="75"/>
      <c r="AD1495" s="75"/>
      <c r="AE1495" s="75"/>
      <c r="AF1495" s="75"/>
      <c r="AG1495" s="75"/>
      <c r="AH1495" s="75"/>
      <c r="AI1495" s="75"/>
      <c r="AJ1495" s="75"/>
      <c r="AK1495" s="75"/>
      <c r="AL1495" s="75"/>
      <c r="AM1495" s="75"/>
    </row>
    <row r="1496">
      <c r="A1496" s="75"/>
      <c r="B1496" s="171"/>
      <c r="C1496" s="172"/>
      <c r="D1496" s="72"/>
      <c r="E1496" s="143"/>
      <c r="F1496" s="71"/>
      <c r="G1496" s="72"/>
      <c r="H1496" s="173"/>
      <c r="I1496" s="71"/>
      <c r="J1496" s="72"/>
      <c r="K1496" s="173"/>
      <c r="L1496" s="71"/>
      <c r="M1496" s="71"/>
      <c r="N1496" s="71"/>
      <c r="O1496" s="72"/>
      <c r="P1496" s="174"/>
      <c r="Q1496" s="71"/>
      <c r="R1496" s="72"/>
      <c r="S1496" s="175"/>
      <c r="T1496" s="72"/>
      <c r="U1496" s="176"/>
      <c r="V1496" s="71"/>
      <c r="W1496" s="72"/>
      <c r="X1496" s="176"/>
      <c r="Y1496" s="72"/>
      <c r="Z1496" s="175"/>
      <c r="AA1496" s="72"/>
      <c r="AB1496" s="177"/>
      <c r="AC1496" s="75"/>
      <c r="AD1496" s="75"/>
      <c r="AE1496" s="75"/>
      <c r="AF1496" s="75"/>
      <c r="AG1496" s="75"/>
      <c r="AH1496" s="75"/>
      <c r="AI1496" s="75"/>
      <c r="AJ1496" s="75"/>
      <c r="AK1496" s="75"/>
      <c r="AL1496" s="75"/>
      <c r="AM1496" s="75"/>
    </row>
    <row r="1497">
      <c r="A1497" s="75"/>
      <c r="B1497" s="171"/>
      <c r="C1497" s="172"/>
      <c r="D1497" s="72"/>
      <c r="E1497" s="143"/>
      <c r="F1497" s="71"/>
      <c r="G1497" s="72"/>
      <c r="H1497" s="173"/>
      <c r="I1497" s="71"/>
      <c r="J1497" s="72"/>
      <c r="K1497" s="173"/>
      <c r="L1497" s="71"/>
      <c r="M1497" s="71"/>
      <c r="N1497" s="71"/>
      <c r="O1497" s="72"/>
      <c r="P1497" s="174"/>
      <c r="Q1497" s="71"/>
      <c r="R1497" s="72"/>
      <c r="S1497" s="175"/>
      <c r="T1497" s="72"/>
      <c r="U1497" s="176"/>
      <c r="V1497" s="71"/>
      <c r="W1497" s="72"/>
      <c r="X1497" s="176"/>
      <c r="Y1497" s="72"/>
      <c r="Z1497" s="175"/>
      <c r="AA1497" s="72"/>
      <c r="AB1497" s="177"/>
      <c r="AC1497" s="75"/>
      <c r="AD1497" s="75"/>
      <c r="AE1497" s="75"/>
      <c r="AF1497" s="75"/>
      <c r="AG1497" s="75"/>
      <c r="AH1497" s="75"/>
      <c r="AI1497" s="75"/>
      <c r="AJ1497" s="75"/>
      <c r="AK1497" s="75"/>
      <c r="AL1497" s="75"/>
      <c r="AM1497" s="75"/>
    </row>
    <row r="1498">
      <c r="A1498" s="75"/>
      <c r="B1498" s="171"/>
      <c r="C1498" s="172"/>
      <c r="D1498" s="72"/>
      <c r="E1498" s="143"/>
      <c r="F1498" s="71"/>
      <c r="G1498" s="72"/>
      <c r="H1498" s="173"/>
      <c r="I1498" s="71"/>
      <c r="J1498" s="72"/>
      <c r="K1498" s="173"/>
      <c r="L1498" s="71"/>
      <c r="M1498" s="71"/>
      <c r="N1498" s="71"/>
      <c r="O1498" s="72"/>
      <c r="P1498" s="174"/>
      <c r="Q1498" s="71"/>
      <c r="R1498" s="72"/>
      <c r="S1498" s="175"/>
      <c r="T1498" s="72"/>
      <c r="U1498" s="176"/>
      <c r="V1498" s="71"/>
      <c r="W1498" s="72"/>
      <c r="X1498" s="176"/>
      <c r="Y1498" s="72"/>
      <c r="Z1498" s="175"/>
      <c r="AA1498" s="72"/>
      <c r="AB1498" s="177"/>
      <c r="AC1498" s="75"/>
      <c r="AD1498" s="75"/>
      <c r="AE1498" s="75"/>
      <c r="AF1498" s="75"/>
      <c r="AG1498" s="75"/>
      <c r="AH1498" s="75"/>
      <c r="AI1498" s="75"/>
      <c r="AJ1498" s="75"/>
      <c r="AK1498" s="75"/>
      <c r="AL1498" s="75"/>
      <c r="AM1498" s="75"/>
    </row>
    <row r="1499">
      <c r="A1499" s="75"/>
      <c r="B1499" s="171"/>
      <c r="C1499" s="172"/>
      <c r="D1499" s="72"/>
      <c r="E1499" s="143"/>
      <c r="F1499" s="71"/>
      <c r="G1499" s="72"/>
      <c r="H1499" s="173"/>
      <c r="I1499" s="71"/>
      <c r="J1499" s="72"/>
      <c r="K1499" s="173"/>
      <c r="L1499" s="71"/>
      <c r="M1499" s="71"/>
      <c r="N1499" s="71"/>
      <c r="O1499" s="72"/>
      <c r="P1499" s="174"/>
      <c r="Q1499" s="71"/>
      <c r="R1499" s="72"/>
      <c r="S1499" s="175"/>
      <c r="T1499" s="72"/>
      <c r="U1499" s="176"/>
      <c r="V1499" s="71"/>
      <c r="W1499" s="72"/>
      <c r="X1499" s="176"/>
      <c r="Y1499" s="72"/>
      <c r="Z1499" s="175"/>
      <c r="AA1499" s="72"/>
      <c r="AB1499" s="177"/>
      <c r="AC1499" s="75"/>
      <c r="AD1499" s="75"/>
      <c r="AE1499" s="75"/>
      <c r="AF1499" s="75"/>
      <c r="AG1499" s="75"/>
      <c r="AH1499" s="75"/>
      <c r="AI1499" s="75"/>
      <c r="AJ1499" s="75"/>
      <c r="AK1499" s="75"/>
      <c r="AL1499" s="75"/>
      <c r="AM1499" s="75"/>
    </row>
    <row r="1500">
      <c r="A1500" s="75"/>
      <c r="B1500" s="171"/>
      <c r="C1500" s="172"/>
      <c r="D1500" s="72"/>
      <c r="E1500" s="143"/>
      <c r="F1500" s="71"/>
      <c r="G1500" s="72"/>
      <c r="H1500" s="173"/>
      <c r="I1500" s="71"/>
      <c r="J1500" s="72"/>
      <c r="K1500" s="173"/>
      <c r="L1500" s="71"/>
      <c r="M1500" s="71"/>
      <c r="N1500" s="71"/>
      <c r="O1500" s="72"/>
      <c r="P1500" s="174"/>
      <c r="Q1500" s="71"/>
      <c r="R1500" s="72"/>
      <c r="S1500" s="175"/>
      <c r="T1500" s="72"/>
      <c r="U1500" s="176"/>
      <c r="V1500" s="71"/>
      <c r="W1500" s="72"/>
      <c r="X1500" s="176"/>
      <c r="Y1500" s="72"/>
      <c r="Z1500" s="175"/>
      <c r="AA1500" s="72"/>
      <c r="AB1500" s="177"/>
      <c r="AC1500" s="75"/>
      <c r="AD1500" s="75"/>
      <c r="AE1500" s="75"/>
      <c r="AF1500" s="75"/>
      <c r="AG1500" s="75"/>
      <c r="AH1500" s="75"/>
      <c r="AI1500" s="75"/>
      <c r="AJ1500" s="75"/>
      <c r="AK1500" s="75"/>
      <c r="AL1500" s="75"/>
      <c r="AM1500" s="75"/>
    </row>
    <row r="1501">
      <c r="A1501" s="75"/>
      <c r="B1501" s="171"/>
      <c r="C1501" s="172"/>
      <c r="D1501" s="72"/>
      <c r="E1501" s="143"/>
      <c r="F1501" s="71"/>
      <c r="G1501" s="72"/>
      <c r="H1501" s="173"/>
      <c r="I1501" s="71"/>
      <c r="J1501" s="72"/>
      <c r="K1501" s="173"/>
      <c r="L1501" s="71"/>
      <c r="M1501" s="71"/>
      <c r="N1501" s="71"/>
      <c r="O1501" s="72"/>
      <c r="P1501" s="174"/>
      <c r="Q1501" s="71"/>
      <c r="R1501" s="72"/>
      <c r="S1501" s="175"/>
      <c r="T1501" s="72"/>
      <c r="U1501" s="176"/>
      <c r="V1501" s="71"/>
      <c r="W1501" s="72"/>
      <c r="X1501" s="176"/>
      <c r="Y1501" s="72"/>
      <c r="Z1501" s="175"/>
      <c r="AA1501" s="72"/>
      <c r="AB1501" s="177"/>
      <c r="AC1501" s="75"/>
      <c r="AD1501" s="75"/>
      <c r="AE1501" s="75"/>
      <c r="AF1501" s="75"/>
      <c r="AG1501" s="75"/>
      <c r="AH1501" s="75"/>
      <c r="AI1501" s="75"/>
      <c r="AJ1501" s="75"/>
      <c r="AK1501" s="75"/>
      <c r="AL1501" s="75"/>
      <c r="AM1501" s="75"/>
    </row>
    <row r="1502">
      <c r="A1502" s="75"/>
      <c r="B1502" s="171"/>
      <c r="C1502" s="172"/>
      <c r="D1502" s="72"/>
      <c r="E1502" s="143"/>
      <c r="F1502" s="71"/>
      <c r="G1502" s="72"/>
      <c r="H1502" s="173"/>
      <c r="I1502" s="71"/>
      <c r="J1502" s="72"/>
      <c r="K1502" s="173"/>
      <c r="L1502" s="71"/>
      <c r="M1502" s="71"/>
      <c r="N1502" s="71"/>
      <c r="O1502" s="72"/>
      <c r="P1502" s="174"/>
      <c r="Q1502" s="71"/>
      <c r="R1502" s="72"/>
      <c r="S1502" s="175"/>
      <c r="T1502" s="72"/>
      <c r="U1502" s="176"/>
      <c r="V1502" s="71"/>
      <c r="W1502" s="72"/>
      <c r="X1502" s="176"/>
      <c r="Y1502" s="72"/>
      <c r="Z1502" s="175"/>
      <c r="AA1502" s="72"/>
      <c r="AB1502" s="177"/>
      <c r="AC1502" s="75"/>
      <c r="AD1502" s="75"/>
      <c r="AE1502" s="75"/>
      <c r="AF1502" s="75"/>
      <c r="AG1502" s="75"/>
      <c r="AH1502" s="75"/>
      <c r="AI1502" s="75"/>
      <c r="AJ1502" s="75"/>
      <c r="AK1502" s="75"/>
      <c r="AL1502" s="75"/>
      <c r="AM1502" s="75"/>
    </row>
    <row r="1503">
      <c r="A1503" s="75"/>
      <c r="B1503" s="171"/>
      <c r="C1503" s="172"/>
      <c r="D1503" s="72"/>
      <c r="E1503" s="143"/>
      <c r="F1503" s="71"/>
      <c r="G1503" s="72"/>
      <c r="H1503" s="173"/>
      <c r="I1503" s="71"/>
      <c r="J1503" s="72"/>
      <c r="K1503" s="173"/>
      <c r="L1503" s="71"/>
      <c r="M1503" s="71"/>
      <c r="N1503" s="71"/>
      <c r="O1503" s="72"/>
      <c r="P1503" s="174"/>
      <c r="Q1503" s="71"/>
      <c r="R1503" s="72"/>
      <c r="S1503" s="175"/>
      <c r="T1503" s="72"/>
      <c r="U1503" s="176"/>
      <c r="V1503" s="71"/>
      <c r="W1503" s="72"/>
      <c r="X1503" s="176"/>
      <c r="Y1503" s="72"/>
      <c r="Z1503" s="175"/>
      <c r="AA1503" s="72"/>
      <c r="AB1503" s="177"/>
      <c r="AC1503" s="75"/>
      <c r="AD1503" s="75"/>
      <c r="AE1503" s="75"/>
      <c r="AF1503" s="75"/>
      <c r="AG1503" s="75"/>
      <c r="AH1503" s="75"/>
      <c r="AI1503" s="75"/>
      <c r="AJ1503" s="75"/>
      <c r="AK1503" s="75"/>
      <c r="AL1503" s="75"/>
      <c r="AM1503" s="75"/>
    </row>
    <row r="1504">
      <c r="A1504" s="75"/>
      <c r="B1504" s="171"/>
      <c r="C1504" s="172"/>
      <c r="D1504" s="72"/>
      <c r="E1504" s="143"/>
      <c r="F1504" s="71"/>
      <c r="G1504" s="72"/>
      <c r="H1504" s="173"/>
      <c r="I1504" s="71"/>
      <c r="J1504" s="72"/>
      <c r="K1504" s="173"/>
      <c r="L1504" s="71"/>
      <c r="M1504" s="71"/>
      <c r="N1504" s="71"/>
      <c r="O1504" s="72"/>
      <c r="P1504" s="174"/>
      <c r="Q1504" s="71"/>
      <c r="R1504" s="72"/>
      <c r="S1504" s="175"/>
      <c r="T1504" s="72"/>
      <c r="U1504" s="176"/>
      <c r="V1504" s="71"/>
      <c r="W1504" s="72"/>
      <c r="X1504" s="176"/>
      <c r="Y1504" s="72"/>
      <c r="Z1504" s="175"/>
      <c r="AA1504" s="72"/>
      <c r="AB1504" s="177"/>
      <c r="AC1504" s="75"/>
      <c r="AD1504" s="75"/>
      <c r="AE1504" s="75"/>
      <c r="AF1504" s="75"/>
      <c r="AG1504" s="75"/>
      <c r="AH1504" s="75"/>
      <c r="AI1504" s="75"/>
      <c r="AJ1504" s="75"/>
      <c r="AK1504" s="75"/>
      <c r="AL1504" s="75"/>
      <c r="AM1504" s="75"/>
    </row>
    <row r="1505">
      <c r="A1505" s="75"/>
      <c r="B1505" s="171"/>
      <c r="C1505" s="172"/>
      <c r="D1505" s="72"/>
      <c r="E1505" s="143"/>
      <c r="F1505" s="71"/>
      <c r="G1505" s="72"/>
      <c r="H1505" s="173"/>
      <c r="I1505" s="71"/>
      <c r="J1505" s="72"/>
      <c r="K1505" s="173"/>
      <c r="L1505" s="71"/>
      <c r="M1505" s="71"/>
      <c r="N1505" s="71"/>
      <c r="O1505" s="72"/>
      <c r="P1505" s="174"/>
      <c r="Q1505" s="71"/>
      <c r="R1505" s="72"/>
      <c r="S1505" s="175"/>
      <c r="T1505" s="72"/>
      <c r="U1505" s="176"/>
      <c r="V1505" s="71"/>
      <c r="W1505" s="72"/>
      <c r="X1505" s="176"/>
      <c r="Y1505" s="72"/>
      <c r="Z1505" s="175"/>
      <c r="AA1505" s="72"/>
      <c r="AB1505" s="177"/>
      <c r="AC1505" s="75"/>
      <c r="AD1505" s="75"/>
      <c r="AE1505" s="75"/>
      <c r="AF1505" s="75"/>
      <c r="AG1505" s="75"/>
      <c r="AH1505" s="75"/>
      <c r="AI1505" s="75"/>
      <c r="AJ1505" s="75"/>
      <c r="AK1505" s="75"/>
      <c r="AL1505" s="75"/>
      <c r="AM1505" s="75"/>
    </row>
    <row r="1506">
      <c r="A1506" s="75"/>
      <c r="B1506" s="171"/>
      <c r="C1506" s="172"/>
      <c r="D1506" s="72"/>
      <c r="E1506" s="143"/>
      <c r="F1506" s="71"/>
      <c r="G1506" s="72"/>
      <c r="H1506" s="173"/>
      <c r="I1506" s="71"/>
      <c r="J1506" s="72"/>
      <c r="K1506" s="173"/>
      <c r="L1506" s="71"/>
      <c r="M1506" s="71"/>
      <c r="N1506" s="71"/>
      <c r="O1506" s="72"/>
      <c r="P1506" s="174"/>
      <c r="Q1506" s="71"/>
      <c r="R1506" s="72"/>
      <c r="S1506" s="175"/>
      <c r="T1506" s="72"/>
      <c r="U1506" s="176"/>
      <c r="V1506" s="71"/>
      <c r="W1506" s="72"/>
      <c r="X1506" s="176"/>
      <c r="Y1506" s="72"/>
      <c r="Z1506" s="175"/>
      <c r="AA1506" s="72"/>
      <c r="AB1506" s="177"/>
      <c r="AC1506" s="75"/>
      <c r="AD1506" s="75"/>
      <c r="AE1506" s="75"/>
      <c r="AF1506" s="75"/>
      <c r="AG1506" s="75"/>
      <c r="AH1506" s="75"/>
      <c r="AI1506" s="75"/>
      <c r="AJ1506" s="75"/>
      <c r="AK1506" s="75"/>
      <c r="AL1506" s="75"/>
      <c r="AM1506" s="75"/>
    </row>
    <row r="1507">
      <c r="A1507" s="75"/>
      <c r="B1507" s="171"/>
      <c r="C1507" s="172"/>
      <c r="D1507" s="72"/>
      <c r="E1507" s="143"/>
      <c r="F1507" s="71"/>
      <c r="G1507" s="72"/>
      <c r="H1507" s="173"/>
      <c r="I1507" s="71"/>
      <c r="J1507" s="72"/>
      <c r="K1507" s="173"/>
      <c r="L1507" s="71"/>
      <c r="M1507" s="71"/>
      <c r="N1507" s="71"/>
      <c r="O1507" s="72"/>
      <c r="P1507" s="174"/>
      <c r="Q1507" s="71"/>
      <c r="R1507" s="72"/>
      <c r="S1507" s="175"/>
      <c r="T1507" s="72"/>
      <c r="U1507" s="176"/>
      <c r="V1507" s="71"/>
      <c r="W1507" s="72"/>
      <c r="X1507" s="176"/>
      <c r="Y1507" s="72"/>
      <c r="Z1507" s="175"/>
      <c r="AA1507" s="72"/>
      <c r="AB1507" s="177"/>
      <c r="AC1507" s="75"/>
      <c r="AD1507" s="75"/>
      <c r="AE1507" s="75"/>
      <c r="AF1507" s="75"/>
      <c r="AG1507" s="75"/>
      <c r="AH1507" s="75"/>
      <c r="AI1507" s="75"/>
      <c r="AJ1507" s="75"/>
      <c r="AK1507" s="75"/>
      <c r="AL1507" s="75"/>
      <c r="AM1507" s="75"/>
    </row>
    <row r="1508">
      <c r="A1508" s="75"/>
      <c r="B1508" s="171"/>
      <c r="C1508" s="172"/>
      <c r="D1508" s="72"/>
      <c r="E1508" s="143"/>
      <c r="F1508" s="71"/>
      <c r="G1508" s="72"/>
      <c r="H1508" s="173"/>
      <c r="I1508" s="71"/>
      <c r="J1508" s="72"/>
      <c r="K1508" s="173"/>
      <c r="L1508" s="71"/>
      <c r="M1508" s="71"/>
      <c r="N1508" s="71"/>
      <c r="O1508" s="72"/>
      <c r="P1508" s="174"/>
      <c r="Q1508" s="71"/>
      <c r="R1508" s="72"/>
      <c r="S1508" s="175"/>
      <c r="T1508" s="72"/>
      <c r="U1508" s="176"/>
      <c r="V1508" s="71"/>
      <c r="W1508" s="72"/>
      <c r="X1508" s="176"/>
      <c r="Y1508" s="72"/>
      <c r="Z1508" s="175"/>
      <c r="AA1508" s="72"/>
      <c r="AB1508" s="177"/>
      <c r="AC1508" s="75"/>
      <c r="AD1508" s="75"/>
      <c r="AE1508" s="75"/>
      <c r="AF1508" s="75"/>
      <c r="AG1508" s="75"/>
      <c r="AH1508" s="75"/>
      <c r="AI1508" s="75"/>
      <c r="AJ1508" s="75"/>
      <c r="AK1508" s="75"/>
      <c r="AL1508" s="75"/>
      <c r="AM1508" s="75"/>
    </row>
    <row r="1509">
      <c r="A1509" s="75"/>
      <c r="B1509" s="171"/>
      <c r="C1509" s="172"/>
      <c r="D1509" s="72"/>
      <c r="E1509" s="143"/>
      <c r="F1509" s="71"/>
      <c r="G1509" s="72"/>
      <c r="H1509" s="173"/>
      <c r="I1509" s="71"/>
      <c r="J1509" s="72"/>
      <c r="K1509" s="173"/>
      <c r="L1509" s="71"/>
      <c r="M1509" s="71"/>
      <c r="N1509" s="71"/>
      <c r="O1509" s="72"/>
      <c r="P1509" s="174"/>
      <c r="Q1509" s="71"/>
      <c r="R1509" s="72"/>
      <c r="S1509" s="175"/>
      <c r="T1509" s="72"/>
      <c r="U1509" s="176"/>
      <c r="V1509" s="71"/>
      <c r="W1509" s="72"/>
      <c r="X1509" s="176"/>
      <c r="Y1509" s="72"/>
      <c r="Z1509" s="175"/>
      <c r="AA1509" s="72"/>
      <c r="AB1509" s="177"/>
      <c r="AC1509" s="75"/>
      <c r="AD1509" s="75"/>
      <c r="AE1509" s="75"/>
      <c r="AF1509" s="75"/>
      <c r="AG1509" s="75"/>
      <c r="AH1509" s="75"/>
      <c r="AI1509" s="75"/>
      <c r="AJ1509" s="75"/>
      <c r="AK1509" s="75"/>
      <c r="AL1509" s="75"/>
      <c r="AM1509" s="75"/>
    </row>
    <row r="1510">
      <c r="A1510" s="75"/>
      <c r="B1510" s="171"/>
      <c r="C1510" s="172"/>
      <c r="D1510" s="72"/>
      <c r="E1510" s="143"/>
      <c r="F1510" s="71"/>
      <c r="G1510" s="72"/>
      <c r="H1510" s="173"/>
      <c r="I1510" s="71"/>
      <c r="J1510" s="72"/>
      <c r="K1510" s="173"/>
      <c r="L1510" s="71"/>
      <c r="M1510" s="71"/>
      <c r="N1510" s="71"/>
      <c r="O1510" s="72"/>
      <c r="P1510" s="174"/>
      <c r="Q1510" s="71"/>
      <c r="R1510" s="72"/>
      <c r="S1510" s="175"/>
      <c r="T1510" s="72"/>
      <c r="U1510" s="176"/>
      <c r="V1510" s="71"/>
      <c r="W1510" s="72"/>
      <c r="X1510" s="176"/>
      <c r="Y1510" s="72"/>
      <c r="Z1510" s="175"/>
      <c r="AA1510" s="72"/>
      <c r="AB1510" s="177"/>
      <c r="AC1510" s="75"/>
      <c r="AD1510" s="75"/>
      <c r="AE1510" s="75"/>
      <c r="AF1510" s="75"/>
      <c r="AG1510" s="75"/>
      <c r="AH1510" s="75"/>
      <c r="AI1510" s="75"/>
      <c r="AJ1510" s="75"/>
      <c r="AK1510" s="75"/>
      <c r="AL1510" s="75"/>
      <c r="AM1510" s="75"/>
    </row>
    <row r="1511">
      <c r="A1511" s="75"/>
      <c r="B1511" s="171"/>
      <c r="C1511" s="172"/>
      <c r="D1511" s="72"/>
      <c r="E1511" s="143"/>
      <c r="F1511" s="71"/>
      <c r="G1511" s="72"/>
      <c r="H1511" s="173"/>
      <c r="I1511" s="71"/>
      <c r="J1511" s="72"/>
      <c r="K1511" s="173"/>
      <c r="L1511" s="71"/>
      <c r="M1511" s="71"/>
      <c r="N1511" s="71"/>
      <c r="O1511" s="72"/>
      <c r="P1511" s="174"/>
      <c r="Q1511" s="71"/>
      <c r="R1511" s="72"/>
      <c r="S1511" s="175"/>
      <c r="T1511" s="72"/>
      <c r="U1511" s="176"/>
      <c r="V1511" s="71"/>
      <c r="W1511" s="72"/>
      <c r="X1511" s="176"/>
      <c r="Y1511" s="72"/>
      <c r="Z1511" s="175"/>
      <c r="AA1511" s="72"/>
      <c r="AB1511" s="177"/>
      <c r="AC1511" s="75"/>
      <c r="AD1511" s="75"/>
      <c r="AE1511" s="75"/>
      <c r="AF1511" s="75"/>
      <c r="AG1511" s="75"/>
      <c r="AH1511" s="75"/>
      <c r="AI1511" s="75"/>
      <c r="AJ1511" s="75"/>
      <c r="AK1511" s="75"/>
      <c r="AL1511" s="75"/>
      <c r="AM1511" s="75"/>
    </row>
    <row r="1512">
      <c r="A1512" s="75"/>
      <c r="B1512" s="171"/>
      <c r="C1512" s="172"/>
      <c r="D1512" s="72"/>
      <c r="E1512" s="143"/>
      <c r="F1512" s="71"/>
      <c r="G1512" s="72"/>
      <c r="H1512" s="173"/>
      <c r="I1512" s="71"/>
      <c r="J1512" s="72"/>
      <c r="K1512" s="173"/>
      <c r="L1512" s="71"/>
      <c r="M1512" s="71"/>
      <c r="N1512" s="71"/>
      <c r="O1512" s="72"/>
      <c r="P1512" s="174"/>
      <c r="Q1512" s="71"/>
      <c r="R1512" s="72"/>
      <c r="S1512" s="175"/>
      <c r="T1512" s="72"/>
      <c r="U1512" s="176"/>
      <c r="V1512" s="71"/>
      <c r="W1512" s="72"/>
      <c r="X1512" s="176"/>
      <c r="Y1512" s="72"/>
      <c r="Z1512" s="175"/>
      <c r="AA1512" s="72"/>
      <c r="AB1512" s="177"/>
      <c r="AC1512" s="75"/>
      <c r="AD1512" s="75"/>
      <c r="AE1512" s="75"/>
      <c r="AF1512" s="75"/>
      <c r="AG1512" s="75"/>
      <c r="AH1512" s="75"/>
      <c r="AI1512" s="75"/>
      <c r="AJ1512" s="75"/>
      <c r="AK1512" s="75"/>
      <c r="AL1512" s="75"/>
      <c r="AM1512" s="75"/>
    </row>
    <row r="1513">
      <c r="A1513" s="75"/>
      <c r="B1513" s="171"/>
      <c r="C1513" s="172"/>
      <c r="D1513" s="72"/>
      <c r="E1513" s="143"/>
      <c r="F1513" s="71"/>
      <c r="G1513" s="72"/>
      <c r="H1513" s="173"/>
      <c r="I1513" s="71"/>
      <c r="J1513" s="72"/>
      <c r="K1513" s="173"/>
      <c r="L1513" s="71"/>
      <c r="M1513" s="71"/>
      <c r="N1513" s="71"/>
      <c r="O1513" s="72"/>
      <c r="P1513" s="174"/>
      <c r="Q1513" s="71"/>
      <c r="R1513" s="72"/>
      <c r="S1513" s="175"/>
      <c r="T1513" s="72"/>
      <c r="U1513" s="176"/>
      <c r="V1513" s="71"/>
      <c r="W1513" s="72"/>
      <c r="X1513" s="176"/>
      <c r="Y1513" s="72"/>
      <c r="Z1513" s="175"/>
      <c r="AA1513" s="72"/>
      <c r="AB1513" s="177"/>
      <c r="AC1513" s="75"/>
      <c r="AD1513" s="75"/>
      <c r="AE1513" s="75"/>
      <c r="AF1513" s="75"/>
      <c r="AG1513" s="75"/>
      <c r="AH1513" s="75"/>
      <c r="AI1513" s="75"/>
      <c r="AJ1513" s="75"/>
      <c r="AK1513" s="75"/>
      <c r="AL1513" s="75"/>
      <c r="AM1513" s="75"/>
    </row>
    <row r="1514">
      <c r="A1514" s="75"/>
      <c r="B1514" s="171"/>
      <c r="C1514" s="172"/>
      <c r="D1514" s="72"/>
      <c r="E1514" s="143"/>
      <c r="F1514" s="71"/>
      <c r="G1514" s="72"/>
      <c r="H1514" s="173"/>
      <c r="I1514" s="71"/>
      <c r="J1514" s="72"/>
      <c r="K1514" s="173"/>
      <c r="L1514" s="71"/>
      <c r="M1514" s="71"/>
      <c r="N1514" s="71"/>
      <c r="O1514" s="72"/>
      <c r="P1514" s="174"/>
      <c r="Q1514" s="71"/>
      <c r="R1514" s="72"/>
      <c r="S1514" s="175"/>
      <c r="T1514" s="72"/>
      <c r="U1514" s="176"/>
      <c r="V1514" s="71"/>
      <c r="W1514" s="72"/>
      <c r="X1514" s="176"/>
      <c r="Y1514" s="72"/>
      <c r="Z1514" s="175"/>
      <c r="AA1514" s="72"/>
      <c r="AB1514" s="177"/>
      <c r="AC1514" s="75"/>
      <c r="AD1514" s="75"/>
      <c r="AE1514" s="75"/>
      <c r="AF1514" s="75"/>
      <c r="AG1514" s="75"/>
      <c r="AH1514" s="75"/>
      <c r="AI1514" s="75"/>
      <c r="AJ1514" s="75"/>
      <c r="AK1514" s="75"/>
      <c r="AL1514" s="75"/>
      <c r="AM1514" s="75"/>
    </row>
    <row r="1515">
      <c r="A1515" s="75"/>
      <c r="B1515" s="171"/>
      <c r="C1515" s="172"/>
      <c r="D1515" s="72"/>
      <c r="E1515" s="143"/>
      <c r="F1515" s="71"/>
      <c r="G1515" s="72"/>
      <c r="H1515" s="173"/>
      <c r="I1515" s="71"/>
      <c r="J1515" s="72"/>
      <c r="K1515" s="173"/>
      <c r="L1515" s="71"/>
      <c r="M1515" s="71"/>
      <c r="N1515" s="71"/>
      <c r="O1515" s="72"/>
      <c r="P1515" s="174"/>
      <c r="Q1515" s="71"/>
      <c r="R1515" s="72"/>
      <c r="S1515" s="175"/>
      <c r="T1515" s="72"/>
      <c r="U1515" s="176"/>
      <c r="V1515" s="71"/>
      <c r="W1515" s="72"/>
      <c r="X1515" s="176"/>
      <c r="Y1515" s="72"/>
      <c r="Z1515" s="175"/>
      <c r="AA1515" s="72"/>
      <c r="AB1515" s="177"/>
      <c r="AC1515" s="75"/>
      <c r="AD1515" s="75"/>
      <c r="AE1515" s="75"/>
      <c r="AF1515" s="75"/>
      <c r="AG1515" s="75"/>
      <c r="AH1515" s="75"/>
      <c r="AI1515" s="75"/>
      <c r="AJ1515" s="75"/>
      <c r="AK1515" s="75"/>
      <c r="AL1515" s="75"/>
      <c r="AM1515" s="75"/>
    </row>
    <row r="1516">
      <c r="A1516" s="75"/>
      <c r="B1516" s="171"/>
      <c r="C1516" s="172"/>
      <c r="D1516" s="72"/>
      <c r="E1516" s="143"/>
      <c r="F1516" s="71"/>
      <c r="G1516" s="72"/>
      <c r="H1516" s="173"/>
      <c r="I1516" s="71"/>
      <c r="J1516" s="72"/>
      <c r="K1516" s="173"/>
      <c r="L1516" s="71"/>
      <c r="M1516" s="71"/>
      <c r="N1516" s="71"/>
      <c r="O1516" s="72"/>
      <c r="P1516" s="174"/>
      <c r="Q1516" s="71"/>
      <c r="R1516" s="72"/>
      <c r="S1516" s="175"/>
      <c r="T1516" s="72"/>
      <c r="U1516" s="176"/>
      <c r="V1516" s="71"/>
      <c r="W1516" s="72"/>
      <c r="X1516" s="176"/>
      <c r="Y1516" s="72"/>
      <c r="Z1516" s="175"/>
      <c r="AA1516" s="72"/>
      <c r="AB1516" s="177"/>
      <c r="AC1516" s="75"/>
      <c r="AD1516" s="75"/>
      <c r="AE1516" s="75"/>
      <c r="AF1516" s="75"/>
      <c r="AG1516" s="75"/>
      <c r="AH1516" s="75"/>
      <c r="AI1516" s="75"/>
      <c r="AJ1516" s="75"/>
      <c r="AK1516" s="75"/>
      <c r="AL1516" s="75"/>
      <c r="AM1516" s="75"/>
    </row>
    <row r="1517">
      <c r="A1517" s="75"/>
      <c r="B1517" s="171"/>
      <c r="C1517" s="172"/>
      <c r="D1517" s="72"/>
      <c r="E1517" s="143"/>
      <c r="F1517" s="71"/>
      <c r="G1517" s="72"/>
      <c r="H1517" s="173"/>
      <c r="I1517" s="71"/>
      <c r="J1517" s="72"/>
      <c r="K1517" s="173"/>
      <c r="L1517" s="71"/>
      <c r="M1517" s="71"/>
      <c r="N1517" s="71"/>
      <c r="O1517" s="72"/>
      <c r="P1517" s="174"/>
      <c r="Q1517" s="71"/>
      <c r="R1517" s="72"/>
      <c r="S1517" s="175"/>
      <c r="T1517" s="72"/>
      <c r="U1517" s="176"/>
      <c r="V1517" s="71"/>
      <c r="W1517" s="72"/>
      <c r="X1517" s="176"/>
      <c r="Y1517" s="72"/>
      <c r="Z1517" s="175"/>
      <c r="AA1517" s="72"/>
      <c r="AB1517" s="177"/>
      <c r="AC1517" s="75"/>
      <c r="AD1517" s="75"/>
      <c r="AE1517" s="75"/>
      <c r="AF1517" s="75"/>
      <c r="AG1517" s="75"/>
      <c r="AH1517" s="75"/>
      <c r="AI1517" s="75"/>
      <c r="AJ1517" s="75"/>
      <c r="AK1517" s="75"/>
      <c r="AL1517" s="75"/>
      <c r="AM1517" s="75"/>
    </row>
    <row r="1518">
      <c r="A1518" s="75"/>
      <c r="B1518" s="171"/>
      <c r="C1518" s="172"/>
      <c r="D1518" s="72"/>
      <c r="E1518" s="143"/>
      <c r="F1518" s="71"/>
      <c r="G1518" s="72"/>
      <c r="H1518" s="173"/>
      <c r="I1518" s="71"/>
      <c r="J1518" s="72"/>
      <c r="K1518" s="173"/>
      <c r="L1518" s="71"/>
      <c r="M1518" s="71"/>
      <c r="N1518" s="71"/>
      <c r="O1518" s="72"/>
      <c r="P1518" s="174"/>
      <c r="Q1518" s="71"/>
      <c r="R1518" s="72"/>
      <c r="S1518" s="175"/>
      <c r="T1518" s="72"/>
      <c r="U1518" s="176"/>
      <c r="V1518" s="71"/>
      <c r="W1518" s="72"/>
      <c r="X1518" s="176"/>
      <c r="Y1518" s="72"/>
      <c r="Z1518" s="175"/>
      <c r="AA1518" s="72"/>
      <c r="AB1518" s="177"/>
      <c r="AC1518" s="75"/>
      <c r="AD1518" s="75"/>
      <c r="AE1518" s="75"/>
      <c r="AF1518" s="75"/>
      <c r="AG1518" s="75"/>
      <c r="AH1518" s="75"/>
      <c r="AI1518" s="75"/>
      <c r="AJ1518" s="75"/>
      <c r="AK1518" s="75"/>
      <c r="AL1518" s="75"/>
      <c r="AM1518" s="75"/>
    </row>
    <row r="1519">
      <c r="A1519" s="75"/>
      <c r="B1519" s="171"/>
      <c r="C1519" s="172"/>
      <c r="D1519" s="72"/>
      <c r="E1519" s="143"/>
      <c r="F1519" s="71"/>
      <c r="G1519" s="72"/>
      <c r="H1519" s="173"/>
      <c r="I1519" s="71"/>
      <c r="J1519" s="72"/>
      <c r="K1519" s="173"/>
      <c r="L1519" s="71"/>
      <c r="M1519" s="71"/>
      <c r="N1519" s="71"/>
      <c r="O1519" s="72"/>
      <c r="P1519" s="174"/>
      <c r="Q1519" s="71"/>
      <c r="R1519" s="72"/>
      <c r="S1519" s="175"/>
      <c r="T1519" s="72"/>
      <c r="U1519" s="176"/>
      <c r="V1519" s="71"/>
      <c r="W1519" s="72"/>
      <c r="X1519" s="176"/>
      <c r="Y1519" s="72"/>
      <c r="Z1519" s="175"/>
      <c r="AA1519" s="72"/>
      <c r="AB1519" s="177"/>
      <c r="AC1519" s="75"/>
      <c r="AD1519" s="75"/>
      <c r="AE1519" s="75"/>
      <c r="AF1519" s="75"/>
      <c r="AG1519" s="75"/>
      <c r="AH1519" s="75"/>
      <c r="AI1519" s="75"/>
      <c r="AJ1519" s="75"/>
      <c r="AK1519" s="75"/>
      <c r="AL1519" s="75"/>
      <c r="AM1519" s="75"/>
    </row>
    <row r="1520">
      <c r="A1520" s="75"/>
      <c r="B1520" s="171"/>
      <c r="C1520" s="172"/>
      <c r="D1520" s="72"/>
      <c r="E1520" s="143"/>
      <c r="F1520" s="71"/>
      <c r="G1520" s="72"/>
      <c r="H1520" s="173"/>
      <c r="I1520" s="71"/>
      <c r="J1520" s="72"/>
      <c r="K1520" s="173"/>
      <c r="L1520" s="71"/>
      <c r="M1520" s="71"/>
      <c r="N1520" s="71"/>
      <c r="O1520" s="72"/>
      <c r="P1520" s="174"/>
      <c r="Q1520" s="71"/>
      <c r="R1520" s="72"/>
      <c r="S1520" s="175"/>
      <c r="T1520" s="72"/>
      <c r="U1520" s="176"/>
      <c r="V1520" s="71"/>
      <c r="W1520" s="72"/>
      <c r="X1520" s="176"/>
      <c r="Y1520" s="72"/>
      <c r="Z1520" s="175"/>
      <c r="AA1520" s="72"/>
      <c r="AB1520" s="177"/>
      <c r="AC1520" s="75"/>
      <c r="AD1520" s="75"/>
      <c r="AE1520" s="75"/>
      <c r="AF1520" s="75"/>
      <c r="AG1520" s="75"/>
      <c r="AH1520" s="75"/>
      <c r="AI1520" s="75"/>
      <c r="AJ1520" s="75"/>
      <c r="AK1520" s="75"/>
      <c r="AL1520" s="75"/>
      <c r="AM1520" s="75"/>
    </row>
    <row r="1521">
      <c r="A1521" s="75"/>
      <c r="B1521" s="171"/>
      <c r="C1521" s="172"/>
      <c r="D1521" s="72"/>
      <c r="E1521" s="143"/>
      <c r="F1521" s="71"/>
      <c r="G1521" s="72"/>
      <c r="H1521" s="173"/>
      <c r="I1521" s="71"/>
      <c r="J1521" s="72"/>
      <c r="K1521" s="173"/>
      <c r="L1521" s="71"/>
      <c r="M1521" s="71"/>
      <c r="N1521" s="71"/>
      <c r="O1521" s="72"/>
      <c r="P1521" s="174"/>
      <c r="Q1521" s="71"/>
      <c r="R1521" s="72"/>
      <c r="S1521" s="175"/>
      <c r="T1521" s="72"/>
      <c r="U1521" s="176"/>
      <c r="V1521" s="71"/>
      <c r="W1521" s="72"/>
      <c r="X1521" s="176"/>
      <c r="Y1521" s="72"/>
      <c r="Z1521" s="175"/>
      <c r="AA1521" s="72"/>
      <c r="AB1521" s="177"/>
      <c r="AC1521" s="75"/>
      <c r="AD1521" s="75"/>
      <c r="AE1521" s="75"/>
      <c r="AF1521" s="75"/>
      <c r="AG1521" s="75"/>
      <c r="AH1521" s="75"/>
      <c r="AI1521" s="75"/>
      <c r="AJ1521" s="75"/>
      <c r="AK1521" s="75"/>
      <c r="AL1521" s="75"/>
      <c r="AM1521" s="75"/>
    </row>
    <row r="1522">
      <c r="A1522" s="75"/>
      <c r="B1522" s="171"/>
      <c r="C1522" s="172"/>
      <c r="D1522" s="72"/>
      <c r="E1522" s="143"/>
      <c r="F1522" s="71"/>
      <c r="G1522" s="72"/>
      <c r="H1522" s="173"/>
      <c r="I1522" s="71"/>
      <c r="J1522" s="72"/>
      <c r="K1522" s="173"/>
      <c r="L1522" s="71"/>
      <c r="M1522" s="71"/>
      <c r="N1522" s="71"/>
      <c r="O1522" s="72"/>
      <c r="P1522" s="174"/>
      <c r="Q1522" s="71"/>
      <c r="R1522" s="72"/>
      <c r="S1522" s="175"/>
      <c r="T1522" s="72"/>
      <c r="U1522" s="176"/>
      <c r="V1522" s="71"/>
      <c r="W1522" s="72"/>
      <c r="X1522" s="176"/>
      <c r="Y1522" s="72"/>
      <c r="Z1522" s="175"/>
      <c r="AA1522" s="72"/>
      <c r="AB1522" s="177"/>
      <c r="AC1522" s="75"/>
      <c r="AD1522" s="75"/>
      <c r="AE1522" s="75"/>
      <c r="AF1522" s="75"/>
      <c r="AG1522" s="75"/>
      <c r="AH1522" s="75"/>
      <c r="AI1522" s="75"/>
      <c r="AJ1522" s="75"/>
      <c r="AK1522" s="75"/>
      <c r="AL1522" s="75"/>
      <c r="AM1522" s="75"/>
    </row>
    <row r="1523">
      <c r="A1523" s="75"/>
      <c r="B1523" s="171"/>
      <c r="C1523" s="172"/>
      <c r="D1523" s="72"/>
      <c r="E1523" s="143"/>
      <c r="F1523" s="71"/>
      <c r="G1523" s="72"/>
      <c r="H1523" s="173"/>
      <c r="I1523" s="71"/>
      <c r="J1523" s="72"/>
      <c r="K1523" s="173"/>
      <c r="L1523" s="71"/>
      <c r="M1523" s="71"/>
      <c r="N1523" s="71"/>
      <c r="O1523" s="72"/>
      <c r="P1523" s="174"/>
      <c r="Q1523" s="71"/>
      <c r="R1523" s="72"/>
      <c r="S1523" s="175"/>
      <c r="T1523" s="72"/>
      <c r="U1523" s="176"/>
      <c r="V1523" s="71"/>
      <c r="W1523" s="72"/>
      <c r="X1523" s="176"/>
      <c r="Y1523" s="72"/>
      <c r="Z1523" s="175"/>
      <c r="AA1523" s="72"/>
      <c r="AB1523" s="177"/>
      <c r="AC1523" s="75"/>
      <c r="AD1523" s="75"/>
      <c r="AE1523" s="75"/>
      <c r="AF1523" s="75"/>
      <c r="AG1523" s="75"/>
      <c r="AH1523" s="75"/>
      <c r="AI1523" s="75"/>
      <c r="AJ1523" s="75"/>
      <c r="AK1523" s="75"/>
      <c r="AL1523" s="75"/>
      <c r="AM1523" s="75"/>
    </row>
    <row r="1524">
      <c r="A1524" s="75"/>
      <c r="B1524" s="171"/>
      <c r="C1524" s="172"/>
      <c r="D1524" s="72"/>
      <c r="E1524" s="143"/>
      <c r="F1524" s="71"/>
      <c r="G1524" s="72"/>
      <c r="H1524" s="173"/>
      <c r="I1524" s="71"/>
      <c r="J1524" s="72"/>
      <c r="K1524" s="173"/>
      <c r="L1524" s="71"/>
      <c r="M1524" s="71"/>
      <c r="N1524" s="71"/>
      <c r="O1524" s="72"/>
      <c r="P1524" s="174"/>
      <c r="Q1524" s="71"/>
      <c r="R1524" s="72"/>
      <c r="S1524" s="175"/>
      <c r="T1524" s="72"/>
      <c r="U1524" s="176"/>
      <c r="V1524" s="71"/>
      <c r="W1524" s="72"/>
      <c r="X1524" s="176"/>
      <c r="Y1524" s="72"/>
      <c r="Z1524" s="175"/>
      <c r="AA1524" s="72"/>
      <c r="AB1524" s="177"/>
      <c r="AC1524" s="75"/>
      <c r="AD1524" s="75"/>
      <c r="AE1524" s="75"/>
      <c r="AF1524" s="75"/>
      <c r="AG1524" s="75"/>
      <c r="AH1524" s="75"/>
      <c r="AI1524" s="75"/>
      <c r="AJ1524" s="75"/>
      <c r="AK1524" s="75"/>
      <c r="AL1524" s="75"/>
      <c r="AM1524" s="75"/>
    </row>
    <row r="1525">
      <c r="A1525" s="75"/>
      <c r="B1525" s="171"/>
      <c r="C1525" s="172"/>
      <c r="D1525" s="72"/>
      <c r="E1525" s="143"/>
      <c r="F1525" s="71"/>
      <c r="G1525" s="72"/>
      <c r="H1525" s="173"/>
      <c r="I1525" s="71"/>
      <c r="J1525" s="72"/>
      <c r="K1525" s="173"/>
      <c r="L1525" s="71"/>
      <c r="M1525" s="71"/>
      <c r="N1525" s="71"/>
      <c r="O1525" s="72"/>
      <c r="P1525" s="174"/>
      <c r="Q1525" s="71"/>
      <c r="R1525" s="72"/>
      <c r="S1525" s="175"/>
      <c r="T1525" s="72"/>
      <c r="U1525" s="176"/>
      <c r="V1525" s="71"/>
      <c r="W1525" s="72"/>
      <c r="X1525" s="176"/>
      <c r="Y1525" s="72"/>
      <c r="Z1525" s="175"/>
      <c r="AA1525" s="72"/>
      <c r="AB1525" s="177"/>
      <c r="AC1525" s="75"/>
      <c r="AD1525" s="75"/>
      <c r="AE1525" s="75"/>
      <c r="AF1525" s="75"/>
      <c r="AG1525" s="75"/>
      <c r="AH1525" s="75"/>
      <c r="AI1525" s="75"/>
      <c r="AJ1525" s="75"/>
      <c r="AK1525" s="75"/>
      <c r="AL1525" s="75"/>
      <c r="AM1525" s="75"/>
    </row>
    <row r="1526">
      <c r="A1526" s="75"/>
      <c r="B1526" s="171"/>
      <c r="C1526" s="172"/>
      <c r="D1526" s="72"/>
      <c r="E1526" s="143"/>
      <c r="F1526" s="71"/>
      <c r="G1526" s="72"/>
      <c r="H1526" s="173"/>
      <c r="I1526" s="71"/>
      <c r="J1526" s="72"/>
      <c r="K1526" s="173"/>
      <c r="L1526" s="71"/>
      <c r="M1526" s="71"/>
      <c r="N1526" s="71"/>
      <c r="O1526" s="72"/>
      <c r="P1526" s="174"/>
      <c r="Q1526" s="71"/>
      <c r="R1526" s="72"/>
      <c r="S1526" s="175"/>
      <c r="T1526" s="72"/>
      <c r="U1526" s="176"/>
      <c r="V1526" s="71"/>
      <c r="W1526" s="72"/>
      <c r="X1526" s="176"/>
      <c r="Y1526" s="72"/>
      <c r="Z1526" s="175"/>
      <c r="AA1526" s="72"/>
      <c r="AB1526" s="177"/>
      <c r="AC1526" s="75"/>
      <c r="AD1526" s="75"/>
      <c r="AE1526" s="75"/>
      <c r="AF1526" s="75"/>
      <c r="AG1526" s="75"/>
      <c r="AH1526" s="75"/>
      <c r="AI1526" s="75"/>
      <c r="AJ1526" s="75"/>
      <c r="AK1526" s="75"/>
      <c r="AL1526" s="75"/>
      <c r="AM1526" s="75"/>
    </row>
    <row r="1527">
      <c r="A1527" s="75"/>
      <c r="B1527" s="171"/>
      <c r="C1527" s="172"/>
      <c r="D1527" s="72"/>
      <c r="E1527" s="143"/>
      <c r="F1527" s="71"/>
      <c r="G1527" s="72"/>
      <c r="H1527" s="173"/>
      <c r="I1527" s="71"/>
      <c r="J1527" s="72"/>
      <c r="K1527" s="173"/>
      <c r="L1527" s="71"/>
      <c r="M1527" s="71"/>
      <c r="N1527" s="71"/>
      <c r="O1527" s="72"/>
      <c r="P1527" s="174"/>
      <c r="Q1527" s="71"/>
      <c r="R1527" s="72"/>
      <c r="S1527" s="175"/>
      <c r="T1527" s="72"/>
      <c r="U1527" s="176"/>
      <c r="V1527" s="71"/>
      <c r="W1527" s="72"/>
      <c r="X1527" s="176"/>
      <c r="Y1527" s="72"/>
      <c r="Z1527" s="175"/>
      <c r="AA1527" s="72"/>
      <c r="AB1527" s="177"/>
      <c r="AC1527" s="75"/>
      <c r="AD1527" s="75"/>
      <c r="AE1527" s="75"/>
      <c r="AF1527" s="75"/>
      <c r="AG1527" s="75"/>
      <c r="AH1527" s="75"/>
      <c r="AI1527" s="75"/>
      <c r="AJ1527" s="75"/>
      <c r="AK1527" s="75"/>
      <c r="AL1527" s="75"/>
      <c r="AM1527" s="75"/>
    </row>
    <row r="1528">
      <c r="A1528" s="75"/>
      <c r="B1528" s="171"/>
      <c r="C1528" s="172"/>
      <c r="D1528" s="72"/>
      <c r="E1528" s="143"/>
      <c r="F1528" s="71"/>
      <c r="G1528" s="72"/>
      <c r="H1528" s="173"/>
      <c r="I1528" s="71"/>
      <c r="J1528" s="72"/>
      <c r="K1528" s="173"/>
      <c r="L1528" s="71"/>
      <c r="M1528" s="71"/>
      <c r="N1528" s="71"/>
      <c r="O1528" s="72"/>
      <c r="P1528" s="174"/>
      <c r="Q1528" s="71"/>
      <c r="R1528" s="72"/>
      <c r="S1528" s="175"/>
      <c r="T1528" s="72"/>
      <c r="U1528" s="176"/>
      <c r="V1528" s="71"/>
      <c r="W1528" s="72"/>
      <c r="X1528" s="176"/>
      <c r="Y1528" s="72"/>
      <c r="Z1528" s="175"/>
      <c r="AA1528" s="72"/>
      <c r="AB1528" s="177"/>
      <c r="AC1528" s="75"/>
      <c r="AD1528" s="75"/>
      <c r="AE1528" s="75"/>
      <c r="AF1528" s="75"/>
      <c r="AG1528" s="75"/>
      <c r="AH1528" s="75"/>
      <c r="AI1528" s="75"/>
      <c r="AJ1528" s="75"/>
      <c r="AK1528" s="75"/>
      <c r="AL1528" s="75"/>
      <c r="AM1528" s="75"/>
    </row>
    <row r="1529">
      <c r="A1529" s="75"/>
      <c r="B1529" s="171"/>
      <c r="C1529" s="172"/>
      <c r="D1529" s="72"/>
      <c r="E1529" s="143"/>
      <c r="F1529" s="71"/>
      <c r="G1529" s="72"/>
      <c r="H1529" s="173"/>
      <c r="I1529" s="71"/>
      <c r="J1529" s="72"/>
      <c r="K1529" s="173"/>
      <c r="L1529" s="71"/>
      <c r="M1529" s="71"/>
      <c r="N1529" s="71"/>
      <c r="O1529" s="72"/>
      <c r="P1529" s="174"/>
      <c r="Q1529" s="71"/>
      <c r="R1529" s="72"/>
      <c r="S1529" s="175"/>
      <c r="T1529" s="72"/>
      <c r="U1529" s="176"/>
      <c r="V1529" s="71"/>
      <c r="W1529" s="72"/>
      <c r="X1529" s="176"/>
      <c r="Y1529" s="72"/>
      <c r="Z1529" s="175"/>
      <c r="AA1529" s="72"/>
      <c r="AB1529" s="177"/>
      <c r="AC1529" s="75"/>
      <c r="AD1529" s="75"/>
      <c r="AE1529" s="75"/>
      <c r="AF1529" s="75"/>
      <c r="AG1529" s="75"/>
      <c r="AH1529" s="75"/>
      <c r="AI1529" s="75"/>
      <c r="AJ1529" s="75"/>
      <c r="AK1529" s="75"/>
      <c r="AL1529" s="75"/>
      <c r="AM1529" s="75"/>
    </row>
    <row r="1530">
      <c r="A1530" s="75"/>
      <c r="B1530" s="171"/>
      <c r="C1530" s="172"/>
      <c r="D1530" s="72"/>
      <c r="E1530" s="143"/>
      <c r="F1530" s="71"/>
      <c r="G1530" s="72"/>
      <c r="H1530" s="173"/>
      <c r="I1530" s="71"/>
      <c r="J1530" s="72"/>
      <c r="K1530" s="173"/>
      <c r="L1530" s="71"/>
      <c r="M1530" s="71"/>
      <c r="N1530" s="71"/>
      <c r="O1530" s="72"/>
      <c r="P1530" s="174"/>
      <c r="Q1530" s="71"/>
      <c r="R1530" s="72"/>
      <c r="S1530" s="175"/>
      <c r="T1530" s="72"/>
      <c r="U1530" s="176"/>
      <c r="V1530" s="71"/>
      <c r="W1530" s="72"/>
      <c r="X1530" s="176"/>
      <c r="Y1530" s="72"/>
      <c r="Z1530" s="175"/>
      <c r="AA1530" s="72"/>
      <c r="AB1530" s="177"/>
      <c r="AC1530" s="75"/>
      <c r="AD1530" s="75"/>
      <c r="AE1530" s="75"/>
      <c r="AF1530" s="75"/>
      <c r="AG1530" s="75"/>
      <c r="AH1530" s="75"/>
      <c r="AI1530" s="75"/>
      <c r="AJ1530" s="75"/>
      <c r="AK1530" s="75"/>
      <c r="AL1530" s="75"/>
      <c r="AM1530" s="75"/>
    </row>
    <row r="1531">
      <c r="A1531" s="75"/>
      <c r="B1531" s="171"/>
      <c r="C1531" s="172"/>
      <c r="D1531" s="72"/>
      <c r="E1531" s="143"/>
      <c r="F1531" s="71"/>
      <c r="G1531" s="72"/>
      <c r="H1531" s="173"/>
      <c r="I1531" s="71"/>
      <c r="J1531" s="72"/>
      <c r="K1531" s="173"/>
      <c r="L1531" s="71"/>
      <c r="M1531" s="71"/>
      <c r="N1531" s="71"/>
      <c r="O1531" s="72"/>
      <c r="P1531" s="174"/>
      <c r="Q1531" s="71"/>
      <c r="R1531" s="72"/>
      <c r="S1531" s="175"/>
      <c r="T1531" s="72"/>
      <c r="U1531" s="176"/>
      <c r="V1531" s="71"/>
      <c r="W1531" s="72"/>
      <c r="X1531" s="176"/>
      <c r="Y1531" s="72"/>
      <c r="Z1531" s="175"/>
      <c r="AA1531" s="72"/>
      <c r="AB1531" s="177"/>
      <c r="AC1531" s="75"/>
      <c r="AD1531" s="75"/>
      <c r="AE1531" s="75"/>
      <c r="AF1531" s="75"/>
      <c r="AG1531" s="75"/>
      <c r="AH1531" s="75"/>
      <c r="AI1531" s="75"/>
      <c r="AJ1531" s="75"/>
      <c r="AK1531" s="75"/>
      <c r="AL1531" s="75"/>
      <c r="AM1531" s="75"/>
    </row>
    <row r="1532">
      <c r="A1532" s="75"/>
      <c r="B1532" s="171"/>
      <c r="C1532" s="172"/>
      <c r="D1532" s="72"/>
      <c r="E1532" s="143"/>
      <c r="F1532" s="71"/>
      <c r="G1532" s="72"/>
      <c r="H1532" s="173"/>
      <c r="I1532" s="71"/>
      <c r="J1532" s="72"/>
      <c r="K1532" s="173"/>
      <c r="L1532" s="71"/>
      <c r="M1532" s="71"/>
      <c r="N1532" s="71"/>
      <c r="O1532" s="72"/>
      <c r="P1532" s="174"/>
      <c r="Q1532" s="71"/>
      <c r="R1532" s="72"/>
      <c r="S1532" s="175"/>
      <c r="T1532" s="72"/>
      <c r="U1532" s="176"/>
      <c r="V1532" s="71"/>
      <c r="W1532" s="72"/>
      <c r="X1532" s="176"/>
      <c r="Y1532" s="72"/>
      <c r="Z1532" s="175"/>
      <c r="AA1532" s="72"/>
      <c r="AB1532" s="177"/>
      <c r="AC1532" s="75"/>
      <c r="AD1532" s="75"/>
      <c r="AE1532" s="75"/>
      <c r="AF1532" s="75"/>
      <c r="AG1532" s="75"/>
      <c r="AH1532" s="75"/>
      <c r="AI1532" s="75"/>
      <c r="AJ1532" s="75"/>
      <c r="AK1532" s="75"/>
      <c r="AL1532" s="75"/>
      <c r="AM1532" s="75"/>
    </row>
    <row r="1533">
      <c r="A1533" s="75"/>
      <c r="B1533" s="171"/>
      <c r="C1533" s="172"/>
      <c r="D1533" s="72"/>
      <c r="E1533" s="143"/>
      <c r="F1533" s="71"/>
      <c r="G1533" s="72"/>
      <c r="H1533" s="173"/>
      <c r="I1533" s="71"/>
      <c r="J1533" s="72"/>
      <c r="K1533" s="173"/>
      <c r="L1533" s="71"/>
      <c r="M1533" s="71"/>
      <c r="N1533" s="71"/>
      <c r="O1533" s="72"/>
      <c r="P1533" s="174"/>
      <c r="Q1533" s="71"/>
      <c r="R1533" s="72"/>
      <c r="S1533" s="175"/>
      <c r="T1533" s="72"/>
      <c r="U1533" s="176"/>
      <c r="V1533" s="71"/>
      <c r="W1533" s="72"/>
      <c r="X1533" s="176"/>
      <c r="Y1533" s="72"/>
      <c r="Z1533" s="175"/>
      <c r="AA1533" s="72"/>
      <c r="AB1533" s="177"/>
      <c r="AC1533" s="75"/>
      <c r="AD1533" s="75"/>
      <c r="AE1533" s="75"/>
      <c r="AF1533" s="75"/>
      <c r="AG1533" s="75"/>
      <c r="AH1533" s="75"/>
      <c r="AI1533" s="75"/>
      <c r="AJ1533" s="75"/>
      <c r="AK1533" s="75"/>
      <c r="AL1533" s="75"/>
      <c r="AM1533" s="75"/>
    </row>
    <row r="1534">
      <c r="A1534" s="75"/>
      <c r="B1534" s="171"/>
      <c r="C1534" s="172"/>
      <c r="D1534" s="72"/>
      <c r="E1534" s="143"/>
      <c r="F1534" s="71"/>
      <c r="G1534" s="72"/>
      <c r="H1534" s="173"/>
      <c r="I1534" s="71"/>
      <c r="J1534" s="72"/>
      <c r="K1534" s="173"/>
      <c r="L1534" s="71"/>
      <c r="M1534" s="71"/>
      <c r="N1534" s="71"/>
      <c r="O1534" s="72"/>
      <c r="P1534" s="174"/>
      <c r="Q1534" s="71"/>
      <c r="R1534" s="72"/>
      <c r="S1534" s="175"/>
      <c r="T1534" s="72"/>
      <c r="U1534" s="176"/>
      <c r="V1534" s="71"/>
      <c r="W1534" s="72"/>
      <c r="X1534" s="176"/>
      <c r="Y1534" s="72"/>
      <c r="Z1534" s="175"/>
      <c r="AA1534" s="72"/>
      <c r="AB1534" s="177"/>
      <c r="AC1534" s="75"/>
      <c r="AD1534" s="75"/>
      <c r="AE1534" s="75"/>
      <c r="AF1534" s="75"/>
      <c r="AG1534" s="75"/>
      <c r="AH1534" s="75"/>
      <c r="AI1534" s="75"/>
      <c r="AJ1534" s="75"/>
      <c r="AK1534" s="75"/>
      <c r="AL1534" s="75"/>
      <c r="AM1534" s="75"/>
    </row>
    <row r="1535">
      <c r="A1535" s="75"/>
      <c r="B1535" s="171"/>
      <c r="C1535" s="172"/>
      <c r="D1535" s="72"/>
      <c r="E1535" s="143"/>
      <c r="F1535" s="71"/>
      <c r="G1535" s="72"/>
      <c r="H1535" s="173"/>
      <c r="I1535" s="71"/>
      <c r="J1535" s="72"/>
      <c r="K1535" s="173"/>
      <c r="L1535" s="71"/>
      <c r="M1535" s="71"/>
      <c r="N1535" s="71"/>
      <c r="O1535" s="72"/>
      <c r="P1535" s="174"/>
      <c r="Q1535" s="71"/>
      <c r="R1535" s="72"/>
      <c r="S1535" s="175"/>
      <c r="T1535" s="72"/>
      <c r="U1535" s="176"/>
      <c r="V1535" s="71"/>
      <c r="W1535" s="72"/>
      <c r="X1535" s="176"/>
      <c r="Y1535" s="72"/>
      <c r="Z1535" s="175"/>
      <c r="AA1535" s="72"/>
      <c r="AB1535" s="177"/>
      <c r="AC1535" s="75"/>
      <c r="AD1535" s="75"/>
      <c r="AE1535" s="75"/>
      <c r="AF1535" s="75"/>
      <c r="AG1535" s="75"/>
      <c r="AH1535" s="75"/>
      <c r="AI1535" s="75"/>
      <c r="AJ1535" s="75"/>
      <c r="AK1535" s="75"/>
      <c r="AL1535" s="75"/>
      <c r="AM1535" s="75"/>
    </row>
    <row r="1536">
      <c r="A1536" s="75"/>
      <c r="B1536" s="171"/>
      <c r="C1536" s="172"/>
      <c r="D1536" s="72"/>
      <c r="E1536" s="143"/>
      <c r="F1536" s="71"/>
      <c r="G1536" s="72"/>
      <c r="H1536" s="173"/>
      <c r="I1536" s="71"/>
      <c r="J1536" s="72"/>
      <c r="K1536" s="173"/>
      <c r="L1536" s="71"/>
      <c r="M1536" s="71"/>
      <c r="N1536" s="71"/>
      <c r="O1536" s="72"/>
      <c r="P1536" s="174"/>
      <c r="Q1536" s="71"/>
      <c r="R1536" s="72"/>
      <c r="S1536" s="175"/>
      <c r="T1536" s="72"/>
      <c r="U1536" s="176"/>
      <c r="V1536" s="71"/>
      <c r="W1536" s="72"/>
      <c r="X1536" s="176"/>
      <c r="Y1536" s="72"/>
      <c r="Z1536" s="175"/>
      <c r="AA1536" s="72"/>
      <c r="AB1536" s="177"/>
      <c r="AC1536" s="75"/>
      <c r="AD1536" s="75"/>
      <c r="AE1536" s="75"/>
      <c r="AF1536" s="75"/>
      <c r="AG1536" s="75"/>
      <c r="AH1536" s="75"/>
      <c r="AI1536" s="75"/>
      <c r="AJ1536" s="75"/>
      <c r="AK1536" s="75"/>
      <c r="AL1536" s="75"/>
      <c r="AM1536" s="75"/>
    </row>
    <row r="1537">
      <c r="A1537" s="75"/>
      <c r="B1537" s="171"/>
      <c r="C1537" s="172"/>
      <c r="D1537" s="72"/>
      <c r="E1537" s="143"/>
      <c r="F1537" s="71"/>
      <c r="G1537" s="72"/>
      <c r="H1537" s="173"/>
      <c r="I1537" s="71"/>
      <c r="J1537" s="72"/>
      <c r="K1537" s="173"/>
      <c r="L1537" s="71"/>
      <c r="M1537" s="71"/>
      <c r="N1537" s="71"/>
      <c r="O1537" s="72"/>
      <c r="P1537" s="174"/>
      <c r="Q1537" s="71"/>
      <c r="R1537" s="72"/>
      <c r="S1537" s="175"/>
      <c r="T1537" s="72"/>
      <c r="U1537" s="176"/>
      <c r="V1537" s="71"/>
      <c r="W1537" s="72"/>
      <c r="X1537" s="176"/>
      <c r="Y1537" s="72"/>
      <c r="Z1537" s="175"/>
      <c r="AA1537" s="72"/>
      <c r="AB1537" s="177"/>
      <c r="AC1537" s="75"/>
      <c r="AD1537" s="75"/>
      <c r="AE1537" s="75"/>
      <c r="AF1537" s="75"/>
      <c r="AG1537" s="75"/>
      <c r="AH1537" s="75"/>
      <c r="AI1537" s="75"/>
      <c r="AJ1537" s="75"/>
      <c r="AK1537" s="75"/>
      <c r="AL1537" s="75"/>
      <c r="AM1537" s="75"/>
    </row>
    <row r="1538">
      <c r="A1538" s="75"/>
      <c r="B1538" s="171"/>
      <c r="C1538" s="172"/>
      <c r="D1538" s="72"/>
      <c r="E1538" s="143"/>
      <c r="F1538" s="71"/>
      <c r="G1538" s="72"/>
      <c r="H1538" s="173"/>
      <c r="I1538" s="71"/>
      <c r="J1538" s="72"/>
      <c r="K1538" s="173"/>
      <c r="L1538" s="71"/>
      <c r="M1538" s="71"/>
      <c r="N1538" s="71"/>
      <c r="O1538" s="72"/>
      <c r="P1538" s="174"/>
      <c r="Q1538" s="71"/>
      <c r="R1538" s="72"/>
      <c r="S1538" s="175"/>
      <c r="T1538" s="72"/>
      <c r="U1538" s="176"/>
      <c r="V1538" s="71"/>
      <c r="W1538" s="72"/>
      <c r="X1538" s="176"/>
      <c r="Y1538" s="72"/>
      <c r="Z1538" s="175"/>
      <c r="AA1538" s="72"/>
      <c r="AB1538" s="177"/>
      <c r="AC1538" s="75"/>
      <c r="AD1538" s="75"/>
      <c r="AE1538" s="75"/>
      <c r="AF1538" s="75"/>
      <c r="AG1538" s="75"/>
      <c r="AH1538" s="75"/>
      <c r="AI1538" s="75"/>
      <c r="AJ1538" s="75"/>
      <c r="AK1538" s="75"/>
      <c r="AL1538" s="75"/>
      <c r="AM1538" s="75"/>
    </row>
    <row r="1539">
      <c r="A1539" s="75"/>
      <c r="B1539" s="171"/>
      <c r="C1539" s="172"/>
      <c r="D1539" s="72"/>
      <c r="E1539" s="143"/>
      <c r="F1539" s="71"/>
      <c r="G1539" s="72"/>
      <c r="H1539" s="173"/>
      <c r="I1539" s="71"/>
      <c r="J1539" s="72"/>
      <c r="K1539" s="173"/>
      <c r="L1539" s="71"/>
      <c r="M1539" s="71"/>
      <c r="N1539" s="71"/>
      <c r="O1539" s="72"/>
      <c r="P1539" s="174"/>
      <c r="Q1539" s="71"/>
      <c r="R1539" s="72"/>
      <c r="S1539" s="175"/>
      <c r="T1539" s="72"/>
      <c r="U1539" s="176"/>
      <c r="V1539" s="71"/>
      <c r="W1539" s="72"/>
      <c r="X1539" s="176"/>
      <c r="Y1539" s="72"/>
      <c r="Z1539" s="175"/>
      <c r="AA1539" s="72"/>
      <c r="AB1539" s="177"/>
      <c r="AC1539" s="75"/>
      <c r="AD1539" s="75"/>
      <c r="AE1539" s="75"/>
      <c r="AF1539" s="75"/>
      <c r="AG1539" s="75"/>
      <c r="AH1539" s="75"/>
      <c r="AI1539" s="75"/>
      <c r="AJ1539" s="75"/>
      <c r="AK1539" s="75"/>
      <c r="AL1539" s="75"/>
      <c r="AM1539" s="75"/>
    </row>
    <row r="1540">
      <c r="A1540" s="75"/>
      <c r="B1540" s="171"/>
      <c r="C1540" s="172"/>
      <c r="D1540" s="72"/>
      <c r="E1540" s="143"/>
      <c r="F1540" s="71"/>
      <c r="G1540" s="72"/>
      <c r="H1540" s="173"/>
      <c r="I1540" s="71"/>
      <c r="J1540" s="72"/>
      <c r="K1540" s="173"/>
      <c r="L1540" s="71"/>
      <c r="M1540" s="71"/>
      <c r="N1540" s="71"/>
      <c r="O1540" s="72"/>
      <c r="P1540" s="174"/>
      <c r="Q1540" s="71"/>
      <c r="R1540" s="72"/>
      <c r="S1540" s="175"/>
      <c r="T1540" s="72"/>
      <c r="U1540" s="176"/>
      <c r="V1540" s="71"/>
      <c r="W1540" s="72"/>
      <c r="X1540" s="176"/>
      <c r="Y1540" s="72"/>
      <c r="Z1540" s="175"/>
      <c r="AA1540" s="72"/>
      <c r="AB1540" s="177"/>
      <c r="AC1540" s="75"/>
      <c r="AD1540" s="75"/>
      <c r="AE1540" s="75"/>
      <c r="AF1540" s="75"/>
      <c r="AG1540" s="75"/>
      <c r="AH1540" s="75"/>
      <c r="AI1540" s="75"/>
      <c r="AJ1540" s="75"/>
      <c r="AK1540" s="75"/>
      <c r="AL1540" s="75"/>
      <c r="AM1540" s="75"/>
    </row>
    <row r="1541">
      <c r="A1541" s="75"/>
      <c r="B1541" s="171"/>
      <c r="C1541" s="172"/>
      <c r="D1541" s="72"/>
      <c r="E1541" s="143"/>
      <c r="F1541" s="71"/>
      <c r="G1541" s="72"/>
      <c r="H1541" s="173"/>
      <c r="I1541" s="71"/>
      <c r="J1541" s="72"/>
      <c r="K1541" s="173"/>
      <c r="L1541" s="71"/>
      <c r="M1541" s="71"/>
      <c r="N1541" s="71"/>
      <c r="O1541" s="72"/>
      <c r="P1541" s="174"/>
      <c r="Q1541" s="71"/>
      <c r="R1541" s="72"/>
      <c r="S1541" s="175"/>
      <c r="T1541" s="72"/>
      <c r="U1541" s="176"/>
      <c r="V1541" s="71"/>
      <c r="W1541" s="72"/>
      <c r="X1541" s="176"/>
      <c r="Y1541" s="72"/>
      <c r="Z1541" s="175"/>
      <c r="AA1541" s="72"/>
      <c r="AB1541" s="177"/>
      <c r="AC1541" s="75"/>
      <c r="AD1541" s="75"/>
      <c r="AE1541" s="75"/>
      <c r="AF1541" s="75"/>
      <c r="AG1541" s="75"/>
      <c r="AH1541" s="75"/>
      <c r="AI1541" s="75"/>
      <c r="AJ1541" s="75"/>
      <c r="AK1541" s="75"/>
      <c r="AL1541" s="75"/>
      <c r="AM1541" s="75"/>
    </row>
    <row r="1542">
      <c r="A1542" s="75"/>
      <c r="B1542" s="171"/>
      <c r="C1542" s="172"/>
      <c r="D1542" s="72"/>
      <c r="E1542" s="143"/>
      <c r="F1542" s="71"/>
      <c r="G1542" s="72"/>
      <c r="H1542" s="173"/>
      <c r="I1542" s="71"/>
      <c r="J1542" s="72"/>
      <c r="K1542" s="173"/>
      <c r="L1542" s="71"/>
      <c r="M1542" s="71"/>
      <c r="N1542" s="71"/>
      <c r="O1542" s="72"/>
      <c r="P1542" s="174"/>
      <c r="Q1542" s="71"/>
      <c r="R1542" s="72"/>
      <c r="S1542" s="175"/>
      <c r="T1542" s="72"/>
      <c r="U1542" s="176"/>
      <c r="V1542" s="71"/>
      <c r="W1542" s="72"/>
      <c r="X1542" s="176"/>
      <c r="Y1542" s="72"/>
      <c r="Z1542" s="175"/>
      <c r="AA1542" s="72"/>
      <c r="AB1542" s="177"/>
      <c r="AC1542" s="75"/>
      <c r="AD1542" s="75"/>
      <c r="AE1542" s="75"/>
      <c r="AF1542" s="75"/>
      <c r="AG1542" s="75"/>
      <c r="AH1542" s="75"/>
      <c r="AI1542" s="75"/>
      <c r="AJ1542" s="75"/>
      <c r="AK1542" s="75"/>
      <c r="AL1542" s="75"/>
      <c r="AM1542" s="75"/>
    </row>
    <row r="1543">
      <c r="A1543" s="75"/>
      <c r="B1543" s="171"/>
      <c r="C1543" s="172"/>
      <c r="D1543" s="72"/>
      <c r="E1543" s="143"/>
      <c r="F1543" s="71"/>
      <c r="G1543" s="72"/>
      <c r="H1543" s="173"/>
      <c r="I1543" s="71"/>
      <c r="J1543" s="72"/>
      <c r="K1543" s="173"/>
      <c r="L1543" s="71"/>
      <c r="M1543" s="71"/>
      <c r="N1543" s="71"/>
      <c r="O1543" s="72"/>
      <c r="P1543" s="174"/>
      <c r="Q1543" s="71"/>
      <c r="R1543" s="72"/>
      <c r="S1543" s="175"/>
      <c r="T1543" s="72"/>
      <c r="U1543" s="176"/>
      <c r="V1543" s="71"/>
      <c r="W1543" s="72"/>
      <c r="X1543" s="176"/>
      <c r="Y1543" s="72"/>
      <c r="Z1543" s="175"/>
      <c r="AA1543" s="72"/>
      <c r="AB1543" s="177"/>
      <c r="AC1543" s="75"/>
      <c r="AD1543" s="75"/>
      <c r="AE1543" s="75"/>
      <c r="AF1543" s="75"/>
      <c r="AG1543" s="75"/>
      <c r="AH1543" s="75"/>
      <c r="AI1543" s="75"/>
      <c r="AJ1543" s="75"/>
      <c r="AK1543" s="75"/>
      <c r="AL1543" s="75"/>
      <c r="AM1543" s="75"/>
    </row>
    <row r="1544">
      <c r="A1544" s="75"/>
      <c r="B1544" s="171"/>
      <c r="C1544" s="172"/>
      <c r="D1544" s="72"/>
      <c r="E1544" s="143"/>
      <c r="F1544" s="71"/>
      <c r="G1544" s="72"/>
      <c r="H1544" s="173"/>
      <c r="I1544" s="71"/>
      <c r="J1544" s="72"/>
      <c r="K1544" s="173"/>
      <c r="L1544" s="71"/>
      <c r="M1544" s="71"/>
      <c r="N1544" s="71"/>
      <c r="O1544" s="72"/>
      <c r="P1544" s="174"/>
      <c r="Q1544" s="71"/>
      <c r="R1544" s="72"/>
      <c r="S1544" s="175"/>
      <c r="T1544" s="72"/>
      <c r="U1544" s="176"/>
      <c r="V1544" s="71"/>
      <c r="W1544" s="72"/>
      <c r="X1544" s="176"/>
      <c r="Y1544" s="72"/>
      <c r="Z1544" s="175"/>
      <c r="AA1544" s="72"/>
      <c r="AB1544" s="177"/>
      <c r="AC1544" s="75"/>
      <c r="AD1544" s="75"/>
      <c r="AE1544" s="75"/>
      <c r="AF1544" s="75"/>
      <c r="AG1544" s="75"/>
      <c r="AH1544" s="75"/>
      <c r="AI1544" s="75"/>
      <c r="AJ1544" s="75"/>
      <c r="AK1544" s="75"/>
      <c r="AL1544" s="75"/>
      <c r="AM1544" s="75"/>
    </row>
    <row r="1545">
      <c r="A1545" s="75"/>
      <c r="B1545" s="171"/>
      <c r="C1545" s="172"/>
      <c r="D1545" s="72"/>
      <c r="E1545" s="143"/>
      <c r="F1545" s="71"/>
      <c r="G1545" s="72"/>
      <c r="H1545" s="173"/>
      <c r="I1545" s="71"/>
      <c r="J1545" s="72"/>
      <c r="K1545" s="173"/>
      <c r="L1545" s="71"/>
      <c r="M1545" s="71"/>
      <c r="N1545" s="71"/>
      <c r="O1545" s="72"/>
      <c r="P1545" s="174"/>
      <c r="Q1545" s="71"/>
      <c r="R1545" s="72"/>
      <c r="S1545" s="175"/>
      <c r="T1545" s="72"/>
      <c r="U1545" s="176"/>
      <c r="V1545" s="71"/>
      <c r="W1545" s="72"/>
      <c r="X1545" s="176"/>
      <c r="Y1545" s="72"/>
      <c r="Z1545" s="175"/>
      <c r="AA1545" s="72"/>
      <c r="AB1545" s="177"/>
      <c r="AC1545" s="75"/>
      <c r="AD1545" s="75"/>
      <c r="AE1545" s="75"/>
      <c r="AF1545" s="75"/>
      <c r="AG1545" s="75"/>
      <c r="AH1545" s="75"/>
      <c r="AI1545" s="75"/>
      <c r="AJ1545" s="75"/>
      <c r="AK1545" s="75"/>
      <c r="AL1545" s="75"/>
      <c r="AM1545" s="75"/>
    </row>
    <row r="1546">
      <c r="A1546" s="75"/>
      <c r="B1546" s="171"/>
      <c r="C1546" s="172"/>
      <c r="D1546" s="72"/>
      <c r="E1546" s="143"/>
      <c r="F1546" s="71"/>
      <c r="G1546" s="72"/>
      <c r="H1546" s="173"/>
      <c r="I1546" s="71"/>
      <c r="J1546" s="72"/>
      <c r="K1546" s="173"/>
      <c r="L1546" s="71"/>
      <c r="M1546" s="71"/>
      <c r="N1546" s="71"/>
      <c r="O1546" s="72"/>
      <c r="P1546" s="174"/>
      <c r="Q1546" s="71"/>
      <c r="R1546" s="72"/>
      <c r="S1546" s="175"/>
      <c r="T1546" s="72"/>
      <c r="U1546" s="176"/>
      <c r="V1546" s="71"/>
      <c r="W1546" s="72"/>
      <c r="X1546" s="176"/>
      <c r="Y1546" s="72"/>
      <c r="Z1546" s="175"/>
      <c r="AA1546" s="72"/>
      <c r="AB1546" s="177"/>
      <c r="AC1546" s="75"/>
      <c r="AD1546" s="75"/>
      <c r="AE1546" s="75"/>
      <c r="AF1546" s="75"/>
      <c r="AG1546" s="75"/>
      <c r="AH1546" s="75"/>
      <c r="AI1546" s="75"/>
      <c r="AJ1546" s="75"/>
      <c r="AK1546" s="75"/>
      <c r="AL1546" s="75"/>
      <c r="AM1546" s="75"/>
    </row>
    <row r="1547">
      <c r="A1547" s="75"/>
      <c r="B1547" s="171"/>
      <c r="C1547" s="172"/>
      <c r="D1547" s="72"/>
      <c r="E1547" s="143"/>
      <c r="F1547" s="71"/>
      <c r="G1547" s="72"/>
      <c r="H1547" s="173"/>
      <c r="I1547" s="71"/>
      <c r="J1547" s="72"/>
      <c r="K1547" s="173"/>
      <c r="L1547" s="71"/>
      <c r="M1547" s="71"/>
      <c r="N1547" s="71"/>
      <c r="O1547" s="72"/>
      <c r="P1547" s="174"/>
      <c r="Q1547" s="71"/>
      <c r="R1547" s="72"/>
      <c r="S1547" s="175"/>
      <c r="T1547" s="72"/>
      <c r="U1547" s="176"/>
      <c r="V1547" s="71"/>
      <c r="W1547" s="72"/>
      <c r="X1547" s="176"/>
      <c r="Y1547" s="72"/>
      <c r="Z1547" s="175"/>
      <c r="AA1547" s="72"/>
      <c r="AB1547" s="177"/>
      <c r="AC1547" s="75"/>
      <c r="AD1547" s="75"/>
      <c r="AE1547" s="75"/>
      <c r="AF1547" s="75"/>
      <c r="AG1547" s="75"/>
      <c r="AH1547" s="75"/>
      <c r="AI1547" s="75"/>
      <c r="AJ1547" s="75"/>
      <c r="AK1547" s="75"/>
      <c r="AL1547" s="75"/>
      <c r="AM1547" s="75"/>
    </row>
    <row r="1548">
      <c r="A1548" s="75"/>
      <c r="B1548" s="171"/>
      <c r="C1548" s="172"/>
      <c r="D1548" s="72"/>
      <c r="E1548" s="143"/>
      <c r="F1548" s="71"/>
      <c r="G1548" s="72"/>
      <c r="H1548" s="173"/>
      <c r="I1548" s="71"/>
      <c r="J1548" s="72"/>
      <c r="K1548" s="173"/>
      <c r="L1548" s="71"/>
      <c r="M1548" s="71"/>
      <c r="N1548" s="71"/>
      <c r="O1548" s="72"/>
      <c r="P1548" s="174"/>
      <c r="Q1548" s="71"/>
      <c r="R1548" s="72"/>
      <c r="S1548" s="175"/>
      <c r="T1548" s="72"/>
      <c r="U1548" s="176"/>
      <c r="V1548" s="71"/>
      <c r="W1548" s="72"/>
      <c r="X1548" s="176"/>
      <c r="Y1548" s="72"/>
      <c r="Z1548" s="175"/>
      <c r="AA1548" s="72"/>
      <c r="AB1548" s="177"/>
      <c r="AC1548" s="75"/>
      <c r="AD1548" s="75"/>
      <c r="AE1548" s="75"/>
      <c r="AF1548" s="75"/>
      <c r="AG1548" s="75"/>
      <c r="AH1548" s="75"/>
      <c r="AI1548" s="75"/>
      <c r="AJ1548" s="75"/>
      <c r="AK1548" s="75"/>
      <c r="AL1548" s="75"/>
      <c r="AM1548" s="75"/>
    </row>
    <row r="1549">
      <c r="A1549" s="75"/>
      <c r="B1549" s="171"/>
      <c r="C1549" s="172"/>
      <c r="D1549" s="72"/>
      <c r="E1549" s="143"/>
      <c r="F1549" s="71"/>
      <c r="G1549" s="72"/>
      <c r="H1549" s="173"/>
      <c r="I1549" s="71"/>
      <c r="J1549" s="72"/>
      <c r="K1549" s="173"/>
      <c r="L1549" s="71"/>
      <c r="M1549" s="71"/>
      <c r="N1549" s="71"/>
      <c r="O1549" s="72"/>
      <c r="P1549" s="174"/>
      <c r="Q1549" s="71"/>
      <c r="R1549" s="72"/>
      <c r="S1549" s="175"/>
      <c r="T1549" s="72"/>
      <c r="U1549" s="176"/>
      <c r="V1549" s="71"/>
      <c r="W1549" s="72"/>
      <c r="X1549" s="176"/>
      <c r="Y1549" s="72"/>
      <c r="Z1549" s="175"/>
      <c r="AA1549" s="72"/>
      <c r="AB1549" s="177"/>
      <c r="AC1549" s="75"/>
      <c r="AD1549" s="75"/>
      <c r="AE1549" s="75"/>
      <c r="AF1549" s="75"/>
      <c r="AG1549" s="75"/>
      <c r="AH1549" s="75"/>
      <c r="AI1549" s="75"/>
      <c r="AJ1549" s="75"/>
      <c r="AK1549" s="75"/>
      <c r="AL1549" s="75"/>
      <c r="AM1549" s="75"/>
    </row>
    <row r="1550">
      <c r="A1550" s="75"/>
      <c r="B1550" s="171"/>
      <c r="C1550" s="172"/>
      <c r="D1550" s="72"/>
      <c r="E1550" s="143"/>
      <c r="F1550" s="71"/>
      <c r="G1550" s="72"/>
      <c r="H1550" s="173"/>
      <c r="I1550" s="71"/>
      <c r="J1550" s="72"/>
      <c r="K1550" s="173"/>
      <c r="L1550" s="71"/>
      <c r="M1550" s="71"/>
      <c r="N1550" s="71"/>
      <c r="O1550" s="72"/>
      <c r="P1550" s="174"/>
      <c r="Q1550" s="71"/>
      <c r="R1550" s="72"/>
      <c r="S1550" s="175"/>
      <c r="T1550" s="72"/>
      <c r="U1550" s="176"/>
      <c r="V1550" s="71"/>
      <c r="W1550" s="72"/>
      <c r="X1550" s="176"/>
      <c r="Y1550" s="72"/>
      <c r="Z1550" s="175"/>
      <c r="AA1550" s="72"/>
      <c r="AB1550" s="177"/>
      <c r="AC1550" s="75"/>
      <c r="AD1550" s="75"/>
      <c r="AE1550" s="75"/>
      <c r="AF1550" s="75"/>
      <c r="AG1550" s="75"/>
      <c r="AH1550" s="75"/>
      <c r="AI1550" s="75"/>
      <c r="AJ1550" s="75"/>
      <c r="AK1550" s="75"/>
      <c r="AL1550" s="75"/>
      <c r="AM1550" s="75"/>
    </row>
    <row r="1551">
      <c r="A1551" s="75"/>
      <c r="B1551" s="171"/>
      <c r="C1551" s="172"/>
      <c r="D1551" s="72"/>
      <c r="E1551" s="143"/>
      <c r="F1551" s="71"/>
      <c r="G1551" s="72"/>
      <c r="H1551" s="173"/>
      <c r="I1551" s="71"/>
      <c r="J1551" s="72"/>
      <c r="K1551" s="173"/>
      <c r="L1551" s="71"/>
      <c r="M1551" s="71"/>
      <c r="N1551" s="71"/>
      <c r="O1551" s="72"/>
      <c r="P1551" s="174"/>
      <c r="Q1551" s="71"/>
      <c r="R1551" s="72"/>
      <c r="S1551" s="175"/>
      <c r="T1551" s="72"/>
      <c r="U1551" s="176"/>
      <c r="V1551" s="71"/>
      <c r="W1551" s="72"/>
      <c r="X1551" s="176"/>
      <c r="Y1551" s="72"/>
      <c r="Z1551" s="175"/>
      <c r="AA1551" s="72"/>
      <c r="AB1551" s="177"/>
      <c r="AC1551" s="75"/>
      <c r="AD1551" s="75"/>
      <c r="AE1551" s="75"/>
      <c r="AF1551" s="75"/>
      <c r="AG1551" s="75"/>
      <c r="AH1551" s="75"/>
      <c r="AI1551" s="75"/>
      <c r="AJ1551" s="75"/>
      <c r="AK1551" s="75"/>
      <c r="AL1551" s="75"/>
      <c r="AM1551" s="75"/>
    </row>
    <row r="1552">
      <c r="A1552" s="75"/>
      <c r="B1552" s="171"/>
      <c r="C1552" s="172"/>
      <c r="D1552" s="72"/>
      <c r="E1552" s="143"/>
      <c r="F1552" s="71"/>
      <c r="G1552" s="72"/>
      <c r="H1552" s="173"/>
      <c r="I1552" s="71"/>
      <c r="J1552" s="72"/>
      <c r="K1552" s="173"/>
      <c r="L1552" s="71"/>
      <c r="M1552" s="71"/>
      <c r="N1552" s="71"/>
      <c r="O1552" s="72"/>
      <c r="P1552" s="174"/>
      <c r="Q1552" s="71"/>
      <c r="R1552" s="72"/>
      <c r="S1552" s="175"/>
      <c r="T1552" s="72"/>
      <c r="U1552" s="176"/>
      <c r="V1552" s="71"/>
      <c r="W1552" s="72"/>
      <c r="X1552" s="176"/>
      <c r="Y1552" s="72"/>
      <c r="Z1552" s="175"/>
      <c r="AA1552" s="72"/>
      <c r="AB1552" s="177"/>
      <c r="AC1552" s="75"/>
      <c r="AD1552" s="75"/>
      <c r="AE1552" s="75"/>
      <c r="AF1552" s="75"/>
      <c r="AG1552" s="75"/>
      <c r="AH1552" s="75"/>
      <c r="AI1552" s="75"/>
      <c r="AJ1552" s="75"/>
      <c r="AK1552" s="75"/>
      <c r="AL1552" s="75"/>
      <c r="AM1552" s="75"/>
    </row>
    <row r="1553">
      <c r="A1553" s="75"/>
      <c r="B1553" s="171"/>
      <c r="C1553" s="172"/>
      <c r="D1553" s="72"/>
      <c r="E1553" s="143"/>
      <c r="F1553" s="71"/>
      <c r="G1553" s="72"/>
      <c r="H1553" s="173"/>
      <c r="I1553" s="71"/>
      <c r="J1553" s="72"/>
      <c r="K1553" s="173"/>
      <c r="L1553" s="71"/>
      <c r="M1553" s="71"/>
      <c r="N1553" s="71"/>
      <c r="O1553" s="72"/>
      <c r="P1553" s="174"/>
      <c r="Q1553" s="71"/>
      <c r="R1553" s="72"/>
      <c r="S1553" s="175"/>
      <c r="T1553" s="72"/>
      <c r="U1553" s="176"/>
      <c r="V1553" s="71"/>
      <c r="W1553" s="72"/>
      <c r="X1553" s="176"/>
      <c r="Y1553" s="72"/>
      <c r="Z1553" s="175"/>
      <c r="AA1553" s="72"/>
      <c r="AB1553" s="177"/>
      <c r="AC1553" s="75"/>
      <c r="AD1553" s="75"/>
      <c r="AE1553" s="75"/>
      <c r="AF1553" s="75"/>
      <c r="AG1553" s="75"/>
      <c r="AH1553" s="75"/>
      <c r="AI1553" s="75"/>
      <c r="AJ1553" s="75"/>
      <c r="AK1553" s="75"/>
      <c r="AL1553" s="75"/>
      <c r="AM1553" s="75"/>
    </row>
    <row r="1554">
      <c r="A1554" s="75"/>
      <c r="B1554" s="171"/>
      <c r="C1554" s="172"/>
      <c r="D1554" s="72"/>
      <c r="E1554" s="143"/>
      <c r="F1554" s="71"/>
      <c r="G1554" s="72"/>
      <c r="H1554" s="173"/>
      <c r="I1554" s="71"/>
      <c r="J1554" s="72"/>
      <c r="K1554" s="173"/>
      <c r="L1554" s="71"/>
      <c r="M1554" s="71"/>
      <c r="N1554" s="71"/>
      <c r="O1554" s="72"/>
      <c r="P1554" s="174"/>
      <c r="Q1554" s="71"/>
      <c r="R1554" s="72"/>
      <c r="S1554" s="175"/>
      <c r="T1554" s="72"/>
      <c r="U1554" s="176"/>
      <c r="V1554" s="71"/>
      <c r="W1554" s="72"/>
      <c r="X1554" s="176"/>
      <c r="Y1554" s="72"/>
      <c r="Z1554" s="175"/>
      <c r="AA1554" s="72"/>
      <c r="AB1554" s="177"/>
      <c r="AC1554" s="75"/>
      <c r="AD1554" s="75"/>
      <c r="AE1554" s="75"/>
      <c r="AF1554" s="75"/>
      <c r="AG1554" s="75"/>
      <c r="AH1554" s="75"/>
      <c r="AI1554" s="75"/>
      <c r="AJ1554" s="75"/>
      <c r="AK1554" s="75"/>
      <c r="AL1554" s="75"/>
      <c r="AM1554" s="75"/>
    </row>
    <row r="1555">
      <c r="A1555" s="75"/>
      <c r="B1555" s="171"/>
      <c r="C1555" s="172"/>
      <c r="D1555" s="72"/>
      <c r="E1555" s="143"/>
      <c r="F1555" s="71"/>
      <c r="G1555" s="72"/>
      <c r="H1555" s="173"/>
      <c r="I1555" s="71"/>
      <c r="J1555" s="72"/>
      <c r="K1555" s="173"/>
      <c r="L1555" s="71"/>
      <c r="M1555" s="71"/>
      <c r="N1555" s="71"/>
      <c r="O1555" s="72"/>
      <c r="P1555" s="174"/>
      <c r="Q1555" s="71"/>
      <c r="R1555" s="72"/>
      <c r="S1555" s="175"/>
      <c r="T1555" s="72"/>
      <c r="U1555" s="176"/>
      <c r="V1555" s="71"/>
      <c r="W1555" s="72"/>
      <c r="X1555" s="176"/>
      <c r="Y1555" s="72"/>
      <c r="Z1555" s="175"/>
      <c r="AA1555" s="72"/>
      <c r="AB1555" s="177"/>
      <c r="AC1555" s="75"/>
      <c r="AD1555" s="75"/>
      <c r="AE1555" s="75"/>
      <c r="AF1555" s="75"/>
      <c r="AG1555" s="75"/>
      <c r="AH1555" s="75"/>
      <c r="AI1555" s="75"/>
      <c r="AJ1555" s="75"/>
      <c r="AK1555" s="75"/>
      <c r="AL1555" s="75"/>
      <c r="AM1555" s="75"/>
    </row>
    <row r="1556">
      <c r="A1556" s="75"/>
      <c r="B1556" s="171"/>
      <c r="C1556" s="172"/>
      <c r="D1556" s="72"/>
      <c r="E1556" s="143"/>
      <c r="F1556" s="71"/>
      <c r="G1556" s="72"/>
      <c r="H1556" s="173"/>
      <c r="I1556" s="71"/>
      <c r="J1556" s="72"/>
      <c r="K1556" s="173"/>
      <c r="L1556" s="71"/>
      <c r="M1556" s="71"/>
      <c r="N1556" s="71"/>
      <c r="O1556" s="72"/>
      <c r="P1556" s="174"/>
      <c r="Q1556" s="71"/>
      <c r="R1556" s="72"/>
      <c r="S1556" s="175"/>
      <c r="T1556" s="72"/>
      <c r="U1556" s="176"/>
      <c r="V1556" s="71"/>
      <c r="W1556" s="72"/>
      <c r="X1556" s="176"/>
      <c r="Y1556" s="72"/>
      <c r="Z1556" s="175"/>
      <c r="AA1556" s="72"/>
      <c r="AB1556" s="177"/>
      <c r="AC1556" s="75"/>
      <c r="AD1556" s="75"/>
      <c r="AE1556" s="75"/>
      <c r="AF1556" s="75"/>
      <c r="AG1556" s="75"/>
      <c r="AH1556" s="75"/>
      <c r="AI1556" s="75"/>
      <c r="AJ1556" s="75"/>
      <c r="AK1556" s="75"/>
      <c r="AL1556" s="75"/>
      <c r="AM1556" s="75"/>
    </row>
    <row r="1557">
      <c r="A1557" s="75"/>
      <c r="B1557" s="171"/>
      <c r="C1557" s="172"/>
      <c r="D1557" s="72"/>
      <c r="E1557" s="143"/>
      <c r="F1557" s="71"/>
      <c r="G1557" s="72"/>
      <c r="H1557" s="173"/>
      <c r="I1557" s="71"/>
      <c r="J1557" s="72"/>
      <c r="K1557" s="173"/>
      <c r="L1557" s="71"/>
      <c r="M1557" s="71"/>
      <c r="N1557" s="71"/>
      <c r="O1557" s="72"/>
      <c r="P1557" s="174"/>
      <c r="Q1557" s="71"/>
      <c r="R1557" s="72"/>
      <c r="S1557" s="175"/>
      <c r="T1557" s="72"/>
      <c r="U1557" s="176"/>
      <c r="V1557" s="71"/>
      <c r="W1557" s="72"/>
      <c r="X1557" s="176"/>
      <c r="Y1557" s="72"/>
      <c r="Z1557" s="175"/>
      <c r="AA1557" s="72"/>
      <c r="AB1557" s="177"/>
      <c r="AC1557" s="75"/>
      <c r="AD1557" s="75"/>
      <c r="AE1557" s="75"/>
      <c r="AF1557" s="75"/>
      <c r="AG1557" s="75"/>
      <c r="AH1557" s="75"/>
      <c r="AI1557" s="75"/>
      <c r="AJ1557" s="75"/>
      <c r="AK1557" s="75"/>
      <c r="AL1557" s="75"/>
      <c r="AM1557" s="75"/>
    </row>
    <row r="1558">
      <c r="A1558" s="75"/>
      <c r="B1558" s="171"/>
      <c r="C1558" s="172"/>
      <c r="D1558" s="72"/>
      <c r="E1558" s="143"/>
      <c r="F1558" s="71"/>
      <c r="G1558" s="72"/>
      <c r="H1558" s="173"/>
      <c r="I1558" s="71"/>
      <c r="J1558" s="72"/>
      <c r="K1558" s="173"/>
      <c r="L1558" s="71"/>
      <c r="M1558" s="71"/>
      <c r="N1558" s="71"/>
      <c r="O1558" s="72"/>
      <c r="P1558" s="174"/>
      <c r="Q1558" s="71"/>
      <c r="R1558" s="72"/>
      <c r="S1558" s="175"/>
      <c r="T1558" s="72"/>
      <c r="U1558" s="176"/>
      <c r="V1558" s="71"/>
      <c r="W1558" s="72"/>
      <c r="X1558" s="176"/>
      <c r="Y1558" s="72"/>
      <c r="Z1558" s="175"/>
      <c r="AA1558" s="72"/>
      <c r="AB1558" s="177"/>
      <c r="AC1558" s="75"/>
      <c r="AD1558" s="75"/>
      <c r="AE1558" s="75"/>
      <c r="AF1558" s="75"/>
      <c r="AG1558" s="75"/>
      <c r="AH1558" s="75"/>
      <c r="AI1558" s="75"/>
      <c r="AJ1558" s="75"/>
      <c r="AK1558" s="75"/>
      <c r="AL1558" s="75"/>
      <c r="AM1558" s="75"/>
    </row>
    <row r="1559">
      <c r="A1559" s="75"/>
      <c r="B1559" s="171"/>
      <c r="C1559" s="172"/>
      <c r="D1559" s="72"/>
      <c r="E1559" s="143"/>
      <c r="F1559" s="71"/>
      <c r="G1559" s="72"/>
      <c r="H1559" s="173"/>
      <c r="I1559" s="71"/>
      <c r="J1559" s="72"/>
      <c r="K1559" s="173"/>
      <c r="L1559" s="71"/>
      <c r="M1559" s="71"/>
      <c r="N1559" s="71"/>
      <c r="O1559" s="72"/>
      <c r="P1559" s="174"/>
      <c r="Q1559" s="71"/>
      <c r="R1559" s="72"/>
      <c r="S1559" s="175"/>
      <c r="T1559" s="72"/>
      <c r="U1559" s="176"/>
      <c r="V1559" s="71"/>
      <c r="W1559" s="72"/>
      <c r="X1559" s="176"/>
      <c r="Y1559" s="72"/>
      <c r="Z1559" s="175"/>
      <c r="AA1559" s="72"/>
      <c r="AB1559" s="177"/>
      <c r="AC1559" s="75"/>
      <c r="AD1559" s="75"/>
      <c r="AE1559" s="75"/>
      <c r="AF1559" s="75"/>
      <c r="AG1559" s="75"/>
      <c r="AH1559" s="75"/>
      <c r="AI1559" s="75"/>
      <c r="AJ1559" s="75"/>
      <c r="AK1559" s="75"/>
      <c r="AL1559" s="75"/>
      <c r="AM1559" s="75"/>
    </row>
    <row r="1560">
      <c r="A1560" s="75"/>
      <c r="B1560" s="171"/>
      <c r="C1560" s="172"/>
      <c r="D1560" s="72"/>
      <c r="E1560" s="143"/>
      <c r="F1560" s="71"/>
      <c r="G1560" s="72"/>
      <c r="H1560" s="173"/>
      <c r="I1560" s="71"/>
      <c r="J1560" s="72"/>
      <c r="K1560" s="173"/>
      <c r="L1560" s="71"/>
      <c r="M1560" s="71"/>
      <c r="N1560" s="71"/>
      <c r="O1560" s="72"/>
      <c r="P1560" s="174"/>
      <c r="Q1560" s="71"/>
      <c r="R1560" s="72"/>
      <c r="S1560" s="175"/>
      <c r="T1560" s="72"/>
      <c r="U1560" s="176"/>
      <c r="V1560" s="71"/>
      <c r="W1560" s="72"/>
      <c r="X1560" s="176"/>
      <c r="Y1560" s="72"/>
      <c r="Z1560" s="175"/>
      <c r="AA1560" s="72"/>
      <c r="AB1560" s="177"/>
      <c r="AC1560" s="75"/>
      <c r="AD1560" s="75"/>
      <c r="AE1560" s="75"/>
      <c r="AF1560" s="75"/>
      <c r="AG1560" s="75"/>
      <c r="AH1560" s="75"/>
      <c r="AI1560" s="75"/>
      <c r="AJ1560" s="75"/>
      <c r="AK1560" s="75"/>
      <c r="AL1560" s="75"/>
      <c r="AM1560" s="75"/>
    </row>
    <row r="1561">
      <c r="A1561" s="75"/>
      <c r="B1561" s="171"/>
      <c r="C1561" s="172"/>
      <c r="D1561" s="72"/>
      <c r="E1561" s="143"/>
      <c r="F1561" s="71"/>
      <c r="G1561" s="72"/>
      <c r="H1561" s="173"/>
      <c r="I1561" s="71"/>
      <c r="J1561" s="72"/>
      <c r="K1561" s="173"/>
      <c r="L1561" s="71"/>
      <c r="M1561" s="71"/>
      <c r="N1561" s="71"/>
      <c r="O1561" s="72"/>
      <c r="P1561" s="174"/>
      <c r="Q1561" s="71"/>
      <c r="R1561" s="72"/>
      <c r="S1561" s="175"/>
      <c r="T1561" s="72"/>
      <c r="U1561" s="176"/>
      <c r="V1561" s="71"/>
      <c r="W1561" s="72"/>
      <c r="X1561" s="176"/>
      <c r="Y1561" s="72"/>
      <c r="Z1561" s="175"/>
      <c r="AA1561" s="72"/>
      <c r="AB1561" s="177"/>
      <c r="AC1561" s="75"/>
      <c r="AD1561" s="75"/>
      <c r="AE1561" s="75"/>
      <c r="AF1561" s="75"/>
      <c r="AG1561" s="75"/>
      <c r="AH1561" s="75"/>
      <c r="AI1561" s="75"/>
      <c r="AJ1561" s="75"/>
      <c r="AK1561" s="75"/>
      <c r="AL1561" s="75"/>
      <c r="AM1561" s="75"/>
    </row>
    <row r="1562">
      <c r="A1562" s="75"/>
      <c r="B1562" s="171"/>
      <c r="C1562" s="172"/>
      <c r="D1562" s="72"/>
      <c r="E1562" s="143"/>
      <c r="F1562" s="71"/>
      <c r="G1562" s="72"/>
      <c r="H1562" s="173"/>
      <c r="I1562" s="71"/>
      <c r="J1562" s="72"/>
      <c r="K1562" s="173"/>
      <c r="L1562" s="71"/>
      <c r="M1562" s="71"/>
      <c r="N1562" s="71"/>
      <c r="O1562" s="72"/>
      <c r="P1562" s="174"/>
      <c r="Q1562" s="71"/>
      <c r="R1562" s="72"/>
      <c r="S1562" s="175"/>
      <c r="T1562" s="72"/>
      <c r="U1562" s="176"/>
      <c r="V1562" s="71"/>
      <c r="W1562" s="72"/>
      <c r="X1562" s="176"/>
      <c r="Y1562" s="72"/>
      <c r="Z1562" s="175"/>
      <c r="AA1562" s="72"/>
      <c r="AB1562" s="177"/>
      <c r="AC1562" s="75"/>
      <c r="AD1562" s="75"/>
      <c r="AE1562" s="75"/>
      <c r="AF1562" s="75"/>
      <c r="AG1562" s="75"/>
      <c r="AH1562" s="75"/>
      <c r="AI1562" s="75"/>
      <c r="AJ1562" s="75"/>
      <c r="AK1562" s="75"/>
      <c r="AL1562" s="75"/>
      <c r="AM1562" s="75"/>
    </row>
    <row r="1563">
      <c r="A1563" s="75"/>
      <c r="B1563" s="171"/>
      <c r="C1563" s="172"/>
      <c r="D1563" s="72"/>
      <c r="E1563" s="143"/>
      <c r="F1563" s="71"/>
      <c r="G1563" s="72"/>
      <c r="H1563" s="173"/>
      <c r="I1563" s="71"/>
      <c r="J1563" s="72"/>
      <c r="K1563" s="173"/>
      <c r="L1563" s="71"/>
      <c r="M1563" s="71"/>
      <c r="N1563" s="71"/>
      <c r="O1563" s="72"/>
      <c r="P1563" s="174"/>
      <c r="Q1563" s="71"/>
      <c r="R1563" s="72"/>
      <c r="S1563" s="175"/>
      <c r="T1563" s="72"/>
      <c r="U1563" s="176"/>
      <c r="V1563" s="71"/>
      <c r="W1563" s="72"/>
      <c r="X1563" s="176"/>
      <c r="Y1563" s="72"/>
      <c r="Z1563" s="175"/>
      <c r="AA1563" s="72"/>
      <c r="AB1563" s="177"/>
      <c r="AC1563" s="75"/>
      <c r="AD1563" s="75"/>
      <c r="AE1563" s="75"/>
      <c r="AF1563" s="75"/>
      <c r="AG1563" s="75"/>
      <c r="AH1563" s="75"/>
      <c r="AI1563" s="75"/>
      <c r="AJ1563" s="75"/>
      <c r="AK1563" s="75"/>
      <c r="AL1563" s="75"/>
      <c r="AM1563" s="75"/>
    </row>
    <row r="1564">
      <c r="A1564" s="75"/>
      <c r="B1564" s="171"/>
      <c r="C1564" s="172"/>
      <c r="D1564" s="72"/>
      <c r="E1564" s="143"/>
      <c r="F1564" s="71"/>
      <c r="G1564" s="72"/>
      <c r="H1564" s="173"/>
      <c r="I1564" s="71"/>
      <c r="J1564" s="72"/>
      <c r="K1564" s="173"/>
      <c r="L1564" s="71"/>
      <c r="M1564" s="71"/>
      <c r="N1564" s="71"/>
      <c r="O1564" s="72"/>
      <c r="P1564" s="174"/>
      <c r="Q1564" s="71"/>
      <c r="R1564" s="72"/>
      <c r="S1564" s="175"/>
      <c r="T1564" s="72"/>
      <c r="U1564" s="176"/>
      <c r="V1564" s="71"/>
      <c r="W1564" s="72"/>
      <c r="X1564" s="176"/>
      <c r="Y1564" s="72"/>
      <c r="Z1564" s="175"/>
      <c r="AA1564" s="72"/>
      <c r="AB1564" s="177"/>
      <c r="AC1564" s="75"/>
      <c r="AD1564" s="75"/>
      <c r="AE1564" s="75"/>
      <c r="AF1564" s="75"/>
      <c r="AG1564" s="75"/>
      <c r="AH1564" s="75"/>
      <c r="AI1564" s="75"/>
      <c r="AJ1564" s="75"/>
      <c r="AK1564" s="75"/>
      <c r="AL1564" s="75"/>
      <c r="AM1564" s="75"/>
    </row>
    <row r="1565">
      <c r="A1565" s="75"/>
      <c r="B1565" s="171"/>
      <c r="C1565" s="172"/>
      <c r="D1565" s="72"/>
      <c r="E1565" s="143"/>
      <c r="F1565" s="71"/>
      <c r="G1565" s="72"/>
      <c r="H1565" s="173"/>
      <c r="I1565" s="71"/>
      <c r="J1565" s="72"/>
      <c r="K1565" s="173"/>
      <c r="L1565" s="71"/>
      <c r="M1565" s="71"/>
      <c r="N1565" s="71"/>
      <c r="O1565" s="72"/>
      <c r="P1565" s="174"/>
      <c r="Q1565" s="71"/>
      <c r="R1565" s="72"/>
      <c r="S1565" s="175"/>
      <c r="T1565" s="72"/>
      <c r="U1565" s="176"/>
      <c r="V1565" s="71"/>
      <c r="W1565" s="72"/>
      <c r="X1565" s="176"/>
      <c r="Y1565" s="72"/>
      <c r="Z1565" s="175"/>
      <c r="AA1565" s="72"/>
      <c r="AB1565" s="177"/>
      <c r="AC1565" s="75"/>
      <c r="AD1565" s="75"/>
      <c r="AE1565" s="75"/>
      <c r="AF1565" s="75"/>
      <c r="AG1565" s="75"/>
      <c r="AH1565" s="75"/>
      <c r="AI1565" s="75"/>
      <c r="AJ1565" s="75"/>
      <c r="AK1565" s="75"/>
      <c r="AL1565" s="75"/>
      <c r="AM1565" s="75"/>
    </row>
    <row r="1566">
      <c r="A1566" s="75"/>
      <c r="B1566" s="171"/>
      <c r="C1566" s="172"/>
      <c r="D1566" s="72"/>
      <c r="E1566" s="143"/>
      <c r="F1566" s="71"/>
      <c r="G1566" s="72"/>
      <c r="H1566" s="173"/>
      <c r="I1566" s="71"/>
      <c r="J1566" s="72"/>
      <c r="K1566" s="173"/>
      <c r="L1566" s="71"/>
      <c r="M1566" s="71"/>
      <c r="N1566" s="71"/>
      <c r="O1566" s="72"/>
      <c r="P1566" s="174"/>
      <c r="Q1566" s="71"/>
      <c r="R1566" s="72"/>
      <c r="S1566" s="175"/>
      <c r="T1566" s="72"/>
      <c r="U1566" s="176"/>
      <c r="V1566" s="71"/>
      <c r="W1566" s="72"/>
      <c r="X1566" s="176"/>
      <c r="Y1566" s="72"/>
      <c r="Z1566" s="175"/>
      <c r="AA1566" s="72"/>
      <c r="AB1566" s="177"/>
      <c r="AC1566" s="75"/>
      <c r="AD1566" s="75"/>
      <c r="AE1566" s="75"/>
      <c r="AF1566" s="75"/>
      <c r="AG1566" s="75"/>
      <c r="AH1566" s="75"/>
      <c r="AI1566" s="75"/>
      <c r="AJ1566" s="75"/>
      <c r="AK1566" s="75"/>
      <c r="AL1566" s="75"/>
      <c r="AM1566" s="75"/>
    </row>
    <row r="1567">
      <c r="A1567" s="75"/>
      <c r="B1567" s="171"/>
      <c r="C1567" s="172"/>
      <c r="D1567" s="72"/>
      <c r="E1567" s="143"/>
      <c r="F1567" s="71"/>
      <c r="G1567" s="72"/>
      <c r="H1567" s="173"/>
      <c r="I1567" s="71"/>
      <c r="J1567" s="72"/>
      <c r="K1567" s="173"/>
      <c r="L1567" s="71"/>
      <c r="M1567" s="71"/>
      <c r="N1567" s="71"/>
      <c r="O1567" s="72"/>
      <c r="P1567" s="174"/>
      <c r="Q1567" s="71"/>
      <c r="R1567" s="72"/>
      <c r="S1567" s="175"/>
      <c r="T1567" s="72"/>
      <c r="U1567" s="176"/>
      <c r="V1567" s="71"/>
      <c r="W1567" s="72"/>
      <c r="X1567" s="176"/>
      <c r="Y1567" s="72"/>
      <c r="Z1567" s="175"/>
      <c r="AA1567" s="72"/>
      <c r="AB1567" s="177"/>
      <c r="AC1567" s="75"/>
      <c r="AD1567" s="75"/>
      <c r="AE1567" s="75"/>
      <c r="AF1567" s="75"/>
      <c r="AG1567" s="75"/>
      <c r="AH1567" s="75"/>
      <c r="AI1567" s="75"/>
      <c r="AJ1567" s="75"/>
      <c r="AK1567" s="75"/>
      <c r="AL1567" s="75"/>
      <c r="AM1567" s="75"/>
    </row>
    <row r="1568">
      <c r="A1568" s="75"/>
      <c r="B1568" s="171"/>
      <c r="C1568" s="172"/>
      <c r="D1568" s="72"/>
      <c r="E1568" s="143"/>
      <c r="F1568" s="71"/>
      <c r="G1568" s="72"/>
      <c r="H1568" s="173"/>
      <c r="I1568" s="71"/>
      <c r="J1568" s="72"/>
      <c r="K1568" s="173"/>
      <c r="L1568" s="71"/>
      <c r="M1568" s="71"/>
      <c r="N1568" s="71"/>
      <c r="O1568" s="72"/>
      <c r="P1568" s="174"/>
      <c r="Q1568" s="71"/>
      <c r="R1568" s="72"/>
      <c r="S1568" s="175"/>
      <c r="T1568" s="72"/>
      <c r="U1568" s="176"/>
      <c r="V1568" s="71"/>
      <c r="W1568" s="72"/>
      <c r="X1568" s="176"/>
      <c r="Y1568" s="72"/>
      <c r="Z1568" s="175"/>
      <c r="AA1568" s="72"/>
      <c r="AB1568" s="177"/>
      <c r="AC1568" s="75"/>
      <c r="AD1568" s="75"/>
      <c r="AE1568" s="75"/>
      <c r="AF1568" s="75"/>
      <c r="AG1568" s="75"/>
      <c r="AH1568" s="75"/>
      <c r="AI1568" s="75"/>
      <c r="AJ1568" s="75"/>
      <c r="AK1568" s="75"/>
      <c r="AL1568" s="75"/>
      <c r="AM1568" s="75"/>
    </row>
    <row r="1569">
      <c r="A1569" s="75"/>
      <c r="B1569" s="171"/>
      <c r="C1569" s="172"/>
      <c r="D1569" s="72"/>
      <c r="E1569" s="143"/>
      <c r="F1569" s="71"/>
      <c r="G1569" s="72"/>
      <c r="H1569" s="173"/>
      <c r="I1569" s="71"/>
      <c r="J1569" s="72"/>
      <c r="K1569" s="173"/>
      <c r="L1569" s="71"/>
      <c r="M1569" s="71"/>
      <c r="N1569" s="71"/>
      <c r="O1569" s="72"/>
      <c r="P1569" s="174"/>
      <c r="Q1569" s="71"/>
      <c r="R1569" s="72"/>
      <c r="S1569" s="175"/>
      <c r="T1569" s="72"/>
      <c r="U1569" s="176"/>
      <c r="V1569" s="71"/>
      <c r="W1569" s="72"/>
      <c r="X1569" s="176"/>
      <c r="Y1569" s="72"/>
      <c r="Z1569" s="175"/>
      <c r="AA1569" s="72"/>
      <c r="AB1569" s="177"/>
      <c r="AC1569" s="75"/>
      <c r="AD1569" s="75"/>
      <c r="AE1569" s="75"/>
      <c r="AF1569" s="75"/>
      <c r="AG1569" s="75"/>
      <c r="AH1569" s="75"/>
      <c r="AI1569" s="75"/>
      <c r="AJ1569" s="75"/>
      <c r="AK1569" s="75"/>
      <c r="AL1569" s="75"/>
      <c r="AM1569" s="75"/>
    </row>
    <row r="1570">
      <c r="A1570" s="75"/>
      <c r="B1570" s="171"/>
      <c r="C1570" s="172"/>
      <c r="D1570" s="72"/>
      <c r="E1570" s="143"/>
      <c r="F1570" s="71"/>
      <c r="G1570" s="72"/>
      <c r="H1570" s="173"/>
      <c r="I1570" s="71"/>
      <c r="J1570" s="72"/>
      <c r="K1570" s="173"/>
      <c r="L1570" s="71"/>
      <c r="M1570" s="71"/>
      <c r="N1570" s="71"/>
      <c r="O1570" s="72"/>
      <c r="P1570" s="174"/>
      <c r="Q1570" s="71"/>
      <c r="R1570" s="72"/>
      <c r="S1570" s="175"/>
      <c r="T1570" s="72"/>
      <c r="U1570" s="176"/>
      <c r="V1570" s="71"/>
      <c r="W1570" s="72"/>
      <c r="X1570" s="176"/>
      <c r="Y1570" s="72"/>
      <c r="Z1570" s="175"/>
      <c r="AA1570" s="72"/>
      <c r="AB1570" s="177"/>
      <c r="AC1570" s="75"/>
      <c r="AD1570" s="75"/>
      <c r="AE1570" s="75"/>
      <c r="AF1570" s="75"/>
      <c r="AG1570" s="75"/>
      <c r="AH1570" s="75"/>
      <c r="AI1570" s="75"/>
      <c r="AJ1570" s="75"/>
      <c r="AK1570" s="75"/>
      <c r="AL1570" s="75"/>
      <c r="AM1570" s="75"/>
    </row>
    <row r="1571">
      <c r="A1571" s="75"/>
      <c r="B1571" s="171"/>
      <c r="C1571" s="172"/>
      <c r="D1571" s="72"/>
      <c r="E1571" s="143"/>
      <c r="F1571" s="71"/>
      <c r="G1571" s="72"/>
      <c r="H1571" s="173"/>
      <c r="I1571" s="71"/>
      <c r="J1571" s="72"/>
      <c r="K1571" s="173"/>
      <c r="L1571" s="71"/>
      <c r="M1571" s="71"/>
      <c r="N1571" s="71"/>
      <c r="O1571" s="72"/>
      <c r="P1571" s="174"/>
      <c r="Q1571" s="71"/>
      <c r="R1571" s="72"/>
      <c r="S1571" s="175"/>
      <c r="T1571" s="72"/>
      <c r="U1571" s="176"/>
      <c r="V1571" s="71"/>
      <c r="W1571" s="72"/>
      <c r="X1571" s="176"/>
      <c r="Y1571" s="72"/>
      <c r="Z1571" s="175"/>
      <c r="AA1571" s="72"/>
      <c r="AB1571" s="177"/>
      <c r="AC1571" s="75"/>
      <c r="AD1571" s="75"/>
      <c r="AE1571" s="75"/>
      <c r="AF1571" s="75"/>
      <c r="AG1571" s="75"/>
      <c r="AH1571" s="75"/>
      <c r="AI1571" s="75"/>
      <c r="AJ1571" s="75"/>
      <c r="AK1571" s="75"/>
      <c r="AL1571" s="75"/>
      <c r="AM1571" s="75"/>
    </row>
    <row r="1572">
      <c r="A1572" s="75"/>
      <c r="B1572" s="171"/>
      <c r="C1572" s="172"/>
      <c r="D1572" s="72"/>
      <c r="E1572" s="143"/>
      <c r="F1572" s="71"/>
      <c r="G1572" s="72"/>
      <c r="H1572" s="173"/>
      <c r="I1572" s="71"/>
      <c r="J1572" s="72"/>
      <c r="K1572" s="173"/>
      <c r="L1572" s="71"/>
      <c r="M1572" s="71"/>
      <c r="N1572" s="71"/>
      <c r="O1572" s="72"/>
      <c r="P1572" s="174"/>
      <c r="Q1572" s="71"/>
      <c r="R1572" s="72"/>
      <c r="S1572" s="175"/>
      <c r="T1572" s="72"/>
      <c r="U1572" s="176"/>
      <c r="V1572" s="71"/>
      <c r="W1572" s="72"/>
      <c r="X1572" s="176"/>
      <c r="Y1572" s="72"/>
      <c r="Z1572" s="175"/>
      <c r="AA1572" s="72"/>
      <c r="AB1572" s="177"/>
      <c r="AC1572" s="75"/>
      <c r="AD1572" s="75"/>
      <c r="AE1572" s="75"/>
      <c r="AF1572" s="75"/>
      <c r="AG1572" s="75"/>
      <c r="AH1572" s="75"/>
      <c r="AI1572" s="75"/>
      <c r="AJ1572" s="75"/>
      <c r="AK1572" s="75"/>
      <c r="AL1572" s="75"/>
      <c r="AM1572" s="75"/>
    </row>
    <row r="1573">
      <c r="A1573" s="75"/>
      <c r="B1573" s="171"/>
      <c r="C1573" s="172"/>
      <c r="D1573" s="72"/>
      <c r="E1573" s="143"/>
      <c r="F1573" s="71"/>
      <c r="G1573" s="72"/>
      <c r="H1573" s="173"/>
      <c r="I1573" s="71"/>
      <c r="J1573" s="72"/>
      <c r="K1573" s="173"/>
      <c r="L1573" s="71"/>
      <c r="M1573" s="71"/>
      <c r="N1573" s="71"/>
      <c r="O1573" s="72"/>
      <c r="P1573" s="174"/>
      <c r="Q1573" s="71"/>
      <c r="R1573" s="72"/>
      <c r="S1573" s="175"/>
      <c r="T1573" s="72"/>
      <c r="U1573" s="176"/>
      <c r="V1573" s="71"/>
      <c r="W1573" s="72"/>
      <c r="X1573" s="176"/>
      <c r="Y1573" s="72"/>
      <c r="Z1573" s="175"/>
      <c r="AA1573" s="72"/>
      <c r="AB1573" s="177"/>
      <c r="AC1573" s="75"/>
      <c r="AD1573" s="75"/>
      <c r="AE1573" s="75"/>
      <c r="AF1573" s="75"/>
      <c r="AG1573" s="75"/>
      <c r="AH1573" s="75"/>
      <c r="AI1573" s="75"/>
      <c r="AJ1573" s="75"/>
      <c r="AK1573" s="75"/>
      <c r="AL1573" s="75"/>
      <c r="AM1573" s="75"/>
    </row>
    <row r="1574">
      <c r="A1574" s="75"/>
      <c r="B1574" s="171"/>
      <c r="C1574" s="172"/>
      <c r="D1574" s="72"/>
      <c r="E1574" s="143"/>
      <c r="F1574" s="71"/>
      <c r="G1574" s="72"/>
      <c r="H1574" s="173"/>
      <c r="I1574" s="71"/>
      <c r="J1574" s="72"/>
      <c r="K1574" s="173"/>
      <c r="L1574" s="71"/>
      <c r="M1574" s="71"/>
      <c r="N1574" s="71"/>
      <c r="O1574" s="72"/>
      <c r="P1574" s="174"/>
      <c r="Q1574" s="71"/>
      <c r="R1574" s="72"/>
      <c r="S1574" s="175"/>
      <c r="T1574" s="72"/>
      <c r="U1574" s="176"/>
      <c r="V1574" s="71"/>
      <c r="W1574" s="72"/>
      <c r="X1574" s="176"/>
      <c r="Y1574" s="72"/>
      <c r="Z1574" s="175"/>
      <c r="AA1574" s="72"/>
      <c r="AB1574" s="177"/>
      <c r="AC1574" s="75"/>
      <c r="AD1574" s="75"/>
      <c r="AE1574" s="75"/>
      <c r="AF1574" s="75"/>
      <c r="AG1574" s="75"/>
      <c r="AH1574" s="75"/>
      <c r="AI1574" s="75"/>
      <c r="AJ1574" s="75"/>
      <c r="AK1574" s="75"/>
      <c r="AL1574" s="75"/>
      <c r="AM1574" s="75"/>
    </row>
    <row r="1575">
      <c r="A1575" s="75"/>
      <c r="B1575" s="171"/>
      <c r="C1575" s="172"/>
      <c r="D1575" s="72"/>
      <c r="E1575" s="143"/>
      <c r="F1575" s="71"/>
      <c r="G1575" s="72"/>
      <c r="H1575" s="173"/>
      <c r="I1575" s="71"/>
      <c r="J1575" s="72"/>
      <c r="K1575" s="173"/>
      <c r="L1575" s="71"/>
      <c r="M1575" s="71"/>
      <c r="N1575" s="71"/>
      <c r="O1575" s="72"/>
      <c r="P1575" s="174"/>
      <c r="Q1575" s="71"/>
      <c r="R1575" s="72"/>
      <c r="S1575" s="175"/>
      <c r="T1575" s="72"/>
      <c r="U1575" s="176"/>
      <c r="V1575" s="71"/>
      <c r="W1575" s="72"/>
      <c r="X1575" s="176"/>
      <c r="Y1575" s="72"/>
      <c r="Z1575" s="175"/>
      <c r="AA1575" s="72"/>
      <c r="AB1575" s="177"/>
      <c r="AC1575" s="75"/>
      <c r="AD1575" s="75"/>
      <c r="AE1575" s="75"/>
      <c r="AF1575" s="75"/>
      <c r="AG1575" s="75"/>
      <c r="AH1575" s="75"/>
      <c r="AI1575" s="75"/>
      <c r="AJ1575" s="75"/>
      <c r="AK1575" s="75"/>
      <c r="AL1575" s="75"/>
      <c r="AM1575" s="75"/>
    </row>
    <row r="1576">
      <c r="A1576" s="75"/>
      <c r="B1576" s="171"/>
      <c r="C1576" s="172"/>
      <c r="D1576" s="72"/>
      <c r="E1576" s="143"/>
      <c r="F1576" s="71"/>
      <c r="G1576" s="72"/>
      <c r="H1576" s="173"/>
      <c r="I1576" s="71"/>
      <c r="J1576" s="72"/>
      <c r="K1576" s="173"/>
      <c r="L1576" s="71"/>
      <c r="M1576" s="71"/>
      <c r="N1576" s="71"/>
      <c r="O1576" s="72"/>
      <c r="P1576" s="174"/>
      <c r="Q1576" s="71"/>
      <c r="R1576" s="72"/>
      <c r="S1576" s="175"/>
      <c r="T1576" s="72"/>
      <c r="U1576" s="176"/>
      <c r="V1576" s="71"/>
      <c r="W1576" s="72"/>
      <c r="X1576" s="176"/>
      <c r="Y1576" s="72"/>
      <c r="Z1576" s="175"/>
      <c r="AA1576" s="72"/>
      <c r="AB1576" s="177"/>
      <c r="AC1576" s="75"/>
      <c r="AD1576" s="75"/>
      <c r="AE1576" s="75"/>
      <c r="AF1576" s="75"/>
      <c r="AG1576" s="75"/>
      <c r="AH1576" s="75"/>
      <c r="AI1576" s="75"/>
      <c r="AJ1576" s="75"/>
      <c r="AK1576" s="75"/>
      <c r="AL1576" s="75"/>
      <c r="AM1576" s="75"/>
    </row>
    <row r="1577">
      <c r="A1577" s="75"/>
      <c r="B1577" s="171"/>
      <c r="C1577" s="172"/>
      <c r="D1577" s="72"/>
      <c r="E1577" s="143"/>
      <c r="F1577" s="71"/>
      <c r="G1577" s="72"/>
      <c r="H1577" s="173"/>
      <c r="I1577" s="71"/>
      <c r="J1577" s="72"/>
      <c r="K1577" s="173"/>
      <c r="L1577" s="71"/>
      <c r="M1577" s="71"/>
      <c r="N1577" s="71"/>
      <c r="O1577" s="72"/>
      <c r="P1577" s="174"/>
      <c r="Q1577" s="71"/>
      <c r="R1577" s="72"/>
      <c r="S1577" s="175"/>
      <c r="T1577" s="72"/>
      <c r="U1577" s="176"/>
      <c r="V1577" s="71"/>
      <c r="W1577" s="72"/>
      <c r="X1577" s="176"/>
      <c r="Y1577" s="72"/>
      <c r="Z1577" s="175"/>
      <c r="AA1577" s="72"/>
      <c r="AB1577" s="177"/>
      <c r="AC1577" s="75"/>
      <c r="AD1577" s="75"/>
      <c r="AE1577" s="75"/>
      <c r="AF1577" s="75"/>
      <c r="AG1577" s="75"/>
      <c r="AH1577" s="75"/>
      <c r="AI1577" s="75"/>
      <c r="AJ1577" s="75"/>
      <c r="AK1577" s="75"/>
      <c r="AL1577" s="75"/>
      <c r="AM1577" s="75"/>
    </row>
    <row r="1578">
      <c r="A1578" s="75"/>
      <c r="B1578" s="171"/>
      <c r="C1578" s="172"/>
      <c r="D1578" s="72"/>
      <c r="E1578" s="143"/>
      <c r="F1578" s="71"/>
      <c r="G1578" s="72"/>
      <c r="H1578" s="173"/>
      <c r="I1578" s="71"/>
      <c r="J1578" s="72"/>
      <c r="K1578" s="173"/>
      <c r="L1578" s="71"/>
      <c r="M1578" s="71"/>
      <c r="N1578" s="71"/>
      <c r="O1578" s="72"/>
      <c r="P1578" s="174"/>
      <c r="Q1578" s="71"/>
      <c r="R1578" s="72"/>
      <c r="S1578" s="175"/>
      <c r="T1578" s="72"/>
      <c r="U1578" s="176"/>
      <c r="V1578" s="71"/>
      <c r="W1578" s="72"/>
      <c r="X1578" s="176"/>
      <c r="Y1578" s="72"/>
      <c r="Z1578" s="175"/>
      <c r="AA1578" s="72"/>
      <c r="AB1578" s="177"/>
      <c r="AC1578" s="75"/>
      <c r="AD1578" s="75"/>
      <c r="AE1578" s="75"/>
      <c r="AF1578" s="75"/>
      <c r="AG1578" s="75"/>
      <c r="AH1578" s="75"/>
      <c r="AI1578" s="75"/>
      <c r="AJ1578" s="75"/>
      <c r="AK1578" s="75"/>
      <c r="AL1578" s="75"/>
      <c r="AM1578" s="75"/>
    </row>
    <row r="1579">
      <c r="A1579" s="75"/>
      <c r="B1579" s="171"/>
      <c r="C1579" s="172"/>
      <c r="D1579" s="72"/>
      <c r="E1579" s="143"/>
      <c r="F1579" s="71"/>
      <c r="G1579" s="72"/>
      <c r="H1579" s="173"/>
      <c r="I1579" s="71"/>
      <c r="J1579" s="72"/>
      <c r="K1579" s="173"/>
      <c r="L1579" s="71"/>
      <c r="M1579" s="71"/>
      <c r="N1579" s="71"/>
      <c r="O1579" s="72"/>
      <c r="P1579" s="174"/>
      <c r="Q1579" s="71"/>
      <c r="R1579" s="72"/>
      <c r="S1579" s="175"/>
      <c r="T1579" s="72"/>
      <c r="U1579" s="176"/>
      <c r="V1579" s="71"/>
      <c r="W1579" s="72"/>
      <c r="X1579" s="176"/>
      <c r="Y1579" s="72"/>
      <c r="Z1579" s="175"/>
      <c r="AA1579" s="72"/>
      <c r="AB1579" s="177"/>
      <c r="AC1579" s="75"/>
      <c r="AD1579" s="75"/>
      <c r="AE1579" s="75"/>
      <c r="AF1579" s="75"/>
      <c r="AG1579" s="75"/>
      <c r="AH1579" s="75"/>
      <c r="AI1579" s="75"/>
      <c r="AJ1579" s="75"/>
      <c r="AK1579" s="75"/>
      <c r="AL1579" s="75"/>
      <c r="AM1579" s="75"/>
    </row>
    <row r="1580">
      <c r="A1580" s="75"/>
      <c r="B1580" s="171"/>
      <c r="C1580" s="172"/>
      <c r="D1580" s="72"/>
      <c r="E1580" s="143"/>
      <c r="F1580" s="71"/>
      <c r="G1580" s="72"/>
      <c r="H1580" s="173"/>
      <c r="I1580" s="71"/>
      <c r="J1580" s="72"/>
      <c r="K1580" s="173"/>
      <c r="L1580" s="71"/>
      <c r="M1580" s="71"/>
      <c r="N1580" s="71"/>
      <c r="O1580" s="72"/>
      <c r="P1580" s="174"/>
      <c r="Q1580" s="71"/>
      <c r="R1580" s="72"/>
      <c r="S1580" s="175"/>
      <c r="T1580" s="72"/>
      <c r="U1580" s="176"/>
      <c r="V1580" s="71"/>
      <c r="W1580" s="72"/>
      <c r="X1580" s="176"/>
      <c r="Y1580" s="72"/>
      <c r="Z1580" s="175"/>
      <c r="AA1580" s="72"/>
      <c r="AB1580" s="177"/>
      <c r="AC1580" s="75"/>
      <c r="AD1580" s="75"/>
      <c r="AE1580" s="75"/>
      <c r="AF1580" s="75"/>
      <c r="AG1580" s="75"/>
      <c r="AH1580" s="75"/>
      <c r="AI1580" s="75"/>
      <c r="AJ1580" s="75"/>
      <c r="AK1580" s="75"/>
      <c r="AL1580" s="75"/>
      <c r="AM1580" s="75"/>
    </row>
    <row r="1581">
      <c r="A1581" s="75"/>
      <c r="B1581" s="171"/>
      <c r="C1581" s="172"/>
      <c r="D1581" s="72"/>
      <c r="E1581" s="143"/>
      <c r="F1581" s="71"/>
      <c r="G1581" s="72"/>
      <c r="H1581" s="173"/>
      <c r="I1581" s="71"/>
      <c r="J1581" s="72"/>
      <c r="K1581" s="173"/>
      <c r="L1581" s="71"/>
      <c r="M1581" s="71"/>
      <c r="N1581" s="71"/>
      <c r="O1581" s="72"/>
      <c r="P1581" s="174"/>
      <c r="Q1581" s="71"/>
      <c r="R1581" s="72"/>
      <c r="S1581" s="175"/>
      <c r="T1581" s="72"/>
      <c r="U1581" s="176"/>
      <c r="V1581" s="71"/>
      <c r="W1581" s="72"/>
      <c r="X1581" s="176"/>
      <c r="Y1581" s="72"/>
      <c r="Z1581" s="175"/>
      <c r="AA1581" s="72"/>
      <c r="AB1581" s="177"/>
      <c r="AC1581" s="75"/>
      <c r="AD1581" s="75"/>
      <c r="AE1581" s="75"/>
      <c r="AF1581" s="75"/>
      <c r="AG1581" s="75"/>
      <c r="AH1581" s="75"/>
      <c r="AI1581" s="75"/>
      <c r="AJ1581" s="75"/>
      <c r="AK1581" s="75"/>
      <c r="AL1581" s="75"/>
      <c r="AM1581" s="75"/>
    </row>
    <row r="1582">
      <c r="A1582" s="75"/>
      <c r="B1582" s="171"/>
      <c r="C1582" s="172"/>
      <c r="D1582" s="72"/>
      <c r="E1582" s="143"/>
      <c r="F1582" s="71"/>
      <c r="G1582" s="72"/>
      <c r="H1582" s="173"/>
      <c r="I1582" s="71"/>
      <c r="J1582" s="72"/>
      <c r="K1582" s="173"/>
      <c r="L1582" s="71"/>
      <c r="M1582" s="71"/>
      <c r="N1582" s="71"/>
      <c r="O1582" s="72"/>
      <c r="P1582" s="174"/>
      <c r="Q1582" s="71"/>
      <c r="R1582" s="72"/>
      <c r="S1582" s="175"/>
      <c r="T1582" s="72"/>
      <c r="U1582" s="176"/>
      <c r="V1582" s="71"/>
      <c r="W1582" s="72"/>
      <c r="X1582" s="176"/>
      <c r="Y1582" s="72"/>
      <c r="Z1582" s="175"/>
      <c r="AA1582" s="72"/>
      <c r="AB1582" s="177"/>
      <c r="AC1582" s="75"/>
      <c r="AD1582" s="75"/>
      <c r="AE1582" s="75"/>
      <c r="AF1582" s="75"/>
      <c r="AG1582" s="75"/>
      <c r="AH1582" s="75"/>
      <c r="AI1582" s="75"/>
      <c r="AJ1582" s="75"/>
      <c r="AK1582" s="75"/>
      <c r="AL1582" s="75"/>
      <c r="AM1582" s="75"/>
    </row>
    <row r="1583">
      <c r="A1583" s="75"/>
      <c r="B1583" s="171"/>
      <c r="C1583" s="172"/>
      <c r="D1583" s="72"/>
      <c r="E1583" s="143"/>
      <c r="F1583" s="71"/>
      <c r="G1583" s="72"/>
      <c r="H1583" s="173"/>
      <c r="I1583" s="71"/>
      <c r="J1583" s="72"/>
      <c r="K1583" s="173"/>
      <c r="L1583" s="71"/>
      <c r="M1583" s="71"/>
      <c r="N1583" s="71"/>
      <c r="O1583" s="72"/>
      <c r="P1583" s="174"/>
      <c r="Q1583" s="71"/>
      <c r="R1583" s="72"/>
      <c r="S1583" s="175"/>
      <c r="T1583" s="72"/>
      <c r="U1583" s="176"/>
      <c r="V1583" s="71"/>
      <c r="W1583" s="72"/>
      <c r="X1583" s="176"/>
      <c r="Y1583" s="72"/>
      <c r="Z1583" s="175"/>
      <c r="AA1583" s="72"/>
      <c r="AB1583" s="177"/>
      <c r="AC1583" s="75"/>
      <c r="AD1583" s="75"/>
      <c r="AE1583" s="75"/>
      <c r="AF1583" s="75"/>
      <c r="AG1583" s="75"/>
      <c r="AH1583" s="75"/>
      <c r="AI1583" s="75"/>
      <c r="AJ1583" s="75"/>
      <c r="AK1583" s="75"/>
      <c r="AL1583" s="75"/>
      <c r="AM1583" s="75"/>
    </row>
    <row r="1584">
      <c r="A1584" s="75"/>
      <c r="B1584" s="171"/>
      <c r="C1584" s="172"/>
      <c r="D1584" s="72"/>
      <c r="E1584" s="143"/>
      <c r="F1584" s="71"/>
      <c r="G1584" s="72"/>
      <c r="H1584" s="173"/>
      <c r="I1584" s="71"/>
      <c r="J1584" s="72"/>
      <c r="K1584" s="173"/>
      <c r="L1584" s="71"/>
      <c r="M1584" s="71"/>
      <c r="N1584" s="71"/>
      <c r="O1584" s="72"/>
      <c r="P1584" s="174"/>
      <c r="Q1584" s="71"/>
      <c r="R1584" s="72"/>
      <c r="S1584" s="175"/>
      <c r="T1584" s="72"/>
      <c r="U1584" s="176"/>
      <c r="V1584" s="71"/>
      <c r="W1584" s="72"/>
      <c r="X1584" s="176"/>
      <c r="Y1584" s="72"/>
      <c r="Z1584" s="175"/>
      <c r="AA1584" s="72"/>
      <c r="AB1584" s="177"/>
      <c r="AC1584" s="75"/>
      <c r="AD1584" s="75"/>
      <c r="AE1584" s="75"/>
      <c r="AF1584" s="75"/>
      <c r="AG1584" s="75"/>
      <c r="AH1584" s="75"/>
      <c r="AI1584" s="75"/>
      <c r="AJ1584" s="75"/>
      <c r="AK1584" s="75"/>
      <c r="AL1584" s="75"/>
      <c r="AM1584" s="75"/>
    </row>
    <row r="1585">
      <c r="A1585" s="75"/>
      <c r="B1585" s="171"/>
      <c r="C1585" s="172"/>
      <c r="D1585" s="72"/>
      <c r="E1585" s="143"/>
      <c r="F1585" s="71"/>
      <c r="G1585" s="72"/>
      <c r="H1585" s="173"/>
      <c r="I1585" s="71"/>
      <c r="J1585" s="72"/>
      <c r="K1585" s="173"/>
      <c r="L1585" s="71"/>
      <c r="M1585" s="71"/>
      <c r="N1585" s="71"/>
      <c r="O1585" s="72"/>
      <c r="P1585" s="174"/>
      <c r="Q1585" s="71"/>
      <c r="R1585" s="72"/>
      <c r="S1585" s="175"/>
      <c r="T1585" s="72"/>
      <c r="U1585" s="176"/>
      <c r="V1585" s="71"/>
      <c r="W1585" s="72"/>
      <c r="X1585" s="176"/>
      <c r="Y1585" s="72"/>
      <c r="Z1585" s="175"/>
      <c r="AA1585" s="72"/>
      <c r="AB1585" s="177"/>
      <c r="AC1585" s="75"/>
      <c r="AD1585" s="75"/>
      <c r="AE1585" s="75"/>
      <c r="AF1585" s="75"/>
      <c r="AG1585" s="75"/>
      <c r="AH1585" s="75"/>
      <c r="AI1585" s="75"/>
      <c r="AJ1585" s="75"/>
      <c r="AK1585" s="75"/>
      <c r="AL1585" s="75"/>
      <c r="AM1585" s="75"/>
    </row>
    <row r="1586">
      <c r="A1586" s="75"/>
      <c r="B1586" s="171"/>
      <c r="C1586" s="172"/>
      <c r="D1586" s="72"/>
      <c r="E1586" s="143"/>
      <c r="F1586" s="71"/>
      <c r="G1586" s="72"/>
      <c r="H1586" s="173"/>
      <c r="I1586" s="71"/>
      <c r="J1586" s="72"/>
      <c r="K1586" s="173"/>
      <c r="L1586" s="71"/>
      <c r="M1586" s="71"/>
      <c r="N1586" s="71"/>
      <c r="O1586" s="72"/>
      <c r="P1586" s="174"/>
      <c r="Q1586" s="71"/>
      <c r="R1586" s="72"/>
      <c r="S1586" s="175"/>
      <c r="T1586" s="72"/>
      <c r="U1586" s="176"/>
      <c r="V1586" s="71"/>
      <c r="W1586" s="72"/>
      <c r="X1586" s="176"/>
      <c r="Y1586" s="72"/>
      <c r="Z1586" s="175"/>
      <c r="AA1586" s="72"/>
      <c r="AB1586" s="177"/>
      <c r="AC1586" s="75"/>
      <c r="AD1586" s="75"/>
      <c r="AE1586" s="75"/>
      <c r="AF1586" s="75"/>
      <c r="AG1586" s="75"/>
      <c r="AH1586" s="75"/>
      <c r="AI1586" s="75"/>
      <c r="AJ1586" s="75"/>
      <c r="AK1586" s="75"/>
      <c r="AL1586" s="75"/>
      <c r="AM1586" s="75"/>
    </row>
    <row r="1587">
      <c r="A1587" s="75"/>
      <c r="B1587" s="171"/>
      <c r="C1587" s="172"/>
      <c r="D1587" s="72"/>
      <c r="E1587" s="143"/>
      <c r="F1587" s="71"/>
      <c r="G1587" s="72"/>
      <c r="H1587" s="173"/>
      <c r="I1587" s="71"/>
      <c r="J1587" s="72"/>
      <c r="K1587" s="173"/>
      <c r="L1587" s="71"/>
      <c r="M1587" s="71"/>
      <c r="N1587" s="71"/>
      <c r="O1587" s="72"/>
      <c r="P1587" s="174"/>
      <c r="Q1587" s="71"/>
      <c r="R1587" s="72"/>
      <c r="S1587" s="175"/>
      <c r="T1587" s="72"/>
      <c r="U1587" s="176"/>
      <c r="V1587" s="71"/>
      <c r="W1587" s="72"/>
      <c r="X1587" s="176"/>
      <c r="Y1587" s="72"/>
      <c r="Z1587" s="175"/>
      <c r="AA1587" s="72"/>
      <c r="AB1587" s="177"/>
      <c r="AC1587" s="75"/>
      <c r="AD1587" s="75"/>
      <c r="AE1587" s="75"/>
      <c r="AF1587" s="75"/>
      <c r="AG1587" s="75"/>
      <c r="AH1587" s="75"/>
      <c r="AI1587" s="75"/>
      <c r="AJ1587" s="75"/>
      <c r="AK1587" s="75"/>
      <c r="AL1587" s="75"/>
      <c r="AM1587" s="75"/>
    </row>
    <row r="1588">
      <c r="A1588" s="75"/>
      <c r="B1588" s="171"/>
      <c r="C1588" s="172"/>
      <c r="D1588" s="72"/>
      <c r="E1588" s="143"/>
      <c r="F1588" s="71"/>
      <c r="G1588" s="72"/>
      <c r="H1588" s="173"/>
      <c r="I1588" s="71"/>
      <c r="J1588" s="72"/>
      <c r="K1588" s="173"/>
      <c r="L1588" s="71"/>
      <c r="M1588" s="71"/>
      <c r="N1588" s="71"/>
      <c r="O1588" s="72"/>
      <c r="P1588" s="174"/>
      <c r="Q1588" s="71"/>
      <c r="R1588" s="72"/>
      <c r="S1588" s="175"/>
      <c r="T1588" s="72"/>
      <c r="U1588" s="176"/>
      <c r="V1588" s="71"/>
      <c r="W1588" s="72"/>
      <c r="X1588" s="176"/>
      <c r="Y1588" s="72"/>
      <c r="Z1588" s="175"/>
      <c r="AA1588" s="72"/>
      <c r="AB1588" s="177"/>
      <c r="AC1588" s="75"/>
      <c r="AD1588" s="75"/>
      <c r="AE1588" s="75"/>
      <c r="AF1588" s="75"/>
      <c r="AG1588" s="75"/>
      <c r="AH1588" s="75"/>
      <c r="AI1588" s="75"/>
      <c r="AJ1588" s="75"/>
      <c r="AK1588" s="75"/>
      <c r="AL1588" s="75"/>
      <c r="AM1588" s="75"/>
    </row>
    <row r="1589">
      <c r="A1589" s="75"/>
      <c r="B1589" s="171"/>
      <c r="C1589" s="172"/>
      <c r="D1589" s="72"/>
      <c r="E1589" s="143"/>
      <c r="F1589" s="71"/>
      <c r="G1589" s="72"/>
      <c r="H1589" s="173"/>
      <c r="I1589" s="71"/>
      <c r="J1589" s="72"/>
      <c r="K1589" s="173"/>
      <c r="L1589" s="71"/>
      <c r="M1589" s="71"/>
      <c r="N1589" s="71"/>
      <c r="O1589" s="72"/>
      <c r="P1589" s="174"/>
      <c r="Q1589" s="71"/>
      <c r="R1589" s="72"/>
      <c r="S1589" s="175"/>
      <c r="T1589" s="72"/>
      <c r="U1589" s="176"/>
      <c r="V1589" s="71"/>
      <c r="W1589" s="72"/>
      <c r="X1589" s="176"/>
      <c r="Y1589" s="72"/>
      <c r="Z1589" s="175"/>
      <c r="AA1589" s="72"/>
      <c r="AB1589" s="177"/>
      <c r="AC1589" s="75"/>
      <c r="AD1589" s="75"/>
      <c r="AE1589" s="75"/>
      <c r="AF1589" s="75"/>
      <c r="AG1589" s="75"/>
      <c r="AH1589" s="75"/>
      <c r="AI1589" s="75"/>
      <c r="AJ1589" s="75"/>
      <c r="AK1589" s="75"/>
      <c r="AL1589" s="75"/>
      <c r="AM1589" s="75"/>
    </row>
    <row r="1590">
      <c r="A1590" s="75"/>
      <c r="B1590" s="171"/>
      <c r="C1590" s="172"/>
      <c r="D1590" s="72"/>
      <c r="E1590" s="143"/>
      <c r="F1590" s="71"/>
      <c r="G1590" s="72"/>
      <c r="H1590" s="173"/>
      <c r="I1590" s="71"/>
      <c r="J1590" s="72"/>
      <c r="K1590" s="173"/>
      <c r="L1590" s="71"/>
      <c r="M1590" s="71"/>
      <c r="N1590" s="71"/>
      <c r="O1590" s="72"/>
      <c r="P1590" s="174"/>
      <c r="Q1590" s="71"/>
      <c r="R1590" s="72"/>
      <c r="S1590" s="175"/>
      <c r="T1590" s="72"/>
      <c r="U1590" s="176"/>
      <c r="V1590" s="71"/>
      <c r="W1590" s="72"/>
      <c r="X1590" s="176"/>
      <c r="Y1590" s="72"/>
      <c r="Z1590" s="175"/>
      <c r="AA1590" s="72"/>
      <c r="AB1590" s="177"/>
      <c r="AC1590" s="75"/>
      <c r="AD1590" s="75"/>
      <c r="AE1590" s="75"/>
      <c r="AF1590" s="75"/>
      <c r="AG1590" s="75"/>
      <c r="AH1590" s="75"/>
      <c r="AI1590" s="75"/>
      <c r="AJ1590" s="75"/>
      <c r="AK1590" s="75"/>
      <c r="AL1590" s="75"/>
      <c r="AM1590" s="75"/>
    </row>
    <row r="1591">
      <c r="A1591" s="75"/>
      <c r="B1591" s="171"/>
      <c r="C1591" s="172"/>
      <c r="D1591" s="72"/>
      <c r="E1591" s="143"/>
      <c r="F1591" s="71"/>
      <c r="G1591" s="72"/>
      <c r="H1591" s="173"/>
      <c r="I1591" s="71"/>
      <c r="J1591" s="72"/>
      <c r="K1591" s="173"/>
      <c r="L1591" s="71"/>
      <c r="M1591" s="71"/>
      <c r="N1591" s="71"/>
      <c r="O1591" s="72"/>
      <c r="P1591" s="174"/>
      <c r="Q1591" s="71"/>
      <c r="R1591" s="72"/>
      <c r="S1591" s="175"/>
      <c r="T1591" s="72"/>
      <c r="U1591" s="176"/>
      <c r="V1591" s="71"/>
      <c r="W1591" s="72"/>
      <c r="X1591" s="176"/>
      <c r="Y1591" s="72"/>
      <c r="Z1591" s="175"/>
      <c r="AA1591" s="72"/>
      <c r="AB1591" s="177"/>
      <c r="AC1591" s="75"/>
      <c r="AD1591" s="75"/>
      <c r="AE1591" s="75"/>
      <c r="AF1591" s="75"/>
      <c r="AG1591" s="75"/>
      <c r="AH1591" s="75"/>
      <c r="AI1591" s="75"/>
      <c r="AJ1591" s="75"/>
      <c r="AK1591" s="75"/>
      <c r="AL1591" s="75"/>
      <c r="AM1591" s="75"/>
    </row>
    <row r="1592">
      <c r="A1592" s="75"/>
      <c r="B1592" s="171"/>
      <c r="C1592" s="172"/>
      <c r="D1592" s="72"/>
      <c r="E1592" s="143"/>
      <c r="F1592" s="71"/>
      <c r="G1592" s="72"/>
      <c r="H1592" s="173"/>
      <c r="I1592" s="71"/>
      <c r="J1592" s="72"/>
      <c r="K1592" s="173"/>
      <c r="L1592" s="71"/>
      <c r="M1592" s="71"/>
      <c r="N1592" s="71"/>
      <c r="O1592" s="72"/>
      <c r="P1592" s="174"/>
      <c r="Q1592" s="71"/>
      <c r="R1592" s="72"/>
      <c r="S1592" s="175"/>
      <c r="T1592" s="72"/>
      <c r="U1592" s="176"/>
      <c r="V1592" s="71"/>
      <c r="W1592" s="72"/>
      <c r="X1592" s="176"/>
      <c r="Y1592" s="72"/>
      <c r="Z1592" s="175"/>
      <c r="AA1592" s="72"/>
      <c r="AB1592" s="177"/>
      <c r="AC1592" s="75"/>
      <c r="AD1592" s="75"/>
      <c r="AE1592" s="75"/>
      <c r="AF1592" s="75"/>
      <c r="AG1592" s="75"/>
      <c r="AH1592" s="75"/>
      <c r="AI1592" s="75"/>
      <c r="AJ1592" s="75"/>
      <c r="AK1592" s="75"/>
      <c r="AL1592" s="75"/>
      <c r="AM1592" s="75"/>
    </row>
    <row r="1593">
      <c r="A1593" s="75"/>
      <c r="B1593" s="171"/>
      <c r="C1593" s="172"/>
      <c r="D1593" s="72"/>
      <c r="E1593" s="143"/>
      <c r="F1593" s="71"/>
      <c r="G1593" s="72"/>
      <c r="H1593" s="173"/>
      <c r="I1593" s="71"/>
      <c r="J1593" s="72"/>
      <c r="K1593" s="173"/>
      <c r="L1593" s="71"/>
      <c r="M1593" s="71"/>
      <c r="N1593" s="71"/>
      <c r="O1593" s="72"/>
      <c r="P1593" s="174"/>
      <c r="Q1593" s="71"/>
      <c r="R1593" s="72"/>
      <c r="S1593" s="175"/>
      <c r="T1593" s="72"/>
      <c r="U1593" s="176"/>
      <c r="V1593" s="71"/>
      <c r="W1593" s="72"/>
      <c r="X1593" s="176"/>
      <c r="Y1593" s="72"/>
      <c r="Z1593" s="175"/>
      <c r="AA1593" s="72"/>
      <c r="AB1593" s="177"/>
      <c r="AC1593" s="75"/>
      <c r="AD1593" s="75"/>
      <c r="AE1593" s="75"/>
      <c r="AF1593" s="75"/>
      <c r="AG1593" s="75"/>
      <c r="AH1593" s="75"/>
      <c r="AI1593" s="75"/>
      <c r="AJ1593" s="75"/>
      <c r="AK1593" s="75"/>
      <c r="AL1593" s="75"/>
      <c r="AM1593" s="75"/>
    </row>
    <row r="1594">
      <c r="A1594" s="75"/>
      <c r="B1594" s="171"/>
      <c r="C1594" s="172"/>
      <c r="D1594" s="72"/>
      <c r="E1594" s="143"/>
      <c r="F1594" s="71"/>
      <c r="G1594" s="72"/>
      <c r="H1594" s="173"/>
      <c r="I1594" s="71"/>
      <c r="J1594" s="72"/>
      <c r="K1594" s="173"/>
      <c r="L1594" s="71"/>
      <c r="M1594" s="71"/>
      <c r="N1594" s="71"/>
      <c r="O1594" s="72"/>
      <c r="P1594" s="174"/>
      <c r="Q1594" s="71"/>
      <c r="R1594" s="72"/>
      <c r="S1594" s="175"/>
      <c r="T1594" s="72"/>
      <c r="U1594" s="176"/>
      <c r="V1594" s="71"/>
      <c r="W1594" s="72"/>
      <c r="X1594" s="176"/>
      <c r="Y1594" s="72"/>
      <c r="Z1594" s="175"/>
      <c r="AA1594" s="72"/>
      <c r="AB1594" s="177"/>
      <c r="AC1594" s="75"/>
      <c r="AD1594" s="75"/>
      <c r="AE1594" s="75"/>
      <c r="AF1594" s="75"/>
      <c r="AG1594" s="75"/>
      <c r="AH1594" s="75"/>
      <c r="AI1594" s="75"/>
      <c r="AJ1594" s="75"/>
      <c r="AK1594" s="75"/>
      <c r="AL1594" s="75"/>
      <c r="AM1594" s="75"/>
    </row>
    <row r="1595">
      <c r="A1595" s="75"/>
      <c r="B1595" s="171"/>
      <c r="C1595" s="172"/>
      <c r="D1595" s="72"/>
      <c r="E1595" s="143"/>
      <c r="F1595" s="71"/>
      <c r="G1595" s="72"/>
      <c r="H1595" s="173"/>
      <c r="I1595" s="71"/>
      <c r="J1595" s="72"/>
      <c r="K1595" s="173"/>
      <c r="L1595" s="71"/>
      <c r="M1595" s="71"/>
      <c r="N1595" s="71"/>
      <c r="O1595" s="72"/>
      <c r="P1595" s="174"/>
      <c r="Q1595" s="71"/>
      <c r="R1595" s="72"/>
      <c r="S1595" s="175"/>
      <c r="T1595" s="72"/>
      <c r="U1595" s="176"/>
      <c r="V1595" s="71"/>
      <c r="W1595" s="72"/>
      <c r="X1595" s="176"/>
      <c r="Y1595" s="72"/>
      <c r="Z1595" s="175"/>
      <c r="AA1595" s="72"/>
      <c r="AB1595" s="177"/>
      <c r="AC1595" s="75"/>
      <c r="AD1595" s="75"/>
      <c r="AE1595" s="75"/>
      <c r="AF1595" s="75"/>
      <c r="AG1595" s="75"/>
      <c r="AH1595" s="75"/>
      <c r="AI1595" s="75"/>
      <c r="AJ1595" s="75"/>
      <c r="AK1595" s="75"/>
      <c r="AL1595" s="75"/>
      <c r="AM1595" s="75"/>
    </row>
    <row r="1596">
      <c r="A1596" s="75"/>
      <c r="B1596" s="171"/>
      <c r="C1596" s="172"/>
      <c r="D1596" s="72"/>
      <c r="E1596" s="143"/>
      <c r="F1596" s="71"/>
      <c r="G1596" s="72"/>
      <c r="H1596" s="173"/>
      <c r="I1596" s="71"/>
      <c r="J1596" s="72"/>
      <c r="K1596" s="173"/>
      <c r="L1596" s="71"/>
      <c r="M1596" s="71"/>
      <c r="N1596" s="71"/>
      <c r="O1596" s="72"/>
      <c r="P1596" s="174"/>
      <c r="Q1596" s="71"/>
      <c r="R1596" s="72"/>
      <c r="S1596" s="175"/>
      <c r="T1596" s="72"/>
      <c r="U1596" s="176"/>
      <c r="V1596" s="71"/>
      <c r="W1596" s="72"/>
      <c r="X1596" s="176"/>
      <c r="Y1596" s="72"/>
      <c r="Z1596" s="175"/>
      <c r="AA1596" s="72"/>
      <c r="AB1596" s="177"/>
      <c r="AC1596" s="75"/>
      <c r="AD1596" s="75"/>
      <c r="AE1596" s="75"/>
      <c r="AF1596" s="75"/>
      <c r="AG1596" s="75"/>
      <c r="AH1596" s="75"/>
      <c r="AI1596" s="75"/>
      <c r="AJ1596" s="75"/>
      <c r="AK1596" s="75"/>
      <c r="AL1596" s="75"/>
      <c r="AM1596" s="75"/>
    </row>
    <row r="1597">
      <c r="A1597" s="75"/>
      <c r="B1597" s="171"/>
      <c r="C1597" s="172"/>
      <c r="D1597" s="72"/>
      <c r="E1597" s="143"/>
      <c r="F1597" s="71"/>
      <c r="G1597" s="72"/>
      <c r="H1597" s="173"/>
      <c r="I1597" s="71"/>
      <c r="J1597" s="72"/>
      <c r="K1597" s="173"/>
      <c r="L1597" s="71"/>
      <c r="M1597" s="71"/>
      <c r="N1597" s="71"/>
      <c r="O1597" s="72"/>
      <c r="P1597" s="174"/>
      <c r="Q1597" s="71"/>
      <c r="R1597" s="72"/>
      <c r="S1597" s="175"/>
      <c r="T1597" s="72"/>
      <c r="U1597" s="176"/>
      <c r="V1597" s="71"/>
      <c r="W1597" s="72"/>
      <c r="X1597" s="176"/>
      <c r="Y1597" s="72"/>
      <c r="Z1597" s="175"/>
      <c r="AA1597" s="72"/>
      <c r="AB1597" s="177"/>
      <c r="AC1597" s="75"/>
      <c r="AD1597" s="75"/>
      <c r="AE1597" s="75"/>
      <c r="AF1597" s="75"/>
      <c r="AG1597" s="75"/>
      <c r="AH1597" s="75"/>
      <c r="AI1597" s="75"/>
      <c r="AJ1597" s="75"/>
      <c r="AK1597" s="75"/>
      <c r="AL1597" s="75"/>
      <c r="AM1597" s="75"/>
    </row>
    <row r="1598">
      <c r="A1598" s="75"/>
      <c r="B1598" s="171"/>
      <c r="C1598" s="172"/>
      <c r="D1598" s="72"/>
      <c r="E1598" s="143"/>
      <c r="F1598" s="71"/>
      <c r="G1598" s="72"/>
      <c r="H1598" s="173"/>
      <c r="I1598" s="71"/>
      <c r="J1598" s="72"/>
      <c r="K1598" s="173"/>
      <c r="L1598" s="71"/>
      <c r="M1598" s="71"/>
      <c r="N1598" s="71"/>
      <c r="O1598" s="72"/>
      <c r="P1598" s="174"/>
      <c r="Q1598" s="71"/>
      <c r="R1598" s="72"/>
      <c r="S1598" s="175"/>
      <c r="T1598" s="72"/>
      <c r="U1598" s="176"/>
      <c r="V1598" s="71"/>
      <c r="W1598" s="72"/>
      <c r="X1598" s="176"/>
      <c r="Y1598" s="72"/>
      <c r="Z1598" s="175"/>
      <c r="AA1598" s="72"/>
      <c r="AB1598" s="177"/>
      <c r="AC1598" s="75"/>
      <c r="AD1598" s="75"/>
      <c r="AE1598" s="75"/>
      <c r="AF1598" s="75"/>
      <c r="AG1598" s="75"/>
      <c r="AH1598" s="75"/>
      <c r="AI1598" s="75"/>
      <c r="AJ1598" s="75"/>
      <c r="AK1598" s="75"/>
      <c r="AL1598" s="75"/>
      <c r="AM1598" s="75"/>
    </row>
    <row r="1599">
      <c r="A1599" s="75"/>
      <c r="B1599" s="171"/>
      <c r="C1599" s="172"/>
      <c r="D1599" s="72"/>
      <c r="E1599" s="143"/>
      <c r="F1599" s="71"/>
      <c r="G1599" s="72"/>
      <c r="H1599" s="173"/>
      <c r="I1599" s="71"/>
      <c r="J1599" s="72"/>
      <c r="K1599" s="173"/>
      <c r="L1599" s="71"/>
      <c r="M1599" s="71"/>
      <c r="N1599" s="71"/>
      <c r="O1599" s="72"/>
      <c r="P1599" s="174"/>
      <c r="Q1599" s="71"/>
      <c r="R1599" s="72"/>
      <c r="S1599" s="175"/>
      <c r="T1599" s="72"/>
      <c r="U1599" s="176"/>
      <c r="V1599" s="71"/>
      <c r="W1599" s="72"/>
      <c r="X1599" s="176"/>
      <c r="Y1599" s="72"/>
      <c r="Z1599" s="175"/>
      <c r="AA1599" s="72"/>
      <c r="AB1599" s="177"/>
      <c r="AC1599" s="75"/>
      <c r="AD1599" s="75"/>
      <c r="AE1599" s="75"/>
      <c r="AF1599" s="75"/>
      <c r="AG1599" s="75"/>
      <c r="AH1599" s="75"/>
      <c r="AI1599" s="75"/>
      <c r="AJ1599" s="75"/>
      <c r="AK1599" s="75"/>
      <c r="AL1599" s="75"/>
      <c r="AM1599" s="75"/>
    </row>
    <row r="1600">
      <c r="A1600" s="75"/>
      <c r="B1600" s="171"/>
      <c r="C1600" s="172"/>
      <c r="D1600" s="72"/>
      <c r="E1600" s="143"/>
      <c r="F1600" s="71"/>
      <c r="G1600" s="72"/>
      <c r="H1600" s="173"/>
      <c r="I1600" s="71"/>
      <c r="J1600" s="72"/>
      <c r="K1600" s="173"/>
      <c r="L1600" s="71"/>
      <c r="M1600" s="71"/>
      <c r="N1600" s="71"/>
      <c r="O1600" s="72"/>
      <c r="P1600" s="174"/>
      <c r="Q1600" s="71"/>
      <c r="R1600" s="72"/>
      <c r="S1600" s="175"/>
      <c r="T1600" s="72"/>
      <c r="U1600" s="176"/>
      <c r="V1600" s="71"/>
      <c r="W1600" s="72"/>
      <c r="X1600" s="176"/>
      <c r="Y1600" s="72"/>
      <c r="Z1600" s="175"/>
      <c r="AA1600" s="72"/>
      <c r="AB1600" s="177"/>
      <c r="AC1600" s="75"/>
      <c r="AD1600" s="75"/>
      <c r="AE1600" s="75"/>
      <c r="AF1600" s="75"/>
      <c r="AG1600" s="75"/>
      <c r="AH1600" s="75"/>
      <c r="AI1600" s="75"/>
      <c r="AJ1600" s="75"/>
      <c r="AK1600" s="75"/>
      <c r="AL1600" s="75"/>
      <c r="AM1600" s="75"/>
    </row>
    <row r="1601">
      <c r="A1601" s="75"/>
      <c r="B1601" s="171"/>
      <c r="C1601" s="172"/>
      <c r="D1601" s="72"/>
      <c r="E1601" s="143"/>
      <c r="F1601" s="71"/>
      <c r="G1601" s="72"/>
      <c r="H1601" s="173"/>
      <c r="I1601" s="71"/>
      <c r="J1601" s="72"/>
      <c r="K1601" s="173"/>
      <c r="L1601" s="71"/>
      <c r="M1601" s="71"/>
      <c r="N1601" s="71"/>
      <c r="O1601" s="72"/>
      <c r="P1601" s="174"/>
      <c r="Q1601" s="71"/>
      <c r="R1601" s="72"/>
      <c r="S1601" s="175"/>
      <c r="T1601" s="72"/>
      <c r="U1601" s="176"/>
      <c r="V1601" s="71"/>
      <c r="W1601" s="72"/>
      <c r="X1601" s="176"/>
      <c r="Y1601" s="72"/>
      <c r="Z1601" s="175"/>
      <c r="AA1601" s="72"/>
      <c r="AB1601" s="177"/>
      <c r="AC1601" s="75"/>
      <c r="AD1601" s="75"/>
      <c r="AE1601" s="75"/>
      <c r="AF1601" s="75"/>
      <c r="AG1601" s="75"/>
      <c r="AH1601" s="75"/>
      <c r="AI1601" s="75"/>
      <c r="AJ1601" s="75"/>
      <c r="AK1601" s="75"/>
      <c r="AL1601" s="75"/>
      <c r="AM1601" s="75"/>
    </row>
    <row r="1602">
      <c r="A1602" s="75"/>
      <c r="B1602" s="171"/>
      <c r="C1602" s="172"/>
      <c r="D1602" s="72"/>
      <c r="E1602" s="143"/>
      <c r="F1602" s="71"/>
      <c r="G1602" s="72"/>
      <c r="H1602" s="173"/>
      <c r="I1602" s="71"/>
      <c r="J1602" s="72"/>
      <c r="K1602" s="173"/>
      <c r="L1602" s="71"/>
      <c r="M1602" s="71"/>
      <c r="N1602" s="71"/>
      <c r="O1602" s="72"/>
      <c r="P1602" s="174"/>
      <c r="Q1602" s="71"/>
      <c r="R1602" s="72"/>
      <c r="S1602" s="175"/>
      <c r="T1602" s="72"/>
      <c r="U1602" s="176"/>
      <c r="V1602" s="71"/>
      <c r="W1602" s="72"/>
      <c r="X1602" s="176"/>
      <c r="Y1602" s="72"/>
      <c r="Z1602" s="175"/>
      <c r="AA1602" s="72"/>
      <c r="AB1602" s="177"/>
      <c r="AC1602" s="75"/>
      <c r="AD1602" s="75"/>
      <c r="AE1602" s="75"/>
      <c r="AF1602" s="75"/>
      <c r="AG1602" s="75"/>
      <c r="AH1602" s="75"/>
      <c r="AI1602" s="75"/>
      <c r="AJ1602" s="75"/>
      <c r="AK1602" s="75"/>
      <c r="AL1602" s="75"/>
      <c r="AM1602" s="75"/>
    </row>
    <row r="1603">
      <c r="A1603" s="75"/>
      <c r="B1603" s="171"/>
      <c r="C1603" s="172"/>
      <c r="D1603" s="72"/>
      <c r="E1603" s="143"/>
      <c r="F1603" s="71"/>
      <c r="G1603" s="72"/>
      <c r="H1603" s="173"/>
      <c r="I1603" s="71"/>
      <c r="J1603" s="72"/>
      <c r="K1603" s="173"/>
      <c r="L1603" s="71"/>
      <c r="M1603" s="71"/>
      <c r="N1603" s="71"/>
      <c r="O1603" s="72"/>
      <c r="P1603" s="174"/>
      <c r="Q1603" s="71"/>
      <c r="R1603" s="72"/>
      <c r="S1603" s="175"/>
      <c r="T1603" s="72"/>
      <c r="U1603" s="176"/>
      <c r="V1603" s="71"/>
      <c r="W1603" s="72"/>
      <c r="X1603" s="176"/>
      <c r="Y1603" s="72"/>
      <c r="Z1603" s="175"/>
      <c r="AA1603" s="72"/>
      <c r="AB1603" s="177"/>
      <c r="AC1603" s="75"/>
      <c r="AD1603" s="75"/>
      <c r="AE1603" s="75"/>
      <c r="AF1603" s="75"/>
      <c r="AG1603" s="75"/>
      <c r="AH1603" s="75"/>
      <c r="AI1603" s="75"/>
      <c r="AJ1603" s="75"/>
      <c r="AK1603" s="75"/>
      <c r="AL1603" s="75"/>
      <c r="AM1603" s="75"/>
    </row>
    <row r="1604">
      <c r="A1604" s="75"/>
      <c r="B1604" s="171"/>
      <c r="C1604" s="172"/>
      <c r="D1604" s="72"/>
      <c r="E1604" s="143"/>
      <c r="F1604" s="71"/>
      <c r="G1604" s="72"/>
      <c r="H1604" s="173"/>
      <c r="I1604" s="71"/>
      <c r="J1604" s="72"/>
      <c r="K1604" s="173"/>
      <c r="L1604" s="71"/>
      <c r="M1604" s="71"/>
      <c r="N1604" s="71"/>
      <c r="O1604" s="72"/>
      <c r="P1604" s="174"/>
      <c r="Q1604" s="71"/>
      <c r="R1604" s="72"/>
      <c r="S1604" s="175"/>
      <c r="T1604" s="72"/>
      <c r="U1604" s="176"/>
      <c r="V1604" s="71"/>
      <c r="W1604" s="72"/>
      <c r="X1604" s="176"/>
      <c r="Y1604" s="72"/>
      <c r="Z1604" s="175"/>
      <c r="AA1604" s="72"/>
      <c r="AB1604" s="177"/>
      <c r="AC1604" s="75"/>
      <c r="AD1604" s="75"/>
      <c r="AE1604" s="75"/>
      <c r="AF1604" s="75"/>
      <c r="AG1604" s="75"/>
      <c r="AH1604" s="75"/>
      <c r="AI1604" s="75"/>
      <c r="AJ1604" s="75"/>
      <c r="AK1604" s="75"/>
      <c r="AL1604" s="75"/>
      <c r="AM1604" s="75"/>
    </row>
    <row r="1605">
      <c r="A1605" s="75"/>
      <c r="B1605" s="171"/>
      <c r="C1605" s="172"/>
      <c r="D1605" s="72"/>
      <c r="E1605" s="143"/>
      <c r="F1605" s="71"/>
      <c r="G1605" s="72"/>
      <c r="H1605" s="173"/>
      <c r="I1605" s="71"/>
      <c r="J1605" s="72"/>
      <c r="K1605" s="173"/>
      <c r="L1605" s="71"/>
      <c r="M1605" s="71"/>
      <c r="N1605" s="71"/>
      <c r="O1605" s="72"/>
      <c r="P1605" s="174"/>
      <c r="Q1605" s="71"/>
      <c r="R1605" s="72"/>
      <c r="S1605" s="175"/>
      <c r="T1605" s="72"/>
      <c r="U1605" s="176"/>
      <c r="V1605" s="71"/>
      <c r="W1605" s="72"/>
      <c r="X1605" s="176"/>
      <c r="Y1605" s="72"/>
      <c r="Z1605" s="175"/>
      <c r="AA1605" s="72"/>
      <c r="AB1605" s="177"/>
      <c r="AC1605" s="75"/>
      <c r="AD1605" s="75"/>
      <c r="AE1605" s="75"/>
      <c r="AF1605" s="75"/>
      <c r="AG1605" s="75"/>
      <c r="AH1605" s="75"/>
      <c r="AI1605" s="75"/>
      <c r="AJ1605" s="75"/>
      <c r="AK1605" s="75"/>
      <c r="AL1605" s="75"/>
      <c r="AM1605" s="75"/>
    </row>
    <row r="1606">
      <c r="A1606" s="75"/>
      <c r="B1606" s="171"/>
      <c r="C1606" s="172"/>
      <c r="D1606" s="72"/>
      <c r="E1606" s="143"/>
      <c r="F1606" s="71"/>
      <c r="G1606" s="72"/>
      <c r="H1606" s="173"/>
      <c r="I1606" s="71"/>
      <c r="J1606" s="72"/>
      <c r="K1606" s="173"/>
      <c r="L1606" s="71"/>
      <c r="M1606" s="71"/>
      <c r="N1606" s="71"/>
      <c r="O1606" s="72"/>
      <c r="P1606" s="174"/>
      <c r="Q1606" s="71"/>
      <c r="R1606" s="72"/>
      <c r="S1606" s="175"/>
      <c r="T1606" s="72"/>
      <c r="U1606" s="176"/>
      <c r="V1606" s="71"/>
      <c r="W1606" s="72"/>
      <c r="X1606" s="176"/>
      <c r="Y1606" s="72"/>
      <c r="Z1606" s="175"/>
      <c r="AA1606" s="72"/>
      <c r="AB1606" s="177"/>
      <c r="AC1606" s="75"/>
      <c r="AD1606" s="75"/>
      <c r="AE1606" s="75"/>
      <c r="AF1606" s="75"/>
      <c r="AG1606" s="75"/>
      <c r="AH1606" s="75"/>
      <c r="AI1606" s="75"/>
      <c r="AJ1606" s="75"/>
      <c r="AK1606" s="75"/>
      <c r="AL1606" s="75"/>
      <c r="AM1606" s="75"/>
    </row>
    <row r="1607">
      <c r="A1607" s="75"/>
      <c r="B1607" s="171"/>
      <c r="C1607" s="172"/>
      <c r="D1607" s="72"/>
      <c r="E1607" s="143"/>
      <c r="F1607" s="71"/>
      <c r="G1607" s="72"/>
      <c r="H1607" s="173"/>
      <c r="I1607" s="71"/>
      <c r="J1607" s="72"/>
      <c r="K1607" s="173"/>
      <c r="L1607" s="71"/>
      <c r="M1607" s="71"/>
      <c r="N1607" s="71"/>
      <c r="O1607" s="72"/>
      <c r="P1607" s="174"/>
      <c r="Q1607" s="71"/>
      <c r="R1607" s="72"/>
      <c r="S1607" s="175"/>
      <c r="T1607" s="72"/>
      <c r="U1607" s="176"/>
      <c r="V1607" s="71"/>
      <c r="W1607" s="72"/>
      <c r="X1607" s="176"/>
      <c r="Y1607" s="72"/>
      <c r="Z1607" s="175"/>
      <c r="AA1607" s="72"/>
      <c r="AB1607" s="177"/>
      <c r="AC1607" s="75"/>
      <c r="AD1607" s="75"/>
      <c r="AE1607" s="75"/>
      <c r="AF1607" s="75"/>
      <c r="AG1607" s="75"/>
      <c r="AH1607" s="75"/>
      <c r="AI1607" s="75"/>
      <c r="AJ1607" s="75"/>
      <c r="AK1607" s="75"/>
      <c r="AL1607" s="75"/>
      <c r="AM1607" s="75"/>
    </row>
    <row r="1608">
      <c r="A1608" s="75"/>
      <c r="B1608" s="171"/>
      <c r="C1608" s="172"/>
      <c r="D1608" s="72"/>
      <c r="E1608" s="143"/>
      <c r="F1608" s="71"/>
      <c r="G1608" s="72"/>
      <c r="H1608" s="173"/>
      <c r="I1608" s="71"/>
      <c r="J1608" s="72"/>
      <c r="K1608" s="173"/>
      <c r="L1608" s="71"/>
      <c r="M1608" s="71"/>
      <c r="N1608" s="71"/>
      <c r="O1608" s="72"/>
      <c r="P1608" s="174"/>
      <c r="Q1608" s="71"/>
      <c r="R1608" s="72"/>
      <c r="S1608" s="175"/>
      <c r="T1608" s="72"/>
      <c r="U1608" s="176"/>
      <c r="V1608" s="71"/>
      <c r="W1608" s="72"/>
      <c r="X1608" s="176"/>
      <c r="Y1608" s="72"/>
      <c r="Z1608" s="175"/>
      <c r="AA1608" s="72"/>
      <c r="AB1608" s="177"/>
      <c r="AC1608" s="75"/>
      <c r="AD1608" s="75"/>
      <c r="AE1608" s="75"/>
      <c r="AF1608" s="75"/>
      <c r="AG1608" s="75"/>
      <c r="AH1608" s="75"/>
      <c r="AI1608" s="75"/>
      <c r="AJ1608" s="75"/>
      <c r="AK1608" s="75"/>
      <c r="AL1608" s="75"/>
      <c r="AM1608" s="75"/>
    </row>
    <row r="1609">
      <c r="A1609" s="75"/>
      <c r="B1609" s="171"/>
      <c r="C1609" s="172"/>
      <c r="D1609" s="72"/>
      <c r="E1609" s="143"/>
      <c r="F1609" s="71"/>
      <c r="G1609" s="72"/>
      <c r="H1609" s="173"/>
      <c r="I1609" s="71"/>
      <c r="J1609" s="72"/>
      <c r="K1609" s="173"/>
      <c r="L1609" s="71"/>
      <c r="M1609" s="71"/>
      <c r="N1609" s="71"/>
      <c r="O1609" s="72"/>
      <c r="P1609" s="174"/>
      <c r="Q1609" s="71"/>
      <c r="R1609" s="72"/>
      <c r="S1609" s="175"/>
      <c r="T1609" s="72"/>
      <c r="U1609" s="176"/>
      <c r="V1609" s="71"/>
      <c r="W1609" s="72"/>
      <c r="X1609" s="176"/>
      <c r="Y1609" s="72"/>
      <c r="Z1609" s="175"/>
      <c r="AA1609" s="72"/>
      <c r="AB1609" s="177"/>
      <c r="AC1609" s="75"/>
      <c r="AD1609" s="75"/>
      <c r="AE1609" s="75"/>
      <c r="AF1609" s="75"/>
      <c r="AG1609" s="75"/>
      <c r="AH1609" s="75"/>
      <c r="AI1609" s="75"/>
      <c r="AJ1609" s="75"/>
      <c r="AK1609" s="75"/>
      <c r="AL1609" s="75"/>
      <c r="AM1609" s="75"/>
    </row>
    <row r="1610">
      <c r="A1610" s="75"/>
      <c r="B1610" s="171"/>
      <c r="C1610" s="172"/>
      <c r="D1610" s="72"/>
      <c r="E1610" s="143"/>
      <c r="F1610" s="71"/>
      <c r="G1610" s="72"/>
      <c r="H1610" s="173"/>
      <c r="I1610" s="71"/>
      <c r="J1610" s="72"/>
      <c r="K1610" s="173"/>
      <c r="L1610" s="71"/>
      <c r="M1610" s="71"/>
      <c r="N1610" s="71"/>
      <c r="O1610" s="72"/>
      <c r="P1610" s="174"/>
      <c r="Q1610" s="71"/>
      <c r="R1610" s="72"/>
      <c r="S1610" s="175"/>
      <c r="T1610" s="72"/>
      <c r="U1610" s="176"/>
      <c r="V1610" s="71"/>
      <c r="W1610" s="72"/>
      <c r="X1610" s="176"/>
      <c r="Y1610" s="72"/>
      <c r="Z1610" s="175"/>
      <c r="AA1610" s="72"/>
      <c r="AB1610" s="177"/>
      <c r="AC1610" s="75"/>
      <c r="AD1610" s="75"/>
      <c r="AE1610" s="75"/>
      <c r="AF1610" s="75"/>
      <c r="AG1610" s="75"/>
      <c r="AH1610" s="75"/>
      <c r="AI1610" s="75"/>
      <c r="AJ1610" s="75"/>
      <c r="AK1610" s="75"/>
      <c r="AL1610" s="75"/>
      <c r="AM1610" s="75"/>
    </row>
    <row r="1611">
      <c r="A1611" s="75"/>
      <c r="B1611" s="171"/>
      <c r="C1611" s="172"/>
      <c r="D1611" s="72"/>
      <c r="E1611" s="143"/>
      <c r="F1611" s="71"/>
      <c r="G1611" s="72"/>
      <c r="H1611" s="173"/>
      <c r="I1611" s="71"/>
      <c r="J1611" s="72"/>
      <c r="K1611" s="173"/>
      <c r="L1611" s="71"/>
      <c r="M1611" s="71"/>
      <c r="N1611" s="71"/>
      <c r="O1611" s="72"/>
      <c r="P1611" s="174"/>
      <c r="Q1611" s="71"/>
      <c r="R1611" s="72"/>
      <c r="S1611" s="175"/>
      <c r="T1611" s="72"/>
      <c r="U1611" s="176"/>
      <c r="V1611" s="71"/>
      <c r="W1611" s="72"/>
      <c r="X1611" s="176"/>
      <c r="Y1611" s="72"/>
      <c r="Z1611" s="175"/>
      <c r="AA1611" s="72"/>
      <c r="AB1611" s="177"/>
      <c r="AC1611" s="75"/>
      <c r="AD1611" s="75"/>
      <c r="AE1611" s="75"/>
      <c r="AF1611" s="75"/>
      <c r="AG1611" s="75"/>
      <c r="AH1611" s="75"/>
      <c r="AI1611" s="75"/>
      <c r="AJ1611" s="75"/>
      <c r="AK1611" s="75"/>
      <c r="AL1611" s="75"/>
      <c r="AM1611" s="75"/>
    </row>
    <row r="1612">
      <c r="A1612" s="75"/>
      <c r="B1612" s="171"/>
      <c r="C1612" s="172"/>
      <c r="D1612" s="72"/>
      <c r="E1612" s="143"/>
      <c r="F1612" s="71"/>
      <c r="G1612" s="72"/>
      <c r="H1612" s="173"/>
      <c r="I1612" s="71"/>
      <c r="J1612" s="72"/>
      <c r="K1612" s="173"/>
      <c r="L1612" s="71"/>
      <c r="M1612" s="71"/>
      <c r="N1612" s="71"/>
      <c r="O1612" s="72"/>
      <c r="P1612" s="174"/>
      <c r="Q1612" s="71"/>
      <c r="R1612" s="72"/>
      <c r="S1612" s="175"/>
      <c r="T1612" s="72"/>
      <c r="U1612" s="176"/>
      <c r="V1612" s="71"/>
      <c r="W1612" s="72"/>
      <c r="X1612" s="176"/>
      <c r="Y1612" s="72"/>
      <c r="Z1612" s="175"/>
      <c r="AA1612" s="72"/>
      <c r="AB1612" s="177"/>
      <c r="AC1612" s="75"/>
      <c r="AD1612" s="75"/>
      <c r="AE1612" s="75"/>
      <c r="AF1612" s="75"/>
      <c r="AG1612" s="75"/>
      <c r="AH1612" s="75"/>
      <c r="AI1612" s="75"/>
      <c r="AJ1612" s="75"/>
      <c r="AK1612" s="75"/>
      <c r="AL1612" s="75"/>
      <c r="AM1612" s="75"/>
    </row>
    <row r="1613">
      <c r="A1613" s="75"/>
      <c r="B1613" s="171"/>
      <c r="C1613" s="172"/>
      <c r="D1613" s="72"/>
      <c r="E1613" s="143"/>
      <c r="F1613" s="71"/>
      <c r="G1613" s="72"/>
      <c r="H1613" s="173"/>
      <c r="I1613" s="71"/>
      <c r="J1613" s="72"/>
      <c r="K1613" s="173"/>
      <c r="L1613" s="71"/>
      <c r="M1613" s="71"/>
      <c r="N1613" s="71"/>
      <c r="O1613" s="72"/>
      <c r="P1613" s="174"/>
      <c r="Q1613" s="71"/>
      <c r="R1613" s="72"/>
      <c r="S1613" s="175"/>
      <c r="T1613" s="72"/>
      <c r="U1613" s="176"/>
      <c r="V1613" s="71"/>
      <c r="W1613" s="72"/>
      <c r="X1613" s="176"/>
      <c r="Y1613" s="72"/>
      <c r="Z1613" s="175"/>
      <c r="AA1613" s="72"/>
      <c r="AB1613" s="177"/>
      <c r="AC1613" s="75"/>
      <c r="AD1613" s="75"/>
      <c r="AE1613" s="75"/>
      <c r="AF1613" s="75"/>
      <c r="AG1613" s="75"/>
      <c r="AH1613" s="75"/>
      <c r="AI1613" s="75"/>
      <c r="AJ1613" s="75"/>
      <c r="AK1613" s="75"/>
      <c r="AL1613" s="75"/>
      <c r="AM1613" s="75"/>
    </row>
    <row r="1614">
      <c r="A1614" s="75"/>
      <c r="B1614" s="171"/>
      <c r="C1614" s="172"/>
      <c r="D1614" s="72"/>
      <c r="E1614" s="143"/>
      <c r="F1614" s="71"/>
      <c r="G1614" s="72"/>
      <c r="H1614" s="173"/>
      <c r="I1614" s="71"/>
      <c r="J1614" s="72"/>
      <c r="K1614" s="173"/>
      <c r="L1614" s="71"/>
      <c r="M1614" s="71"/>
      <c r="N1614" s="71"/>
      <c r="O1614" s="72"/>
      <c r="P1614" s="174"/>
      <c r="Q1614" s="71"/>
      <c r="R1614" s="72"/>
      <c r="S1614" s="175"/>
      <c r="T1614" s="72"/>
      <c r="U1614" s="176"/>
      <c r="V1614" s="71"/>
      <c r="W1614" s="72"/>
      <c r="X1614" s="176"/>
      <c r="Y1614" s="72"/>
      <c r="Z1614" s="175"/>
      <c r="AA1614" s="72"/>
      <c r="AB1614" s="177"/>
      <c r="AC1614" s="75"/>
      <c r="AD1614" s="75"/>
      <c r="AE1614" s="75"/>
      <c r="AF1614" s="75"/>
      <c r="AG1614" s="75"/>
      <c r="AH1614" s="75"/>
      <c r="AI1614" s="75"/>
      <c r="AJ1614" s="75"/>
      <c r="AK1614" s="75"/>
      <c r="AL1614" s="75"/>
      <c r="AM1614" s="75"/>
    </row>
    <row r="1615">
      <c r="A1615" s="75"/>
      <c r="B1615" s="171"/>
      <c r="C1615" s="172"/>
      <c r="D1615" s="72"/>
      <c r="E1615" s="143"/>
      <c r="F1615" s="71"/>
      <c r="G1615" s="72"/>
      <c r="H1615" s="173"/>
      <c r="I1615" s="71"/>
      <c r="J1615" s="72"/>
      <c r="K1615" s="173"/>
      <c r="L1615" s="71"/>
      <c r="M1615" s="71"/>
      <c r="N1615" s="71"/>
      <c r="O1615" s="72"/>
      <c r="P1615" s="174"/>
      <c r="Q1615" s="71"/>
      <c r="R1615" s="72"/>
      <c r="S1615" s="175"/>
      <c r="T1615" s="72"/>
      <c r="U1615" s="176"/>
      <c r="V1615" s="71"/>
      <c r="W1615" s="72"/>
      <c r="X1615" s="176"/>
      <c r="Y1615" s="72"/>
      <c r="Z1615" s="175"/>
      <c r="AA1615" s="72"/>
      <c r="AB1615" s="177"/>
      <c r="AC1615" s="75"/>
      <c r="AD1615" s="75"/>
      <c r="AE1615" s="75"/>
      <c r="AF1615" s="75"/>
      <c r="AG1615" s="75"/>
      <c r="AH1615" s="75"/>
      <c r="AI1615" s="75"/>
      <c r="AJ1615" s="75"/>
      <c r="AK1615" s="75"/>
      <c r="AL1615" s="75"/>
      <c r="AM1615" s="75"/>
    </row>
    <row r="1616">
      <c r="A1616" s="75"/>
      <c r="B1616" s="171"/>
      <c r="C1616" s="172"/>
      <c r="D1616" s="72"/>
      <c r="E1616" s="143"/>
      <c r="F1616" s="71"/>
      <c r="G1616" s="72"/>
      <c r="H1616" s="173"/>
      <c r="I1616" s="71"/>
      <c r="J1616" s="72"/>
      <c r="K1616" s="173"/>
      <c r="L1616" s="71"/>
      <c r="M1616" s="71"/>
      <c r="N1616" s="71"/>
      <c r="O1616" s="72"/>
      <c r="P1616" s="174"/>
      <c r="Q1616" s="71"/>
      <c r="R1616" s="72"/>
      <c r="S1616" s="175"/>
      <c r="T1616" s="72"/>
      <c r="U1616" s="176"/>
      <c r="V1616" s="71"/>
      <c r="W1616" s="72"/>
      <c r="X1616" s="176"/>
      <c r="Y1616" s="72"/>
      <c r="Z1616" s="175"/>
      <c r="AA1616" s="72"/>
      <c r="AB1616" s="177"/>
      <c r="AC1616" s="75"/>
      <c r="AD1616" s="75"/>
      <c r="AE1616" s="75"/>
      <c r="AF1616" s="75"/>
      <c r="AG1616" s="75"/>
      <c r="AH1616" s="75"/>
      <c r="AI1616" s="75"/>
      <c r="AJ1616" s="75"/>
      <c r="AK1616" s="75"/>
      <c r="AL1616" s="75"/>
      <c r="AM1616" s="75"/>
    </row>
    <row r="1617">
      <c r="A1617" s="75"/>
      <c r="B1617" s="171"/>
      <c r="C1617" s="172"/>
      <c r="D1617" s="72"/>
      <c r="E1617" s="143"/>
      <c r="F1617" s="71"/>
      <c r="G1617" s="72"/>
      <c r="H1617" s="173"/>
      <c r="I1617" s="71"/>
      <c r="J1617" s="72"/>
      <c r="K1617" s="173"/>
      <c r="L1617" s="71"/>
      <c r="M1617" s="71"/>
      <c r="N1617" s="71"/>
      <c r="O1617" s="72"/>
      <c r="P1617" s="174"/>
      <c r="Q1617" s="71"/>
      <c r="R1617" s="72"/>
      <c r="S1617" s="175"/>
      <c r="T1617" s="72"/>
      <c r="U1617" s="176"/>
      <c r="V1617" s="71"/>
      <c r="W1617" s="72"/>
      <c r="X1617" s="176"/>
      <c r="Y1617" s="72"/>
      <c r="Z1617" s="175"/>
      <c r="AA1617" s="72"/>
      <c r="AB1617" s="177"/>
      <c r="AC1617" s="75"/>
      <c r="AD1617" s="75"/>
      <c r="AE1617" s="75"/>
      <c r="AF1617" s="75"/>
      <c r="AG1617" s="75"/>
      <c r="AH1617" s="75"/>
      <c r="AI1617" s="75"/>
      <c r="AJ1617" s="75"/>
      <c r="AK1617" s="75"/>
      <c r="AL1617" s="75"/>
      <c r="AM1617" s="75"/>
    </row>
    <row r="1618">
      <c r="A1618" s="75"/>
      <c r="B1618" s="171"/>
      <c r="C1618" s="172"/>
      <c r="D1618" s="72"/>
      <c r="E1618" s="143"/>
      <c r="F1618" s="71"/>
      <c r="G1618" s="72"/>
      <c r="H1618" s="173"/>
      <c r="I1618" s="71"/>
      <c r="J1618" s="72"/>
      <c r="K1618" s="173"/>
      <c r="L1618" s="71"/>
      <c r="M1618" s="71"/>
      <c r="N1618" s="71"/>
      <c r="O1618" s="72"/>
      <c r="P1618" s="174"/>
      <c r="Q1618" s="71"/>
      <c r="R1618" s="72"/>
      <c r="S1618" s="175"/>
      <c r="T1618" s="72"/>
      <c r="U1618" s="176"/>
      <c r="V1618" s="71"/>
      <c r="W1618" s="72"/>
      <c r="X1618" s="176"/>
      <c r="Y1618" s="72"/>
      <c r="Z1618" s="175"/>
      <c r="AA1618" s="72"/>
      <c r="AB1618" s="177"/>
      <c r="AC1618" s="75"/>
      <c r="AD1618" s="75"/>
      <c r="AE1618" s="75"/>
      <c r="AF1618" s="75"/>
      <c r="AG1618" s="75"/>
      <c r="AH1618" s="75"/>
      <c r="AI1618" s="75"/>
      <c r="AJ1618" s="75"/>
      <c r="AK1618" s="75"/>
      <c r="AL1618" s="75"/>
      <c r="AM1618" s="75"/>
    </row>
    <row r="1619">
      <c r="A1619" s="75"/>
      <c r="B1619" s="171"/>
      <c r="C1619" s="172"/>
      <c r="D1619" s="72"/>
      <c r="E1619" s="143"/>
      <c r="F1619" s="71"/>
      <c r="G1619" s="72"/>
      <c r="H1619" s="173"/>
      <c r="I1619" s="71"/>
      <c r="J1619" s="72"/>
      <c r="K1619" s="173"/>
      <c r="L1619" s="71"/>
      <c r="M1619" s="71"/>
      <c r="N1619" s="71"/>
      <c r="O1619" s="72"/>
      <c r="P1619" s="174"/>
      <c r="Q1619" s="71"/>
      <c r="R1619" s="72"/>
      <c r="S1619" s="175"/>
      <c r="T1619" s="72"/>
      <c r="U1619" s="176"/>
      <c r="V1619" s="71"/>
      <c r="W1619" s="72"/>
      <c r="X1619" s="176"/>
      <c r="Y1619" s="72"/>
      <c r="Z1619" s="175"/>
      <c r="AA1619" s="72"/>
      <c r="AB1619" s="177"/>
      <c r="AC1619" s="75"/>
      <c r="AD1619" s="75"/>
      <c r="AE1619" s="75"/>
      <c r="AF1619" s="75"/>
      <c r="AG1619" s="75"/>
      <c r="AH1619" s="75"/>
      <c r="AI1619" s="75"/>
      <c r="AJ1619" s="75"/>
      <c r="AK1619" s="75"/>
      <c r="AL1619" s="75"/>
      <c r="AM1619" s="75"/>
    </row>
    <row r="1620">
      <c r="A1620" s="75"/>
      <c r="B1620" s="171"/>
      <c r="C1620" s="172"/>
      <c r="D1620" s="72"/>
      <c r="E1620" s="143"/>
      <c r="F1620" s="71"/>
      <c r="G1620" s="72"/>
      <c r="H1620" s="173"/>
      <c r="I1620" s="71"/>
      <c r="J1620" s="72"/>
      <c r="K1620" s="173"/>
      <c r="L1620" s="71"/>
      <c r="M1620" s="71"/>
      <c r="N1620" s="71"/>
      <c r="O1620" s="72"/>
      <c r="P1620" s="174"/>
      <c r="Q1620" s="71"/>
      <c r="R1620" s="72"/>
      <c r="S1620" s="175"/>
      <c r="T1620" s="72"/>
      <c r="U1620" s="176"/>
      <c r="V1620" s="71"/>
      <c r="W1620" s="72"/>
      <c r="X1620" s="176"/>
      <c r="Y1620" s="72"/>
      <c r="Z1620" s="175"/>
      <c r="AA1620" s="72"/>
      <c r="AB1620" s="177"/>
      <c r="AC1620" s="75"/>
      <c r="AD1620" s="75"/>
      <c r="AE1620" s="75"/>
      <c r="AF1620" s="75"/>
      <c r="AG1620" s="75"/>
      <c r="AH1620" s="75"/>
      <c r="AI1620" s="75"/>
      <c r="AJ1620" s="75"/>
      <c r="AK1620" s="75"/>
      <c r="AL1620" s="75"/>
      <c r="AM1620" s="75"/>
    </row>
    <row r="1621">
      <c r="A1621" s="75"/>
      <c r="B1621" s="171"/>
      <c r="C1621" s="172"/>
      <c r="D1621" s="72"/>
      <c r="E1621" s="143"/>
      <c r="F1621" s="71"/>
      <c r="G1621" s="72"/>
      <c r="H1621" s="173"/>
      <c r="I1621" s="71"/>
      <c r="J1621" s="72"/>
      <c r="K1621" s="173"/>
      <c r="L1621" s="71"/>
      <c r="M1621" s="71"/>
      <c r="N1621" s="71"/>
      <c r="O1621" s="72"/>
      <c r="P1621" s="174"/>
      <c r="Q1621" s="71"/>
      <c r="R1621" s="72"/>
      <c r="S1621" s="175"/>
      <c r="T1621" s="72"/>
      <c r="U1621" s="176"/>
      <c r="V1621" s="71"/>
      <c r="W1621" s="72"/>
      <c r="X1621" s="176"/>
      <c r="Y1621" s="72"/>
      <c r="Z1621" s="175"/>
      <c r="AA1621" s="72"/>
      <c r="AB1621" s="177"/>
      <c r="AC1621" s="75"/>
      <c r="AD1621" s="75"/>
      <c r="AE1621" s="75"/>
      <c r="AF1621" s="75"/>
      <c r="AG1621" s="75"/>
      <c r="AH1621" s="75"/>
      <c r="AI1621" s="75"/>
      <c r="AJ1621" s="75"/>
      <c r="AK1621" s="75"/>
      <c r="AL1621" s="75"/>
      <c r="AM1621" s="75"/>
    </row>
    <row r="1622">
      <c r="A1622" s="75"/>
      <c r="B1622" s="171"/>
      <c r="C1622" s="172"/>
      <c r="D1622" s="72"/>
      <c r="E1622" s="143"/>
      <c r="F1622" s="71"/>
      <c r="G1622" s="72"/>
      <c r="H1622" s="173"/>
      <c r="I1622" s="71"/>
      <c r="J1622" s="72"/>
      <c r="K1622" s="173"/>
      <c r="L1622" s="71"/>
      <c r="M1622" s="71"/>
      <c r="N1622" s="71"/>
      <c r="O1622" s="72"/>
      <c r="P1622" s="174"/>
      <c r="Q1622" s="71"/>
      <c r="R1622" s="72"/>
      <c r="S1622" s="175"/>
      <c r="T1622" s="72"/>
      <c r="U1622" s="176"/>
      <c r="V1622" s="71"/>
      <c r="W1622" s="72"/>
      <c r="X1622" s="176"/>
      <c r="Y1622" s="72"/>
      <c r="Z1622" s="175"/>
      <c r="AA1622" s="72"/>
      <c r="AB1622" s="177"/>
      <c r="AC1622" s="75"/>
      <c r="AD1622" s="75"/>
      <c r="AE1622" s="75"/>
      <c r="AF1622" s="75"/>
      <c r="AG1622" s="75"/>
      <c r="AH1622" s="75"/>
      <c r="AI1622" s="75"/>
      <c r="AJ1622" s="75"/>
      <c r="AK1622" s="75"/>
      <c r="AL1622" s="75"/>
      <c r="AM1622" s="75"/>
    </row>
    <row r="1623">
      <c r="A1623" s="75"/>
      <c r="B1623" s="171"/>
      <c r="C1623" s="172"/>
      <c r="D1623" s="72"/>
      <c r="E1623" s="143"/>
      <c r="F1623" s="71"/>
      <c r="G1623" s="72"/>
      <c r="H1623" s="173"/>
      <c r="I1623" s="71"/>
      <c r="J1623" s="72"/>
      <c r="K1623" s="173"/>
      <c r="L1623" s="71"/>
      <c r="M1623" s="71"/>
      <c r="N1623" s="71"/>
      <c r="O1623" s="72"/>
      <c r="P1623" s="174"/>
      <c r="Q1623" s="71"/>
      <c r="R1623" s="72"/>
      <c r="S1623" s="175"/>
      <c r="T1623" s="72"/>
      <c r="U1623" s="176"/>
      <c r="V1623" s="71"/>
      <c r="W1623" s="72"/>
      <c r="X1623" s="176"/>
      <c r="Y1623" s="72"/>
      <c r="Z1623" s="175"/>
      <c r="AA1623" s="72"/>
      <c r="AB1623" s="177"/>
      <c r="AC1623" s="75"/>
      <c r="AD1623" s="75"/>
      <c r="AE1623" s="75"/>
      <c r="AF1623" s="75"/>
      <c r="AG1623" s="75"/>
      <c r="AH1623" s="75"/>
      <c r="AI1623" s="75"/>
      <c r="AJ1623" s="75"/>
      <c r="AK1623" s="75"/>
      <c r="AL1623" s="75"/>
      <c r="AM1623" s="75"/>
    </row>
    <row r="1624">
      <c r="A1624" s="75"/>
      <c r="B1624" s="171"/>
      <c r="C1624" s="172"/>
      <c r="D1624" s="72"/>
      <c r="E1624" s="143"/>
      <c r="F1624" s="71"/>
      <c r="G1624" s="72"/>
      <c r="H1624" s="173"/>
      <c r="I1624" s="71"/>
      <c r="J1624" s="72"/>
      <c r="K1624" s="173"/>
      <c r="L1624" s="71"/>
      <c r="M1624" s="71"/>
      <c r="N1624" s="71"/>
      <c r="O1624" s="72"/>
      <c r="P1624" s="174"/>
      <c r="Q1624" s="71"/>
      <c r="R1624" s="72"/>
      <c r="S1624" s="175"/>
      <c r="T1624" s="72"/>
      <c r="U1624" s="176"/>
      <c r="V1624" s="71"/>
      <c r="W1624" s="72"/>
      <c r="X1624" s="176"/>
      <c r="Y1624" s="72"/>
      <c r="Z1624" s="175"/>
      <c r="AA1624" s="72"/>
      <c r="AB1624" s="177"/>
      <c r="AC1624" s="75"/>
      <c r="AD1624" s="75"/>
      <c r="AE1624" s="75"/>
      <c r="AF1624" s="75"/>
      <c r="AG1624" s="75"/>
      <c r="AH1624" s="75"/>
      <c r="AI1624" s="75"/>
      <c r="AJ1624" s="75"/>
      <c r="AK1624" s="75"/>
      <c r="AL1624" s="75"/>
      <c r="AM1624" s="75"/>
    </row>
    <row r="1625">
      <c r="A1625" s="75"/>
      <c r="B1625" s="171"/>
      <c r="C1625" s="172"/>
      <c r="D1625" s="72"/>
      <c r="E1625" s="143"/>
      <c r="F1625" s="71"/>
      <c r="G1625" s="72"/>
      <c r="H1625" s="173"/>
      <c r="I1625" s="71"/>
      <c r="J1625" s="72"/>
      <c r="K1625" s="173"/>
      <c r="L1625" s="71"/>
      <c r="M1625" s="71"/>
      <c r="N1625" s="71"/>
      <c r="O1625" s="72"/>
      <c r="P1625" s="174"/>
      <c r="Q1625" s="71"/>
      <c r="R1625" s="72"/>
      <c r="S1625" s="175"/>
      <c r="T1625" s="72"/>
      <c r="U1625" s="176"/>
      <c r="V1625" s="71"/>
      <c r="W1625" s="72"/>
      <c r="X1625" s="176"/>
      <c r="Y1625" s="72"/>
      <c r="Z1625" s="175"/>
      <c r="AA1625" s="72"/>
      <c r="AB1625" s="177"/>
      <c r="AC1625" s="75"/>
      <c r="AD1625" s="75"/>
      <c r="AE1625" s="75"/>
      <c r="AF1625" s="75"/>
      <c r="AG1625" s="75"/>
      <c r="AH1625" s="75"/>
      <c r="AI1625" s="75"/>
      <c r="AJ1625" s="75"/>
      <c r="AK1625" s="75"/>
      <c r="AL1625" s="75"/>
      <c r="AM1625" s="75"/>
    </row>
    <row r="1626">
      <c r="A1626" s="75"/>
      <c r="B1626" s="171"/>
      <c r="C1626" s="172"/>
      <c r="D1626" s="72"/>
      <c r="E1626" s="143"/>
      <c r="F1626" s="71"/>
      <c r="G1626" s="72"/>
      <c r="H1626" s="173"/>
      <c r="I1626" s="71"/>
      <c r="J1626" s="72"/>
      <c r="K1626" s="173"/>
      <c r="L1626" s="71"/>
      <c r="M1626" s="71"/>
      <c r="N1626" s="71"/>
      <c r="O1626" s="72"/>
      <c r="P1626" s="174"/>
      <c r="Q1626" s="71"/>
      <c r="R1626" s="72"/>
      <c r="S1626" s="175"/>
      <c r="T1626" s="72"/>
      <c r="U1626" s="176"/>
      <c r="V1626" s="71"/>
      <c r="W1626" s="72"/>
      <c r="X1626" s="176"/>
      <c r="Y1626" s="72"/>
      <c r="Z1626" s="175"/>
      <c r="AA1626" s="72"/>
      <c r="AB1626" s="177"/>
      <c r="AC1626" s="75"/>
      <c r="AD1626" s="75"/>
      <c r="AE1626" s="75"/>
      <c r="AF1626" s="75"/>
      <c r="AG1626" s="75"/>
      <c r="AH1626" s="75"/>
      <c r="AI1626" s="75"/>
      <c r="AJ1626" s="75"/>
      <c r="AK1626" s="75"/>
      <c r="AL1626" s="75"/>
      <c r="AM1626" s="75"/>
    </row>
    <row r="1627">
      <c r="A1627" s="75"/>
      <c r="B1627" s="171"/>
      <c r="C1627" s="172"/>
      <c r="D1627" s="72"/>
      <c r="E1627" s="143"/>
      <c r="F1627" s="71"/>
      <c r="G1627" s="72"/>
      <c r="H1627" s="173"/>
      <c r="I1627" s="71"/>
      <c r="J1627" s="72"/>
      <c r="K1627" s="173"/>
      <c r="L1627" s="71"/>
      <c r="M1627" s="71"/>
      <c r="N1627" s="71"/>
      <c r="O1627" s="72"/>
      <c r="P1627" s="174"/>
      <c r="Q1627" s="71"/>
      <c r="R1627" s="72"/>
      <c r="S1627" s="175"/>
      <c r="T1627" s="72"/>
      <c r="U1627" s="176"/>
      <c r="V1627" s="71"/>
      <c r="W1627" s="72"/>
      <c r="X1627" s="176"/>
      <c r="Y1627" s="72"/>
      <c r="Z1627" s="175"/>
      <c r="AA1627" s="72"/>
      <c r="AB1627" s="177"/>
      <c r="AC1627" s="75"/>
      <c r="AD1627" s="75"/>
      <c r="AE1627" s="75"/>
      <c r="AF1627" s="75"/>
      <c r="AG1627" s="75"/>
      <c r="AH1627" s="75"/>
      <c r="AI1627" s="75"/>
      <c r="AJ1627" s="75"/>
      <c r="AK1627" s="75"/>
      <c r="AL1627" s="75"/>
      <c r="AM1627" s="75"/>
    </row>
    <row r="1628">
      <c r="A1628" s="75"/>
      <c r="B1628" s="171"/>
      <c r="C1628" s="172"/>
      <c r="D1628" s="72"/>
      <c r="E1628" s="143"/>
      <c r="F1628" s="71"/>
      <c r="G1628" s="72"/>
      <c r="H1628" s="173"/>
      <c r="I1628" s="71"/>
      <c r="J1628" s="72"/>
      <c r="K1628" s="173"/>
      <c r="L1628" s="71"/>
      <c r="M1628" s="71"/>
      <c r="N1628" s="71"/>
      <c r="O1628" s="72"/>
      <c r="P1628" s="174"/>
      <c r="Q1628" s="71"/>
      <c r="R1628" s="72"/>
      <c r="S1628" s="175"/>
      <c r="T1628" s="72"/>
      <c r="U1628" s="176"/>
      <c r="V1628" s="71"/>
      <c r="W1628" s="72"/>
      <c r="X1628" s="176"/>
      <c r="Y1628" s="72"/>
      <c r="Z1628" s="175"/>
      <c r="AA1628" s="72"/>
      <c r="AB1628" s="177"/>
      <c r="AC1628" s="75"/>
      <c r="AD1628" s="75"/>
      <c r="AE1628" s="75"/>
      <c r="AF1628" s="75"/>
      <c r="AG1628" s="75"/>
      <c r="AH1628" s="75"/>
      <c r="AI1628" s="75"/>
      <c r="AJ1628" s="75"/>
      <c r="AK1628" s="75"/>
      <c r="AL1628" s="75"/>
      <c r="AM1628" s="75"/>
    </row>
    <row r="1629">
      <c r="A1629" s="75"/>
      <c r="B1629" s="171"/>
      <c r="C1629" s="172"/>
      <c r="D1629" s="72"/>
      <c r="E1629" s="143"/>
      <c r="F1629" s="71"/>
      <c r="G1629" s="72"/>
      <c r="H1629" s="173"/>
      <c r="I1629" s="71"/>
      <c r="J1629" s="72"/>
      <c r="K1629" s="173"/>
      <c r="L1629" s="71"/>
      <c r="M1629" s="71"/>
      <c r="N1629" s="71"/>
      <c r="O1629" s="72"/>
      <c r="P1629" s="174"/>
      <c r="Q1629" s="71"/>
      <c r="R1629" s="72"/>
      <c r="S1629" s="175"/>
      <c r="T1629" s="72"/>
      <c r="U1629" s="176"/>
      <c r="V1629" s="71"/>
      <c r="W1629" s="72"/>
      <c r="X1629" s="176"/>
      <c r="Y1629" s="72"/>
      <c r="Z1629" s="175"/>
      <c r="AA1629" s="72"/>
      <c r="AB1629" s="177"/>
      <c r="AC1629" s="75"/>
      <c r="AD1629" s="75"/>
      <c r="AE1629" s="75"/>
      <c r="AF1629" s="75"/>
      <c r="AG1629" s="75"/>
      <c r="AH1629" s="75"/>
      <c r="AI1629" s="75"/>
      <c r="AJ1629" s="75"/>
      <c r="AK1629" s="75"/>
      <c r="AL1629" s="75"/>
      <c r="AM1629" s="75"/>
    </row>
    <row r="1630">
      <c r="A1630" s="75"/>
      <c r="B1630" s="171"/>
      <c r="C1630" s="172"/>
      <c r="D1630" s="72"/>
      <c r="E1630" s="143"/>
      <c r="F1630" s="71"/>
      <c r="G1630" s="72"/>
      <c r="H1630" s="173"/>
      <c r="I1630" s="71"/>
      <c r="J1630" s="72"/>
      <c r="K1630" s="173"/>
      <c r="L1630" s="71"/>
      <c r="M1630" s="71"/>
      <c r="N1630" s="71"/>
      <c r="O1630" s="72"/>
      <c r="P1630" s="174"/>
      <c r="Q1630" s="71"/>
      <c r="R1630" s="72"/>
      <c r="S1630" s="175"/>
      <c r="T1630" s="72"/>
      <c r="U1630" s="176"/>
      <c r="V1630" s="71"/>
      <c r="W1630" s="72"/>
      <c r="X1630" s="176"/>
      <c r="Y1630" s="72"/>
      <c r="Z1630" s="175"/>
      <c r="AA1630" s="72"/>
      <c r="AB1630" s="177"/>
      <c r="AC1630" s="75"/>
      <c r="AD1630" s="75"/>
      <c r="AE1630" s="75"/>
      <c r="AF1630" s="75"/>
      <c r="AG1630" s="75"/>
      <c r="AH1630" s="75"/>
      <c r="AI1630" s="75"/>
      <c r="AJ1630" s="75"/>
      <c r="AK1630" s="75"/>
      <c r="AL1630" s="75"/>
      <c r="AM1630" s="75"/>
    </row>
    <row r="1631">
      <c r="A1631" s="75"/>
      <c r="B1631" s="171"/>
      <c r="C1631" s="172"/>
      <c r="D1631" s="72"/>
      <c r="E1631" s="143"/>
      <c r="F1631" s="71"/>
      <c r="G1631" s="72"/>
      <c r="H1631" s="173"/>
      <c r="I1631" s="71"/>
      <c r="J1631" s="72"/>
      <c r="K1631" s="173"/>
      <c r="L1631" s="71"/>
      <c r="M1631" s="71"/>
      <c r="N1631" s="71"/>
      <c r="O1631" s="72"/>
      <c r="P1631" s="174"/>
      <c r="Q1631" s="71"/>
      <c r="R1631" s="72"/>
      <c r="S1631" s="175"/>
      <c r="T1631" s="72"/>
      <c r="U1631" s="176"/>
      <c r="V1631" s="71"/>
      <c r="W1631" s="72"/>
      <c r="X1631" s="176"/>
      <c r="Y1631" s="72"/>
      <c r="Z1631" s="175"/>
      <c r="AA1631" s="72"/>
      <c r="AB1631" s="177"/>
      <c r="AC1631" s="75"/>
      <c r="AD1631" s="75"/>
      <c r="AE1631" s="75"/>
      <c r="AF1631" s="75"/>
      <c r="AG1631" s="75"/>
      <c r="AH1631" s="75"/>
      <c r="AI1631" s="75"/>
      <c r="AJ1631" s="75"/>
      <c r="AK1631" s="75"/>
      <c r="AL1631" s="75"/>
      <c r="AM1631" s="75"/>
    </row>
    <row r="1632">
      <c r="A1632" s="75"/>
      <c r="B1632" s="171"/>
      <c r="C1632" s="172"/>
      <c r="D1632" s="72"/>
      <c r="E1632" s="143"/>
      <c r="F1632" s="71"/>
      <c r="G1632" s="72"/>
      <c r="H1632" s="173"/>
      <c r="I1632" s="71"/>
      <c r="J1632" s="72"/>
      <c r="K1632" s="173"/>
      <c r="L1632" s="71"/>
      <c r="M1632" s="71"/>
      <c r="N1632" s="71"/>
      <c r="O1632" s="72"/>
      <c r="P1632" s="174"/>
      <c r="Q1632" s="71"/>
      <c r="R1632" s="72"/>
      <c r="S1632" s="175"/>
      <c r="T1632" s="72"/>
      <c r="U1632" s="176"/>
      <c r="V1632" s="71"/>
      <c r="W1632" s="72"/>
      <c r="X1632" s="176"/>
      <c r="Y1632" s="72"/>
      <c r="Z1632" s="175"/>
      <c r="AA1632" s="72"/>
      <c r="AB1632" s="177"/>
      <c r="AC1632" s="75"/>
      <c r="AD1632" s="75"/>
      <c r="AE1632" s="75"/>
      <c r="AF1632" s="75"/>
      <c r="AG1632" s="75"/>
      <c r="AH1632" s="75"/>
      <c r="AI1632" s="75"/>
      <c r="AJ1632" s="75"/>
      <c r="AK1632" s="75"/>
      <c r="AL1632" s="75"/>
      <c r="AM1632" s="75"/>
    </row>
    <row r="1633">
      <c r="A1633" s="75"/>
      <c r="B1633" s="171"/>
      <c r="C1633" s="172"/>
      <c r="D1633" s="72"/>
      <c r="E1633" s="143"/>
      <c r="F1633" s="71"/>
      <c r="G1633" s="72"/>
      <c r="H1633" s="173"/>
      <c r="I1633" s="71"/>
      <c r="J1633" s="72"/>
      <c r="K1633" s="173"/>
      <c r="L1633" s="71"/>
      <c r="M1633" s="71"/>
      <c r="N1633" s="71"/>
      <c r="O1633" s="72"/>
      <c r="P1633" s="174"/>
      <c r="Q1633" s="71"/>
      <c r="R1633" s="72"/>
      <c r="S1633" s="175"/>
      <c r="T1633" s="72"/>
      <c r="U1633" s="176"/>
      <c r="V1633" s="71"/>
      <c r="W1633" s="72"/>
      <c r="X1633" s="176"/>
      <c r="Y1633" s="72"/>
      <c r="Z1633" s="175"/>
      <c r="AA1633" s="72"/>
      <c r="AB1633" s="177"/>
      <c r="AC1633" s="75"/>
      <c r="AD1633" s="75"/>
      <c r="AE1633" s="75"/>
      <c r="AF1633" s="75"/>
      <c r="AG1633" s="75"/>
      <c r="AH1633" s="75"/>
      <c r="AI1633" s="75"/>
      <c r="AJ1633" s="75"/>
      <c r="AK1633" s="75"/>
      <c r="AL1633" s="75"/>
      <c r="AM1633" s="75"/>
    </row>
    <row r="1634">
      <c r="A1634" s="75"/>
      <c r="B1634" s="171"/>
      <c r="C1634" s="172"/>
      <c r="D1634" s="72"/>
      <c r="E1634" s="143"/>
      <c r="F1634" s="71"/>
      <c r="G1634" s="72"/>
      <c r="H1634" s="173"/>
      <c r="I1634" s="71"/>
      <c r="J1634" s="72"/>
      <c r="K1634" s="173"/>
      <c r="L1634" s="71"/>
      <c r="M1634" s="71"/>
      <c r="N1634" s="71"/>
      <c r="O1634" s="72"/>
      <c r="P1634" s="174"/>
      <c r="Q1634" s="71"/>
      <c r="R1634" s="72"/>
      <c r="S1634" s="175"/>
      <c r="T1634" s="72"/>
      <c r="U1634" s="176"/>
      <c r="V1634" s="71"/>
      <c r="W1634" s="72"/>
      <c r="X1634" s="176"/>
      <c r="Y1634" s="72"/>
      <c r="Z1634" s="175"/>
      <c r="AA1634" s="72"/>
      <c r="AB1634" s="177"/>
      <c r="AC1634" s="75"/>
      <c r="AD1634" s="75"/>
      <c r="AE1634" s="75"/>
      <c r="AF1634" s="75"/>
      <c r="AG1634" s="75"/>
      <c r="AH1634" s="75"/>
      <c r="AI1634" s="75"/>
      <c r="AJ1634" s="75"/>
      <c r="AK1634" s="75"/>
      <c r="AL1634" s="75"/>
      <c r="AM1634" s="75"/>
    </row>
    <row r="1635">
      <c r="A1635" s="75"/>
      <c r="B1635" s="171"/>
      <c r="C1635" s="172"/>
      <c r="D1635" s="72"/>
      <c r="E1635" s="143"/>
      <c r="F1635" s="71"/>
      <c r="G1635" s="72"/>
      <c r="H1635" s="173"/>
      <c r="I1635" s="71"/>
      <c r="J1635" s="72"/>
      <c r="K1635" s="173"/>
      <c r="L1635" s="71"/>
      <c r="M1635" s="71"/>
      <c r="N1635" s="71"/>
      <c r="O1635" s="72"/>
      <c r="P1635" s="174"/>
      <c r="Q1635" s="71"/>
      <c r="R1635" s="72"/>
      <c r="S1635" s="175"/>
      <c r="T1635" s="72"/>
      <c r="U1635" s="176"/>
      <c r="V1635" s="71"/>
      <c r="W1635" s="72"/>
      <c r="X1635" s="176"/>
      <c r="Y1635" s="72"/>
      <c r="Z1635" s="175"/>
      <c r="AA1635" s="72"/>
      <c r="AB1635" s="177"/>
      <c r="AC1635" s="75"/>
      <c r="AD1635" s="75"/>
      <c r="AE1635" s="75"/>
      <c r="AF1635" s="75"/>
      <c r="AG1635" s="75"/>
      <c r="AH1635" s="75"/>
      <c r="AI1635" s="75"/>
      <c r="AJ1635" s="75"/>
      <c r="AK1635" s="75"/>
      <c r="AL1635" s="75"/>
      <c r="AM1635" s="75"/>
    </row>
    <row r="1636">
      <c r="A1636" s="75"/>
      <c r="B1636" s="171"/>
      <c r="C1636" s="172"/>
      <c r="D1636" s="72"/>
      <c r="E1636" s="143"/>
      <c r="F1636" s="71"/>
      <c r="G1636" s="72"/>
      <c r="H1636" s="173"/>
      <c r="I1636" s="71"/>
      <c r="J1636" s="72"/>
      <c r="K1636" s="173"/>
      <c r="L1636" s="71"/>
      <c r="M1636" s="71"/>
      <c r="N1636" s="71"/>
      <c r="O1636" s="72"/>
      <c r="P1636" s="174"/>
      <c r="Q1636" s="71"/>
      <c r="R1636" s="72"/>
      <c r="S1636" s="175"/>
      <c r="T1636" s="72"/>
      <c r="U1636" s="176"/>
      <c r="V1636" s="71"/>
      <c r="W1636" s="72"/>
      <c r="X1636" s="176"/>
      <c r="Y1636" s="72"/>
      <c r="Z1636" s="175"/>
      <c r="AA1636" s="72"/>
      <c r="AB1636" s="177"/>
      <c r="AC1636" s="75"/>
      <c r="AD1636" s="75"/>
      <c r="AE1636" s="75"/>
      <c r="AF1636" s="75"/>
      <c r="AG1636" s="75"/>
      <c r="AH1636" s="75"/>
      <c r="AI1636" s="75"/>
      <c r="AJ1636" s="75"/>
      <c r="AK1636" s="75"/>
      <c r="AL1636" s="75"/>
      <c r="AM1636" s="75"/>
    </row>
    <row r="1637">
      <c r="A1637" s="75"/>
      <c r="B1637" s="171"/>
      <c r="C1637" s="172"/>
      <c r="D1637" s="72"/>
      <c r="E1637" s="143"/>
      <c r="F1637" s="71"/>
      <c r="G1637" s="72"/>
      <c r="H1637" s="173"/>
      <c r="I1637" s="71"/>
      <c r="J1637" s="72"/>
      <c r="K1637" s="173"/>
      <c r="L1637" s="71"/>
      <c r="M1637" s="71"/>
      <c r="N1637" s="71"/>
      <c r="O1637" s="72"/>
      <c r="P1637" s="174"/>
      <c r="Q1637" s="71"/>
      <c r="R1637" s="72"/>
      <c r="S1637" s="175"/>
      <c r="T1637" s="72"/>
      <c r="U1637" s="176"/>
      <c r="V1637" s="71"/>
      <c r="W1637" s="72"/>
      <c r="X1637" s="176"/>
      <c r="Y1637" s="72"/>
      <c r="Z1637" s="175"/>
      <c r="AA1637" s="72"/>
      <c r="AB1637" s="177"/>
      <c r="AC1637" s="75"/>
      <c r="AD1637" s="75"/>
      <c r="AE1637" s="75"/>
      <c r="AF1637" s="75"/>
      <c r="AG1637" s="75"/>
      <c r="AH1637" s="75"/>
      <c r="AI1637" s="75"/>
      <c r="AJ1637" s="75"/>
      <c r="AK1637" s="75"/>
      <c r="AL1637" s="75"/>
      <c r="AM1637" s="75"/>
    </row>
    <row r="1638">
      <c r="A1638" s="75"/>
      <c r="B1638" s="171"/>
      <c r="C1638" s="172"/>
      <c r="D1638" s="72"/>
      <c r="E1638" s="143"/>
      <c r="F1638" s="71"/>
      <c r="G1638" s="72"/>
      <c r="H1638" s="173"/>
      <c r="I1638" s="71"/>
      <c r="J1638" s="72"/>
      <c r="K1638" s="173"/>
      <c r="L1638" s="71"/>
      <c r="M1638" s="71"/>
      <c r="N1638" s="71"/>
      <c r="O1638" s="72"/>
      <c r="P1638" s="174"/>
      <c r="Q1638" s="71"/>
      <c r="R1638" s="72"/>
      <c r="S1638" s="175"/>
      <c r="T1638" s="72"/>
      <c r="U1638" s="176"/>
      <c r="V1638" s="71"/>
      <c r="W1638" s="72"/>
      <c r="X1638" s="176"/>
      <c r="Y1638" s="72"/>
      <c r="Z1638" s="175"/>
      <c r="AA1638" s="72"/>
      <c r="AB1638" s="177"/>
      <c r="AC1638" s="75"/>
      <c r="AD1638" s="75"/>
      <c r="AE1638" s="75"/>
      <c r="AF1638" s="75"/>
      <c r="AG1638" s="75"/>
      <c r="AH1638" s="75"/>
      <c r="AI1638" s="75"/>
      <c r="AJ1638" s="75"/>
      <c r="AK1638" s="75"/>
      <c r="AL1638" s="75"/>
      <c r="AM1638" s="75"/>
    </row>
    <row r="1639">
      <c r="A1639" s="75"/>
      <c r="B1639" s="171"/>
      <c r="C1639" s="172"/>
      <c r="D1639" s="72"/>
      <c r="E1639" s="143"/>
      <c r="F1639" s="71"/>
      <c r="G1639" s="72"/>
      <c r="H1639" s="173"/>
      <c r="I1639" s="71"/>
      <c r="J1639" s="72"/>
      <c r="K1639" s="173"/>
      <c r="L1639" s="71"/>
      <c r="M1639" s="71"/>
      <c r="N1639" s="71"/>
      <c r="O1639" s="72"/>
      <c r="P1639" s="174"/>
      <c r="Q1639" s="71"/>
      <c r="R1639" s="72"/>
      <c r="S1639" s="175"/>
      <c r="T1639" s="72"/>
      <c r="U1639" s="176"/>
      <c r="V1639" s="71"/>
      <c r="W1639" s="72"/>
      <c r="X1639" s="176"/>
      <c r="Y1639" s="72"/>
      <c r="Z1639" s="175"/>
      <c r="AA1639" s="72"/>
      <c r="AB1639" s="177"/>
      <c r="AC1639" s="75"/>
      <c r="AD1639" s="75"/>
      <c r="AE1639" s="75"/>
      <c r="AF1639" s="75"/>
      <c r="AG1639" s="75"/>
      <c r="AH1639" s="75"/>
      <c r="AI1639" s="75"/>
      <c r="AJ1639" s="75"/>
      <c r="AK1639" s="75"/>
      <c r="AL1639" s="75"/>
      <c r="AM1639" s="75"/>
    </row>
    <row r="1640">
      <c r="A1640" s="75"/>
      <c r="B1640" s="171"/>
      <c r="C1640" s="172"/>
      <c r="D1640" s="72"/>
      <c r="E1640" s="143"/>
      <c r="F1640" s="71"/>
      <c r="G1640" s="72"/>
      <c r="H1640" s="173"/>
      <c r="I1640" s="71"/>
      <c r="J1640" s="72"/>
      <c r="K1640" s="173"/>
      <c r="L1640" s="71"/>
      <c r="M1640" s="71"/>
      <c r="N1640" s="71"/>
      <c r="O1640" s="72"/>
      <c r="P1640" s="174"/>
      <c r="Q1640" s="71"/>
      <c r="R1640" s="72"/>
      <c r="S1640" s="175"/>
      <c r="T1640" s="72"/>
      <c r="U1640" s="176"/>
      <c r="V1640" s="71"/>
      <c r="W1640" s="72"/>
      <c r="X1640" s="176"/>
      <c r="Y1640" s="72"/>
      <c r="Z1640" s="175"/>
      <c r="AA1640" s="72"/>
      <c r="AB1640" s="177"/>
      <c r="AC1640" s="75"/>
      <c r="AD1640" s="75"/>
      <c r="AE1640" s="75"/>
      <c r="AF1640" s="75"/>
      <c r="AG1640" s="75"/>
      <c r="AH1640" s="75"/>
      <c r="AI1640" s="75"/>
      <c r="AJ1640" s="75"/>
      <c r="AK1640" s="75"/>
      <c r="AL1640" s="75"/>
      <c r="AM1640" s="75"/>
    </row>
    <row r="1641">
      <c r="A1641" s="75"/>
      <c r="B1641" s="171"/>
      <c r="C1641" s="172"/>
      <c r="D1641" s="72"/>
      <c r="E1641" s="143"/>
      <c r="F1641" s="71"/>
      <c r="G1641" s="72"/>
      <c r="H1641" s="173"/>
      <c r="I1641" s="71"/>
      <c r="J1641" s="72"/>
      <c r="K1641" s="173"/>
      <c r="L1641" s="71"/>
      <c r="M1641" s="71"/>
      <c r="N1641" s="71"/>
      <c r="O1641" s="72"/>
      <c r="P1641" s="174"/>
      <c r="Q1641" s="71"/>
      <c r="R1641" s="72"/>
      <c r="S1641" s="175"/>
      <c r="T1641" s="72"/>
      <c r="U1641" s="176"/>
      <c r="V1641" s="71"/>
      <c r="W1641" s="72"/>
      <c r="X1641" s="176"/>
      <c r="Y1641" s="72"/>
      <c r="Z1641" s="175"/>
      <c r="AA1641" s="72"/>
      <c r="AB1641" s="177"/>
      <c r="AC1641" s="75"/>
      <c r="AD1641" s="75"/>
      <c r="AE1641" s="75"/>
      <c r="AF1641" s="75"/>
      <c r="AG1641" s="75"/>
      <c r="AH1641" s="75"/>
      <c r="AI1641" s="75"/>
      <c r="AJ1641" s="75"/>
      <c r="AK1641" s="75"/>
      <c r="AL1641" s="75"/>
      <c r="AM1641" s="75"/>
    </row>
    <row r="1642">
      <c r="A1642" s="75"/>
      <c r="B1642" s="171"/>
      <c r="C1642" s="172"/>
      <c r="D1642" s="72"/>
      <c r="E1642" s="143"/>
      <c r="F1642" s="71"/>
      <c r="G1642" s="72"/>
      <c r="H1642" s="173"/>
      <c r="I1642" s="71"/>
      <c r="J1642" s="72"/>
      <c r="K1642" s="173"/>
      <c r="L1642" s="71"/>
      <c r="M1642" s="71"/>
      <c r="N1642" s="71"/>
      <c r="O1642" s="72"/>
      <c r="P1642" s="174"/>
      <c r="Q1642" s="71"/>
      <c r="R1642" s="72"/>
      <c r="S1642" s="175"/>
      <c r="T1642" s="72"/>
      <c r="U1642" s="176"/>
      <c r="V1642" s="71"/>
      <c r="W1642" s="72"/>
      <c r="X1642" s="176"/>
      <c r="Y1642" s="72"/>
      <c r="Z1642" s="175"/>
      <c r="AA1642" s="72"/>
      <c r="AB1642" s="177"/>
      <c r="AC1642" s="75"/>
      <c r="AD1642" s="75"/>
      <c r="AE1642" s="75"/>
      <c r="AF1642" s="75"/>
      <c r="AG1642" s="75"/>
      <c r="AH1642" s="75"/>
      <c r="AI1642" s="75"/>
      <c r="AJ1642" s="75"/>
      <c r="AK1642" s="75"/>
      <c r="AL1642" s="75"/>
      <c r="AM1642" s="75"/>
    </row>
    <row r="1643">
      <c r="A1643" s="75"/>
      <c r="B1643" s="171"/>
      <c r="C1643" s="172"/>
      <c r="D1643" s="72"/>
      <c r="E1643" s="143"/>
      <c r="F1643" s="71"/>
      <c r="G1643" s="72"/>
      <c r="H1643" s="173"/>
      <c r="I1643" s="71"/>
      <c r="J1643" s="72"/>
      <c r="K1643" s="173"/>
      <c r="L1643" s="71"/>
      <c r="M1643" s="71"/>
      <c r="N1643" s="71"/>
      <c r="O1643" s="72"/>
      <c r="P1643" s="174"/>
      <c r="Q1643" s="71"/>
      <c r="R1643" s="72"/>
      <c r="S1643" s="175"/>
      <c r="T1643" s="72"/>
      <c r="U1643" s="176"/>
      <c r="V1643" s="71"/>
      <c r="W1643" s="72"/>
      <c r="X1643" s="176"/>
      <c r="Y1643" s="72"/>
      <c r="Z1643" s="175"/>
      <c r="AA1643" s="72"/>
      <c r="AB1643" s="177"/>
      <c r="AC1643" s="75"/>
      <c r="AD1643" s="75"/>
      <c r="AE1643" s="75"/>
      <c r="AF1643" s="75"/>
      <c r="AG1643" s="75"/>
      <c r="AH1643" s="75"/>
      <c r="AI1643" s="75"/>
      <c r="AJ1643" s="75"/>
      <c r="AK1643" s="75"/>
      <c r="AL1643" s="75"/>
      <c r="AM1643" s="75"/>
    </row>
    <row r="1644">
      <c r="A1644" s="75"/>
      <c r="B1644" s="171"/>
      <c r="C1644" s="172"/>
      <c r="D1644" s="72"/>
      <c r="E1644" s="143"/>
      <c r="F1644" s="71"/>
      <c r="G1644" s="72"/>
      <c r="H1644" s="173"/>
      <c r="I1644" s="71"/>
      <c r="J1644" s="72"/>
      <c r="K1644" s="173"/>
      <c r="L1644" s="71"/>
      <c r="M1644" s="71"/>
      <c r="N1644" s="71"/>
      <c r="O1644" s="72"/>
      <c r="P1644" s="174"/>
      <c r="Q1644" s="71"/>
      <c r="R1644" s="72"/>
      <c r="S1644" s="175"/>
      <c r="T1644" s="72"/>
      <c r="U1644" s="176"/>
      <c r="V1644" s="71"/>
      <c r="W1644" s="72"/>
      <c r="X1644" s="176"/>
      <c r="Y1644" s="72"/>
      <c r="Z1644" s="175"/>
      <c r="AA1644" s="72"/>
      <c r="AB1644" s="177"/>
      <c r="AC1644" s="75"/>
      <c r="AD1644" s="75"/>
      <c r="AE1644" s="75"/>
      <c r="AF1644" s="75"/>
      <c r="AG1644" s="75"/>
      <c r="AH1644" s="75"/>
      <c r="AI1644" s="75"/>
      <c r="AJ1644" s="75"/>
      <c r="AK1644" s="75"/>
      <c r="AL1644" s="75"/>
      <c r="AM1644" s="75"/>
    </row>
    <row r="1645">
      <c r="A1645" s="75"/>
      <c r="B1645" s="171"/>
      <c r="C1645" s="172"/>
      <c r="D1645" s="72"/>
      <c r="E1645" s="143"/>
      <c r="F1645" s="71"/>
      <c r="G1645" s="72"/>
      <c r="H1645" s="173"/>
      <c r="I1645" s="71"/>
      <c r="J1645" s="72"/>
      <c r="K1645" s="173"/>
      <c r="L1645" s="71"/>
      <c r="M1645" s="71"/>
      <c r="N1645" s="71"/>
      <c r="O1645" s="72"/>
      <c r="P1645" s="174"/>
      <c r="Q1645" s="71"/>
      <c r="R1645" s="72"/>
      <c r="S1645" s="175"/>
      <c r="T1645" s="72"/>
      <c r="U1645" s="176"/>
      <c r="V1645" s="71"/>
      <c r="W1645" s="72"/>
      <c r="X1645" s="176"/>
      <c r="Y1645" s="72"/>
      <c r="Z1645" s="175"/>
      <c r="AA1645" s="72"/>
      <c r="AB1645" s="177"/>
      <c r="AC1645" s="75"/>
      <c r="AD1645" s="75"/>
      <c r="AE1645" s="75"/>
      <c r="AF1645" s="75"/>
      <c r="AG1645" s="75"/>
      <c r="AH1645" s="75"/>
      <c r="AI1645" s="75"/>
      <c r="AJ1645" s="75"/>
      <c r="AK1645" s="75"/>
      <c r="AL1645" s="75"/>
      <c r="AM1645" s="75"/>
    </row>
    <row r="1646">
      <c r="A1646" s="75"/>
      <c r="B1646" s="171"/>
      <c r="C1646" s="172"/>
      <c r="D1646" s="72"/>
      <c r="E1646" s="143"/>
      <c r="F1646" s="71"/>
      <c r="G1646" s="72"/>
      <c r="H1646" s="173"/>
      <c r="I1646" s="71"/>
      <c r="J1646" s="72"/>
      <c r="K1646" s="173"/>
      <c r="L1646" s="71"/>
      <c r="M1646" s="71"/>
      <c r="N1646" s="71"/>
      <c r="O1646" s="72"/>
      <c r="P1646" s="174"/>
      <c r="Q1646" s="71"/>
      <c r="R1646" s="72"/>
      <c r="S1646" s="175"/>
      <c r="T1646" s="72"/>
      <c r="U1646" s="176"/>
      <c r="V1646" s="71"/>
      <c r="W1646" s="72"/>
      <c r="X1646" s="176"/>
      <c r="Y1646" s="72"/>
      <c r="Z1646" s="175"/>
      <c r="AA1646" s="72"/>
      <c r="AB1646" s="177"/>
      <c r="AC1646" s="75"/>
      <c r="AD1646" s="75"/>
      <c r="AE1646" s="75"/>
      <c r="AF1646" s="75"/>
      <c r="AG1646" s="75"/>
      <c r="AH1646" s="75"/>
      <c r="AI1646" s="75"/>
      <c r="AJ1646" s="75"/>
      <c r="AK1646" s="75"/>
      <c r="AL1646" s="75"/>
      <c r="AM1646" s="75"/>
    </row>
    <row r="1647">
      <c r="A1647" s="75"/>
      <c r="B1647" s="171"/>
      <c r="C1647" s="172"/>
      <c r="D1647" s="72"/>
      <c r="E1647" s="143"/>
      <c r="F1647" s="71"/>
      <c r="G1647" s="72"/>
      <c r="H1647" s="173"/>
      <c r="I1647" s="71"/>
      <c r="J1647" s="72"/>
      <c r="K1647" s="173"/>
      <c r="L1647" s="71"/>
      <c r="M1647" s="71"/>
      <c r="N1647" s="71"/>
      <c r="O1647" s="72"/>
      <c r="P1647" s="174"/>
      <c r="Q1647" s="71"/>
      <c r="R1647" s="72"/>
      <c r="S1647" s="175"/>
      <c r="T1647" s="72"/>
      <c r="U1647" s="176"/>
      <c r="V1647" s="71"/>
      <c r="W1647" s="72"/>
      <c r="X1647" s="176"/>
      <c r="Y1647" s="72"/>
      <c r="Z1647" s="175"/>
      <c r="AA1647" s="72"/>
      <c r="AB1647" s="177"/>
      <c r="AC1647" s="75"/>
      <c r="AD1647" s="75"/>
      <c r="AE1647" s="75"/>
      <c r="AF1647" s="75"/>
      <c r="AG1647" s="75"/>
      <c r="AH1647" s="75"/>
      <c r="AI1647" s="75"/>
      <c r="AJ1647" s="75"/>
      <c r="AK1647" s="75"/>
      <c r="AL1647" s="75"/>
      <c r="AM1647" s="75"/>
    </row>
    <row r="1648">
      <c r="A1648" s="75"/>
      <c r="B1648" s="171"/>
      <c r="C1648" s="172"/>
      <c r="D1648" s="72"/>
      <c r="E1648" s="143"/>
      <c r="F1648" s="71"/>
      <c r="G1648" s="72"/>
      <c r="H1648" s="173"/>
      <c r="I1648" s="71"/>
      <c r="J1648" s="72"/>
      <c r="K1648" s="173"/>
      <c r="L1648" s="71"/>
      <c r="M1648" s="71"/>
      <c r="N1648" s="71"/>
      <c r="O1648" s="72"/>
      <c r="P1648" s="174"/>
      <c r="Q1648" s="71"/>
      <c r="R1648" s="72"/>
      <c r="S1648" s="175"/>
      <c r="T1648" s="72"/>
      <c r="U1648" s="176"/>
      <c r="V1648" s="71"/>
      <c r="W1648" s="72"/>
      <c r="X1648" s="176"/>
      <c r="Y1648" s="72"/>
      <c r="Z1648" s="175"/>
      <c r="AA1648" s="72"/>
      <c r="AB1648" s="177"/>
      <c r="AC1648" s="75"/>
      <c r="AD1648" s="75"/>
      <c r="AE1648" s="75"/>
      <c r="AF1648" s="75"/>
      <c r="AG1648" s="75"/>
      <c r="AH1648" s="75"/>
      <c r="AI1648" s="75"/>
      <c r="AJ1648" s="75"/>
      <c r="AK1648" s="75"/>
      <c r="AL1648" s="75"/>
      <c r="AM1648" s="75"/>
    </row>
    <row r="1649">
      <c r="A1649" s="75"/>
      <c r="B1649" s="171"/>
      <c r="C1649" s="172"/>
      <c r="D1649" s="72"/>
      <c r="E1649" s="143"/>
      <c r="F1649" s="71"/>
      <c r="G1649" s="72"/>
      <c r="H1649" s="173"/>
      <c r="I1649" s="71"/>
      <c r="J1649" s="72"/>
      <c r="K1649" s="173"/>
      <c r="L1649" s="71"/>
      <c r="M1649" s="71"/>
      <c r="N1649" s="71"/>
      <c r="O1649" s="72"/>
      <c r="P1649" s="174"/>
      <c r="Q1649" s="71"/>
      <c r="R1649" s="72"/>
      <c r="S1649" s="175"/>
      <c r="T1649" s="72"/>
      <c r="U1649" s="176"/>
      <c r="V1649" s="71"/>
      <c r="W1649" s="72"/>
      <c r="X1649" s="176"/>
      <c r="Y1649" s="72"/>
      <c r="Z1649" s="175"/>
      <c r="AA1649" s="72"/>
      <c r="AB1649" s="177"/>
      <c r="AC1649" s="75"/>
      <c r="AD1649" s="75"/>
      <c r="AE1649" s="75"/>
      <c r="AF1649" s="75"/>
      <c r="AG1649" s="75"/>
      <c r="AH1649" s="75"/>
      <c r="AI1649" s="75"/>
      <c r="AJ1649" s="75"/>
      <c r="AK1649" s="75"/>
      <c r="AL1649" s="75"/>
      <c r="AM1649" s="75"/>
    </row>
    <row r="1650">
      <c r="A1650" s="75"/>
      <c r="B1650" s="171"/>
      <c r="C1650" s="172"/>
      <c r="D1650" s="72"/>
      <c r="E1650" s="143"/>
      <c r="F1650" s="71"/>
      <c r="G1650" s="72"/>
      <c r="H1650" s="173"/>
      <c r="I1650" s="71"/>
      <c r="J1650" s="72"/>
      <c r="K1650" s="173"/>
      <c r="L1650" s="71"/>
      <c r="M1650" s="71"/>
      <c r="N1650" s="71"/>
      <c r="O1650" s="72"/>
      <c r="P1650" s="174"/>
      <c r="Q1650" s="71"/>
      <c r="R1650" s="72"/>
      <c r="S1650" s="175"/>
      <c r="T1650" s="72"/>
      <c r="U1650" s="176"/>
      <c r="V1650" s="71"/>
      <c r="W1650" s="72"/>
      <c r="X1650" s="176"/>
      <c r="Y1650" s="72"/>
      <c r="Z1650" s="175"/>
      <c r="AA1650" s="72"/>
      <c r="AB1650" s="177"/>
      <c r="AC1650" s="75"/>
      <c r="AD1650" s="75"/>
      <c r="AE1650" s="75"/>
      <c r="AF1650" s="75"/>
      <c r="AG1650" s="75"/>
      <c r="AH1650" s="75"/>
      <c r="AI1650" s="75"/>
      <c r="AJ1650" s="75"/>
      <c r="AK1650" s="75"/>
      <c r="AL1650" s="75"/>
      <c r="AM1650" s="75"/>
    </row>
    <row r="1651">
      <c r="A1651" s="75"/>
      <c r="B1651" s="171"/>
      <c r="C1651" s="172"/>
      <c r="D1651" s="72"/>
      <c r="E1651" s="143"/>
      <c r="F1651" s="71"/>
      <c r="G1651" s="72"/>
      <c r="H1651" s="173"/>
      <c r="I1651" s="71"/>
      <c r="J1651" s="72"/>
      <c r="K1651" s="173"/>
      <c r="L1651" s="71"/>
      <c r="M1651" s="71"/>
      <c r="N1651" s="71"/>
      <c r="O1651" s="72"/>
      <c r="P1651" s="174"/>
      <c r="Q1651" s="71"/>
      <c r="R1651" s="72"/>
      <c r="S1651" s="175"/>
      <c r="T1651" s="72"/>
      <c r="U1651" s="176"/>
      <c r="V1651" s="71"/>
      <c r="W1651" s="72"/>
      <c r="X1651" s="176"/>
      <c r="Y1651" s="72"/>
      <c r="Z1651" s="175"/>
      <c r="AA1651" s="72"/>
      <c r="AB1651" s="177"/>
      <c r="AC1651" s="75"/>
      <c r="AD1651" s="75"/>
      <c r="AE1651" s="75"/>
      <c r="AF1651" s="75"/>
      <c r="AG1651" s="75"/>
      <c r="AH1651" s="75"/>
      <c r="AI1651" s="75"/>
      <c r="AJ1651" s="75"/>
      <c r="AK1651" s="75"/>
      <c r="AL1651" s="75"/>
      <c r="AM1651" s="75"/>
    </row>
    <row r="1652">
      <c r="A1652" s="75"/>
      <c r="B1652" s="171"/>
      <c r="C1652" s="172"/>
      <c r="D1652" s="72"/>
      <c r="E1652" s="143"/>
      <c r="F1652" s="71"/>
      <c r="G1652" s="72"/>
      <c r="H1652" s="173"/>
      <c r="I1652" s="71"/>
      <c r="J1652" s="72"/>
      <c r="K1652" s="173"/>
      <c r="L1652" s="71"/>
      <c r="M1652" s="71"/>
      <c r="N1652" s="71"/>
      <c r="O1652" s="72"/>
      <c r="P1652" s="174"/>
      <c r="Q1652" s="71"/>
      <c r="R1652" s="72"/>
      <c r="S1652" s="175"/>
      <c r="T1652" s="72"/>
      <c r="U1652" s="176"/>
      <c r="V1652" s="71"/>
      <c r="W1652" s="72"/>
      <c r="X1652" s="176"/>
      <c r="Y1652" s="72"/>
      <c r="Z1652" s="175"/>
      <c r="AA1652" s="72"/>
      <c r="AB1652" s="177"/>
      <c r="AC1652" s="75"/>
      <c r="AD1652" s="75"/>
      <c r="AE1652" s="75"/>
      <c r="AF1652" s="75"/>
      <c r="AG1652" s="75"/>
      <c r="AH1652" s="75"/>
      <c r="AI1652" s="75"/>
      <c r="AJ1652" s="75"/>
      <c r="AK1652" s="75"/>
      <c r="AL1652" s="75"/>
      <c r="AM1652" s="75"/>
    </row>
    <row r="1653">
      <c r="A1653" s="75"/>
      <c r="B1653" s="171"/>
      <c r="C1653" s="172"/>
      <c r="D1653" s="72"/>
      <c r="E1653" s="143"/>
      <c r="F1653" s="71"/>
      <c r="G1653" s="72"/>
      <c r="H1653" s="173"/>
      <c r="I1653" s="71"/>
      <c r="J1653" s="72"/>
      <c r="K1653" s="173"/>
      <c r="L1653" s="71"/>
      <c r="M1653" s="71"/>
      <c r="N1653" s="71"/>
      <c r="O1653" s="72"/>
      <c r="P1653" s="174"/>
      <c r="Q1653" s="71"/>
      <c r="R1653" s="72"/>
      <c r="S1653" s="175"/>
      <c r="T1653" s="72"/>
      <c r="U1653" s="176"/>
      <c r="V1653" s="71"/>
      <c r="W1653" s="72"/>
      <c r="X1653" s="176"/>
      <c r="Y1653" s="72"/>
      <c r="Z1653" s="175"/>
      <c r="AA1653" s="72"/>
      <c r="AB1653" s="177"/>
      <c r="AC1653" s="75"/>
      <c r="AD1653" s="75"/>
      <c r="AE1653" s="75"/>
      <c r="AF1653" s="75"/>
      <c r="AG1653" s="75"/>
      <c r="AH1653" s="75"/>
      <c r="AI1653" s="75"/>
      <c r="AJ1653" s="75"/>
      <c r="AK1653" s="75"/>
      <c r="AL1653" s="75"/>
      <c r="AM1653" s="75"/>
    </row>
    <row r="1654">
      <c r="A1654" s="75"/>
      <c r="B1654" s="171"/>
      <c r="C1654" s="172"/>
      <c r="D1654" s="72"/>
      <c r="E1654" s="143"/>
      <c r="F1654" s="71"/>
      <c r="G1654" s="72"/>
      <c r="H1654" s="173"/>
      <c r="I1654" s="71"/>
      <c r="J1654" s="72"/>
      <c r="K1654" s="173"/>
      <c r="L1654" s="71"/>
      <c r="M1654" s="71"/>
      <c r="N1654" s="71"/>
      <c r="O1654" s="72"/>
      <c r="P1654" s="174"/>
      <c r="Q1654" s="71"/>
      <c r="R1654" s="72"/>
      <c r="S1654" s="175"/>
      <c r="T1654" s="72"/>
      <c r="U1654" s="176"/>
      <c r="V1654" s="71"/>
      <c r="W1654" s="72"/>
      <c r="X1654" s="176"/>
      <c r="Y1654" s="72"/>
      <c r="Z1654" s="175"/>
      <c r="AA1654" s="72"/>
      <c r="AB1654" s="177"/>
      <c r="AC1654" s="75"/>
      <c r="AD1654" s="75"/>
      <c r="AE1654" s="75"/>
      <c r="AF1654" s="75"/>
      <c r="AG1654" s="75"/>
      <c r="AH1654" s="75"/>
      <c r="AI1654" s="75"/>
      <c r="AJ1654" s="75"/>
      <c r="AK1654" s="75"/>
      <c r="AL1654" s="75"/>
      <c r="AM1654" s="75"/>
    </row>
    <row r="1655">
      <c r="A1655" s="75"/>
      <c r="B1655" s="171"/>
      <c r="C1655" s="172"/>
      <c r="D1655" s="72"/>
      <c r="E1655" s="143"/>
      <c r="F1655" s="71"/>
      <c r="G1655" s="72"/>
      <c r="H1655" s="173"/>
      <c r="I1655" s="71"/>
      <c r="J1655" s="72"/>
      <c r="K1655" s="173"/>
      <c r="L1655" s="71"/>
      <c r="M1655" s="71"/>
      <c r="N1655" s="71"/>
      <c r="O1655" s="72"/>
      <c r="P1655" s="174"/>
      <c r="Q1655" s="71"/>
      <c r="R1655" s="72"/>
      <c r="S1655" s="175"/>
      <c r="T1655" s="72"/>
      <c r="U1655" s="176"/>
      <c r="V1655" s="71"/>
      <c r="W1655" s="72"/>
      <c r="X1655" s="176"/>
      <c r="Y1655" s="72"/>
      <c r="Z1655" s="175"/>
      <c r="AA1655" s="72"/>
      <c r="AB1655" s="177"/>
      <c r="AC1655" s="75"/>
      <c r="AD1655" s="75"/>
      <c r="AE1655" s="75"/>
      <c r="AF1655" s="75"/>
      <c r="AG1655" s="75"/>
      <c r="AH1655" s="75"/>
      <c r="AI1655" s="75"/>
      <c r="AJ1655" s="75"/>
      <c r="AK1655" s="75"/>
      <c r="AL1655" s="75"/>
      <c r="AM1655" s="75"/>
    </row>
    <row r="1656">
      <c r="A1656" s="75"/>
      <c r="B1656" s="171"/>
      <c r="C1656" s="172"/>
      <c r="D1656" s="72"/>
      <c r="E1656" s="143"/>
      <c r="F1656" s="71"/>
      <c r="G1656" s="72"/>
      <c r="H1656" s="173"/>
      <c r="I1656" s="71"/>
      <c r="J1656" s="72"/>
      <c r="K1656" s="173"/>
      <c r="L1656" s="71"/>
      <c r="M1656" s="71"/>
      <c r="N1656" s="71"/>
      <c r="O1656" s="72"/>
      <c r="P1656" s="174"/>
      <c r="Q1656" s="71"/>
      <c r="R1656" s="72"/>
      <c r="S1656" s="175"/>
      <c r="T1656" s="72"/>
      <c r="U1656" s="176"/>
      <c r="V1656" s="71"/>
      <c r="W1656" s="72"/>
      <c r="X1656" s="176"/>
      <c r="Y1656" s="72"/>
      <c r="Z1656" s="175"/>
      <c r="AA1656" s="72"/>
      <c r="AB1656" s="177"/>
      <c r="AC1656" s="75"/>
      <c r="AD1656" s="75"/>
      <c r="AE1656" s="75"/>
      <c r="AF1656" s="75"/>
      <c r="AG1656" s="75"/>
      <c r="AH1656" s="75"/>
      <c r="AI1656" s="75"/>
      <c r="AJ1656" s="75"/>
      <c r="AK1656" s="75"/>
      <c r="AL1656" s="75"/>
      <c r="AM1656" s="75"/>
    </row>
    <row r="1657">
      <c r="A1657" s="75"/>
      <c r="B1657" s="171"/>
      <c r="C1657" s="172"/>
      <c r="D1657" s="72"/>
      <c r="E1657" s="143"/>
      <c r="F1657" s="71"/>
      <c r="G1657" s="72"/>
      <c r="H1657" s="173"/>
      <c r="I1657" s="71"/>
      <c r="J1657" s="72"/>
      <c r="K1657" s="173"/>
      <c r="L1657" s="71"/>
      <c r="M1657" s="71"/>
      <c r="N1657" s="71"/>
      <c r="O1657" s="72"/>
      <c r="P1657" s="174"/>
      <c r="Q1657" s="71"/>
      <c r="R1657" s="72"/>
      <c r="S1657" s="175"/>
      <c r="T1657" s="72"/>
      <c r="U1657" s="176"/>
      <c r="V1657" s="71"/>
      <c r="W1657" s="72"/>
      <c r="X1657" s="176"/>
      <c r="Y1657" s="72"/>
      <c r="Z1657" s="175"/>
      <c r="AA1657" s="72"/>
      <c r="AB1657" s="177"/>
      <c r="AC1657" s="75"/>
      <c r="AD1657" s="75"/>
      <c r="AE1657" s="75"/>
      <c r="AF1657" s="75"/>
      <c r="AG1657" s="75"/>
      <c r="AH1657" s="75"/>
      <c r="AI1657" s="75"/>
      <c r="AJ1657" s="75"/>
      <c r="AK1657" s="75"/>
      <c r="AL1657" s="75"/>
      <c r="AM1657" s="75"/>
    </row>
    <row r="1658">
      <c r="A1658" s="75"/>
      <c r="B1658" s="171"/>
      <c r="C1658" s="172"/>
      <c r="D1658" s="72"/>
      <c r="E1658" s="143"/>
      <c r="F1658" s="71"/>
      <c r="G1658" s="72"/>
      <c r="H1658" s="173"/>
      <c r="I1658" s="71"/>
      <c r="J1658" s="72"/>
      <c r="K1658" s="173"/>
      <c r="L1658" s="71"/>
      <c r="M1658" s="71"/>
      <c r="N1658" s="71"/>
      <c r="O1658" s="72"/>
      <c r="P1658" s="174"/>
      <c r="Q1658" s="71"/>
      <c r="R1658" s="72"/>
      <c r="S1658" s="175"/>
      <c r="T1658" s="72"/>
      <c r="U1658" s="176"/>
      <c r="V1658" s="71"/>
      <c r="W1658" s="72"/>
      <c r="X1658" s="176"/>
      <c r="Y1658" s="72"/>
      <c r="Z1658" s="175"/>
      <c r="AA1658" s="72"/>
      <c r="AB1658" s="177"/>
      <c r="AC1658" s="75"/>
      <c r="AD1658" s="75"/>
      <c r="AE1658" s="75"/>
      <c r="AF1658" s="75"/>
      <c r="AG1658" s="75"/>
      <c r="AH1658" s="75"/>
      <c r="AI1658" s="75"/>
      <c r="AJ1658" s="75"/>
      <c r="AK1658" s="75"/>
      <c r="AL1658" s="75"/>
      <c r="AM1658" s="75"/>
    </row>
    <row r="1659">
      <c r="A1659" s="75"/>
      <c r="B1659" s="171"/>
      <c r="C1659" s="172"/>
      <c r="D1659" s="72"/>
      <c r="E1659" s="143"/>
      <c r="F1659" s="71"/>
      <c r="G1659" s="72"/>
      <c r="H1659" s="173"/>
      <c r="I1659" s="71"/>
      <c r="J1659" s="72"/>
      <c r="K1659" s="173"/>
      <c r="L1659" s="71"/>
      <c r="M1659" s="71"/>
      <c r="N1659" s="71"/>
      <c r="O1659" s="72"/>
      <c r="P1659" s="174"/>
      <c r="Q1659" s="71"/>
      <c r="R1659" s="72"/>
      <c r="S1659" s="175"/>
      <c r="T1659" s="72"/>
      <c r="U1659" s="176"/>
      <c r="V1659" s="71"/>
      <c r="W1659" s="72"/>
      <c r="X1659" s="176"/>
      <c r="Y1659" s="72"/>
      <c r="Z1659" s="175"/>
      <c r="AA1659" s="72"/>
      <c r="AB1659" s="177"/>
      <c r="AC1659" s="75"/>
      <c r="AD1659" s="75"/>
      <c r="AE1659" s="75"/>
      <c r="AF1659" s="75"/>
      <c r="AG1659" s="75"/>
      <c r="AH1659" s="75"/>
      <c r="AI1659" s="75"/>
      <c r="AJ1659" s="75"/>
      <c r="AK1659" s="75"/>
      <c r="AL1659" s="75"/>
      <c r="AM1659" s="75"/>
    </row>
    <row r="1660">
      <c r="A1660" s="75"/>
      <c r="B1660" s="171"/>
      <c r="C1660" s="172"/>
      <c r="D1660" s="72"/>
      <c r="E1660" s="143"/>
      <c r="F1660" s="71"/>
      <c r="G1660" s="72"/>
      <c r="H1660" s="173"/>
      <c r="I1660" s="71"/>
      <c r="J1660" s="72"/>
      <c r="K1660" s="173"/>
      <c r="L1660" s="71"/>
      <c r="M1660" s="71"/>
      <c r="N1660" s="71"/>
      <c r="O1660" s="72"/>
      <c r="P1660" s="174"/>
      <c r="Q1660" s="71"/>
      <c r="R1660" s="72"/>
      <c r="S1660" s="175"/>
      <c r="T1660" s="72"/>
      <c r="U1660" s="176"/>
      <c r="V1660" s="71"/>
      <c r="W1660" s="72"/>
      <c r="X1660" s="176"/>
      <c r="Y1660" s="72"/>
      <c r="Z1660" s="175"/>
      <c r="AA1660" s="72"/>
      <c r="AB1660" s="177"/>
      <c r="AC1660" s="75"/>
      <c r="AD1660" s="75"/>
      <c r="AE1660" s="75"/>
      <c r="AF1660" s="75"/>
      <c r="AG1660" s="75"/>
      <c r="AH1660" s="75"/>
      <c r="AI1660" s="75"/>
      <c r="AJ1660" s="75"/>
      <c r="AK1660" s="75"/>
      <c r="AL1660" s="75"/>
      <c r="AM1660" s="75"/>
    </row>
    <row r="1661">
      <c r="A1661" s="75"/>
      <c r="B1661" s="171"/>
      <c r="C1661" s="172"/>
      <c r="D1661" s="72"/>
      <c r="E1661" s="143"/>
      <c r="F1661" s="71"/>
      <c r="G1661" s="72"/>
      <c r="H1661" s="173"/>
      <c r="I1661" s="71"/>
      <c r="J1661" s="72"/>
      <c r="K1661" s="173"/>
      <c r="L1661" s="71"/>
      <c r="M1661" s="71"/>
      <c r="N1661" s="71"/>
      <c r="O1661" s="72"/>
      <c r="P1661" s="174"/>
      <c r="Q1661" s="71"/>
      <c r="R1661" s="72"/>
      <c r="S1661" s="175"/>
      <c r="T1661" s="72"/>
      <c r="U1661" s="176"/>
      <c r="V1661" s="71"/>
      <c r="W1661" s="72"/>
      <c r="X1661" s="176"/>
      <c r="Y1661" s="72"/>
      <c r="Z1661" s="175"/>
      <c r="AA1661" s="72"/>
      <c r="AB1661" s="177"/>
      <c r="AC1661" s="75"/>
      <c r="AD1661" s="75"/>
      <c r="AE1661" s="75"/>
      <c r="AF1661" s="75"/>
      <c r="AG1661" s="75"/>
      <c r="AH1661" s="75"/>
      <c r="AI1661" s="75"/>
      <c r="AJ1661" s="75"/>
      <c r="AK1661" s="75"/>
      <c r="AL1661" s="75"/>
      <c r="AM1661" s="75"/>
    </row>
    <row r="1662">
      <c r="A1662" s="75"/>
      <c r="B1662" s="171"/>
      <c r="C1662" s="172"/>
      <c r="D1662" s="72"/>
      <c r="E1662" s="143"/>
      <c r="F1662" s="71"/>
      <c r="G1662" s="72"/>
      <c r="H1662" s="173"/>
      <c r="I1662" s="71"/>
      <c r="J1662" s="72"/>
      <c r="K1662" s="173"/>
      <c r="L1662" s="71"/>
      <c r="M1662" s="71"/>
      <c r="N1662" s="71"/>
      <c r="O1662" s="72"/>
      <c r="P1662" s="174"/>
      <c r="Q1662" s="71"/>
      <c r="R1662" s="72"/>
      <c r="S1662" s="175"/>
      <c r="T1662" s="72"/>
      <c r="U1662" s="176"/>
      <c r="V1662" s="71"/>
      <c r="W1662" s="72"/>
      <c r="X1662" s="176"/>
      <c r="Y1662" s="72"/>
      <c r="Z1662" s="175"/>
      <c r="AA1662" s="72"/>
      <c r="AB1662" s="177"/>
      <c r="AC1662" s="75"/>
      <c r="AD1662" s="75"/>
      <c r="AE1662" s="75"/>
      <c r="AF1662" s="75"/>
      <c r="AG1662" s="75"/>
      <c r="AH1662" s="75"/>
      <c r="AI1662" s="75"/>
      <c r="AJ1662" s="75"/>
      <c r="AK1662" s="75"/>
      <c r="AL1662" s="75"/>
      <c r="AM1662" s="75"/>
    </row>
    <row r="1663">
      <c r="A1663" s="75"/>
      <c r="B1663" s="171"/>
      <c r="C1663" s="172"/>
      <c r="D1663" s="72"/>
      <c r="E1663" s="143"/>
      <c r="F1663" s="71"/>
      <c r="G1663" s="72"/>
      <c r="H1663" s="173"/>
      <c r="I1663" s="71"/>
      <c r="J1663" s="72"/>
      <c r="K1663" s="173"/>
      <c r="L1663" s="71"/>
      <c r="M1663" s="71"/>
      <c r="N1663" s="71"/>
      <c r="O1663" s="72"/>
      <c r="P1663" s="174"/>
      <c r="Q1663" s="71"/>
      <c r="R1663" s="72"/>
      <c r="S1663" s="175"/>
      <c r="T1663" s="72"/>
      <c r="U1663" s="176"/>
      <c r="V1663" s="71"/>
      <c r="W1663" s="72"/>
      <c r="X1663" s="176"/>
      <c r="Y1663" s="72"/>
      <c r="Z1663" s="175"/>
      <c r="AA1663" s="72"/>
      <c r="AB1663" s="177"/>
      <c r="AC1663" s="75"/>
      <c r="AD1663" s="75"/>
      <c r="AE1663" s="75"/>
      <c r="AF1663" s="75"/>
      <c r="AG1663" s="75"/>
      <c r="AH1663" s="75"/>
      <c r="AI1663" s="75"/>
      <c r="AJ1663" s="75"/>
      <c r="AK1663" s="75"/>
      <c r="AL1663" s="75"/>
      <c r="AM1663" s="75"/>
    </row>
    <row r="1664">
      <c r="A1664" s="75"/>
      <c r="B1664" s="171"/>
      <c r="C1664" s="172"/>
      <c r="D1664" s="72"/>
      <c r="E1664" s="143"/>
      <c r="F1664" s="71"/>
      <c r="G1664" s="72"/>
      <c r="H1664" s="173"/>
      <c r="I1664" s="71"/>
      <c r="J1664" s="72"/>
      <c r="K1664" s="173"/>
      <c r="L1664" s="71"/>
      <c r="M1664" s="71"/>
      <c r="N1664" s="71"/>
      <c r="O1664" s="72"/>
      <c r="P1664" s="174"/>
      <c r="Q1664" s="71"/>
      <c r="R1664" s="72"/>
      <c r="S1664" s="175"/>
      <c r="T1664" s="72"/>
      <c r="U1664" s="176"/>
      <c r="V1664" s="71"/>
      <c r="W1664" s="72"/>
      <c r="X1664" s="176"/>
      <c r="Y1664" s="72"/>
      <c r="Z1664" s="175"/>
      <c r="AA1664" s="72"/>
      <c r="AB1664" s="177"/>
      <c r="AC1664" s="75"/>
      <c r="AD1664" s="75"/>
      <c r="AE1664" s="75"/>
      <c r="AF1664" s="75"/>
      <c r="AG1664" s="75"/>
      <c r="AH1664" s="75"/>
      <c r="AI1664" s="75"/>
      <c r="AJ1664" s="75"/>
      <c r="AK1664" s="75"/>
      <c r="AL1664" s="75"/>
      <c r="AM1664" s="75"/>
    </row>
    <row r="1665">
      <c r="A1665" s="75"/>
      <c r="B1665" s="171"/>
      <c r="C1665" s="172"/>
      <c r="D1665" s="72"/>
      <c r="E1665" s="143"/>
      <c r="F1665" s="71"/>
      <c r="G1665" s="72"/>
      <c r="H1665" s="173"/>
      <c r="I1665" s="71"/>
      <c r="J1665" s="72"/>
      <c r="K1665" s="173"/>
      <c r="L1665" s="71"/>
      <c r="M1665" s="71"/>
      <c r="N1665" s="71"/>
      <c r="O1665" s="72"/>
      <c r="P1665" s="174"/>
      <c r="Q1665" s="71"/>
      <c r="R1665" s="72"/>
      <c r="S1665" s="175"/>
      <c r="T1665" s="72"/>
      <c r="U1665" s="176"/>
      <c r="V1665" s="71"/>
      <c r="W1665" s="72"/>
      <c r="X1665" s="176"/>
      <c r="Y1665" s="72"/>
      <c r="Z1665" s="175"/>
      <c r="AA1665" s="72"/>
      <c r="AB1665" s="177"/>
      <c r="AC1665" s="75"/>
      <c r="AD1665" s="75"/>
      <c r="AE1665" s="75"/>
      <c r="AF1665" s="75"/>
      <c r="AG1665" s="75"/>
      <c r="AH1665" s="75"/>
      <c r="AI1665" s="75"/>
      <c r="AJ1665" s="75"/>
      <c r="AK1665" s="75"/>
      <c r="AL1665" s="75"/>
      <c r="AM1665" s="75"/>
    </row>
    <row r="1666">
      <c r="A1666" s="75"/>
      <c r="B1666" s="171"/>
      <c r="C1666" s="172"/>
      <c r="D1666" s="72"/>
      <c r="E1666" s="143"/>
      <c r="F1666" s="71"/>
      <c r="G1666" s="72"/>
      <c r="H1666" s="173"/>
      <c r="I1666" s="71"/>
      <c r="J1666" s="72"/>
      <c r="K1666" s="173"/>
      <c r="L1666" s="71"/>
      <c r="M1666" s="71"/>
      <c r="N1666" s="71"/>
      <c r="O1666" s="72"/>
      <c r="P1666" s="174"/>
      <c r="Q1666" s="71"/>
      <c r="R1666" s="72"/>
      <c r="S1666" s="175"/>
      <c r="T1666" s="72"/>
      <c r="U1666" s="176"/>
      <c r="V1666" s="71"/>
      <c r="W1666" s="72"/>
      <c r="X1666" s="176"/>
      <c r="Y1666" s="72"/>
      <c r="Z1666" s="175"/>
      <c r="AA1666" s="72"/>
      <c r="AB1666" s="177"/>
      <c r="AC1666" s="75"/>
      <c r="AD1666" s="75"/>
      <c r="AE1666" s="75"/>
      <c r="AF1666" s="75"/>
      <c r="AG1666" s="75"/>
      <c r="AH1666" s="75"/>
      <c r="AI1666" s="75"/>
      <c r="AJ1666" s="75"/>
      <c r="AK1666" s="75"/>
      <c r="AL1666" s="75"/>
      <c r="AM1666" s="75"/>
    </row>
    <row r="1667">
      <c r="A1667" s="75"/>
      <c r="B1667" s="171"/>
      <c r="C1667" s="172"/>
      <c r="D1667" s="72"/>
      <c r="E1667" s="143"/>
      <c r="F1667" s="71"/>
      <c r="G1667" s="72"/>
      <c r="H1667" s="173"/>
      <c r="I1667" s="71"/>
      <c r="J1667" s="72"/>
      <c r="K1667" s="173"/>
      <c r="L1667" s="71"/>
      <c r="M1667" s="71"/>
      <c r="N1667" s="71"/>
      <c r="O1667" s="72"/>
      <c r="P1667" s="174"/>
      <c r="Q1667" s="71"/>
      <c r="R1667" s="72"/>
      <c r="S1667" s="175"/>
      <c r="T1667" s="72"/>
      <c r="U1667" s="176"/>
      <c r="V1667" s="71"/>
      <c r="W1667" s="72"/>
      <c r="X1667" s="176"/>
      <c r="Y1667" s="72"/>
      <c r="Z1667" s="175"/>
      <c r="AA1667" s="72"/>
      <c r="AB1667" s="177"/>
      <c r="AC1667" s="75"/>
      <c r="AD1667" s="75"/>
      <c r="AE1667" s="75"/>
      <c r="AF1667" s="75"/>
      <c r="AG1667" s="75"/>
      <c r="AH1667" s="75"/>
      <c r="AI1667" s="75"/>
      <c r="AJ1667" s="75"/>
      <c r="AK1667" s="75"/>
      <c r="AL1667" s="75"/>
      <c r="AM1667" s="75"/>
    </row>
    <row r="1668">
      <c r="A1668" s="75"/>
      <c r="B1668" s="171"/>
      <c r="C1668" s="172"/>
      <c r="D1668" s="72"/>
      <c r="E1668" s="143"/>
      <c r="F1668" s="71"/>
      <c r="G1668" s="72"/>
      <c r="H1668" s="173"/>
      <c r="I1668" s="71"/>
      <c r="J1668" s="72"/>
      <c r="K1668" s="173"/>
      <c r="L1668" s="71"/>
      <c r="M1668" s="71"/>
      <c r="N1668" s="71"/>
      <c r="O1668" s="72"/>
      <c r="P1668" s="174"/>
      <c r="Q1668" s="71"/>
      <c r="R1668" s="72"/>
      <c r="S1668" s="175"/>
      <c r="T1668" s="72"/>
      <c r="U1668" s="176"/>
      <c r="V1668" s="71"/>
      <c r="W1668" s="72"/>
      <c r="X1668" s="176"/>
      <c r="Y1668" s="72"/>
      <c r="Z1668" s="175"/>
      <c r="AA1668" s="72"/>
      <c r="AB1668" s="177"/>
      <c r="AC1668" s="75"/>
      <c r="AD1668" s="75"/>
      <c r="AE1668" s="75"/>
      <c r="AF1668" s="75"/>
      <c r="AG1668" s="75"/>
      <c r="AH1668" s="75"/>
      <c r="AI1668" s="75"/>
      <c r="AJ1668" s="75"/>
      <c r="AK1668" s="75"/>
      <c r="AL1668" s="75"/>
      <c r="AM1668" s="75"/>
    </row>
    <row r="1669">
      <c r="A1669" s="75"/>
      <c r="B1669" s="171"/>
      <c r="C1669" s="172"/>
      <c r="D1669" s="72"/>
      <c r="E1669" s="143"/>
      <c r="F1669" s="71"/>
      <c r="G1669" s="72"/>
      <c r="H1669" s="173"/>
      <c r="I1669" s="71"/>
      <c r="J1669" s="72"/>
      <c r="K1669" s="173"/>
      <c r="L1669" s="71"/>
      <c r="M1669" s="71"/>
      <c r="N1669" s="71"/>
      <c r="O1669" s="72"/>
      <c r="P1669" s="174"/>
      <c r="Q1669" s="71"/>
      <c r="R1669" s="72"/>
      <c r="S1669" s="175"/>
      <c r="T1669" s="72"/>
      <c r="U1669" s="176"/>
      <c r="V1669" s="71"/>
      <c r="W1669" s="72"/>
      <c r="X1669" s="176"/>
      <c r="Y1669" s="72"/>
      <c r="Z1669" s="175"/>
      <c r="AA1669" s="72"/>
      <c r="AB1669" s="177"/>
      <c r="AC1669" s="75"/>
      <c r="AD1669" s="75"/>
      <c r="AE1669" s="75"/>
      <c r="AF1669" s="75"/>
      <c r="AG1669" s="75"/>
      <c r="AH1669" s="75"/>
      <c r="AI1669" s="75"/>
      <c r="AJ1669" s="75"/>
      <c r="AK1669" s="75"/>
      <c r="AL1669" s="75"/>
      <c r="AM1669" s="75"/>
    </row>
    <row r="1670">
      <c r="A1670" s="75"/>
      <c r="B1670" s="171"/>
      <c r="C1670" s="172"/>
      <c r="D1670" s="72"/>
      <c r="E1670" s="143"/>
      <c r="F1670" s="71"/>
      <c r="G1670" s="72"/>
      <c r="H1670" s="173"/>
      <c r="I1670" s="71"/>
      <c r="J1670" s="72"/>
      <c r="K1670" s="173"/>
      <c r="L1670" s="71"/>
      <c r="M1670" s="71"/>
      <c r="N1670" s="71"/>
      <c r="O1670" s="72"/>
      <c r="P1670" s="174"/>
      <c r="Q1670" s="71"/>
      <c r="R1670" s="72"/>
      <c r="S1670" s="175"/>
      <c r="T1670" s="72"/>
      <c r="U1670" s="176"/>
      <c r="V1670" s="71"/>
      <c r="W1670" s="72"/>
      <c r="X1670" s="176"/>
      <c r="Y1670" s="72"/>
      <c r="Z1670" s="175"/>
      <c r="AA1670" s="72"/>
      <c r="AB1670" s="177"/>
      <c r="AC1670" s="75"/>
      <c r="AD1670" s="75"/>
      <c r="AE1670" s="75"/>
      <c r="AF1670" s="75"/>
      <c r="AG1670" s="75"/>
      <c r="AH1670" s="75"/>
      <c r="AI1670" s="75"/>
      <c r="AJ1670" s="75"/>
      <c r="AK1670" s="75"/>
      <c r="AL1670" s="75"/>
      <c r="AM1670" s="75"/>
    </row>
    <row r="1671">
      <c r="A1671" s="75"/>
      <c r="B1671" s="171"/>
      <c r="C1671" s="172"/>
      <c r="D1671" s="72"/>
      <c r="E1671" s="143"/>
      <c r="F1671" s="71"/>
      <c r="G1671" s="72"/>
      <c r="H1671" s="173"/>
      <c r="I1671" s="71"/>
      <c r="J1671" s="72"/>
      <c r="K1671" s="173"/>
      <c r="L1671" s="71"/>
      <c r="M1671" s="71"/>
      <c r="N1671" s="71"/>
      <c r="O1671" s="72"/>
      <c r="P1671" s="174"/>
      <c r="Q1671" s="71"/>
      <c r="R1671" s="72"/>
      <c r="S1671" s="175"/>
      <c r="T1671" s="72"/>
      <c r="U1671" s="176"/>
      <c r="V1671" s="71"/>
      <c r="W1671" s="72"/>
      <c r="X1671" s="176"/>
      <c r="Y1671" s="72"/>
      <c r="Z1671" s="175"/>
      <c r="AA1671" s="72"/>
      <c r="AB1671" s="177"/>
      <c r="AC1671" s="75"/>
      <c r="AD1671" s="75"/>
      <c r="AE1671" s="75"/>
      <c r="AF1671" s="75"/>
      <c r="AG1671" s="75"/>
      <c r="AH1671" s="75"/>
      <c r="AI1671" s="75"/>
      <c r="AJ1671" s="75"/>
      <c r="AK1671" s="75"/>
      <c r="AL1671" s="75"/>
      <c r="AM1671" s="75"/>
    </row>
    <row r="1672">
      <c r="A1672" s="75"/>
      <c r="B1672" s="171"/>
      <c r="C1672" s="172"/>
      <c r="D1672" s="72"/>
      <c r="E1672" s="143"/>
      <c r="F1672" s="71"/>
      <c r="G1672" s="72"/>
      <c r="H1672" s="173"/>
      <c r="I1672" s="71"/>
      <c r="J1672" s="72"/>
      <c r="K1672" s="173"/>
      <c r="L1672" s="71"/>
      <c r="M1672" s="71"/>
      <c r="N1672" s="71"/>
      <c r="O1672" s="72"/>
      <c r="P1672" s="174"/>
      <c r="Q1672" s="71"/>
      <c r="R1672" s="72"/>
      <c r="S1672" s="175"/>
      <c r="T1672" s="72"/>
      <c r="U1672" s="176"/>
      <c r="V1672" s="71"/>
      <c r="W1672" s="72"/>
      <c r="X1672" s="176"/>
      <c r="Y1672" s="72"/>
      <c r="Z1672" s="175"/>
      <c r="AA1672" s="72"/>
      <c r="AB1672" s="177"/>
      <c r="AC1672" s="75"/>
      <c r="AD1672" s="75"/>
      <c r="AE1672" s="75"/>
      <c r="AF1672" s="75"/>
      <c r="AG1672" s="75"/>
      <c r="AH1672" s="75"/>
      <c r="AI1672" s="75"/>
      <c r="AJ1672" s="75"/>
      <c r="AK1672" s="75"/>
      <c r="AL1672" s="75"/>
      <c r="AM1672" s="75"/>
    </row>
    <row r="1673">
      <c r="A1673" s="75"/>
      <c r="B1673" s="171"/>
      <c r="C1673" s="172"/>
      <c r="D1673" s="72"/>
      <c r="E1673" s="143"/>
      <c r="F1673" s="71"/>
      <c r="G1673" s="72"/>
      <c r="H1673" s="173"/>
      <c r="I1673" s="71"/>
      <c r="J1673" s="72"/>
      <c r="K1673" s="173"/>
      <c r="L1673" s="71"/>
      <c r="M1673" s="71"/>
      <c r="N1673" s="71"/>
      <c r="O1673" s="72"/>
      <c r="P1673" s="174"/>
      <c r="Q1673" s="71"/>
      <c r="R1673" s="72"/>
      <c r="S1673" s="175"/>
      <c r="T1673" s="72"/>
      <c r="U1673" s="176"/>
      <c r="V1673" s="71"/>
      <c r="W1673" s="72"/>
      <c r="X1673" s="176"/>
      <c r="Y1673" s="72"/>
      <c r="Z1673" s="175"/>
      <c r="AA1673" s="72"/>
      <c r="AB1673" s="177"/>
      <c r="AC1673" s="75"/>
      <c r="AD1673" s="75"/>
      <c r="AE1673" s="75"/>
      <c r="AF1673" s="75"/>
      <c r="AG1673" s="75"/>
      <c r="AH1673" s="75"/>
      <c r="AI1673" s="75"/>
      <c r="AJ1673" s="75"/>
      <c r="AK1673" s="75"/>
      <c r="AL1673" s="75"/>
      <c r="AM1673" s="75"/>
    </row>
    <row r="1674">
      <c r="A1674" s="75"/>
      <c r="B1674" s="171"/>
      <c r="C1674" s="172"/>
      <c r="D1674" s="72"/>
      <c r="E1674" s="143"/>
      <c r="F1674" s="71"/>
      <c r="G1674" s="72"/>
      <c r="H1674" s="173"/>
      <c r="I1674" s="71"/>
      <c r="J1674" s="72"/>
      <c r="K1674" s="173"/>
      <c r="L1674" s="71"/>
      <c r="M1674" s="71"/>
      <c r="N1674" s="71"/>
      <c r="O1674" s="72"/>
      <c r="P1674" s="174"/>
      <c r="Q1674" s="71"/>
      <c r="R1674" s="72"/>
      <c r="S1674" s="175"/>
      <c r="T1674" s="72"/>
      <c r="U1674" s="176"/>
      <c r="V1674" s="71"/>
      <c r="W1674" s="72"/>
      <c r="X1674" s="176"/>
      <c r="Y1674" s="72"/>
      <c r="Z1674" s="175"/>
      <c r="AA1674" s="72"/>
      <c r="AB1674" s="177"/>
      <c r="AC1674" s="75"/>
      <c r="AD1674" s="75"/>
      <c r="AE1674" s="75"/>
      <c r="AF1674" s="75"/>
      <c r="AG1674" s="75"/>
      <c r="AH1674" s="75"/>
      <c r="AI1674" s="75"/>
      <c r="AJ1674" s="75"/>
      <c r="AK1674" s="75"/>
      <c r="AL1674" s="75"/>
      <c r="AM1674" s="75"/>
    </row>
    <row r="1675">
      <c r="A1675" s="75"/>
      <c r="B1675" s="171"/>
      <c r="C1675" s="172"/>
      <c r="D1675" s="72"/>
      <c r="E1675" s="143"/>
      <c r="F1675" s="71"/>
      <c r="G1675" s="72"/>
      <c r="H1675" s="173"/>
      <c r="I1675" s="71"/>
      <c r="J1675" s="72"/>
      <c r="K1675" s="173"/>
      <c r="L1675" s="71"/>
      <c r="M1675" s="71"/>
      <c r="N1675" s="71"/>
      <c r="O1675" s="72"/>
      <c r="P1675" s="174"/>
      <c r="Q1675" s="71"/>
      <c r="R1675" s="72"/>
      <c r="S1675" s="175"/>
      <c r="T1675" s="72"/>
      <c r="U1675" s="176"/>
      <c r="V1675" s="71"/>
      <c r="W1675" s="72"/>
      <c r="X1675" s="176"/>
      <c r="Y1675" s="72"/>
      <c r="Z1675" s="175"/>
      <c r="AA1675" s="72"/>
      <c r="AB1675" s="177"/>
      <c r="AC1675" s="75"/>
      <c r="AD1675" s="75"/>
      <c r="AE1675" s="75"/>
      <c r="AF1675" s="75"/>
      <c r="AG1675" s="75"/>
      <c r="AH1675" s="75"/>
      <c r="AI1675" s="75"/>
      <c r="AJ1675" s="75"/>
      <c r="AK1675" s="75"/>
      <c r="AL1675" s="75"/>
      <c r="AM1675" s="75"/>
    </row>
    <row r="1676">
      <c r="A1676" s="75"/>
      <c r="B1676" s="171"/>
      <c r="C1676" s="172"/>
      <c r="D1676" s="72"/>
      <c r="E1676" s="143"/>
      <c r="F1676" s="71"/>
      <c r="G1676" s="72"/>
      <c r="H1676" s="173"/>
      <c r="I1676" s="71"/>
      <c r="J1676" s="72"/>
      <c r="K1676" s="173"/>
      <c r="L1676" s="71"/>
      <c r="M1676" s="71"/>
      <c r="N1676" s="71"/>
      <c r="O1676" s="72"/>
      <c r="P1676" s="174"/>
      <c r="Q1676" s="71"/>
      <c r="R1676" s="72"/>
      <c r="S1676" s="175"/>
      <c r="T1676" s="72"/>
      <c r="U1676" s="176"/>
      <c r="V1676" s="71"/>
      <c r="W1676" s="72"/>
      <c r="X1676" s="176"/>
      <c r="Y1676" s="72"/>
      <c r="Z1676" s="175"/>
      <c r="AA1676" s="72"/>
      <c r="AB1676" s="177"/>
      <c r="AC1676" s="75"/>
      <c r="AD1676" s="75"/>
      <c r="AE1676" s="75"/>
      <c r="AF1676" s="75"/>
      <c r="AG1676" s="75"/>
      <c r="AH1676" s="75"/>
      <c r="AI1676" s="75"/>
      <c r="AJ1676" s="75"/>
      <c r="AK1676" s="75"/>
      <c r="AL1676" s="75"/>
      <c r="AM1676" s="75"/>
    </row>
    <row r="1677">
      <c r="A1677" s="75"/>
      <c r="B1677" s="171"/>
      <c r="C1677" s="172"/>
      <c r="D1677" s="72"/>
      <c r="E1677" s="143"/>
      <c r="F1677" s="71"/>
      <c r="G1677" s="72"/>
      <c r="H1677" s="173"/>
      <c r="I1677" s="71"/>
      <c r="J1677" s="72"/>
      <c r="K1677" s="173"/>
      <c r="L1677" s="71"/>
      <c r="M1677" s="71"/>
      <c r="N1677" s="71"/>
      <c r="O1677" s="72"/>
      <c r="P1677" s="174"/>
      <c r="Q1677" s="71"/>
      <c r="R1677" s="72"/>
      <c r="S1677" s="175"/>
      <c r="T1677" s="72"/>
      <c r="U1677" s="176"/>
      <c r="V1677" s="71"/>
      <c r="W1677" s="72"/>
      <c r="X1677" s="176"/>
      <c r="Y1677" s="72"/>
      <c r="Z1677" s="175"/>
      <c r="AA1677" s="72"/>
      <c r="AB1677" s="177"/>
      <c r="AC1677" s="75"/>
      <c r="AD1677" s="75"/>
      <c r="AE1677" s="75"/>
      <c r="AF1677" s="75"/>
      <c r="AG1677" s="75"/>
      <c r="AH1677" s="75"/>
      <c r="AI1677" s="75"/>
      <c r="AJ1677" s="75"/>
      <c r="AK1677" s="75"/>
      <c r="AL1677" s="75"/>
      <c r="AM1677" s="75"/>
    </row>
    <row r="1678">
      <c r="A1678" s="75"/>
      <c r="B1678" s="171"/>
      <c r="C1678" s="172"/>
      <c r="D1678" s="72"/>
      <c r="E1678" s="143"/>
      <c r="F1678" s="71"/>
      <c r="G1678" s="72"/>
      <c r="H1678" s="173"/>
      <c r="I1678" s="71"/>
      <c r="J1678" s="72"/>
      <c r="K1678" s="173"/>
      <c r="L1678" s="71"/>
      <c r="M1678" s="71"/>
      <c r="N1678" s="71"/>
      <c r="O1678" s="72"/>
      <c r="P1678" s="174"/>
      <c r="Q1678" s="71"/>
      <c r="R1678" s="72"/>
      <c r="S1678" s="175"/>
      <c r="T1678" s="72"/>
      <c r="U1678" s="176"/>
      <c r="V1678" s="71"/>
      <c r="W1678" s="72"/>
      <c r="X1678" s="176"/>
      <c r="Y1678" s="72"/>
      <c r="Z1678" s="175"/>
      <c r="AA1678" s="72"/>
      <c r="AB1678" s="177"/>
      <c r="AC1678" s="75"/>
      <c r="AD1678" s="75"/>
      <c r="AE1678" s="75"/>
      <c r="AF1678" s="75"/>
      <c r="AG1678" s="75"/>
      <c r="AH1678" s="75"/>
      <c r="AI1678" s="75"/>
      <c r="AJ1678" s="75"/>
      <c r="AK1678" s="75"/>
      <c r="AL1678" s="75"/>
      <c r="AM1678" s="75"/>
    </row>
    <row r="1679">
      <c r="A1679" s="75"/>
      <c r="B1679" s="171"/>
      <c r="C1679" s="172"/>
      <c r="D1679" s="72"/>
      <c r="E1679" s="143"/>
      <c r="F1679" s="71"/>
      <c r="G1679" s="72"/>
      <c r="H1679" s="173"/>
      <c r="I1679" s="71"/>
      <c r="J1679" s="72"/>
      <c r="K1679" s="173"/>
      <c r="L1679" s="71"/>
      <c r="M1679" s="71"/>
      <c r="N1679" s="71"/>
      <c r="O1679" s="72"/>
      <c r="P1679" s="174"/>
      <c r="Q1679" s="71"/>
      <c r="R1679" s="72"/>
      <c r="S1679" s="175"/>
      <c r="T1679" s="72"/>
      <c r="U1679" s="176"/>
      <c r="V1679" s="71"/>
      <c r="W1679" s="72"/>
      <c r="X1679" s="176"/>
      <c r="Y1679" s="72"/>
      <c r="Z1679" s="175"/>
      <c r="AA1679" s="72"/>
      <c r="AB1679" s="177"/>
      <c r="AC1679" s="75"/>
      <c r="AD1679" s="75"/>
      <c r="AE1679" s="75"/>
      <c r="AF1679" s="75"/>
      <c r="AG1679" s="75"/>
      <c r="AH1679" s="75"/>
      <c r="AI1679" s="75"/>
      <c r="AJ1679" s="75"/>
      <c r="AK1679" s="75"/>
      <c r="AL1679" s="75"/>
      <c r="AM1679" s="75"/>
    </row>
    <row r="1680">
      <c r="A1680" s="75"/>
      <c r="B1680" s="171"/>
      <c r="C1680" s="172"/>
      <c r="D1680" s="72"/>
      <c r="E1680" s="143"/>
      <c r="F1680" s="71"/>
      <c r="G1680" s="72"/>
      <c r="H1680" s="173"/>
      <c r="I1680" s="71"/>
      <c r="J1680" s="72"/>
      <c r="K1680" s="173"/>
      <c r="L1680" s="71"/>
      <c r="M1680" s="71"/>
      <c r="N1680" s="71"/>
      <c r="O1680" s="72"/>
      <c r="P1680" s="174"/>
      <c r="Q1680" s="71"/>
      <c r="R1680" s="72"/>
      <c r="S1680" s="175"/>
      <c r="T1680" s="72"/>
      <c r="U1680" s="176"/>
      <c r="V1680" s="71"/>
      <c r="W1680" s="72"/>
      <c r="X1680" s="176"/>
      <c r="Y1680" s="72"/>
      <c r="Z1680" s="175"/>
      <c r="AA1680" s="72"/>
      <c r="AB1680" s="177"/>
      <c r="AC1680" s="75"/>
      <c r="AD1680" s="75"/>
      <c r="AE1680" s="75"/>
      <c r="AF1680" s="75"/>
      <c r="AG1680" s="75"/>
      <c r="AH1680" s="75"/>
      <c r="AI1680" s="75"/>
      <c r="AJ1680" s="75"/>
      <c r="AK1680" s="75"/>
      <c r="AL1680" s="75"/>
      <c r="AM1680" s="75"/>
    </row>
    <row r="1681">
      <c r="A1681" s="75"/>
      <c r="B1681" s="171"/>
      <c r="C1681" s="172"/>
      <c r="D1681" s="72"/>
      <c r="E1681" s="143"/>
      <c r="F1681" s="71"/>
      <c r="G1681" s="72"/>
      <c r="H1681" s="173"/>
      <c r="I1681" s="71"/>
      <c r="J1681" s="72"/>
      <c r="K1681" s="173"/>
      <c r="L1681" s="71"/>
      <c r="M1681" s="71"/>
      <c r="N1681" s="71"/>
      <c r="O1681" s="72"/>
      <c r="P1681" s="174"/>
      <c r="Q1681" s="71"/>
      <c r="R1681" s="72"/>
      <c r="S1681" s="175"/>
      <c r="T1681" s="72"/>
      <c r="U1681" s="176"/>
      <c r="V1681" s="71"/>
      <c r="W1681" s="72"/>
      <c r="X1681" s="176"/>
      <c r="Y1681" s="72"/>
      <c r="Z1681" s="175"/>
      <c r="AA1681" s="72"/>
      <c r="AB1681" s="177"/>
      <c r="AC1681" s="75"/>
      <c r="AD1681" s="75"/>
      <c r="AE1681" s="75"/>
      <c r="AF1681" s="75"/>
      <c r="AG1681" s="75"/>
      <c r="AH1681" s="75"/>
      <c r="AI1681" s="75"/>
      <c r="AJ1681" s="75"/>
      <c r="AK1681" s="75"/>
      <c r="AL1681" s="75"/>
      <c r="AM1681" s="75"/>
    </row>
    <row r="1682">
      <c r="A1682" s="75"/>
      <c r="B1682" s="171"/>
      <c r="C1682" s="172"/>
      <c r="D1682" s="72"/>
      <c r="E1682" s="143"/>
      <c r="F1682" s="71"/>
      <c r="G1682" s="72"/>
      <c r="H1682" s="173"/>
      <c r="I1682" s="71"/>
      <c r="J1682" s="72"/>
      <c r="K1682" s="173"/>
      <c r="L1682" s="71"/>
      <c r="M1682" s="71"/>
      <c r="N1682" s="71"/>
      <c r="O1682" s="72"/>
      <c r="P1682" s="174"/>
      <c r="Q1682" s="71"/>
      <c r="R1682" s="72"/>
      <c r="S1682" s="175"/>
      <c r="T1682" s="72"/>
      <c r="U1682" s="176"/>
      <c r="V1682" s="71"/>
      <c r="W1682" s="72"/>
      <c r="X1682" s="176"/>
      <c r="Y1682" s="72"/>
      <c r="Z1682" s="175"/>
      <c r="AA1682" s="72"/>
      <c r="AB1682" s="177"/>
      <c r="AC1682" s="75"/>
      <c r="AD1682" s="75"/>
      <c r="AE1682" s="75"/>
      <c r="AF1682" s="75"/>
      <c r="AG1682" s="75"/>
      <c r="AH1682" s="75"/>
      <c r="AI1682" s="75"/>
      <c r="AJ1682" s="75"/>
      <c r="AK1682" s="75"/>
      <c r="AL1682" s="75"/>
      <c r="AM1682" s="75"/>
    </row>
    <row r="1683">
      <c r="A1683" s="75"/>
      <c r="B1683" s="171"/>
      <c r="C1683" s="172"/>
      <c r="D1683" s="72"/>
      <c r="E1683" s="143"/>
      <c r="F1683" s="71"/>
      <c r="G1683" s="72"/>
      <c r="H1683" s="173"/>
      <c r="I1683" s="71"/>
      <c r="J1683" s="72"/>
      <c r="K1683" s="173"/>
      <c r="L1683" s="71"/>
      <c r="M1683" s="71"/>
      <c r="N1683" s="71"/>
      <c r="O1683" s="72"/>
      <c r="P1683" s="174"/>
      <c r="Q1683" s="71"/>
      <c r="R1683" s="72"/>
      <c r="S1683" s="175"/>
      <c r="T1683" s="72"/>
      <c r="U1683" s="176"/>
      <c r="V1683" s="71"/>
      <c r="W1683" s="72"/>
      <c r="X1683" s="176"/>
      <c r="Y1683" s="72"/>
      <c r="Z1683" s="175"/>
      <c r="AA1683" s="72"/>
      <c r="AB1683" s="177"/>
      <c r="AC1683" s="75"/>
      <c r="AD1683" s="75"/>
      <c r="AE1683" s="75"/>
      <c r="AF1683" s="75"/>
      <c r="AG1683" s="75"/>
      <c r="AH1683" s="75"/>
      <c r="AI1683" s="75"/>
      <c r="AJ1683" s="75"/>
      <c r="AK1683" s="75"/>
      <c r="AL1683" s="75"/>
      <c r="AM1683" s="75"/>
    </row>
    <row r="1684">
      <c r="A1684" s="75"/>
      <c r="B1684" s="171"/>
      <c r="C1684" s="172"/>
      <c r="D1684" s="72"/>
      <c r="E1684" s="143"/>
      <c r="F1684" s="71"/>
      <c r="G1684" s="72"/>
      <c r="H1684" s="173"/>
      <c r="I1684" s="71"/>
      <c r="J1684" s="72"/>
      <c r="K1684" s="173"/>
      <c r="L1684" s="71"/>
      <c r="M1684" s="71"/>
      <c r="N1684" s="71"/>
      <c r="O1684" s="72"/>
      <c r="P1684" s="174"/>
      <c r="Q1684" s="71"/>
      <c r="R1684" s="72"/>
      <c r="S1684" s="175"/>
      <c r="T1684" s="72"/>
      <c r="U1684" s="176"/>
      <c r="V1684" s="71"/>
      <c r="W1684" s="72"/>
      <c r="X1684" s="176"/>
      <c r="Y1684" s="72"/>
      <c r="Z1684" s="175"/>
      <c r="AA1684" s="72"/>
      <c r="AB1684" s="177"/>
      <c r="AC1684" s="75"/>
      <c r="AD1684" s="75"/>
      <c r="AE1684" s="75"/>
      <c r="AF1684" s="75"/>
      <c r="AG1684" s="75"/>
      <c r="AH1684" s="75"/>
      <c r="AI1684" s="75"/>
      <c r="AJ1684" s="75"/>
      <c r="AK1684" s="75"/>
      <c r="AL1684" s="75"/>
      <c r="AM1684" s="75"/>
    </row>
    <row r="1685">
      <c r="A1685" s="75"/>
      <c r="B1685" s="171"/>
      <c r="C1685" s="172"/>
      <c r="D1685" s="72"/>
      <c r="E1685" s="143"/>
      <c r="F1685" s="71"/>
      <c r="G1685" s="72"/>
      <c r="H1685" s="173"/>
      <c r="I1685" s="71"/>
      <c r="J1685" s="72"/>
      <c r="K1685" s="173"/>
      <c r="L1685" s="71"/>
      <c r="M1685" s="71"/>
      <c r="N1685" s="71"/>
      <c r="O1685" s="72"/>
      <c r="P1685" s="174"/>
      <c r="Q1685" s="71"/>
      <c r="R1685" s="72"/>
      <c r="S1685" s="175"/>
      <c r="T1685" s="72"/>
      <c r="U1685" s="176"/>
      <c r="V1685" s="71"/>
      <c r="W1685" s="72"/>
      <c r="X1685" s="176"/>
      <c r="Y1685" s="72"/>
      <c r="Z1685" s="175"/>
      <c r="AA1685" s="72"/>
      <c r="AB1685" s="177"/>
      <c r="AC1685" s="75"/>
      <c r="AD1685" s="75"/>
      <c r="AE1685" s="75"/>
      <c r="AF1685" s="75"/>
      <c r="AG1685" s="75"/>
      <c r="AH1685" s="75"/>
      <c r="AI1685" s="75"/>
      <c r="AJ1685" s="75"/>
      <c r="AK1685" s="75"/>
      <c r="AL1685" s="75"/>
      <c r="AM1685" s="75"/>
    </row>
    <row r="1686">
      <c r="A1686" s="75"/>
      <c r="B1686" s="171"/>
      <c r="C1686" s="172"/>
      <c r="D1686" s="72"/>
      <c r="E1686" s="143"/>
      <c r="F1686" s="71"/>
      <c r="G1686" s="72"/>
      <c r="H1686" s="173"/>
      <c r="I1686" s="71"/>
      <c r="J1686" s="72"/>
      <c r="K1686" s="173"/>
      <c r="L1686" s="71"/>
      <c r="M1686" s="71"/>
      <c r="N1686" s="71"/>
      <c r="O1686" s="72"/>
      <c r="P1686" s="174"/>
      <c r="Q1686" s="71"/>
      <c r="R1686" s="72"/>
      <c r="S1686" s="175"/>
      <c r="T1686" s="72"/>
      <c r="U1686" s="176"/>
      <c r="V1686" s="71"/>
      <c r="W1686" s="72"/>
      <c r="X1686" s="176"/>
      <c r="Y1686" s="72"/>
      <c r="Z1686" s="175"/>
      <c r="AA1686" s="72"/>
      <c r="AB1686" s="177"/>
      <c r="AC1686" s="75"/>
      <c r="AD1686" s="75"/>
      <c r="AE1686" s="75"/>
      <c r="AF1686" s="75"/>
      <c r="AG1686" s="75"/>
      <c r="AH1686" s="75"/>
      <c r="AI1686" s="75"/>
      <c r="AJ1686" s="75"/>
      <c r="AK1686" s="75"/>
      <c r="AL1686" s="75"/>
      <c r="AM1686" s="75"/>
    </row>
    <row r="1687">
      <c r="A1687" s="75"/>
      <c r="B1687" s="171"/>
      <c r="C1687" s="172"/>
      <c r="D1687" s="72"/>
      <c r="E1687" s="143"/>
      <c r="F1687" s="71"/>
      <c r="G1687" s="72"/>
      <c r="H1687" s="173"/>
      <c r="I1687" s="71"/>
      <c r="J1687" s="72"/>
      <c r="K1687" s="173"/>
      <c r="L1687" s="71"/>
      <c r="M1687" s="71"/>
      <c r="N1687" s="71"/>
      <c r="O1687" s="72"/>
      <c r="P1687" s="174"/>
      <c r="Q1687" s="71"/>
      <c r="R1687" s="72"/>
      <c r="S1687" s="175"/>
      <c r="T1687" s="72"/>
      <c r="U1687" s="176"/>
      <c r="V1687" s="71"/>
      <c r="W1687" s="72"/>
      <c r="X1687" s="176"/>
      <c r="Y1687" s="72"/>
      <c r="Z1687" s="175"/>
      <c r="AA1687" s="72"/>
      <c r="AB1687" s="177"/>
      <c r="AC1687" s="75"/>
      <c r="AD1687" s="75"/>
      <c r="AE1687" s="75"/>
      <c r="AF1687" s="75"/>
      <c r="AG1687" s="75"/>
      <c r="AH1687" s="75"/>
      <c r="AI1687" s="75"/>
      <c r="AJ1687" s="75"/>
      <c r="AK1687" s="75"/>
      <c r="AL1687" s="75"/>
      <c r="AM1687" s="75"/>
    </row>
    <row r="1688">
      <c r="A1688" s="75"/>
      <c r="B1688" s="171"/>
      <c r="C1688" s="172"/>
      <c r="D1688" s="72"/>
      <c r="E1688" s="143"/>
      <c r="F1688" s="71"/>
      <c r="G1688" s="72"/>
      <c r="H1688" s="173"/>
      <c r="I1688" s="71"/>
      <c r="J1688" s="72"/>
      <c r="K1688" s="173"/>
      <c r="L1688" s="71"/>
      <c r="M1688" s="71"/>
      <c r="N1688" s="71"/>
      <c r="O1688" s="72"/>
      <c r="P1688" s="174"/>
      <c r="Q1688" s="71"/>
      <c r="R1688" s="72"/>
      <c r="S1688" s="175"/>
      <c r="T1688" s="72"/>
      <c r="U1688" s="176"/>
      <c r="V1688" s="71"/>
      <c r="W1688" s="72"/>
      <c r="X1688" s="176"/>
      <c r="Y1688" s="72"/>
      <c r="Z1688" s="175"/>
      <c r="AA1688" s="72"/>
      <c r="AB1688" s="177"/>
      <c r="AC1688" s="75"/>
      <c r="AD1688" s="75"/>
      <c r="AE1688" s="75"/>
      <c r="AF1688" s="75"/>
      <c r="AG1688" s="75"/>
      <c r="AH1688" s="75"/>
      <c r="AI1688" s="75"/>
      <c r="AJ1688" s="75"/>
      <c r="AK1688" s="75"/>
      <c r="AL1688" s="75"/>
      <c r="AM1688" s="75"/>
    </row>
    <row r="1689">
      <c r="A1689" s="75"/>
      <c r="B1689" s="171"/>
      <c r="C1689" s="172"/>
      <c r="D1689" s="72"/>
      <c r="E1689" s="143"/>
      <c r="F1689" s="71"/>
      <c r="G1689" s="72"/>
      <c r="H1689" s="173"/>
      <c r="I1689" s="71"/>
      <c r="J1689" s="72"/>
      <c r="K1689" s="173"/>
      <c r="L1689" s="71"/>
      <c r="M1689" s="71"/>
      <c r="N1689" s="71"/>
      <c r="O1689" s="72"/>
      <c r="P1689" s="174"/>
      <c r="Q1689" s="71"/>
      <c r="R1689" s="72"/>
      <c r="S1689" s="175"/>
      <c r="T1689" s="72"/>
      <c r="U1689" s="176"/>
      <c r="V1689" s="71"/>
      <c r="W1689" s="72"/>
      <c r="X1689" s="176"/>
      <c r="Y1689" s="72"/>
      <c r="Z1689" s="175"/>
      <c r="AA1689" s="72"/>
      <c r="AB1689" s="177"/>
      <c r="AC1689" s="75"/>
      <c r="AD1689" s="75"/>
      <c r="AE1689" s="75"/>
      <c r="AF1689" s="75"/>
      <c r="AG1689" s="75"/>
      <c r="AH1689" s="75"/>
      <c r="AI1689" s="75"/>
      <c r="AJ1689" s="75"/>
      <c r="AK1689" s="75"/>
      <c r="AL1689" s="75"/>
      <c r="AM1689" s="75"/>
    </row>
    <row r="1690">
      <c r="A1690" s="75"/>
      <c r="B1690" s="171"/>
      <c r="C1690" s="172"/>
      <c r="D1690" s="72"/>
      <c r="E1690" s="143"/>
      <c r="F1690" s="71"/>
      <c r="G1690" s="72"/>
      <c r="H1690" s="173"/>
      <c r="I1690" s="71"/>
      <c r="J1690" s="72"/>
      <c r="K1690" s="173"/>
      <c r="L1690" s="71"/>
      <c r="M1690" s="71"/>
      <c r="N1690" s="71"/>
      <c r="O1690" s="72"/>
      <c r="P1690" s="174"/>
      <c r="Q1690" s="71"/>
      <c r="R1690" s="72"/>
      <c r="S1690" s="175"/>
      <c r="T1690" s="72"/>
      <c r="U1690" s="176"/>
      <c r="V1690" s="71"/>
      <c r="W1690" s="72"/>
      <c r="X1690" s="176"/>
      <c r="Y1690" s="72"/>
      <c r="Z1690" s="175"/>
      <c r="AA1690" s="72"/>
      <c r="AB1690" s="177"/>
      <c r="AC1690" s="75"/>
      <c r="AD1690" s="75"/>
      <c r="AE1690" s="75"/>
      <c r="AF1690" s="75"/>
      <c r="AG1690" s="75"/>
      <c r="AH1690" s="75"/>
      <c r="AI1690" s="75"/>
      <c r="AJ1690" s="75"/>
      <c r="AK1690" s="75"/>
      <c r="AL1690" s="75"/>
      <c r="AM1690" s="75"/>
    </row>
    <row r="1691">
      <c r="A1691" s="75"/>
      <c r="B1691" s="171"/>
      <c r="C1691" s="172"/>
      <c r="D1691" s="72"/>
      <c r="E1691" s="143"/>
      <c r="F1691" s="71"/>
      <c r="G1691" s="72"/>
      <c r="H1691" s="173"/>
      <c r="I1691" s="71"/>
      <c r="J1691" s="72"/>
      <c r="K1691" s="173"/>
      <c r="L1691" s="71"/>
      <c r="M1691" s="71"/>
      <c r="N1691" s="71"/>
      <c r="O1691" s="72"/>
      <c r="P1691" s="174"/>
      <c r="Q1691" s="71"/>
      <c r="R1691" s="72"/>
      <c r="S1691" s="175"/>
      <c r="T1691" s="72"/>
      <c r="U1691" s="176"/>
      <c r="V1691" s="71"/>
      <c r="W1691" s="72"/>
      <c r="X1691" s="176"/>
      <c r="Y1691" s="72"/>
      <c r="Z1691" s="175"/>
      <c r="AA1691" s="72"/>
      <c r="AB1691" s="177"/>
      <c r="AC1691" s="75"/>
      <c r="AD1691" s="75"/>
      <c r="AE1691" s="75"/>
      <c r="AF1691" s="75"/>
      <c r="AG1691" s="75"/>
      <c r="AH1691" s="75"/>
      <c r="AI1691" s="75"/>
      <c r="AJ1691" s="75"/>
      <c r="AK1691" s="75"/>
      <c r="AL1691" s="75"/>
      <c r="AM1691" s="75"/>
    </row>
    <row r="1692">
      <c r="A1692" s="75"/>
      <c r="B1692" s="171"/>
      <c r="C1692" s="172"/>
      <c r="D1692" s="72"/>
      <c r="E1692" s="143"/>
      <c r="F1692" s="71"/>
      <c r="G1692" s="72"/>
      <c r="H1692" s="173"/>
      <c r="I1692" s="71"/>
      <c r="J1692" s="72"/>
      <c r="K1692" s="173"/>
      <c r="L1692" s="71"/>
      <c r="M1692" s="71"/>
      <c r="N1692" s="71"/>
      <c r="O1692" s="72"/>
      <c r="P1692" s="174"/>
      <c r="Q1692" s="71"/>
      <c r="R1692" s="72"/>
      <c r="S1692" s="175"/>
      <c r="T1692" s="72"/>
      <c r="U1692" s="176"/>
      <c r="V1692" s="71"/>
      <c r="W1692" s="72"/>
      <c r="X1692" s="176"/>
      <c r="Y1692" s="72"/>
      <c r="Z1692" s="175"/>
      <c r="AA1692" s="72"/>
      <c r="AB1692" s="177"/>
      <c r="AC1692" s="75"/>
      <c r="AD1692" s="75"/>
      <c r="AE1692" s="75"/>
      <c r="AF1692" s="75"/>
      <c r="AG1692" s="75"/>
      <c r="AH1692" s="75"/>
      <c r="AI1692" s="75"/>
      <c r="AJ1692" s="75"/>
      <c r="AK1692" s="75"/>
      <c r="AL1692" s="75"/>
      <c r="AM1692" s="75"/>
    </row>
    <row r="1693">
      <c r="A1693" s="75"/>
      <c r="B1693" s="171"/>
      <c r="C1693" s="172"/>
      <c r="D1693" s="72"/>
      <c r="E1693" s="143"/>
      <c r="F1693" s="71"/>
      <c r="G1693" s="72"/>
      <c r="H1693" s="173"/>
      <c r="I1693" s="71"/>
      <c r="J1693" s="72"/>
      <c r="K1693" s="173"/>
      <c r="L1693" s="71"/>
      <c r="M1693" s="71"/>
      <c r="N1693" s="71"/>
      <c r="O1693" s="72"/>
      <c r="P1693" s="174"/>
      <c r="Q1693" s="71"/>
      <c r="R1693" s="72"/>
      <c r="S1693" s="175"/>
      <c r="T1693" s="72"/>
      <c r="U1693" s="176"/>
      <c r="V1693" s="71"/>
      <c r="W1693" s="72"/>
      <c r="X1693" s="176"/>
      <c r="Y1693" s="72"/>
      <c r="Z1693" s="175"/>
      <c r="AA1693" s="72"/>
      <c r="AB1693" s="177"/>
      <c r="AC1693" s="75"/>
      <c r="AD1693" s="75"/>
      <c r="AE1693" s="75"/>
      <c r="AF1693" s="75"/>
      <c r="AG1693" s="75"/>
      <c r="AH1693" s="75"/>
      <c r="AI1693" s="75"/>
      <c r="AJ1693" s="75"/>
      <c r="AK1693" s="75"/>
      <c r="AL1693" s="75"/>
      <c r="AM1693" s="75"/>
    </row>
    <row r="1694">
      <c r="A1694" s="75"/>
      <c r="B1694" s="171"/>
      <c r="C1694" s="172"/>
      <c r="D1694" s="72"/>
      <c r="E1694" s="143"/>
      <c r="F1694" s="71"/>
      <c r="G1694" s="72"/>
      <c r="H1694" s="173"/>
      <c r="I1694" s="71"/>
      <c r="J1694" s="72"/>
      <c r="K1694" s="173"/>
      <c r="L1694" s="71"/>
      <c r="M1694" s="71"/>
      <c r="N1694" s="71"/>
      <c r="O1694" s="72"/>
      <c r="P1694" s="174"/>
      <c r="Q1694" s="71"/>
      <c r="R1694" s="72"/>
      <c r="S1694" s="175"/>
      <c r="T1694" s="72"/>
      <c r="U1694" s="176"/>
      <c r="V1694" s="71"/>
      <c r="W1694" s="72"/>
      <c r="X1694" s="176"/>
      <c r="Y1694" s="72"/>
      <c r="Z1694" s="175"/>
      <c r="AA1694" s="72"/>
      <c r="AB1694" s="177"/>
      <c r="AC1694" s="75"/>
      <c r="AD1694" s="75"/>
      <c r="AE1694" s="75"/>
      <c r="AF1694" s="75"/>
      <c r="AG1694" s="75"/>
      <c r="AH1694" s="75"/>
      <c r="AI1694" s="75"/>
      <c r="AJ1694" s="75"/>
      <c r="AK1694" s="75"/>
      <c r="AL1694" s="75"/>
      <c r="AM1694" s="75"/>
    </row>
    <row r="1695">
      <c r="A1695" s="75"/>
      <c r="B1695" s="171"/>
      <c r="C1695" s="172"/>
      <c r="D1695" s="72"/>
      <c r="E1695" s="143"/>
      <c r="F1695" s="71"/>
      <c r="G1695" s="72"/>
      <c r="H1695" s="173"/>
      <c r="I1695" s="71"/>
      <c r="J1695" s="72"/>
      <c r="K1695" s="173"/>
      <c r="L1695" s="71"/>
      <c r="M1695" s="71"/>
      <c r="N1695" s="71"/>
      <c r="O1695" s="72"/>
      <c r="P1695" s="174"/>
      <c r="Q1695" s="71"/>
      <c r="R1695" s="72"/>
      <c r="S1695" s="175"/>
      <c r="T1695" s="72"/>
      <c r="U1695" s="176"/>
      <c r="V1695" s="71"/>
      <c r="W1695" s="72"/>
      <c r="X1695" s="176"/>
      <c r="Y1695" s="72"/>
      <c r="Z1695" s="175"/>
      <c r="AA1695" s="72"/>
      <c r="AB1695" s="177"/>
      <c r="AC1695" s="75"/>
      <c r="AD1695" s="75"/>
      <c r="AE1695" s="75"/>
      <c r="AF1695" s="75"/>
      <c r="AG1695" s="75"/>
      <c r="AH1695" s="75"/>
      <c r="AI1695" s="75"/>
      <c r="AJ1695" s="75"/>
      <c r="AK1695" s="75"/>
      <c r="AL1695" s="75"/>
      <c r="AM1695" s="75"/>
    </row>
    <row r="1696">
      <c r="A1696" s="75"/>
      <c r="B1696" s="171"/>
      <c r="C1696" s="172"/>
      <c r="D1696" s="72"/>
      <c r="E1696" s="143"/>
      <c r="F1696" s="71"/>
      <c r="G1696" s="72"/>
      <c r="H1696" s="173"/>
      <c r="I1696" s="71"/>
      <c r="J1696" s="72"/>
      <c r="K1696" s="173"/>
      <c r="L1696" s="71"/>
      <c r="M1696" s="71"/>
      <c r="N1696" s="71"/>
      <c r="O1696" s="72"/>
      <c r="P1696" s="174"/>
      <c r="Q1696" s="71"/>
      <c r="R1696" s="72"/>
      <c r="S1696" s="175"/>
      <c r="T1696" s="72"/>
      <c r="U1696" s="176"/>
      <c r="V1696" s="71"/>
      <c r="W1696" s="72"/>
      <c r="X1696" s="176"/>
      <c r="Y1696" s="72"/>
      <c r="Z1696" s="175"/>
      <c r="AA1696" s="72"/>
      <c r="AB1696" s="177"/>
      <c r="AC1696" s="75"/>
      <c r="AD1696" s="75"/>
      <c r="AE1696" s="75"/>
      <c r="AF1696" s="75"/>
      <c r="AG1696" s="75"/>
      <c r="AH1696" s="75"/>
      <c r="AI1696" s="75"/>
      <c r="AJ1696" s="75"/>
      <c r="AK1696" s="75"/>
      <c r="AL1696" s="75"/>
      <c r="AM1696" s="75"/>
    </row>
    <row r="1697">
      <c r="A1697" s="75"/>
      <c r="B1697" s="171"/>
      <c r="C1697" s="172"/>
      <c r="D1697" s="72"/>
      <c r="E1697" s="143"/>
      <c r="F1697" s="71"/>
      <c r="G1697" s="72"/>
      <c r="H1697" s="173"/>
      <c r="I1697" s="71"/>
      <c r="J1697" s="72"/>
      <c r="K1697" s="173"/>
      <c r="L1697" s="71"/>
      <c r="M1697" s="71"/>
      <c r="N1697" s="71"/>
      <c r="O1697" s="72"/>
      <c r="P1697" s="174"/>
      <c r="Q1697" s="71"/>
      <c r="R1697" s="72"/>
      <c r="S1697" s="175"/>
      <c r="T1697" s="72"/>
      <c r="U1697" s="176"/>
      <c r="V1697" s="71"/>
      <c r="W1697" s="72"/>
      <c r="X1697" s="176"/>
      <c r="Y1697" s="72"/>
      <c r="Z1697" s="175"/>
      <c r="AA1697" s="72"/>
      <c r="AB1697" s="177"/>
      <c r="AC1697" s="75"/>
      <c r="AD1697" s="75"/>
      <c r="AE1697" s="75"/>
      <c r="AF1697" s="75"/>
      <c r="AG1697" s="75"/>
      <c r="AH1697" s="75"/>
      <c r="AI1697" s="75"/>
      <c r="AJ1697" s="75"/>
      <c r="AK1697" s="75"/>
      <c r="AL1697" s="75"/>
      <c r="AM1697" s="75"/>
    </row>
    <row r="1698">
      <c r="A1698" s="75"/>
      <c r="B1698" s="171"/>
      <c r="C1698" s="172"/>
      <c r="D1698" s="72"/>
      <c r="E1698" s="143"/>
      <c r="F1698" s="71"/>
      <c r="G1698" s="72"/>
      <c r="H1698" s="173"/>
      <c r="I1698" s="71"/>
      <c r="J1698" s="72"/>
      <c r="K1698" s="173"/>
      <c r="L1698" s="71"/>
      <c r="M1698" s="71"/>
      <c r="N1698" s="71"/>
      <c r="O1698" s="72"/>
      <c r="P1698" s="174"/>
      <c r="Q1698" s="71"/>
      <c r="R1698" s="72"/>
      <c r="S1698" s="175"/>
      <c r="T1698" s="72"/>
      <c r="U1698" s="176"/>
      <c r="V1698" s="71"/>
      <c r="W1698" s="72"/>
      <c r="X1698" s="176"/>
      <c r="Y1698" s="72"/>
      <c r="Z1698" s="175"/>
      <c r="AA1698" s="72"/>
      <c r="AB1698" s="177"/>
      <c r="AC1698" s="75"/>
      <c r="AD1698" s="75"/>
      <c r="AE1698" s="75"/>
      <c r="AF1698" s="75"/>
      <c r="AG1698" s="75"/>
      <c r="AH1698" s="75"/>
      <c r="AI1698" s="75"/>
      <c r="AJ1698" s="75"/>
      <c r="AK1698" s="75"/>
      <c r="AL1698" s="75"/>
      <c r="AM1698" s="75"/>
    </row>
    <row r="1699">
      <c r="A1699" s="75"/>
      <c r="B1699" s="171"/>
      <c r="C1699" s="172"/>
      <c r="D1699" s="72"/>
      <c r="E1699" s="143"/>
      <c r="F1699" s="71"/>
      <c r="G1699" s="72"/>
      <c r="H1699" s="173"/>
      <c r="I1699" s="71"/>
      <c r="J1699" s="72"/>
      <c r="K1699" s="173"/>
      <c r="L1699" s="71"/>
      <c r="M1699" s="71"/>
      <c r="N1699" s="71"/>
      <c r="O1699" s="72"/>
      <c r="P1699" s="174"/>
      <c r="Q1699" s="71"/>
      <c r="R1699" s="72"/>
      <c r="S1699" s="175"/>
      <c r="T1699" s="72"/>
      <c r="U1699" s="176"/>
      <c r="V1699" s="71"/>
      <c r="W1699" s="72"/>
      <c r="X1699" s="176"/>
      <c r="Y1699" s="72"/>
      <c r="Z1699" s="175"/>
      <c r="AA1699" s="72"/>
      <c r="AB1699" s="177"/>
      <c r="AC1699" s="75"/>
      <c r="AD1699" s="75"/>
      <c r="AE1699" s="75"/>
      <c r="AF1699" s="75"/>
      <c r="AG1699" s="75"/>
      <c r="AH1699" s="75"/>
      <c r="AI1699" s="75"/>
      <c r="AJ1699" s="75"/>
      <c r="AK1699" s="75"/>
      <c r="AL1699" s="75"/>
      <c r="AM1699" s="75"/>
    </row>
    <row r="1700">
      <c r="A1700" s="75"/>
      <c r="B1700" s="171"/>
      <c r="C1700" s="172"/>
      <c r="D1700" s="72"/>
      <c r="E1700" s="143"/>
      <c r="F1700" s="71"/>
      <c r="G1700" s="72"/>
      <c r="H1700" s="173"/>
      <c r="I1700" s="71"/>
      <c r="J1700" s="72"/>
      <c r="K1700" s="173"/>
      <c r="L1700" s="71"/>
      <c r="M1700" s="71"/>
      <c r="N1700" s="71"/>
      <c r="O1700" s="72"/>
      <c r="P1700" s="174"/>
      <c r="Q1700" s="71"/>
      <c r="R1700" s="72"/>
      <c r="S1700" s="175"/>
      <c r="T1700" s="72"/>
      <c r="U1700" s="176"/>
      <c r="V1700" s="71"/>
      <c r="W1700" s="72"/>
      <c r="X1700" s="176"/>
      <c r="Y1700" s="72"/>
      <c r="Z1700" s="175"/>
      <c r="AA1700" s="72"/>
      <c r="AB1700" s="177"/>
      <c r="AC1700" s="75"/>
      <c r="AD1700" s="75"/>
      <c r="AE1700" s="75"/>
      <c r="AF1700" s="75"/>
      <c r="AG1700" s="75"/>
      <c r="AH1700" s="75"/>
      <c r="AI1700" s="75"/>
      <c r="AJ1700" s="75"/>
      <c r="AK1700" s="75"/>
      <c r="AL1700" s="75"/>
      <c r="AM1700" s="75"/>
    </row>
    <row r="1701">
      <c r="A1701" s="75"/>
      <c r="B1701" s="171"/>
      <c r="C1701" s="172"/>
      <c r="D1701" s="72"/>
      <c r="E1701" s="143"/>
      <c r="F1701" s="71"/>
      <c r="G1701" s="72"/>
      <c r="H1701" s="173"/>
      <c r="I1701" s="71"/>
      <c r="J1701" s="72"/>
      <c r="K1701" s="173"/>
      <c r="L1701" s="71"/>
      <c r="M1701" s="71"/>
      <c r="N1701" s="71"/>
      <c r="O1701" s="72"/>
      <c r="P1701" s="174"/>
      <c r="Q1701" s="71"/>
      <c r="R1701" s="72"/>
      <c r="S1701" s="175"/>
      <c r="T1701" s="72"/>
      <c r="U1701" s="176"/>
      <c r="V1701" s="71"/>
      <c r="W1701" s="72"/>
      <c r="X1701" s="176"/>
      <c r="Y1701" s="72"/>
      <c r="Z1701" s="175"/>
      <c r="AA1701" s="72"/>
      <c r="AB1701" s="177"/>
      <c r="AC1701" s="75"/>
      <c r="AD1701" s="75"/>
      <c r="AE1701" s="75"/>
      <c r="AF1701" s="75"/>
      <c r="AG1701" s="75"/>
      <c r="AH1701" s="75"/>
      <c r="AI1701" s="75"/>
      <c r="AJ1701" s="75"/>
      <c r="AK1701" s="75"/>
      <c r="AL1701" s="75"/>
      <c r="AM1701" s="75"/>
    </row>
    <row r="1702">
      <c r="A1702" s="75"/>
      <c r="B1702" s="171"/>
      <c r="C1702" s="172"/>
      <c r="D1702" s="72"/>
      <c r="E1702" s="143"/>
      <c r="F1702" s="71"/>
      <c r="G1702" s="72"/>
      <c r="H1702" s="173"/>
      <c r="I1702" s="71"/>
      <c r="J1702" s="72"/>
      <c r="K1702" s="173"/>
      <c r="L1702" s="71"/>
      <c r="M1702" s="71"/>
      <c r="N1702" s="71"/>
      <c r="O1702" s="72"/>
      <c r="P1702" s="174"/>
      <c r="Q1702" s="71"/>
      <c r="R1702" s="72"/>
      <c r="S1702" s="175"/>
      <c r="T1702" s="72"/>
      <c r="U1702" s="176"/>
      <c r="V1702" s="71"/>
      <c r="W1702" s="72"/>
      <c r="X1702" s="176"/>
      <c r="Y1702" s="72"/>
      <c r="Z1702" s="175"/>
      <c r="AA1702" s="72"/>
      <c r="AB1702" s="177"/>
      <c r="AC1702" s="75"/>
      <c r="AD1702" s="75"/>
      <c r="AE1702" s="75"/>
      <c r="AF1702" s="75"/>
      <c r="AG1702" s="75"/>
      <c r="AH1702" s="75"/>
      <c r="AI1702" s="75"/>
      <c r="AJ1702" s="75"/>
      <c r="AK1702" s="75"/>
      <c r="AL1702" s="75"/>
      <c r="AM1702" s="75"/>
    </row>
    <row r="1703">
      <c r="A1703" s="75"/>
      <c r="B1703" s="171"/>
      <c r="C1703" s="172"/>
      <c r="D1703" s="72"/>
      <c r="E1703" s="143"/>
      <c r="F1703" s="71"/>
      <c r="G1703" s="72"/>
      <c r="H1703" s="173"/>
      <c r="I1703" s="71"/>
      <c r="J1703" s="72"/>
      <c r="K1703" s="173"/>
      <c r="L1703" s="71"/>
      <c r="M1703" s="71"/>
      <c r="N1703" s="71"/>
      <c r="O1703" s="72"/>
      <c r="P1703" s="174"/>
      <c r="Q1703" s="71"/>
      <c r="R1703" s="72"/>
      <c r="S1703" s="175"/>
      <c r="T1703" s="72"/>
      <c r="U1703" s="176"/>
      <c r="V1703" s="71"/>
      <c r="W1703" s="72"/>
      <c r="X1703" s="176"/>
      <c r="Y1703" s="72"/>
      <c r="Z1703" s="175"/>
      <c r="AA1703" s="72"/>
      <c r="AB1703" s="177"/>
      <c r="AC1703" s="75"/>
      <c r="AD1703" s="75"/>
      <c r="AE1703" s="75"/>
      <c r="AF1703" s="75"/>
      <c r="AG1703" s="75"/>
      <c r="AH1703" s="75"/>
      <c r="AI1703" s="75"/>
      <c r="AJ1703" s="75"/>
      <c r="AK1703" s="75"/>
      <c r="AL1703" s="75"/>
      <c r="AM1703" s="75"/>
    </row>
    <row r="1704">
      <c r="A1704" s="75"/>
      <c r="B1704" s="171"/>
      <c r="C1704" s="172"/>
      <c r="D1704" s="72"/>
      <c r="E1704" s="143"/>
      <c r="F1704" s="71"/>
      <c r="G1704" s="72"/>
      <c r="H1704" s="173"/>
      <c r="I1704" s="71"/>
      <c r="J1704" s="72"/>
      <c r="K1704" s="173"/>
      <c r="L1704" s="71"/>
      <c r="M1704" s="71"/>
      <c r="N1704" s="71"/>
      <c r="O1704" s="72"/>
      <c r="P1704" s="174"/>
      <c r="Q1704" s="71"/>
      <c r="R1704" s="72"/>
      <c r="S1704" s="175"/>
      <c r="T1704" s="72"/>
      <c r="U1704" s="176"/>
      <c r="V1704" s="71"/>
      <c r="W1704" s="72"/>
      <c r="X1704" s="176"/>
      <c r="Y1704" s="72"/>
      <c r="Z1704" s="175"/>
      <c r="AA1704" s="72"/>
      <c r="AB1704" s="177"/>
      <c r="AC1704" s="75"/>
      <c r="AD1704" s="75"/>
      <c r="AE1704" s="75"/>
      <c r="AF1704" s="75"/>
      <c r="AG1704" s="75"/>
      <c r="AH1704" s="75"/>
      <c r="AI1704" s="75"/>
      <c r="AJ1704" s="75"/>
      <c r="AK1704" s="75"/>
      <c r="AL1704" s="75"/>
      <c r="AM1704" s="75"/>
    </row>
    <row r="1705">
      <c r="A1705" s="75"/>
      <c r="B1705" s="171"/>
      <c r="C1705" s="172"/>
      <c r="D1705" s="72"/>
      <c r="E1705" s="143"/>
      <c r="F1705" s="71"/>
      <c r="G1705" s="72"/>
      <c r="H1705" s="173"/>
      <c r="I1705" s="71"/>
      <c r="J1705" s="72"/>
      <c r="K1705" s="173"/>
      <c r="L1705" s="71"/>
      <c r="M1705" s="71"/>
      <c r="N1705" s="71"/>
      <c r="O1705" s="72"/>
      <c r="P1705" s="174"/>
      <c r="Q1705" s="71"/>
      <c r="R1705" s="72"/>
      <c r="S1705" s="175"/>
      <c r="T1705" s="72"/>
      <c r="U1705" s="176"/>
      <c r="V1705" s="71"/>
      <c r="W1705" s="72"/>
      <c r="X1705" s="176"/>
      <c r="Y1705" s="72"/>
      <c r="Z1705" s="175"/>
      <c r="AA1705" s="72"/>
      <c r="AB1705" s="177"/>
      <c r="AC1705" s="75"/>
      <c r="AD1705" s="75"/>
      <c r="AE1705" s="75"/>
      <c r="AF1705" s="75"/>
      <c r="AG1705" s="75"/>
      <c r="AH1705" s="75"/>
      <c r="AI1705" s="75"/>
      <c r="AJ1705" s="75"/>
      <c r="AK1705" s="75"/>
      <c r="AL1705" s="75"/>
      <c r="AM1705" s="75"/>
    </row>
    <row r="1706">
      <c r="A1706" s="75"/>
      <c r="B1706" s="171"/>
      <c r="C1706" s="172"/>
      <c r="D1706" s="72"/>
      <c r="E1706" s="143"/>
      <c r="F1706" s="71"/>
      <c r="G1706" s="72"/>
      <c r="H1706" s="173"/>
      <c r="I1706" s="71"/>
      <c r="J1706" s="72"/>
      <c r="K1706" s="173"/>
      <c r="L1706" s="71"/>
      <c r="M1706" s="71"/>
      <c r="N1706" s="71"/>
      <c r="O1706" s="72"/>
      <c r="P1706" s="174"/>
      <c r="Q1706" s="71"/>
      <c r="R1706" s="72"/>
      <c r="S1706" s="175"/>
      <c r="T1706" s="72"/>
      <c r="U1706" s="176"/>
      <c r="V1706" s="71"/>
      <c r="W1706" s="72"/>
      <c r="X1706" s="176"/>
      <c r="Y1706" s="72"/>
      <c r="Z1706" s="175"/>
      <c r="AA1706" s="72"/>
      <c r="AB1706" s="177"/>
      <c r="AC1706" s="75"/>
      <c r="AD1706" s="75"/>
      <c r="AE1706" s="75"/>
      <c r="AF1706" s="75"/>
      <c r="AG1706" s="75"/>
      <c r="AH1706" s="75"/>
      <c r="AI1706" s="75"/>
      <c r="AJ1706" s="75"/>
      <c r="AK1706" s="75"/>
      <c r="AL1706" s="75"/>
      <c r="AM1706" s="75"/>
    </row>
    <row r="1707">
      <c r="A1707" s="75"/>
      <c r="B1707" s="171"/>
      <c r="C1707" s="172"/>
      <c r="D1707" s="72"/>
      <c r="E1707" s="143"/>
      <c r="F1707" s="71"/>
      <c r="G1707" s="72"/>
      <c r="H1707" s="173"/>
      <c r="I1707" s="71"/>
      <c r="J1707" s="72"/>
      <c r="K1707" s="173"/>
      <c r="L1707" s="71"/>
      <c r="M1707" s="71"/>
      <c r="N1707" s="71"/>
      <c r="O1707" s="72"/>
      <c r="P1707" s="174"/>
      <c r="Q1707" s="71"/>
      <c r="R1707" s="72"/>
      <c r="S1707" s="175"/>
      <c r="T1707" s="72"/>
      <c r="U1707" s="176"/>
      <c r="V1707" s="71"/>
      <c r="W1707" s="72"/>
      <c r="X1707" s="176"/>
      <c r="Y1707" s="72"/>
      <c r="Z1707" s="175"/>
      <c r="AA1707" s="72"/>
      <c r="AB1707" s="177"/>
      <c r="AC1707" s="75"/>
      <c r="AD1707" s="75"/>
      <c r="AE1707" s="75"/>
      <c r="AF1707" s="75"/>
      <c r="AG1707" s="75"/>
      <c r="AH1707" s="75"/>
      <c r="AI1707" s="75"/>
      <c r="AJ1707" s="75"/>
      <c r="AK1707" s="75"/>
      <c r="AL1707" s="75"/>
      <c r="AM1707" s="75"/>
    </row>
    <row r="1708">
      <c r="A1708" s="75"/>
      <c r="B1708" s="171"/>
      <c r="C1708" s="172"/>
      <c r="D1708" s="72"/>
      <c r="E1708" s="143"/>
      <c r="F1708" s="71"/>
      <c r="G1708" s="72"/>
      <c r="H1708" s="173"/>
      <c r="I1708" s="71"/>
      <c r="J1708" s="72"/>
      <c r="K1708" s="173"/>
      <c r="L1708" s="71"/>
      <c r="M1708" s="71"/>
      <c r="N1708" s="71"/>
      <c r="O1708" s="72"/>
      <c r="P1708" s="174"/>
      <c r="Q1708" s="71"/>
      <c r="R1708" s="72"/>
      <c r="S1708" s="175"/>
      <c r="T1708" s="72"/>
      <c r="U1708" s="176"/>
      <c r="V1708" s="71"/>
      <c r="W1708" s="72"/>
      <c r="X1708" s="176"/>
      <c r="Y1708" s="72"/>
      <c r="Z1708" s="175"/>
      <c r="AA1708" s="72"/>
      <c r="AB1708" s="177"/>
      <c r="AC1708" s="75"/>
      <c r="AD1708" s="75"/>
      <c r="AE1708" s="75"/>
      <c r="AF1708" s="75"/>
      <c r="AG1708" s="75"/>
      <c r="AH1708" s="75"/>
      <c r="AI1708" s="75"/>
      <c r="AJ1708" s="75"/>
      <c r="AK1708" s="75"/>
      <c r="AL1708" s="75"/>
      <c r="AM1708" s="75"/>
    </row>
    <row r="1709">
      <c r="A1709" s="75"/>
      <c r="B1709" s="171"/>
      <c r="C1709" s="172"/>
      <c r="D1709" s="72"/>
      <c r="E1709" s="143"/>
      <c r="F1709" s="71"/>
      <c r="G1709" s="72"/>
      <c r="H1709" s="173"/>
      <c r="I1709" s="71"/>
      <c r="J1709" s="72"/>
      <c r="K1709" s="173"/>
      <c r="L1709" s="71"/>
      <c r="M1709" s="71"/>
      <c r="N1709" s="71"/>
      <c r="O1709" s="72"/>
      <c r="P1709" s="174"/>
      <c r="Q1709" s="71"/>
      <c r="R1709" s="72"/>
      <c r="S1709" s="175"/>
      <c r="T1709" s="72"/>
      <c r="U1709" s="176"/>
      <c r="V1709" s="71"/>
      <c r="W1709" s="72"/>
      <c r="X1709" s="176"/>
      <c r="Y1709" s="72"/>
      <c r="Z1709" s="175"/>
      <c r="AA1709" s="72"/>
      <c r="AB1709" s="177"/>
      <c r="AC1709" s="75"/>
      <c r="AD1709" s="75"/>
      <c r="AE1709" s="75"/>
      <c r="AF1709" s="75"/>
      <c r="AG1709" s="75"/>
      <c r="AH1709" s="75"/>
      <c r="AI1709" s="75"/>
      <c r="AJ1709" s="75"/>
      <c r="AK1709" s="75"/>
      <c r="AL1709" s="75"/>
      <c r="AM1709" s="75"/>
    </row>
    <row r="1710">
      <c r="A1710" s="75"/>
      <c r="B1710" s="171"/>
      <c r="C1710" s="172"/>
      <c r="D1710" s="72"/>
      <c r="E1710" s="143"/>
      <c r="F1710" s="71"/>
      <c r="G1710" s="72"/>
      <c r="H1710" s="173"/>
      <c r="I1710" s="71"/>
      <c r="J1710" s="72"/>
      <c r="K1710" s="173"/>
      <c r="L1710" s="71"/>
      <c r="M1710" s="71"/>
      <c r="N1710" s="71"/>
      <c r="O1710" s="72"/>
      <c r="P1710" s="174"/>
      <c r="Q1710" s="71"/>
      <c r="R1710" s="72"/>
      <c r="S1710" s="175"/>
      <c r="T1710" s="72"/>
      <c r="U1710" s="176"/>
      <c r="V1710" s="71"/>
      <c r="W1710" s="72"/>
      <c r="X1710" s="176"/>
      <c r="Y1710" s="72"/>
      <c r="Z1710" s="175"/>
      <c r="AA1710" s="72"/>
      <c r="AB1710" s="177"/>
      <c r="AC1710" s="75"/>
      <c r="AD1710" s="75"/>
      <c r="AE1710" s="75"/>
      <c r="AF1710" s="75"/>
      <c r="AG1710" s="75"/>
      <c r="AH1710" s="75"/>
      <c r="AI1710" s="75"/>
      <c r="AJ1710" s="75"/>
      <c r="AK1710" s="75"/>
      <c r="AL1710" s="75"/>
      <c r="AM1710" s="75"/>
    </row>
    <row r="1711">
      <c r="A1711" s="75"/>
      <c r="B1711" s="171"/>
      <c r="C1711" s="172"/>
      <c r="D1711" s="72"/>
      <c r="E1711" s="143"/>
      <c r="F1711" s="71"/>
      <c r="G1711" s="72"/>
      <c r="H1711" s="173"/>
      <c r="I1711" s="71"/>
      <c r="J1711" s="72"/>
      <c r="K1711" s="173"/>
      <c r="L1711" s="71"/>
      <c r="M1711" s="71"/>
      <c r="N1711" s="71"/>
      <c r="O1711" s="72"/>
      <c r="P1711" s="174"/>
      <c r="Q1711" s="71"/>
      <c r="R1711" s="72"/>
      <c r="S1711" s="175"/>
      <c r="T1711" s="72"/>
      <c r="U1711" s="176"/>
      <c r="V1711" s="71"/>
      <c r="W1711" s="72"/>
      <c r="X1711" s="176"/>
      <c r="Y1711" s="72"/>
      <c r="Z1711" s="175"/>
      <c r="AA1711" s="72"/>
      <c r="AB1711" s="177"/>
      <c r="AC1711" s="75"/>
      <c r="AD1711" s="75"/>
      <c r="AE1711" s="75"/>
      <c r="AF1711" s="75"/>
      <c r="AG1711" s="75"/>
      <c r="AH1711" s="75"/>
      <c r="AI1711" s="75"/>
      <c r="AJ1711" s="75"/>
      <c r="AK1711" s="75"/>
      <c r="AL1711" s="75"/>
      <c r="AM1711" s="75"/>
    </row>
    <row r="1712">
      <c r="A1712" s="75"/>
      <c r="B1712" s="171"/>
      <c r="C1712" s="172"/>
      <c r="D1712" s="72"/>
      <c r="E1712" s="143"/>
      <c r="F1712" s="71"/>
      <c r="G1712" s="72"/>
      <c r="H1712" s="173"/>
      <c r="I1712" s="71"/>
      <c r="J1712" s="72"/>
      <c r="K1712" s="173"/>
      <c r="L1712" s="71"/>
      <c r="M1712" s="71"/>
      <c r="N1712" s="71"/>
      <c r="O1712" s="72"/>
      <c r="P1712" s="174"/>
      <c r="Q1712" s="71"/>
      <c r="R1712" s="72"/>
      <c r="S1712" s="175"/>
      <c r="T1712" s="72"/>
      <c r="U1712" s="176"/>
      <c r="V1712" s="71"/>
      <c r="W1712" s="72"/>
      <c r="X1712" s="176"/>
      <c r="Y1712" s="72"/>
      <c r="Z1712" s="175"/>
      <c r="AA1712" s="72"/>
      <c r="AB1712" s="177"/>
      <c r="AC1712" s="75"/>
      <c r="AD1712" s="75"/>
      <c r="AE1712" s="75"/>
      <c r="AF1712" s="75"/>
      <c r="AG1712" s="75"/>
      <c r="AH1712" s="75"/>
      <c r="AI1712" s="75"/>
      <c r="AJ1712" s="75"/>
      <c r="AK1712" s="75"/>
      <c r="AL1712" s="75"/>
      <c r="AM1712" s="75"/>
    </row>
    <row r="1713">
      <c r="A1713" s="75"/>
      <c r="B1713" s="171"/>
      <c r="C1713" s="172"/>
      <c r="D1713" s="72"/>
      <c r="E1713" s="143"/>
      <c r="F1713" s="71"/>
      <c r="G1713" s="72"/>
      <c r="H1713" s="173"/>
      <c r="I1713" s="71"/>
      <c r="J1713" s="72"/>
      <c r="K1713" s="173"/>
      <c r="L1713" s="71"/>
      <c r="M1713" s="71"/>
      <c r="N1713" s="71"/>
      <c r="O1713" s="72"/>
      <c r="P1713" s="174"/>
      <c r="Q1713" s="71"/>
      <c r="R1713" s="72"/>
      <c r="S1713" s="175"/>
      <c r="T1713" s="72"/>
      <c r="U1713" s="176"/>
      <c r="V1713" s="71"/>
      <c r="W1713" s="72"/>
      <c r="X1713" s="176"/>
      <c r="Y1713" s="72"/>
      <c r="Z1713" s="175"/>
      <c r="AA1713" s="72"/>
      <c r="AB1713" s="177"/>
      <c r="AC1713" s="75"/>
      <c r="AD1713" s="75"/>
      <c r="AE1713" s="75"/>
      <c r="AF1713" s="75"/>
      <c r="AG1713" s="75"/>
      <c r="AH1713" s="75"/>
      <c r="AI1713" s="75"/>
      <c r="AJ1713" s="75"/>
      <c r="AK1713" s="75"/>
      <c r="AL1713" s="75"/>
      <c r="AM1713" s="75"/>
    </row>
    <row r="1714">
      <c r="A1714" s="75"/>
      <c r="B1714" s="171"/>
      <c r="C1714" s="172"/>
      <c r="D1714" s="72"/>
      <c r="E1714" s="143"/>
      <c r="F1714" s="71"/>
      <c r="G1714" s="72"/>
      <c r="H1714" s="173"/>
      <c r="I1714" s="71"/>
      <c r="J1714" s="72"/>
      <c r="K1714" s="173"/>
      <c r="L1714" s="71"/>
      <c r="M1714" s="71"/>
      <c r="N1714" s="71"/>
      <c r="O1714" s="72"/>
      <c r="P1714" s="174"/>
      <c r="Q1714" s="71"/>
      <c r="R1714" s="72"/>
      <c r="S1714" s="175"/>
      <c r="T1714" s="72"/>
      <c r="U1714" s="176"/>
      <c r="V1714" s="71"/>
      <c r="W1714" s="72"/>
      <c r="X1714" s="176"/>
      <c r="Y1714" s="72"/>
      <c r="Z1714" s="175"/>
      <c r="AA1714" s="72"/>
      <c r="AB1714" s="177"/>
      <c r="AC1714" s="75"/>
      <c r="AD1714" s="75"/>
      <c r="AE1714" s="75"/>
      <c r="AF1714" s="75"/>
      <c r="AG1714" s="75"/>
      <c r="AH1714" s="75"/>
      <c r="AI1714" s="75"/>
      <c r="AJ1714" s="75"/>
      <c r="AK1714" s="75"/>
      <c r="AL1714" s="75"/>
      <c r="AM1714" s="75"/>
    </row>
    <row r="1715">
      <c r="A1715" s="75"/>
      <c r="B1715" s="171"/>
      <c r="C1715" s="172"/>
      <c r="D1715" s="72"/>
      <c r="E1715" s="143"/>
      <c r="F1715" s="71"/>
      <c r="G1715" s="72"/>
      <c r="H1715" s="173"/>
      <c r="I1715" s="71"/>
      <c r="J1715" s="72"/>
      <c r="K1715" s="173"/>
      <c r="L1715" s="71"/>
      <c r="M1715" s="71"/>
      <c r="N1715" s="71"/>
      <c r="O1715" s="72"/>
      <c r="P1715" s="174"/>
      <c r="Q1715" s="71"/>
      <c r="R1715" s="72"/>
      <c r="S1715" s="175"/>
      <c r="T1715" s="72"/>
      <c r="U1715" s="176"/>
      <c r="V1715" s="71"/>
      <c r="W1715" s="72"/>
      <c r="X1715" s="176"/>
      <c r="Y1715" s="72"/>
      <c r="Z1715" s="175"/>
      <c r="AA1715" s="72"/>
      <c r="AB1715" s="177"/>
      <c r="AC1715" s="75"/>
      <c r="AD1715" s="75"/>
      <c r="AE1715" s="75"/>
      <c r="AF1715" s="75"/>
      <c r="AG1715" s="75"/>
      <c r="AH1715" s="75"/>
      <c r="AI1715" s="75"/>
      <c r="AJ1715" s="75"/>
      <c r="AK1715" s="75"/>
      <c r="AL1715" s="75"/>
      <c r="AM1715" s="75"/>
    </row>
    <row r="1716">
      <c r="A1716" s="75"/>
      <c r="B1716" s="171"/>
      <c r="C1716" s="172"/>
      <c r="D1716" s="72"/>
      <c r="E1716" s="143"/>
      <c r="F1716" s="71"/>
      <c r="G1716" s="72"/>
      <c r="H1716" s="173"/>
      <c r="I1716" s="71"/>
      <c r="J1716" s="72"/>
      <c r="K1716" s="173"/>
      <c r="L1716" s="71"/>
      <c r="M1716" s="71"/>
      <c r="N1716" s="71"/>
      <c r="O1716" s="72"/>
      <c r="P1716" s="174"/>
      <c r="Q1716" s="71"/>
      <c r="R1716" s="72"/>
      <c r="S1716" s="175"/>
      <c r="T1716" s="72"/>
      <c r="U1716" s="176"/>
      <c r="V1716" s="71"/>
      <c r="W1716" s="72"/>
      <c r="X1716" s="176"/>
      <c r="Y1716" s="72"/>
      <c r="Z1716" s="175"/>
      <c r="AA1716" s="72"/>
      <c r="AB1716" s="177"/>
      <c r="AC1716" s="75"/>
      <c r="AD1716" s="75"/>
      <c r="AE1716" s="75"/>
      <c r="AF1716" s="75"/>
      <c r="AG1716" s="75"/>
      <c r="AH1716" s="75"/>
      <c r="AI1716" s="75"/>
      <c r="AJ1716" s="75"/>
      <c r="AK1716" s="75"/>
      <c r="AL1716" s="75"/>
      <c r="AM1716" s="75"/>
    </row>
    <row r="1717">
      <c r="A1717" s="75"/>
      <c r="B1717" s="171"/>
      <c r="C1717" s="172"/>
      <c r="D1717" s="72"/>
      <c r="E1717" s="143"/>
      <c r="F1717" s="71"/>
      <c r="G1717" s="72"/>
      <c r="H1717" s="173"/>
      <c r="I1717" s="71"/>
      <c r="J1717" s="72"/>
      <c r="K1717" s="173"/>
      <c r="L1717" s="71"/>
      <c r="M1717" s="71"/>
      <c r="N1717" s="71"/>
      <c r="O1717" s="72"/>
      <c r="P1717" s="174"/>
      <c r="Q1717" s="71"/>
      <c r="R1717" s="72"/>
      <c r="S1717" s="175"/>
      <c r="T1717" s="72"/>
      <c r="U1717" s="176"/>
      <c r="V1717" s="71"/>
      <c r="W1717" s="72"/>
      <c r="X1717" s="176"/>
      <c r="Y1717" s="72"/>
      <c r="Z1717" s="175"/>
      <c r="AA1717" s="72"/>
      <c r="AB1717" s="177"/>
      <c r="AC1717" s="75"/>
      <c r="AD1717" s="75"/>
      <c r="AE1717" s="75"/>
      <c r="AF1717" s="75"/>
      <c r="AG1717" s="75"/>
      <c r="AH1717" s="75"/>
      <c r="AI1717" s="75"/>
      <c r="AJ1717" s="75"/>
      <c r="AK1717" s="75"/>
      <c r="AL1717" s="75"/>
      <c r="AM1717" s="75"/>
    </row>
    <row r="1718">
      <c r="A1718" s="75"/>
      <c r="B1718" s="171"/>
      <c r="C1718" s="172"/>
      <c r="D1718" s="72"/>
      <c r="E1718" s="143"/>
      <c r="F1718" s="71"/>
      <c r="G1718" s="72"/>
      <c r="H1718" s="173"/>
      <c r="I1718" s="71"/>
      <c r="J1718" s="72"/>
      <c r="K1718" s="173"/>
      <c r="L1718" s="71"/>
      <c r="M1718" s="71"/>
      <c r="N1718" s="71"/>
      <c r="O1718" s="72"/>
      <c r="P1718" s="174"/>
      <c r="Q1718" s="71"/>
      <c r="R1718" s="72"/>
      <c r="S1718" s="175"/>
      <c r="T1718" s="72"/>
      <c r="U1718" s="176"/>
      <c r="V1718" s="71"/>
      <c r="W1718" s="72"/>
      <c r="X1718" s="176"/>
      <c r="Y1718" s="72"/>
      <c r="Z1718" s="175"/>
      <c r="AA1718" s="72"/>
      <c r="AB1718" s="177"/>
      <c r="AC1718" s="75"/>
      <c r="AD1718" s="75"/>
      <c r="AE1718" s="75"/>
      <c r="AF1718" s="75"/>
      <c r="AG1718" s="75"/>
      <c r="AH1718" s="75"/>
      <c r="AI1718" s="75"/>
      <c r="AJ1718" s="75"/>
      <c r="AK1718" s="75"/>
      <c r="AL1718" s="75"/>
      <c r="AM1718" s="75"/>
    </row>
    <row r="1719">
      <c r="A1719" s="75"/>
      <c r="B1719" s="171"/>
      <c r="C1719" s="172"/>
      <c r="D1719" s="72"/>
      <c r="E1719" s="143"/>
      <c r="F1719" s="71"/>
      <c r="G1719" s="72"/>
      <c r="H1719" s="173"/>
      <c r="I1719" s="71"/>
      <c r="J1719" s="72"/>
      <c r="K1719" s="173"/>
      <c r="L1719" s="71"/>
      <c r="M1719" s="71"/>
      <c r="N1719" s="71"/>
      <c r="O1719" s="72"/>
      <c r="P1719" s="174"/>
      <c r="Q1719" s="71"/>
      <c r="R1719" s="72"/>
      <c r="S1719" s="175"/>
      <c r="T1719" s="72"/>
      <c r="U1719" s="176"/>
      <c r="V1719" s="71"/>
      <c r="W1719" s="72"/>
      <c r="X1719" s="176"/>
      <c r="Y1719" s="72"/>
      <c r="Z1719" s="175"/>
      <c r="AA1719" s="72"/>
      <c r="AB1719" s="177"/>
      <c r="AC1719" s="75"/>
      <c r="AD1719" s="75"/>
      <c r="AE1719" s="75"/>
      <c r="AF1719" s="75"/>
      <c r="AG1719" s="75"/>
      <c r="AH1719" s="75"/>
      <c r="AI1719" s="75"/>
      <c r="AJ1719" s="75"/>
      <c r="AK1719" s="75"/>
      <c r="AL1719" s="75"/>
      <c r="AM1719" s="75"/>
    </row>
    <row r="1720">
      <c r="A1720" s="75"/>
      <c r="B1720" s="171"/>
      <c r="C1720" s="172"/>
      <c r="D1720" s="72"/>
      <c r="E1720" s="143"/>
      <c r="F1720" s="71"/>
      <c r="G1720" s="72"/>
      <c r="H1720" s="173"/>
      <c r="I1720" s="71"/>
      <c r="J1720" s="72"/>
      <c r="K1720" s="173"/>
      <c r="L1720" s="71"/>
      <c r="M1720" s="71"/>
      <c r="N1720" s="71"/>
      <c r="O1720" s="72"/>
      <c r="P1720" s="174"/>
      <c r="Q1720" s="71"/>
      <c r="R1720" s="72"/>
      <c r="S1720" s="175"/>
      <c r="T1720" s="72"/>
      <c r="U1720" s="176"/>
      <c r="V1720" s="71"/>
      <c r="W1720" s="72"/>
      <c r="X1720" s="176"/>
      <c r="Y1720" s="72"/>
      <c r="Z1720" s="175"/>
      <c r="AA1720" s="72"/>
      <c r="AB1720" s="177"/>
      <c r="AC1720" s="75"/>
      <c r="AD1720" s="75"/>
      <c r="AE1720" s="75"/>
      <c r="AF1720" s="75"/>
      <c r="AG1720" s="75"/>
      <c r="AH1720" s="75"/>
      <c r="AI1720" s="75"/>
      <c r="AJ1720" s="75"/>
      <c r="AK1720" s="75"/>
      <c r="AL1720" s="75"/>
      <c r="AM1720" s="75"/>
    </row>
    <row r="1721">
      <c r="A1721" s="75"/>
      <c r="B1721" s="171"/>
      <c r="C1721" s="172"/>
      <c r="D1721" s="72"/>
      <c r="E1721" s="143"/>
      <c r="F1721" s="71"/>
      <c r="G1721" s="72"/>
      <c r="H1721" s="173"/>
      <c r="I1721" s="71"/>
      <c r="J1721" s="72"/>
      <c r="K1721" s="173"/>
      <c r="L1721" s="71"/>
      <c r="M1721" s="71"/>
      <c r="N1721" s="71"/>
      <c r="O1721" s="72"/>
      <c r="P1721" s="174"/>
      <c r="Q1721" s="71"/>
      <c r="R1721" s="72"/>
      <c r="S1721" s="175"/>
      <c r="T1721" s="72"/>
      <c r="U1721" s="176"/>
      <c r="V1721" s="71"/>
      <c r="W1721" s="72"/>
      <c r="X1721" s="176"/>
      <c r="Y1721" s="72"/>
      <c r="Z1721" s="175"/>
      <c r="AA1721" s="72"/>
      <c r="AB1721" s="177"/>
      <c r="AC1721" s="75"/>
      <c r="AD1721" s="75"/>
      <c r="AE1721" s="75"/>
      <c r="AF1721" s="75"/>
      <c r="AG1721" s="75"/>
      <c r="AH1721" s="75"/>
      <c r="AI1721" s="75"/>
      <c r="AJ1721" s="75"/>
      <c r="AK1721" s="75"/>
      <c r="AL1721" s="75"/>
      <c r="AM1721" s="75"/>
    </row>
    <row r="1722">
      <c r="A1722" s="75"/>
      <c r="B1722" s="171"/>
      <c r="C1722" s="172"/>
      <c r="D1722" s="72"/>
      <c r="E1722" s="143"/>
      <c r="F1722" s="71"/>
      <c r="G1722" s="72"/>
      <c r="H1722" s="173"/>
      <c r="I1722" s="71"/>
      <c r="J1722" s="72"/>
      <c r="K1722" s="173"/>
      <c r="L1722" s="71"/>
      <c r="M1722" s="71"/>
      <c r="N1722" s="71"/>
      <c r="O1722" s="72"/>
      <c r="P1722" s="174"/>
      <c r="Q1722" s="71"/>
      <c r="R1722" s="72"/>
      <c r="S1722" s="175"/>
      <c r="T1722" s="72"/>
      <c r="U1722" s="176"/>
      <c r="V1722" s="71"/>
      <c r="W1722" s="72"/>
      <c r="X1722" s="176"/>
      <c r="Y1722" s="72"/>
      <c r="Z1722" s="175"/>
      <c r="AA1722" s="72"/>
      <c r="AB1722" s="177"/>
      <c r="AC1722" s="75"/>
      <c r="AD1722" s="75"/>
      <c r="AE1722" s="75"/>
      <c r="AF1722" s="75"/>
      <c r="AG1722" s="75"/>
      <c r="AH1722" s="75"/>
      <c r="AI1722" s="75"/>
      <c r="AJ1722" s="75"/>
      <c r="AK1722" s="75"/>
      <c r="AL1722" s="75"/>
      <c r="AM1722" s="75"/>
    </row>
    <row r="1723">
      <c r="A1723" s="75"/>
      <c r="B1723" s="171"/>
      <c r="C1723" s="172"/>
      <c r="D1723" s="72"/>
      <c r="E1723" s="143"/>
      <c r="F1723" s="71"/>
      <c r="G1723" s="72"/>
      <c r="H1723" s="173"/>
      <c r="I1723" s="71"/>
      <c r="J1723" s="72"/>
      <c r="K1723" s="173"/>
      <c r="L1723" s="71"/>
      <c r="M1723" s="71"/>
      <c r="N1723" s="71"/>
      <c r="O1723" s="72"/>
      <c r="P1723" s="174"/>
      <c r="Q1723" s="71"/>
      <c r="R1723" s="72"/>
      <c r="S1723" s="175"/>
      <c r="T1723" s="72"/>
      <c r="U1723" s="176"/>
      <c r="V1723" s="71"/>
      <c r="W1723" s="72"/>
      <c r="X1723" s="176"/>
      <c r="Y1723" s="72"/>
      <c r="Z1723" s="175"/>
      <c r="AA1723" s="72"/>
      <c r="AB1723" s="177"/>
      <c r="AC1723" s="75"/>
      <c r="AD1723" s="75"/>
      <c r="AE1723" s="75"/>
      <c r="AF1723" s="75"/>
      <c r="AG1723" s="75"/>
      <c r="AH1723" s="75"/>
      <c r="AI1723" s="75"/>
      <c r="AJ1723" s="75"/>
      <c r="AK1723" s="75"/>
      <c r="AL1723" s="75"/>
      <c r="AM1723" s="75"/>
    </row>
    <row r="1724">
      <c r="A1724" s="75"/>
      <c r="B1724" s="171"/>
      <c r="C1724" s="172"/>
      <c r="D1724" s="72"/>
      <c r="E1724" s="143"/>
      <c r="F1724" s="71"/>
      <c r="G1724" s="72"/>
      <c r="H1724" s="173"/>
      <c r="I1724" s="71"/>
      <c r="J1724" s="72"/>
      <c r="K1724" s="173"/>
      <c r="L1724" s="71"/>
      <c r="M1724" s="71"/>
      <c r="N1724" s="71"/>
      <c r="O1724" s="72"/>
      <c r="P1724" s="174"/>
      <c r="Q1724" s="71"/>
      <c r="R1724" s="72"/>
      <c r="S1724" s="175"/>
      <c r="T1724" s="72"/>
      <c r="U1724" s="176"/>
      <c r="V1724" s="71"/>
      <c r="W1724" s="72"/>
      <c r="X1724" s="176"/>
      <c r="Y1724" s="72"/>
      <c r="Z1724" s="175"/>
      <c r="AA1724" s="72"/>
      <c r="AB1724" s="177"/>
      <c r="AC1724" s="75"/>
      <c r="AD1724" s="75"/>
      <c r="AE1724" s="75"/>
      <c r="AF1724" s="75"/>
      <c r="AG1724" s="75"/>
      <c r="AH1724" s="75"/>
      <c r="AI1724" s="75"/>
      <c r="AJ1724" s="75"/>
      <c r="AK1724" s="75"/>
      <c r="AL1724" s="75"/>
      <c r="AM1724" s="75"/>
    </row>
    <row r="1725">
      <c r="A1725" s="75"/>
      <c r="B1725" s="171"/>
      <c r="C1725" s="172"/>
      <c r="D1725" s="72"/>
      <c r="E1725" s="143"/>
      <c r="F1725" s="71"/>
      <c r="G1725" s="72"/>
      <c r="H1725" s="173"/>
      <c r="I1725" s="71"/>
      <c r="J1725" s="72"/>
      <c r="K1725" s="173"/>
      <c r="L1725" s="71"/>
      <c r="M1725" s="71"/>
      <c r="N1725" s="71"/>
      <c r="O1725" s="72"/>
      <c r="P1725" s="174"/>
      <c r="Q1725" s="71"/>
      <c r="R1725" s="72"/>
      <c r="S1725" s="175"/>
      <c r="T1725" s="72"/>
      <c r="U1725" s="176"/>
      <c r="V1725" s="71"/>
      <c r="W1725" s="72"/>
      <c r="X1725" s="176"/>
      <c r="Y1725" s="72"/>
      <c r="Z1725" s="175"/>
      <c r="AA1725" s="72"/>
      <c r="AB1725" s="177"/>
      <c r="AC1725" s="75"/>
      <c r="AD1725" s="75"/>
      <c r="AE1725" s="75"/>
      <c r="AF1725" s="75"/>
      <c r="AG1725" s="75"/>
      <c r="AH1725" s="75"/>
      <c r="AI1725" s="75"/>
      <c r="AJ1725" s="75"/>
      <c r="AK1725" s="75"/>
      <c r="AL1725" s="75"/>
      <c r="AM1725" s="75"/>
    </row>
    <row r="1726">
      <c r="A1726" s="75"/>
      <c r="B1726" s="171"/>
      <c r="C1726" s="172"/>
      <c r="D1726" s="72"/>
      <c r="E1726" s="143"/>
      <c r="F1726" s="71"/>
      <c r="G1726" s="72"/>
      <c r="H1726" s="173"/>
      <c r="I1726" s="71"/>
      <c r="J1726" s="72"/>
      <c r="K1726" s="173"/>
      <c r="L1726" s="71"/>
      <c r="M1726" s="71"/>
      <c r="N1726" s="71"/>
      <c r="O1726" s="72"/>
      <c r="P1726" s="174"/>
      <c r="Q1726" s="71"/>
      <c r="R1726" s="72"/>
      <c r="S1726" s="175"/>
      <c r="T1726" s="72"/>
      <c r="U1726" s="176"/>
      <c r="V1726" s="71"/>
      <c r="W1726" s="72"/>
      <c r="X1726" s="176"/>
      <c r="Y1726" s="72"/>
      <c r="Z1726" s="175"/>
      <c r="AA1726" s="72"/>
      <c r="AB1726" s="177"/>
      <c r="AC1726" s="75"/>
      <c r="AD1726" s="75"/>
      <c r="AE1726" s="75"/>
      <c r="AF1726" s="75"/>
      <c r="AG1726" s="75"/>
      <c r="AH1726" s="75"/>
      <c r="AI1726" s="75"/>
      <c r="AJ1726" s="75"/>
      <c r="AK1726" s="75"/>
      <c r="AL1726" s="75"/>
      <c r="AM1726" s="75"/>
    </row>
    <row r="1727">
      <c r="A1727" s="75"/>
      <c r="B1727" s="171"/>
      <c r="C1727" s="172"/>
      <c r="D1727" s="72"/>
      <c r="E1727" s="143"/>
      <c r="F1727" s="71"/>
      <c r="G1727" s="72"/>
      <c r="H1727" s="173"/>
      <c r="I1727" s="71"/>
      <c r="J1727" s="72"/>
      <c r="K1727" s="173"/>
      <c r="L1727" s="71"/>
      <c r="M1727" s="71"/>
      <c r="N1727" s="71"/>
      <c r="O1727" s="72"/>
      <c r="P1727" s="174"/>
      <c r="Q1727" s="71"/>
      <c r="R1727" s="72"/>
      <c r="S1727" s="175"/>
      <c r="T1727" s="72"/>
      <c r="U1727" s="176"/>
      <c r="V1727" s="71"/>
      <c r="W1727" s="72"/>
      <c r="X1727" s="176"/>
      <c r="Y1727" s="72"/>
      <c r="Z1727" s="175"/>
      <c r="AA1727" s="72"/>
      <c r="AB1727" s="177"/>
      <c r="AC1727" s="75"/>
      <c r="AD1727" s="75"/>
      <c r="AE1727" s="75"/>
      <c r="AF1727" s="75"/>
      <c r="AG1727" s="75"/>
      <c r="AH1727" s="75"/>
      <c r="AI1727" s="75"/>
      <c r="AJ1727" s="75"/>
      <c r="AK1727" s="75"/>
      <c r="AL1727" s="75"/>
      <c r="AM1727" s="75"/>
    </row>
    <row r="1728">
      <c r="A1728" s="75"/>
      <c r="B1728" s="171"/>
      <c r="C1728" s="172"/>
      <c r="D1728" s="72"/>
      <c r="E1728" s="143"/>
      <c r="F1728" s="71"/>
      <c r="G1728" s="72"/>
      <c r="H1728" s="173"/>
      <c r="I1728" s="71"/>
      <c r="J1728" s="72"/>
      <c r="K1728" s="173"/>
      <c r="L1728" s="71"/>
      <c r="M1728" s="71"/>
      <c r="N1728" s="71"/>
      <c r="O1728" s="72"/>
      <c r="P1728" s="174"/>
      <c r="Q1728" s="71"/>
      <c r="R1728" s="72"/>
      <c r="S1728" s="175"/>
      <c r="T1728" s="72"/>
      <c r="U1728" s="176"/>
      <c r="V1728" s="71"/>
      <c r="W1728" s="72"/>
      <c r="X1728" s="176"/>
      <c r="Y1728" s="72"/>
      <c r="Z1728" s="175"/>
      <c r="AA1728" s="72"/>
      <c r="AB1728" s="177"/>
      <c r="AC1728" s="75"/>
      <c r="AD1728" s="75"/>
      <c r="AE1728" s="75"/>
      <c r="AF1728" s="75"/>
      <c r="AG1728" s="75"/>
      <c r="AH1728" s="75"/>
      <c r="AI1728" s="75"/>
      <c r="AJ1728" s="75"/>
      <c r="AK1728" s="75"/>
      <c r="AL1728" s="75"/>
      <c r="AM1728" s="75"/>
    </row>
    <row r="1729">
      <c r="A1729" s="75"/>
      <c r="B1729" s="171"/>
      <c r="C1729" s="172"/>
      <c r="D1729" s="72"/>
      <c r="E1729" s="143"/>
      <c r="F1729" s="71"/>
      <c r="G1729" s="72"/>
      <c r="H1729" s="173"/>
      <c r="I1729" s="71"/>
      <c r="J1729" s="72"/>
      <c r="K1729" s="173"/>
      <c r="L1729" s="71"/>
      <c r="M1729" s="71"/>
      <c r="N1729" s="71"/>
      <c r="O1729" s="72"/>
      <c r="P1729" s="174"/>
      <c r="Q1729" s="71"/>
      <c r="R1729" s="72"/>
      <c r="S1729" s="175"/>
      <c r="T1729" s="72"/>
      <c r="U1729" s="176"/>
      <c r="V1729" s="71"/>
      <c r="W1729" s="72"/>
      <c r="X1729" s="176"/>
      <c r="Y1729" s="72"/>
      <c r="Z1729" s="175"/>
      <c r="AA1729" s="72"/>
      <c r="AB1729" s="177"/>
      <c r="AC1729" s="75"/>
      <c r="AD1729" s="75"/>
      <c r="AE1729" s="75"/>
      <c r="AF1729" s="75"/>
      <c r="AG1729" s="75"/>
      <c r="AH1729" s="75"/>
      <c r="AI1729" s="75"/>
      <c r="AJ1729" s="75"/>
      <c r="AK1729" s="75"/>
      <c r="AL1729" s="75"/>
      <c r="AM1729" s="75"/>
    </row>
    <row r="1730">
      <c r="A1730" s="75"/>
      <c r="B1730" s="171"/>
      <c r="C1730" s="172"/>
      <c r="D1730" s="72"/>
      <c r="E1730" s="143"/>
      <c r="F1730" s="71"/>
      <c r="G1730" s="72"/>
      <c r="H1730" s="173"/>
      <c r="I1730" s="71"/>
      <c r="J1730" s="72"/>
      <c r="K1730" s="173"/>
      <c r="L1730" s="71"/>
      <c r="M1730" s="71"/>
      <c r="N1730" s="71"/>
      <c r="O1730" s="72"/>
      <c r="P1730" s="174"/>
      <c r="Q1730" s="71"/>
      <c r="R1730" s="72"/>
      <c r="S1730" s="175"/>
      <c r="T1730" s="72"/>
      <c r="U1730" s="176"/>
      <c r="V1730" s="71"/>
      <c r="W1730" s="72"/>
      <c r="X1730" s="176"/>
      <c r="Y1730" s="72"/>
      <c r="Z1730" s="175"/>
      <c r="AA1730" s="72"/>
      <c r="AB1730" s="177"/>
      <c r="AC1730" s="75"/>
      <c r="AD1730" s="75"/>
      <c r="AE1730" s="75"/>
      <c r="AF1730" s="75"/>
      <c r="AG1730" s="75"/>
      <c r="AH1730" s="75"/>
      <c r="AI1730" s="75"/>
      <c r="AJ1730" s="75"/>
      <c r="AK1730" s="75"/>
      <c r="AL1730" s="75"/>
      <c r="AM1730" s="75"/>
    </row>
    <row r="1731">
      <c r="A1731" s="75"/>
      <c r="B1731" s="171"/>
      <c r="C1731" s="172"/>
      <c r="D1731" s="72"/>
      <c r="E1731" s="143"/>
      <c r="F1731" s="71"/>
      <c r="G1731" s="72"/>
      <c r="H1731" s="173"/>
      <c r="I1731" s="71"/>
      <c r="J1731" s="72"/>
      <c r="K1731" s="173"/>
      <c r="L1731" s="71"/>
      <c r="M1731" s="71"/>
      <c r="N1731" s="71"/>
      <c r="O1731" s="72"/>
      <c r="P1731" s="174"/>
      <c r="Q1731" s="71"/>
      <c r="R1731" s="72"/>
      <c r="S1731" s="175"/>
      <c r="T1731" s="72"/>
      <c r="U1731" s="176"/>
      <c r="V1731" s="71"/>
      <c r="W1731" s="72"/>
      <c r="X1731" s="176"/>
      <c r="Y1731" s="72"/>
      <c r="Z1731" s="175"/>
      <c r="AA1731" s="72"/>
      <c r="AB1731" s="177"/>
      <c r="AC1731" s="75"/>
      <c r="AD1731" s="75"/>
      <c r="AE1731" s="75"/>
      <c r="AF1731" s="75"/>
      <c r="AG1731" s="75"/>
      <c r="AH1731" s="75"/>
      <c r="AI1731" s="75"/>
      <c r="AJ1731" s="75"/>
      <c r="AK1731" s="75"/>
      <c r="AL1731" s="75"/>
      <c r="AM1731" s="75"/>
    </row>
    <row r="1732">
      <c r="A1732" s="75"/>
      <c r="B1732" s="171"/>
      <c r="C1732" s="172"/>
      <c r="D1732" s="72"/>
      <c r="E1732" s="143"/>
      <c r="F1732" s="71"/>
      <c r="G1732" s="72"/>
      <c r="H1732" s="173"/>
      <c r="I1732" s="71"/>
      <c r="J1732" s="72"/>
      <c r="K1732" s="173"/>
      <c r="L1732" s="71"/>
      <c r="M1732" s="71"/>
      <c r="N1732" s="71"/>
      <c r="O1732" s="72"/>
      <c r="P1732" s="174"/>
      <c r="Q1732" s="71"/>
      <c r="R1732" s="72"/>
      <c r="S1732" s="175"/>
      <c r="T1732" s="72"/>
      <c r="U1732" s="176"/>
      <c r="V1732" s="71"/>
      <c r="W1732" s="72"/>
      <c r="X1732" s="176"/>
      <c r="Y1732" s="72"/>
      <c r="Z1732" s="175"/>
      <c r="AA1732" s="72"/>
      <c r="AB1732" s="177"/>
      <c r="AC1732" s="75"/>
      <c r="AD1732" s="75"/>
      <c r="AE1732" s="75"/>
      <c r="AF1732" s="75"/>
      <c r="AG1732" s="75"/>
      <c r="AH1732" s="75"/>
      <c r="AI1732" s="75"/>
      <c r="AJ1732" s="75"/>
      <c r="AK1732" s="75"/>
      <c r="AL1732" s="75"/>
      <c r="AM1732" s="75"/>
    </row>
    <row r="1733">
      <c r="A1733" s="75"/>
      <c r="B1733" s="171"/>
      <c r="C1733" s="172"/>
      <c r="D1733" s="72"/>
      <c r="E1733" s="143"/>
      <c r="F1733" s="71"/>
      <c r="G1733" s="72"/>
      <c r="H1733" s="173"/>
      <c r="I1733" s="71"/>
      <c r="J1733" s="72"/>
      <c r="K1733" s="173"/>
      <c r="L1733" s="71"/>
      <c r="M1733" s="71"/>
      <c r="N1733" s="71"/>
      <c r="O1733" s="72"/>
      <c r="P1733" s="174"/>
      <c r="Q1733" s="71"/>
      <c r="R1733" s="72"/>
      <c r="S1733" s="175"/>
      <c r="T1733" s="72"/>
      <c r="U1733" s="176"/>
      <c r="V1733" s="71"/>
      <c r="W1733" s="72"/>
      <c r="X1733" s="176"/>
      <c r="Y1733" s="72"/>
      <c r="Z1733" s="175"/>
      <c r="AA1733" s="72"/>
      <c r="AB1733" s="177"/>
      <c r="AC1733" s="75"/>
      <c r="AD1733" s="75"/>
      <c r="AE1733" s="75"/>
      <c r="AF1733" s="75"/>
      <c r="AG1733" s="75"/>
      <c r="AH1733" s="75"/>
      <c r="AI1733" s="75"/>
      <c r="AJ1733" s="75"/>
      <c r="AK1733" s="75"/>
      <c r="AL1733" s="75"/>
      <c r="AM1733" s="75"/>
    </row>
    <row r="1734">
      <c r="A1734" s="75"/>
      <c r="B1734" s="171"/>
      <c r="C1734" s="172"/>
      <c r="D1734" s="72"/>
      <c r="E1734" s="143"/>
      <c r="F1734" s="71"/>
      <c r="G1734" s="72"/>
      <c r="H1734" s="173"/>
      <c r="I1734" s="71"/>
      <c r="J1734" s="72"/>
      <c r="K1734" s="173"/>
      <c r="L1734" s="71"/>
      <c r="M1734" s="71"/>
      <c r="N1734" s="71"/>
      <c r="O1734" s="72"/>
      <c r="P1734" s="174"/>
      <c r="Q1734" s="71"/>
      <c r="R1734" s="72"/>
      <c r="S1734" s="175"/>
      <c r="T1734" s="72"/>
      <c r="U1734" s="176"/>
      <c r="V1734" s="71"/>
      <c r="W1734" s="72"/>
      <c r="X1734" s="176"/>
      <c r="Y1734" s="72"/>
      <c r="Z1734" s="175"/>
      <c r="AA1734" s="72"/>
      <c r="AB1734" s="177"/>
      <c r="AC1734" s="75"/>
      <c r="AD1734" s="75"/>
      <c r="AE1734" s="75"/>
      <c r="AF1734" s="75"/>
      <c r="AG1734" s="75"/>
      <c r="AH1734" s="75"/>
      <c r="AI1734" s="75"/>
      <c r="AJ1734" s="75"/>
      <c r="AK1734" s="75"/>
      <c r="AL1734" s="75"/>
      <c r="AM1734" s="75"/>
    </row>
    <row r="1735">
      <c r="A1735" s="75"/>
      <c r="B1735" s="171"/>
      <c r="C1735" s="172"/>
      <c r="D1735" s="72"/>
      <c r="E1735" s="143"/>
      <c r="F1735" s="71"/>
      <c r="G1735" s="72"/>
      <c r="H1735" s="173"/>
      <c r="I1735" s="71"/>
      <c r="J1735" s="72"/>
      <c r="K1735" s="173"/>
      <c r="L1735" s="71"/>
      <c r="M1735" s="71"/>
      <c r="N1735" s="71"/>
      <c r="O1735" s="72"/>
      <c r="P1735" s="174"/>
      <c r="Q1735" s="71"/>
      <c r="R1735" s="72"/>
      <c r="S1735" s="175"/>
      <c r="T1735" s="72"/>
      <c r="U1735" s="176"/>
      <c r="V1735" s="71"/>
      <c r="W1735" s="72"/>
      <c r="X1735" s="176"/>
      <c r="Y1735" s="72"/>
      <c r="Z1735" s="175"/>
      <c r="AA1735" s="72"/>
      <c r="AB1735" s="177"/>
      <c r="AC1735" s="75"/>
      <c r="AD1735" s="75"/>
      <c r="AE1735" s="75"/>
      <c r="AF1735" s="75"/>
      <c r="AG1735" s="75"/>
      <c r="AH1735" s="75"/>
      <c r="AI1735" s="75"/>
      <c r="AJ1735" s="75"/>
      <c r="AK1735" s="75"/>
      <c r="AL1735" s="75"/>
      <c r="AM1735" s="75"/>
    </row>
    <row r="1736">
      <c r="A1736" s="75"/>
      <c r="B1736" s="171"/>
      <c r="C1736" s="172"/>
      <c r="D1736" s="72"/>
      <c r="E1736" s="143"/>
      <c r="F1736" s="71"/>
      <c r="G1736" s="72"/>
      <c r="H1736" s="173"/>
      <c r="I1736" s="71"/>
      <c r="J1736" s="72"/>
      <c r="K1736" s="173"/>
      <c r="L1736" s="71"/>
      <c r="M1736" s="71"/>
      <c r="N1736" s="71"/>
      <c r="O1736" s="72"/>
      <c r="P1736" s="174"/>
      <c r="Q1736" s="71"/>
      <c r="R1736" s="72"/>
      <c r="S1736" s="175"/>
      <c r="T1736" s="72"/>
      <c r="U1736" s="176"/>
      <c r="V1736" s="71"/>
      <c r="W1736" s="72"/>
      <c r="X1736" s="176"/>
      <c r="Y1736" s="72"/>
      <c r="Z1736" s="175"/>
      <c r="AA1736" s="72"/>
      <c r="AB1736" s="177"/>
      <c r="AC1736" s="75"/>
      <c r="AD1736" s="75"/>
      <c r="AE1736" s="75"/>
      <c r="AF1736" s="75"/>
      <c r="AG1736" s="75"/>
      <c r="AH1736" s="75"/>
      <c r="AI1736" s="75"/>
      <c r="AJ1736" s="75"/>
      <c r="AK1736" s="75"/>
      <c r="AL1736" s="75"/>
      <c r="AM1736" s="75"/>
    </row>
    <row r="1737">
      <c r="A1737" s="75"/>
      <c r="B1737" s="171"/>
      <c r="C1737" s="172"/>
      <c r="D1737" s="72"/>
      <c r="E1737" s="143"/>
      <c r="F1737" s="71"/>
      <c r="G1737" s="72"/>
      <c r="H1737" s="173"/>
      <c r="I1737" s="71"/>
      <c r="J1737" s="72"/>
      <c r="K1737" s="173"/>
      <c r="L1737" s="71"/>
      <c r="M1737" s="71"/>
      <c r="N1737" s="71"/>
      <c r="O1737" s="72"/>
      <c r="P1737" s="174"/>
      <c r="Q1737" s="71"/>
      <c r="R1737" s="72"/>
      <c r="S1737" s="175"/>
      <c r="T1737" s="72"/>
      <c r="U1737" s="176"/>
      <c r="V1737" s="71"/>
      <c r="W1737" s="72"/>
      <c r="X1737" s="176"/>
      <c r="Y1737" s="72"/>
      <c r="Z1737" s="175"/>
      <c r="AA1737" s="72"/>
      <c r="AB1737" s="177"/>
      <c r="AC1737" s="75"/>
      <c r="AD1737" s="75"/>
      <c r="AE1737" s="75"/>
      <c r="AF1737" s="75"/>
      <c r="AG1737" s="75"/>
      <c r="AH1737" s="75"/>
      <c r="AI1737" s="75"/>
      <c r="AJ1737" s="75"/>
      <c r="AK1737" s="75"/>
      <c r="AL1737" s="75"/>
      <c r="AM1737" s="75"/>
    </row>
    <row r="1738">
      <c r="A1738" s="75"/>
      <c r="B1738" s="171"/>
      <c r="C1738" s="172"/>
      <c r="D1738" s="72"/>
      <c r="E1738" s="143"/>
      <c r="F1738" s="71"/>
      <c r="G1738" s="72"/>
      <c r="H1738" s="173"/>
      <c r="I1738" s="71"/>
      <c r="J1738" s="72"/>
      <c r="K1738" s="173"/>
      <c r="L1738" s="71"/>
      <c r="M1738" s="71"/>
      <c r="N1738" s="71"/>
      <c r="O1738" s="72"/>
      <c r="P1738" s="174"/>
      <c r="Q1738" s="71"/>
      <c r="R1738" s="72"/>
      <c r="S1738" s="175"/>
      <c r="T1738" s="72"/>
      <c r="U1738" s="176"/>
      <c r="V1738" s="71"/>
      <c r="W1738" s="72"/>
      <c r="X1738" s="176"/>
      <c r="Y1738" s="72"/>
      <c r="Z1738" s="175"/>
      <c r="AA1738" s="72"/>
      <c r="AB1738" s="177"/>
      <c r="AC1738" s="75"/>
      <c r="AD1738" s="75"/>
      <c r="AE1738" s="75"/>
      <c r="AF1738" s="75"/>
      <c r="AG1738" s="75"/>
      <c r="AH1738" s="75"/>
      <c r="AI1738" s="75"/>
      <c r="AJ1738" s="75"/>
      <c r="AK1738" s="75"/>
      <c r="AL1738" s="75"/>
      <c r="AM1738" s="75"/>
    </row>
    <row r="1739">
      <c r="A1739" s="75"/>
      <c r="B1739" s="171"/>
      <c r="C1739" s="172"/>
      <c r="D1739" s="72"/>
      <c r="E1739" s="143"/>
      <c r="F1739" s="71"/>
      <c r="G1739" s="72"/>
      <c r="H1739" s="173"/>
      <c r="I1739" s="71"/>
      <c r="J1739" s="72"/>
      <c r="K1739" s="173"/>
      <c r="L1739" s="71"/>
      <c r="M1739" s="71"/>
      <c r="N1739" s="71"/>
      <c r="O1739" s="72"/>
      <c r="P1739" s="174"/>
      <c r="Q1739" s="71"/>
      <c r="R1739" s="72"/>
      <c r="S1739" s="175"/>
      <c r="T1739" s="72"/>
      <c r="U1739" s="176"/>
      <c r="V1739" s="71"/>
      <c r="W1739" s="72"/>
      <c r="X1739" s="176"/>
      <c r="Y1739" s="72"/>
      <c r="Z1739" s="175"/>
      <c r="AA1739" s="72"/>
      <c r="AB1739" s="177"/>
      <c r="AC1739" s="75"/>
      <c r="AD1739" s="75"/>
      <c r="AE1739" s="75"/>
      <c r="AF1739" s="75"/>
      <c r="AG1739" s="75"/>
      <c r="AH1739" s="75"/>
      <c r="AI1739" s="75"/>
      <c r="AJ1739" s="75"/>
      <c r="AK1739" s="75"/>
      <c r="AL1739" s="75"/>
      <c r="AM1739" s="75"/>
    </row>
    <row r="1740">
      <c r="A1740" s="75"/>
      <c r="B1740" s="171"/>
      <c r="C1740" s="172"/>
      <c r="D1740" s="72"/>
      <c r="E1740" s="143"/>
      <c r="F1740" s="71"/>
      <c r="G1740" s="72"/>
      <c r="H1740" s="173"/>
      <c r="I1740" s="71"/>
      <c r="J1740" s="72"/>
      <c r="K1740" s="173"/>
      <c r="L1740" s="71"/>
      <c r="M1740" s="71"/>
      <c r="N1740" s="71"/>
      <c r="O1740" s="72"/>
      <c r="P1740" s="174"/>
      <c r="Q1740" s="71"/>
      <c r="R1740" s="72"/>
      <c r="S1740" s="175"/>
      <c r="T1740" s="72"/>
      <c r="U1740" s="176"/>
      <c r="V1740" s="71"/>
      <c r="W1740" s="72"/>
      <c r="X1740" s="176"/>
      <c r="Y1740" s="72"/>
      <c r="Z1740" s="175"/>
      <c r="AA1740" s="72"/>
      <c r="AB1740" s="177"/>
      <c r="AC1740" s="75"/>
      <c r="AD1740" s="75"/>
      <c r="AE1740" s="75"/>
      <c r="AF1740" s="75"/>
      <c r="AG1740" s="75"/>
      <c r="AH1740" s="75"/>
      <c r="AI1740" s="75"/>
      <c r="AJ1740" s="75"/>
      <c r="AK1740" s="75"/>
      <c r="AL1740" s="75"/>
      <c r="AM1740" s="75"/>
    </row>
    <row r="1741">
      <c r="A1741" s="75"/>
      <c r="B1741" s="171"/>
      <c r="C1741" s="172"/>
      <c r="D1741" s="72"/>
      <c r="E1741" s="143"/>
      <c r="F1741" s="71"/>
      <c r="G1741" s="72"/>
      <c r="H1741" s="173"/>
      <c r="I1741" s="71"/>
      <c r="J1741" s="72"/>
      <c r="K1741" s="173"/>
      <c r="L1741" s="71"/>
      <c r="M1741" s="71"/>
      <c r="N1741" s="71"/>
      <c r="O1741" s="72"/>
      <c r="P1741" s="174"/>
      <c r="Q1741" s="71"/>
      <c r="R1741" s="72"/>
      <c r="S1741" s="175"/>
      <c r="T1741" s="72"/>
      <c r="U1741" s="176"/>
      <c r="V1741" s="71"/>
      <c r="W1741" s="72"/>
      <c r="X1741" s="176"/>
      <c r="Y1741" s="72"/>
      <c r="Z1741" s="175"/>
      <c r="AA1741" s="72"/>
      <c r="AB1741" s="177"/>
      <c r="AC1741" s="75"/>
      <c r="AD1741" s="75"/>
      <c r="AE1741" s="75"/>
      <c r="AF1741" s="75"/>
      <c r="AG1741" s="75"/>
      <c r="AH1741" s="75"/>
      <c r="AI1741" s="75"/>
      <c r="AJ1741" s="75"/>
      <c r="AK1741" s="75"/>
      <c r="AL1741" s="75"/>
      <c r="AM1741" s="75"/>
    </row>
    <row r="1742">
      <c r="A1742" s="75"/>
      <c r="B1742" s="171"/>
      <c r="C1742" s="172"/>
      <c r="D1742" s="72"/>
      <c r="E1742" s="143"/>
      <c r="F1742" s="71"/>
      <c r="G1742" s="72"/>
      <c r="H1742" s="173"/>
      <c r="I1742" s="71"/>
      <c r="J1742" s="72"/>
      <c r="K1742" s="173"/>
      <c r="L1742" s="71"/>
      <c r="M1742" s="71"/>
      <c r="N1742" s="71"/>
      <c r="O1742" s="72"/>
      <c r="P1742" s="174"/>
      <c r="Q1742" s="71"/>
      <c r="R1742" s="72"/>
      <c r="S1742" s="175"/>
      <c r="T1742" s="72"/>
      <c r="U1742" s="176"/>
      <c r="V1742" s="71"/>
      <c r="W1742" s="72"/>
      <c r="X1742" s="176"/>
      <c r="Y1742" s="72"/>
      <c r="Z1742" s="175"/>
      <c r="AA1742" s="72"/>
      <c r="AB1742" s="177"/>
      <c r="AC1742" s="75"/>
      <c r="AD1742" s="75"/>
      <c r="AE1742" s="75"/>
      <c r="AF1742" s="75"/>
      <c r="AG1742" s="75"/>
      <c r="AH1742" s="75"/>
      <c r="AI1742" s="75"/>
      <c r="AJ1742" s="75"/>
      <c r="AK1742" s="75"/>
      <c r="AL1742" s="75"/>
      <c r="AM1742" s="75"/>
    </row>
    <row r="1743">
      <c r="A1743" s="75"/>
      <c r="B1743" s="171"/>
      <c r="C1743" s="172"/>
      <c r="D1743" s="72"/>
      <c r="E1743" s="143"/>
      <c r="F1743" s="71"/>
      <c r="G1743" s="72"/>
      <c r="H1743" s="173"/>
      <c r="I1743" s="71"/>
      <c r="J1743" s="72"/>
      <c r="K1743" s="173"/>
      <c r="L1743" s="71"/>
      <c r="M1743" s="71"/>
      <c r="N1743" s="71"/>
      <c r="O1743" s="72"/>
      <c r="P1743" s="174"/>
      <c r="Q1743" s="71"/>
      <c r="R1743" s="72"/>
      <c r="S1743" s="175"/>
      <c r="T1743" s="72"/>
      <c r="U1743" s="176"/>
      <c r="V1743" s="71"/>
      <c r="W1743" s="72"/>
      <c r="X1743" s="176"/>
      <c r="Y1743" s="72"/>
      <c r="Z1743" s="175"/>
      <c r="AA1743" s="72"/>
      <c r="AB1743" s="177"/>
      <c r="AC1743" s="75"/>
      <c r="AD1743" s="75"/>
      <c r="AE1743" s="75"/>
      <c r="AF1743" s="75"/>
      <c r="AG1743" s="75"/>
      <c r="AH1743" s="75"/>
      <c r="AI1743" s="75"/>
      <c r="AJ1743" s="75"/>
      <c r="AK1743" s="75"/>
      <c r="AL1743" s="75"/>
      <c r="AM1743" s="75"/>
    </row>
    <row r="1744">
      <c r="A1744" s="75"/>
      <c r="B1744" s="171"/>
      <c r="C1744" s="172"/>
      <c r="D1744" s="72"/>
      <c r="E1744" s="143"/>
      <c r="F1744" s="71"/>
      <c r="G1744" s="72"/>
      <c r="H1744" s="173"/>
      <c r="I1744" s="71"/>
      <c r="J1744" s="72"/>
      <c r="K1744" s="173"/>
      <c r="L1744" s="71"/>
      <c r="M1744" s="71"/>
      <c r="N1744" s="71"/>
      <c r="O1744" s="72"/>
      <c r="P1744" s="174"/>
      <c r="Q1744" s="71"/>
      <c r="R1744" s="72"/>
      <c r="S1744" s="175"/>
      <c r="T1744" s="72"/>
      <c r="U1744" s="176"/>
      <c r="V1744" s="71"/>
      <c r="W1744" s="72"/>
      <c r="X1744" s="176"/>
      <c r="Y1744" s="72"/>
      <c r="Z1744" s="175"/>
      <c r="AA1744" s="72"/>
      <c r="AB1744" s="177"/>
      <c r="AC1744" s="75"/>
      <c r="AD1744" s="75"/>
      <c r="AE1744" s="75"/>
      <c r="AF1744" s="75"/>
      <c r="AG1744" s="75"/>
      <c r="AH1744" s="75"/>
      <c r="AI1744" s="75"/>
      <c r="AJ1744" s="75"/>
      <c r="AK1744" s="75"/>
      <c r="AL1744" s="75"/>
      <c r="AM1744" s="75"/>
    </row>
    <row r="1745">
      <c r="A1745" s="75"/>
      <c r="B1745" s="171"/>
      <c r="C1745" s="172"/>
      <c r="D1745" s="72"/>
      <c r="E1745" s="143"/>
      <c r="F1745" s="71"/>
      <c r="G1745" s="72"/>
      <c r="H1745" s="173"/>
      <c r="I1745" s="71"/>
      <c r="J1745" s="72"/>
      <c r="K1745" s="173"/>
      <c r="L1745" s="71"/>
      <c r="M1745" s="71"/>
      <c r="N1745" s="71"/>
      <c r="O1745" s="72"/>
      <c r="P1745" s="174"/>
      <c r="Q1745" s="71"/>
      <c r="R1745" s="72"/>
      <c r="S1745" s="175"/>
      <c r="T1745" s="72"/>
      <c r="U1745" s="176"/>
      <c r="V1745" s="71"/>
      <c r="W1745" s="72"/>
      <c r="X1745" s="176"/>
      <c r="Y1745" s="72"/>
      <c r="Z1745" s="175"/>
      <c r="AA1745" s="72"/>
      <c r="AB1745" s="177"/>
      <c r="AC1745" s="75"/>
      <c r="AD1745" s="75"/>
      <c r="AE1745" s="75"/>
      <c r="AF1745" s="75"/>
      <c r="AG1745" s="75"/>
      <c r="AH1745" s="75"/>
      <c r="AI1745" s="75"/>
      <c r="AJ1745" s="75"/>
      <c r="AK1745" s="75"/>
      <c r="AL1745" s="75"/>
      <c r="AM1745" s="75"/>
    </row>
    <row r="1746">
      <c r="A1746" s="75"/>
      <c r="B1746" s="171"/>
      <c r="C1746" s="172"/>
      <c r="D1746" s="72"/>
      <c r="E1746" s="143"/>
      <c r="F1746" s="71"/>
      <c r="G1746" s="72"/>
      <c r="H1746" s="173"/>
      <c r="I1746" s="71"/>
      <c r="J1746" s="72"/>
      <c r="K1746" s="173"/>
      <c r="L1746" s="71"/>
      <c r="M1746" s="71"/>
      <c r="N1746" s="71"/>
      <c r="O1746" s="72"/>
      <c r="P1746" s="174"/>
      <c r="Q1746" s="71"/>
      <c r="R1746" s="72"/>
      <c r="S1746" s="175"/>
      <c r="T1746" s="72"/>
      <c r="U1746" s="176"/>
      <c r="V1746" s="71"/>
      <c r="W1746" s="72"/>
      <c r="X1746" s="176"/>
      <c r="Y1746" s="72"/>
      <c r="Z1746" s="175"/>
      <c r="AA1746" s="72"/>
      <c r="AB1746" s="177"/>
      <c r="AC1746" s="75"/>
      <c r="AD1746" s="75"/>
      <c r="AE1746" s="75"/>
      <c r="AF1746" s="75"/>
      <c r="AG1746" s="75"/>
      <c r="AH1746" s="75"/>
      <c r="AI1746" s="75"/>
      <c r="AJ1746" s="75"/>
      <c r="AK1746" s="75"/>
      <c r="AL1746" s="75"/>
      <c r="AM1746" s="75"/>
    </row>
    <row r="1747">
      <c r="A1747" s="75"/>
      <c r="B1747" s="171"/>
      <c r="C1747" s="172"/>
      <c r="D1747" s="72"/>
      <c r="E1747" s="143"/>
      <c r="F1747" s="71"/>
      <c r="G1747" s="72"/>
      <c r="H1747" s="173"/>
      <c r="I1747" s="71"/>
      <c r="J1747" s="72"/>
      <c r="K1747" s="173"/>
      <c r="L1747" s="71"/>
      <c r="M1747" s="71"/>
      <c r="N1747" s="71"/>
      <c r="O1747" s="72"/>
      <c r="P1747" s="174"/>
      <c r="Q1747" s="71"/>
      <c r="R1747" s="72"/>
      <c r="S1747" s="175"/>
      <c r="T1747" s="72"/>
      <c r="U1747" s="176"/>
      <c r="V1747" s="71"/>
      <c r="W1747" s="72"/>
      <c r="X1747" s="176"/>
      <c r="Y1747" s="72"/>
      <c r="Z1747" s="175"/>
      <c r="AA1747" s="72"/>
      <c r="AB1747" s="177"/>
      <c r="AC1747" s="75"/>
      <c r="AD1747" s="75"/>
      <c r="AE1747" s="75"/>
      <c r="AF1747" s="75"/>
      <c r="AG1747" s="75"/>
      <c r="AH1747" s="75"/>
      <c r="AI1747" s="75"/>
      <c r="AJ1747" s="75"/>
      <c r="AK1747" s="75"/>
      <c r="AL1747" s="75"/>
      <c r="AM1747" s="75"/>
    </row>
    <row r="1748">
      <c r="A1748" s="75"/>
      <c r="B1748" s="171"/>
      <c r="C1748" s="172"/>
      <c r="D1748" s="72"/>
      <c r="E1748" s="143"/>
      <c r="F1748" s="71"/>
      <c r="G1748" s="72"/>
      <c r="H1748" s="173"/>
      <c r="I1748" s="71"/>
      <c r="J1748" s="72"/>
      <c r="K1748" s="173"/>
      <c r="L1748" s="71"/>
      <c r="M1748" s="71"/>
      <c r="N1748" s="71"/>
      <c r="O1748" s="72"/>
      <c r="P1748" s="174"/>
      <c r="Q1748" s="71"/>
      <c r="R1748" s="72"/>
      <c r="S1748" s="175"/>
      <c r="T1748" s="72"/>
      <c r="U1748" s="176"/>
      <c r="V1748" s="71"/>
      <c r="W1748" s="72"/>
      <c r="X1748" s="176"/>
      <c r="Y1748" s="72"/>
      <c r="Z1748" s="175"/>
      <c r="AA1748" s="72"/>
      <c r="AB1748" s="177"/>
      <c r="AC1748" s="75"/>
      <c r="AD1748" s="75"/>
      <c r="AE1748" s="75"/>
      <c r="AF1748" s="75"/>
      <c r="AG1748" s="75"/>
      <c r="AH1748" s="75"/>
      <c r="AI1748" s="75"/>
      <c r="AJ1748" s="75"/>
      <c r="AK1748" s="75"/>
      <c r="AL1748" s="75"/>
      <c r="AM1748" s="75"/>
    </row>
    <row r="1749">
      <c r="A1749" s="75"/>
      <c r="B1749" s="171"/>
      <c r="C1749" s="172"/>
      <c r="D1749" s="72"/>
      <c r="E1749" s="143"/>
      <c r="F1749" s="71"/>
      <c r="G1749" s="72"/>
      <c r="H1749" s="173"/>
      <c r="I1749" s="71"/>
      <c r="J1749" s="72"/>
      <c r="K1749" s="173"/>
      <c r="L1749" s="71"/>
      <c r="M1749" s="71"/>
      <c r="N1749" s="71"/>
      <c r="O1749" s="72"/>
      <c r="P1749" s="174"/>
      <c r="Q1749" s="71"/>
      <c r="R1749" s="72"/>
      <c r="S1749" s="175"/>
      <c r="T1749" s="72"/>
      <c r="U1749" s="176"/>
      <c r="V1749" s="71"/>
      <c r="W1749" s="72"/>
      <c r="X1749" s="176"/>
      <c r="Y1749" s="72"/>
      <c r="Z1749" s="175"/>
      <c r="AA1749" s="72"/>
      <c r="AB1749" s="177"/>
      <c r="AC1749" s="75"/>
      <c r="AD1749" s="75"/>
      <c r="AE1749" s="75"/>
      <c r="AF1749" s="75"/>
      <c r="AG1749" s="75"/>
      <c r="AH1749" s="75"/>
      <c r="AI1749" s="75"/>
      <c r="AJ1749" s="75"/>
      <c r="AK1749" s="75"/>
      <c r="AL1749" s="75"/>
      <c r="AM1749" s="75"/>
    </row>
    <row r="1750">
      <c r="A1750" s="75"/>
      <c r="B1750" s="171"/>
      <c r="C1750" s="172"/>
      <c r="D1750" s="72"/>
      <c r="E1750" s="143"/>
      <c r="F1750" s="71"/>
      <c r="G1750" s="72"/>
      <c r="H1750" s="173"/>
      <c r="I1750" s="71"/>
      <c r="J1750" s="72"/>
      <c r="K1750" s="173"/>
      <c r="L1750" s="71"/>
      <c r="M1750" s="71"/>
      <c r="N1750" s="71"/>
      <c r="O1750" s="72"/>
      <c r="P1750" s="174"/>
      <c r="Q1750" s="71"/>
      <c r="R1750" s="72"/>
      <c r="S1750" s="175"/>
      <c r="T1750" s="72"/>
      <c r="U1750" s="176"/>
      <c r="V1750" s="71"/>
      <c r="W1750" s="72"/>
      <c r="X1750" s="176"/>
      <c r="Y1750" s="72"/>
      <c r="Z1750" s="175"/>
      <c r="AA1750" s="72"/>
      <c r="AB1750" s="177"/>
      <c r="AC1750" s="75"/>
      <c r="AD1750" s="75"/>
      <c r="AE1750" s="75"/>
      <c r="AF1750" s="75"/>
      <c r="AG1750" s="75"/>
      <c r="AH1750" s="75"/>
      <c r="AI1750" s="75"/>
      <c r="AJ1750" s="75"/>
      <c r="AK1750" s="75"/>
      <c r="AL1750" s="75"/>
      <c r="AM1750" s="75"/>
    </row>
    <row r="1751">
      <c r="A1751" s="75"/>
      <c r="B1751" s="171"/>
      <c r="C1751" s="172"/>
      <c r="D1751" s="72"/>
      <c r="E1751" s="143"/>
      <c r="F1751" s="71"/>
      <c r="G1751" s="72"/>
      <c r="H1751" s="173"/>
      <c r="I1751" s="71"/>
      <c r="J1751" s="72"/>
      <c r="K1751" s="173"/>
      <c r="L1751" s="71"/>
      <c r="M1751" s="71"/>
      <c r="N1751" s="71"/>
      <c r="O1751" s="72"/>
      <c r="P1751" s="174"/>
      <c r="Q1751" s="71"/>
      <c r="R1751" s="72"/>
      <c r="S1751" s="175"/>
      <c r="T1751" s="72"/>
      <c r="U1751" s="176"/>
      <c r="V1751" s="71"/>
      <c r="W1751" s="72"/>
      <c r="X1751" s="176"/>
      <c r="Y1751" s="72"/>
      <c r="Z1751" s="175"/>
      <c r="AA1751" s="72"/>
      <c r="AB1751" s="177"/>
      <c r="AC1751" s="75"/>
      <c r="AD1751" s="75"/>
      <c r="AE1751" s="75"/>
      <c r="AF1751" s="75"/>
      <c r="AG1751" s="75"/>
      <c r="AH1751" s="75"/>
      <c r="AI1751" s="75"/>
      <c r="AJ1751" s="75"/>
      <c r="AK1751" s="75"/>
      <c r="AL1751" s="75"/>
      <c r="AM1751" s="75"/>
    </row>
    <row r="1752">
      <c r="A1752" s="75"/>
      <c r="B1752" s="171"/>
      <c r="C1752" s="172"/>
      <c r="D1752" s="72"/>
      <c r="E1752" s="143"/>
      <c r="F1752" s="71"/>
      <c r="G1752" s="72"/>
      <c r="H1752" s="173"/>
      <c r="I1752" s="71"/>
      <c r="J1752" s="72"/>
      <c r="K1752" s="173"/>
      <c r="L1752" s="71"/>
      <c r="M1752" s="71"/>
      <c r="N1752" s="71"/>
      <c r="O1752" s="72"/>
      <c r="P1752" s="174"/>
      <c r="Q1752" s="71"/>
      <c r="R1752" s="72"/>
      <c r="S1752" s="175"/>
      <c r="T1752" s="72"/>
      <c r="U1752" s="176"/>
      <c r="V1752" s="71"/>
      <c r="W1752" s="72"/>
      <c r="X1752" s="176"/>
      <c r="Y1752" s="72"/>
      <c r="Z1752" s="175"/>
      <c r="AA1752" s="72"/>
      <c r="AB1752" s="177"/>
      <c r="AC1752" s="75"/>
      <c r="AD1752" s="75"/>
      <c r="AE1752" s="75"/>
      <c r="AF1752" s="75"/>
      <c r="AG1752" s="75"/>
      <c r="AH1752" s="75"/>
      <c r="AI1752" s="75"/>
      <c r="AJ1752" s="75"/>
      <c r="AK1752" s="75"/>
      <c r="AL1752" s="75"/>
      <c r="AM1752" s="75"/>
    </row>
    <row r="1753">
      <c r="A1753" s="75"/>
      <c r="B1753" s="171"/>
      <c r="C1753" s="172"/>
      <c r="D1753" s="72"/>
      <c r="E1753" s="143"/>
      <c r="F1753" s="71"/>
      <c r="G1753" s="72"/>
      <c r="H1753" s="173"/>
      <c r="I1753" s="71"/>
      <c r="J1753" s="72"/>
      <c r="K1753" s="173"/>
      <c r="L1753" s="71"/>
      <c r="M1753" s="71"/>
      <c r="N1753" s="71"/>
      <c r="O1753" s="72"/>
      <c r="P1753" s="174"/>
      <c r="Q1753" s="71"/>
      <c r="R1753" s="72"/>
      <c r="S1753" s="175"/>
      <c r="T1753" s="72"/>
      <c r="U1753" s="176"/>
      <c r="V1753" s="71"/>
      <c r="W1753" s="72"/>
      <c r="X1753" s="176"/>
      <c r="Y1753" s="72"/>
      <c r="Z1753" s="175"/>
      <c r="AA1753" s="72"/>
      <c r="AB1753" s="177"/>
      <c r="AC1753" s="75"/>
      <c r="AD1753" s="75"/>
      <c r="AE1753" s="75"/>
      <c r="AF1753" s="75"/>
      <c r="AG1753" s="75"/>
      <c r="AH1753" s="75"/>
      <c r="AI1753" s="75"/>
      <c r="AJ1753" s="75"/>
      <c r="AK1753" s="75"/>
      <c r="AL1753" s="75"/>
      <c r="AM1753" s="75"/>
    </row>
    <row r="1754">
      <c r="A1754" s="75"/>
      <c r="B1754" s="171"/>
      <c r="C1754" s="172"/>
      <c r="D1754" s="72"/>
      <c r="E1754" s="143"/>
      <c r="F1754" s="71"/>
      <c r="G1754" s="72"/>
      <c r="H1754" s="173"/>
      <c r="I1754" s="71"/>
      <c r="J1754" s="72"/>
      <c r="K1754" s="173"/>
      <c r="L1754" s="71"/>
      <c r="M1754" s="71"/>
      <c r="N1754" s="71"/>
      <c r="O1754" s="72"/>
      <c r="P1754" s="174"/>
      <c r="Q1754" s="71"/>
      <c r="R1754" s="72"/>
      <c r="S1754" s="175"/>
      <c r="T1754" s="72"/>
      <c r="U1754" s="176"/>
      <c r="V1754" s="71"/>
      <c r="W1754" s="72"/>
      <c r="X1754" s="176"/>
      <c r="Y1754" s="72"/>
      <c r="Z1754" s="175"/>
      <c r="AA1754" s="72"/>
      <c r="AB1754" s="177"/>
      <c r="AC1754" s="75"/>
      <c r="AD1754" s="75"/>
      <c r="AE1754" s="75"/>
      <c r="AF1754" s="75"/>
      <c r="AG1754" s="75"/>
      <c r="AH1754" s="75"/>
      <c r="AI1754" s="75"/>
      <c r="AJ1754" s="75"/>
      <c r="AK1754" s="75"/>
      <c r="AL1754" s="75"/>
      <c r="AM1754" s="75"/>
    </row>
    <row r="1755">
      <c r="A1755" s="75"/>
      <c r="B1755" s="171"/>
      <c r="C1755" s="172"/>
      <c r="D1755" s="72"/>
      <c r="E1755" s="143"/>
      <c r="F1755" s="71"/>
      <c r="G1755" s="72"/>
      <c r="H1755" s="173"/>
      <c r="I1755" s="71"/>
      <c r="J1755" s="72"/>
      <c r="K1755" s="173"/>
      <c r="L1755" s="71"/>
      <c r="M1755" s="71"/>
      <c r="N1755" s="71"/>
      <c r="O1755" s="72"/>
      <c r="P1755" s="174"/>
      <c r="Q1755" s="71"/>
      <c r="R1755" s="72"/>
      <c r="S1755" s="175"/>
      <c r="T1755" s="72"/>
      <c r="U1755" s="176"/>
      <c r="V1755" s="71"/>
      <c r="W1755" s="72"/>
      <c r="X1755" s="176"/>
      <c r="Y1755" s="72"/>
      <c r="Z1755" s="175"/>
      <c r="AA1755" s="72"/>
      <c r="AB1755" s="177"/>
      <c r="AC1755" s="75"/>
      <c r="AD1755" s="75"/>
      <c r="AE1755" s="75"/>
      <c r="AF1755" s="75"/>
      <c r="AG1755" s="75"/>
      <c r="AH1755" s="75"/>
      <c r="AI1755" s="75"/>
      <c r="AJ1755" s="75"/>
      <c r="AK1755" s="75"/>
      <c r="AL1755" s="75"/>
      <c r="AM1755" s="75"/>
    </row>
    <row r="1756">
      <c r="A1756" s="75"/>
      <c r="B1756" s="171"/>
      <c r="C1756" s="172"/>
      <c r="D1756" s="72"/>
      <c r="E1756" s="143"/>
      <c r="F1756" s="71"/>
      <c r="G1756" s="72"/>
      <c r="H1756" s="173"/>
      <c r="I1756" s="71"/>
      <c r="J1756" s="72"/>
      <c r="K1756" s="173"/>
      <c r="L1756" s="71"/>
      <c r="M1756" s="71"/>
      <c r="N1756" s="71"/>
      <c r="O1756" s="72"/>
      <c r="P1756" s="174"/>
      <c r="Q1756" s="71"/>
      <c r="R1756" s="72"/>
      <c r="S1756" s="175"/>
      <c r="T1756" s="72"/>
      <c r="U1756" s="176"/>
      <c r="V1756" s="71"/>
      <c r="W1756" s="72"/>
      <c r="X1756" s="176"/>
      <c r="Y1756" s="72"/>
      <c r="Z1756" s="175"/>
      <c r="AA1756" s="72"/>
      <c r="AB1756" s="177"/>
      <c r="AC1756" s="75"/>
      <c r="AD1756" s="75"/>
      <c r="AE1756" s="75"/>
      <c r="AF1756" s="75"/>
      <c r="AG1756" s="75"/>
      <c r="AH1756" s="75"/>
      <c r="AI1756" s="75"/>
      <c r="AJ1756" s="75"/>
      <c r="AK1756" s="75"/>
      <c r="AL1756" s="75"/>
      <c r="AM1756" s="75"/>
    </row>
    <row r="1757">
      <c r="A1757" s="75"/>
      <c r="B1757" s="171"/>
      <c r="C1757" s="172"/>
      <c r="D1757" s="72"/>
      <c r="E1757" s="143"/>
      <c r="F1757" s="71"/>
      <c r="G1757" s="72"/>
      <c r="H1757" s="173"/>
      <c r="I1757" s="71"/>
      <c r="J1757" s="72"/>
      <c r="K1757" s="173"/>
      <c r="L1757" s="71"/>
      <c r="M1757" s="71"/>
      <c r="N1757" s="71"/>
      <c r="O1757" s="72"/>
      <c r="P1757" s="174"/>
      <c r="Q1757" s="71"/>
      <c r="R1757" s="72"/>
      <c r="S1757" s="175"/>
      <c r="T1757" s="72"/>
      <c r="U1757" s="176"/>
      <c r="V1757" s="71"/>
      <c r="W1757" s="72"/>
      <c r="X1757" s="176"/>
      <c r="Y1757" s="72"/>
      <c r="Z1757" s="175"/>
      <c r="AA1757" s="72"/>
      <c r="AB1757" s="177"/>
      <c r="AC1757" s="75"/>
      <c r="AD1757" s="75"/>
      <c r="AE1757" s="75"/>
      <c r="AF1757" s="75"/>
      <c r="AG1757" s="75"/>
      <c r="AH1757" s="75"/>
      <c r="AI1757" s="75"/>
      <c r="AJ1757" s="75"/>
      <c r="AK1757" s="75"/>
      <c r="AL1757" s="75"/>
      <c r="AM1757" s="75"/>
    </row>
    <row r="1758">
      <c r="A1758" s="75"/>
      <c r="B1758" s="171"/>
      <c r="C1758" s="172"/>
      <c r="D1758" s="72"/>
      <c r="E1758" s="143"/>
      <c r="F1758" s="71"/>
      <c r="G1758" s="72"/>
      <c r="H1758" s="173"/>
      <c r="I1758" s="71"/>
      <c r="J1758" s="72"/>
      <c r="K1758" s="173"/>
      <c r="L1758" s="71"/>
      <c r="M1758" s="71"/>
      <c r="N1758" s="71"/>
      <c r="O1758" s="72"/>
      <c r="P1758" s="174"/>
      <c r="Q1758" s="71"/>
      <c r="R1758" s="72"/>
      <c r="S1758" s="175"/>
      <c r="T1758" s="72"/>
      <c r="U1758" s="176"/>
      <c r="V1758" s="71"/>
      <c r="W1758" s="72"/>
      <c r="X1758" s="176"/>
      <c r="Y1758" s="72"/>
      <c r="Z1758" s="175"/>
      <c r="AA1758" s="72"/>
      <c r="AB1758" s="177"/>
      <c r="AC1758" s="75"/>
      <c r="AD1758" s="75"/>
      <c r="AE1758" s="75"/>
      <c r="AF1758" s="75"/>
      <c r="AG1758" s="75"/>
      <c r="AH1758" s="75"/>
      <c r="AI1758" s="75"/>
      <c r="AJ1758" s="75"/>
      <c r="AK1758" s="75"/>
      <c r="AL1758" s="75"/>
      <c r="AM1758" s="75"/>
    </row>
    <row r="1759">
      <c r="A1759" s="75"/>
      <c r="B1759" s="171"/>
      <c r="C1759" s="172"/>
      <c r="D1759" s="72"/>
      <c r="E1759" s="143"/>
      <c r="F1759" s="71"/>
      <c r="G1759" s="72"/>
      <c r="H1759" s="173"/>
      <c r="I1759" s="71"/>
      <c r="J1759" s="72"/>
      <c r="K1759" s="173"/>
      <c r="L1759" s="71"/>
      <c r="M1759" s="71"/>
      <c r="N1759" s="71"/>
      <c r="O1759" s="72"/>
      <c r="P1759" s="174"/>
      <c r="Q1759" s="71"/>
      <c r="R1759" s="72"/>
      <c r="S1759" s="175"/>
      <c r="T1759" s="72"/>
      <c r="U1759" s="176"/>
      <c r="V1759" s="71"/>
      <c r="W1759" s="72"/>
      <c r="X1759" s="176"/>
      <c r="Y1759" s="72"/>
      <c r="Z1759" s="175"/>
      <c r="AA1759" s="72"/>
      <c r="AB1759" s="177"/>
      <c r="AC1759" s="75"/>
      <c r="AD1759" s="75"/>
      <c r="AE1759" s="75"/>
      <c r="AF1759" s="75"/>
      <c r="AG1759" s="75"/>
      <c r="AH1759" s="75"/>
      <c r="AI1759" s="75"/>
      <c r="AJ1759" s="75"/>
      <c r="AK1759" s="75"/>
      <c r="AL1759" s="75"/>
      <c r="AM1759" s="75"/>
    </row>
    <row r="1760">
      <c r="A1760" s="75"/>
      <c r="B1760" s="171"/>
      <c r="C1760" s="172"/>
      <c r="D1760" s="72"/>
      <c r="E1760" s="143"/>
      <c r="F1760" s="71"/>
      <c r="G1760" s="72"/>
      <c r="H1760" s="173"/>
      <c r="I1760" s="71"/>
      <c r="J1760" s="72"/>
      <c r="K1760" s="173"/>
      <c r="L1760" s="71"/>
      <c r="M1760" s="71"/>
      <c r="N1760" s="71"/>
      <c r="O1760" s="72"/>
      <c r="P1760" s="174"/>
      <c r="Q1760" s="71"/>
      <c r="R1760" s="72"/>
      <c r="S1760" s="175"/>
      <c r="T1760" s="72"/>
      <c r="U1760" s="176"/>
      <c r="V1760" s="71"/>
      <c r="W1760" s="72"/>
      <c r="X1760" s="176"/>
      <c r="Y1760" s="72"/>
      <c r="Z1760" s="175"/>
      <c r="AA1760" s="72"/>
      <c r="AB1760" s="177"/>
      <c r="AC1760" s="75"/>
      <c r="AD1760" s="75"/>
      <c r="AE1760" s="75"/>
      <c r="AF1760" s="75"/>
      <c r="AG1760" s="75"/>
      <c r="AH1760" s="75"/>
      <c r="AI1760" s="75"/>
      <c r="AJ1760" s="75"/>
      <c r="AK1760" s="75"/>
      <c r="AL1760" s="75"/>
      <c r="AM1760" s="75"/>
    </row>
    <row r="1761">
      <c r="A1761" s="75"/>
      <c r="B1761" s="171"/>
      <c r="C1761" s="172"/>
      <c r="D1761" s="72"/>
      <c r="E1761" s="143"/>
      <c r="F1761" s="71"/>
      <c r="G1761" s="72"/>
      <c r="H1761" s="173"/>
      <c r="I1761" s="71"/>
      <c r="J1761" s="72"/>
      <c r="K1761" s="173"/>
      <c r="L1761" s="71"/>
      <c r="M1761" s="71"/>
      <c r="N1761" s="71"/>
      <c r="O1761" s="72"/>
      <c r="P1761" s="174"/>
      <c r="Q1761" s="71"/>
      <c r="R1761" s="72"/>
      <c r="S1761" s="175"/>
      <c r="T1761" s="72"/>
      <c r="U1761" s="176"/>
      <c r="V1761" s="71"/>
      <c r="W1761" s="72"/>
      <c r="X1761" s="176"/>
      <c r="Y1761" s="72"/>
      <c r="Z1761" s="175"/>
      <c r="AA1761" s="72"/>
      <c r="AB1761" s="177"/>
      <c r="AC1761" s="75"/>
      <c r="AD1761" s="75"/>
      <c r="AE1761" s="75"/>
      <c r="AF1761" s="75"/>
      <c r="AG1761" s="75"/>
      <c r="AH1761" s="75"/>
      <c r="AI1761" s="75"/>
      <c r="AJ1761" s="75"/>
      <c r="AK1761" s="75"/>
      <c r="AL1761" s="75"/>
      <c r="AM1761" s="75"/>
    </row>
    <row r="1762">
      <c r="A1762" s="75"/>
      <c r="B1762" s="171"/>
      <c r="C1762" s="172"/>
      <c r="D1762" s="72"/>
      <c r="E1762" s="143"/>
      <c r="F1762" s="71"/>
      <c r="G1762" s="72"/>
      <c r="H1762" s="173"/>
      <c r="I1762" s="71"/>
      <c r="J1762" s="72"/>
      <c r="K1762" s="173"/>
      <c r="L1762" s="71"/>
      <c r="M1762" s="71"/>
      <c r="N1762" s="71"/>
      <c r="O1762" s="72"/>
      <c r="P1762" s="174"/>
      <c r="Q1762" s="71"/>
      <c r="R1762" s="72"/>
      <c r="S1762" s="175"/>
      <c r="T1762" s="72"/>
      <c r="U1762" s="176"/>
      <c r="V1762" s="71"/>
      <c r="W1762" s="72"/>
      <c r="X1762" s="176"/>
      <c r="Y1762" s="72"/>
      <c r="Z1762" s="175"/>
      <c r="AA1762" s="72"/>
      <c r="AB1762" s="177"/>
      <c r="AC1762" s="75"/>
      <c r="AD1762" s="75"/>
      <c r="AE1762" s="75"/>
      <c r="AF1762" s="75"/>
      <c r="AG1762" s="75"/>
      <c r="AH1762" s="75"/>
      <c r="AI1762" s="75"/>
      <c r="AJ1762" s="75"/>
      <c r="AK1762" s="75"/>
      <c r="AL1762" s="75"/>
      <c r="AM1762" s="75"/>
    </row>
    <row r="1763">
      <c r="A1763" s="75"/>
      <c r="B1763" s="171"/>
      <c r="C1763" s="172"/>
      <c r="D1763" s="72"/>
      <c r="E1763" s="143"/>
      <c r="F1763" s="71"/>
      <c r="G1763" s="72"/>
      <c r="H1763" s="173"/>
      <c r="I1763" s="71"/>
      <c r="J1763" s="72"/>
      <c r="K1763" s="173"/>
      <c r="L1763" s="71"/>
      <c r="M1763" s="71"/>
      <c r="N1763" s="71"/>
      <c r="O1763" s="72"/>
      <c r="P1763" s="174"/>
      <c r="Q1763" s="71"/>
      <c r="R1763" s="72"/>
      <c r="S1763" s="175"/>
      <c r="T1763" s="72"/>
      <c r="U1763" s="176"/>
      <c r="V1763" s="71"/>
      <c r="W1763" s="72"/>
      <c r="X1763" s="176"/>
      <c r="Y1763" s="72"/>
      <c r="Z1763" s="175"/>
      <c r="AA1763" s="72"/>
      <c r="AB1763" s="177"/>
      <c r="AC1763" s="75"/>
      <c r="AD1763" s="75"/>
      <c r="AE1763" s="75"/>
      <c r="AF1763" s="75"/>
      <c r="AG1763" s="75"/>
      <c r="AH1763" s="75"/>
      <c r="AI1763" s="75"/>
      <c r="AJ1763" s="75"/>
      <c r="AK1763" s="75"/>
      <c r="AL1763" s="75"/>
      <c r="AM1763" s="75"/>
    </row>
    <row r="1764">
      <c r="A1764" s="75"/>
      <c r="B1764" s="171"/>
      <c r="C1764" s="172"/>
      <c r="D1764" s="72"/>
      <c r="E1764" s="143"/>
      <c r="F1764" s="71"/>
      <c r="G1764" s="72"/>
      <c r="H1764" s="173"/>
      <c r="I1764" s="71"/>
      <c r="J1764" s="72"/>
      <c r="K1764" s="173"/>
      <c r="L1764" s="71"/>
      <c r="M1764" s="71"/>
      <c r="N1764" s="71"/>
      <c r="O1764" s="72"/>
      <c r="P1764" s="174"/>
      <c r="Q1764" s="71"/>
      <c r="R1764" s="72"/>
      <c r="S1764" s="175"/>
      <c r="T1764" s="72"/>
      <c r="U1764" s="176"/>
      <c r="V1764" s="71"/>
      <c r="W1764" s="72"/>
      <c r="X1764" s="176"/>
      <c r="Y1764" s="72"/>
      <c r="Z1764" s="175"/>
      <c r="AA1764" s="72"/>
      <c r="AB1764" s="177"/>
      <c r="AC1764" s="75"/>
      <c r="AD1764" s="75"/>
      <c r="AE1764" s="75"/>
      <c r="AF1764" s="75"/>
      <c r="AG1764" s="75"/>
      <c r="AH1764" s="75"/>
      <c r="AI1764" s="75"/>
      <c r="AJ1764" s="75"/>
      <c r="AK1764" s="75"/>
      <c r="AL1764" s="75"/>
      <c r="AM1764" s="75"/>
    </row>
    <row r="1765">
      <c r="A1765" s="75"/>
      <c r="B1765" s="171"/>
      <c r="C1765" s="172"/>
      <c r="D1765" s="72"/>
      <c r="E1765" s="143"/>
      <c r="F1765" s="71"/>
      <c r="G1765" s="72"/>
      <c r="H1765" s="173"/>
      <c r="I1765" s="71"/>
      <c r="J1765" s="72"/>
      <c r="K1765" s="173"/>
      <c r="L1765" s="71"/>
      <c r="M1765" s="71"/>
      <c r="N1765" s="71"/>
      <c r="O1765" s="72"/>
      <c r="P1765" s="174"/>
      <c r="Q1765" s="71"/>
      <c r="R1765" s="72"/>
      <c r="S1765" s="175"/>
      <c r="T1765" s="72"/>
      <c r="U1765" s="176"/>
      <c r="V1765" s="71"/>
      <c r="W1765" s="72"/>
      <c r="X1765" s="176"/>
      <c r="Y1765" s="72"/>
      <c r="Z1765" s="175"/>
      <c r="AA1765" s="72"/>
      <c r="AB1765" s="177"/>
      <c r="AC1765" s="75"/>
      <c r="AD1765" s="75"/>
      <c r="AE1765" s="75"/>
      <c r="AF1765" s="75"/>
      <c r="AG1765" s="75"/>
      <c r="AH1765" s="75"/>
      <c r="AI1765" s="75"/>
      <c r="AJ1765" s="75"/>
      <c r="AK1765" s="75"/>
      <c r="AL1765" s="75"/>
      <c r="AM1765" s="75"/>
    </row>
    <row r="1766">
      <c r="A1766" s="75"/>
      <c r="B1766" s="171"/>
      <c r="C1766" s="172"/>
      <c r="D1766" s="72"/>
      <c r="E1766" s="143"/>
      <c r="F1766" s="71"/>
      <c r="G1766" s="72"/>
      <c r="H1766" s="173"/>
      <c r="I1766" s="71"/>
      <c r="J1766" s="72"/>
      <c r="K1766" s="173"/>
      <c r="L1766" s="71"/>
      <c r="M1766" s="71"/>
      <c r="N1766" s="71"/>
      <c r="O1766" s="72"/>
      <c r="P1766" s="174"/>
      <c r="Q1766" s="71"/>
      <c r="R1766" s="72"/>
      <c r="S1766" s="175"/>
      <c r="T1766" s="72"/>
      <c r="U1766" s="176"/>
      <c r="V1766" s="71"/>
      <c r="W1766" s="72"/>
      <c r="X1766" s="176"/>
      <c r="Y1766" s="72"/>
      <c r="Z1766" s="175"/>
      <c r="AA1766" s="72"/>
      <c r="AB1766" s="177"/>
      <c r="AC1766" s="75"/>
      <c r="AD1766" s="75"/>
      <c r="AE1766" s="75"/>
      <c r="AF1766" s="75"/>
      <c r="AG1766" s="75"/>
      <c r="AH1766" s="75"/>
      <c r="AI1766" s="75"/>
      <c r="AJ1766" s="75"/>
      <c r="AK1766" s="75"/>
      <c r="AL1766" s="75"/>
      <c r="AM1766" s="75"/>
    </row>
    <row r="1767">
      <c r="A1767" s="75"/>
      <c r="B1767" s="171"/>
      <c r="C1767" s="172"/>
      <c r="D1767" s="72"/>
      <c r="E1767" s="143"/>
      <c r="F1767" s="71"/>
      <c r="G1767" s="72"/>
      <c r="H1767" s="173"/>
      <c r="I1767" s="71"/>
      <c r="J1767" s="72"/>
      <c r="K1767" s="173"/>
      <c r="L1767" s="71"/>
      <c r="M1767" s="71"/>
      <c r="N1767" s="71"/>
      <c r="O1767" s="72"/>
      <c r="P1767" s="174"/>
      <c r="Q1767" s="71"/>
      <c r="R1767" s="72"/>
      <c r="S1767" s="175"/>
      <c r="T1767" s="72"/>
      <c r="U1767" s="176"/>
      <c r="V1767" s="71"/>
      <c r="W1767" s="72"/>
      <c r="X1767" s="176"/>
      <c r="Y1767" s="72"/>
      <c r="Z1767" s="175"/>
      <c r="AA1767" s="72"/>
      <c r="AB1767" s="177"/>
      <c r="AC1767" s="75"/>
      <c r="AD1767" s="75"/>
      <c r="AE1767" s="75"/>
      <c r="AF1767" s="75"/>
      <c r="AG1767" s="75"/>
      <c r="AH1767" s="75"/>
      <c r="AI1767" s="75"/>
      <c r="AJ1767" s="75"/>
      <c r="AK1767" s="75"/>
      <c r="AL1767" s="75"/>
      <c r="AM1767" s="75"/>
    </row>
    <row r="1768">
      <c r="A1768" s="75"/>
      <c r="B1768" s="171"/>
      <c r="C1768" s="172"/>
      <c r="D1768" s="72"/>
      <c r="E1768" s="143"/>
      <c r="F1768" s="71"/>
      <c r="G1768" s="72"/>
      <c r="H1768" s="173"/>
      <c r="I1768" s="71"/>
      <c r="J1768" s="72"/>
      <c r="K1768" s="173"/>
      <c r="L1768" s="71"/>
      <c r="M1768" s="71"/>
      <c r="N1768" s="71"/>
      <c r="O1768" s="72"/>
      <c r="P1768" s="174"/>
      <c r="Q1768" s="71"/>
      <c r="R1768" s="72"/>
      <c r="S1768" s="175"/>
      <c r="T1768" s="72"/>
      <c r="U1768" s="176"/>
      <c r="V1768" s="71"/>
      <c r="W1768" s="72"/>
      <c r="X1768" s="176"/>
      <c r="Y1768" s="72"/>
      <c r="Z1768" s="175"/>
      <c r="AA1768" s="72"/>
      <c r="AB1768" s="177"/>
      <c r="AC1768" s="75"/>
      <c r="AD1768" s="75"/>
      <c r="AE1768" s="75"/>
      <c r="AF1768" s="75"/>
      <c r="AG1768" s="75"/>
      <c r="AH1768" s="75"/>
      <c r="AI1768" s="75"/>
      <c r="AJ1768" s="75"/>
      <c r="AK1768" s="75"/>
      <c r="AL1768" s="75"/>
      <c r="AM1768" s="75"/>
    </row>
    <row r="1769">
      <c r="A1769" s="75"/>
      <c r="B1769" s="171"/>
      <c r="C1769" s="172"/>
      <c r="D1769" s="72"/>
      <c r="E1769" s="143"/>
      <c r="F1769" s="71"/>
      <c r="G1769" s="72"/>
      <c r="H1769" s="173"/>
      <c r="I1769" s="71"/>
      <c r="J1769" s="72"/>
      <c r="K1769" s="173"/>
      <c r="L1769" s="71"/>
      <c r="M1769" s="71"/>
      <c r="N1769" s="71"/>
      <c r="O1769" s="72"/>
      <c r="P1769" s="174"/>
      <c r="Q1769" s="71"/>
      <c r="R1769" s="72"/>
      <c r="S1769" s="175"/>
      <c r="T1769" s="72"/>
      <c r="U1769" s="176"/>
      <c r="V1769" s="71"/>
      <c r="W1769" s="72"/>
      <c r="X1769" s="176"/>
      <c r="Y1769" s="72"/>
      <c r="Z1769" s="175"/>
      <c r="AA1769" s="72"/>
      <c r="AB1769" s="177"/>
      <c r="AC1769" s="75"/>
      <c r="AD1769" s="75"/>
      <c r="AE1769" s="75"/>
      <c r="AF1769" s="75"/>
      <c r="AG1769" s="75"/>
      <c r="AH1769" s="75"/>
      <c r="AI1769" s="75"/>
      <c r="AJ1769" s="75"/>
      <c r="AK1769" s="75"/>
      <c r="AL1769" s="75"/>
      <c r="AM1769" s="75"/>
    </row>
    <row r="1770">
      <c r="A1770" s="75"/>
      <c r="B1770" s="171"/>
      <c r="C1770" s="172"/>
      <c r="D1770" s="72"/>
      <c r="E1770" s="143"/>
      <c r="F1770" s="71"/>
      <c r="G1770" s="72"/>
      <c r="H1770" s="173"/>
      <c r="I1770" s="71"/>
      <c r="J1770" s="72"/>
      <c r="K1770" s="173"/>
      <c r="L1770" s="71"/>
      <c r="M1770" s="71"/>
      <c r="N1770" s="71"/>
      <c r="O1770" s="72"/>
      <c r="P1770" s="174"/>
      <c r="Q1770" s="71"/>
      <c r="R1770" s="72"/>
      <c r="S1770" s="175"/>
      <c r="T1770" s="72"/>
      <c r="U1770" s="176"/>
      <c r="V1770" s="71"/>
      <c r="W1770" s="72"/>
      <c r="X1770" s="176"/>
      <c r="Y1770" s="72"/>
      <c r="Z1770" s="175"/>
      <c r="AA1770" s="72"/>
      <c r="AB1770" s="177"/>
      <c r="AC1770" s="75"/>
      <c r="AD1770" s="75"/>
      <c r="AE1770" s="75"/>
      <c r="AF1770" s="75"/>
      <c r="AG1770" s="75"/>
      <c r="AH1770" s="75"/>
      <c r="AI1770" s="75"/>
      <c r="AJ1770" s="75"/>
      <c r="AK1770" s="75"/>
      <c r="AL1770" s="75"/>
      <c r="AM1770" s="75"/>
    </row>
    <row r="1771">
      <c r="A1771" s="75"/>
      <c r="B1771" s="171"/>
      <c r="C1771" s="172"/>
      <c r="D1771" s="72"/>
      <c r="E1771" s="143"/>
      <c r="F1771" s="71"/>
      <c r="G1771" s="72"/>
      <c r="H1771" s="173"/>
      <c r="I1771" s="71"/>
      <c r="J1771" s="72"/>
      <c r="K1771" s="173"/>
      <c r="L1771" s="71"/>
      <c r="M1771" s="71"/>
      <c r="N1771" s="71"/>
      <c r="O1771" s="72"/>
      <c r="P1771" s="174"/>
      <c r="Q1771" s="71"/>
      <c r="R1771" s="72"/>
      <c r="S1771" s="175"/>
      <c r="T1771" s="72"/>
      <c r="U1771" s="176"/>
      <c r="V1771" s="71"/>
      <c r="W1771" s="72"/>
      <c r="X1771" s="176"/>
      <c r="Y1771" s="72"/>
      <c r="Z1771" s="175"/>
      <c r="AA1771" s="72"/>
      <c r="AB1771" s="177"/>
      <c r="AC1771" s="75"/>
      <c r="AD1771" s="75"/>
      <c r="AE1771" s="75"/>
      <c r="AF1771" s="75"/>
      <c r="AG1771" s="75"/>
      <c r="AH1771" s="75"/>
      <c r="AI1771" s="75"/>
      <c r="AJ1771" s="75"/>
      <c r="AK1771" s="75"/>
      <c r="AL1771" s="75"/>
      <c r="AM1771" s="75"/>
    </row>
    <row r="1772">
      <c r="A1772" s="75"/>
      <c r="B1772" s="171"/>
      <c r="C1772" s="172"/>
      <c r="D1772" s="72"/>
      <c r="E1772" s="143"/>
      <c r="F1772" s="71"/>
      <c r="G1772" s="72"/>
      <c r="H1772" s="173"/>
      <c r="I1772" s="71"/>
      <c r="J1772" s="72"/>
      <c r="K1772" s="173"/>
      <c r="L1772" s="71"/>
      <c r="M1772" s="71"/>
      <c r="N1772" s="71"/>
      <c r="O1772" s="72"/>
      <c r="P1772" s="174"/>
      <c r="Q1772" s="71"/>
      <c r="R1772" s="72"/>
      <c r="S1772" s="175"/>
      <c r="T1772" s="72"/>
      <c r="U1772" s="176"/>
      <c r="V1772" s="71"/>
      <c r="W1772" s="72"/>
      <c r="X1772" s="176"/>
      <c r="Y1772" s="72"/>
      <c r="Z1772" s="175"/>
      <c r="AA1772" s="72"/>
      <c r="AB1772" s="177"/>
      <c r="AC1772" s="75"/>
      <c r="AD1772" s="75"/>
      <c r="AE1772" s="75"/>
      <c r="AF1772" s="75"/>
      <c r="AG1772" s="75"/>
      <c r="AH1772" s="75"/>
      <c r="AI1772" s="75"/>
      <c r="AJ1772" s="75"/>
      <c r="AK1772" s="75"/>
      <c r="AL1772" s="75"/>
      <c r="AM1772" s="75"/>
    </row>
    <row r="1773">
      <c r="A1773" s="75"/>
      <c r="B1773" s="171"/>
      <c r="C1773" s="172"/>
      <c r="D1773" s="72"/>
      <c r="E1773" s="143"/>
      <c r="F1773" s="71"/>
      <c r="G1773" s="72"/>
      <c r="H1773" s="173"/>
      <c r="I1773" s="71"/>
      <c r="J1773" s="72"/>
      <c r="K1773" s="173"/>
      <c r="L1773" s="71"/>
      <c r="M1773" s="71"/>
      <c r="N1773" s="71"/>
      <c r="O1773" s="72"/>
      <c r="P1773" s="174"/>
      <c r="Q1773" s="71"/>
      <c r="R1773" s="72"/>
      <c r="S1773" s="175"/>
      <c r="T1773" s="72"/>
      <c r="U1773" s="176"/>
      <c r="V1773" s="71"/>
      <c r="W1773" s="72"/>
      <c r="X1773" s="176"/>
      <c r="Y1773" s="72"/>
      <c r="Z1773" s="175"/>
      <c r="AA1773" s="72"/>
      <c r="AB1773" s="177"/>
      <c r="AC1773" s="75"/>
      <c r="AD1773" s="75"/>
      <c r="AE1773" s="75"/>
      <c r="AF1773" s="75"/>
      <c r="AG1773" s="75"/>
      <c r="AH1773" s="75"/>
      <c r="AI1773" s="75"/>
      <c r="AJ1773" s="75"/>
      <c r="AK1773" s="75"/>
      <c r="AL1773" s="75"/>
      <c r="AM1773" s="75"/>
    </row>
    <row r="1774">
      <c r="A1774" s="75"/>
      <c r="B1774" s="171"/>
      <c r="C1774" s="172"/>
      <c r="D1774" s="72"/>
      <c r="E1774" s="143"/>
      <c r="F1774" s="71"/>
      <c r="G1774" s="72"/>
      <c r="H1774" s="173"/>
      <c r="I1774" s="71"/>
      <c r="J1774" s="72"/>
      <c r="K1774" s="173"/>
      <c r="L1774" s="71"/>
      <c r="M1774" s="71"/>
      <c r="N1774" s="71"/>
      <c r="O1774" s="72"/>
      <c r="P1774" s="174"/>
      <c r="Q1774" s="71"/>
      <c r="R1774" s="72"/>
      <c r="S1774" s="175"/>
      <c r="T1774" s="72"/>
      <c r="U1774" s="176"/>
      <c r="V1774" s="71"/>
      <c r="W1774" s="72"/>
      <c r="X1774" s="176"/>
      <c r="Y1774" s="72"/>
      <c r="Z1774" s="175"/>
      <c r="AA1774" s="72"/>
      <c r="AB1774" s="177"/>
      <c r="AC1774" s="75"/>
      <c r="AD1774" s="75"/>
      <c r="AE1774" s="75"/>
      <c r="AF1774" s="75"/>
      <c r="AG1774" s="75"/>
      <c r="AH1774" s="75"/>
      <c r="AI1774" s="75"/>
      <c r="AJ1774" s="75"/>
      <c r="AK1774" s="75"/>
      <c r="AL1774" s="75"/>
      <c r="AM1774" s="75"/>
    </row>
    <row r="1775">
      <c r="A1775" s="75"/>
      <c r="B1775" s="171"/>
      <c r="C1775" s="172"/>
      <c r="D1775" s="72"/>
      <c r="E1775" s="143"/>
      <c r="F1775" s="71"/>
      <c r="G1775" s="72"/>
      <c r="H1775" s="173"/>
      <c r="I1775" s="71"/>
      <c r="J1775" s="72"/>
      <c r="K1775" s="173"/>
      <c r="L1775" s="71"/>
      <c r="M1775" s="71"/>
      <c r="N1775" s="71"/>
      <c r="O1775" s="72"/>
      <c r="P1775" s="174"/>
      <c r="Q1775" s="71"/>
      <c r="R1775" s="72"/>
      <c r="S1775" s="175"/>
      <c r="T1775" s="72"/>
      <c r="U1775" s="176"/>
      <c r="V1775" s="71"/>
      <c r="W1775" s="72"/>
      <c r="X1775" s="176"/>
      <c r="Y1775" s="72"/>
      <c r="Z1775" s="175"/>
      <c r="AA1775" s="72"/>
      <c r="AB1775" s="177"/>
      <c r="AC1775" s="75"/>
      <c r="AD1775" s="75"/>
      <c r="AE1775" s="75"/>
      <c r="AF1775" s="75"/>
      <c r="AG1775" s="75"/>
      <c r="AH1775" s="75"/>
      <c r="AI1775" s="75"/>
      <c r="AJ1775" s="75"/>
      <c r="AK1775" s="75"/>
      <c r="AL1775" s="75"/>
      <c r="AM1775" s="75"/>
    </row>
    <row r="1776">
      <c r="A1776" s="75"/>
      <c r="B1776" s="171"/>
      <c r="C1776" s="172"/>
      <c r="D1776" s="72"/>
      <c r="E1776" s="143"/>
      <c r="F1776" s="71"/>
      <c r="G1776" s="72"/>
      <c r="H1776" s="173"/>
      <c r="I1776" s="71"/>
      <c r="J1776" s="72"/>
      <c r="K1776" s="173"/>
      <c r="L1776" s="71"/>
      <c r="M1776" s="71"/>
      <c r="N1776" s="71"/>
      <c r="O1776" s="72"/>
      <c r="P1776" s="174"/>
      <c r="Q1776" s="71"/>
      <c r="R1776" s="72"/>
      <c r="S1776" s="175"/>
      <c r="T1776" s="72"/>
      <c r="U1776" s="176"/>
      <c r="V1776" s="71"/>
      <c r="W1776" s="72"/>
      <c r="X1776" s="176"/>
      <c r="Y1776" s="72"/>
      <c r="Z1776" s="175"/>
      <c r="AA1776" s="72"/>
      <c r="AB1776" s="177"/>
      <c r="AC1776" s="75"/>
      <c r="AD1776" s="75"/>
      <c r="AE1776" s="75"/>
      <c r="AF1776" s="75"/>
      <c r="AG1776" s="75"/>
      <c r="AH1776" s="75"/>
      <c r="AI1776" s="75"/>
      <c r="AJ1776" s="75"/>
      <c r="AK1776" s="75"/>
      <c r="AL1776" s="75"/>
      <c r="AM1776" s="75"/>
    </row>
    <row r="1777">
      <c r="A1777" s="75"/>
      <c r="B1777" s="171"/>
      <c r="C1777" s="172"/>
      <c r="D1777" s="72"/>
      <c r="E1777" s="143"/>
      <c r="F1777" s="71"/>
      <c r="G1777" s="72"/>
      <c r="H1777" s="173"/>
      <c r="I1777" s="71"/>
      <c r="J1777" s="72"/>
      <c r="K1777" s="173"/>
      <c r="L1777" s="71"/>
      <c r="M1777" s="71"/>
      <c r="N1777" s="71"/>
      <c r="O1777" s="72"/>
      <c r="P1777" s="174"/>
      <c r="Q1777" s="71"/>
      <c r="R1777" s="72"/>
      <c r="S1777" s="175"/>
      <c r="T1777" s="72"/>
      <c r="U1777" s="176"/>
      <c r="V1777" s="71"/>
      <c r="W1777" s="72"/>
      <c r="X1777" s="176"/>
      <c r="Y1777" s="72"/>
      <c r="Z1777" s="175"/>
      <c r="AA1777" s="72"/>
      <c r="AB1777" s="177"/>
      <c r="AC1777" s="75"/>
      <c r="AD1777" s="75"/>
      <c r="AE1777" s="75"/>
      <c r="AF1777" s="75"/>
      <c r="AG1777" s="75"/>
      <c r="AH1777" s="75"/>
      <c r="AI1777" s="75"/>
      <c r="AJ1777" s="75"/>
      <c r="AK1777" s="75"/>
      <c r="AL1777" s="75"/>
      <c r="AM1777" s="75"/>
    </row>
    <row r="1778">
      <c r="A1778" s="75"/>
      <c r="B1778" s="171"/>
      <c r="C1778" s="172"/>
      <c r="D1778" s="72"/>
      <c r="E1778" s="143"/>
      <c r="F1778" s="71"/>
      <c r="G1778" s="72"/>
      <c r="H1778" s="173"/>
      <c r="I1778" s="71"/>
      <c r="J1778" s="72"/>
      <c r="K1778" s="173"/>
      <c r="L1778" s="71"/>
      <c r="M1778" s="71"/>
      <c r="N1778" s="71"/>
      <c r="O1778" s="72"/>
      <c r="P1778" s="174"/>
      <c r="Q1778" s="71"/>
      <c r="R1778" s="72"/>
      <c r="S1778" s="175"/>
      <c r="T1778" s="72"/>
      <c r="U1778" s="176"/>
      <c r="V1778" s="71"/>
      <c r="W1778" s="72"/>
      <c r="X1778" s="176"/>
      <c r="Y1778" s="72"/>
      <c r="Z1778" s="175"/>
      <c r="AA1778" s="72"/>
      <c r="AB1778" s="177"/>
      <c r="AC1778" s="75"/>
      <c r="AD1778" s="75"/>
      <c r="AE1778" s="75"/>
      <c r="AF1778" s="75"/>
      <c r="AG1778" s="75"/>
      <c r="AH1778" s="75"/>
      <c r="AI1778" s="75"/>
      <c r="AJ1778" s="75"/>
      <c r="AK1778" s="75"/>
      <c r="AL1778" s="75"/>
      <c r="AM1778" s="75"/>
    </row>
    <row r="1779">
      <c r="A1779" s="75"/>
      <c r="B1779" s="171"/>
      <c r="C1779" s="172"/>
      <c r="D1779" s="72"/>
      <c r="E1779" s="143"/>
      <c r="F1779" s="71"/>
      <c r="G1779" s="72"/>
      <c r="H1779" s="173"/>
      <c r="I1779" s="71"/>
      <c r="J1779" s="72"/>
      <c r="K1779" s="173"/>
      <c r="L1779" s="71"/>
      <c r="M1779" s="71"/>
      <c r="N1779" s="71"/>
      <c r="O1779" s="72"/>
      <c r="P1779" s="174"/>
      <c r="Q1779" s="71"/>
      <c r="R1779" s="72"/>
      <c r="S1779" s="175"/>
      <c r="T1779" s="72"/>
      <c r="U1779" s="176"/>
      <c r="V1779" s="71"/>
      <c r="W1779" s="72"/>
      <c r="X1779" s="176"/>
      <c r="Y1779" s="72"/>
      <c r="Z1779" s="175"/>
      <c r="AA1779" s="72"/>
      <c r="AB1779" s="177"/>
      <c r="AC1779" s="75"/>
      <c r="AD1779" s="75"/>
      <c r="AE1779" s="75"/>
      <c r="AF1779" s="75"/>
      <c r="AG1779" s="75"/>
      <c r="AH1779" s="75"/>
      <c r="AI1779" s="75"/>
      <c r="AJ1779" s="75"/>
      <c r="AK1779" s="75"/>
      <c r="AL1779" s="75"/>
      <c r="AM1779" s="75"/>
    </row>
    <row r="1780">
      <c r="A1780" s="75"/>
      <c r="B1780" s="171"/>
      <c r="C1780" s="172"/>
      <c r="D1780" s="72"/>
      <c r="E1780" s="143"/>
      <c r="F1780" s="71"/>
      <c r="G1780" s="72"/>
      <c r="H1780" s="173"/>
      <c r="I1780" s="71"/>
      <c r="J1780" s="72"/>
      <c r="K1780" s="173"/>
      <c r="L1780" s="71"/>
      <c r="M1780" s="71"/>
      <c r="N1780" s="71"/>
      <c r="O1780" s="72"/>
      <c r="P1780" s="174"/>
      <c r="Q1780" s="71"/>
      <c r="R1780" s="72"/>
      <c r="S1780" s="175"/>
      <c r="T1780" s="72"/>
      <c r="U1780" s="176"/>
      <c r="V1780" s="71"/>
      <c r="W1780" s="72"/>
      <c r="X1780" s="176"/>
      <c r="Y1780" s="72"/>
      <c r="Z1780" s="175"/>
      <c r="AA1780" s="72"/>
      <c r="AB1780" s="177"/>
      <c r="AC1780" s="75"/>
      <c r="AD1780" s="75"/>
      <c r="AE1780" s="75"/>
      <c r="AF1780" s="75"/>
      <c r="AG1780" s="75"/>
      <c r="AH1780" s="75"/>
      <c r="AI1780" s="75"/>
      <c r="AJ1780" s="75"/>
      <c r="AK1780" s="75"/>
      <c r="AL1780" s="75"/>
      <c r="AM1780" s="75"/>
    </row>
    <row r="1781">
      <c r="A1781" s="75"/>
      <c r="B1781" s="171"/>
      <c r="C1781" s="172"/>
      <c r="D1781" s="72"/>
      <c r="E1781" s="143"/>
      <c r="F1781" s="71"/>
      <c r="G1781" s="72"/>
      <c r="H1781" s="173"/>
      <c r="I1781" s="71"/>
      <c r="J1781" s="72"/>
      <c r="K1781" s="173"/>
      <c r="L1781" s="71"/>
      <c r="M1781" s="71"/>
      <c r="N1781" s="71"/>
      <c r="O1781" s="72"/>
      <c r="P1781" s="174"/>
      <c r="Q1781" s="71"/>
      <c r="R1781" s="72"/>
      <c r="S1781" s="175"/>
      <c r="T1781" s="72"/>
      <c r="U1781" s="176"/>
      <c r="V1781" s="71"/>
      <c r="W1781" s="72"/>
      <c r="X1781" s="176"/>
      <c r="Y1781" s="72"/>
      <c r="Z1781" s="175"/>
      <c r="AA1781" s="72"/>
      <c r="AB1781" s="177"/>
      <c r="AC1781" s="75"/>
      <c r="AD1781" s="75"/>
      <c r="AE1781" s="75"/>
      <c r="AF1781" s="75"/>
      <c r="AG1781" s="75"/>
      <c r="AH1781" s="75"/>
      <c r="AI1781" s="75"/>
      <c r="AJ1781" s="75"/>
      <c r="AK1781" s="75"/>
      <c r="AL1781" s="75"/>
      <c r="AM1781" s="75"/>
    </row>
    <row r="1782">
      <c r="A1782" s="75"/>
      <c r="B1782" s="171"/>
      <c r="C1782" s="172"/>
      <c r="D1782" s="72"/>
      <c r="E1782" s="143"/>
      <c r="F1782" s="71"/>
      <c r="G1782" s="72"/>
      <c r="H1782" s="173"/>
      <c r="I1782" s="71"/>
      <c r="J1782" s="72"/>
      <c r="K1782" s="173"/>
      <c r="L1782" s="71"/>
      <c r="M1782" s="71"/>
      <c r="N1782" s="71"/>
      <c r="O1782" s="72"/>
      <c r="P1782" s="174"/>
      <c r="Q1782" s="71"/>
      <c r="R1782" s="72"/>
      <c r="S1782" s="175"/>
      <c r="T1782" s="72"/>
      <c r="U1782" s="176"/>
      <c r="V1782" s="71"/>
      <c r="W1782" s="72"/>
      <c r="X1782" s="176"/>
      <c r="Y1782" s="72"/>
      <c r="Z1782" s="175"/>
      <c r="AA1782" s="72"/>
      <c r="AB1782" s="177"/>
      <c r="AC1782" s="75"/>
      <c r="AD1782" s="75"/>
      <c r="AE1782" s="75"/>
      <c r="AF1782" s="75"/>
      <c r="AG1782" s="75"/>
      <c r="AH1782" s="75"/>
      <c r="AI1782" s="75"/>
      <c r="AJ1782" s="75"/>
      <c r="AK1782" s="75"/>
      <c r="AL1782" s="75"/>
      <c r="AM1782" s="75"/>
    </row>
    <row r="1783">
      <c r="A1783" s="75"/>
      <c r="B1783" s="171"/>
      <c r="C1783" s="172"/>
      <c r="D1783" s="72"/>
      <c r="E1783" s="143"/>
      <c r="F1783" s="71"/>
      <c r="G1783" s="72"/>
      <c r="H1783" s="173"/>
      <c r="I1783" s="71"/>
      <c r="J1783" s="72"/>
      <c r="K1783" s="173"/>
      <c r="L1783" s="71"/>
      <c r="M1783" s="71"/>
      <c r="N1783" s="71"/>
      <c r="O1783" s="72"/>
      <c r="P1783" s="174"/>
      <c r="Q1783" s="71"/>
      <c r="R1783" s="72"/>
      <c r="S1783" s="175"/>
      <c r="T1783" s="72"/>
      <c r="U1783" s="176"/>
      <c r="V1783" s="71"/>
      <c r="W1783" s="72"/>
      <c r="X1783" s="176"/>
      <c r="Y1783" s="72"/>
      <c r="Z1783" s="175"/>
      <c r="AA1783" s="72"/>
      <c r="AB1783" s="177"/>
      <c r="AC1783" s="75"/>
      <c r="AD1783" s="75"/>
      <c r="AE1783" s="75"/>
      <c r="AF1783" s="75"/>
      <c r="AG1783" s="75"/>
      <c r="AH1783" s="75"/>
      <c r="AI1783" s="75"/>
      <c r="AJ1783" s="75"/>
      <c r="AK1783" s="75"/>
      <c r="AL1783" s="75"/>
      <c r="AM1783" s="75"/>
    </row>
    <row r="1784">
      <c r="A1784" s="75"/>
      <c r="B1784" s="171"/>
      <c r="C1784" s="172"/>
      <c r="D1784" s="72"/>
      <c r="E1784" s="143"/>
      <c r="F1784" s="71"/>
      <c r="G1784" s="72"/>
      <c r="H1784" s="173"/>
      <c r="I1784" s="71"/>
      <c r="J1784" s="72"/>
      <c r="K1784" s="173"/>
      <c r="L1784" s="71"/>
      <c r="M1784" s="71"/>
      <c r="N1784" s="71"/>
      <c r="O1784" s="72"/>
      <c r="P1784" s="174"/>
      <c r="Q1784" s="71"/>
      <c r="R1784" s="72"/>
      <c r="S1784" s="175"/>
      <c r="T1784" s="72"/>
      <c r="U1784" s="176"/>
      <c r="V1784" s="71"/>
      <c r="W1784" s="72"/>
      <c r="X1784" s="176"/>
      <c r="Y1784" s="72"/>
      <c r="Z1784" s="175"/>
      <c r="AA1784" s="72"/>
      <c r="AB1784" s="177"/>
      <c r="AC1784" s="75"/>
      <c r="AD1784" s="75"/>
      <c r="AE1784" s="75"/>
      <c r="AF1784" s="75"/>
      <c r="AG1784" s="75"/>
      <c r="AH1784" s="75"/>
      <c r="AI1784" s="75"/>
      <c r="AJ1784" s="75"/>
      <c r="AK1784" s="75"/>
      <c r="AL1784" s="75"/>
      <c r="AM1784" s="75"/>
    </row>
    <row r="1785">
      <c r="A1785" s="75"/>
      <c r="B1785" s="171"/>
      <c r="C1785" s="172"/>
      <c r="D1785" s="72"/>
      <c r="E1785" s="143"/>
      <c r="F1785" s="71"/>
      <c r="G1785" s="72"/>
      <c r="H1785" s="173"/>
      <c r="I1785" s="71"/>
      <c r="J1785" s="72"/>
      <c r="K1785" s="173"/>
      <c r="L1785" s="71"/>
      <c r="M1785" s="71"/>
      <c r="N1785" s="71"/>
      <c r="O1785" s="72"/>
      <c r="P1785" s="174"/>
      <c r="Q1785" s="71"/>
      <c r="R1785" s="72"/>
      <c r="S1785" s="175"/>
      <c r="T1785" s="72"/>
      <c r="U1785" s="176"/>
      <c r="V1785" s="71"/>
      <c r="W1785" s="72"/>
      <c r="X1785" s="176"/>
      <c r="Y1785" s="72"/>
      <c r="Z1785" s="175"/>
      <c r="AA1785" s="72"/>
      <c r="AB1785" s="177"/>
      <c r="AC1785" s="75"/>
      <c r="AD1785" s="75"/>
      <c r="AE1785" s="75"/>
      <c r="AF1785" s="75"/>
      <c r="AG1785" s="75"/>
      <c r="AH1785" s="75"/>
      <c r="AI1785" s="75"/>
      <c r="AJ1785" s="75"/>
      <c r="AK1785" s="75"/>
      <c r="AL1785" s="75"/>
      <c r="AM1785" s="75"/>
    </row>
    <row r="1786">
      <c r="A1786" s="75"/>
      <c r="B1786" s="171"/>
      <c r="C1786" s="172"/>
      <c r="D1786" s="72"/>
      <c r="E1786" s="143"/>
      <c r="F1786" s="71"/>
      <c r="G1786" s="72"/>
      <c r="H1786" s="173"/>
      <c r="I1786" s="71"/>
      <c r="J1786" s="72"/>
      <c r="K1786" s="173"/>
      <c r="L1786" s="71"/>
      <c r="M1786" s="71"/>
      <c r="N1786" s="71"/>
      <c r="O1786" s="72"/>
      <c r="P1786" s="174"/>
      <c r="Q1786" s="71"/>
      <c r="R1786" s="72"/>
      <c r="S1786" s="175"/>
      <c r="T1786" s="72"/>
      <c r="U1786" s="176"/>
      <c r="V1786" s="71"/>
      <c r="W1786" s="72"/>
      <c r="X1786" s="176"/>
      <c r="Y1786" s="72"/>
      <c r="Z1786" s="175"/>
      <c r="AA1786" s="72"/>
      <c r="AB1786" s="177"/>
      <c r="AC1786" s="75"/>
      <c r="AD1786" s="75"/>
      <c r="AE1786" s="75"/>
      <c r="AF1786" s="75"/>
      <c r="AG1786" s="75"/>
      <c r="AH1786" s="75"/>
      <c r="AI1786" s="75"/>
      <c r="AJ1786" s="75"/>
      <c r="AK1786" s="75"/>
      <c r="AL1786" s="75"/>
      <c r="AM1786" s="75"/>
    </row>
    <row r="1787">
      <c r="A1787" s="75"/>
      <c r="B1787" s="171"/>
      <c r="C1787" s="172"/>
      <c r="D1787" s="72"/>
      <c r="E1787" s="143"/>
      <c r="F1787" s="71"/>
      <c r="G1787" s="72"/>
      <c r="H1787" s="173"/>
      <c r="I1787" s="71"/>
      <c r="J1787" s="72"/>
      <c r="K1787" s="173"/>
      <c r="L1787" s="71"/>
      <c r="M1787" s="71"/>
      <c r="N1787" s="71"/>
      <c r="O1787" s="72"/>
      <c r="P1787" s="174"/>
      <c r="Q1787" s="71"/>
      <c r="R1787" s="72"/>
      <c r="S1787" s="175"/>
      <c r="T1787" s="72"/>
      <c r="U1787" s="176"/>
      <c r="V1787" s="71"/>
      <c r="W1787" s="72"/>
      <c r="X1787" s="176"/>
      <c r="Y1787" s="72"/>
      <c r="Z1787" s="175"/>
      <c r="AA1787" s="72"/>
      <c r="AB1787" s="177"/>
      <c r="AC1787" s="75"/>
      <c r="AD1787" s="75"/>
      <c r="AE1787" s="75"/>
      <c r="AF1787" s="75"/>
      <c r="AG1787" s="75"/>
      <c r="AH1787" s="75"/>
      <c r="AI1787" s="75"/>
      <c r="AJ1787" s="75"/>
      <c r="AK1787" s="75"/>
      <c r="AL1787" s="75"/>
      <c r="AM1787" s="75"/>
    </row>
    <row r="1788">
      <c r="A1788" s="75"/>
      <c r="B1788" s="171"/>
      <c r="C1788" s="172"/>
      <c r="D1788" s="72"/>
      <c r="E1788" s="143"/>
      <c r="F1788" s="71"/>
      <c r="G1788" s="72"/>
      <c r="H1788" s="173"/>
      <c r="I1788" s="71"/>
      <c r="J1788" s="72"/>
      <c r="K1788" s="173"/>
      <c r="L1788" s="71"/>
      <c r="M1788" s="71"/>
      <c r="N1788" s="71"/>
      <c r="O1788" s="72"/>
      <c r="P1788" s="174"/>
      <c r="Q1788" s="71"/>
      <c r="R1788" s="72"/>
      <c r="S1788" s="175"/>
      <c r="T1788" s="72"/>
      <c r="U1788" s="176"/>
      <c r="V1788" s="71"/>
      <c r="W1788" s="72"/>
      <c r="X1788" s="176"/>
      <c r="Y1788" s="72"/>
      <c r="Z1788" s="175"/>
      <c r="AA1788" s="72"/>
      <c r="AB1788" s="177"/>
      <c r="AC1788" s="75"/>
      <c r="AD1788" s="75"/>
      <c r="AE1788" s="75"/>
      <c r="AF1788" s="75"/>
      <c r="AG1788" s="75"/>
      <c r="AH1788" s="75"/>
      <c r="AI1788" s="75"/>
      <c r="AJ1788" s="75"/>
      <c r="AK1788" s="75"/>
      <c r="AL1788" s="75"/>
      <c r="AM1788" s="75"/>
    </row>
    <row r="1789">
      <c r="A1789" s="75"/>
      <c r="B1789" s="171"/>
      <c r="C1789" s="172"/>
      <c r="D1789" s="72"/>
      <c r="E1789" s="143"/>
      <c r="F1789" s="71"/>
      <c r="G1789" s="72"/>
      <c r="H1789" s="173"/>
      <c r="I1789" s="71"/>
      <c r="J1789" s="72"/>
      <c r="K1789" s="173"/>
      <c r="L1789" s="71"/>
      <c r="M1789" s="71"/>
      <c r="N1789" s="71"/>
      <c r="O1789" s="72"/>
      <c r="P1789" s="174"/>
      <c r="Q1789" s="71"/>
      <c r="R1789" s="72"/>
      <c r="S1789" s="175"/>
      <c r="T1789" s="72"/>
      <c r="U1789" s="176"/>
      <c r="V1789" s="71"/>
      <c r="W1789" s="72"/>
      <c r="X1789" s="176"/>
      <c r="Y1789" s="72"/>
      <c r="Z1789" s="175"/>
      <c r="AA1789" s="72"/>
      <c r="AB1789" s="177"/>
      <c r="AC1789" s="75"/>
      <c r="AD1789" s="75"/>
      <c r="AE1789" s="75"/>
      <c r="AF1789" s="75"/>
      <c r="AG1789" s="75"/>
      <c r="AH1789" s="75"/>
      <c r="AI1789" s="75"/>
      <c r="AJ1789" s="75"/>
      <c r="AK1789" s="75"/>
      <c r="AL1789" s="75"/>
      <c r="AM1789" s="75"/>
    </row>
    <row r="1790">
      <c r="A1790" s="75"/>
      <c r="B1790" s="171"/>
      <c r="C1790" s="172"/>
      <c r="D1790" s="72"/>
      <c r="E1790" s="143"/>
      <c r="F1790" s="71"/>
      <c r="G1790" s="72"/>
      <c r="H1790" s="173"/>
      <c r="I1790" s="71"/>
      <c r="J1790" s="72"/>
      <c r="K1790" s="173"/>
      <c r="L1790" s="71"/>
      <c r="M1790" s="71"/>
      <c r="N1790" s="71"/>
      <c r="O1790" s="72"/>
      <c r="P1790" s="174"/>
      <c r="Q1790" s="71"/>
      <c r="R1790" s="72"/>
      <c r="S1790" s="175"/>
      <c r="T1790" s="72"/>
      <c r="U1790" s="176"/>
      <c r="V1790" s="71"/>
      <c r="W1790" s="72"/>
      <c r="X1790" s="176"/>
      <c r="Y1790" s="72"/>
      <c r="Z1790" s="175"/>
      <c r="AA1790" s="72"/>
      <c r="AB1790" s="177"/>
      <c r="AC1790" s="75"/>
      <c r="AD1790" s="75"/>
      <c r="AE1790" s="75"/>
      <c r="AF1790" s="75"/>
      <c r="AG1790" s="75"/>
      <c r="AH1790" s="75"/>
      <c r="AI1790" s="75"/>
      <c r="AJ1790" s="75"/>
      <c r="AK1790" s="75"/>
      <c r="AL1790" s="75"/>
      <c r="AM1790" s="75"/>
    </row>
    <row r="1791">
      <c r="A1791" s="75"/>
      <c r="B1791" s="171"/>
      <c r="C1791" s="172"/>
      <c r="D1791" s="72"/>
      <c r="E1791" s="143"/>
      <c r="F1791" s="71"/>
      <c r="G1791" s="72"/>
      <c r="H1791" s="173"/>
      <c r="I1791" s="71"/>
      <c r="J1791" s="72"/>
      <c r="K1791" s="173"/>
      <c r="L1791" s="71"/>
      <c r="M1791" s="71"/>
      <c r="N1791" s="71"/>
      <c r="O1791" s="72"/>
      <c r="P1791" s="174"/>
      <c r="Q1791" s="71"/>
      <c r="R1791" s="72"/>
      <c r="S1791" s="175"/>
      <c r="T1791" s="72"/>
      <c r="U1791" s="176"/>
      <c r="V1791" s="71"/>
      <c r="W1791" s="72"/>
      <c r="X1791" s="176"/>
      <c r="Y1791" s="72"/>
      <c r="Z1791" s="175"/>
      <c r="AA1791" s="72"/>
      <c r="AB1791" s="177"/>
      <c r="AC1791" s="75"/>
      <c r="AD1791" s="75"/>
      <c r="AE1791" s="75"/>
      <c r="AF1791" s="75"/>
      <c r="AG1791" s="75"/>
      <c r="AH1791" s="75"/>
      <c r="AI1791" s="75"/>
      <c r="AJ1791" s="75"/>
      <c r="AK1791" s="75"/>
      <c r="AL1791" s="75"/>
      <c r="AM1791" s="75"/>
    </row>
    <row r="1792">
      <c r="A1792" s="75"/>
      <c r="B1792" s="171"/>
      <c r="C1792" s="172"/>
      <c r="D1792" s="72"/>
      <c r="E1792" s="143"/>
      <c r="F1792" s="71"/>
      <c r="G1792" s="72"/>
      <c r="H1792" s="173"/>
      <c r="I1792" s="71"/>
      <c r="J1792" s="72"/>
      <c r="K1792" s="173"/>
      <c r="L1792" s="71"/>
      <c r="M1792" s="71"/>
      <c r="N1792" s="71"/>
      <c r="O1792" s="72"/>
      <c r="P1792" s="174"/>
      <c r="Q1792" s="71"/>
      <c r="R1792" s="72"/>
      <c r="S1792" s="175"/>
      <c r="T1792" s="72"/>
      <c r="U1792" s="176"/>
      <c r="V1792" s="71"/>
      <c r="W1792" s="72"/>
      <c r="X1792" s="176"/>
      <c r="Y1792" s="72"/>
      <c r="Z1792" s="175"/>
      <c r="AA1792" s="72"/>
      <c r="AB1792" s="177"/>
      <c r="AC1792" s="75"/>
      <c r="AD1792" s="75"/>
      <c r="AE1792" s="75"/>
      <c r="AF1792" s="75"/>
      <c r="AG1792" s="75"/>
      <c r="AH1792" s="75"/>
      <c r="AI1792" s="75"/>
      <c r="AJ1792" s="75"/>
      <c r="AK1792" s="75"/>
      <c r="AL1792" s="75"/>
      <c r="AM1792" s="75"/>
    </row>
    <row r="1793">
      <c r="A1793" s="75"/>
      <c r="B1793" s="171"/>
      <c r="C1793" s="172"/>
      <c r="D1793" s="72"/>
      <c r="E1793" s="143"/>
      <c r="F1793" s="71"/>
      <c r="G1793" s="72"/>
      <c r="H1793" s="173"/>
      <c r="I1793" s="71"/>
      <c r="J1793" s="72"/>
      <c r="K1793" s="173"/>
      <c r="L1793" s="71"/>
      <c r="M1793" s="71"/>
      <c r="N1793" s="71"/>
      <c r="O1793" s="72"/>
      <c r="P1793" s="174"/>
      <c r="Q1793" s="71"/>
      <c r="R1793" s="72"/>
      <c r="S1793" s="175"/>
      <c r="T1793" s="72"/>
      <c r="U1793" s="176"/>
      <c r="V1793" s="71"/>
      <c r="W1793" s="72"/>
      <c r="X1793" s="176"/>
      <c r="Y1793" s="72"/>
      <c r="Z1793" s="175"/>
      <c r="AA1793" s="72"/>
      <c r="AB1793" s="177"/>
      <c r="AC1793" s="75"/>
      <c r="AD1793" s="75"/>
      <c r="AE1793" s="75"/>
      <c r="AF1793" s="75"/>
      <c r="AG1793" s="75"/>
      <c r="AH1793" s="75"/>
      <c r="AI1793" s="75"/>
      <c r="AJ1793" s="75"/>
      <c r="AK1793" s="75"/>
      <c r="AL1793" s="75"/>
      <c r="AM1793" s="75"/>
    </row>
    <row r="1794">
      <c r="A1794" s="75"/>
      <c r="B1794" s="171"/>
      <c r="C1794" s="172"/>
      <c r="D1794" s="72"/>
      <c r="E1794" s="143"/>
      <c r="F1794" s="71"/>
      <c r="G1794" s="72"/>
      <c r="H1794" s="173"/>
      <c r="I1794" s="71"/>
      <c r="J1794" s="72"/>
      <c r="K1794" s="173"/>
      <c r="L1794" s="71"/>
      <c r="M1794" s="71"/>
      <c r="N1794" s="71"/>
      <c r="O1794" s="72"/>
      <c r="P1794" s="174"/>
      <c r="Q1794" s="71"/>
      <c r="R1794" s="72"/>
      <c r="S1794" s="175"/>
      <c r="T1794" s="72"/>
      <c r="U1794" s="176"/>
      <c r="V1794" s="71"/>
      <c r="W1794" s="72"/>
      <c r="X1794" s="176"/>
      <c r="Y1794" s="72"/>
      <c r="Z1794" s="175"/>
      <c r="AA1794" s="72"/>
      <c r="AB1794" s="177"/>
      <c r="AC1794" s="75"/>
      <c r="AD1794" s="75"/>
      <c r="AE1794" s="75"/>
      <c r="AF1794" s="75"/>
      <c r="AG1794" s="75"/>
      <c r="AH1794" s="75"/>
      <c r="AI1794" s="75"/>
      <c r="AJ1794" s="75"/>
      <c r="AK1794" s="75"/>
      <c r="AL1794" s="75"/>
      <c r="AM1794" s="75"/>
    </row>
    <row r="1795">
      <c r="A1795" s="75"/>
      <c r="B1795" s="171"/>
      <c r="C1795" s="172"/>
      <c r="D1795" s="72"/>
      <c r="E1795" s="143"/>
      <c r="F1795" s="71"/>
      <c r="G1795" s="72"/>
      <c r="H1795" s="173"/>
      <c r="I1795" s="71"/>
      <c r="J1795" s="72"/>
      <c r="K1795" s="173"/>
      <c r="L1795" s="71"/>
      <c r="M1795" s="71"/>
      <c r="N1795" s="71"/>
      <c r="O1795" s="72"/>
      <c r="P1795" s="174"/>
      <c r="Q1795" s="71"/>
      <c r="R1795" s="72"/>
      <c r="S1795" s="175"/>
      <c r="T1795" s="72"/>
      <c r="U1795" s="176"/>
      <c r="V1795" s="71"/>
      <c r="W1795" s="72"/>
      <c r="X1795" s="176"/>
      <c r="Y1795" s="72"/>
      <c r="Z1795" s="175"/>
      <c r="AA1795" s="72"/>
      <c r="AB1795" s="177"/>
      <c r="AC1795" s="75"/>
      <c r="AD1795" s="75"/>
      <c r="AE1795" s="75"/>
      <c r="AF1795" s="75"/>
      <c r="AG1795" s="75"/>
      <c r="AH1795" s="75"/>
      <c r="AI1795" s="75"/>
      <c r="AJ1795" s="75"/>
      <c r="AK1795" s="75"/>
      <c r="AL1795" s="75"/>
      <c r="AM1795" s="75"/>
    </row>
    <row r="1796">
      <c r="A1796" s="75"/>
      <c r="B1796" s="171"/>
      <c r="C1796" s="172"/>
      <c r="D1796" s="72"/>
      <c r="E1796" s="143"/>
      <c r="F1796" s="71"/>
      <c r="G1796" s="72"/>
      <c r="H1796" s="173"/>
      <c r="I1796" s="71"/>
      <c r="J1796" s="72"/>
      <c r="K1796" s="173"/>
      <c r="L1796" s="71"/>
      <c r="M1796" s="71"/>
      <c r="N1796" s="71"/>
      <c r="O1796" s="72"/>
      <c r="P1796" s="174"/>
      <c r="Q1796" s="71"/>
      <c r="R1796" s="72"/>
      <c r="S1796" s="175"/>
      <c r="T1796" s="72"/>
      <c r="U1796" s="176"/>
      <c r="V1796" s="71"/>
      <c r="W1796" s="72"/>
      <c r="X1796" s="176"/>
      <c r="Y1796" s="72"/>
      <c r="Z1796" s="175"/>
      <c r="AA1796" s="72"/>
      <c r="AB1796" s="177"/>
      <c r="AC1796" s="75"/>
      <c r="AD1796" s="75"/>
      <c r="AE1796" s="75"/>
      <c r="AF1796" s="75"/>
      <c r="AG1796" s="75"/>
      <c r="AH1796" s="75"/>
      <c r="AI1796" s="75"/>
      <c r="AJ1796" s="75"/>
      <c r="AK1796" s="75"/>
      <c r="AL1796" s="75"/>
      <c r="AM1796" s="75"/>
    </row>
    <row r="1797">
      <c r="A1797" s="75"/>
      <c r="B1797" s="171"/>
      <c r="C1797" s="172"/>
      <c r="D1797" s="72"/>
      <c r="E1797" s="143"/>
      <c r="F1797" s="71"/>
      <c r="G1797" s="72"/>
      <c r="H1797" s="173"/>
      <c r="I1797" s="71"/>
      <c r="J1797" s="72"/>
      <c r="K1797" s="173"/>
      <c r="L1797" s="71"/>
      <c r="M1797" s="71"/>
      <c r="N1797" s="71"/>
      <c r="O1797" s="72"/>
      <c r="P1797" s="174"/>
      <c r="Q1797" s="71"/>
      <c r="R1797" s="72"/>
      <c r="S1797" s="175"/>
      <c r="T1797" s="72"/>
      <c r="U1797" s="176"/>
      <c r="V1797" s="71"/>
      <c r="W1797" s="72"/>
      <c r="X1797" s="176"/>
      <c r="Y1797" s="72"/>
      <c r="Z1797" s="175"/>
      <c r="AA1797" s="72"/>
      <c r="AB1797" s="177"/>
      <c r="AC1797" s="75"/>
      <c r="AD1797" s="75"/>
      <c r="AE1797" s="75"/>
      <c r="AF1797" s="75"/>
      <c r="AG1797" s="75"/>
      <c r="AH1797" s="75"/>
      <c r="AI1797" s="75"/>
      <c r="AJ1797" s="75"/>
      <c r="AK1797" s="75"/>
      <c r="AL1797" s="75"/>
      <c r="AM1797" s="75"/>
    </row>
    <row r="1798">
      <c r="A1798" s="75"/>
      <c r="B1798" s="171"/>
      <c r="C1798" s="172"/>
      <c r="D1798" s="72"/>
      <c r="E1798" s="143"/>
      <c r="F1798" s="71"/>
      <c r="G1798" s="72"/>
      <c r="H1798" s="173"/>
      <c r="I1798" s="71"/>
      <c r="J1798" s="72"/>
      <c r="K1798" s="173"/>
      <c r="L1798" s="71"/>
      <c r="M1798" s="71"/>
      <c r="N1798" s="71"/>
      <c r="O1798" s="72"/>
      <c r="P1798" s="174"/>
      <c r="Q1798" s="71"/>
      <c r="R1798" s="72"/>
      <c r="S1798" s="175"/>
      <c r="T1798" s="72"/>
      <c r="U1798" s="176"/>
      <c r="V1798" s="71"/>
      <c r="W1798" s="72"/>
      <c r="X1798" s="176"/>
      <c r="Y1798" s="72"/>
      <c r="Z1798" s="175"/>
      <c r="AA1798" s="72"/>
      <c r="AB1798" s="177"/>
      <c r="AC1798" s="75"/>
      <c r="AD1798" s="75"/>
      <c r="AE1798" s="75"/>
      <c r="AF1798" s="75"/>
      <c r="AG1798" s="75"/>
      <c r="AH1798" s="75"/>
      <c r="AI1798" s="75"/>
      <c r="AJ1798" s="75"/>
      <c r="AK1798" s="75"/>
      <c r="AL1798" s="75"/>
      <c r="AM1798" s="75"/>
    </row>
    <row r="1799">
      <c r="A1799" s="75"/>
      <c r="B1799" s="171"/>
      <c r="C1799" s="172"/>
      <c r="D1799" s="72"/>
      <c r="E1799" s="143"/>
      <c r="F1799" s="71"/>
      <c r="G1799" s="72"/>
      <c r="H1799" s="173"/>
      <c r="I1799" s="71"/>
      <c r="J1799" s="72"/>
      <c r="K1799" s="173"/>
      <c r="L1799" s="71"/>
      <c r="M1799" s="71"/>
      <c r="N1799" s="71"/>
      <c r="O1799" s="72"/>
      <c r="P1799" s="174"/>
      <c r="Q1799" s="71"/>
      <c r="R1799" s="72"/>
      <c r="S1799" s="175"/>
      <c r="T1799" s="72"/>
      <c r="U1799" s="176"/>
      <c r="V1799" s="71"/>
      <c r="W1799" s="72"/>
      <c r="X1799" s="176"/>
      <c r="Y1799" s="72"/>
      <c r="Z1799" s="175"/>
      <c r="AA1799" s="72"/>
      <c r="AB1799" s="177"/>
      <c r="AC1799" s="75"/>
      <c r="AD1799" s="75"/>
      <c r="AE1799" s="75"/>
      <c r="AF1799" s="75"/>
      <c r="AG1799" s="75"/>
      <c r="AH1799" s="75"/>
      <c r="AI1799" s="75"/>
      <c r="AJ1799" s="75"/>
      <c r="AK1799" s="75"/>
      <c r="AL1799" s="75"/>
      <c r="AM1799" s="75"/>
    </row>
    <row r="1800">
      <c r="A1800" s="75"/>
      <c r="B1800" s="171"/>
      <c r="C1800" s="172"/>
      <c r="D1800" s="72"/>
      <c r="E1800" s="143"/>
      <c r="F1800" s="71"/>
      <c r="G1800" s="72"/>
      <c r="H1800" s="173"/>
      <c r="I1800" s="71"/>
      <c r="J1800" s="72"/>
      <c r="K1800" s="173"/>
      <c r="L1800" s="71"/>
      <c r="M1800" s="71"/>
      <c r="N1800" s="71"/>
      <c r="O1800" s="72"/>
      <c r="P1800" s="174"/>
      <c r="Q1800" s="71"/>
      <c r="R1800" s="72"/>
      <c r="S1800" s="175"/>
      <c r="T1800" s="72"/>
      <c r="U1800" s="176"/>
      <c r="V1800" s="71"/>
      <c r="W1800" s="72"/>
      <c r="X1800" s="176"/>
      <c r="Y1800" s="72"/>
      <c r="Z1800" s="175"/>
      <c r="AA1800" s="72"/>
      <c r="AB1800" s="177"/>
      <c r="AC1800" s="75"/>
      <c r="AD1800" s="75"/>
      <c r="AE1800" s="75"/>
      <c r="AF1800" s="75"/>
      <c r="AG1800" s="75"/>
      <c r="AH1800" s="75"/>
      <c r="AI1800" s="75"/>
      <c r="AJ1800" s="75"/>
      <c r="AK1800" s="75"/>
      <c r="AL1800" s="75"/>
      <c r="AM1800" s="75"/>
    </row>
    <row r="1801">
      <c r="A1801" s="75"/>
      <c r="B1801" s="171"/>
      <c r="C1801" s="172"/>
      <c r="D1801" s="72"/>
      <c r="E1801" s="143"/>
      <c r="F1801" s="71"/>
      <c r="G1801" s="72"/>
      <c r="H1801" s="173"/>
      <c r="I1801" s="71"/>
      <c r="J1801" s="72"/>
      <c r="K1801" s="173"/>
      <c r="L1801" s="71"/>
      <c r="M1801" s="71"/>
      <c r="N1801" s="71"/>
      <c r="O1801" s="72"/>
      <c r="P1801" s="174"/>
      <c r="Q1801" s="71"/>
      <c r="R1801" s="72"/>
      <c r="S1801" s="175"/>
      <c r="T1801" s="72"/>
      <c r="U1801" s="176"/>
      <c r="V1801" s="71"/>
      <c r="W1801" s="72"/>
      <c r="X1801" s="176"/>
      <c r="Y1801" s="72"/>
      <c r="Z1801" s="175"/>
      <c r="AA1801" s="72"/>
      <c r="AB1801" s="177"/>
      <c r="AC1801" s="75"/>
      <c r="AD1801" s="75"/>
      <c r="AE1801" s="75"/>
      <c r="AF1801" s="75"/>
      <c r="AG1801" s="75"/>
      <c r="AH1801" s="75"/>
      <c r="AI1801" s="75"/>
      <c r="AJ1801" s="75"/>
      <c r="AK1801" s="75"/>
      <c r="AL1801" s="75"/>
      <c r="AM1801" s="75"/>
    </row>
    <row r="1802">
      <c r="A1802" s="75"/>
      <c r="B1802" s="171"/>
      <c r="C1802" s="172"/>
      <c r="D1802" s="72"/>
      <c r="E1802" s="143"/>
      <c r="F1802" s="71"/>
      <c r="G1802" s="72"/>
      <c r="H1802" s="173"/>
      <c r="I1802" s="71"/>
      <c r="J1802" s="72"/>
      <c r="K1802" s="173"/>
      <c r="L1802" s="71"/>
      <c r="M1802" s="71"/>
      <c r="N1802" s="71"/>
      <c r="O1802" s="72"/>
      <c r="P1802" s="174"/>
      <c r="Q1802" s="71"/>
      <c r="R1802" s="72"/>
      <c r="S1802" s="175"/>
      <c r="T1802" s="72"/>
      <c r="U1802" s="176"/>
      <c r="V1802" s="71"/>
      <c r="W1802" s="72"/>
      <c r="X1802" s="176"/>
      <c r="Y1802" s="72"/>
      <c r="Z1802" s="175"/>
      <c r="AA1802" s="72"/>
      <c r="AB1802" s="177"/>
      <c r="AC1802" s="75"/>
      <c r="AD1802" s="75"/>
      <c r="AE1802" s="75"/>
      <c r="AF1802" s="75"/>
      <c r="AG1802" s="75"/>
      <c r="AH1802" s="75"/>
      <c r="AI1802" s="75"/>
      <c r="AJ1802" s="75"/>
      <c r="AK1802" s="75"/>
      <c r="AL1802" s="75"/>
      <c r="AM1802" s="75"/>
    </row>
    <row r="1803">
      <c r="A1803" s="75"/>
      <c r="B1803" s="171"/>
      <c r="C1803" s="172"/>
      <c r="D1803" s="72"/>
      <c r="E1803" s="143"/>
      <c r="F1803" s="71"/>
      <c r="G1803" s="72"/>
      <c r="H1803" s="173"/>
      <c r="I1803" s="71"/>
      <c r="J1803" s="72"/>
      <c r="K1803" s="173"/>
      <c r="L1803" s="71"/>
      <c r="M1803" s="71"/>
      <c r="N1803" s="71"/>
      <c r="O1803" s="72"/>
      <c r="P1803" s="174"/>
      <c r="Q1803" s="71"/>
      <c r="R1803" s="72"/>
      <c r="S1803" s="175"/>
      <c r="T1803" s="72"/>
      <c r="U1803" s="176"/>
      <c r="V1803" s="71"/>
      <c r="W1803" s="72"/>
      <c r="X1803" s="176"/>
      <c r="Y1803" s="72"/>
      <c r="Z1803" s="175"/>
      <c r="AA1803" s="72"/>
      <c r="AB1803" s="177"/>
      <c r="AC1803" s="75"/>
      <c r="AD1803" s="75"/>
      <c r="AE1803" s="75"/>
      <c r="AF1803" s="75"/>
      <c r="AG1803" s="75"/>
      <c r="AH1803" s="75"/>
      <c r="AI1803" s="75"/>
      <c r="AJ1803" s="75"/>
      <c r="AK1803" s="75"/>
      <c r="AL1803" s="75"/>
      <c r="AM1803" s="75"/>
    </row>
    <row r="1804">
      <c r="A1804" s="75"/>
      <c r="B1804" s="171"/>
      <c r="C1804" s="172"/>
      <c r="D1804" s="72"/>
      <c r="E1804" s="143"/>
      <c r="F1804" s="71"/>
      <c r="G1804" s="72"/>
      <c r="H1804" s="173"/>
      <c r="I1804" s="71"/>
      <c r="J1804" s="72"/>
      <c r="K1804" s="173"/>
      <c r="L1804" s="71"/>
      <c r="M1804" s="71"/>
      <c r="N1804" s="71"/>
      <c r="O1804" s="72"/>
      <c r="P1804" s="174"/>
      <c r="Q1804" s="71"/>
      <c r="R1804" s="72"/>
      <c r="S1804" s="175"/>
      <c r="T1804" s="72"/>
      <c r="U1804" s="176"/>
      <c r="V1804" s="71"/>
      <c r="W1804" s="72"/>
      <c r="X1804" s="176"/>
      <c r="Y1804" s="72"/>
      <c r="Z1804" s="175"/>
      <c r="AA1804" s="72"/>
      <c r="AB1804" s="177"/>
      <c r="AC1804" s="75"/>
      <c r="AD1804" s="75"/>
      <c r="AE1804" s="75"/>
      <c r="AF1804" s="75"/>
      <c r="AG1804" s="75"/>
      <c r="AH1804" s="75"/>
      <c r="AI1804" s="75"/>
      <c r="AJ1804" s="75"/>
      <c r="AK1804" s="75"/>
      <c r="AL1804" s="75"/>
      <c r="AM1804" s="75"/>
    </row>
    <row r="1805">
      <c r="A1805" s="75"/>
      <c r="B1805" s="171"/>
      <c r="C1805" s="172"/>
      <c r="D1805" s="72"/>
      <c r="E1805" s="143"/>
      <c r="F1805" s="71"/>
      <c r="G1805" s="72"/>
      <c r="H1805" s="173"/>
      <c r="I1805" s="71"/>
      <c r="J1805" s="72"/>
      <c r="K1805" s="173"/>
      <c r="L1805" s="71"/>
      <c r="M1805" s="71"/>
      <c r="N1805" s="71"/>
      <c r="O1805" s="72"/>
      <c r="P1805" s="174"/>
      <c r="Q1805" s="71"/>
      <c r="R1805" s="72"/>
      <c r="S1805" s="175"/>
      <c r="T1805" s="72"/>
      <c r="U1805" s="176"/>
      <c r="V1805" s="71"/>
      <c r="W1805" s="72"/>
      <c r="X1805" s="176"/>
      <c r="Y1805" s="72"/>
      <c r="Z1805" s="175"/>
      <c r="AA1805" s="72"/>
      <c r="AB1805" s="177"/>
      <c r="AC1805" s="75"/>
      <c r="AD1805" s="75"/>
      <c r="AE1805" s="75"/>
      <c r="AF1805" s="75"/>
      <c r="AG1805" s="75"/>
      <c r="AH1805" s="75"/>
      <c r="AI1805" s="75"/>
      <c r="AJ1805" s="75"/>
      <c r="AK1805" s="75"/>
      <c r="AL1805" s="75"/>
      <c r="AM1805" s="75"/>
    </row>
    <row r="1806">
      <c r="A1806" s="75"/>
      <c r="B1806" s="171"/>
      <c r="C1806" s="172"/>
      <c r="D1806" s="72"/>
      <c r="E1806" s="143"/>
      <c r="F1806" s="71"/>
      <c r="G1806" s="72"/>
      <c r="H1806" s="173"/>
      <c r="I1806" s="71"/>
      <c r="J1806" s="72"/>
      <c r="K1806" s="173"/>
      <c r="L1806" s="71"/>
      <c r="M1806" s="71"/>
      <c r="N1806" s="71"/>
      <c r="O1806" s="72"/>
      <c r="P1806" s="174"/>
      <c r="Q1806" s="71"/>
      <c r="R1806" s="72"/>
      <c r="S1806" s="175"/>
      <c r="T1806" s="72"/>
      <c r="U1806" s="176"/>
      <c r="V1806" s="71"/>
      <c r="W1806" s="72"/>
      <c r="X1806" s="176"/>
      <c r="Y1806" s="72"/>
      <c r="Z1806" s="175"/>
      <c r="AA1806" s="72"/>
      <c r="AB1806" s="177"/>
      <c r="AC1806" s="75"/>
      <c r="AD1806" s="75"/>
      <c r="AE1806" s="75"/>
      <c r="AF1806" s="75"/>
      <c r="AG1806" s="75"/>
      <c r="AH1806" s="75"/>
      <c r="AI1806" s="75"/>
      <c r="AJ1806" s="75"/>
      <c r="AK1806" s="75"/>
      <c r="AL1806" s="75"/>
      <c r="AM1806" s="75"/>
    </row>
    <row r="1807">
      <c r="A1807" s="75"/>
      <c r="B1807" s="171"/>
      <c r="C1807" s="172"/>
      <c r="D1807" s="72"/>
      <c r="E1807" s="143"/>
      <c r="F1807" s="71"/>
      <c r="G1807" s="72"/>
      <c r="H1807" s="173"/>
      <c r="I1807" s="71"/>
      <c r="J1807" s="72"/>
      <c r="K1807" s="173"/>
      <c r="L1807" s="71"/>
      <c r="M1807" s="71"/>
      <c r="N1807" s="71"/>
      <c r="O1807" s="72"/>
      <c r="P1807" s="174"/>
      <c r="Q1807" s="71"/>
      <c r="R1807" s="72"/>
      <c r="S1807" s="175"/>
      <c r="T1807" s="72"/>
      <c r="U1807" s="176"/>
      <c r="V1807" s="71"/>
      <c r="W1807" s="72"/>
      <c r="X1807" s="176"/>
      <c r="Y1807" s="72"/>
      <c r="Z1807" s="175"/>
      <c r="AA1807" s="72"/>
      <c r="AB1807" s="177"/>
      <c r="AC1807" s="75"/>
      <c r="AD1807" s="75"/>
      <c r="AE1807" s="75"/>
      <c r="AF1807" s="75"/>
      <c r="AG1807" s="75"/>
      <c r="AH1807" s="75"/>
      <c r="AI1807" s="75"/>
      <c r="AJ1807" s="75"/>
      <c r="AK1807" s="75"/>
      <c r="AL1807" s="75"/>
      <c r="AM1807" s="75"/>
    </row>
    <row r="1808">
      <c r="A1808" s="75"/>
      <c r="B1808" s="171"/>
      <c r="C1808" s="172"/>
      <c r="D1808" s="72"/>
      <c r="E1808" s="143"/>
      <c r="F1808" s="71"/>
      <c r="G1808" s="72"/>
      <c r="H1808" s="173"/>
      <c r="I1808" s="71"/>
      <c r="J1808" s="72"/>
      <c r="K1808" s="173"/>
      <c r="L1808" s="71"/>
      <c r="M1808" s="71"/>
      <c r="N1808" s="71"/>
      <c r="O1808" s="72"/>
      <c r="P1808" s="174"/>
      <c r="Q1808" s="71"/>
      <c r="R1808" s="72"/>
      <c r="S1808" s="175"/>
      <c r="T1808" s="72"/>
      <c r="U1808" s="176"/>
      <c r="V1808" s="71"/>
      <c r="W1808" s="72"/>
      <c r="X1808" s="176"/>
      <c r="Y1808" s="72"/>
      <c r="Z1808" s="175"/>
      <c r="AA1808" s="72"/>
      <c r="AB1808" s="177"/>
      <c r="AC1808" s="75"/>
      <c r="AD1808" s="75"/>
      <c r="AE1808" s="75"/>
      <c r="AF1808" s="75"/>
      <c r="AG1808" s="75"/>
      <c r="AH1808" s="75"/>
      <c r="AI1808" s="75"/>
      <c r="AJ1808" s="75"/>
      <c r="AK1808" s="75"/>
      <c r="AL1808" s="75"/>
      <c r="AM1808" s="75"/>
    </row>
    <row r="1809">
      <c r="A1809" s="75"/>
      <c r="B1809" s="171"/>
      <c r="C1809" s="172"/>
      <c r="D1809" s="72"/>
      <c r="E1809" s="143"/>
      <c r="F1809" s="71"/>
      <c r="G1809" s="72"/>
      <c r="H1809" s="173"/>
      <c r="I1809" s="71"/>
      <c r="J1809" s="72"/>
      <c r="K1809" s="173"/>
      <c r="L1809" s="71"/>
      <c r="M1809" s="71"/>
      <c r="N1809" s="71"/>
      <c r="O1809" s="72"/>
      <c r="P1809" s="174"/>
      <c r="Q1809" s="71"/>
      <c r="R1809" s="72"/>
      <c r="S1809" s="175"/>
      <c r="T1809" s="72"/>
      <c r="U1809" s="176"/>
      <c r="V1809" s="71"/>
      <c r="W1809" s="72"/>
      <c r="X1809" s="176"/>
      <c r="Y1809" s="72"/>
      <c r="Z1809" s="175"/>
      <c r="AA1809" s="72"/>
      <c r="AB1809" s="177"/>
      <c r="AC1809" s="75"/>
      <c r="AD1809" s="75"/>
      <c r="AE1809" s="75"/>
      <c r="AF1809" s="75"/>
      <c r="AG1809" s="75"/>
      <c r="AH1809" s="75"/>
      <c r="AI1809" s="75"/>
      <c r="AJ1809" s="75"/>
      <c r="AK1809" s="75"/>
      <c r="AL1809" s="75"/>
      <c r="AM1809" s="75"/>
    </row>
    <row r="1810">
      <c r="A1810" s="75"/>
      <c r="B1810" s="171"/>
      <c r="C1810" s="172"/>
      <c r="D1810" s="72"/>
      <c r="E1810" s="143"/>
      <c r="F1810" s="71"/>
      <c r="G1810" s="72"/>
      <c r="H1810" s="173"/>
      <c r="I1810" s="71"/>
      <c r="J1810" s="72"/>
      <c r="K1810" s="173"/>
      <c r="L1810" s="71"/>
      <c r="M1810" s="71"/>
      <c r="N1810" s="71"/>
      <c r="O1810" s="72"/>
      <c r="P1810" s="174"/>
      <c r="Q1810" s="71"/>
      <c r="R1810" s="72"/>
      <c r="S1810" s="175"/>
      <c r="T1810" s="72"/>
      <c r="U1810" s="176"/>
      <c r="V1810" s="71"/>
      <c r="W1810" s="72"/>
      <c r="X1810" s="176"/>
      <c r="Y1810" s="72"/>
      <c r="Z1810" s="175"/>
      <c r="AA1810" s="72"/>
      <c r="AB1810" s="177"/>
      <c r="AC1810" s="75"/>
      <c r="AD1810" s="75"/>
      <c r="AE1810" s="75"/>
      <c r="AF1810" s="75"/>
      <c r="AG1810" s="75"/>
      <c r="AH1810" s="75"/>
      <c r="AI1810" s="75"/>
      <c r="AJ1810" s="75"/>
      <c r="AK1810" s="75"/>
      <c r="AL1810" s="75"/>
      <c r="AM1810" s="75"/>
    </row>
    <row r="1811">
      <c r="A1811" s="75"/>
      <c r="B1811" s="171"/>
      <c r="C1811" s="172"/>
      <c r="D1811" s="72"/>
      <c r="E1811" s="143"/>
      <c r="F1811" s="71"/>
      <c r="G1811" s="72"/>
      <c r="H1811" s="173"/>
      <c r="I1811" s="71"/>
      <c r="J1811" s="72"/>
      <c r="K1811" s="173"/>
      <c r="L1811" s="71"/>
      <c r="M1811" s="71"/>
      <c r="N1811" s="71"/>
      <c r="O1811" s="72"/>
      <c r="P1811" s="174"/>
      <c r="Q1811" s="71"/>
      <c r="R1811" s="72"/>
      <c r="S1811" s="175"/>
      <c r="T1811" s="72"/>
      <c r="U1811" s="176"/>
      <c r="V1811" s="71"/>
      <c r="W1811" s="72"/>
      <c r="X1811" s="176"/>
      <c r="Y1811" s="72"/>
      <c r="Z1811" s="175"/>
      <c r="AA1811" s="72"/>
      <c r="AB1811" s="177"/>
      <c r="AC1811" s="75"/>
      <c r="AD1811" s="75"/>
      <c r="AE1811" s="75"/>
      <c r="AF1811" s="75"/>
      <c r="AG1811" s="75"/>
      <c r="AH1811" s="75"/>
      <c r="AI1811" s="75"/>
      <c r="AJ1811" s="75"/>
      <c r="AK1811" s="75"/>
      <c r="AL1811" s="75"/>
      <c r="AM1811" s="75"/>
    </row>
    <row r="1812">
      <c r="A1812" s="75"/>
      <c r="B1812" s="171"/>
      <c r="C1812" s="172"/>
      <c r="D1812" s="72"/>
      <c r="E1812" s="143"/>
      <c r="F1812" s="71"/>
      <c r="G1812" s="72"/>
      <c r="H1812" s="173"/>
      <c r="I1812" s="71"/>
      <c r="J1812" s="72"/>
      <c r="K1812" s="173"/>
      <c r="L1812" s="71"/>
      <c r="M1812" s="71"/>
      <c r="N1812" s="71"/>
      <c r="O1812" s="72"/>
      <c r="P1812" s="174"/>
      <c r="Q1812" s="71"/>
      <c r="R1812" s="72"/>
      <c r="S1812" s="175"/>
      <c r="T1812" s="72"/>
      <c r="U1812" s="176"/>
      <c r="V1812" s="71"/>
      <c r="W1812" s="72"/>
      <c r="X1812" s="176"/>
      <c r="Y1812" s="72"/>
      <c r="Z1812" s="175"/>
      <c r="AA1812" s="72"/>
      <c r="AB1812" s="177"/>
      <c r="AC1812" s="75"/>
      <c r="AD1812" s="75"/>
      <c r="AE1812" s="75"/>
      <c r="AF1812" s="75"/>
      <c r="AG1812" s="75"/>
      <c r="AH1812" s="75"/>
      <c r="AI1812" s="75"/>
      <c r="AJ1812" s="75"/>
      <c r="AK1812" s="75"/>
      <c r="AL1812" s="75"/>
      <c r="AM1812" s="75"/>
    </row>
    <row r="1813">
      <c r="A1813" s="75"/>
      <c r="B1813" s="171"/>
      <c r="C1813" s="172"/>
      <c r="D1813" s="72"/>
      <c r="E1813" s="143"/>
      <c r="F1813" s="71"/>
      <c r="G1813" s="72"/>
      <c r="H1813" s="173"/>
      <c r="I1813" s="71"/>
      <c r="J1813" s="72"/>
      <c r="K1813" s="173"/>
      <c r="L1813" s="71"/>
      <c r="M1813" s="71"/>
      <c r="N1813" s="71"/>
      <c r="O1813" s="72"/>
      <c r="P1813" s="174"/>
      <c r="Q1813" s="71"/>
      <c r="R1813" s="72"/>
      <c r="S1813" s="175"/>
      <c r="T1813" s="72"/>
      <c r="U1813" s="176"/>
      <c r="V1813" s="71"/>
      <c r="W1813" s="72"/>
      <c r="X1813" s="176"/>
      <c r="Y1813" s="72"/>
      <c r="Z1813" s="175"/>
      <c r="AA1813" s="72"/>
      <c r="AB1813" s="177"/>
      <c r="AC1813" s="75"/>
      <c r="AD1813" s="75"/>
      <c r="AE1813" s="75"/>
      <c r="AF1813" s="75"/>
      <c r="AG1813" s="75"/>
      <c r="AH1813" s="75"/>
      <c r="AI1813" s="75"/>
      <c r="AJ1813" s="75"/>
      <c r="AK1813" s="75"/>
      <c r="AL1813" s="75"/>
      <c r="AM1813" s="75"/>
    </row>
    <row r="1814">
      <c r="A1814" s="75"/>
      <c r="B1814" s="171"/>
      <c r="C1814" s="172"/>
      <c r="D1814" s="72"/>
      <c r="E1814" s="143"/>
      <c r="F1814" s="71"/>
      <c r="G1814" s="72"/>
      <c r="H1814" s="173"/>
      <c r="I1814" s="71"/>
      <c r="J1814" s="72"/>
      <c r="K1814" s="173"/>
      <c r="L1814" s="71"/>
      <c r="M1814" s="71"/>
      <c r="N1814" s="71"/>
      <c r="O1814" s="72"/>
      <c r="P1814" s="174"/>
      <c r="Q1814" s="71"/>
      <c r="R1814" s="72"/>
      <c r="S1814" s="175"/>
      <c r="T1814" s="72"/>
      <c r="U1814" s="176"/>
      <c r="V1814" s="71"/>
      <c r="W1814" s="72"/>
      <c r="X1814" s="176"/>
      <c r="Y1814" s="72"/>
      <c r="Z1814" s="175"/>
      <c r="AA1814" s="72"/>
      <c r="AB1814" s="177"/>
      <c r="AC1814" s="75"/>
      <c r="AD1814" s="75"/>
      <c r="AE1814" s="75"/>
      <c r="AF1814" s="75"/>
      <c r="AG1814" s="75"/>
      <c r="AH1814" s="75"/>
      <c r="AI1814" s="75"/>
      <c r="AJ1814" s="75"/>
      <c r="AK1814" s="75"/>
      <c r="AL1814" s="75"/>
      <c r="AM1814" s="75"/>
    </row>
    <row r="1815">
      <c r="A1815" s="75"/>
      <c r="B1815" s="171"/>
      <c r="C1815" s="172"/>
      <c r="D1815" s="72"/>
      <c r="E1815" s="143"/>
      <c r="F1815" s="71"/>
      <c r="G1815" s="72"/>
      <c r="H1815" s="173"/>
      <c r="I1815" s="71"/>
      <c r="J1815" s="72"/>
      <c r="K1815" s="173"/>
      <c r="L1815" s="71"/>
      <c r="M1815" s="71"/>
      <c r="N1815" s="71"/>
      <c r="O1815" s="72"/>
      <c r="P1815" s="174"/>
      <c r="Q1815" s="71"/>
      <c r="R1815" s="72"/>
      <c r="S1815" s="175"/>
      <c r="T1815" s="72"/>
      <c r="U1815" s="176"/>
      <c r="V1815" s="71"/>
      <c r="W1815" s="72"/>
      <c r="X1815" s="176"/>
      <c r="Y1815" s="72"/>
      <c r="Z1815" s="175"/>
      <c r="AA1815" s="72"/>
      <c r="AB1815" s="177"/>
      <c r="AC1815" s="75"/>
      <c r="AD1815" s="75"/>
      <c r="AE1815" s="75"/>
      <c r="AF1815" s="75"/>
      <c r="AG1815" s="75"/>
      <c r="AH1815" s="75"/>
      <c r="AI1815" s="75"/>
      <c r="AJ1815" s="75"/>
      <c r="AK1815" s="75"/>
      <c r="AL1815" s="75"/>
      <c r="AM1815" s="75"/>
    </row>
    <row r="1816">
      <c r="A1816" s="75"/>
      <c r="B1816" s="171"/>
      <c r="C1816" s="172"/>
      <c r="D1816" s="72"/>
      <c r="E1816" s="143"/>
      <c r="F1816" s="71"/>
      <c r="G1816" s="72"/>
      <c r="H1816" s="173"/>
      <c r="I1816" s="71"/>
      <c r="J1816" s="72"/>
      <c r="K1816" s="173"/>
      <c r="L1816" s="71"/>
      <c r="M1816" s="71"/>
      <c r="N1816" s="71"/>
      <c r="O1816" s="72"/>
      <c r="P1816" s="174"/>
      <c r="Q1816" s="71"/>
      <c r="R1816" s="72"/>
      <c r="S1816" s="175"/>
      <c r="T1816" s="72"/>
      <c r="U1816" s="176"/>
      <c r="V1816" s="71"/>
      <c r="W1816" s="72"/>
      <c r="X1816" s="176"/>
      <c r="Y1816" s="72"/>
      <c r="Z1816" s="175"/>
      <c r="AA1816" s="72"/>
      <c r="AB1816" s="177"/>
      <c r="AC1816" s="75"/>
      <c r="AD1816" s="75"/>
      <c r="AE1816" s="75"/>
      <c r="AF1816" s="75"/>
      <c r="AG1816" s="75"/>
      <c r="AH1816" s="75"/>
      <c r="AI1816" s="75"/>
      <c r="AJ1816" s="75"/>
      <c r="AK1816" s="75"/>
      <c r="AL1816" s="75"/>
      <c r="AM1816" s="75"/>
    </row>
    <row r="1817">
      <c r="A1817" s="75"/>
      <c r="B1817" s="171"/>
      <c r="C1817" s="172"/>
      <c r="D1817" s="72"/>
      <c r="E1817" s="143"/>
      <c r="F1817" s="71"/>
      <c r="G1817" s="72"/>
      <c r="H1817" s="173"/>
      <c r="I1817" s="71"/>
      <c r="J1817" s="72"/>
      <c r="K1817" s="173"/>
      <c r="L1817" s="71"/>
      <c r="M1817" s="71"/>
      <c r="N1817" s="71"/>
      <c r="O1817" s="72"/>
      <c r="P1817" s="174"/>
      <c r="Q1817" s="71"/>
      <c r="R1817" s="72"/>
      <c r="S1817" s="175"/>
      <c r="T1817" s="72"/>
      <c r="U1817" s="176"/>
      <c r="V1817" s="71"/>
      <c r="W1817" s="72"/>
      <c r="X1817" s="176"/>
      <c r="Y1817" s="72"/>
      <c r="Z1817" s="175"/>
      <c r="AA1817" s="72"/>
      <c r="AB1817" s="177"/>
      <c r="AC1817" s="75"/>
      <c r="AD1817" s="75"/>
      <c r="AE1817" s="75"/>
      <c r="AF1817" s="75"/>
      <c r="AG1817" s="75"/>
      <c r="AH1817" s="75"/>
      <c r="AI1817" s="75"/>
      <c r="AJ1817" s="75"/>
      <c r="AK1817" s="75"/>
      <c r="AL1817" s="75"/>
      <c r="AM1817" s="75"/>
    </row>
    <row r="1818">
      <c r="A1818" s="75"/>
      <c r="B1818" s="171"/>
      <c r="C1818" s="172"/>
      <c r="D1818" s="72"/>
      <c r="E1818" s="143"/>
      <c r="F1818" s="71"/>
      <c r="G1818" s="72"/>
      <c r="H1818" s="173"/>
      <c r="I1818" s="71"/>
      <c r="J1818" s="72"/>
      <c r="K1818" s="173"/>
      <c r="L1818" s="71"/>
      <c r="M1818" s="71"/>
      <c r="N1818" s="71"/>
      <c r="O1818" s="72"/>
      <c r="P1818" s="174"/>
      <c r="Q1818" s="71"/>
      <c r="R1818" s="72"/>
      <c r="S1818" s="175"/>
      <c r="T1818" s="72"/>
      <c r="U1818" s="176"/>
      <c r="V1818" s="71"/>
      <c r="W1818" s="72"/>
      <c r="X1818" s="176"/>
      <c r="Y1818" s="72"/>
      <c r="Z1818" s="175"/>
      <c r="AA1818" s="72"/>
      <c r="AB1818" s="177"/>
      <c r="AC1818" s="75"/>
      <c r="AD1818" s="75"/>
      <c r="AE1818" s="75"/>
      <c r="AF1818" s="75"/>
      <c r="AG1818" s="75"/>
      <c r="AH1818" s="75"/>
      <c r="AI1818" s="75"/>
      <c r="AJ1818" s="75"/>
      <c r="AK1818" s="75"/>
      <c r="AL1818" s="75"/>
      <c r="AM1818" s="75"/>
    </row>
    <row r="1819">
      <c r="A1819" s="75"/>
      <c r="B1819" s="171"/>
      <c r="C1819" s="172"/>
      <c r="D1819" s="72"/>
      <c r="E1819" s="143"/>
      <c r="F1819" s="71"/>
      <c r="G1819" s="72"/>
      <c r="H1819" s="173"/>
      <c r="I1819" s="71"/>
      <c r="J1819" s="72"/>
      <c r="K1819" s="173"/>
      <c r="L1819" s="71"/>
      <c r="M1819" s="71"/>
      <c r="N1819" s="71"/>
      <c r="O1819" s="72"/>
      <c r="P1819" s="174"/>
      <c r="Q1819" s="71"/>
      <c r="R1819" s="72"/>
      <c r="S1819" s="175"/>
      <c r="T1819" s="72"/>
      <c r="U1819" s="176"/>
      <c r="V1819" s="71"/>
      <c r="W1819" s="72"/>
      <c r="X1819" s="176"/>
      <c r="Y1819" s="72"/>
      <c r="Z1819" s="175"/>
      <c r="AA1819" s="72"/>
      <c r="AB1819" s="177"/>
      <c r="AC1819" s="75"/>
      <c r="AD1819" s="75"/>
      <c r="AE1819" s="75"/>
      <c r="AF1819" s="75"/>
      <c r="AG1819" s="75"/>
      <c r="AH1819" s="75"/>
      <c r="AI1819" s="75"/>
      <c r="AJ1819" s="75"/>
      <c r="AK1819" s="75"/>
      <c r="AL1819" s="75"/>
      <c r="AM1819" s="75"/>
    </row>
    <row r="1820">
      <c r="A1820" s="75"/>
      <c r="B1820" s="171"/>
      <c r="C1820" s="172"/>
      <c r="D1820" s="72"/>
      <c r="E1820" s="143"/>
      <c r="F1820" s="71"/>
      <c r="G1820" s="72"/>
      <c r="H1820" s="173"/>
      <c r="I1820" s="71"/>
      <c r="J1820" s="72"/>
      <c r="K1820" s="173"/>
      <c r="L1820" s="71"/>
      <c r="M1820" s="71"/>
      <c r="N1820" s="71"/>
      <c r="O1820" s="72"/>
      <c r="P1820" s="174"/>
      <c r="Q1820" s="71"/>
      <c r="R1820" s="72"/>
      <c r="S1820" s="175"/>
      <c r="T1820" s="72"/>
      <c r="U1820" s="176"/>
      <c r="V1820" s="71"/>
      <c r="W1820" s="72"/>
      <c r="X1820" s="176"/>
      <c r="Y1820" s="72"/>
      <c r="Z1820" s="175"/>
      <c r="AA1820" s="72"/>
      <c r="AB1820" s="177"/>
      <c r="AC1820" s="75"/>
      <c r="AD1820" s="75"/>
      <c r="AE1820" s="75"/>
      <c r="AF1820" s="75"/>
      <c r="AG1820" s="75"/>
      <c r="AH1820" s="75"/>
      <c r="AI1820" s="75"/>
      <c r="AJ1820" s="75"/>
      <c r="AK1820" s="75"/>
      <c r="AL1820" s="75"/>
      <c r="AM1820" s="75"/>
    </row>
    <row r="1821">
      <c r="A1821" s="75"/>
      <c r="B1821" s="171"/>
      <c r="C1821" s="172"/>
      <c r="D1821" s="72"/>
      <c r="E1821" s="143"/>
      <c r="F1821" s="71"/>
      <c r="G1821" s="72"/>
      <c r="H1821" s="173"/>
      <c r="I1821" s="71"/>
      <c r="J1821" s="72"/>
      <c r="K1821" s="173"/>
      <c r="L1821" s="71"/>
      <c r="M1821" s="71"/>
      <c r="N1821" s="71"/>
      <c r="O1821" s="72"/>
      <c r="P1821" s="174"/>
      <c r="Q1821" s="71"/>
      <c r="R1821" s="72"/>
      <c r="S1821" s="175"/>
      <c r="T1821" s="72"/>
      <c r="U1821" s="176"/>
      <c r="V1821" s="71"/>
      <c r="W1821" s="72"/>
      <c r="X1821" s="176"/>
      <c r="Y1821" s="72"/>
      <c r="Z1821" s="175"/>
      <c r="AA1821" s="72"/>
      <c r="AB1821" s="177"/>
      <c r="AC1821" s="75"/>
      <c r="AD1821" s="75"/>
      <c r="AE1821" s="75"/>
      <c r="AF1821" s="75"/>
      <c r="AG1821" s="75"/>
      <c r="AH1821" s="75"/>
      <c r="AI1821" s="75"/>
      <c r="AJ1821" s="75"/>
      <c r="AK1821" s="75"/>
      <c r="AL1821" s="75"/>
      <c r="AM1821" s="75"/>
    </row>
    <row r="1822">
      <c r="A1822" s="75"/>
      <c r="B1822" s="171"/>
      <c r="C1822" s="172"/>
      <c r="D1822" s="72"/>
      <c r="E1822" s="143"/>
      <c r="F1822" s="71"/>
      <c r="G1822" s="72"/>
      <c r="H1822" s="173"/>
      <c r="I1822" s="71"/>
      <c r="J1822" s="72"/>
      <c r="K1822" s="173"/>
      <c r="L1822" s="71"/>
      <c r="M1822" s="71"/>
      <c r="N1822" s="71"/>
      <c r="O1822" s="72"/>
      <c r="P1822" s="174"/>
      <c r="Q1822" s="71"/>
      <c r="R1822" s="72"/>
      <c r="S1822" s="175"/>
      <c r="T1822" s="72"/>
      <c r="U1822" s="176"/>
      <c r="V1822" s="71"/>
      <c r="W1822" s="72"/>
      <c r="X1822" s="176"/>
      <c r="Y1822" s="72"/>
      <c r="Z1822" s="175"/>
      <c r="AA1822" s="72"/>
      <c r="AB1822" s="177"/>
      <c r="AC1822" s="75"/>
      <c r="AD1822" s="75"/>
      <c r="AE1822" s="75"/>
      <c r="AF1822" s="75"/>
      <c r="AG1822" s="75"/>
      <c r="AH1822" s="75"/>
      <c r="AI1822" s="75"/>
      <c r="AJ1822" s="75"/>
      <c r="AK1822" s="75"/>
      <c r="AL1822" s="75"/>
      <c r="AM1822" s="75"/>
    </row>
    <row r="1823">
      <c r="A1823" s="75"/>
      <c r="B1823" s="171"/>
      <c r="C1823" s="172"/>
      <c r="D1823" s="72"/>
      <c r="E1823" s="143"/>
      <c r="F1823" s="71"/>
      <c r="G1823" s="72"/>
      <c r="H1823" s="173"/>
      <c r="I1823" s="71"/>
      <c r="J1823" s="72"/>
      <c r="K1823" s="173"/>
      <c r="L1823" s="71"/>
      <c r="M1823" s="71"/>
      <c r="N1823" s="71"/>
      <c r="O1823" s="72"/>
      <c r="P1823" s="174"/>
      <c r="Q1823" s="71"/>
      <c r="R1823" s="72"/>
      <c r="S1823" s="175"/>
      <c r="T1823" s="72"/>
      <c r="U1823" s="176"/>
      <c r="V1823" s="71"/>
      <c r="W1823" s="72"/>
      <c r="X1823" s="176"/>
      <c r="Y1823" s="72"/>
      <c r="Z1823" s="175"/>
      <c r="AA1823" s="72"/>
      <c r="AB1823" s="177"/>
      <c r="AC1823" s="75"/>
      <c r="AD1823" s="75"/>
      <c r="AE1823" s="75"/>
      <c r="AF1823" s="75"/>
      <c r="AG1823" s="75"/>
      <c r="AH1823" s="75"/>
      <c r="AI1823" s="75"/>
      <c r="AJ1823" s="75"/>
      <c r="AK1823" s="75"/>
      <c r="AL1823" s="75"/>
      <c r="AM1823" s="75"/>
    </row>
    <row r="1824">
      <c r="A1824" s="75"/>
      <c r="B1824" s="171"/>
      <c r="C1824" s="172"/>
      <c r="D1824" s="72"/>
      <c r="E1824" s="143"/>
      <c r="F1824" s="71"/>
      <c r="G1824" s="72"/>
      <c r="H1824" s="173"/>
      <c r="I1824" s="71"/>
      <c r="J1824" s="72"/>
      <c r="K1824" s="173"/>
      <c r="L1824" s="71"/>
      <c r="M1824" s="71"/>
      <c r="N1824" s="71"/>
      <c r="O1824" s="72"/>
      <c r="P1824" s="174"/>
      <c r="Q1824" s="71"/>
      <c r="R1824" s="72"/>
      <c r="S1824" s="175"/>
      <c r="T1824" s="72"/>
      <c r="U1824" s="176"/>
      <c r="V1824" s="71"/>
      <c r="W1824" s="72"/>
      <c r="X1824" s="176"/>
      <c r="Y1824" s="72"/>
      <c r="Z1824" s="175"/>
      <c r="AA1824" s="72"/>
      <c r="AB1824" s="177"/>
      <c r="AC1824" s="75"/>
      <c r="AD1824" s="75"/>
      <c r="AE1824" s="75"/>
      <c r="AF1824" s="75"/>
      <c r="AG1824" s="75"/>
      <c r="AH1824" s="75"/>
      <c r="AI1824" s="75"/>
      <c r="AJ1824" s="75"/>
      <c r="AK1824" s="75"/>
      <c r="AL1824" s="75"/>
      <c r="AM1824" s="75"/>
    </row>
    <row r="1825">
      <c r="A1825" s="75"/>
      <c r="B1825" s="171"/>
      <c r="C1825" s="172"/>
      <c r="D1825" s="72"/>
      <c r="E1825" s="143"/>
      <c r="F1825" s="71"/>
      <c r="G1825" s="72"/>
      <c r="H1825" s="173"/>
      <c r="I1825" s="71"/>
      <c r="J1825" s="72"/>
      <c r="K1825" s="173"/>
      <c r="L1825" s="71"/>
      <c r="M1825" s="71"/>
      <c r="N1825" s="71"/>
      <c r="O1825" s="72"/>
      <c r="P1825" s="174"/>
      <c r="Q1825" s="71"/>
      <c r="R1825" s="72"/>
      <c r="S1825" s="175"/>
      <c r="T1825" s="72"/>
      <c r="U1825" s="176"/>
      <c r="V1825" s="71"/>
      <c r="W1825" s="72"/>
      <c r="X1825" s="176"/>
      <c r="Y1825" s="72"/>
      <c r="Z1825" s="175"/>
      <c r="AA1825" s="72"/>
      <c r="AB1825" s="177"/>
      <c r="AC1825" s="75"/>
      <c r="AD1825" s="75"/>
      <c r="AE1825" s="75"/>
      <c r="AF1825" s="75"/>
      <c r="AG1825" s="75"/>
      <c r="AH1825" s="75"/>
      <c r="AI1825" s="75"/>
      <c r="AJ1825" s="75"/>
      <c r="AK1825" s="75"/>
      <c r="AL1825" s="75"/>
      <c r="AM1825" s="75"/>
    </row>
    <row r="1826">
      <c r="A1826" s="75"/>
      <c r="B1826" s="171"/>
      <c r="C1826" s="172"/>
      <c r="D1826" s="72"/>
      <c r="E1826" s="143"/>
      <c r="F1826" s="71"/>
      <c r="G1826" s="72"/>
      <c r="H1826" s="173"/>
      <c r="I1826" s="71"/>
      <c r="J1826" s="72"/>
      <c r="K1826" s="173"/>
      <c r="L1826" s="71"/>
      <c r="M1826" s="71"/>
      <c r="N1826" s="71"/>
      <c r="O1826" s="72"/>
      <c r="P1826" s="174"/>
      <c r="Q1826" s="71"/>
      <c r="R1826" s="72"/>
      <c r="S1826" s="175"/>
      <c r="T1826" s="72"/>
      <c r="U1826" s="176"/>
      <c r="V1826" s="71"/>
      <c r="W1826" s="72"/>
      <c r="X1826" s="176"/>
      <c r="Y1826" s="72"/>
      <c r="Z1826" s="175"/>
      <c r="AA1826" s="72"/>
      <c r="AB1826" s="177"/>
      <c r="AC1826" s="75"/>
      <c r="AD1826" s="75"/>
      <c r="AE1826" s="75"/>
      <c r="AF1826" s="75"/>
      <c r="AG1826" s="75"/>
      <c r="AH1826" s="75"/>
      <c r="AI1826" s="75"/>
      <c r="AJ1826" s="75"/>
      <c r="AK1826" s="75"/>
      <c r="AL1826" s="75"/>
      <c r="AM1826" s="75"/>
    </row>
    <row r="1827">
      <c r="A1827" s="75"/>
      <c r="B1827" s="171"/>
      <c r="C1827" s="172"/>
      <c r="D1827" s="72"/>
      <c r="E1827" s="143"/>
      <c r="F1827" s="71"/>
      <c r="G1827" s="72"/>
      <c r="H1827" s="173"/>
      <c r="I1827" s="71"/>
      <c r="J1827" s="72"/>
      <c r="K1827" s="173"/>
      <c r="L1827" s="71"/>
      <c r="M1827" s="71"/>
      <c r="N1827" s="71"/>
      <c r="O1827" s="72"/>
      <c r="P1827" s="174"/>
      <c r="Q1827" s="71"/>
      <c r="R1827" s="72"/>
      <c r="S1827" s="175"/>
      <c r="T1827" s="72"/>
      <c r="U1827" s="176"/>
      <c r="V1827" s="71"/>
      <c r="W1827" s="72"/>
      <c r="X1827" s="176"/>
      <c r="Y1827" s="72"/>
      <c r="Z1827" s="175"/>
      <c r="AA1827" s="72"/>
      <c r="AB1827" s="177"/>
      <c r="AC1827" s="75"/>
      <c r="AD1827" s="75"/>
      <c r="AE1827" s="75"/>
      <c r="AF1827" s="75"/>
      <c r="AG1827" s="75"/>
      <c r="AH1827" s="75"/>
      <c r="AI1827" s="75"/>
      <c r="AJ1827" s="75"/>
      <c r="AK1827" s="75"/>
      <c r="AL1827" s="75"/>
      <c r="AM1827" s="75"/>
    </row>
    <row r="1828">
      <c r="A1828" s="75"/>
      <c r="B1828" s="171"/>
      <c r="C1828" s="172"/>
      <c r="D1828" s="72"/>
      <c r="E1828" s="143"/>
      <c r="F1828" s="71"/>
      <c r="G1828" s="72"/>
      <c r="H1828" s="173"/>
      <c r="I1828" s="71"/>
      <c r="J1828" s="72"/>
      <c r="K1828" s="173"/>
      <c r="L1828" s="71"/>
      <c r="M1828" s="71"/>
      <c r="N1828" s="71"/>
      <c r="O1828" s="72"/>
      <c r="P1828" s="174"/>
      <c r="Q1828" s="71"/>
      <c r="R1828" s="72"/>
      <c r="S1828" s="175"/>
      <c r="T1828" s="72"/>
      <c r="U1828" s="176"/>
      <c r="V1828" s="71"/>
      <c r="W1828" s="72"/>
      <c r="X1828" s="176"/>
      <c r="Y1828" s="72"/>
      <c r="Z1828" s="175"/>
      <c r="AA1828" s="72"/>
      <c r="AB1828" s="177"/>
      <c r="AC1828" s="75"/>
      <c r="AD1828" s="75"/>
      <c r="AE1828" s="75"/>
      <c r="AF1828" s="75"/>
      <c r="AG1828" s="75"/>
      <c r="AH1828" s="75"/>
      <c r="AI1828" s="75"/>
      <c r="AJ1828" s="75"/>
      <c r="AK1828" s="75"/>
      <c r="AL1828" s="75"/>
      <c r="AM1828" s="75"/>
    </row>
    <row r="1829">
      <c r="A1829" s="75"/>
      <c r="B1829" s="171"/>
      <c r="C1829" s="172"/>
      <c r="D1829" s="72"/>
      <c r="E1829" s="143"/>
      <c r="F1829" s="71"/>
      <c r="G1829" s="72"/>
      <c r="H1829" s="173"/>
      <c r="I1829" s="71"/>
      <c r="J1829" s="72"/>
      <c r="K1829" s="173"/>
      <c r="L1829" s="71"/>
      <c r="M1829" s="71"/>
      <c r="N1829" s="71"/>
      <c r="O1829" s="72"/>
      <c r="P1829" s="174"/>
      <c r="Q1829" s="71"/>
      <c r="R1829" s="72"/>
      <c r="S1829" s="175"/>
      <c r="T1829" s="72"/>
      <c r="U1829" s="176"/>
      <c r="V1829" s="71"/>
      <c r="W1829" s="72"/>
      <c r="X1829" s="176"/>
      <c r="Y1829" s="72"/>
      <c r="Z1829" s="175"/>
      <c r="AA1829" s="72"/>
      <c r="AB1829" s="177"/>
      <c r="AC1829" s="75"/>
      <c r="AD1829" s="75"/>
      <c r="AE1829" s="75"/>
      <c r="AF1829" s="75"/>
      <c r="AG1829" s="75"/>
      <c r="AH1829" s="75"/>
      <c r="AI1829" s="75"/>
      <c r="AJ1829" s="75"/>
      <c r="AK1829" s="75"/>
      <c r="AL1829" s="75"/>
      <c r="AM1829" s="75"/>
    </row>
    <row r="1830">
      <c r="A1830" s="75"/>
      <c r="B1830" s="171"/>
      <c r="C1830" s="172"/>
      <c r="D1830" s="72"/>
      <c r="E1830" s="143"/>
      <c r="F1830" s="71"/>
      <c r="G1830" s="72"/>
      <c r="H1830" s="173"/>
      <c r="I1830" s="71"/>
      <c r="J1830" s="72"/>
      <c r="K1830" s="173"/>
      <c r="L1830" s="71"/>
      <c r="M1830" s="71"/>
      <c r="N1830" s="71"/>
      <c r="O1830" s="72"/>
      <c r="P1830" s="174"/>
      <c r="Q1830" s="71"/>
      <c r="R1830" s="72"/>
      <c r="S1830" s="175"/>
      <c r="T1830" s="72"/>
      <c r="U1830" s="176"/>
      <c r="V1830" s="71"/>
      <c r="W1830" s="72"/>
      <c r="X1830" s="176"/>
      <c r="Y1830" s="72"/>
      <c r="Z1830" s="175"/>
      <c r="AA1830" s="72"/>
      <c r="AB1830" s="177"/>
      <c r="AC1830" s="75"/>
      <c r="AD1830" s="75"/>
      <c r="AE1830" s="75"/>
      <c r="AF1830" s="75"/>
      <c r="AG1830" s="75"/>
      <c r="AH1830" s="75"/>
      <c r="AI1830" s="75"/>
      <c r="AJ1830" s="75"/>
      <c r="AK1830" s="75"/>
      <c r="AL1830" s="75"/>
      <c r="AM1830" s="75"/>
    </row>
    <row r="1831">
      <c r="A1831" s="75"/>
      <c r="B1831" s="171"/>
      <c r="C1831" s="172"/>
      <c r="D1831" s="72"/>
      <c r="E1831" s="143"/>
      <c r="F1831" s="71"/>
      <c r="G1831" s="72"/>
      <c r="H1831" s="173"/>
      <c r="I1831" s="71"/>
      <c r="J1831" s="72"/>
      <c r="K1831" s="173"/>
      <c r="L1831" s="71"/>
      <c r="M1831" s="71"/>
      <c r="N1831" s="71"/>
      <c r="O1831" s="72"/>
      <c r="P1831" s="174"/>
      <c r="Q1831" s="71"/>
      <c r="R1831" s="72"/>
      <c r="S1831" s="175"/>
      <c r="T1831" s="72"/>
      <c r="U1831" s="176"/>
      <c r="V1831" s="71"/>
      <c r="W1831" s="72"/>
      <c r="X1831" s="176"/>
      <c r="Y1831" s="72"/>
      <c r="Z1831" s="175"/>
      <c r="AA1831" s="72"/>
      <c r="AB1831" s="177"/>
      <c r="AC1831" s="75"/>
      <c r="AD1831" s="75"/>
      <c r="AE1831" s="75"/>
      <c r="AF1831" s="75"/>
      <c r="AG1831" s="75"/>
      <c r="AH1831" s="75"/>
      <c r="AI1831" s="75"/>
      <c r="AJ1831" s="75"/>
      <c r="AK1831" s="75"/>
      <c r="AL1831" s="75"/>
      <c r="AM1831" s="75"/>
    </row>
    <row r="1832">
      <c r="A1832" s="75"/>
      <c r="B1832" s="171"/>
      <c r="C1832" s="172"/>
      <c r="D1832" s="72"/>
      <c r="E1832" s="143"/>
      <c r="F1832" s="71"/>
      <c r="G1832" s="72"/>
      <c r="H1832" s="173"/>
      <c r="I1832" s="71"/>
      <c r="J1832" s="72"/>
      <c r="K1832" s="173"/>
      <c r="L1832" s="71"/>
      <c r="M1832" s="71"/>
      <c r="N1832" s="71"/>
      <c r="O1832" s="72"/>
      <c r="P1832" s="174"/>
      <c r="Q1832" s="71"/>
      <c r="R1832" s="72"/>
      <c r="S1832" s="175"/>
      <c r="T1832" s="72"/>
      <c r="U1832" s="176"/>
      <c r="V1832" s="71"/>
      <c r="W1832" s="72"/>
      <c r="X1832" s="176"/>
      <c r="Y1832" s="72"/>
      <c r="Z1832" s="175"/>
      <c r="AA1832" s="72"/>
      <c r="AB1832" s="177"/>
      <c r="AC1832" s="75"/>
      <c r="AD1832" s="75"/>
      <c r="AE1832" s="75"/>
      <c r="AF1832" s="75"/>
      <c r="AG1832" s="75"/>
      <c r="AH1832" s="75"/>
      <c r="AI1832" s="75"/>
      <c r="AJ1832" s="75"/>
      <c r="AK1832" s="75"/>
      <c r="AL1832" s="75"/>
      <c r="AM1832" s="75"/>
    </row>
    <row r="1833">
      <c r="A1833" s="75"/>
      <c r="B1833" s="171"/>
      <c r="C1833" s="172"/>
      <c r="D1833" s="72"/>
      <c r="E1833" s="143"/>
      <c r="F1833" s="71"/>
      <c r="G1833" s="72"/>
      <c r="H1833" s="173"/>
      <c r="I1833" s="71"/>
      <c r="J1833" s="72"/>
      <c r="K1833" s="173"/>
      <c r="L1833" s="71"/>
      <c r="M1833" s="71"/>
      <c r="N1833" s="71"/>
      <c r="O1833" s="72"/>
      <c r="P1833" s="174"/>
      <c r="Q1833" s="71"/>
      <c r="R1833" s="72"/>
      <c r="S1833" s="175"/>
      <c r="T1833" s="72"/>
      <c r="U1833" s="176"/>
      <c r="V1833" s="71"/>
      <c r="W1833" s="72"/>
      <c r="X1833" s="176"/>
      <c r="Y1833" s="72"/>
      <c r="Z1833" s="175"/>
      <c r="AA1833" s="72"/>
      <c r="AB1833" s="177"/>
      <c r="AC1833" s="75"/>
      <c r="AD1833" s="75"/>
      <c r="AE1833" s="75"/>
      <c r="AF1833" s="75"/>
      <c r="AG1833" s="75"/>
      <c r="AH1833" s="75"/>
      <c r="AI1833" s="75"/>
      <c r="AJ1833" s="75"/>
      <c r="AK1833" s="75"/>
      <c r="AL1833" s="75"/>
      <c r="AM1833" s="75"/>
    </row>
    <row r="1834">
      <c r="A1834" s="75"/>
      <c r="B1834" s="171"/>
      <c r="C1834" s="172"/>
      <c r="D1834" s="72"/>
      <c r="E1834" s="143"/>
      <c r="F1834" s="71"/>
      <c r="G1834" s="72"/>
      <c r="H1834" s="173"/>
      <c r="I1834" s="71"/>
      <c r="J1834" s="72"/>
      <c r="K1834" s="173"/>
      <c r="L1834" s="71"/>
      <c r="M1834" s="71"/>
      <c r="N1834" s="71"/>
      <c r="O1834" s="72"/>
      <c r="P1834" s="174"/>
      <c r="Q1834" s="71"/>
      <c r="R1834" s="72"/>
      <c r="S1834" s="175"/>
      <c r="T1834" s="72"/>
      <c r="U1834" s="176"/>
      <c r="V1834" s="71"/>
      <c r="W1834" s="72"/>
      <c r="X1834" s="176"/>
      <c r="Y1834" s="72"/>
      <c r="Z1834" s="175"/>
      <c r="AA1834" s="72"/>
      <c r="AB1834" s="177"/>
      <c r="AC1834" s="75"/>
      <c r="AD1834" s="75"/>
      <c r="AE1834" s="75"/>
      <c r="AF1834" s="75"/>
      <c r="AG1834" s="75"/>
      <c r="AH1834" s="75"/>
      <c r="AI1834" s="75"/>
      <c r="AJ1834" s="75"/>
      <c r="AK1834" s="75"/>
      <c r="AL1834" s="75"/>
      <c r="AM1834" s="75"/>
    </row>
    <row r="1835">
      <c r="A1835" s="75"/>
      <c r="B1835" s="171"/>
      <c r="C1835" s="172"/>
      <c r="D1835" s="72"/>
      <c r="E1835" s="143"/>
      <c r="F1835" s="71"/>
      <c r="G1835" s="72"/>
      <c r="H1835" s="173"/>
      <c r="I1835" s="71"/>
      <c r="J1835" s="72"/>
      <c r="K1835" s="173"/>
      <c r="L1835" s="71"/>
      <c r="M1835" s="71"/>
      <c r="N1835" s="71"/>
      <c r="O1835" s="72"/>
      <c r="P1835" s="174"/>
      <c r="Q1835" s="71"/>
      <c r="R1835" s="72"/>
      <c r="S1835" s="175"/>
      <c r="T1835" s="72"/>
      <c r="U1835" s="176"/>
      <c r="V1835" s="71"/>
      <c r="W1835" s="72"/>
      <c r="X1835" s="176"/>
      <c r="Y1835" s="72"/>
      <c r="Z1835" s="175"/>
      <c r="AA1835" s="72"/>
      <c r="AB1835" s="177"/>
      <c r="AC1835" s="75"/>
      <c r="AD1835" s="75"/>
      <c r="AE1835" s="75"/>
      <c r="AF1835" s="75"/>
      <c r="AG1835" s="75"/>
      <c r="AH1835" s="75"/>
      <c r="AI1835" s="75"/>
      <c r="AJ1835" s="75"/>
      <c r="AK1835" s="75"/>
      <c r="AL1835" s="75"/>
      <c r="AM1835" s="75"/>
    </row>
    <row r="1836">
      <c r="A1836" s="75"/>
      <c r="B1836" s="171"/>
      <c r="C1836" s="172"/>
      <c r="D1836" s="72"/>
      <c r="E1836" s="143"/>
      <c r="F1836" s="71"/>
      <c r="G1836" s="72"/>
      <c r="H1836" s="173"/>
      <c r="I1836" s="71"/>
      <c r="J1836" s="72"/>
      <c r="K1836" s="173"/>
      <c r="L1836" s="71"/>
      <c r="M1836" s="71"/>
      <c r="N1836" s="71"/>
      <c r="O1836" s="72"/>
      <c r="P1836" s="174"/>
      <c r="Q1836" s="71"/>
      <c r="R1836" s="72"/>
      <c r="S1836" s="175"/>
      <c r="T1836" s="72"/>
      <c r="U1836" s="176"/>
      <c r="V1836" s="71"/>
      <c r="W1836" s="72"/>
      <c r="X1836" s="176"/>
      <c r="Y1836" s="72"/>
      <c r="Z1836" s="175"/>
      <c r="AA1836" s="72"/>
      <c r="AB1836" s="177"/>
      <c r="AC1836" s="75"/>
      <c r="AD1836" s="75"/>
      <c r="AE1836" s="75"/>
      <c r="AF1836" s="75"/>
      <c r="AG1836" s="75"/>
      <c r="AH1836" s="75"/>
      <c r="AI1836" s="75"/>
      <c r="AJ1836" s="75"/>
      <c r="AK1836" s="75"/>
      <c r="AL1836" s="75"/>
      <c r="AM1836" s="75"/>
    </row>
    <row r="1837">
      <c r="A1837" s="75"/>
      <c r="B1837" s="171"/>
      <c r="C1837" s="172"/>
      <c r="D1837" s="72"/>
      <c r="E1837" s="143"/>
      <c r="F1837" s="71"/>
      <c r="G1837" s="72"/>
      <c r="H1837" s="173"/>
      <c r="I1837" s="71"/>
      <c r="J1837" s="72"/>
      <c r="K1837" s="173"/>
      <c r="L1837" s="71"/>
      <c r="M1837" s="71"/>
      <c r="N1837" s="71"/>
      <c r="O1837" s="72"/>
      <c r="P1837" s="174"/>
      <c r="Q1837" s="71"/>
      <c r="R1837" s="72"/>
      <c r="S1837" s="175"/>
      <c r="T1837" s="72"/>
      <c r="U1837" s="176"/>
      <c r="V1837" s="71"/>
      <c r="W1837" s="72"/>
      <c r="X1837" s="176"/>
      <c r="Y1837" s="72"/>
      <c r="Z1837" s="175"/>
      <c r="AA1837" s="72"/>
      <c r="AB1837" s="177"/>
      <c r="AC1837" s="75"/>
      <c r="AD1837" s="75"/>
      <c r="AE1837" s="75"/>
      <c r="AF1837" s="75"/>
      <c r="AG1837" s="75"/>
      <c r="AH1837" s="75"/>
      <c r="AI1837" s="75"/>
      <c r="AJ1837" s="75"/>
      <c r="AK1837" s="75"/>
      <c r="AL1837" s="75"/>
      <c r="AM1837" s="75"/>
    </row>
    <row r="1838">
      <c r="A1838" s="75"/>
      <c r="B1838" s="171"/>
      <c r="C1838" s="172"/>
      <c r="D1838" s="72"/>
      <c r="E1838" s="143"/>
      <c r="F1838" s="71"/>
      <c r="G1838" s="72"/>
      <c r="H1838" s="173"/>
      <c r="I1838" s="71"/>
      <c r="J1838" s="72"/>
      <c r="K1838" s="173"/>
      <c r="L1838" s="71"/>
      <c r="M1838" s="71"/>
      <c r="N1838" s="71"/>
      <c r="O1838" s="72"/>
      <c r="P1838" s="174"/>
      <c r="Q1838" s="71"/>
      <c r="R1838" s="72"/>
      <c r="S1838" s="175"/>
      <c r="T1838" s="72"/>
      <c r="U1838" s="176"/>
      <c r="V1838" s="71"/>
      <c r="W1838" s="72"/>
      <c r="X1838" s="176"/>
      <c r="Y1838" s="72"/>
      <c r="Z1838" s="175"/>
      <c r="AA1838" s="72"/>
      <c r="AB1838" s="177"/>
      <c r="AC1838" s="75"/>
      <c r="AD1838" s="75"/>
      <c r="AE1838" s="75"/>
      <c r="AF1838" s="75"/>
      <c r="AG1838" s="75"/>
      <c r="AH1838" s="75"/>
      <c r="AI1838" s="75"/>
      <c r="AJ1838" s="75"/>
      <c r="AK1838" s="75"/>
      <c r="AL1838" s="75"/>
      <c r="AM1838" s="75"/>
    </row>
    <row r="1839">
      <c r="A1839" s="75"/>
      <c r="B1839" s="171"/>
      <c r="C1839" s="172"/>
      <c r="D1839" s="72"/>
      <c r="E1839" s="143"/>
      <c r="F1839" s="71"/>
      <c r="G1839" s="72"/>
      <c r="H1839" s="173"/>
      <c r="I1839" s="71"/>
      <c r="J1839" s="72"/>
      <c r="K1839" s="173"/>
      <c r="L1839" s="71"/>
      <c r="M1839" s="71"/>
      <c r="N1839" s="71"/>
      <c r="O1839" s="72"/>
      <c r="P1839" s="174"/>
      <c r="Q1839" s="71"/>
      <c r="R1839" s="72"/>
      <c r="S1839" s="175"/>
      <c r="T1839" s="72"/>
      <c r="U1839" s="176"/>
      <c r="V1839" s="71"/>
      <c r="W1839" s="72"/>
      <c r="X1839" s="176"/>
      <c r="Y1839" s="72"/>
      <c r="Z1839" s="175"/>
      <c r="AA1839" s="72"/>
      <c r="AB1839" s="177"/>
      <c r="AC1839" s="75"/>
      <c r="AD1839" s="75"/>
      <c r="AE1839" s="75"/>
      <c r="AF1839" s="75"/>
      <c r="AG1839" s="75"/>
      <c r="AH1839" s="75"/>
      <c r="AI1839" s="75"/>
      <c r="AJ1839" s="75"/>
      <c r="AK1839" s="75"/>
      <c r="AL1839" s="75"/>
      <c r="AM1839" s="75"/>
    </row>
    <row r="1840">
      <c r="A1840" s="75"/>
      <c r="B1840" s="171"/>
      <c r="C1840" s="172"/>
      <c r="D1840" s="72"/>
      <c r="E1840" s="143"/>
      <c r="F1840" s="71"/>
      <c r="G1840" s="72"/>
      <c r="H1840" s="173"/>
      <c r="I1840" s="71"/>
      <c r="J1840" s="72"/>
      <c r="K1840" s="173"/>
      <c r="L1840" s="71"/>
      <c r="M1840" s="71"/>
      <c r="N1840" s="71"/>
      <c r="O1840" s="72"/>
      <c r="P1840" s="174"/>
      <c r="Q1840" s="71"/>
      <c r="R1840" s="72"/>
      <c r="S1840" s="175"/>
      <c r="T1840" s="72"/>
      <c r="U1840" s="176"/>
      <c r="V1840" s="71"/>
      <c r="W1840" s="72"/>
      <c r="X1840" s="176"/>
      <c r="Y1840" s="72"/>
      <c r="Z1840" s="175"/>
      <c r="AA1840" s="72"/>
      <c r="AB1840" s="177"/>
      <c r="AC1840" s="75"/>
      <c r="AD1840" s="75"/>
      <c r="AE1840" s="75"/>
      <c r="AF1840" s="75"/>
      <c r="AG1840" s="75"/>
      <c r="AH1840" s="75"/>
      <c r="AI1840" s="75"/>
      <c r="AJ1840" s="75"/>
      <c r="AK1840" s="75"/>
      <c r="AL1840" s="75"/>
      <c r="AM1840" s="75"/>
    </row>
    <row r="1841">
      <c r="A1841" s="75"/>
      <c r="B1841" s="171"/>
      <c r="C1841" s="172"/>
      <c r="D1841" s="72"/>
      <c r="E1841" s="143"/>
      <c r="F1841" s="71"/>
      <c r="G1841" s="72"/>
      <c r="H1841" s="173"/>
      <c r="I1841" s="71"/>
      <c r="J1841" s="72"/>
      <c r="K1841" s="173"/>
      <c r="L1841" s="71"/>
      <c r="M1841" s="71"/>
      <c r="N1841" s="71"/>
      <c r="O1841" s="72"/>
      <c r="P1841" s="174"/>
      <c r="Q1841" s="71"/>
      <c r="R1841" s="72"/>
      <c r="S1841" s="175"/>
      <c r="T1841" s="72"/>
      <c r="U1841" s="176"/>
      <c r="V1841" s="71"/>
      <c r="W1841" s="72"/>
      <c r="X1841" s="176"/>
      <c r="Y1841" s="72"/>
      <c r="Z1841" s="175"/>
      <c r="AA1841" s="72"/>
      <c r="AB1841" s="177"/>
      <c r="AC1841" s="75"/>
      <c r="AD1841" s="75"/>
      <c r="AE1841" s="75"/>
      <c r="AF1841" s="75"/>
      <c r="AG1841" s="75"/>
      <c r="AH1841" s="75"/>
      <c r="AI1841" s="75"/>
      <c r="AJ1841" s="75"/>
      <c r="AK1841" s="75"/>
      <c r="AL1841" s="75"/>
      <c r="AM1841" s="75"/>
    </row>
    <row r="1842">
      <c r="A1842" s="75"/>
      <c r="B1842" s="171"/>
      <c r="C1842" s="172"/>
      <c r="D1842" s="72"/>
      <c r="E1842" s="143"/>
      <c r="F1842" s="71"/>
      <c r="G1842" s="72"/>
      <c r="H1842" s="173"/>
      <c r="I1842" s="71"/>
      <c r="J1842" s="72"/>
      <c r="K1842" s="173"/>
      <c r="L1842" s="71"/>
      <c r="M1842" s="71"/>
      <c r="N1842" s="71"/>
      <c r="O1842" s="72"/>
      <c r="P1842" s="174"/>
      <c r="Q1842" s="71"/>
      <c r="R1842" s="72"/>
      <c r="S1842" s="175"/>
      <c r="T1842" s="72"/>
      <c r="U1842" s="176"/>
      <c r="V1842" s="71"/>
      <c r="W1842" s="72"/>
      <c r="X1842" s="176"/>
      <c r="Y1842" s="72"/>
      <c r="Z1842" s="175"/>
      <c r="AA1842" s="72"/>
      <c r="AB1842" s="177"/>
      <c r="AC1842" s="75"/>
      <c r="AD1842" s="75"/>
      <c r="AE1842" s="75"/>
      <c r="AF1842" s="75"/>
      <c r="AG1842" s="75"/>
      <c r="AH1842" s="75"/>
      <c r="AI1842" s="75"/>
      <c r="AJ1842" s="75"/>
      <c r="AK1842" s="75"/>
      <c r="AL1842" s="75"/>
      <c r="AM1842" s="75"/>
    </row>
    <row r="1843">
      <c r="A1843" s="75"/>
      <c r="B1843" s="171"/>
      <c r="C1843" s="172"/>
      <c r="D1843" s="72"/>
      <c r="E1843" s="143"/>
      <c r="F1843" s="71"/>
      <c r="G1843" s="72"/>
      <c r="H1843" s="173"/>
      <c r="I1843" s="71"/>
      <c r="J1843" s="72"/>
      <c r="K1843" s="173"/>
      <c r="L1843" s="71"/>
      <c r="M1843" s="71"/>
      <c r="N1843" s="71"/>
      <c r="O1843" s="72"/>
      <c r="P1843" s="174"/>
      <c r="Q1843" s="71"/>
      <c r="R1843" s="72"/>
      <c r="S1843" s="175"/>
      <c r="T1843" s="72"/>
      <c r="U1843" s="176"/>
      <c r="V1843" s="71"/>
      <c r="W1843" s="72"/>
      <c r="X1843" s="176"/>
      <c r="Y1843" s="72"/>
      <c r="Z1843" s="175"/>
      <c r="AA1843" s="72"/>
      <c r="AB1843" s="177"/>
      <c r="AC1843" s="75"/>
      <c r="AD1843" s="75"/>
      <c r="AE1843" s="75"/>
      <c r="AF1843" s="75"/>
      <c r="AG1843" s="75"/>
      <c r="AH1843" s="75"/>
      <c r="AI1843" s="75"/>
      <c r="AJ1843" s="75"/>
      <c r="AK1843" s="75"/>
      <c r="AL1843" s="75"/>
      <c r="AM1843" s="75"/>
    </row>
    <row r="1844">
      <c r="A1844" s="75"/>
      <c r="B1844" s="171"/>
      <c r="C1844" s="172"/>
      <c r="D1844" s="72"/>
      <c r="E1844" s="143"/>
      <c r="F1844" s="71"/>
      <c r="G1844" s="72"/>
      <c r="H1844" s="173"/>
      <c r="I1844" s="71"/>
      <c r="J1844" s="72"/>
      <c r="K1844" s="173"/>
      <c r="L1844" s="71"/>
      <c r="M1844" s="71"/>
      <c r="N1844" s="71"/>
      <c r="O1844" s="72"/>
      <c r="P1844" s="174"/>
      <c r="Q1844" s="71"/>
      <c r="R1844" s="72"/>
      <c r="S1844" s="175"/>
      <c r="T1844" s="72"/>
      <c r="U1844" s="176"/>
      <c r="V1844" s="71"/>
      <c r="W1844" s="72"/>
      <c r="X1844" s="176"/>
      <c r="Y1844" s="72"/>
      <c r="Z1844" s="175"/>
      <c r="AA1844" s="72"/>
      <c r="AB1844" s="177"/>
      <c r="AC1844" s="75"/>
      <c r="AD1844" s="75"/>
      <c r="AE1844" s="75"/>
      <c r="AF1844" s="75"/>
      <c r="AG1844" s="75"/>
      <c r="AH1844" s="75"/>
      <c r="AI1844" s="75"/>
      <c r="AJ1844" s="75"/>
      <c r="AK1844" s="75"/>
      <c r="AL1844" s="75"/>
      <c r="AM1844" s="75"/>
    </row>
    <row r="1845">
      <c r="A1845" s="75"/>
      <c r="B1845" s="171"/>
      <c r="C1845" s="172"/>
      <c r="D1845" s="72"/>
      <c r="E1845" s="143"/>
      <c r="F1845" s="71"/>
      <c r="G1845" s="72"/>
      <c r="H1845" s="173"/>
      <c r="I1845" s="71"/>
      <c r="J1845" s="72"/>
      <c r="K1845" s="173"/>
      <c r="L1845" s="71"/>
      <c r="M1845" s="71"/>
      <c r="N1845" s="71"/>
      <c r="O1845" s="72"/>
      <c r="P1845" s="174"/>
      <c r="Q1845" s="71"/>
      <c r="R1845" s="72"/>
      <c r="S1845" s="175"/>
      <c r="T1845" s="72"/>
      <c r="U1845" s="176"/>
      <c r="V1845" s="71"/>
      <c r="W1845" s="72"/>
      <c r="X1845" s="176"/>
      <c r="Y1845" s="72"/>
      <c r="Z1845" s="175"/>
      <c r="AA1845" s="72"/>
      <c r="AB1845" s="177"/>
      <c r="AC1845" s="75"/>
      <c r="AD1845" s="75"/>
      <c r="AE1845" s="75"/>
      <c r="AF1845" s="75"/>
      <c r="AG1845" s="75"/>
      <c r="AH1845" s="75"/>
      <c r="AI1845" s="75"/>
      <c r="AJ1845" s="75"/>
      <c r="AK1845" s="75"/>
      <c r="AL1845" s="75"/>
      <c r="AM1845" s="75"/>
    </row>
    <row r="1846">
      <c r="A1846" s="75"/>
      <c r="B1846" s="171"/>
      <c r="C1846" s="172"/>
      <c r="D1846" s="72"/>
      <c r="E1846" s="143"/>
      <c r="F1846" s="71"/>
      <c r="G1846" s="72"/>
      <c r="H1846" s="173"/>
      <c r="I1846" s="71"/>
      <c r="J1846" s="72"/>
      <c r="K1846" s="173"/>
      <c r="L1846" s="71"/>
      <c r="M1846" s="71"/>
      <c r="N1846" s="71"/>
      <c r="O1846" s="72"/>
      <c r="P1846" s="174"/>
      <c r="Q1846" s="71"/>
      <c r="R1846" s="72"/>
      <c r="S1846" s="175"/>
      <c r="T1846" s="72"/>
      <c r="U1846" s="176"/>
      <c r="V1846" s="71"/>
      <c r="W1846" s="72"/>
      <c r="X1846" s="176"/>
      <c r="Y1846" s="72"/>
      <c r="Z1846" s="175"/>
      <c r="AA1846" s="72"/>
      <c r="AB1846" s="177"/>
      <c r="AC1846" s="75"/>
      <c r="AD1846" s="75"/>
      <c r="AE1846" s="75"/>
      <c r="AF1846" s="75"/>
      <c r="AG1846" s="75"/>
      <c r="AH1846" s="75"/>
      <c r="AI1846" s="75"/>
      <c r="AJ1846" s="75"/>
      <c r="AK1846" s="75"/>
      <c r="AL1846" s="75"/>
      <c r="AM1846" s="75"/>
    </row>
    <row r="1847">
      <c r="A1847" s="75"/>
      <c r="B1847" s="171"/>
      <c r="C1847" s="172"/>
      <c r="D1847" s="72"/>
      <c r="E1847" s="143"/>
      <c r="F1847" s="71"/>
      <c r="G1847" s="72"/>
      <c r="H1847" s="173"/>
      <c r="I1847" s="71"/>
      <c r="J1847" s="72"/>
      <c r="K1847" s="173"/>
      <c r="L1847" s="71"/>
      <c r="M1847" s="71"/>
      <c r="N1847" s="71"/>
      <c r="O1847" s="72"/>
      <c r="P1847" s="174"/>
      <c r="Q1847" s="71"/>
      <c r="R1847" s="72"/>
      <c r="S1847" s="175"/>
      <c r="T1847" s="72"/>
      <c r="U1847" s="176"/>
      <c r="V1847" s="71"/>
      <c r="W1847" s="72"/>
      <c r="X1847" s="176"/>
      <c r="Y1847" s="72"/>
      <c r="Z1847" s="175"/>
      <c r="AA1847" s="72"/>
      <c r="AB1847" s="177"/>
      <c r="AC1847" s="75"/>
      <c r="AD1847" s="75"/>
      <c r="AE1847" s="75"/>
      <c r="AF1847" s="75"/>
      <c r="AG1847" s="75"/>
      <c r="AH1847" s="75"/>
      <c r="AI1847" s="75"/>
      <c r="AJ1847" s="75"/>
      <c r="AK1847" s="75"/>
      <c r="AL1847" s="75"/>
      <c r="AM1847" s="75"/>
    </row>
    <row r="1848">
      <c r="A1848" s="75"/>
      <c r="B1848" s="171"/>
      <c r="C1848" s="172"/>
      <c r="D1848" s="72"/>
      <c r="E1848" s="143"/>
      <c r="F1848" s="71"/>
      <c r="G1848" s="72"/>
      <c r="H1848" s="173"/>
      <c r="I1848" s="71"/>
      <c r="J1848" s="72"/>
      <c r="K1848" s="173"/>
      <c r="L1848" s="71"/>
      <c r="M1848" s="71"/>
      <c r="N1848" s="71"/>
      <c r="O1848" s="72"/>
      <c r="P1848" s="174"/>
      <c r="Q1848" s="71"/>
      <c r="R1848" s="72"/>
      <c r="S1848" s="175"/>
      <c r="T1848" s="72"/>
      <c r="U1848" s="176"/>
      <c r="V1848" s="71"/>
      <c r="W1848" s="72"/>
      <c r="X1848" s="176"/>
      <c r="Y1848" s="72"/>
      <c r="Z1848" s="175"/>
      <c r="AA1848" s="72"/>
      <c r="AB1848" s="177"/>
      <c r="AC1848" s="75"/>
      <c r="AD1848" s="75"/>
      <c r="AE1848" s="75"/>
      <c r="AF1848" s="75"/>
      <c r="AG1848" s="75"/>
      <c r="AH1848" s="75"/>
      <c r="AI1848" s="75"/>
      <c r="AJ1848" s="75"/>
      <c r="AK1848" s="75"/>
      <c r="AL1848" s="75"/>
      <c r="AM1848" s="75"/>
    </row>
    <row r="1849">
      <c r="A1849" s="75"/>
      <c r="B1849" s="171"/>
      <c r="C1849" s="172"/>
      <c r="D1849" s="72"/>
      <c r="E1849" s="143"/>
      <c r="F1849" s="71"/>
      <c r="G1849" s="72"/>
      <c r="H1849" s="173"/>
      <c r="I1849" s="71"/>
      <c r="J1849" s="72"/>
      <c r="K1849" s="173"/>
      <c r="L1849" s="71"/>
      <c r="M1849" s="71"/>
      <c r="N1849" s="71"/>
      <c r="O1849" s="72"/>
      <c r="P1849" s="174"/>
      <c r="Q1849" s="71"/>
      <c r="R1849" s="72"/>
      <c r="S1849" s="175"/>
      <c r="T1849" s="72"/>
      <c r="U1849" s="176"/>
      <c r="V1849" s="71"/>
      <c r="W1849" s="72"/>
      <c r="X1849" s="176"/>
      <c r="Y1849" s="72"/>
      <c r="Z1849" s="175"/>
      <c r="AA1849" s="72"/>
      <c r="AB1849" s="177"/>
      <c r="AC1849" s="75"/>
      <c r="AD1849" s="75"/>
      <c r="AE1849" s="75"/>
      <c r="AF1849" s="75"/>
      <c r="AG1849" s="75"/>
      <c r="AH1849" s="75"/>
      <c r="AI1849" s="75"/>
      <c r="AJ1849" s="75"/>
      <c r="AK1849" s="75"/>
      <c r="AL1849" s="75"/>
      <c r="AM1849" s="75"/>
    </row>
    <row r="1850">
      <c r="A1850" s="75"/>
      <c r="B1850" s="171"/>
      <c r="C1850" s="172"/>
      <c r="D1850" s="72"/>
      <c r="E1850" s="143"/>
      <c r="F1850" s="71"/>
      <c r="G1850" s="72"/>
      <c r="H1850" s="173"/>
      <c r="I1850" s="71"/>
      <c r="J1850" s="72"/>
      <c r="K1850" s="173"/>
      <c r="L1850" s="71"/>
      <c r="M1850" s="71"/>
      <c r="N1850" s="71"/>
      <c r="O1850" s="72"/>
      <c r="P1850" s="174"/>
      <c r="Q1850" s="71"/>
      <c r="R1850" s="72"/>
      <c r="S1850" s="175"/>
      <c r="T1850" s="72"/>
      <c r="U1850" s="176"/>
      <c r="V1850" s="71"/>
      <c r="W1850" s="72"/>
      <c r="X1850" s="176"/>
      <c r="Y1850" s="72"/>
      <c r="Z1850" s="175"/>
      <c r="AA1850" s="72"/>
      <c r="AB1850" s="177"/>
      <c r="AC1850" s="75"/>
      <c r="AD1850" s="75"/>
      <c r="AE1850" s="75"/>
      <c r="AF1850" s="75"/>
      <c r="AG1850" s="75"/>
      <c r="AH1850" s="75"/>
      <c r="AI1850" s="75"/>
      <c r="AJ1850" s="75"/>
      <c r="AK1850" s="75"/>
      <c r="AL1850" s="75"/>
      <c r="AM1850" s="75"/>
    </row>
    <row r="1851">
      <c r="A1851" s="75"/>
      <c r="B1851" s="171"/>
      <c r="C1851" s="172"/>
      <c r="D1851" s="72"/>
      <c r="E1851" s="143"/>
      <c r="F1851" s="71"/>
      <c r="G1851" s="72"/>
      <c r="H1851" s="173"/>
      <c r="I1851" s="71"/>
      <c r="J1851" s="72"/>
      <c r="K1851" s="173"/>
      <c r="L1851" s="71"/>
      <c r="M1851" s="71"/>
      <c r="N1851" s="71"/>
      <c r="O1851" s="72"/>
      <c r="P1851" s="174"/>
      <c r="Q1851" s="71"/>
      <c r="R1851" s="72"/>
      <c r="S1851" s="175"/>
      <c r="T1851" s="72"/>
      <c r="U1851" s="176"/>
      <c r="V1851" s="71"/>
      <c r="W1851" s="72"/>
      <c r="X1851" s="176"/>
      <c r="Y1851" s="72"/>
      <c r="Z1851" s="175"/>
      <c r="AA1851" s="72"/>
      <c r="AB1851" s="177"/>
      <c r="AC1851" s="75"/>
      <c r="AD1851" s="75"/>
      <c r="AE1851" s="75"/>
      <c r="AF1851" s="75"/>
      <c r="AG1851" s="75"/>
      <c r="AH1851" s="75"/>
      <c r="AI1851" s="75"/>
      <c r="AJ1851" s="75"/>
      <c r="AK1851" s="75"/>
      <c r="AL1851" s="75"/>
      <c r="AM1851" s="75"/>
    </row>
    <row r="1852">
      <c r="A1852" s="75"/>
      <c r="B1852" s="171"/>
      <c r="C1852" s="172"/>
      <c r="D1852" s="72"/>
      <c r="E1852" s="143"/>
      <c r="F1852" s="71"/>
      <c r="G1852" s="72"/>
      <c r="H1852" s="173"/>
      <c r="I1852" s="71"/>
      <c r="J1852" s="72"/>
      <c r="K1852" s="173"/>
      <c r="L1852" s="71"/>
      <c r="M1852" s="71"/>
      <c r="N1852" s="71"/>
      <c r="O1852" s="72"/>
      <c r="P1852" s="174"/>
      <c r="Q1852" s="71"/>
      <c r="R1852" s="72"/>
      <c r="S1852" s="175"/>
      <c r="T1852" s="72"/>
      <c r="U1852" s="176"/>
      <c r="V1852" s="71"/>
      <c r="W1852" s="72"/>
      <c r="X1852" s="176"/>
      <c r="Y1852" s="72"/>
      <c r="Z1852" s="175"/>
      <c r="AA1852" s="72"/>
      <c r="AB1852" s="177"/>
      <c r="AC1852" s="75"/>
      <c r="AD1852" s="75"/>
      <c r="AE1852" s="75"/>
      <c r="AF1852" s="75"/>
      <c r="AG1852" s="75"/>
      <c r="AH1852" s="75"/>
      <c r="AI1852" s="75"/>
      <c r="AJ1852" s="75"/>
      <c r="AK1852" s="75"/>
      <c r="AL1852" s="75"/>
      <c r="AM1852" s="75"/>
    </row>
    <row r="1853">
      <c r="A1853" s="75"/>
      <c r="B1853" s="171"/>
      <c r="C1853" s="172"/>
      <c r="D1853" s="72"/>
      <c r="E1853" s="143"/>
      <c r="F1853" s="71"/>
      <c r="G1853" s="72"/>
      <c r="H1853" s="173"/>
      <c r="I1853" s="71"/>
      <c r="J1853" s="72"/>
      <c r="K1853" s="173"/>
      <c r="L1853" s="71"/>
      <c r="M1853" s="71"/>
      <c r="N1853" s="71"/>
      <c r="O1853" s="72"/>
      <c r="P1853" s="174"/>
      <c r="Q1853" s="71"/>
      <c r="R1853" s="72"/>
      <c r="S1853" s="175"/>
      <c r="T1853" s="72"/>
      <c r="U1853" s="176"/>
      <c r="V1853" s="71"/>
      <c r="W1853" s="72"/>
      <c r="X1853" s="176"/>
      <c r="Y1853" s="72"/>
      <c r="Z1853" s="175"/>
      <c r="AA1853" s="72"/>
      <c r="AB1853" s="177"/>
      <c r="AC1853" s="75"/>
      <c r="AD1853" s="75"/>
      <c r="AE1853" s="75"/>
      <c r="AF1853" s="75"/>
      <c r="AG1853" s="75"/>
      <c r="AH1853" s="75"/>
      <c r="AI1853" s="75"/>
      <c r="AJ1853" s="75"/>
      <c r="AK1853" s="75"/>
      <c r="AL1853" s="75"/>
      <c r="AM1853" s="75"/>
    </row>
    <row r="1854">
      <c r="A1854" s="75"/>
      <c r="B1854" s="171"/>
      <c r="C1854" s="172"/>
      <c r="D1854" s="72"/>
      <c r="E1854" s="143"/>
      <c r="F1854" s="71"/>
      <c r="G1854" s="72"/>
      <c r="H1854" s="173"/>
      <c r="I1854" s="71"/>
      <c r="J1854" s="72"/>
      <c r="K1854" s="173"/>
      <c r="L1854" s="71"/>
      <c r="M1854" s="71"/>
      <c r="N1854" s="71"/>
      <c r="O1854" s="72"/>
      <c r="P1854" s="174"/>
      <c r="Q1854" s="71"/>
      <c r="R1854" s="72"/>
      <c r="S1854" s="175"/>
      <c r="T1854" s="72"/>
      <c r="U1854" s="176"/>
      <c r="V1854" s="71"/>
      <c r="W1854" s="72"/>
      <c r="X1854" s="176"/>
      <c r="Y1854" s="72"/>
      <c r="Z1854" s="175"/>
      <c r="AA1854" s="72"/>
      <c r="AB1854" s="177"/>
      <c r="AC1854" s="75"/>
      <c r="AD1854" s="75"/>
      <c r="AE1854" s="75"/>
      <c r="AF1854" s="75"/>
      <c r="AG1854" s="75"/>
      <c r="AH1854" s="75"/>
      <c r="AI1854" s="75"/>
      <c r="AJ1854" s="75"/>
      <c r="AK1854" s="75"/>
      <c r="AL1854" s="75"/>
      <c r="AM1854" s="75"/>
    </row>
    <row r="1855">
      <c r="A1855" s="75"/>
      <c r="B1855" s="171"/>
      <c r="C1855" s="172"/>
      <c r="D1855" s="72"/>
      <c r="E1855" s="143"/>
      <c r="F1855" s="71"/>
      <c r="G1855" s="72"/>
      <c r="H1855" s="173"/>
      <c r="I1855" s="71"/>
      <c r="J1855" s="72"/>
      <c r="K1855" s="173"/>
      <c r="L1855" s="71"/>
      <c r="M1855" s="71"/>
      <c r="N1855" s="71"/>
      <c r="O1855" s="72"/>
      <c r="P1855" s="174"/>
      <c r="Q1855" s="71"/>
      <c r="R1855" s="72"/>
      <c r="S1855" s="175"/>
      <c r="T1855" s="72"/>
      <c r="U1855" s="176"/>
      <c r="V1855" s="71"/>
      <c r="W1855" s="72"/>
      <c r="X1855" s="176"/>
      <c r="Y1855" s="72"/>
      <c r="Z1855" s="175"/>
      <c r="AA1855" s="72"/>
      <c r="AB1855" s="177"/>
      <c r="AC1855" s="75"/>
      <c r="AD1855" s="75"/>
      <c r="AE1855" s="75"/>
      <c r="AF1855" s="75"/>
      <c r="AG1855" s="75"/>
      <c r="AH1855" s="75"/>
      <c r="AI1855" s="75"/>
      <c r="AJ1855" s="75"/>
      <c r="AK1855" s="75"/>
      <c r="AL1855" s="75"/>
      <c r="AM1855" s="75"/>
    </row>
    <row r="1856">
      <c r="A1856" s="75"/>
      <c r="B1856" s="171"/>
      <c r="C1856" s="172"/>
      <c r="D1856" s="72"/>
      <c r="E1856" s="143"/>
      <c r="F1856" s="71"/>
      <c r="G1856" s="72"/>
      <c r="H1856" s="173"/>
      <c r="I1856" s="71"/>
      <c r="J1856" s="72"/>
      <c r="K1856" s="173"/>
      <c r="L1856" s="71"/>
      <c r="M1856" s="71"/>
      <c r="N1856" s="71"/>
      <c r="O1856" s="72"/>
      <c r="P1856" s="174"/>
      <c r="Q1856" s="71"/>
      <c r="R1856" s="72"/>
      <c r="S1856" s="175"/>
      <c r="T1856" s="72"/>
      <c r="U1856" s="176"/>
      <c r="V1856" s="71"/>
      <c r="W1856" s="72"/>
      <c r="X1856" s="176"/>
      <c r="Y1856" s="72"/>
      <c r="Z1856" s="175"/>
      <c r="AA1856" s="72"/>
      <c r="AB1856" s="177"/>
      <c r="AC1856" s="75"/>
      <c r="AD1856" s="75"/>
      <c r="AE1856" s="75"/>
      <c r="AF1856" s="75"/>
      <c r="AG1856" s="75"/>
      <c r="AH1856" s="75"/>
      <c r="AI1856" s="75"/>
      <c r="AJ1856" s="75"/>
      <c r="AK1856" s="75"/>
      <c r="AL1856" s="75"/>
      <c r="AM1856" s="75"/>
    </row>
    <row r="1857">
      <c r="A1857" s="75"/>
      <c r="B1857" s="171"/>
      <c r="C1857" s="172"/>
      <c r="D1857" s="72"/>
      <c r="E1857" s="143"/>
      <c r="F1857" s="71"/>
      <c r="G1857" s="72"/>
      <c r="H1857" s="173"/>
      <c r="I1857" s="71"/>
      <c r="J1857" s="72"/>
      <c r="K1857" s="173"/>
      <c r="L1857" s="71"/>
      <c r="M1857" s="71"/>
      <c r="N1857" s="71"/>
      <c r="O1857" s="72"/>
      <c r="P1857" s="174"/>
      <c r="Q1857" s="71"/>
      <c r="R1857" s="72"/>
      <c r="S1857" s="175"/>
      <c r="T1857" s="72"/>
      <c r="U1857" s="176"/>
      <c r="V1857" s="71"/>
      <c r="W1857" s="72"/>
      <c r="X1857" s="176"/>
      <c r="Y1857" s="72"/>
      <c r="Z1857" s="175"/>
      <c r="AA1857" s="72"/>
      <c r="AB1857" s="177"/>
      <c r="AC1857" s="75"/>
      <c r="AD1857" s="75"/>
      <c r="AE1857" s="75"/>
      <c r="AF1857" s="75"/>
      <c r="AG1857" s="75"/>
      <c r="AH1857" s="75"/>
      <c r="AI1857" s="75"/>
      <c r="AJ1857" s="75"/>
      <c r="AK1857" s="75"/>
      <c r="AL1857" s="75"/>
      <c r="AM1857" s="75"/>
    </row>
    <row r="1858">
      <c r="A1858" s="75"/>
      <c r="B1858" s="171"/>
      <c r="C1858" s="172"/>
      <c r="D1858" s="72"/>
      <c r="E1858" s="143"/>
      <c r="F1858" s="71"/>
      <c r="G1858" s="72"/>
      <c r="H1858" s="173"/>
      <c r="I1858" s="71"/>
      <c r="J1858" s="72"/>
      <c r="K1858" s="173"/>
      <c r="L1858" s="71"/>
      <c r="M1858" s="71"/>
      <c r="N1858" s="71"/>
      <c r="O1858" s="72"/>
      <c r="P1858" s="174"/>
      <c r="Q1858" s="71"/>
      <c r="R1858" s="72"/>
      <c r="S1858" s="175"/>
      <c r="T1858" s="72"/>
      <c r="U1858" s="176"/>
      <c r="V1858" s="71"/>
      <c r="W1858" s="72"/>
      <c r="X1858" s="176"/>
      <c r="Y1858" s="72"/>
      <c r="Z1858" s="175"/>
      <c r="AA1858" s="72"/>
      <c r="AB1858" s="177"/>
      <c r="AC1858" s="75"/>
      <c r="AD1858" s="75"/>
      <c r="AE1858" s="75"/>
      <c r="AF1858" s="75"/>
      <c r="AG1858" s="75"/>
      <c r="AH1858" s="75"/>
      <c r="AI1858" s="75"/>
      <c r="AJ1858" s="75"/>
      <c r="AK1858" s="75"/>
      <c r="AL1858" s="75"/>
      <c r="AM1858" s="75"/>
    </row>
    <row r="1859">
      <c r="A1859" s="75"/>
      <c r="B1859" s="171"/>
      <c r="C1859" s="172"/>
      <c r="D1859" s="72"/>
      <c r="E1859" s="143"/>
      <c r="F1859" s="71"/>
      <c r="G1859" s="72"/>
      <c r="H1859" s="173"/>
      <c r="I1859" s="71"/>
      <c r="J1859" s="72"/>
      <c r="K1859" s="173"/>
      <c r="L1859" s="71"/>
      <c r="M1859" s="71"/>
      <c r="N1859" s="71"/>
      <c r="O1859" s="72"/>
      <c r="P1859" s="174"/>
      <c r="Q1859" s="71"/>
      <c r="R1859" s="72"/>
      <c r="S1859" s="175"/>
      <c r="T1859" s="72"/>
      <c r="U1859" s="176"/>
      <c r="V1859" s="71"/>
      <c r="W1859" s="72"/>
      <c r="X1859" s="176"/>
      <c r="Y1859" s="72"/>
      <c r="Z1859" s="175"/>
      <c r="AA1859" s="72"/>
      <c r="AB1859" s="177"/>
      <c r="AC1859" s="75"/>
      <c r="AD1859" s="75"/>
      <c r="AE1859" s="75"/>
      <c r="AF1859" s="75"/>
      <c r="AG1859" s="75"/>
      <c r="AH1859" s="75"/>
      <c r="AI1859" s="75"/>
      <c r="AJ1859" s="75"/>
      <c r="AK1859" s="75"/>
      <c r="AL1859" s="75"/>
      <c r="AM1859" s="75"/>
    </row>
    <row r="1860">
      <c r="A1860" s="75"/>
      <c r="B1860" s="171"/>
      <c r="C1860" s="172"/>
      <c r="D1860" s="72"/>
      <c r="E1860" s="143"/>
      <c r="F1860" s="71"/>
      <c r="G1860" s="72"/>
      <c r="H1860" s="173"/>
      <c r="I1860" s="71"/>
      <c r="J1860" s="72"/>
      <c r="K1860" s="173"/>
      <c r="L1860" s="71"/>
      <c r="M1860" s="71"/>
      <c r="N1860" s="71"/>
      <c r="O1860" s="72"/>
      <c r="P1860" s="174"/>
      <c r="Q1860" s="71"/>
      <c r="R1860" s="72"/>
      <c r="S1860" s="175"/>
      <c r="T1860" s="72"/>
      <c r="U1860" s="176"/>
      <c r="V1860" s="71"/>
      <c r="W1860" s="72"/>
      <c r="X1860" s="176"/>
      <c r="Y1860" s="72"/>
      <c r="Z1860" s="175"/>
      <c r="AA1860" s="72"/>
      <c r="AB1860" s="177"/>
      <c r="AC1860" s="75"/>
      <c r="AD1860" s="75"/>
      <c r="AE1860" s="75"/>
      <c r="AF1860" s="75"/>
      <c r="AG1860" s="75"/>
      <c r="AH1860" s="75"/>
      <c r="AI1860" s="75"/>
      <c r="AJ1860" s="75"/>
      <c r="AK1860" s="75"/>
      <c r="AL1860" s="75"/>
      <c r="AM1860" s="75"/>
    </row>
    <row r="1861">
      <c r="A1861" s="75"/>
      <c r="B1861" s="171"/>
      <c r="C1861" s="172"/>
      <c r="D1861" s="72"/>
      <c r="E1861" s="143"/>
      <c r="F1861" s="71"/>
      <c r="G1861" s="72"/>
      <c r="H1861" s="173"/>
      <c r="I1861" s="71"/>
      <c r="J1861" s="72"/>
      <c r="K1861" s="173"/>
      <c r="L1861" s="71"/>
      <c r="M1861" s="71"/>
      <c r="N1861" s="71"/>
      <c r="O1861" s="72"/>
      <c r="P1861" s="174"/>
      <c r="Q1861" s="71"/>
      <c r="R1861" s="72"/>
      <c r="S1861" s="175"/>
      <c r="T1861" s="72"/>
      <c r="U1861" s="176"/>
      <c r="V1861" s="71"/>
      <c r="W1861" s="72"/>
      <c r="X1861" s="176"/>
      <c r="Y1861" s="72"/>
      <c r="Z1861" s="175"/>
      <c r="AA1861" s="72"/>
      <c r="AB1861" s="177"/>
      <c r="AC1861" s="75"/>
      <c r="AD1861" s="75"/>
      <c r="AE1861" s="75"/>
      <c r="AF1861" s="75"/>
      <c r="AG1861" s="75"/>
      <c r="AH1861" s="75"/>
      <c r="AI1861" s="75"/>
      <c r="AJ1861" s="75"/>
      <c r="AK1861" s="75"/>
      <c r="AL1861" s="75"/>
      <c r="AM1861" s="75"/>
    </row>
    <row r="1862">
      <c r="A1862" s="75"/>
      <c r="B1862" s="171"/>
      <c r="C1862" s="172"/>
      <c r="D1862" s="72"/>
      <c r="E1862" s="143"/>
      <c r="F1862" s="71"/>
      <c r="G1862" s="72"/>
      <c r="H1862" s="173"/>
      <c r="I1862" s="71"/>
      <c r="J1862" s="72"/>
      <c r="K1862" s="173"/>
      <c r="L1862" s="71"/>
      <c r="M1862" s="71"/>
      <c r="N1862" s="71"/>
      <c r="O1862" s="72"/>
      <c r="P1862" s="174"/>
      <c r="Q1862" s="71"/>
      <c r="R1862" s="72"/>
      <c r="S1862" s="175"/>
      <c r="T1862" s="72"/>
      <c r="U1862" s="176"/>
      <c r="V1862" s="71"/>
      <c r="W1862" s="72"/>
      <c r="X1862" s="176"/>
      <c r="Y1862" s="72"/>
      <c r="Z1862" s="175"/>
      <c r="AA1862" s="72"/>
      <c r="AB1862" s="177"/>
      <c r="AC1862" s="75"/>
      <c r="AD1862" s="75"/>
      <c r="AE1862" s="75"/>
      <c r="AF1862" s="75"/>
      <c r="AG1862" s="75"/>
      <c r="AH1862" s="75"/>
      <c r="AI1862" s="75"/>
      <c r="AJ1862" s="75"/>
      <c r="AK1862" s="75"/>
      <c r="AL1862" s="75"/>
      <c r="AM1862" s="75"/>
    </row>
    <row r="1863">
      <c r="A1863" s="75"/>
      <c r="B1863" s="171"/>
      <c r="C1863" s="172"/>
      <c r="D1863" s="72"/>
      <c r="E1863" s="143"/>
      <c r="F1863" s="71"/>
      <c r="G1863" s="72"/>
      <c r="H1863" s="173"/>
      <c r="I1863" s="71"/>
      <c r="J1863" s="72"/>
      <c r="K1863" s="173"/>
      <c r="L1863" s="71"/>
      <c r="M1863" s="71"/>
      <c r="N1863" s="71"/>
      <c r="O1863" s="72"/>
      <c r="P1863" s="174"/>
      <c r="Q1863" s="71"/>
      <c r="R1863" s="72"/>
      <c r="S1863" s="175"/>
      <c r="T1863" s="72"/>
      <c r="U1863" s="176"/>
      <c r="V1863" s="71"/>
      <c r="W1863" s="72"/>
      <c r="X1863" s="176"/>
      <c r="Y1863" s="72"/>
      <c r="Z1863" s="175"/>
      <c r="AA1863" s="72"/>
      <c r="AB1863" s="177"/>
      <c r="AC1863" s="75"/>
      <c r="AD1863" s="75"/>
      <c r="AE1863" s="75"/>
      <c r="AF1863" s="75"/>
      <c r="AG1863" s="75"/>
      <c r="AH1863" s="75"/>
      <c r="AI1863" s="75"/>
      <c r="AJ1863" s="75"/>
      <c r="AK1863" s="75"/>
      <c r="AL1863" s="75"/>
      <c r="AM1863" s="75"/>
    </row>
    <row r="1864">
      <c r="A1864" s="75"/>
      <c r="B1864" s="171"/>
      <c r="C1864" s="172"/>
      <c r="D1864" s="72"/>
      <c r="E1864" s="143"/>
      <c r="F1864" s="71"/>
      <c r="G1864" s="72"/>
      <c r="H1864" s="173"/>
      <c r="I1864" s="71"/>
      <c r="J1864" s="72"/>
      <c r="K1864" s="173"/>
      <c r="L1864" s="71"/>
      <c r="M1864" s="71"/>
      <c r="N1864" s="71"/>
      <c r="O1864" s="72"/>
      <c r="P1864" s="174"/>
      <c r="Q1864" s="71"/>
      <c r="R1864" s="72"/>
      <c r="S1864" s="175"/>
      <c r="T1864" s="72"/>
      <c r="U1864" s="176"/>
      <c r="V1864" s="71"/>
      <c r="W1864" s="72"/>
      <c r="X1864" s="176"/>
      <c r="Y1864" s="72"/>
      <c r="Z1864" s="175"/>
      <c r="AA1864" s="72"/>
      <c r="AB1864" s="177"/>
      <c r="AC1864" s="75"/>
      <c r="AD1864" s="75"/>
      <c r="AE1864" s="75"/>
      <c r="AF1864" s="75"/>
      <c r="AG1864" s="75"/>
      <c r="AH1864" s="75"/>
      <c r="AI1864" s="75"/>
      <c r="AJ1864" s="75"/>
      <c r="AK1864" s="75"/>
      <c r="AL1864" s="75"/>
      <c r="AM1864" s="75"/>
    </row>
    <row r="1865">
      <c r="A1865" s="75"/>
      <c r="B1865" s="171"/>
      <c r="C1865" s="172"/>
      <c r="D1865" s="72"/>
      <c r="E1865" s="143"/>
      <c r="F1865" s="71"/>
      <c r="G1865" s="72"/>
      <c r="H1865" s="173"/>
      <c r="I1865" s="71"/>
      <c r="J1865" s="72"/>
      <c r="K1865" s="173"/>
      <c r="L1865" s="71"/>
      <c r="M1865" s="71"/>
      <c r="N1865" s="71"/>
      <c r="O1865" s="72"/>
      <c r="P1865" s="174"/>
      <c r="Q1865" s="71"/>
      <c r="R1865" s="72"/>
      <c r="S1865" s="175"/>
      <c r="T1865" s="72"/>
      <c r="U1865" s="176"/>
      <c r="V1865" s="71"/>
      <c r="W1865" s="72"/>
      <c r="X1865" s="176"/>
      <c r="Y1865" s="72"/>
      <c r="Z1865" s="175"/>
      <c r="AA1865" s="72"/>
      <c r="AB1865" s="177"/>
      <c r="AC1865" s="75"/>
      <c r="AD1865" s="75"/>
      <c r="AE1865" s="75"/>
      <c r="AF1865" s="75"/>
      <c r="AG1865" s="75"/>
      <c r="AH1865" s="75"/>
      <c r="AI1865" s="75"/>
      <c r="AJ1865" s="75"/>
      <c r="AK1865" s="75"/>
      <c r="AL1865" s="75"/>
      <c r="AM1865" s="75"/>
    </row>
    <row r="1866">
      <c r="A1866" s="75"/>
      <c r="B1866" s="171"/>
      <c r="C1866" s="172"/>
      <c r="D1866" s="72"/>
      <c r="E1866" s="143"/>
      <c r="F1866" s="71"/>
      <c r="G1866" s="72"/>
      <c r="H1866" s="173"/>
      <c r="I1866" s="71"/>
      <c r="J1866" s="72"/>
      <c r="K1866" s="173"/>
      <c r="L1866" s="71"/>
      <c r="M1866" s="71"/>
      <c r="N1866" s="71"/>
      <c r="O1866" s="72"/>
      <c r="P1866" s="174"/>
      <c r="Q1866" s="71"/>
      <c r="R1866" s="72"/>
      <c r="S1866" s="175"/>
      <c r="T1866" s="72"/>
      <c r="U1866" s="176"/>
      <c r="V1866" s="71"/>
      <c r="W1866" s="72"/>
      <c r="X1866" s="176"/>
      <c r="Y1866" s="72"/>
      <c r="Z1866" s="175"/>
      <c r="AA1866" s="72"/>
      <c r="AB1866" s="177"/>
      <c r="AC1866" s="75"/>
      <c r="AD1866" s="75"/>
      <c r="AE1866" s="75"/>
      <c r="AF1866" s="75"/>
      <c r="AG1866" s="75"/>
      <c r="AH1866" s="75"/>
      <c r="AI1866" s="75"/>
      <c r="AJ1866" s="75"/>
      <c r="AK1866" s="75"/>
      <c r="AL1866" s="75"/>
      <c r="AM1866" s="75"/>
    </row>
    <row r="1867">
      <c r="A1867" s="75"/>
      <c r="B1867" s="171"/>
      <c r="C1867" s="172"/>
      <c r="D1867" s="72"/>
      <c r="E1867" s="143"/>
      <c r="F1867" s="71"/>
      <c r="G1867" s="72"/>
      <c r="H1867" s="173"/>
      <c r="I1867" s="71"/>
      <c r="J1867" s="72"/>
      <c r="K1867" s="173"/>
      <c r="L1867" s="71"/>
      <c r="M1867" s="71"/>
      <c r="N1867" s="71"/>
      <c r="O1867" s="72"/>
      <c r="P1867" s="174"/>
      <c r="Q1867" s="71"/>
      <c r="R1867" s="72"/>
      <c r="S1867" s="175"/>
      <c r="T1867" s="72"/>
      <c r="U1867" s="176"/>
      <c r="V1867" s="71"/>
      <c r="W1867" s="72"/>
      <c r="X1867" s="176"/>
      <c r="Y1867" s="72"/>
      <c r="Z1867" s="175"/>
      <c r="AA1867" s="72"/>
      <c r="AB1867" s="177"/>
      <c r="AC1867" s="75"/>
      <c r="AD1867" s="75"/>
      <c r="AE1867" s="75"/>
      <c r="AF1867" s="75"/>
      <c r="AG1867" s="75"/>
      <c r="AH1867" s="75"/>
      <c r="AI1867" s="75"/>
      <c r="AJ1867" s="75"/>
      <c r="AK1867" s="75"/>
      <c r="AL1867" s="75"/>
      <c r="AM1867" s="75"/>
    </row>
    <row r="1868">
      <c r="A1868" s="75"/>
      <c r="B1868" s="171"/>
      <c r="C1868" s="172"/>
      <c r="D1868" s="72"/>
      <c r="E1868" s="143"/>
      <c r="F1868" s="71"/>
      <c r="G1868" s="72"/>
      <c r="H1868" s="173"/>
      <c r="I1868" s="71"/>
      <c r="J1868" s="72"/>
      <c r="K1868" s="173"/>
      <c r="L1868" s="71"/>
      <c r="M1868" s="71"/>
      <c r="N1868" s="71"/>
      <c r="O1868" s="72"/>
      <c r="P1868" s="174"/>
      <c r="Q1868" s="71"/>
      <c r="R1868" s="72"/>
      <c r="S1868" s="175"/>
      <c r="T1868" s="72"/>
      <c r="U1868" s="176"/>
      <c r="V1868" s="71"/>
      <c r="W1868" s="72"/>
      <c r="X1868" s="176"/>
      <c r="Y1868" s="72"/>
      <c r="Z1868" s="175"/>
      <c r="AA1868" s="72"/>
      <c r="AB1868" s="177"/>
      <c r="AC1868" s="75"/>
      <c r="AD1868" s="75"/>
      <c r="AE1868" s="75"/>
      <c r="AF1868" s="75"/>
      <c r="AG1868" s="75"/>
      <c r="AH1868" s="75"/>
      <c r="AI1868" s="75"/>
      <c r="AJ1868" s="75"/>
      <c r="AK1868" s="75"/>
      <c r="AL1868" s="75"/>
      <c r="AM1868" s="75"/>
    </row>
    <row r="1869">
      <c r="A1869" s="75"/>
      <c r="B1869" s="171"/>
      <c r="C1869" s="172"/>
      <c r="D1869" s="72"/>
      <c r="E1869" s="143"/>
      <c r="F1869" s="71"/>
      <c r="G1869" s="72"/>
      <c r="H1869" s="173"/>
      <c r="I1869" s="71"/>
      <c r="J1869" s="72"/>
      <c r="K1869" s="173"/>
      <c r="L1869" s="71"/>
      <c r="M1869" s="71"/>
      <c r="N1869" s="71"/>
      <c r="O1869" s="72"/>
      <c r="P1869" s="174"/>
      <c r="Q1869" s="71"/>
      <c r="R1869" s="72"/>
      <c r="S1869" s="175"/>
      <c r="T1869" s="72"/>
      <c r="U1869" s="176"/>
      <c r="V1869" s="71"/>
      <c r="W1869" s="72"/>
      <c r="X1869" s="176"/>
      <c r="Y1869" s="72"/>
      <c r="Z1869" s="175"/>
      <c r="AA1869" s="72"/>
      <c r="AB1869" s="177"/>
      <c r="AC1869" s="75"/>
      <c r="AD1869" s="75"/>
      <c r="AE1869" s="75"/>
      <c r="AF1869" s="75"/>
      <c r="AG1869" s="75"/>
      <c r="AH1869" s="75"/>
      <c r="AI1869" s="75"/>
      <c r="AJ1869" s="75"/>
      <c r="AK1869" s="75"/>
      <c r="AL1869" s="75"/>
      <c r="AM1869" s="75"/>
    </row>
    <row r="1870">
      <c r="A1870" s="75"/>
      <c r="B1870" s="171"/>
      <c r="C1870" s="172"/>
      <c r="D1870" s="72"/>
      <c r="E1870" s="143"/>
      <c r="F1870" s="71"/>
      <c r="G1870" s="72"/>
      <c r="H1870" s="173"/>
      <c r="I1870" s="71"/>
      <c r="J1870" s="72"/>
      <c r="K1870" s="173"/>
      <c r="L1870" s="71"/>
      <c r="M1870" s="71"/>
      <c r="N1870" s="71"/>
      <c r="O1870" s="72"/>
      <c r="P1870" s="174"/>
      <c r="Q1870" s="71"/>
      <c r="R1870" s="72"/>
      <c r="S1870" s="175"/>
      <c r="T1870" s="72"/>
      <c r="U1870" s="176"/>
      <c r="V1870" s="71"/>
      <c r="W1870" s="72"/>
      <c r="X1870" s="176"/>
      <c r="Y1870" s="72"/>
      <c r="Z1870" s="175"/>
      <c r="AA1870" s="72"/>
      <c r="AB1870" s="177"/>
      <c r="AC1870" s="75"/>
      <c r="AD1870" s="75"/>
      <c r="AE1870" s="75"/>
      <c r="AF1870" s="75"/>
      <c r="AG1870" s="75"/>
      <c r="AH1870" s="75"/>
      <c r="AI1870" s="75"/>
      <c r="AJ1870" s="75"/>
      <c r="AK1870" s="75"/>
      <c r="AL1870" s="75"/>
      <c r="AM1870" s="75"/>
    </row>
    <row r="1871">
      <c r="A1871" s="75"/>
      <c r="B1871" s="171"/>
      <c r="C1871" s="172"/>
      <c r="D1871" s="72"/>
      <c r="E1871" s="143"/>
      <c r="F1871" s="71"/>
      <c r="G1871" s="72"/>
      <c r="H1871" s="173"/>
      <c r="I1871" s="71"/>
      <c r="J1871" s="72"/>
      <c r="K1871" s="173"/>
      <c r="L1871" s="71"/>
      <c r="M1871" s="71"/>
      <c r="N1871" s="71"/>
      <c r="O1871" s="72"/>
      <c r="P1871" s="174"/>
      <c r="Q1871" s="71"/>
      <c r="R1871" s="72"/>
      <c r="S1871" s="175"/>
      <c r="T1871" s="72"/>
      <c r="U1871" s="176"/>
      <c r="V1871" s="71"/>
      <c r="W1871" s="72"/>
      <c r="X1871" s="176"/>
      <c r="Y1871" s="72"/>
      <c r="Z1871" s="175"/>
      <c r="AA1871" s="72"/>
      <c r="AB1871" s="177"/>
      <c r="AC1871" s="75"/>
      <c r="AD1871" s="75"/>
      <c r="AE1871" s="75"/>
      <c r="AF1871" s="75"/>
      <c r="AG1871" s="75"/>
      <c r="AH1871" s="75"/>
      <c r="AI1871" s="75"/>
      <c r="AJ1871" s="75"/>
      <c r="AK1871" s="75"/>
      <c r="AL1871" s="75"/>
      <c r="AM1871" s="75"/>
    </row>
    <row r="1872">
      <c r="A1872" s="75"/>
      <c r="B1872" s="171"/>
      <c r="C1872" s="172"/>
      <c r="D1872" s="72"/>
      <c r="E1872" s="143"/>
      <c r="F1872" s="71"/>
      <c r="G1872" s="72"/>
      <c r="H1872" s="173"/>
      <c r="I1872" s="71"/>
      <c r="J1872" s="72"/>
      <c r="K1872" s="173"/>
      <c r="L1872" s="71"/>
      <c r="M1872" s="71"/>
      <c r="N1872" s="71"/>
      <c r="O1872" s="72"/>
      <c r="P1872" s="174"/>
      <c r="Q1872" s="71"/>
      <c r="R1872" s="72"/>
      <c r="S1872" s="175"/>
      <c r="T1872" s="72"/>
      <c r="U1872" s="176"/>
      <c r="V1872" s="71"/>
      <c r="W1872" s="72"/>
      <c r="X1872" s="176"/>
      <c r="Y1872" s="72"/>
      <c r="Z1872" s="175"/>
      <c r="AA1872" s="72"/>
      <c r="AB1872" s="177"/>
      <c r="AC1872" s="75"/>
      <c r="AD1872" s="75"/>
      <c r="AE1872" s="75"/>
      <c r="AF1872" s="75"/>
      <c r="AG1872" s="75"/>
      <c r="AH1872" s="75"/>
      <c r="AI1872" s="75"/>
      <c r="AJ1872" s="75"/>
      <c r="AK1872" s="75"/>
      <c r="AL1872" s="75"/>
      <c r="AM1872" s="75"/>
    </row>
    <row r="1873">
      <c r="A1873" s="75"/>
      <c r="B1873" s="171"/>
      <c r="C1873" s="172"/>
      <c r="D1873" s="72"/>
      <c r="E1873" s="143"/>
      <c r="F1873" s="71"/>
      <c r="G1873" s="72"/>
      <c r="H1873" s="173"/>
      <c r="I1873" s="71"/>
      <c r="J1873" s="72"/>
      <c r="K1873" s="173"/>
      <c r="L1873" s="71"/>
      <c r="M1873" s="71"/>
      <c r="N1873" s="71"/>
      <c r="O1873" s="72"/>
      <c r="P1873" s="174"/>
      <c r="Q1873" s="71"/>
      <c r="R1873" s="72"/>
      <c r="S1873" s="175"/>
      <c r="T1873" s="72"/>
      <c r="U1873" s="176"/>
      <c r="V1873" s="71"/>
      <c r="W1873" s="72"/>
      <c r="X1873" s="176"/>
      <c r="Y1873" s="72"/>
      <c r="Z1873" s="175"/>
      <c r="AA1873" s="72"/>
      <c r="AB1873" s="177"/>
      <c r="AC1873" s="75"/>
      <c r="AD1873" s="75"/>
      <c r="AE1873" s="75"/>
      <c r="AF1873" s="75"/>
      <c r="AG1873" s="75"/>
      <c r="AH1873" s="75"/>
      <c r="AI1873" s="75"/>
      <c r="AJ1873" s="75"/>
      <c r="AK1873" s="75"/>
      <c r="AL1873" s="75"/>
      <c r="AM1873" s="75"/>
    </row>
    <row r="1874">
      <c r="A1874" s="75"/>
      <c r="B1874" s="171"/>
      <c r="C1874" s="172"/>
      <c r="D1874" s="72"/>
      <c r="E1874" s="143"/>
      <c r="F1874" s="71"/>
      <c r="G1874" s="72"/>
      <c r="H1874" s="173"/>
      <c r="I1874" s="71"/>
      <c r="J1874" s="72"/>
      <c r="K1874" s="173"/>
      <c r="L1874" s="71"/>
      <c r="M1874" s="71"/>
      <c r="N1874" s="71"/>
      <c r="O1874" s="72"/>
      <c r="P1874" s="174"/>
      <c r="Q1874" s="71"/>
      <c r="R1874" s="72"/>
      <c r="S1874" s="175"/>
      <c r="T1874" s="72"/>
      <c r="U1874" s="176"/>
      <c r="V1874" s="71"/>
      <c r="W1874" s="72"/>
      <c r="X1874" s="176"/>
      <c r="Y1874" s="72"/>
      <c r="Z1874" s="175"/>
      <c r="AA1874" s="72"/>
      <c r="AB1874" s="177"/>
      <c r="AC1874" s="75"/>
      <c r="AD1874" s="75"/>
      <c r="AE1874" s="75"/>
      <c r="AF1874" s="75"/>
      <c r="AG1874" s="75"/>
      <c r="AH1874" s="75"/>
      <c r="AI1874" s="75"/>
      <c r="AJ1874" s="75"/>
      <c r="AK1874" s="75"/>
      <c r="AL1874" s="75"/>
      <c r="AM1874" s="75"/>
    </row>
    <row r="1875">
      <c r="A1875" s="75"/>
      <c r="B1875" s="171"/>
      <c r="C1875" s="172"/>
      <c r="D1875" s="72"/>
      <c r="E1875" s="143"/>
      <c r="F1875" s="71"/>
      <c r="G1875" s="72"/>
      <c r="H1875" s="173"/>
      <c r="I1875" s="71"/>
      <c r="J1875" s="72"/>
      <c r="K1875" s="173"/>
      <c r="L1875" s="71"/>
      <c r="M1875" s="71"/>
      <c r="N1875" s="71"/>
      <c r="O1875" s="72"/>
      <c r="P1875" s="174"/>
      <c r="Q1875" s="71"/>
      <c r="R1875" s="72"/>
      <c r="S1875" s="175"/>
      <c r="T1875" s="72"/>
      <c r="U1875" s="176"/>
      <c r="V1875" s="71"/>
      <c r="W1875" s="72"/>
      <c r="X1875" s="176"/>
      <c r="Y1875" s="72"/>
      <c r="Z1875" s="175"/>
      <c r="AA1875" s="72"/>
      <c r="AB1875" s="177"/>
      <c r="AC1875" s="75"/>
      <c r="AD1875" s="75"/>
      <c r="AE1875" s="75"/>
      <c r="AF1875" s="75"/>
      <c r="AG1875" s="75"/>
      <c r="AH1875" s="75"/>
      <c r="AI1875" s="75"/>
      <c r="AJ1875" s="75"/>
      <c r="AK1875" s="75"/>
      <c r="AL1875" s="75"/>
      <c r="AM1875" s="75"/>
    </row>
    <row r="1876">
      <c r="A1876" s="75"/>
      <c r="B1876" s="171"/>
      <c r="C1876" s="172"/>
      <c r="D1876" s="72"/>
      <c r="E1876" s="143"/>
      <c r="F1876" s="71"/>
      <c r="G1876" s="72"/>
      <c r="H1876" s="173"/>
      <c r="I1876" s="71"/>
      <c r="J1876" s="72"/>
      <c r="K1876" s="173"/>
      <c r="L1876" s="71"/>
      <c r="M1876" s="71"/>
      <c r="N1876" s="71"/>
      <c r="O1876" s="72"/>
      <c r="P1876" s="174"/>
      <c r="Q1876" s="71"/>
      <c r="R1876" s="72"/>
      <c r="S1876" s="175"/>
      <c r="T1876" s="72"/>
      <c r="U1876" s="176"/>
      <c r="V1876" s="71"/>
      <c r="W1876" s="72"/>
      <c r="X1876" s="176"/>
      <c r="Y1876" s="72"/>
      <c r="Z1876" s="175"/>
      <c r="AA1876" s="72"/>
      <c r="AB1876" s="177"/>
      <c r="AC1876" s="75"/>
      <c r="AD1876" s="75"/>
      <c r="AE1876" s="75"/>
      <c r="AF1876" s="75"/>
      <c r="AG1876" s="75"/>
      <c r="AH1876" s="75"/>
      <c r="AI1876" s="75"/>
      <c r="AJ1876" s="75"/>
      <c r="AK1876" s="75"/>
      <c r="AL1876" s="75"/>
      <c r="AM1876" s="75"/>
    </row>
    <row r="1877">
      <c r="A1877" s="75"/>
      <c r="B1877" s="171"/>
      <c r="C1877" s="172"/>
      <c r="D1877" s="72"/>
      <c r="E1877" s="143"/>
      <c r="F1877" s="71"/>
      <c r="G1877" s="72"/>
      <c r="H1877" s="173"/>
      <c r="I1877" s="71"/>
      <c r="J1877" s="72"/>
      <c r="K1877" s="173"/>
      <c r="L1877" s="71"/>
      <c r="M1877" s="71"/>
      <c r="N1877" s="71"/>
      <c r="O1877" s="72"/>
      <c r="P1877" s="174"/>
      <c r="Q1877" s="71"/>
      <c r="R1877" s="72"/>
      <c r="S1877" s="175"/>
      <c r="T1877" s="72"/>
      <c r="U1877" s="176"/>
      <c r="V1877" s="71"/>
      <c r="W1877" s="72"/>
      <c r="X1877" s="176"/>
      <c r="Y1877" s="72"/>
      <c r="Z1877" s="175"/>
      <c r="AA1877" s="72"/>
      <c r="AB1877" s="177"/>
      <c r="AC1877" s="75"/>
      <c r="AD1877" s="75"/>
      <c r="AE1877" s="75"/>
      <c r="AF1877" s="75"/>
      <c r="AG1877" s="75"/>
      <c r="AH1877" s="75"/>
      <c r="AI1877" s="75"/>
      <c r="AJ1877" s="75"/>
      <c r="AK1877" s="75"/>
      <c r="AL1877" s="75"/>
      <c r="AM1877" s="75"/>
    </row>
    <row r="1878">
      <c r="A1878" s="75"/>
      <c r="B1878" s="171"/>
      <c r="C1878" s="172"/>
      <c r="D1878" s="72"/>
      <c r="E1878" s="143"/>
      <c r="F1878" s="71"/>
      <c r="G1878" s="72"/>
      <c r="H1878" s="173"/>
      <c r="I1878" s="71"/>
      <c r="J1878" s="72"/>
      <c r="K1878" s="173"/>
      <c r="L1878" s="71"/>
      <c r="M1878" s="71"/>
      <c r="N1878" s="71"/>
      <c r="O1878" s="72"/>
      <c r="P1878" s="174"/>
      <c r="Q1878" s="71"/>
      <c r="R1878" s="72"/>
      <c r="S1878" s="175"/>
      <c r="T1878" s="72"/>
      <c r="U1878" s="176"/>
      <c r="V1878" s="71"/>
      <c r="W1878" s="72"/>
      <c r="X1878" s="176"/>
      <c r="Y1878" s="72"/>
      <c r="Z1878" s="175"/>
      <c r="AA1878" s="72"/>
      <c r="AB1878" s="177"/>
      <c r="AC1878" s="75"/>
      <c r="AD1878" s="75"/>
      <c r="AE1878" s="75"/>
      <c r="AF1878" s="75"/>
      <c r="AG1878" s="75"/>
      <c r="AH1878" s="75"/>
      <c r="AI1878" s="75"/>
      <c r="AJ1878" s="75"/>
      <c r="AK1878" s="75"/>
      <c r="AL1878" s="75"/>
      <c r="AM1878" s="75"/>
    </row>
    <row r="1879">
      <c r="A1879" s="75"/>
      <c r="B1879" s="171"/>
      <c r="C1879" s="172"/>
      <c r="D1879" s="72"/>
      <c r="E1879" s="143"/>
      <c r="F1879" s="71"/>
      <c r="G1879" s="72"/>
      <c r="H1879" s="173"/>
      <c r="I1879" s="71"/>
      <c r="J1879" s="72"/>
      <c r="K1879" s="173"/>
      <c r="L1879" s="71"/>
      <c r="M1879" s="71"/>
      <c r="N1879" s="71"/>
      <c r="O1879" s="72"/>
      <c r="P1879" s="174"/>
      <c r="Q1879" s="71"/>
      <c r="R1879" s="72"/>
      <c r="S1879" s="175"/>
      <c r="T1879" s="72"/>
      <c r="U1879" s="176"/>
      <c r="V1879" s="71"/>
      <c r="W1879" s="72"/>
      <c r="X1879" s="176"/>
      <c r="Y1879" s="72"/>
      <c r="Z1879" s="175"/>
      <c r="AA1879" s="72"/>
      <c r="AB1879" s="177"/>
      <c r="AC1879" s="75"/>
      <c r="AD1879" s="75"/>
      <c r="AE1879" s="75"/>
      <c r="AF1879" s="75"/>
      <c r="AG1879" s="75"/>
      <c r="AH1879" s="75"/>
      <c r="AI1879" s="75"/>
      <c r="AJ1879" s="75"/>
      <c r="AK1879" s="75"/>
      <c r="AL1879" s="75"/>
      <c r="AM1879" s="75"/>
    </row>
    <row r="1880">
      <c r="A1880" s="75"/>
      <c r="B1880" s="171"/>
      <c r="C1880" s="172"/>
      <c r="D1880" s="72"/>
      <c r="E1880" s="143"/>
      <c r="F1880" s="71"/>
      <c r="G1880" s="72"/>
      <c r="H1880" s="173"/>
      <c r="I1880" s="71"/>
      <c r="J1880" s="72"/>
      <c r="K1880" s="173"/>
      <c r="L1880" s="71"/>
      <c r="M1880" s="71"/>
      <c r="N1880" s="71"/>
      <c r="O1880" s="72"/>
      <c r="P1880" s="174"/>
      <c r="Q1880" s="71"/>
      <c r="R1880" s="72"/>
      <c r="S1880" s="175"/>
      <c r="T1880" s="72"/>
      <c r="U1880" s="176"/>
      <c r="V1880" s="71"/>
      <c r="W1880" s="72"/>
      <c r="X1880" s="176"/>
      <c r="Y1880" s="72"/>
      <c r="Z1880" s="175"/>
      <c r="AA1880" s="72"/>
      <c r="AB1880" s="177"/>
      <c r="AC1880" s="75"/>
      <c r="AD1880" s="75"/>
      <c r="AE1880" s="75"/>
      <c r="AF1880" s="75"/>
      <c r="AG1880" s="75"/>
      <c r="AH1880" s="75"/>
      <c r="AI1880" s="75"/>
      <c r="AJ1880" s="75"/>
      <c r="AK1880" s="75"/>
      <c r="AL1880" s="75"/>
      <c r="AM1880" s="75"/>
    </row>
    <row r="1881">
      <c r="A1881" s="75"/>
      <c r="B1881" s="171"/>
      <c r="C1881" s="172"/>
      <c r="D1881" s="72"/>
      <c r="E1881" s="143"/>
      <c r="F1881" s="71"/>
      <c r="G1881" s="72"/>
      <c r="H1881" s="173"/>
      <c r="I1881" s="71"/>
      <c r="J1881" s="72"/>
      <c r="K1881" s="173"/>
      <c r="L1881" s="71"/>
      <c r="M1881" s="71"/>
      <c r="N1881" s="71"/>
      <c r="O1881" s="72"/>
      <c r="P1881" s="174"/>
      <c r="Q1881" s="71"/>
      <c r="R1881" s="72"/>
      <c r="S1881" s="175"/>
      <c r="T1881" s="72"/>
      <c r="U1881" s="176"/>
      <c r="V1881" s="71"/>
      <c r="W1881" s="72"/>
      <c r="X1881" s="176"/>
      <c r="Y1881" s="72"/>
      <c r="Z1881" s="175"/>
      <c r="AA1881" s="72"/>
      <c r="AB1881" s="177"/>
      <c r="AC1881" s="75"/>
      <c r="AD1881" s="75"/>
      <c r="AE1881" s="75"/>
      <c r="AF1881" s="75"/>
      <c r="AG1881" s="75"/>
      <c r="AH1881" s="75"/>
      <c r="AI1881" s="75"/>
      <c r="AJ1881" s="75"/>
      <c r="AK1881" s="75"/>
      <c r="AL1881" s="75"/>
      <c r="AM1881" s="75"/>
    </row>
    <row r="1882">
      <c r="A1882" s="75"/>
      <c r="B1882" s="171"/>
      <c r="C1882" s="172"/>
      <c r="D1882" s="72"/>
      <c r="E1882" s="143"/>
      <c r="F1882" s="71"/>
      <c r="G1882" s="72"/>
      <c r="H1882" s="173"/>
      <c r="I1882" s="71"/>
      <c r="J1882" s="72"/>
      <c r="K1882" s="173"/>
      <c r="L1882" s="71"/>
      <c r="M1882" s="71"/>
      <c r="N1882" s="71"/>
      <c r="O1882" s="72"/>
      <c r="P1882" s="174"/>
      <c r="Q1882" s="71"/>
      <c r="R1882" s="72"/>
      <c r="S1882" s="175"/>
      <c r="T1882" s="72"/>
      <c r="U1882" s="176"/>
      <c r="V1882" s="71"/>
      <c r="W1882" s="72"/>
      <c r="X1882" s="176"/>
      <c r="Y1882" s="72"/>
      <c r="Z1882" s="175"/>
      <c r="AA1882" s="72"/>
      <c r="AB1882" s="177"/>
      <c r="AC1882" s="75"/>
      <c r="AD1882" s="75"/>
      <c r="AE1882" s="75"/>
      <c r="AF1882" s="75"/>
      <c r="AG1882" s="75"/>
      <c r="AH1882" s="75"/>
      <c r="AI1882" s="75"/>
      <c r="AJ1882" s="75"/>
      <c r="AK1882" s="75"/>
      <c r="AL1882" s="75"/>
      <c r="AM1882" s="75"/>
    </row>
    <row r="1883">
      <c r="A1883" s="75"/>
      <c r="B1883" s="171"/>
      <c r="C1883" s="172"/>
      <c r="D1883" s="72"/>
      <c r="E1883" s="143"/>
      <c r="F1883" s="71"/>
      <c r="G1883" s="72"/>
      <c r="H1883" s="173"/>
      <c r="I1883" s="71"/>
      <c r="J1883" s="72"/>
      <c r="K1883" s="173"/>
      <c r="L1883" s="71"/>
      <c r="M1883" s="71"/>
      <c r="N1883" s="71"/>
      <c r="O1883" s="72"/>
      <c r="P1883" s="174"/>
      <c r="Q1883" s="71"/>
      <c r="R1883" s="72"/>
      <c r="S1883" s="175"/>
      <c r="T1883" s="72"/>
      <c r="U1883" s="176"/>
      <c r="V1883" s="71"/>
      <c r="W1883" s="72"/>
      <c r="X1883" s="176"/>
      <c r="Y1883" s="72"/>
      <c r="Z1883" s="175"/>
      <c r="AA1883" s="72"/>
      <c r="AB1883" s="177"/>
      <c r="AC1883" s="75"/>
      <c r="AD1883" s="75"/>
      <c r="AE1883" s="75"/>
      <c r="AF1883" s="75"/>
      <c r="AG1883" s="75"/>
      <c r="AH1883" s="75"/>
      <c r="AI1883" s="75"/>
      <c r="AJ1883" s="75"/>
      <c r="AK1883" s="75"/>
      <c r="AL1883" s="75"/>
      <c r="AM1883" s="75"/>
    </row>
    <row r="1884">
      <c r="A1884" s="75"/>
      <c r="B1884" s="171"/>
      <c r="C1884" s="172"/>
      <c r="D1884" s="72"/>
      <c r="E1884" s="143"/>
      <c r="F1884" s="71"/>
      <c r="G1884" s="72"/>
      <c r="H1884" s="173"/>
      <c r="I1884" s="71"/>
      <c r="J1884" s="72"/>
      <c r="K1884" s="173"/>
      <c r="L1884" s="71"/>
      <c r="M1884" s="71"/>
      <c r="N1884" s="71"/>
      <c r="O1884" s="72"/>
      <c r="P1884" s="174"/>
      <c r="Q1884" s="71"/>
      <c r="R1884" s="72"/>
      <c r="S1884" s="175"/>
      <c r="T1884" s="72"/>
      <c r="U1884" s="176"/>
      <c r="V1884" s="71"/>
      <c r="W1884" s="72"/>
      <c r="X1884" s="176"/>
      <c r="Y1884" s="72"/>
      <c r="Z1884" s="175"/>
      <c r="AA1884" s="72"/>
      <c r="AB1884" s="177"/>
      <c r="AC1884" s="75"/>
      <c r="AD1884" s="75"/>
      <c r="AE1884" s="75"/>
      <c r="AF1884" s="75"/>
      <c r="AG1884" s="75"/>
      <c r="AH1884" s="75"/>
      <c r="AI1884" s="75"/>
      <c r="AJ1884" s="75"/>
      <c r="AK1884" s="75"/>
      <c r="AL1884" s="75"/>
      <c r="AM1884" s="75"/>
    </row>
    <row r="1885">
      <c r="A1885" s="75"/>
      <c r="B1885" s="171"/>
      <c r="C1885" s="172"/>
      <c r="D1885" s="72"/>
      <c r="E1885" s="143"/>
      <c r="F1885" s="71"/>
      <c r="G1885" s="72"/>
      <c r="H1885" s="173"/>
      <c r="I1885" s="71"/>
      <c r="J1885" s="72"/>
      <c r="K1885" s="173"/>
      <c r="L1885" s="71"/>
      <c r="M1885" s="71"/>
      <c r="N1885" s="71"/>
      <c r="O1885" s="72"/>
      <c r="P1885" s="174"/>
      <c r="Q1885" s="71"/>
      <c r="R1885" s="72"/>
      <c r="S1885" s="175"/>
      <c r="T1885" s="72"/>
      <c r="U1885" s="176"/>
      <c r="V1885" s="71"/>
      <c r="W1885" s="72"/>
      <c r="X1885" s="176"/>
      <c r="Y1885" s="72"/>
      <c r="Z1885" s="175"/>
      <c r="AA1885" s="72"/>
      <c r="AB1885" s="177"/>
      <c r="AC1885" s="75"/>
      <c r="AD1885" s="75"/>
      <c r="AE1885" s="75"/>
      <c r="AF1885" s="75"/>
      <c r="AG1885" s="75"/>
      <c r="AH1885" s="75"/>
      <c r="AI1885" s="75"/>
      <c r="AJ1885" s="75"/>
      <c r="AK1885" s="75"/>
      <c r="AL1885" s="75"/>
      <c r="AM1885" s="75"/>
    </row>
    <row r="1886">
      <c r="A1886" s="75"/>
      <c r="B1886" s="171"/>
      <c r="C1886" s="172"/>
      <c r="D1886" s="72"/>
      <c r="E1886" s="143"/>
      <c r="F1886" s="71"/>
      <c r="G1886" s="72"/>
      <c r="H1886" s="173"/>
      <c r="I1886" s="71"/>
      <c r="J1886" s="72"/>
      <c r="K1886" s="173"/>
      <c r="L1886" s="71"/>
      <c r="M1886" s="71"/>
      <c r="N1886" s="71"/>
      <c r="O1886" s="72"/>
      <c r="P1886" s="174"/>
      <c r="Q1886" s="71"/>
      <c r="R1886" s="72"/>
      <c r="S1886" s="175"/>
      <c r="T1886" s="72"/>
      <c r="U1886" s="176"/>
      <c r="V1886" s="71"/>
      <c r="W1886" s="72"/>
      <c r="X1886" s="176"/>
      <c r="Y1886" s="72"/>
      <c r="Z1886" s="175"/>
      <c r="AA1886" s="72"/>
      <c r="AB1886" s="177"/>
      <c r="AC1886" s="75"/>
      <c r="AD1886" s="75"/>
      <c r="AE1886" s="75"/>
      <c r="AF1886" s="75"/>
      <c r="AG1886" s="75"/>
      <c r="AH1886" s="75"/>
      <c r="AI1886" s="75"/>
      <c r="AJ1886" s="75"/>
      <c r="AK1886" s="75"/>
      <c r="AL1886" s="75"/>
      <c r="AM1886" s="75"/>
    </row>
    <row r="1887">
      <c r="A1887" s="75"/>
      <c r="B1887" s="171"/>
      <c r="C1887" s="172"/>
      <c r="D1887" s="72"/>
      <c r="E1887" s="143"/>
      <c r="F1887" s="71"/>
      <c r="G1887" s="72"/>
      <c r="H1887" s="173"/>
      <c r="I1887" s="71"/>
      <c r="J1887" s="72"/>
      <c r="K1887" s="173"/>
      <c r="L1887" s="71"/>
      <c r="M1887" s="71"/>
      <c r="N1887" s="71"/>
      <c r="O1887" s="72"/>
      <c r="P1887" s="174"/>
      <c r="Q1887" s="71"/>
      <c r="R1887" s="72"/>
      <c r="S1887" s="175"/>
      <c r="T1887" s="72"/>
      <c r="U1887" s="176"/>
      <c r="V1887" s="71"/>
      <c r="W1887" s="72"/>
      <c r="X1887" s="176"/>
      <c r="Y1887" s="72"/>
      <c r="Z1887" s="175"/>
      <c r="AA1887" s="72"/>
      <c r="AB1887" s="177"/>
      <c r="AC1887" s="75"/>
      <c r="AD1887" s="75"/>
      <c r="AE1887" s="75"/>
      <c r="AF1887" s="75"/>
      <c r="AG1887" s="75"/>
      <c r="AH1887" s="75"/>
      <c r="AI1887" s="75"/>
      <c r="AJ1887" s="75"/>
      <c r="AK1887" s="75"/>
      <c r="AL1887" s="75"/>
      <c r="AM1887" s="75"/>
    </row>
    <row r="1888">
      <c r="A1888" s="75"/>
      <c r="B1888" s="171"/>
      <c r="C1888" s="172"/>
      <c r="D1888" s="72"/>
      <c r="E1888" s="143"/>
      <c r="F1888" s="71"/>
      <c r="G1888" s="72"/>
      <c r="H1888" s="173"/>
      <c r="I1888" s="71"/>
      <c r="J1888" s="72"/>
      <c r="K1888" s="173"/>
      <c r="L1888" s="71"/>
      <c r="M1888" s="71"/>
      <c r="N1888" s="71"/>
      <c r="O1888" s="72"/>
      <c r="P1888" s="174"/>
      <c r="Q1888" s="71"/>
      <c r="R1888" s="72"/>
      <c r="S1888" s="175"/>
      <c r="T1888" s="72"/>
      <c r="U1888" s="176"/>
      <c r="V1888" s="71"/>
      <c r="W1888" s="72"/>
      <c r="X1888" s="176"/>
      <c r="Y1888" s="72"/>
      <c r="Z1888" s="175"/>
      <c r="AA1888" s="72"/>
      <c r="AB1888" s="177"/>
      <c r="AC1888" s="75"/>
      <c r="AD1888" s="75"/>
      <c r="AE1888" s="75"/>
      <c r="AF1888" s="75"/>
      <c r="AG1888" s="75"/>
      <c r="AH1888" s="75"/>
      <c r="AI1888" s="75"/>
      <c r="AJ1888" s="75"/>
      <c r="AK1888" s="75"/>
      <c r="AL1888" s="75"/>
      <c r="AM1888" s="75"/>
    </row>
    <row r="1889">
      <c r="A1889" s="75"/>
      <c r="B1889" s="171"/>
      <c r="C1889" s="172"/>
      <c r="D1889" s="72"/>
      <c r="E1889" s="143"/>
      <c r="F1889" s="71"/>
      <c r="G1889" s="72"/>
      <c r="H1889" s="173"/>
      <c r="I1889" s="71"/>
      <c r="J1889" s="72"/>
      <c r="K1889" s="173"/>
      <c r="L1889" s="71"/>
      <c r="M1889" s="71"/>
      <c r="N1889" s="71"/>
      <c r="O1889" s="72"/>
      <c r="P1889" s="174"/>
      <c r="Q1889" s="71"/>
      <c r="R1889" s="72"/>
      <c r="S1889" s="175"/>
      <c r="T1889" s="72"/>
      <c r="U1889" s="176"/>
      <c r="V1889" s="71"/>
      <c r="W1889" s="72"/>
      <c r="X1889" s="176"/>
      <c r="Y1889" s="72"/>
      <c r="Z1889" s="175"/>
      <c r="AA1889" s="72"/>
      <c r="AB1889" s="177"/>
      <c r="AC1889" s="75"/>
      <c r="AD1889" s="75"/>
      <c r="AE1889" s="75"/>
      <c r="AF1889" s="75"/>
      <c r="AG1889" s="75"/>
      <c r="AH1889" s="75"/>
      <c r="AI1889" s="75"/>
      <c r="AJ1889" s="75"/>
      <c r="AK1889" s="75"/>
      <c r="AL1889" s="75"/>
      <c r="AM1889" s="75"/>
    </row>
    <row r="1890">
      <c r="A1890" s="75"/>
      <c r="B1890" s="171"/>
      <c r="C1890" s="172"/>
      <c r="D1890" s="72"/>
      <c r="E1890" s="143"/>
      <c r="F1890" s="71"/>
      <c r="G1890" s="72"/>
      <c r="H1890" s="173"/>
      <c r="I1890" s="71"/>
      <c r="J1890" s="72"/>
      <c r="K1890" s="173"/>
      <c r="L1890" s="71"/>
      <c r="M1890" s="71"/>
      <c r="N1890" s="71"/>
      <c r="O1890" s="72"/>
      <c r="P1890" s="174"/>
      <c r="Q1890" s="71"/>
      <c r="R1890" s="72"/>
      <c r="S1890" s="175"/>
      <c r="T1890" s="72"/>
      <c r="U1890" s="176"/>
      <c r="V1890" s="71"/>
      <c r="W1890" s="72"/>
      <c r="X1890" s="176"/>
      <c r="Y1890" s="72"/>
      <c r="Z1890" s="175"/>
      <c r="AA1890" s="72"/>
      <c r="AB1890" s="177"/>
      <c r="AC1890" s="75"/>
      <c r="AD1890" s="75"/>
      <c r="AE1890" s="75"/>
      <c r="AF1890" s="75"/>
      <c r="AG1890" s="75"/>
      <c r="AH1890" s="75"/>
      <c r="AI1890" s="75"/>
      <c r="AJ1890" s="75"/>
      <c r="AK1890" s="75"/>
      <c r="AL1890" s="75"/>
      <c r="AM1890" s="75"/>
    </row>
    <row r="1891">
      <c r="A1891" s="75"/>
      <c r="B1891" s="171"/>
      <c r="C1891" s="172"/>
      <c r="D1891" s="72"/>
      <c r="E1891" s="143"/>
      <c r="F1891" s="71"/>
      <c r="G1891" s="72"/>
      <c r="H1891" s="173"/>
      <c r="I1891" s="71"/>
      <c r="J1891" s="72"/>
      <c r="K1891" s="173"/>
      <c r="L1891" s="71"/>
      <c r="M1891" s="71"/>
      <c r="N1891" s="71"/>
      <c r="O1891" s="72"/>
      <c r="P1891" s="174"/>
      <c r="Q1891" s="71"/>
      <c r="R1891" s="72"/>
      <c r="S1891" s="175"/>
      <c r="T1891" s="72"/>
      <c r="U1891" s="176"/>
      <c r="V1891" s="71"/>
      <c r="W1891" s="72"/>
      <c r="X1891" s="176"/>
      <c r="Y1891" s="72"/>
      <c r="Z1891" s="175"/>
      <c r="AA1891" s="72"/>
      <c r="AB1891" s="177"/>
      <c r="AC1891" s="75"/>
      <c r="AD1891" s="75"/>
      <c r="AE1891" s="75"/>
      <c r="AF1891" s="75"/>
      <c r="AG1891" s="75"/>
      <c r="AH1891" s="75"/>
      <c r="AI1891" s="75"/>
      <c r="AJ1891" s="75"/>
      <c r="AK1891" s="75"/>
      <c r="AL1891" s="75"/>
      <c r="AM1891" s="75"/>
    </row>
    <row r="1892">
      <c r="A1892" s="75"/>
      <c r="B1892" s="171"/>
      <c r="C1892" s="172"/>
      <c r="D1892" s="72"/>
      <c r="E1892" s="143"/>
      <c r="F1892" s="71"/>
      <c r="G1892" s="72"/>
      <c r="H1892" s="173"/>
      <c r="I1892" s="71"/>
      <c r="J1892" s="72"/>
      <c r="K1892" s="173"/>
      <c r="L1892" s="71"/>
      <c r="M1892" s="71"/>
      <c r="N1892" s="71"/>
      <c r="O1892" s="72"/>
      <c r="P1892" s="174"/>
      <c r="Q1892" s="71"/>
      <c r="R1892" s="72"/>
      <c r="S1892" s="175"/>
      <c r="T1892" s="72"/>
      <c r="U1892" s="176"/>
      <c r="V1892" s="71"/>
      <c r="W1892" s="72"/>
      <c r="X1892" s="176"/>
      <c r="Y1892" s="72"/>
      <c r="Z1892" s="175"/>
      <c r="AA1892" s="72"/>
      <c r="AB1892" s="177"/>
      <c r="AC1892" s="75"/>
      <c r="AD1892" s="75"/>
      <c r="AE1892" s="75"/>
      <c r="AF1892" s="75"/>
      <c r="AG1892" s="75"/>
      <c r="AH1892" s="75"/>
      <c r="AI1892" s="75"/>
      <c r="AJ1892" s="75"/>
      <c r="AK1892" s="75"/>
      <c r="AL1892" s="75"/>
      <c r="AM1892" s="75"/>
    </row>
    <row r="1893">
      <c r="A1893" s="75"/>
      <c r="B1893" s="171"/>
      <c r="C1893" s="172"/>
      <c r="D1893" s="72"/>
      <c r="E1893" s="143"/>
      <c r="F1893" s="71"/>
      <c r="G1893" s="72"/>
      <c r="H1893" s="173"/>
      <c r="I1893" s="71"/>
      <c r="J1893" s="72"/>
      <c r="K1893" s="173"/>
      <c r="L1893" s="71"/>
      <c r="M1893" s="71"/>
      <c r="N1893" s="71"/>
      <c r="O1893" s="72"/>
      <c r="P1893" s="174"/>
      <c r="Q1893" s="71"/>
      <c r="R1893" s="72"/>
      <c r="S1893" s="175"/>
      <c r="T1893" s="72"/>
      <c r="U1893" s="176"/>
      <c r="V1893" s="71"/>
      <c r="W1893" s="72"/>
      <c r="X1893" s="176"/>
      <c r="Y1893" s="72"/>
      <c r="Z1893" s="175"/>
      <c r="AA1893" s="72"/>
      <c r="AB1893" s="177"/>
      <c r="AC1893" s="75"/>
      <c r="AD1893" s="75"/>
      <c r="AE1893" s="75"/>
      <c r="AF1893" s="75"/>
      <c r="AG1893" s="75"/>
      <c r="AH1893" s="75"/>
      <c r="AI1893" s="75"/>
      <c r="AJ1893" s="75"/>
      <c r="AK1893" s="75"/>
      <c r="AL1893" s="75"/>
      <c r="AM1893" s="75"/>
    </row>
    <row r="1894">
      <c r="A1894" s="75"/>
      <c r="B1894" s="171"/>
      <c r="C1894" s="172"/>
      <c r="D1894" s="72"/>
      <c r="E1894" s="143"/>
      <c r="F1894" s="71"/>
      <c r="G1894" s="72"/>
      <c r="H1894" s="173"/>
      <c r="I1894" s="71"/>
      <c r="J1894" s="72"/>
      <c r="K1894" s="173"/>
      <c r="L1894" s="71"/>
      <c r="M1894" s="71"/>
      <c r="N1894" s="71"/>
      <c r="O1894" s="72"/>
      <c r="P1894" s="174"/>
      <c r="Q1894" s="71"/>
      <c r="R1894" s="72"/>
      <c r="S1894" s="175"/>
      <c r="T1894" s="72"/>
      <c r="U1894" s="176"/>
      <c r="V1894" s="71"/>
      <c r="W1894" s="72"/>
      <c r="X1894" s="176"/>
      <c r="Y1894" s="72"/>
      <c r="Z1894" s="175"/>
      <c r="AA1894" s="72"/>
      <c r="AB1894" s="177"/>
      <c r="AC1894" s="75"/>
      <c r="AD1894" s="75"/>
      <c r="AE1894" s="75"/>
      <c r="AF1894" s="75"/>
      <c r="AG1894" s="75"/>
      <c r="AH1894" s="75"/>
      <c r="AI1894" s="75"/>
      <c r="AJ1894" s="75"/>
      <c r="AK1894" s="75"/>
      <c r="AL1894" s="75"/>
      <c r="AM1894" s="75"/>
    </row>
    <row r="1895">
      <c r="A1895" s="75"/>
      <c r="B1895" s="171"/>
      <c r="C1895" s="172"/>
      <c r="D1895" s="72"/>
      <c r="E1895" s="143"/>
      <c r="F1895" s="71"/>
      <c r="G1895" s="72"/>
      <c r="H1895" s="173"/>
      <c r="I1895" s="71"/>
      <c r="J1895" s="72"/>
      <c r="K1895" s="173"/>
      <c r="L1895" s="71"/>
      <c r="M1895" s="71"/>
      <c r="N1895" s="71"/>
      <c r="O1895" s="72"/>
      <c r="P1895" s="174"/>
      <c r="Q1895" s="71"/>
      <c r="R1895" s="72"/>
      <c r="S1895" s="175"/>
      <c r="T1895" s="72"/>
      <c r="U1895" s="176"/>
      <c r="V1895" s="71"/>
      <c r="W1895" s="72"/>
      <c r="X1895" s="176"/>
      <c r="Y1895" s="72"/>
      <c r="Z1895" s="175"/>
      <c r="AA1895" s="72"/>
      <c r="AB1895" s="177"/>
      <c r="AC1895" s="75"/>
      <c r="AD1895" s="75"/>
      <c r="AE1895" s="75"/>
      <c r="AF1895" s="75"/>
      <c r="AG1895" s="75"/>
      <c r="AH1895" s="75"/>
      <c r="AI1895" s="75"/>
      <c r="AJ1895" s="75"/>
      <c r="AK1895" s="75"/>
      <c r="AL1895" s="75"/>
      <c r="AM1895" s="75"/>
    </row>
    <row r="1896">
      <c r="A1896" s="75"/>
      <c r="B1896" s="171"/>
      <c r="C1896" s="172"/>
      <c r="D1896" s="72"/>
      <c r="E1896" s="143"/>
      <c r="F1896" s="71"/>
      <c r="G1896" s="72"/>
      <c r="H1896" s="173"/>
      <c r="I1896" s="71"/>
      <c r="J1896" s="72"/>
      <c r="K1896" s="173"/>
      <c r="L1896" s="71"/>
      <c r="M1896" s="71"/>
      <c r="N1896" s="71"/>
      <c r="O1896" s="72"/>
      <c r="P1896" s="174"/>
      <c r="Q1896" s="71"/>
      <c r="R1896" s="72"/>
      <c r="S1896" s="175"/>
      <c r="T1896" s="72"/>
      <c r="U1896" s="176"/>
      <c r="V1896" s="71"/>
      <c r="W1896" s="72"/>
      <c r="X1896" s="176"/>
      <c r="Y1896" s="72"/>
      <c r="Z1896" s="175"/>
      <c r="AA1896" s="72"/>
      <c r="AB1896" s="177"/>
      <c r="AC1896" s="75"/>
      <c r="AD1896" s="75"/>
      <c r="AE1896" s="75"/>
      <c r="AF1896" s="75"/>
      <c r="AG1896" s="75"/>
      <c r="AH1896" s="75"/>
      <c r="AI1896" s="75"/>
      <c r="AJ1896" s="75"/>
      <c r="AK1896" s="75"/>
      <c r="AL1896" s="75"/>
      <c r="AM1896" s="75"/>
    </row>
    <row r="1897">
      <c r="A1897" s="75"/>
      <c r="B1897" s="171"/>
      <c r="C1897" s="172"/>
      <c r="D1897" s="72"/>
      <c r="E1897" s="143"/>
      <c r="F1897" s="71"/>
      <c r="G1897" s="72"/>
      <c r="H1897" s="173"/>
      <c r="I1897" s="71"/>
      <c r="J1897" s="72"/>
      <c r="K1897" s="173"/>
      <c r="L1897" s="71"/>
      <c r="M1897" s="71"/>
      <c r="N1897" s="71"/>
      <c r="O1897" s="72"/>
      <c r="P1897" s="174"/>
      <c r="Q1897" s="71"/>
      <c r="R1897" s="72"/>
      <c r="S1897" s="175"/>
      <c r="T1897" s="72"/>
      <c r="U1897" s="176"/>
      <c r="V1897" s="71"/>
      <c r="W1897" s="72"/>
      <c r="X1897" s="176"/>
      <c r="Y1897" s="72"/>
      <c r="Z1897" s="175"/>
      <c r="AA1897" s="72"/>
      <c r="AB1897" s="177"/>
      <c r="AC1897" s="75"/>
      <c r="AD1897" s="75"/>
      <c r="AE1897" s="75"/>
      <c r="AF1897" s="75"/>
      <c r="AG1897" s="75"/>
      <c r="AH1897" s="75"/>
      <c r="AI1897" s="75"/>
      <c r="AJ1897" s="75"/>
      <c r="AK1897" s="75"/>
      <c r="AL1897" s="75"/>
      <c r="AM1897" s="75"/>
    </row>
    <row r="1898">
      <c r="A1898" s="75"/>
      <c r="B1898" s="171"/>
      <c r="C1898" s="172"/>
      <c r="D1898" s="72"/>
      <c r="E1898" s="143"/>
      <c r="F1898" s="71"/>
      <c r="G1898" s="72"/>
      <c r="H1898" s="173"/>
      <c r="I1898" s="71"/>
      <c r="J1898" s="72"/>
      <c r="K1898" s="173"/>
      <c r="L1898" s="71"/>
      <c r="M1898" s="71"/>
      <c r="N1898" s="71"/>
      <c r="O1898" s="72"/>
      <c r="P1898" s="174"/>
      <c r="Q1898" s="71"/>
      <c r="R1898" s="72"/>
      <c r="S1898" s="175"/>
      <c r="T1898" s="72"/>
      <c r="U1898" s="176"/>
      <c r="V1898" s="71"/>
      <c r="W1898" s="72"/>
      <c r="X1898" s="176"/>
      <c r="Y1898" s="72"/>
      <c r="Z1898" s="175"/>
      <c r="AA1898" s="72"/>
      <c r="AB1898" s="177"/>
      <c r="AC1898" s="75"/>
      <c r="AD1898" s="75"/>
      <c r="AE1898" s="75"/>
      <c r="AF1898" s="75"/>
      <c r="AG1898" s="75"/>
      <c r="AH1898" s="75"/>
      <c r="AI1898" s="75"/>
      <c r="AJ1898" s="75"/>
      <c r="AK1898" s="75"/>
      <c r="AL1898" s="75"/>
      <c r="AM1898" s="75"/>
    </row>
    <row r="1899">
      <c r="A1899" s="75"/>
      <c r="B1899" s="171"/>
      <c r="C1899" s="172"/>
      <c r="D1899" s="72"/>
      <c r="E1899" s="143"/>
      <c r="F1899" s="71"/>
      <c r="G1899" s="72"/>
      <c r="H1899" s="173"/>
      <c r="I1899" s="71"/>
      <c r="J1899" s="72"/>
      <c r="K1899" s="173"/>
      <c r="L1899" s="71"/>
      <c r="M1899" s="71"/>
      <c r="N1899" s="71"/>
      <c r="O1899" s="72"/>
      <c r="P1899" s="174"/>
      <c r="Q1899" s="71"/>
      <c r="R1899" s="72"/>
      <c r="S1899" s="175"/>
      <c r="T1899" s="72"/>
      <c r="U1899" s="176"/>
      <c r="V1899" s="71"/>
      <c r="W1899" s="72"/>
      <c r="X1899" s="176"/>
      <c r="Y1899" s="72"/>
      <c r="Z1899" s="175"/>
      <c r="AA1899" s="72"/>
      <c r="AB1899" s="177"/>
      <c r="AC1899" s="75"/>
      <c r="AD1899" s="75"/>
      <c r="AE1899" s="75"/>
      <c r="AF1899" s="75"/>
      <c r="AG1899" s="75"/>
      <c r="AH1899" s="75"/>
      <c r="AI1899" s="75"/>
      <c r="AJ1899" s="75"/>
      <c r="AK1899" s="75"/>
      <c r="AL1899" s="75"/>
      <c r="AM1899" s="75"/>
    </row>
    <row r="1900">
      <c r="A1900" s="75"/>
      <c r="B1900" s="171"/>
      <c r="C1900" s="172"/>
      <c r="D1900" s="72"/>
      <c r="E1900" s="143"/>
      <c r="F1900" s="71"/>
      <c r="G1900" s="72"/>
      <c r="H1900" s="173"/>
      <c r="I1900" s="71"/>
      <c r="J1900" s="72"/>
      <c r="K1900" s="173"/>
      <c r="L1900" s="71"/>
      <c r="M1900" s="71"/>
      <c r="N1900" s="71"/>
      <c r="O1900" s="72"/>
      <c r="P1900" s="174"/>
      <c r="Q1900" s="71"/>
      <c r="R1900" s="72"/>
      <c r="S1900" s="175"/>
      <c r="T1900" s="72"/>
      <c r="U1900" s="176"/>
      <c r="V1900" s="71"/>
      <c r="W1900" s="72"/>
      <c r="X1900" s="176"/>
      <c r="Y1900" s="72"/>
      <c r="Z1900" s="175"/>
      <c r="AA1900" s="72"/>
      <c r="AB1900" s="177"/>
      <c r="AC1900" s="75"/>
      <c r="AD1900" s="75"/>
      <c r="AE1900" s="75"/>
      <c r="AF1900" s="75"/>
      <c r="AG1900" s="75"/>
      <c r="AH1900" s="75"/>
      <c r="AI1900" s="75"/>
      <c r="AJ1900" s="75"/>
      <c r="AK1900" s="75"/>
      <c r="AL1900" s="75"/>
      <c r="AM1900" s="75"/>
    </row>
    <row r="1901">
      <c r="A1901" s="75"/>
      <c r="B1901" s="171"/>
      <c r="C1901" s="172"/>
      <c r="D1901" s="72"/>
      <c r="E1901" s="143"/>
      <c r="F1901" s="71"/>
      <c r="G1901" s="72"/>
      <c r="H1901" s="173"/>
      <c r="I1901" s="71"/>
      <c r="J1901" s="72"/>
      <c r="K1901" s="173"/>
      <c r="L1901" s="71"/>
      <c r="M1901" s="71"/>
      <c r="N1901" s="71"/>
      <c r="O1901" s="72"/>
      <c r="P1901" s="174"/>
      <c r="Q1901" s="71"/>
      <c r="R1901" s="72"/>
      <c r="S1901" s="175"/>
      <c r="T1901" s="72"/>
      <c r="U1901" s="176"/>
      <c r="V1901" s="71"/>
      <c r="W1901" s="72"/>
      <c r="X1901" s="176"/>
      <c r="Y1901" s="72"/>
      <c r="Z1901" s="175"/>
      <c r="AA1901" s="72"/>
      <c r="AB1901" s="177"/>
      <c r="AC1901" s="75"/>
      <c r="AD1901" s="75"/>
      <c r="AE1901" s="75"/>
      <c r="AF1901" s="75"/>
      <c r="AG1901" s="75"/>
      <c r="AH1901" s="75"/>
      <c r="AI1901" s="75"/>
      <c r="AJ1901" s="75"/>
      <c r="AK1901" s="75"/>
      <c r="AL1901" s="75"/>
      <c r="AM1901" s="75"/>
    </row>
    <row r="1902">
      <c r="A1902" s="75"/>
      <c r="B1902" s="171"/>
      <c r="C1902" s="172"/>
      <c r="D1902" s="72"/>
      <c r="E1902" s="143"/>
      <c r="F1902" s="71"/>
      <c r="G1902" s="72"/>
      <c r="H1902" s="173"/>
      <c r="I1902" s="71"/>
      <c r="J1902" s="72"/>
      <c r="K1902" s="173"/>
      <c r="L1902" s="71"/>
      <c r="M1902" s="71"/>
      <c r="N1902" s="71"/>
      <c r="O1902" s="72"/>
      <c r="P1902" s="174"/>
      <c r="Q1902" s="71"/>
      <c r="R1902" s="72"/>
      <c r="S1902" s="175"/>
      <c r="T1902" s="72"/>
      <c r="U1902" s="176"/>
      <c r="V1902" s="71"/>
      <c r="W1902" s="72"/>
      <c r="X1902" s="176"/>
      <c r="Y1902" s="72"/>
      <c r="Z1902" s="175"/>
      <c r="AA1902" s="72"/>
      <c r="AB1902" s="177"/>
      <c r="AC1902" s="75"/>
      <c r="AD1902" s="75"/>
      <c r="AE1902" s="75"/>
      <c r="AF1902" s="75"/>
      <c r="AG1902" s="75"/>
      <c r="AH1902" s="75"/>
      <c r="AI1902" s="75"/>
      <c r="AJ1902" s="75"/>
      <c r="AK1902" s="75"/>
      <c r="AL1902" s="75"/>
      <c r="AM1902" s="75"/>
    </row>
    <row r="1903">
      <c r="A1903" s="75"/>
      <c r="B1903" s="171"/>
      <c r="C1903" s="172"/>
      <c r="D1903" s="72"/>
      <c r="E1903" s="143"/>
      <c r="F1903" s="71"/>
      <c r="G1903" s="72"/>
      <c r="H1903" s="173"/>
      <c r="I1903" s="71"/>
      <c r="J1903" s="72"/>
      <c r="K1903" s="173"/>
      <c r="L1903" s="71"/>
      <c r="M1903" s="71"/>
      <c r="N1903" s="71"/>
      <c r="O1903" s="72"/>
      <c r="P1903" s="174"/>
      <c r="Q1903" s="71"/>
      <c r="R1903" s="72"/>
      <c r="S1903" s="175"/>
      <c r="T1903" s="72"/>
      <c r="U1903" s="176"/>
      <c r="V1903" s="71"/>
      <c r="W1903" s="72"/>
      <c r="X1903" s="176"/>
      <c r="Y1903" s="72"/>
      <c r="Z1903" s="175"/>
      <c r="AA1903" s="72"/>
      <c r="AB1903" s="177"/>
      <c r="AC1903" s="75"/>
      <c r="AD1903" s="75"/>
      <c r="AE1903" s="75"/>
      <c r="AF1903" s="75"/>
      <c r="AG1903" s="75"/>
      <c r="AH1903" s="75"/>
      <c r="AI1903" s="75"/>
      <c r="AJ1903" s="75"/>
      <c r="AK1903" s="75"/>
      <c r="AL1903" s="75"/>
      <c r="AM1903" s="75"/>
    </row>
    <row r="1904">
      <c r="A1904" s="75"/>
      <c r="B1904" s="171"/>
      <c r="C1904" s="172"/>
      <c r="D1904" s="72"/>
      <c r="E1904" s="143"/>
      <c r="F1904" s="71"/>
      <c r="G1904" s="72"/>
      <c r="H1904" s="173"/>
      <c r="I1904" s="71"/>
      <c r="J1904" s="72"/>
      <c r="K1904" s="173"/>
      <c r="L1904" s="71"/>
      <c r="M1904" s="71"/>
      <c r="N1904" s="71"/>
      <c r="O1904" s="72"/>
      <c r="P1904" s="174"/>
      <c r="Q1904" s="71"/>
      <c r="R1904" s="72"/>
      <c r="S1904" s="175"/>
      <c r="T1904" s="72"/>
      <c r="U1904" s="176"/>
      <c r="V1904" s="71"/>
      <c r="W1904" s="72"/>
      <c r="X1904" s="176"/>
      <c r="Y1904" s="72"/>
      <c r="Z1904" s="175"/>
      <c r="AA1904" s="72"/>
      <c r="AB1904" s="177"/>
      <c r="AC1904" s="75"/>
      <c r="AD1904" s="75"/>
      <c r="AE1904" s="75"/>
      <c r="AF1904" s="75"/>
      <c r="AG1904" s="75"/>
      <c r="AH1904" s="75"/>
      <c r="AI1904" s="75"/>
      <c r="AJ1904" s="75"/>
      <c r="AK1904" s="75"/>
      <c r="AL1904" s="75"/>
      <c r="AM1904" s="75"/>
    </row>
    <row r="1905">
      <c r="A1905" s="75"/>
      <c r="B1905" s="171"/>
      <c r="C1905" s="172"/>
      <c r="D1905" s="72"/>
      <c r="E1905" s="143"/>
      <c r="F1905" s="71"/>
      <c r="G1905" s="72"/>
      <c r="H1905" s="173"/>
      <c r="I1905" s="71"/>
      <c r="J1905" s="72"/>
      <c r="K1905" s="173"/>
      <c r="L1905" s="71"/>
      <c r="M1905" s="71"/>
      <c r="N1905" s="71"/>
      <c r="O1905" s="72"/>
      <c r="P1905" s="174"/>
      <c r="Q1905" s="71"/>
      <c r="R1905" s="72"/>
      <c r="S1905" s="175"/>
      <c r="T1905" s="72"/>
      <c r="U1905" s="176"/>
      <c r="V1905" s="71"/>
      <c r="W1905" s="72"/>
      <c r="X1905" s="176"/>
      <c r="Y1905" s="72"/>
      <c r="Z1905" s="175"/>
      <c r="AA1905" s="72"/>
      <c r="AB1905" s="177"/>
      <c r="AC1905" s="75"/>
      <c r="AD1905" s="75"/>
      <c r="AE1905" s="75"/>
      <c r="AF1905" s="75"/>
      <c r="AG1905" s="75"/>
      <c r="AH1905" s="75"/>
      <c r="AI1905" s="75"/>
      <c r="AJ1905" s="75"/>
      <c r="AK1905" s="75"/>
      <c r="AL1905" s="75"/>
      <c r="AM1905" s="75"/>
    </row>
    <row r="1906">
      <c r="A1906" s="75"/>
      <c r="B1906" s="171"/>
      <c r="C1906" s="172"/>
      <c r="D1906" s="72"/>
      <c r="E1906" s="143"/>
      <c r="F1906" s="71"/>
      <c r="G1906" s="72"/>
      <c r="H1906" s="173"/>
      <c r="I1906" s="71"/>
      <c r="J1906" s="72"/>
      <c r="K1906" s="173"/>
      <c r="L1906" s="71"/>
      <c r="M1906" s="71"/>
      <c r="N1906" s="71"/>
      <c r="O1906" s="72"/>
      <c r="P1906" s="174"/>
      <c r="Q1906" s="71"/>
      <c r="R1906" s="72"/>
      <c r="S1906" s="175"/>
      <c r="T1906" s="72"/>
      <c r="U1906" s="176"/>
      <c r="V1906" s="71"/>
      <c r="W1906" s="72"/>
      <c r="X1906" s="176"/>
      <c r="Y1906" s="72"/>
      <c r="Z1906" s="175"/>
      <c r="AA1906" s="72"/>
      <c r="AB1906" s="177"/>
      <c r="AC1906" s="75"/>
      <c r="AD1906" s="75"/>
      <c r="AE1906" s="75"/>
      <c r="AF1906" s="75"/>
      <c r="AG1906" s="75"/>
      <c r="AH1906" s="75"/>
      <c r="AI1906" s="75"/>
      <c r="AJ1906" s="75"/>
      <c r="AK1906" s="75"/>
      <c r="AL1906" s="75"/>
      <c r="AM1906" s="75"/>
    </row>
    <row r="1907">
      <c r="A1907" s="75"/>
      <c r="B1907" s="171"/>
      <c r="C1907" s="172"/>
      <c r="D1907" s="72"/>
      <c r="E1907" s="143"/>
      <c r="F1907" s="71"/>
      <c r="G1907" s="72"/>
      <c r="H1907" s="173"/>
      <c r="I1907" s="71"/>
      <c r="J1907" s="72"/>
      <c r="K1907" s="173"/>
      <c r="L1907" s="71"/>
      <c r="M1907" s="71"/>
      <c r="N1907" s="71"/>
      <c r="O1907" s="72"/>
      <c r="P1907" s="174"/>
      <c r="Q1907" s="71"/>
      <c r="R1907" s="72"/>
      <c r="S1907" s="175"/>
      <c r="T1907" s="72"/>
      <c r="U1907" s="176"/>
      <c r="V1907" s="71"/>
      <c r="W1907" s="72"/>
      <c r="X1907" s="176"/>
      <c r="Y1907" s="72"/>
      <c r="Z1907" s="175"/>
      <c r="AA1907" s="72"/>
      <c r="AB1907" s="177"/>
      <c r="AC1907" s="75"/>
      <c r="AD1907" s="75"/>
      <c r="AE1907" s="75"/>
      <c r="AF1907" s="75"/>
      <c r="AG1907" s="75"/>
      <c r="AH1907" s="75"/>
      <c r="AI1907" s="75"/>
      <c r="AJ1907" s="75"/>
      <c r="AK1907" s="75"/>
      <c r="AL1907" s="75"/>
      <c r="AM1907" s="75"/>
    </row>
    <row r="1908">
      <c r="A1908" s="75"/>
      <c r="B1908" s="171"/>
      <c r="C1908" s="172"/>
      <c r="D1908" s="72"/>
      <c r="E1908" s="143"/>
      <c r="F1908" s="71"/>
      <c r="G1908" s="72"/>
      <c r="H1908" s="173"/>
      <c r="I1908" s="71"/>
      <c r="J1908" s="72"/>
      <c r="K1908" s="173"/>
      <c r="L1908" s="71"/>
      <c r="M1908" s="71"/>
      <c r="N1908" s="71"/>
      <c r="O1908" s="72"/>
      <c r="P1908" s="174"/>
      <c r="Q1908" s="71"/>
      <c r="R1908" s="72"/>
      <c r="S1908" s="175"/>
      <c r="T1908" s="72"/>
      <c r="U1908" s="176"/>
      <c r="V1908" s="71"/>
      <c r="W1908" s="72"/>
      <c r="X1908" s="176"/>
      <c r="Y1908" s="72"/>
      <c r="Z1908" s="175"/>
      <c r="AA1908" s="72"/>
      <c r="AB1908" s="177"/>
      <c r="AC1908" s="75"/>
      <c r="AD1908" s="75"/>
      <c r="AE1908" s="75"/>
      <c r="AF1908" s="75"/>
      <c r="AG1908" s="75"/>
      <c r="AH1908" s="75"/>
      <c r="AI1908" s="75"/>
      <c r="AJ1908" s="75"/>
      <c r="AK1908" s="75"/>
      <c r="AL1908" s="75"/>
      <c r="AM1908" s="75"/>
    </row>
    <row r="1909">
      <c r="A1909" s="75"/>
      <c r="B1909" s="171"/>
      <c r="C1909" s="172"/>
      <c r="D1909" s="72"/>
      <c r="E1909" s="143"/>
      <c r="F1909" s="71"/>
      <c r="G1909" s="72"/>
      <c r="H1909" s="173"/>
      <c r="I1909" s="71"/>
      <c r="J1909" s="72"/>
      <c r="K1909" s="173"/>
      <c r="L1909" s="71"/>
      <c r="M1909" s="71"/>
      <c r="N1909" s="71"/>
      <c r="O1909" s="72"/>
      <c r="P1909" s="174"/>
      <c r="Q1909" s="71"/>
      <c r="R1909" s="72"/>
      <c r="S1909" s="175"/>
      <c r="T1909" s="72"/>
      <c r="U1909" s="176"/>
      <c r="V1909" s="71"/>
      <c r="W1909" s="72"/>
      <c r="X1909" s="176"/>
      <c r="Y1909" s="72"/>
      <c r="Z1909" s="175"/>
      <c r="AA1909" s="72"/>
      <c r="AB1909" s="177"/>
      <c r="AC1909" s="75"/>
      <c r="AD1909" s="75"/>
      <c r="AE1909" s="75"/>
      <c r="AF1909" s="75"/>
      <c r="AG1909" s="75"/>
      <c r="AH1909" s="75"/>
      <c r="AI1909" s="75"/>
      <c r="AJ1909" s="75"/>
      <c r="AK1909" s="75"/>
      <c r="AL1909" s="75"/>
      <c r="AM1909" s="75"/>
    </row>
    <row r="1910">
      <c r="A1910" s="75"/>
      <c r="B1910" s="171"/>
      <c r="C1910" s="172"/>
      <c r="D1910" s="72"/>
      <c r="E1910" s="143"/>
      <c r="F1910" s="71"/>
      <c r="G1910" s="72"/>
      <c r="H1910" s="173"/>
      <c r="I1910" s="71"/>
      <c r="J1910" s="72"/>
      <c r="K1910" s="173"/>
      <c r="L1910" s="71"/>
      <c r="M1910" s="71"/>
      <c r="N1910" s="71"/>
      <c r="O1910" s="72"/>
      <c r="P1910" s="174"/>
      <c r="Q1910" s="71"/>
      <c r="R1910" s="72"/>
      <c r="S1910" s="175"/>
      <c r="T1910" s="72"/>
      <c r="U1910" s="176"/>
      <c r="V1910" s="71"/>
      <c r="W1910" s="72"/>
      <c r="X1910" s="176"/>
      <c r="Y1910" s="72"/>
      <c r="Z1910" s="175"/>
      <c r="AA1910" s="72"/>
      <c r="AB1910" s="177"/>
      <c r="AC1910" s="75"/>
      <c r="AD1910" s="75"/>
      <c r="AE1910" s="75"/>
      <c r="AF1910" s="75"/>
      <c r="AG1910" s="75"/>
      <c r="AH1910" s="75"/>
      <c r="AI1910" s="75"/>
      <c r="AJ1910" s="75"/>
      <c r="AK1910" s="75"/>
      <c r="AL1910" s="75"/>
      <c r="AM1910" s="75"/>
    </row>
    <row r="1911">
      <c r="A1911" s="75"/>
      <c r="B1911" s="171"/>
      <c r="C1911" s="172"/>
      <c r="D1911" s="72"/>
      <c r="E1911" s="143"/>
      <c r="F1911" s="71"/>
      <c r="G1911" s="72"/>
      <c r="H1911" s="173"/>
      <c r="I1911" s="71"/>
      <c r="J1911" s="72"/>
      <c r="K1911" s="173"/>
      <c r="L1911" s="71"/>
      <c r="M1911" s="71"/>
      <c r="N1911" s="71"/>
      <c r="O1911" s="72"/>
      <c r="P1911" s="174"/>
      <c r="Q1911" s="71"/>
      <c r="R1911" s="72"/>
      <c r="S1911" s="175"/>
      <c r="T1911" s="72"/>
      <c r="U1911" s="176"/>
      <c r="V1911" s="71"/>
      <c r="W1911" s="72"/>
      <c r="X1911" s="176"/>
      <c r="Y1911" s="72"/>
      <c r="Z1911" s="175"/>
      <c r="AA1911" s="72"/>
      <c r="AB1911" s="177"/>
      <c r="AC1911" s="75"/>
      <c r="AD1911" s="75"/>
      <c r="AE1911" s="75"/>
      <c r="AF1911" s="75"/>
      <c r="AG1911" s="75"/>
      <c r="AH1911" s="75"/>
      <c r="AI1911" s="75"/>
      <c r="AJ1911" s="75"/>
      <c r="AK1911" s="75"/>
      <c r="AL1911" s="75"/>
      <c r="AM1911" s="75"/>
    </row>
    <row r="1912">
      <c r="A1912" s="75"/>
      <c r="B1912" s="171"/>
      <c r="C1912" s="172"/>
      <c r="D1912" s="72"/>
      <c r="E1912" s="143"/>
      <c r="F1912" s="71"/>
      <c r="G1912" s="72"/>
      <c r="H1912" s="173"/>
      <c r="I1912" s="71"/>
      <c r="J1912" s="72"/>
      <c r="K1912" s="173"/>
      <c r="L1912" s="71"/>
      <c r="M1912" s="71"/>
      <c r="N1912" s="71"/>
      <c r="O1912" s="72"/>
      <c r="P1912" s="174"/>
      <c r="Q1912" s="71"/>
      <c r="R1912" s="72"/>
      <c r="S1912" s="175"/>
      <c r="T1912" s="72"/>
      <c r="U1912" s="176"/>
      <c r="V1912" s="71"/>
      <c r="W1912" s="72"/>
      <c r="X1912" s="176"/>
      <c r="Y1912" s="72"/>
      <c r="Z1912" s="175"/>
      <c r="AA1912" s="72"/>
      <c r="AB1912" s="177"/>
      <c r="AC1912" s="75"/>
      <c r="AD1912" s="75"/>
      <c r="AE1912" s="75"/>
      <c r="AF1912" s="75"/>
      <c r="AG1912" s="75"/>
      <c r="AH1912" s="75"/>
      <c r="AI1912" s="75"/>
      <c r="AJ1912" s="75"/>
      <c r="AK1912" s="75"/>
      <c r="AL1912" s="75"/>
      <c r="AM1912" s="75"/>
    </row>
    <row r="1913">
      <c r="A1913" s="75"/>
      <c r="B1913" s="171"/>
      <c r="C1913" s="172"/>
      <c r="D1913" s="72"/>
      <c r="E1913" s="143"/>
      <c r="F1913" s="71"/>
      <c r="G1913" s="72"/>
      <c r="H1913" s="173"/>
      <c r="I1913" s="71"/>
      <c r="J1913" s="72"/>
      <c r="K1913" s="173"/>
      <c r="L1913" s="71"/>
      <c r="M1913" s="71"/>
      <c r="N1913" s="71"/>
      <c r="O1913" s="72"/>
      <c r="P1913" s="174"/>
      <c r="Q1913" s="71"/>
      <c r="R1913" s="72"/>
      <c r="S1913" s="175"/>
      <c r="T1913" s="72"/>
      <c r="U1913" s="176"/>
      <c r="V1913" s="71"/>
      <c r="W1913" s="72"/>
      <c r="X1913" s="176"/>
      <c r="Y1913" s="72"/>
      <c r="Z1913" s="175"/>
      <c r="AA1913" s="72"/>
      <c r="AB1913" s="177"/>
      <c r="AC1913" s="75"/>
      <c r="AD1913" s="75"/>
      <c r="AE1913" s="75"/>
      <c r="AF1913" s="75"/>
      <c r="AG1913" s="75"/>
      <c r="AH1913" s="75"/>
      <c r="AI1913" s="75"/>
      <c r="AJ1913" s="75"/>
      <c r="AK1913" s="75"/>
      <c r="AL1913" s="75"/>
      <c r="AM1913" s="75"/>
    </row>
    <row r="1914">
      <c r="A1914" s="75"/>
      <c r="B1914" s="171"/>
      <c r="C1914" s="172"/>
      <c r="D1914" s="72"/>
      <c r="E1914" s="143"/>
      <c r="F1914" s="71"/>
      <c r="G1914" s="72"/>
      <c r="H1914" s="173"/>
      <c r="I1914" s="71"/>
      <c r="J1914" s="72"/>
      <c r="K1914" s="173"/>
      <c r="L1914" s="71"/>
      <c r="M1914" s="71"/>
      <c r="N1914" s="71"/>
      <c r="O1914" s="72"/>
      <c r="P1914" s="174"/>
      <c r="Q1914" s="71"/>
      <c r="R1914" s="72"/>
      <c r="S1914" s="175"/>
      <c r="T1914" s="72"/>
      <c r="U1914" s="176"/>
      <c r="V1914" s="71"/>
      <c r="W1914" s="72"/>
      <c r="X1914" s="176"/>
      <c r="Y1914" s="72"/>
      <c r="Z1914" s="175"/>
      <c r="AA1914" s="72"/>
      <c r="AB1914" s="177"/>
      <c r="AC1914" s="75"/>
      <c r="AD1914" s="75"/>
      <c r="AE1914" s="75"/>
      <c r="AF1914" s="75"/>
      <c r="AG1914" s="75"/>
      <c r="AH1914" s="75"/>
      <c r="AI1914" s="75"/>
      <c r="AJ1914" s="75"/>
      <c r="AK1914" s="75"/>
      <c r="AL1914" s="75"/>
      <c r="AM1914" s="75"/>
    </row>
    <row r="1915">
      <c r="A1915" s="75"/>
      <c r="B1915" s="171"/>
      <c r="C1915" s="172"/>
      <c r="D1915" s="72"/>
      <c r="E1915" s="143"/>
      <c r="F1915" s="71"/>
      <c r="G1915" s="72"/>
      <c r="H1915" s="173"/>
      <c r="I1915" s="71"/>
      <c r="J1915" s="72"/>
      <c r="K1915" s="173"/>
      <c r="L1915" s="71"/>
      <c r="M1915" s="71"/>
      <c r="N1915" s="71"/>
      <c r="O1915" s="72"/>
      <c r="P1915" s="174"/>
      <c r="Q1915" s="71"/>
      <c r="R1915" s="72"/>
      <c r="S1915" s="175"/>
      <c r="T1915" s="72"/>
      <c r="U1915" s="176"/>
      <c r="V1915" s="71"/>
      <c r="W1915" s="72"/>
      <c r="X1915" s="176"/>
      <c r="Y1915" s="72"/>
      <c r="Z1915" s="175"/>
      <c r="AA1915" s="72"/>
      <c r="AB1915" s="177"/>
      <c r="AC1915" s="75"/>
      <c r="AD1915" s="75"/>
      <c r="AE1915" s="75"/>
      <c r="AF1915" s="75"/>
      <c r="AG1915" s="75"/>
      <c r="AH1915" s="75"/>
      <c r="AI1915" s="75"/>
      <c r="AJ1915" s="75"/>
      <c r="AK1915" s="75"/>
      <c r="AL1915" s="75"/>
      <c r="AM1915" s="75"/>
    </row>
    <row r="1916">
      <c r="A1916" s="75"/>
      <c r="B1916" s="171"/>
      <c r="C1916" s="172"/>
      <c r="D1916" s="72"/>
      <c r="E1916" s="143"/>
      <c r="F1916" s="71"/>
      <c r="G1916" s="72"/>
      <c r="H1916" s="173"/>
      <c r="I1916" s="71"/>
      <c r="J1916" s="72"/>
      <c r="K1916" s="173"/>
      <c r="L1916" s="71"/>
      <c r="M1916" s="71"/>
      <c r="N1916" s="71"/>
      <c r="O1916" s="72"/>
      <c r="P1916" s="174"/>
      <c r="Q1916" s="71"/>
      <c r="R1916" s="72"/>
      <c r="S1916" s="175"/>
      <c r="T1916" s="72"/>
      <c r="U1916" s="176"/>
      <c r="V1916" s="71"/>
      <c r="W1916" s="72"/>
      <c r="X1916" s="176"/>
      <c r="Y1916" s="72"/>
      <c r="Z1916" s="175"/>
      <c r="AA1916" s="72"/>
      <c r="AB1916" s="177"/>
      <c r="AC1916" s="75"/>
      <c r="AD1916" s="75"/>
      <c r="AE1916" s="75"/>
      <c r="AF1916" s="75"/>
      <c r="AG1916" s="75"/>
      <c r="AH1916" s="75"/>
      <c r="AI1916" s="75"/>
      <c r="AJ1916" s="75"/>
      <c r="AK1916" s="75"/>
      <c r="AL1916" s="75"/>
      <c r="AM1916" s="75"/>
    </row>
    <row r="1917">
      <c r="A1917" s="75"/>
      <c r="B1917" s="171"/>
      <c r="C1917" s="172"/>
      <c r="D1917" s="72"/>
      <c r="E1917" s="143"/>
      <c r="F1917" s="71"/>
      <c r="G1917" s="72"/>
      <c r="H1917" s="173"/>
      <c r="I1917" s="71"/>
      <c r="J1917" s="72"/>
      <c r="K1917" s="173"/>
      <c r="L1917" s="71"/>
      <c r="M1917" s="71"/>
      <c r="N1917" s="71"/>
      <c r="O1917" s="72"/>
      <c r="P1917" s="174"/>
      <c r="Q1917" s="71"/>
      <c r="R1917" s="72"/>
      <c r="S1917" s="175"/>
      <c r="T1917" s="72"/>
      <c r="U1917" s="176"/>
      <c r="V1917" s="71"/>
      <c r="W1917" s="72"/>
      <c r="X1917" s="176"/>
      <c r="Y1917" s="72"/>
      <c r="Z1917" s="175"/>
      <c r="AA1917" s="72"/>
      <c r="AB1917" s="177"/>
      <c r="AC1917" s="75"/>
      <c r="AD1917" s="75"/>
      <c r="AE1917" s="75"/>
      <c r="AF1917" s="75"/>
      <c r="AG1917" s="75"/>
      <c r="AH1917" s="75"/>
      <c r="AI1917" s="75"/>
      <c r="AJ1917" s="75"/>
      <c r="AK1917" s="75"/>
      <c r="AL1917" s="75"/>
      <c r="AM1917" s="75"/>
    </row>
    <row r="1918">
      <c r="A1918" s="75"/>
      <c r="B1918" s="171"/>
      <c r="C1918" s="172"/>
      <c r="D1918" s="72"/>
      <c r="E1918" s="143"/>
      <c r="F1918" s="71"/>
      <c r="G1918" s="72"/>
      <c r="H1918" s="173"/>
      <c r="I1918" s="71"/>
      <c r="J1918" s="72"/>
      <c r="K1918" s="173"/>
      <c r="L1918" s="71"/>
      <c r="M1918" s="71"/>
      <c r="N1918" s="71"/>
      <c r="O1918" s="72"/>
      <c r="P1918" s="174"/>
      <c r="Q1918" s="71"/>
      <c r="R1918" s="72"/>
      <c r="S1918" s="175"/>
      <c r="T1918" s="72"/>
      <c r="U1918" s="176"/>
      <c r="V1918" s="71"/>
      <c r="W1918" s="72"/>
      <c r="X1918" s="176"/>
      <c r="Y1918" s="72"/>
      <c r="Z1918" s="175"/>
      <c r="AA1918" s="72"/>
      <c r="AB1918" s="177"/>
      <c r="AC1918" s="75"/>
      <c r="AD1918" s="75"/>
      <c r="AE1918" s="75"/>
      <c r="AF1918" s="75"/>
      <c r="AG1918" s="75"/>
      <c r="AH1918" s="75"/>
      <c r="AI1918" s="75"/>
      <c r="AJ1918" s="75"/>
      <c r="AK1918" s="75"/>
      <c r="AL1918" s="75"/>
      <c r="AM1918" s="75"/>
    </row>
    <row r="1919">
      <c r="A1919" s="75"/>
      <c r="B1919" s="171"/>
      <c r="C1919" s="172"/>
      <c r="D1919" s="72"/>
      <c r="E1919" s="143"/>
      <c r="F1919" s="71"/>
      <c r="G1919" s="72"/>
      <c r="H1919" s="173"/>
      <c r="I1919" s="71"/>
      <c r="J1919" s="72"/>
      <c r="K1919" s="173"/>
      <c r="L1919" s="71"/>
      <c r="M1919" s="71"/>
      <c r="N1919" s="71"/>
      <c r="O1919" s="72"/>
      <c r="P1919" s="174"/>
      <c r="Q1919" s="71"/>
      <c r="R1919" s="72"/>
      <c r="S1919" s="175"/>
      <c r="T1919" s="72"/>
      <c r="U1919" s="176"/>
      <c r="V1919" s="71"/>
      <c r="W1919" s="72"/>
      <c r="X1919" s="176"/>
      <c r="Y1919" s="72"/>
      <c r="Z1919" s="175"/>
      <c r="AA1919" s="72"/>
      <c r="AB1919" s="177"/>
      <c r="AC1919" s="75"/>
      <c r="AD1919" s="75"/>
      <c r="AE1919" s="75"/>
      <c r="AF1919" s="75"/>
      <c r="AG1919" s="75"/>
      <c r="AH1919" s="75"/>
      <c r="AI1919" s="75"/>
      <c r="AJ1919" s="75"/>
      <c r="AK1919" s="75"/>
      <c r="AL1919" s="75"/>
      <c r="AM1919" s="75"/>
    </row>
    <row r="1920">
      <c r="A1920" s="75"/>
      <c r="B1920" s="171"/>
      <c r="C1920" s="172"/>
      <c r="D1920" s="72"/>
      <c r="E1920" s="143"/>
      <c r="F1920" s="71"/>
      <c r="G1920" s="72"/>
      <c r="H1920" s="173"/>
      <c r="I1920" s="71"/>
      <c r="J1920" s="72"/>
      <c r="K1920" s="173"/>
      <c r="L1920" s="71"/>
      <c r="M1920" s="71"/>
      <c r="N1920" s="71"/>
      <c r="O1920" s="72"/>
      <c r="P1920" s="174"/>
      <c r="Q1920" s="71"/>
      <c r="R1920" s="72"/>
      <c r="S1920" s="175"/>
      <c r="T1920" s="72"/>
      <c r="U1920" s="176"/>
      <c r="V1920" s="71"/>
      <c r="W1920" s="72"/>
      <c r="X1920" s="176"/>
      <c r="Y1920" s="72"/>
      <c r="Z1920" s="175"/>
      <c r="AA1920" s="72"/>
      <c r="AB1920" s="177"/>
      <c r="AC1920" s="75"/>
      <c r="AD1920" s="75"/>
      <c r="AE1920" s="75"/>
      <c r="AF1920" s="75"/>
      <c r="AG1920" s="75"/>
      <c r="AH1920" s="75"/>
      <c r="AI1920" s="75"/>
      <c r="AJ1920" s="75"/>
      <c r="AK1920" s="75"/>
      <c r="AL1920" s="75"/>
      <c r="AM1920" s="75"/>
    </row>
    <row r="1921">
      <c r="A1921" s="75"/>
      <c r="B1921" s="171"/>
      <c r="C1921" s="172"/>
      <c r="D1921" s="72"/>
      <c r="E1921" s="143"/>
      <c r="F1921" s="71"/>
      <c r="G1921" s="72"/>
      <c r="H1921" s="173"/>
      <c r="I1921" s="71"/>
      <c r="J1921" s="72"/>
      <c r="K1921" s="173"/>
      <c r="L1921" s="71"/>
      <c r="M1921" s="71"/>
      <c r="N1921" s="71"/>
      <c r="O1921" s="72"/>
      <c r="P1921" s="174"/>
      <c r="Q1921" s="71"/>
      <c r="R1921" s="72"/>
      <c r="S1921" s="175"/>
      <c r="T1921" s="72"/>
      <c r="U1921" s="176"/>
      <c r="V1921" s="71"/>
      <c r="W1921" s="72"/>
      <c r="X1921" s="176"/>
      <c r="Y1921" s="72"/>
      <c r="Z1921" s="175"/>
      <c r="AA1921" s="72"/>
      <c r="AB1921" s="177"/>
      <c r="AC1921" s="75"/>
      <c r="AD1921" s="75"/>
      <c r="AE1921" s="75"/>
      <c r="AF1921" s="75"/>
      <c r="AG1921" s="75"/>
      <c r="AH1921" s="75"/>
      <c r="AI1921" s="75"/>
      <c r="AJ1921" s="75"/>
      <c r="AK1921" s="75"/>
      <c r="AL1921" s="75"/>
      <c r="AM1921" s="75"/>
    </row>
    <row r="1922">
      <c r="A1922" s="75"/>
      <c r="B1922" s="171"/>
      <c r="C1922" s="172"/>
      <c r="D1922" s="72"/>
      <c r="E1922" s="143"/>
      <c r="F1922" s="71"/>
      <c r="G1922" s="72"/>
      <c r="H1922" s="173"/>
      <c r="I1922" s="71"/>
      <c r="J1922" s="72"/>
      <c r="K1922" s="173"/>
      <c r="L1922" s="71"/>
      <c r="M1922" s="71"/>
      <c r="N1922" s="71"/>
      <c r="O1922" s="72"/>
      <c r="P1922" s="174"/>
      <c r="Q1922" s="71"/>
      <c r="R1922" s="72"/>
      <c r="S1922" s="175"/>
      <c r="T1922" s="72"/>
      <c r="U1922" s="176"/>
      <c r="V1922" s="71"/>
      <c r="W1922" s="72"/>
      <c r="X1922" s="176"/>
      <c r="Y1922" s="72"/>
      <c r="Z1922" s="175"/>
      <c r="AA1922" s="72"/>
      <c r="AB1922" s="177"/>
      <c r="AC1922" s="75"/>
      <c r="AD1922" s="75"/>
      <c r="AE1922" s="75"/>
      <c r="AF1922" s="75"/>
      <c r="AG1922" s="75"/>
      <c r="AH1922" s="75"/>
      <c r="AI1922" s="75"/>
      <c r="AJ1922" s="75"/>
      <c r="AK1922" s="75"/>
      <c r="AL1922" s="75"/>
      <c r="AM1922" s="75"/>
    </row>
    <row r="1923">
      <c r="A1923" s="75"/>
      <c r="B1923" s="171"/>
      <c r="C1923" s="172"/>
      <c r="D1923" s="72"/>
      <c r="E1923" s="143"/>
      <c r="F1923" s="71"/>
      <c r="G1923" s="72"/>
      <c r="H1923" s="173"/>
      <c r="I1923" s="71"/>
      <c r="J1923" s="72"/>
      <c r="K1923" s="173"/>
      <c r="L1923" s="71"/>
      <c r="M1923" s="71"/>
      <c r="N1923" s="71"/>
      <c r="O1923" s="72"/>
      <c r="P1923" s="174"/>
      <c r="Q1923" s="71"/>
      <c r="R1923" s="72"/>
      <c r="S1923" s="175"/>
      <c r="T1923" s="72"/>
      <c r="U1923" s="176"/>
      <c r="V1923" s="71"/>
      <c r="W1923" s="72"/>
      <c r="X1923" s="176"/>
      <c r="Y1923" s="72"/>
      <c r="Z1923" s="175"/>
      <c r="AA1923" s="72"/>
      <c r="AB1923" s="177"/>
      <c r="AC1923" s="75"/>
      <c r="AD1923" s="75"/>
      <c r="AE1923" s="75"/>
      <c r="AF1923" s="75"/>
      <c r="AG1923" s="75"/>
      <c r="AH1923" s="75"/>
      <c r="AI1923" s="75"/>
      <c r="AJ1923" s="75"/>
      <c r="AK1923" s="75"/>
      <c r="AL1923" s="75"/>
      <c r="AM1923" s="75"/>
    </row>
    <row r="1924">
      <c r="A1924" s="75"/>
      <c r="B1924" s="171"/>
      <c r="C1924" s="172"/>
      <c r="D1924" s="72"/>
      <c r="E1924" s="143"/>
      <c r="F1924" s="71"/>
      <c r="G1924" s="72"/>
      <c r="H1924" s="173"/>
      <c r="I1924" s="71"/>
      <c r="J1924" s="72"/>
      <c r="K1924" s="173"/>
      <c r="L1924" s="71"/>
      <c r="M1924" s="71"/>
      <c r="N1924" s="71"/>
      <c r="O1924" s="72"/>
      <c r="P1924" s="174"/>
      <c r="Q1924" s="71"/>
      <c r="R1924" s="72"/>
      <c r="S1924" s="175"/>
      <c r="T1924" s="72"/>
      <c r="U1924" s="176"/>
      <c r="V1924" s="71"/>
      <c r="W1924" s="72"/>
      <c r="X1924" s="176"/>
      <c r="Y1924" s="72"/>
      <c r="Z1924" s="175"/>
      <c r="AA1924" s="72"/>
      <c r="AB1924" s="177"/>
      <c r="AC1924" s="75"/>
      <c r="AD1924" s="75"/>
      <c r="AE1924" s="75"/>
      <c r="AF1924" s="75"/>
      <c r="AG1924" s="75"/>
      <c r="AH1924" s="75"/>
      <c r="AI1924" s="75"/>
      <c r="AJ1924" s="75"/>
      <c r="AK1924" s="75"/>
      <c r="AL1924" s="75"/>
      <c r="AM1924" s="75"/>
    </row>
    <row r="1925">
      <c r="A1925" s="75"/>
      <c r="B1925" s="171"/>
      <c r="C1925" s="172"/>
      <c r="D1925" s="72"/>
      <c r="E1925" s="143"/>
      <c r="F1925" s="71"/>
      <c r="G1925" s="72"/>
      <c r="H1925" s="173"/>
      <c r="I1925" s="71"/>
      <c r="J1925" s="72"/>
      <c r="K1925" s="173"/>
      <c r="L1925" s="71"/>
      <c r="M1925" s="71"/>
      <c r="N1925" s="71"/>
      <c r="O1925" s="72"/>
      <c r="P1925" s="174"/>
      <c r="Q1925" s="71"/>
      <c r="R1925" s="72"/>
      <c r="S1925" s="175"/>
      <c r="T1925" s="72"/>
      <c r="U1925" s="176"/>
      <c r="V1925" s="71"/>
      <c r="W1925" s="72"/>
      <c r="X1925" s="176"/>
      <c r="Y1925" s="72"/>
      <c r="Z1925" s="175"/>
      <c r="AA1925" s="72"/>
      <c r="AB1925" s="177"/>
      <c r="AC1925" s="75"/>
      <c r="AD1925" s="75"/>
      <c r="AE1925" s="75"/>
      <c r="AF1925" s="75"/>
      <c r="AG1925" s="75"/>
      <c r="AH1925" s="75"/>
      <c r="AI1925" s="75"/>
      <c r="AJ1925" s="75"/>
      <c r="AK1925" s="75"/>
      <c r="AL1925" s="75"/>
      <c r="AM1925" s="75"/>
    </row>
    <row r="1926">
      <c r="A1926" s="75"/>
      <c r="B1926" s="171"/>
      <c r="C1926" s="172"/>
      <c r="D1926" s="72"/>
      <c r="E1926" s="143"/>
      <c r="F1926" s="71"/>
      <c r="G1926" s="72"/>
      <c r="H1926" s="173"/>
      <c r="I1926" s="71"/>
      <c r="J1926" s="72"/>
      <c r="K1926" s="173"/>
      <c r="L1926" s="71"/>
      <c r="M1926" s="71"/>
      <c r="N1926" s="71"/>
      <c r="O1926" s="72"/>
      <c r="P1926" s="174"/>
      <c r="Q1926" s="71"/>
      <c r="R1926" s="72"/>
      <c r="S1926" s="175"/>
      <c r="T1926" s="72"/>
      <c r="U1926" s="176"/>
      <c r="V1926" s="71"/>
      <c r="W1926" s="72"/>
      <c r="X1926" s="176"/>
      <c r="Y1926" s="72"/>
      <c r="Z1926" s="175"/>
      <c r="AA1926" s="72"/>
      <c r="AB1926" s="177"/>
      <c r="AC1926" s="75"/>
      <c r="AD1926" s="75"/>
      <c r="AE1926" s="75"/>
      <c r="AF1926" s="75"/>
      <c r="AG1926" s="75"/>
      <c r="AH1926" s="75"/>
      <c r="AI1926" s="75"/>
      <c r="AJ1926" s="75"/>
      <c r="AK1926" s="75"/>
      <c r="AL1926" s="75"/>
      <c r="AM1926" s="75"/>
    </row>
    <row r="1927">
      <c r="A1927" s="75"/>
      <c r="B1927" s="171"/>
      <c r="C1927" s="172"/>
      <c r="D1927" s="72"/>
      <c r="E1927" s="143"/>
      <c r="F1927" s="71"/>
      <c r="G1927" s="72"/>
      <c r="H1927" s="173"/>
      <c r="I1927" s="71"/>
      <c r="J1927" s="72"/>
      <c r="K1927" s="173"/>
      <c r="L1927" s="71"/>
      <c r="M1927" s="71"/>
      <c r="N1927" s="71"/>
      <c r="O1927" s="72"/>
      <c r="P1927" s="174"/>
      <c r="Q1927" s="71"/>
      <c r="R1927" s="72"/>
      <c r="S1927" s="175"/>
      <c r="T1927" s="72"/>
      <c r="U1927" s="176"/>
      <c r="V1927" s="71"/>
      <c r="W1927" s="72"/>
      <c r="X1927" s="176"/>
      <c r="Y1927" s="72"/>
      <c r="Z1927" s="175"/>
      <c r="AA1927" s="72"/>
      <c r="AB1927" s="177"/>
      <c r="AC1927" s="75"/>
      <c r="AD1927" s="75"/>
      <c r="AE1927" s="75"/>
      <c r="AF1927" s="75"/>
      <c r="AG1927" s="75"/>
      <c r="AH1927" s="75"/>
      <c r="AI1927" s="75"/>
      <c r="AJ1927" s="75"/>
      <c r="AK1927" s="75"/>
      <c r="AL1927" s="75"/>
      <c r="AM1927" s="75"/>
    </row>
    <row r="1928">
      <c r="A1928" s="75"/>
      <c r="B1928" s="171"/>
      <c r="C1928" s="172"/>
      <c r="D1928" s="72"/>
      <c r="E1928" s="143"/>
      <c r="F1928" s="71"/>
      <c r="G1928" s="72"/>
      <c r="H1928" s="173"/>
      <c r="I1928" s="71"/>
      <c r="J1928" s="72"/>
      <c r="K1928" s="173"/>
      <c r="L1928" s="71"/>
      <c r="M1928" s="71"/>
      <c r="N1928" s="71"/>
      <c r="O1928" s="72"/>
      <c r="P1928" s="174"/>
      <c r="Q1928" s="71"/>
      <c r="R1928" s="72"/>
      <c r="S1928" s="175"/>
      <c r="T1928" s="72"/>
      <c r="U1928" s="176"/>
      <c r="V1928" s="71"/>
      <c r="W1928" s="72"/>
      <c r="X1928" s="176"/>
      <c r="Y1928" s="72"/>
      <c r="Z1928" s="175"/>
      <c r="AA1928" s="72"/>
      <c r="AB1928" s="177"/>
      <c r="AC1928" s="75"/>
      <c r="AD1928" s="75"/>
      <c r="AE1928" s="75"/>
      <c r="AF1928" s="75"/>
      <c r="AG1928" s="75"/>
      <c r="AH1928" s="75"/>
      <c r="AI1928" s="75"/>
      <c r="AJ1928" s="75"/>
      <c r="AK1928" s="75"/>
      <c r="AL1928" s="75"/>
      <c r="AM1928" s="75"/>
    </row>
    <row r="1929">
      <c r="A1929" s="75"/>
      <c r="B1929" s="171"/>
      <c r="C1929" s="172"/>
      <c r="D1929" s="72"/>
      <c r="E1929" s="143"/>
      <c r="F1929" s="71"/>
      <c r="G1929" s="72"/>
      <c r="H1929" s="173"/>
      <c r="I1929" s="71"/>
      <c r="J1929" s="72"/>
      <c r="K1929" s="173"/>
      <c r="L1929" s="71"/>
      <c r="M1929" s="71"/>
      <c r="N1929" s="71"/>
      <c r="O1929" s="72"/>
      <c r="P1929" s="174"/>
      <c r="Q1929" s="71"/>
      <c r="R1929" s="72"/>
      <c r="S1929" s="175"/>
      <c r="T1929" s="72"/>
      <c r="U1929" s="176"/>
      <c r="V1929" s="71"/>
      <c r="W1929" s="72"/>
      <c r="X1929" s="176"/>
      <c r="Y1929" s="72"/>
      <c r="Z1929" s="175"/>
      <c r="AA1929" s="72"/>
      <c r="AB1929" s="177"/>
      <c r="AC1929" s="75"/>
      <c r="AD1929" s="75"/>
      <c r="AE1929" s="75"/>
      <c r="AF1929" s="75"/>
      <c r="AG1929" s="75"/>
      <c r="AH1929" s="75"/>
      <c r="AI1929" s="75"/>
      <c r="AJ1929" s="75"/>
      <c r="AK1929" s="75"/>
      <c r="AL1929" s="75"/>
      <c r="AM1929" s="75"/>
    </row>
    <row r="1930">
      <c r="A1930" s="75"/>
      <c r="B1930" s="171"/>
      <c r="C1930" s="172"/>
      <c r="D1930" s="72"/>
      <c r="E1930" s="143"/>
      <c r="F1930" s="71"/>
      <c r="G1930" s="72"/>
      <c r="H1930" s="173"/>
      <c r="I1930" s="71"/>
      <c r="J1930" s="72"/>
      <c r="K1930" s="173"/>
      <c r="L1930" s="71"/>
      <c r="M1930" s="71"/>
      <c r="N1930" s="71"/>
      <c r="O1930" s="72"/>
      <c r="P1930" s="174"/>
      <c r="Q1930" s="71"/>
      <c r="R1930" s="72"/>
      <c r="S1930" s="175"/>
      <c r="T1930" s="72"/>
      <c r="U1930" s="176"/>
      <c r="V1930" s="71"/>
      <c r="W1930" s="72"/>
      <c r="X1930" s="176"/>
      <c r="Y1930" s="72"/>
      <c r="Z1930" s="175"/>
      <c r="AA1930" s="72"/>
      <c r="AB1930" s="177"/>
      <c r="AC1930" s="75"/>
      <c r="AD1930" s="75"/>
      <c r="AE1930" s="75"/>
      <c r="AF1930" s="75"/>
      <c r="AG1930" s="75"/>
      <c r="AH1930" s="75"/>
      <c r="AI1930" s="75"/>
      <c r="AJ1930" s="75"/>
      <c r="AK1930" s="75"/>
      <c r="AL1930" s="75"/>
      <c r="AM1930" s="75"/>
    </row>
    <row r="1931">
      <c r="A1931" s="75"/>
      <c r="B1931" s="171"/>
      <c r="C1931" s="172"/>
      <c r="D1931" s="72"/>
      <c r="E1931" s="143"/>
      <c r="F1931" s="71"/>
      <c r="G1931" s="72"/>
      <c r="H1931" s="173"/>
      <c r="I1931" s="71"/>
      <c r="J1931" s="72"/>
      <c r="K1931" s="173"/>
      <c r="L1931" s="71"/>
      <c r="M1931" s="71"/>
      <c r="N1931" s="71"/>
      <c r="O1931" s="72"/>
      <c r="P1931" s="174"/>
      <c r="Q1931" s="71"/>
      <c r="R1931" s="72"/>
      <c r="S1931" s="175"/>
      <c r="T1931" s="72"/>
      <c r="U1931" s="176"/>
      <c r="V1931" s="71"/>
      <c r="W1931" s="72"/>
      <c r="X1931" s="176"/>
      <c r="Y1931" s="72"/>
      <c r="Z1931" s="175"/>
      <c r="AA1931" s="72"/>
      <c r="AB1931" s="177"/>
      <c r="AC1931" s="75"/>
      <c r="AD1931" s="75"/>
      <c r="AE1931" s="75"/>
      <c r="AF1931" s="75"/>
      <c r="AG1931" s="75"/>
      <c r="AH1931" s="75"/>
      <c r="AI1931" s="75"/>
      <c r="AJ1931" s="75"/>
      <c r="AK1931" s="75"/>
      <c r="AL1931" s="75"/>
      <c r="AM1931" s="75"/>
    </row>
    <row r="1932">
      <c r="A1932" s="75"/>
      <c r="B1932" s="171"/>
      <c r="C1932" s="172"/>
      <c r="D1932" s="72"/>
      <c r="E1932" s="143"/>
      <c r="F1932" s="71"/>
      <c r="G1932" s="72"/>
      <c r="H1932" s="173"/>
      <c r="I1932" s="71"/>
      <c r="J1932" s="72"/>
      <c r="K1932" s="173"/>
      <c r="L1932" s="71"/>
      <c r="M1932" s="71"/>
      <c r="N1932" s="71"/>
      <c r="O1932" s="72"/>
      <c r="P1932" s="174"/>
      <c r="Q1932" s="71"/>
      <c r="R1932" s="72"/>
      <c r="S1932" s="175"/>
      <c r="T1932" s="72"/>
      <c r="U1932" s="176"/>
      <c r="V1932" s="71"/>
      <c r="W1932" s="72"/>
      <c r="X1932" s="176"/>
      <c r="Y1932" s="72"/>
      <c r="Z1932" s="175"/>
      <c r="AA1932" s="72"/>
      <c r="AB1932" s="177"/>
      <c r="AC1932" s="75"/>
      <c r="AD1932" s="75"/>
      <c r="AE1932" s="75"/>
      <c r="AF1932" s="75"/>
      <c r="AG1932" s="75"/>
      <c r="AH1932" s="75"/>
      <c r="AI1932" s="75"/>
      <c r="AJ1932" s="75"/>
      <c r="AK1932" s="75"/>
      <c r="AL1932" s="75"/>
      <c r="AM1932" s="75"/>
    </row>
    <row r="1933">
      <c r="A1933" s="75"/>
      <c r="B1933" s="171"/>
      <c r="C1933" s="172"/>
      <c r="D1933" s="72"/>
      <c r="E1933" s="143"/>
      <c r="F1933" s="71"/>
      <c r="G1933" s="72"/>
      <c r="H1933" s="173"/>
      <c r="I1933" s="71"/>
      <c r="J1933" s="72"/>
      <c r="K1933" s="173"/>
      <c r="L1933" s="71"/>
      <c r="M1933" s="71"/>
      <c r="N1933" s="71"/>
      <c r="O1933" s="72"/>
      <c r="P1933" s="174"/>
      <c r="Q1933" s="71"/>
      <c r="R1933" s="72"/>
      <c r="S1933" s="175"/>
      <c r="T1933" s="72"/>
      <c r="U1933" s="176"/>
      <c r="V1933" s="71"/>
      <c r="W1933" s="72"/>
      <c r="X1933" s="176"/>
      <c r="Y1933" s="72"/>
      <c r="Z1933" s="175"/>
      <c r="AA1933" s="72"/>
      <c r="AB1933" s="177"/>
      <c r="AC1933" s="75"/>
      <c r="AD1933" s="75"/>
      <c r="AE1933" s="75"/>
      <c r="AF1933" s="75"/>
      <c r="AG1933" s="75"/>
      <c r="AH1933" s="75"/>
      <c r="AI1933" s="75"/>
      <c r="AJ1933" s="75"/>
      <c r="AK1933" s="75"/>
      <c r="AL1933" s="75"/>
      <c r="AM1933" s="75"/>
    </row>
    <row r="1934">
      <c r="A1934" s="75"/>
      <c r="B1934" s="171"/>
      <c r="C1934" s="172"/>
      <c r="D1934" s="72"/>
      <c r="E1934" s="143"/>
      <c r="F1934" s="71"/>
      <c r="G1934" s="72"/>
      <c r="H1934" s="173"/>
      <c r="I1934" s="71"/>
      <c r="J1934" s="72"/>
      <c r="K1934" s="173"/>
      <c r="L1934" s="71"/>
      <c r="M1934" s="71"/>
      <c r="N1934" s="71"/>
      <c r="O1934" s="72"/>
      <c r="P1934" s="174"/>
      <c r="Q1934" s="71"/>
      <c r="R1934" s="72"/>
      <c r="S1934" s="175"/>
      <c r="T1934" s="72"/>
      <c r="U1934" s="176"/>
      <c r="V1934" s="71"/>
      <c r="W1934" s="72"/>
      <c r="X1934" s="176"/>
      <c r="Y1934" s="72"/>
      <c r="Z1934" s="175"/>
      <c r="AA1934" s="72"/>
      <c r="AB1934" s="177"/>
      <c r="AC1934" s="75"/>
      <c r="AD1934" s="75"/>
      <c r="AE1934" s="75"/>
      <c r="AF1934" s="75"/>
      <c r="AG1934" s="75"/>
      <c r="AH1934" s="75"/>
      <c r="AI1934" s="75"/>
      <c r="AJ1934" s="75"/>
      <c r="AK1934" s="75"/>
      <c r="AL1934" s="75"/>
      <c r="AM1934" s="75"/>
    </row>
    <row r="1935">
      <c r="A1935" s="75"/>
      <c r="B1935" s="171"/>
      <c r="C1935" s="172"/>
      <c r="D1935" s="72"/>
      <c r="E1935" s="143"/>
      <c r="F1935" s="71"/>
      <c r="G1935" s="72"/>
      <c r="H1935" s="173"/>
      <c r="I1935" s="71"/>
      <c r="J1935" s="72"/>
      <c r="K1935" s="173"/>
      <c r="L1935" s="71"/>
      <c r="M1935" s="71"/>
      <c r="N1935" s="71"/>
      <c r="O1935" s="72"/>
      <c r="P1935" s="174"/>
      <c r="Q1935" s="71"/>
      <c r="R1935" s="72"/>
      <c r="S1935" s="175"/>
      <c r="T1935" s="72"/>
      <c r="U1935" s="176"/>
      <c r="V1935" s="71"/>
      <c r="W1935" s="72"/>
      <c r="X1935" s="176"/>
      <c r="Y1935" s="72"/>
      <c r="Z1935" s="175"/>
      <c r="AA1935" s="72"/>
      <c r="AB1935" s="177"/>
      <c r="AC1935" s="75"/>
      <c r="AD1935" s="75"/>
      <c r="AE1935" s="75"/>
      <c r="AF1935" s="75"/>
      <c r="AG1935" s="75"/>
      <c r="AH1935" s="75"/>
      <c r="AI1935" s="75"/>
      <c r="AJ1935" s="75"/>
      <c r="AK1935" s="75"/>
      <c r="AL1935" s="75"/>
      <c r="AM1935" s="75"/>
    </row>
    <row r="1936">
      <c r="A1936" s="75"/>
      <c r="B1936" s="171"/>
      <c r="C1936" s="172"/>
      <c r="D1936" s="72"/>
      <c r="E1936" s="143"/>
      <c r="F1936" s="71"/>
      <c r="G1936" s="72"/>
      <c r="H1936" s="173"/>
      <c r="I1936" s="71"/>
      <c r="J1936" s="72"/>
      <c r="K1936" s="173"/>
      <c r="L1936" s="71"/>
      <c r="M1936" s="71"/>
      <c r="N1936" s="71"/>
      <c r="O1936" s="72"/>
      <c r="P1936" s="174"/>
      <c r="Q1936" s="71"/>
      <c r="R1936" s="72"/>
      <c r="S1936" s="175"/>
      <c r="T1936" s="72"/>
      <c r="U1936" s="176"/>
      <c r="V1936" s="71"/>
      <c r="W1936" s="72"/>
      <c r="X1936" s="176"/>
      <c r="Y1936" s="72"/>
      <c r="Z1936" s="175"/>
      <c r="AA1936" s="72"/>
      <c r="AB1936" s="177"/>
      <c r="AC1936" s="75"/>
      <c r="AD1936" s="75"/>
      <c r="AE1936" s="75"/>
      <c r="AF1936" s="75"/>
      <c r="AG1936" s="75"/>
      <c r="AH1936" s="75"/>
      <c r="AI1936" s="75"/>
      <c r="AJ1936" s="75"/>
      <c r="AK1936" s="75"/>
      <c r="AL1936" s="75"/>
      <c r="AM1936" s="75"/>
    </row>
    <row r="1937">
      <c r="A1937" s="75"/>
      <c r="B1937" s="171"/>
      <c r="C1937" s="172"/>
      <c r="D1937" s="72"/>
      <c r="E1937" s="143"/>
      <c r="F1937" s="71"/>
      <c r="G1937" s="72"/>
      <c r="H1937" s="173"/>
      <c r="I1937" s="71"/>
      <c r="J1937" s="72"/>
      <c r="K1937" s="173"/>
      <c r="L1937" s="71"/>
      <c r="M1937" s="71"/>
      <c r="N1937" s="71"/>
      <c r="O1937" s="72"/>
      <c r="P1937" s="174"/>
      <c r="Q1937" s="71"/>
      <c r="R1937" s="72"/>
      <c r="S1937" s="175"/>
      <c r="T1937" s="72"/>
      <c r="U1937" s="176"/>
      <c r="V1937" s="71"/>
      <c r="W1937" s="72"/>
      <c r="X1937" s="176"/>
      <c r="Y1937" s="72"/>
      <c r="Z1937" s="175"/>
      <c r="AA1937" s="72"/>
      <c r="AB1937" s="177"/>
      <c r="AC1937" s="75"/>
      <c r="AD1937" s="75"/>
      <c r="AE1937" s="75"/>
      <c r="AF1937" s="75"/>
      <c r="AG1937" s="75"/>
      <c r="AH1937" s="75"/>
      <c r="AI1937" s="75"/>
      <c r="AJ1937" s="75"/>
      <c r="AK1937" s="75"/>
      <c r="AL1937" s="75"/>
      <c r="AM1937" s="75"/>
    </row>
    <row r="1938">
      <c r="A1938" s="75"/>
      <c r="B1938" s="171"/>
      <c r="C1938" s="172"/>
      <c r="D1938" s="72"/>
      <c r="E1938" s="143"/>
      <c r="F1938" s="71"/>
      <c r="G1938" s="72"/>
      <c r="H1938" s="173"/>
      <c r="I1938" s="71"/>
      <c r="J1938" s="72"/>
      <c r="K1938" s="173"/>
      <c r="L1938" s="71"/>
      <c r="M1938" s="71"/>
      <c r="N1938" s="71"/>
      <c r="O1938" s="72"/>
      <c r="P1938" s="174"/>
      <c r="Q1938" s="71"/>
      <c r="R1938" s="72"/>
      <c r="S1938" s="175"/>
      <c r="T1938" s="72"/>
      <c r="U1938" s="176"/>
      <c r="V1938" s="71"/>
      <c r="W1938" s="72"/>
      <c r="X1938" s="176"/>
      <c r="Y1938" s="72"/>
      <c r="Z1938" s="175"/>
      <c r="AA1938" s="72"/>
      <c r="AB1938" s="177"/>
      <c r="AC1938" s="75"/>
      <c r="AD1938" s="75"/>
      <c r="AE1938" s="75"/>
      <c r="AF1938" s="75"/>
      <c r="AG1938" s="75"/>
      <c r="AH1938" s="75"/>
      <c r="AI1938" s="75"/>
      <c r="AJ1938" s="75"/>
      <c r="AK1938" s="75"/>
      <c r="AL1938" s="75"/>
      <c r="AM1938" s="75"/>
    </row>
    <row r="1939">
      <c r="A1939" s="75"/>
      <c r="B1939" s="171"/>
      <c r="C1939" s="172"/>
      <c r="D1939" s="72"/>
      <c r="E1939" s="143"/>
      <c r="F1939" s="71"/>
      <c r="G1939" s="72"/>
      <c r="H1939" s="173"/>
      <c r="I1939" s="71"/>
      <c r="J1939" s="72"/>
      <c r="K1939" s="173"/>
      <c r="L1939" s="71"/>
      <c r="M1939" s="71"/>
      <c r="N1939" s="71"/>
      <c r="O1939" s="72"/>
      <c r="P1939" s="174"/>
      <c r="Q1939" s="71"/>
      <c r="R1939" s="72"/>
      <c r="S1939" s="175"/>
      <c r="T1939" s="72"/>
      <c r="U1939" s="176"/>
      <c r="V1939" s="71"/>
      <c r="W1939" s="72"/>
      <c r="X1939" s="176"/>
      <c r="Y1939" s="72"/>
      <c r="Z1939" s="175"/>
      <c r="AA1939" s="72"/>
      <c r="AB1939" s="177"/>
      <c r="AC1939" s="75"/>
      <c r="AD1939" s="75"/>
      <c r="AE1939" s="75"/>
      <c r="AF1939" s="75"/>
      <c r="AG1939" s="75"/>
      <c r="AH1939" s="75"/>
      <c r="AI1939" s="75"/>
      <c r="AJ1939" s="75"/>
      <c r="AK1939" s="75"/>
      <c r="AL1939" s="75"/>
      <c r="AM1939" s="75"/>
    </row>
    <row r="1940">
      <c r="A1940" s="75"/>
      <c r="B1940" s="171"/>
      <c r="C1940" s="172"/>
      <c r="D1940" s="72"/>
      <c r="E1940" s="143"/>
      <c r="F1940" s="71"/>
      <c r="G1940" s="72"/>
      <c r="H1940" s="173"/>
      <c r="I1940" s="71"/>
      <c r="J1940" s="72"/>
      <c r="K1940" s="173"/>
      <c r="L1940" s="71"/>
      <c r="M1940" s="71"/>
      <c r="N1940" s="71"/>
      <c r="O1940" s="72"/>
      <c r="P1940" s="174"/>
      <c r="Q1940" s="71"/>
      <c r="R1940" s="72"/>
      <c r="S1940" s="175"/>
      <c r="T1940" s="72"/>
      <c r="U1940" s="176"/>
      <c r="V1940" s="71"/>
      <c r="W1940" s="72"/>
      <c r="X1940" s="176"/>
      <c r="Y1940" s="72"/>
      <c r="Z1940" s="175"/>
      <c r="AA1940" s="72"/>
      <c r="AB1940" s="177"/>
      <c r="AC1940" s="75"/>
      <c r="AD1940" s="75"/>
      <c r="AE1940" s="75"/>
      <c r="AF1940" s="75"/>
      <c r="AG1940" s="75"/>
      <c r="AH1940" s="75"/>
      <c r="AI1940" s="75"/>
      <c r="AJ1940" s="75"/>
      <c r="AK1940" s="75"/>
      <c r="AL1940" s="75"/>
      <c r="AM1940" s="75"/>
    </row>
    <row r="1941">
      <c r="A1941" s="75"/>
      <c r="B1941" s="171"/>
      <c r="C1941" s="172"/>
      <c r="D1941" s="72"/>
      <c r="E1941" s="143"/>
      <c r="F1941" s="71"/>
      <c r="G1941" s="72"/>
      <c r="H1941" s="173"/>
      <c r="I1941" s="71"/>
      <c r="J1941" s="72"/>
      <c r="K1941" s="173"/>
      <c r="L1941" s="71"/>
      <c r="M1941" s="71"/>
      <c r="N1941" s="71"/>
      <c r="O1941" s="72"/>
      <c r="P1941" s="174"/>
      <c r="Q1941" s="71"/>
      <c r="R1941" s="72"/>
      <c r="S1941" s="175"/>
      <c r="T1941" s="72"/>
      <c r="U1941" s="176"/>
      <c r="V1941" s="71"/>
      <c r="W1941" s="72"/>
      <c r="X1941" s="176"/>
      <c r="Y1941" s="72"/>
      <c r="Z1941" s="175"/>
      <c r="AA1941" s="72"/>
      <c r="AB1941" s="177"/>
      <c r="AC1941" s="75"/>
      <c r="AD1941" s="75"/>
      <c r="AE1941" s="75"/>
      <c r="AF1941" s="75"/>
      <c r="AG1941" s="75"/>
      <c r="AH1941" s="75"/>
      <c r="AI1941" s="75"/>
      <c r="AJ1941" s="75"/>
      <c r="AK1941" s="75"/>
      <c r="AL1941" s="75"/>
      <c r="AM1941" s="75"/>
    </row>
    <row r="1942">
      <c r="A1942" s="75"/>
      <c r="B1942" s="171"/>
      <c r="C1942" s="172"/>
      <c r="D1942" s="72"/>
      <c r="E1942" s="143"/>
      <c r="F1942" s="71"/>
      <c r="G1942" s="72"/>
      <c r="H1942" s="173"/>
      <c r="I1942" s="71"/>
      <c r="J1942" s="72"/>
      <c r="K1942" s="173"/>
      <c r="L1942" s="71"/>
      <c r="M1942" s="71"/>
      <c r="N1942" s="71"/>
      <c r="O1942" s="72"/>
      <c r="P1942" s="174"/>
      <c r="Q1942" s="71"/>
      <c r="R1942" s="72"/>
      <c r="S1942" s="175"/>
      <c r="T1942" s="72"/>
      <c r="U1942" s="176"/>
      <c r="V1942" s="71"/>
      <c r="W1942" s="72"/>
      <c r="X1942" s="176"/>
      <c r="Y1942" s="72"/>
      <c r="Z1942" s="175"/>
      <c r="AA1942" s="72"/>
      <c r="AB1942" s="177"/>
      <c r="AC1942" s="75"/>
      <c r="AD1942" s="75"/>
      <c r="AE1942" s="75"/>
      <c r="AF1942" s="75"/>
      <c r="AG1942" s="75"/>
      <c r="AH1942" s="75"/>
      <c r="AI1942" s="75"/>
      <c r="AJ1942" s="75"/>
      <c r="AK1942" s="75"/>
      <c r="AL1942" s="75"/>
      <c r="AM1942" s="75"/>
    </row>
    <row r="1943">
      <c r="A1943" s="75"/>
      <c r="B1943" s="171"/>
      <c r="C1943" s="172"/>
      <c r="D1943" s="72"/>
      <c r="E1943" s="143"/>
      <c r="F1943" s="71"/>
      <c r="G1943" s="72"/>
      <c r="H1943" s="173"/>
      <c r="I1943" s="71"/>
      <c r="J1943" s="72"/>
      <c r="K1943" s="173"/>
      <c r="L1943" s="71"/>
      <c r="M1943" s="71"/>
      <c r="N1943" s="71"/>
      <c r="O1943" s="72"/>
      <c r="P1943" s="174"/>
      <c r="Q1943" s="71"/>
      <c r="R1943" s="72"/>
      <c r="S1943" s="175"/>
      <c r="T1943" s="72"/>
      <c r="U1943" s="176"/>
      <c r="V1943" s="71"/>
      <c r="W1943" s="72"/>
      <c r="X1943" s="176"/>
      <c r="Y1943" s="72"/>
      <c r="Z1943" s="175"/>
      <c r="AA1943" s="72"/>
      <c r="AB1943" s="177"/>
      <c r="AC1943" s="75"/>
      <c r="AD1943" s="75"/>
      <c r="AE1943" s="75"/>
      <c r="AF1943" s="75"/>
      <c r="AG1943" s="75"/>
      <c r="AH1943" s="75"/>
      <c r="AI1943" s="75"/>
      <c r="AJ1943" s="75"/>
      <c r="AK1943" s="75"/>
      <c r="AL1943" s="75"/>
      <c r="AM1943" s="75"/>
    </row>
    <row r="1944">
      <c r="A1944" s="75"/>
      <c r="B1944" s="171"/>
      <c r="C1944" s="172"/>
      <c r="D1944" s="72"/>
      <c r="E1944" s="143"/>
      <c r="F1944" s="71"/>
      <c r="G1944" s="72"/>
      <c r="H1944" s="173"/>
      <c r="I1944" s="71"/>
      <c r="J1944" s="72"/>
      <c r="K1944" s="173"/>
      <c r="L1944" s="71"/>
      <c r="M1944" s="71"/>
      <c r="N1944" s="71"/>
      <c r="O1944" s="72"/>
      <c r="P1944" s="174"/>
      <c r="Q1944" s="71"/>
      <c r="R1944" s="72"/>
      <c r="S1944" s="175"/>
      <c r="T1944" s="72"/>
      <c r="U1944" s="176"/>
      <c r="V1944" s="71"/>
      <c r="W1944" s="72"/>
      <c r="X1944" s="176"/>
      <c r="Y1944" s="72"/>
      <c r="Z1944" s="175"/>
      <c r="AA1944" s="72"/>
      <c r="AB1944" s="177"/>
      <c r="AC1944" s="75"/>
      <c r="AD1944" s="75"/>
      <c r="AE1944" s="75"/>
      <c r="AF1944" s="75"/>
      <c r="AG1944" s="75"/>
      <c r="AH1944" s="75"/>
      <c r="AI1944" s="75"/>
      <c r="AJ1944" s="75"/>
      <c r="AK1944" s="75"/>
      <c r="AL1944" s="75"/>
      <c r="AM1944" s="75"/>
    </row>
    <row r="1945">
      <c r="A1945" s="75"/>
      <c r="B1945" s="171"/>
      <c r="C1945" s="172"/>
      <c r="D1945" s="72"/>
      <c r="E1945" s="143"/>
      <c r="F1945" s="71"/>
      <c r="G1945" s="72"/>
      <c r="H1945" s="173"/>
      <c r="I1945" s="71"/>
      <c r="J1945" s="72"/>
      <c r="K1945" s="173"/>
      <c r="L1945" s="71"/>
      <c r="M1945" s="71"/>
      <c r="N1945" s="71"/>
      <c r="O1945" s="72"/>
      <c r="P1945" s="174"/>
      <c r="Q1945" s="71"/>
      <c r="R1945" s="72"/>
      <c r="S1945" s="175"/>
      <c r="T1945" s="72"/>
      <c r="U1945" s="176"/>
      <c r="V1945" s="71"/>
      <c r="W1945" s="72"/>
      <c r="X1945" s="176"/>
      <c r="Y1945" s="72"/>
      <c r="Z1945" s="175"/>
      <c r="AA1945" s="72"/>
      <c r="AB1945" s="177"/>
      <c r="AC1945" s="75"/>
      <c r="AD1945" s="75"/>
      <c r="AE1945" s="75"/>
      <c r="AF1945" s="75"/>
      <c r="AG1945" s="75"/>
      <c r="AH1945" s="75"/>
      <c r="AI1945" s="75"/>
      <c r="AJ1945" s="75"/>
      <c r="AK1945" s="75"/>
      <c r="AL1945" s="75"/>
      <c r="AM1945" s="75"/>
    </row>
    <row r="1946">
      <c r="A1946" s="75"/>
      <c r="B1946" s="171"/>
      <c r="C1946" s="172"/>
      <c r="D1946" s="72"/>
      <c r="E1946" s="143"/>
      <c r="F1946" s="71"/>
      <c r="G1946" s="72"/>
      <c r="H1946" s="173"/>
      <c r="I1946" s="71"/>
      <c r="J1946" s="72"/>
      <c r="K1946" s="173"/>
      <c r="L1946" s="71"/>
      <c r="M1946" s="71"/>
      <c r="N1946" s="71"/>
      <c r="O1946" s="72"/>
      <c r="P1946" s="174"/>
      <c r="Q1946" s="71"/>
      <c r="R1946" s="72"/>
      <c r="S1946" s="175"/>
      <c r="T1946" s="72"/>
      <c r="U1946" s="176"/>
      <c r="V1946" s="71"/>
      <c r="W1946" s="72"/>
      <c r="X1946" s="176"/>
      <c r="Y1946" s="72"/>
      <c r="Z1946" s="175"/>
      <c r="AA1946" s="72"/>
      <c r="AB1946" s="177"/>
      <c r="AC1946" s="75"/>
      <c r="AD1946" s="75"/>
      <c r="AE1946" s="75"/>
      <c r="AF1946" s="75"/>
      <c r="AG1946" s="75"/>
      <c r="AH1946" s="75"/>
      <c r="AI1946" s="75"/>
      <c r="AJ1946" s="75"/>
      <c r="AK1946" s="75"/>
      <c r="AL1946" s="75"/>
      <c r="AM1946" s="75"/>
    </row>
    <row r="1947">
      <c r="A1947" s="75"/>
      <c r="B1947" s="171"/>
      <c r="C1947" s="172"/>
      <c r="D1947" s="72"/>
      <c r="E1947" s="143"/>
      <c r="F1947" s="71"/>
      <c r="G1947" s="72"/>
      <c r="H1947" s="173"/>
      <c r="I1947" s="71"/>
      <c r="J1947" s="72"/>
      <c r="K1947" s="173"/>
      <c r="L1947" s="71"/>
      <c r="M1947" s="71"/>
      <c r="N1947" s="71"/>
      <c r="O1947" s="72"/>
      <c r="P1947" s="174"/>
      <c r="Q1947" s="71"/>
      <c r="R1947" s="72"/>
      <c r="S1947" s="175"/>
      <c r="T1947" s="72"/>
      <c r="U1947" s="176"/>
      <c r="V1947" s="71"/>
      <c r="W1947" s="72"/>
      <c r="X1947" s="176"/>
      <c r="Y1947" s="72"/>
      <c r="Z1947" s="175"/>
      <c r="AA1947" s="72"/>
      <c r="AB1947" s="177"/>
      <c r="AC1947" s="75"/>
      <c r="AD1947" s="75"/>
      <c r="AE1947" s="75"/>
      <c r="AF1947" s="75"/>
      <c r="AG1947" s="75"/>
      <c r="AH1947" s="75"/>
      <c r="AI1947" s="75"/>
      <c r="AJ1947" s="75"/>
      <c r="AK1947" s="75"/>
      <c r="AL1947" s="75"/>
      <c r="AM1947" s="75"/>
    </row>
    <row r="1948">
      <c r="A1948" s="75"/>
      <c r="B1948" s="171"/>
      <c r="C1948" s="172"/>
      <c r="D1948" s="72"/>
      <c r="E1948" s="143"/>
      <c r="F1948" s="71"/>
      <c r="G1948" s="72"/>
      <c r="H1948" s="173"/>
      <c r="I1948" s="71"/>
      <c r="J1948" s="72"/>
      <c r="K1948" s="173"/>
      <c r="L1948" s="71"/>
      <c r="M1948" s="71"/>
      <c r="N1948" s="71"/>
      <c r="O1948" s="72"/>
      <c r="P1948" s="174"/>
      <c r="Q1948" s="71"/>
      <c r="R1948" s="72"/>
      <c r="S1948" s="175"/>
      <c r="T1948" s="72"/>
      <c r="U1948" s="176"/>
      <c r="V1948" s="71"/>
      <c r="W1948" s="72"/>
      <c r="X1948" s="176"/>
      <c r="Y1948" s="72"/>
      <c r="Z1948" s="175"/>
      <c r="AA1948" s="72"/>
      <c r="AB1948" s="177"/>
      <c r="AC1948" s="75"/>
      <c r="AD1948" s="75"/>
      <c r="AE1948" s="75"/>
      <c r="AF1948" s="75"/>
      <c r="AG1948" s="75"/>
      <c r="AH1948" s="75"/>
      <c r="AI1948" s="75"/>
      <c r="AJ1948" s="75"/>
      <c r="AK1948" s="75"/>
      <c r="AL1948" s="75"/>
      <c r="AM1948" s="75"/>
    </row>
    <row r="1949">
      <c r="A1949" s="75"/>
      <c r="B1949" s="171"/>
      <c r="C1949" s="172"/>
      <c r="D1949" s="72"/>
      <c r="E1949" s="143"/>
      <c r="F1949" s="71"/>
      <c r="G1949" s="72"/>
      <c r="H1949" s="173"/>
      <c r="I1949" s="71"/>
      <c r="J1949" s="72"/>
      <c r="K1949" s="173"/>
      <c r="L1949" s="71"/>
      <c r="M1949" s="71"/>
      <c r="N1949" s="71"/>
      <c r="O1949" s="72"/>
      <c r="P1949" s="174"/>
      <c r="Q1949" s="71"/>
      <c r="R1949" s="72"/>
      <c r="S1949" s="175"/>
      <c r="T1949" s="72"/>
      <c r="U1949" s="176"/>
      <c r="V1949" s="71"/>
      <c r="W1949" s="72"/>
      <c r="X1949" s="176"/>
      <c r="Y1949" s="72"/>
      <c r="Z1949" s="175"/>
      <c r="AA1949" s="72"/>
      <c r="AB1949" s="177"/>
      <c r="AC1949" s="75"/>
      <c r="AD1949" s="75"/>
      <c r="AE1949" s="75"/>
      <c r="AF1949" s="75"/>
      <c r="AG1949" s="75"/>
      <c r="AH1949" s="75"/>
      <c r="AI1949" s="75"/>
      <c r="AJ1949" s="75"/>
      <c r="AK1949" s="75"/>
      <c r="AL1949" s="75"/>
      <c r="AM1949" s="75"/>
    </row>
    <row r="1950">
      <c r="A1950" s="75"/>
      <c r="B1950" s="171"/>
      <c r="C1950" s="172"/>
      <c r="D1950" s="72"/>
      <c r="E1950" s="143"/>
      <c r="F1950" s="71"/>
      <c r="G1950" s="72"/>
      <c r="H1950" s="173"/>
      <c r="I1950" s="71"/>
      <c r="J1950" s="72"/>
      <c r="K1950" s="173"/>
      <c r="L1950" s="71"/>
      <c r="M1950" s="71"/>
      <c r="N1950" s="71"/>
      <c r="O1950" s="72"/>
      <c r="P1950" s="174"/>
      <c r="Q1950" s="71"/>
      <c r="R1950" s="72"/>
      <c r="S1950" s="175"/>
      <c r="T1950" s="72"/>
      <c r="U1950" s="176"/>
      <c r="V1950" s="71"/>
      <c r="W1950" s="72"/>
      <c r="X1950" s="176"/>
      <c r="Y1950" s="72"/>
      <c r="Z1950" s="175"/>
      <c r="AA1950" s="72"/>
      <c r="AB1950" s="177"/>
      <c r="AC1950" s="75"/>
      <c r="AD1950" s="75"/>
      <c r="AE1950" s="75"/>
      <c r="AF1950" s="75"/>
      <c r="AG1950" s="75"/>
      <c r="AH1950" s="75"/>
      <c r="AI1950" s="75"/>
      <c r="AJ1950" s="75"/>
      <c r="AK1950" s="75"/>
      <c r="AL1950" s="75"/>
      <c r="AM1950" s="75"/>
    </row>
    <row r="1951">
      <c r="A1951" s="75"/>
      <c r="B1951" s="171"/>
      <c r="C1951" s="172"/>
      <c r="D1951" s="72"/>
      <c r="E1951" s="143"/>
      <c r="F1951" s="71"/>
      <c r="G1951" s="72"/>
      <c r="H1951" s="173"/>
      <c r="I1951" s="71"/>
      <c r="J1951" s="72"/>
      <c r="K1951" s="173"/>
      <c r="L1951" s="71"/>
      <c r="M1951" s="71"/>
      <c r="N1951" s="71"/>
      <c r="O1951" s="72"/>
      <c r="P1951" s="174"/>
      <c r="Q1951" s="71"/>
      <c r="R1951" s="72"/>
      <c r="S1951" s="175"/>
      <c r="T1951" s="72"/>
      <c r="U1951" s="176"/>
      <c r="V1951" s="71"/>
      <c r="W1951" s="72"/>
      <c r="X1951" s="176"/>
      <c r="Y1951" s="72"/>
      <c r="Z1951" s="175"/>
      <c r="AA1951" s="72"/>
      <c r="AB1951" s="177"/>
      <c r="AC1951" s="75"/>
      <c r="AD1951" s="75"/>
      <c r="AE1951" s="75"/>
      <c r="AF1951" s="75"/>
      <c r="AG1951" s="75"/>
      <c r="AH1951" s="75"/>
      <c r="AI1951" s="75"/>
      <c r="AJ1951" s="75"/>
      <c r="AK1951" s="75"/>
      <c r="AL1951" s="75"/>
      <c r="AM1951" s="75"/>
    </row>
    <row r="1952">
      <c r="A1952" s="75"/>
      <c r="B1952" s="171"/>
      <c r="C1952" s="172"/>
      <c r="D1952" s="72"/>
      <c r="E1952" s="143"/>
      <c r="F1952" s="71"/>
      <c r="G1952" s="72"/>
      <c r="H1952" s="173"/>
      <c r="I1952" s="71"/>
      <c r="J1952" s="72"/>
      <c r="K1952" s="173"/>
      <c r="L1952" s="71"/>
      <c r="M1952" s="71"/>
      <c r="N1952" s="71"/>
      <c r="O1952" s="72"/>
      <c r="P1952" s="174"/>
      <c r="Q1952" s="71"/>
      <c r="R1952" s="72"/>
      <c r="S1952" s="175"/>
      <c r="T1952" s="72"/>
      <c r="U1952" s="176"/>
      <c r="V1952" s="71"/>
      <c r="W1952" s="72"/>
      <c r="X1952" s="176"/>
      <c r="Y1952" s="72"/>
      <c r="Z1952" s="175"/>
      <c r="AA1952" s="72"/>
      <c r="AB1952" s="177"/>
      <c r="AC1952" s="75"/>
      <c r="AD1952" s="75"/>
      <c r="AE1952" s="75"/>
      <c r="AF1952" s="75"/>
      <c r="AG1952" s="75"/>
      <c r="AH1952" s="75"/>
      <c r="AI1952" s="75"/>
      <c r="AJ1952" s="75"/>
      <c r="AK1952" s="75"/>
      <c r="AL1952" s="75"/>
      <c r="AM1952" s="75"/>
    </row>
    <row r="1953">
      <c r="A1953" s="75"/>
      <c r="B1953" s="171"/>
      <c r="C1953" s="172"/>
      <c r="D1953" s="72"/>
      <c r="E1953" s="143"/>
      <c r="F1953" s="71"/>
      <c r="G1953" s="72"/>
      <c r="H1953" s="173"/>
      <c r="I1953" s="71"/>
      <c r="J1953" s="72"/>
      <c r="K1953" s="173"/>
      <c r="L1953" s="71"/>
      <c r="M1953" s="71"/>
      <c r="N1953" s="71"/>
      <c r="O1953" s="72"/>
      <c r="P1953" s="174"/>
      <c r="Q1953" s="71"/>
      <c r="R1953" s="72"/>
      <c r="S1953" s="175"/>
      <c r="T1953" s="72"/>
      <c r="U1953" s="176"/>
      <c r="V1953" s="71"/>
      <c r="W1953" s="72"/>
      <c r="X1953" s="176"/>
      <c r="Y1953" s="72"/>
      <c r="Z1953" s="175"/>
      <c r="AA1953" s="72"/>
      <c r="AB1953" s="177"/>
      <c r="AC1953" s="75"/>
      <c r="AD1953" s="75"/>
      <c r="AE1953" s="75"/>
      <c r="AF1953" s="75"/>
      <c r="AG1953" s="75"/>
      <c r="AH1953" s="75"/>
      <c r="AI1953" s="75"/>
      <c r="AJ1953" s="75"/>
      <c r="AK1953" s="75"/>
      <c r="AL1953" s="75"/>
      <c r="AM1953" s="75"/>
    </row>
    <row r="1954">
      <c r="A1954" s="75"/>
      <c r="B1954" s="171"/>
      <c r="C1954" s="172"/>
      <c r="D1954" s="72"/>
      <c r="E1954" s="143"/>
      <c r="F1954" s="71"/>
      <c r="G1954" s="72"/>
      <c r="H1954" s="173"/>
      <c r="I1954" s="71"/>
      <c r="J1954" s="72"/>
      <c r="K1954" s="173"/>
      <c r="L1954" s="71"/>
      <c r="M1954" s="71"/>
      <c r="N1954" s="71"/>
      <c r="O1954" s="72"/>
      <c r="P1954" s="174"/>
      <c r="Q1954" s="71"/>
      <c r="R1954" s="72"/>
      <c r="S1954" s="175"/>
      <c r="T1954" s="72"/>
      <c r="U1954" s="176"/>
      <c r="V1954" s="71"/>
      <c r="W1954" s="72"/>
      <c r="X1954" s="176"/>
      <c r="Y1954" s="72"/>
      <c r="Z1954" s="175"/>
      <c r="AA1954" s="72"/>
      <c r="AB1954" s="177"/>
      <c r="AC1954" s="75"/>
      <c r="AD1954" s="75"/>
      <c r="AE1954" s="75"/>
      <c r="AF1954" s="75"/>
      <c r="AG1954" s="75"/>
      <c r="AH1954" s="75"/>
      <c r="AI1954" s="75"/>
      <c r="AJ1954" s="75"/>
      <c r="AK1954" s="75"/>
      <c r="AL1954" s="75"/>
      <c r="AM1954" s="75"/>
    </row>
    <row r="1955">
      <c r="A1955" s="75"/>
      <c r="B1955" s="171"/>
      <c r="C1955" s="172"/>
      <c r="D1955" s="72"/>
      <c r="E1955" s="143"/>
      <c r="F1955" s="71"/>
      <c r="G1955" s="72"/>
      <c r="H1955" s="173"/>
      <c r="I1955" s="71"/>
      <c r="J1955" s="72"/>
      <c r="K1955" s="173"/>
      <c r="L1955" s="71"/>
      <c r="M1955" s="71"/>
      <c r="N1955" s="71"/>
      <c r="O1955" s="72"/>
      <c r="P1955" s="174"/>
      <c r="Q1955" s="71"/>
      <c r="R1955" s="72"/>
      <c r="S1955" s="175"/>
      <c r="T1955" s="72"/>
      <c r="U1955" s="176"/>
      <c r="V1955" s="71"/>
      <c r="W1955" s="72"/>
      <c r="X1955" s="176"/>
      <c r="Y1955" s="72"/>
      <c r="Z1955" s="175"/>
      <c r="AA1955" s="72"/>
      <c r="AB1955" s="177"/>
      <c r="AC1955" s="75"/>
      <c r="AD1955" s="75"/>
      <c r="AE1955" s="75"/>
      <c r="AF1955" s="75"/>
      <c r="AG1955" s="75"/>
      <c r="AH1955" s="75"/>
      <c r="AI1955" s="75"/>
      <c r="AJ1955" s="75"/>
      <c r="AK1955" s="75"/>
      <c r="AL1955" s="75"/>
      <c r="AM1955" s="75"/>
    </row>
    <row r="1956">
      <c r="A1956" s="75"/>
      <c r="B1956" s="171"/>
      <c r="C1956" s="172"/>
      <c r="D1956" s="72"/>
      <c r="E1956" s="143"/>
      <c r="F1956" s="71"/>
      <c r="G1956" s="72"/>
      <c r="H1956" s="173"/>
      <c r="I1956" s="71"/>
      <c r="J1956" s="72"/>
      <c r="K1956" s="173"/>
      <c r="L1956" s="71"/>
      <c r="M1956" s="71"/>
      <c r="N1956" s="71"/>
      <c r="O1956" s="72"/>
      <c r="P1956" s="174"/>
      <c r="Q1956" s="71"/>
      <c r="R1956" s="72"/>
      <c r="S1956" s="175"/>
      <c r="T1956" s="72"/>
      <c r="U1956" s="176"/>
      <c r="V1956" s="71"/>
      <c r="W1956" s="72"/>
      <c r="X1956" s="176"/>
      <c r="Y1956" s="72"/>
      <c r="Z1956" s="175"/>
      <c r="AA1956" s="72"/>
      <c r="AB1956" s="177"/>
      <c r="AC1956" s="75"/>
      <c r="AD1956" s="75"/>
      <c r="AE1956" s="75"/>
      <c r="AF1956" s="75"/>
      <c r="AG1956" s="75"/>
      <c r="AH1956" s="75"/>
      <c r="AI1956" s="75"/>
      <c r="AJ1956" s="75"/>
      <c r="AK1956" s="75"/>
      <c r="AL1956" s="75"/>
      <c r="AM1956" s="75"/>
    </row>
    <row r="1957">
      <c r="A1957" s="75"/>
      <c r="B1957" s="171"/>
      <c r="C1957" s="172"/>
      <c r="D1957" s="72"/>
      <c r="E1957" s="143"/>
      <c r="F1957" s="71"/>
      <c r="G1957" s="72"/>
      <c r="H1957" s="173"/>
      <c r="I1957" s="71"/>
      <c r="J1957" s="72"/>
      <c r="K1957" s="173"/>
      <c r="L1957" s="71"/>
      <c r="M1957" s="71"/>
      <c r="N1957" s="71"/>
      <c r="O1957" s="72"/>
      <c r="P1957" s="174"/>
      <c r="Q1957" s="71"/>
      <c r="R1957" s="72"/>
      <c r="S1957" s="175"/>
      <c r="T1957" s="72"/>
      <c r="U1957" s="176"/>
      <c r="V1957" s="71"/>
      <c r="W1957" s="72"/>
      <c r="X1957" s="176"/>
      <c r="Y1957" s="72"/>
      <c r="Z1957" s="175"/>
      <c r="AA1957" s="72"/>
      <c r="AB1957" s="177"/>
      <c r="AC1957" s="75"/>
      <c r="AD1957" s="75"/>
      <c r="AE1957" s="75"/>
      <c r="AF1957" s="75"/>
      <c r="AG1957" s="75"/>
      <c r="AH1957" s="75"/>
      <c r="AI1957" s="75"/>
      <c r="AJ1957" s="75"/>
      <c r="AK1957" s="75"/>
      <c r="AL1957" s="75"/>
      <c r="AM1957" s="75"/>
    </row>
    <row r="1958">
      <c r="A1958" s="75"/>
      <c r="B1958" s="171"/>
      <c r="C1958" s="172"/>
      <c r="D1958" s="72"/>
      <c r="E1958" s="143"/>
      <c r="F1958" s="71"/>
      <c r="G1958" s="72"/>
      <c r="H1958" s="173"/>
      <c r="I1958" s="71"/>
      <c r="J1958" s="72"/>
      <c r="K1958" s="173"/>
      <c r="L1958" s="71"/>
      <c r="M1958" s="71"/>
      <c r="N1958" s="71"/>
      <c r="O1958" s="72"/>
      <c r="P1958" s="174"/>
      <c r="Q1958" s="71"/>
      <c r="R1958" s="72"/>
      <c r="S1958" s="175"/>
      <c r="T1958" s="72"/>
      <c r="U1958" s="176"/>
      <c r="V1958" s="71"/>
      <c r="W1958" s="72"/>
      <c r="X1958" s="176"/>
      <c r="Y1958" s="72"/>
      <c r="Z1958" s="175"/>
      <c r="AA1958" s="72"/>
      <c r="AB1958" s="177"/>
      <c r="AC1958" s="75"/>
      <c r="AD1958" s="75"/>
      <c r="AE1958" s="75"/>
      <c r="AF1958" s="75"/>
      <c r="AG1958" s="75"/>
      <c r="AH1958" s="75"/>
      <c r="AI1958" s="75"/>
      <c r="AJ1958" s="75"/>
      <c r="AK1958" s="75"/>
      <c r="AL1958" s="75"/>
      <c r="AM1958" s="75"/>
    </row>
    <row r="1959">
      <c r="A1959" s="75"/>
      <c r="B1959" s="171"/>
      <c r="C1959" s="172"/>
      <c r="D1959" s="72"/>
      <c r="E1959" s="143"/>
      <c r="F1959" s="71"/>
      <c r="G1959" s="72"/>
      <c r="H1959" s="173"/>
      <c r="I1959" s="71"/>
      <c r="J1959" s="72"/>
      <c r="K1959" s="173"/>
      <c r="L1959" s="71"/>
      <c r="M1959" s="71"/>
      <c r="N1959" s="71"/>
      <c r="O1959" s="72"/>
      <c r="P1959" s="174"/>
      <c r="Q1959" s="71"/>
      <c r="R1959" s="72"/>
      <c r="S1959" s="175"/>
      <c r="T1959" s="72"/>
      <c r="U1959" s="176"/>
      <c r="V1959" s="71"/>
      <c r="W1959" s="72"/>
      <c r="X1959" s="176"/>
      <c r="Y1959" s="72"/>
      <c r="Z1959" s="175"/>
      <c r="AA1959" s="72"/>
      <c r="AB1959" s="177"/>
      <c r="AC1959" s="75"/>
      <c r="AD1959" s="75"/>
      <c r="AE1959" s="75"/>
      <c r="AF1959" s="75"/>
      <c r="AG1959" s="75"/>
      <c r="AH1959" s="75"/>
      <c r="AI1959" s="75"/>
      <c r="AJ1959" s="75"/>
      <c r="AK1959" s="75"/>
      <c r="AL1959" s="75"/>
      <c r="AM1959" s="75"/>
    </row>
    <row r="1960">
      <c r="A1960" s="75"/>
      <c r="B1960" s="171"/>
      <c r="C1960" s="172"/>
      <c r="D1960" s="72"/>
      <c r="E1960" s="143"/>
      <c r="F1960" s="71"/>
      <c r="G1960" s="72"/>
      <c r="H1960" s="173"/>
      <c r="I1960" s="71"/>
      <c r="J1960" s="72"/>
      <c r="K1960" s="173"/>
      <c r="L1960" s="71"/>
      <c r="M1960" s="71"/>
      <c r="N1960" s="71"/>
      <c r="O1960" s="72"/>
      <c r="P1960" s="174"/>
      <c r="Q1960" s="71"/>
      <c r="R1960" s="72"/>
      <c r="S1960" s="175"/>
      <c r="T1960" s="72"/>
      <c r="U1960" s="176"/>
      <c r="V1960" s="71"/>
      <c r="W1960" s="72"/>
      <c r="X1960" s="176"/>
      <c r="Y1960" s="72"/>
      <c r="Z1960" s="175"/>
      <c r="AA1960" s="72"/>
      <c r="AB1960" s="177"/>
      <c r="AC1960" s="75"/>
      <c r="AD1960" s="75"/>
      <c r="AE1960" s="75"/>
      <c r="AF1960" s="75"/>
      <c r="AG1960" s="75"/>
      <c r="AH1960" s="75"/>
      <c r="AI1960" s="75"/>
      <c r="AJ1960" s="75"/>
      <c r="AK1960" s="75"/>
      <c r="AL1960" s="75"/>
      <c r="AM1960" s="75"/>
    </row>
    <row r="1961">
      <c r="A1961" s="75"/>
      <c r="B1961" s="171"/>
      <c r="C1961" s="172"/>
      <c r="D1961" s="72"/>
      <c r="E1961" s="143"/>
      <c r="F1961" s="71"/>
      <c r="G1961" s="72"/>
      <c r="H1961" s="173"/>
      <c r="I1961" s="71"/>
      <c r="J1961" s="72"/>
      <c r="K1961" s="173"/>
      <c r="L1961" s="71"/>
      <c r="M1961" s="71"/>
      <c r="N1961" s="71"/>
      <c r="O1961" s="72"/>
      <c r="P1961" s="174"/>
      <c r="Q1961" s="71"/>
      <c r="R1961" s="72"/>
      <c r="S1961" s="175"/>
      <c r="T1961" s="72"/>
      <c r="U1961" s="176"/>
      <c r="V1961" s="71"/>
      <c r="W1961" s="72"/>
      <c r="X1961" s="176"/>
      <c r="Y1961" s="72"/>
      <c r="Z1961" s="175"/>
      <c r="AA1961" s="72"/>
      <c r="AB1961" s="177"/>
      <c r="AC1961" s="75"/>
      <c r="AD1961" s="75"/>
      <c r="AE1961" s="75"/>
      <c r="AF1961" s="75"/>
      <c r="AG1961" s="75"/>
      <c r="AH1961" s="75"/>
      <c r="AI1961" s="75"/>
      <c r="AJ1961" s="75"/>
      <c r="AK1961" s="75"/>
      <c r="AL1961" s="75"/>
      <c r="AM1961" s="75"/>
    </row>
    <row r="1962">
      <c r="A1962" s="75"/>
      <c r="B1962" s="171"/>
      <c r="C1962" s="172"/>
      <c r="D1962" s="72"/>
      <c r="E1962" s="143"/>
      <c r="F1962" s="71"/>
      <c r="G1962" s="72"/>
      <c r="H1962" s="173"/>
      <c r="I1962" s="71"/>
      <c r="J1962" s="72"/>
      <c r="K1962" s="173"/>
      <c r="L1962" s="71"/>
      <c r="M1962" s="71"/>
      <c r="N1962" s="71"/>
      <c r="O1962" s="72"/>
      <c r="P1962" s="174"/>
      <c r="Q1962" s="71"/>
      <c r="R1962" s="72"/>
      <c r="S1962" s="175"/>
      <c r="T1962" s="72"/>
      <c r="U1962" s="176"/>
      <c r="V1962" s="71"/>
      <c r="W1962" s="72"/>
      <c r="X1962" s="176"/>
      <c r="Y1962" s="72"/>
      <c r="Z1962" s="175"/>
      <c r="AA1962" s="72"/>
      <c r="AB1962" s="177"/>
      <c r="AC1962" s="75"/>
      <c r="AD1962" s="75"/>
      <c r="AE1962" s="75"/>
      <c r="AF1962" s="75"/>
      <c r="AG1962" s="75"/>
      <c r="AH1962" s="75"/>
      <c r="AI1962" s="75"/>
      <c r="AJ1962" s="75"/>
      <c r="AK1962" s="75"/>
      <c r="AL1962" s="75"/>
      <c r="AM1962" s="75"/>
    </row>
    <row r="1963">
      <c r="A1963" s="75"/>
      <c r="B1963" s="171"/>
      <c r="C1963" s="172"/>
      <c r="D1963" s="72"/>
      <c r="E1963" s="143"/>
      <c r="F1963" s="71"/>
      <c r="G1963" s="72"/>
      <c r="H1963" s="173"/>
      <c r="I1963" s="71"/>
      <c r="J1963" s="72"/>
      <c r="K1963" s="173"/>
      <c r="L1963" s="71"/>
      <c r="M1963" s="71"/>
      <c r="N1963" s="71"/>
      <c r="O1963" s="72"/>
      <c r="P1963" s="174"/>
      <c r="Q1963" s="71"/>
      <c r="R1963" s="72"/>
      <c r="S1963" s="175"/>
      <c r="T1963" s="72"/>
      <c r="U1963" s="176"/>
      <c r="V1963" s="71"/>
      <c r="W1963" s="72"/>
      <c r="X1963" s="176"/>
      <c r="Y1963" s="72"/>
      <c r="Z1963" s="175"/>
      <c r="AA1963" s="72"/>
      <c r="AB1963" s="177"/>
      <c r="AC1963" s="75"/>
      <c r="AD1963" s="75"/>
      <c r="AE1963" s="75"/>
      <c r="AF1963" s="75"/>
      <c r="AG1963" s="75"/>
      <c r="AH1963" s="75"/>
      <c r="AI1963" s="75"/>
      <c r="AJ1963" s="75"/>
      <c r="AK1963" s="75"/>
      <c r="AL1963" s="75"/>
      <c r="AM1963" s="75"/>
    </row>
    <row r="1964">
      <c r="A1964" s="75"/>
      <c r="B1964" s="171"/>
      <c r="C1964" s="172"/>
      <c r="D1964" s="72"/>
      <c r="E1964" s="143"/>
      <c r="F1964" s="71"/>
      <c r="G1964" s="72"/>
      <c r="H1964" s="173"/>
      <c r="I1964" s="71"/>
      <c r="J1964" s="72"/>
      <c r="K1964" s="173"/>
      <c r="L1964" s="71"/>
      <c r="M1964" s="71"/>
      <c r="N1964" s="71"/>
      <c r="O1964" s="72"/>
      <c r="P1964" s="174"/>
      <c r="Q1964" s="71"/>
      <c r="R1964" s="72"/>
      <c r="S1964" s="175"/>
      <c r="T1964" s="72"/>
      <c r="U1964" s="176"/>
      <c r="V1964" s="71"/>
      <c r="W1964" s="72"/>
      <c r="X1964" s="176"/>
      <c r="Y1964" s="72"/>
      <c r="Z1964" s="175"/>
      <c r="AA1964" s="72"/>
      <c r="AB1964" s="177"/>
      <c r="AC1964" s="75"/>
      <c r="AD1964" s="75"/>
      <c r="AE1964" s="75"/>
      <c r="AF1964" s="75"/>
      <c r="AG1964" s="75"/>
      <c r="AH1964" s="75"/>
      <c r="AI1964" s="75"/>
      <c r="AJ1964" s="75"/>
      <c r="AK1964" s="75"/>
      <c r="AL1964" s="75"/>
      <c r="AM1964" s="75"/>
    </row>
    <row r="1965">
      <c r="A1965" s="75"/>
      <c r="B1965" s="171"/>
      <c r="C1965" s="172"/>
      <c r="D1965" s="72"/>
      <c r="E1965" s="143"/>
      <c r="F1965" s="71"/>
      <c r="G1965" s="72"/>
      <c r="H1965" s="173"/>
      <c r="I1965" s="71"/>
      <c r="J1965" s="72"/>
      <c r="K1965" s="173"/>
      <c r="L1965" s="71"/>
      <c r="M1965" s="71"/>
      <c r="N1965" s="71"/>
      <c r="O1965" s="72"/>
      <c r="P1965" s="174"/>
      <c r="Q1965" s="71"/>
      <c r="R1965" s="72"/>
      <c r="S1965" s="175"/>
      <c r="T1965" s="72"/>
      <c r="U1965" s="176"/>
      <c r="V1965" s="71"/>
      <c r="W1965" s="72"/>
      <c r="X1965" s="176"/>
      <c r="Y1965" s="72"/>
      <c r="Z1965" s="175"/>
      <c r="AA1965" s="72"/>
      <c r="AB1965" s="177"/>
      <c r="AC1965" s="75"/>
      <c r="AD1965" s="75"/>
      <c r="AE1965" s="75"/>
      <c r="AF1965" s="75"/>
      <c r="AG1965" s="75"/>
      <c r="AH1965" s="75"/>
      <c r="AI1965" s="75"/>
      <c r="AJ1965" s="75"/>
      <c r="AK1965" s="75"/>
      <c r="AL1965" s="75"/>
      <c r="AM1965" s="75"/>
    </row>
    <row r="1966">
      <c r="A1966" s="75"/>
      <c r="B1966" s="171"/>
      <c r="C1966" s="172"/>
      <c r="D1966" s="72"/>
      <c r="E1966" s="143"/>
      <c r="F1966" s="71"/>
      <c r="G1966" s="72"/>
      <c r="H1966" s="173"/>
      <c r="I1966" s="71"/>
      <c r="J1966" s="72"/>
      <c r="K1966" s="173"/>
      <c r="L1966" s="71"/>
      <c r="M1966" s="71"/>
      <c r="N1966" s="71"/>
      <c r="O1966" s="72"/>
      <c r="P1966" s="174"/>
      <c r="Q1966" s="71"/>
      <c r="R1966" s="72"/>
      <c r="S1966" s="175"/>
      <c r="T1966" s="72"/>
      <c r="U1966" s="176"/>
      <c r="V1966" s="71"/>
      <c r="W1966" s="72"/>
      <c r="X1966" s="176"/>
      <c r="Y1966" s="72"/>
      <c r="Z1966" s="175"/>
      <c r="AA1966" s="72"/>
      <c r="AB1966" s="177"/>
      <c r="AC1966" s="75"/>
      <c r="AD1966" s="75"/>
      <c r="AE1966" s="75"/>
      <c r="AF1966" s="75"/>
      <c r="AG1966" s="75"/>
      <c r="AH1966" s="75"/>
      <c r="AI1966" s="75"/>
      <c r="AJ1966" s="75"/>
      <c r="AK1966" s="75"/>
      <c r="AL1966" s="75"/>
      <c r="AM1966" s="75"/>
    </row>
    <row r="1967">
      <c r="A1967" s="75"/>
      <c r="B1967" s="171"/>
      <c r="C1967" s="172"/>
      <c r="D1967" s="72"/>
      <c r="E1967" s="143"/>
      <c r="F1967" s="71"/>
      <c r="G1967" s="72"/>
      <c r="H1967" s="173"/>
      <c r="I1967" s="71"/>
      <c r="J1967" s="72"/>
      <c r="K1967" s="173"/>
      <c r="L1967" s="71"/>
      <c r="M1967" s="71"/>
      <c r="N1967" s="71"/>
      <c r="O1967" s="72"/>
      <c r="P1967" s="174"/>
      <c r="Q1967" s="71"/>
      <c r="R1967" s="72"/>
      <c r="S1967" s="175"/>
      <c r="T1967" s="72"/>
      <c r="U1967" s="176"/>
      <c r="V1967" s="71"/>
      <c r="W1967" s="72"/>
      <c r="X1967" s="176"/>
      <c r="Y1967" s="72"/>
      <c r="Z1967" s="175"/>
      <c r="AA1967" s="72"/>
      <c r="AB1967" s="177"/>
      <c r="AC1967" s="75"/>
      <c r="AD1967" s="75"/>
      <c r="AE1967" s="75"/>
      <c r="AF1967" s="75"/>
      <c r="AG1967" s="75"/>
      <c r="AH1967" s="75"/>
      <c r="AI1967" s="75"/>
      <c r="AJ1967" s="75"/>
      <c r="AK1967" s="75"/>
      <c r="AL1967" s="75"/>
      <c r="AM1967" s="75"/>
    </row>
    <row r="1968">
      <c r="A1968" s="75"/>
      <c r="B1968" s="171"/>
      <c r="C1968" s="172"/>
      <c r="D1968" s="72"/>
      <c r="E1968" s="143"/>
      <c r="F1968" s="71"/>
      <c r="G1968" s="72"/>
      <c r="H1968" s="173"/>
      <c r="I1968" s="71"/>
      <c r="J1968" s="72"/>
      <c r="K1968" s="173"/>
      <c r="L1968" s="71"/>
      <c r="M1968" s="71"/>
      <c r="N1968" s="71"/>
      <c r="O1968" s="72"/>
      <c r="P1968" s="174"/>
      <c r="Q1968" s="71"/>
      <c r="R1968" s="72"/>
      <c r="S1968" s="175"/>
      <c r="T1968" s="72"/>
      <c r="U1968" s="176"/>
      <c r="V1968" s="71"/>
      <c r="W1968" s="72"/>
      <c r="X1968" s="176"/>
      <c r="Y1968" s="72"/>
      <c r="Z1968" s="175"/>
      <c r="AA1968" s="72"/>
      <c r="AB1968" s="177"/>
      <c r="AC1968" s="75"/>
      <c r="AD1968" s="75"/>
      <c r="AE1968" s="75"/>
      <c r="AF1968" s="75"/>
      <c r="AG1968" s="75"/>
      <c r="AH1968" s="75"/>
      <c r="AI1968" s="75"/>
      <c r="AJ1968" s="75"/>
      <c r="AK1968" s="75"/>
      <c r="AL1968" s="75"/>
      <c r="AM1968" s="75"/>
    </row>
    <row r="1969">
      <c r="A1969" s="75"/>
      <c r="B1969" s="171"/>
      <c r="C1969" s="172"/>
      <c r="D1969" s="72"/>
      <c r="E1969" s="143"/>
      <c r="F1969" s="71"/>
      <c r="G1969" s="72"/>
      <c r="H1969" s="173"/>
      <c r="I1969" s="71"/>
      <c r="J1969" s="72"/>
      <c r="K1969" s="173"/>
      <c r="L1969" s="71"/>
      <c r="M1969" s="71"/>
      <c r="N1969" s="71"/>
      <c r="O1969" s="72"/>
      <c r="P1969" s="174"/>
      <c r="Q1969" s="71"/>
      <c r="R1969" s="72"/>
      <c r="S1969" s="175"/>
      <c r="T1969" s="72"/>
      <c r="U1969" s="176"/>
      <c r="V1969" s="71"/>
      <c r="W1969" s="72"/>
      <c r="X1969" s="176"/>
      <c r="Y1969" s="72"/>
      <c r="Z1969" s="175"/>
      <c r="AA1969" s="72"/>
      <c r="AB1969" s="177"/>
      <c r="AC1969" s="75"/>
      <c r="AD1969" s="75"/>
      <c r="AE1969" s="75"/>
      <c r="AF1969" s="75"/>
      <c r="AG1969" s="75"/>
      <c r="AH1969" s="75"/>
      <c r="AI1969" s="75"/>
      <c r="AJ1969" s="75"/>
      <c r="AK1969" s="75"/>
      <c r="AL1969" s="75"/>
      <c r="AM1969" s="75"/>
    </row>
    <row r="1970">
      <c r="A1970" s="75"/>
      <c r="B1970" s="171"/>
      <c r="C1970" s="172"/>
      <c r="D1970" s="72"/>
      <c r="E1970" s="143"/>
      <c r="F1970" s="71"/>
      <c r="G1970" s="72"/>
      <c r="H1970" s="173"/>
      <c r="I1970" s="71"/>
      <c r="J1970" s="72"/>
      <c r="K1970" s="173"/>
      <c r="L1970" s="71"/>
      <c r="M1970" s="71"/>
      <c r="N1970" s="71"/>
      <c r="O1970" s="72"/>
      <c r="P1970" s="174"/>
      <c r="Q1970" s="71"/>
      <c r="R1970" s="72"/>
      <c r="S1970" s="175"/>
      <c r="T1970" s="72"/>
      <c r="U1970" s="176"/>
      <c r="V1970" s="71"/>
      <c r="W1970" s="72"/>
      <c r="X1970" s="176"/>
      <c r="Y1970" s="72"/>
      <c r="Z1970" s="175"/>
      <c r="AA1970" s="72"/>
      <c r="AB1970" s="177"/>
      <c r="AC1970" s="75"/>
      <c r="AD1970" s="75"/>
      <c r="AE1970" s="75"/>
      <c r="AF1970" s="75"/>
      <c r="AG1970" s="75"/>
      <c r="AH1970" s="75"/>
      <c r="AI1970" s="75"/>
      <c r="AJ1970" s="75"/>
      <c r="AK1970" s="75"/>
      <c r="AL1970" s="75"/>
      <c r="AM1970" s="75"/>
    </row>
    <row r="1971">
      <c r="A1971" s="75"/>
      <c r="B1971" s="171"/>
      <c r="C1971" s="172"/>
      <c r="D1971" s="72"/>
      <c r="E1971" s="143"/>
      <c r="F1971" s="71"/>
      <c r="G1971" s="72"/>
      <c r="H1971" s="173"/>
      <c r="I1971" s="71"/>
      <c r="J1971" s="72"/>
      <c r="K1971" s="173"/>
      <c r="L1971" s="71"/>
      <c r="M1971" s="71"/>
      <c r="N1971" s="71"/>
      <c r="O1971" s="72"/>
      <c r="P1971" s="174"/>
      <c r="Q1971" s="71"/>
      <c r="R1971" s="72"/>
      <c r="S1971" s="175"/>
      <c r="T1971" s="72"/>
      <c r="U1971" s="176"/>
      <c r="V1971" s="71"/>
      <c r="W1971" s="72"/>
      <c r="X1971" s="176"/>
      <c r="Y1971" s="72"/>
      <c r="Z1971" s="175"/>
      <c r="AA1971" s="72"/>
      <c r="AB1971" s="177"/>
      <c r="AC1971" s="75"/>
      <c r="AD1971" s="75"/>
      <c r="AE1971" s="75"/>
      <c r="AF1971" s="75"/>
      <c r="AG1971" s="75"/>
      <c r="AH1971" s="75"/>
      <c r="AI1971" s="75"/>
      <c r="AJ1971" s="75"/>
      <c r="AK1971" s="75"/>
      <c r="AL1971" s="75"/>
      <c r="AM1971" s="75"/>
    </row>
    <row r="1972">
      <c r="A1972" s="75"/>
      <c r="B1972" s="171"/>
      <c r="C1972" s="172"/>
      <c r="D1972" s="72"/>
      <c r="E1972" s="143"/>
      <c r="F1972" s="71"/>
      <c r="G1972" s="72"/>
      <c r="H1972" s="173"/>
      <c r="I1972" s="71"/>
      <c r="J1972" s="72"/>
      <c r="K1972" s="173"/>
      <c r="L1972" s="71"/>
      <c r="M1972" s="71"/>
      <c r="N1972" s="71"/>
      <c r="O1972" s="72"/>
      <c r="P1972" s="174"/>
      <c r="Q1972" s="71"/>
      <c r="R1972" s="72"/>
      <c r="S1972" s="175"/>
      <c r="T1972" s="72"/>
      <c r="U1972" s="176"/>
      <c r="V1972" s="71"/>
      <c r="W1972" s="72"/>
      <c r="X1972" s="176"/>
      <c r="Y1972" s="72"/>
      <c r="Z1972" s="175"/>
      <c r="AA1972" s="72"/>
      <c r="AB1972" s="177"/>
      <c r="AC1972" s="75"/>
      <c r="AD1972" s="75"/>
      <c r="AE1972" s="75"/>
      <c r="AF1972" s="75"/>
      <c r="AG1972" s="75"/>
      <c r="AH1972" s="75"/>
      <c r="AI1972" s="75"/>
      <c r="AJ1972" s="75"/>
      <c r="AK1972" s="75"/>
      <c r="AL1972" s="75"/>
      <c r="AM1972" s="75"/>
    </row>
    <row r="1973">
      <c r="A1973" s="75"/>
      <c r="B1973" s="171"/>
      <c r="C1973" s="172"/>
      <c r="D1973" s="72"/>
      <c r="E1973" s="143"/>
      <c r="F1973" s="71"/>
      <c r="G1973" s="72"/>
      <c r="H1973" s="173"/>
      <c r="I1973" s="71"/>
      <c r="J1973" s="72"/>
      <c r="K1973" s="173"/>
      <c r="L1973" s="71"/>
      <c r="M1973" s="71"/>
      <c r="N1973" s="71"/>
      <c r="O1973" s="72"/>
      <c r="P1973" s="174"/>
      <c r="Q1973" s="71"/>
      <c r="R1973" s="72"/>
      <c r="S1973" s="175"/>
      <c r="T1973" s="72"/>
      <c r="U1973" s="176"/>
      <c r="V1973" s="71"/>
      <c r="W1973" s="72"/>
      <c r="X1973" s="176"/>
      <c r="Y1973" s="72"/>
      <c r="Z1973" s="175"/>
      <c r="AA1973" s="72"/>
      <c r="AB1973" s="177"/>
      <c r="AC1973" s="75"/>
      <c r="AD1973" s="75"/>
      <c r="AE1973" s="75"/>
      <c r="AF1973" s="75"/>
      <c r="AG1973" s="75"/>
      <c r="AH1973" s="75"/>
      <c r="AI1973" s="75"/>
      <c r="AJ1973" s="75"/>
      <c r="AK1973" s="75"/>
      <c r="AL1973" s="75"/>
      <c r="AM1973" s="75"/>
    </row>
    <row r="1974">
      <c r="A1974" s="75"/>
      <c r="B1974" s="171"/>
      <c r="C1974" s="172"/>
      <c r="D1974" s="72"/>
      <c r="E1974" s="143"/>
      <c r="F1974" s="71"/>
      <c r="G1974" s="72"/>
      <c r="H1974" s="173"/>
      <c r="I1974" s="71"/>
      <c r="J1974" s="72"/>
      <c r="K1974" s="173"/>
      <c r="L1974" s="71"/>
      <c r="M1974" s="71"/>
      <c r="N1974" s="71"/>
      <c r="O1974" s="72"/>
      <c r="P1974" s="174"/>
      <c r="Q1974" s="71"/>
      <c r="R1974" s="72"/>
      <c r="S1974" s="175"/>
      <c r="T1974" s="72"/>
      <c r="U1974" s="176"/>
      <c r="V1974" s="71"/>
      <c r="W1974" s="72"/>
      <c r="X1974" s="176"/>
      <c r="Y1974" s="72"/>
      <c r="Z1974" s="175"/>
      <c r="AA1974" s="72"/>
      <c r="AB1974" s="177"/>
      <c r="AC1974" s="75"/>
      <c r="AD1974" s="75"/>
      <c r="AE1974" s="75"/>
      <c r="AF1974" s="75"/>
      <c r="AG1974" s="75"/>
      <c r="AH1974" s="75"/>
      <c r="AI1974" s="75"/>
      <c r="AJ1974" s="75"/>
      <c r="AK1974" s="75"/>
      <c r="AL1974" s="75"/>
      <c r="AM1974" s="75"/>
    </row>
    <row r="1975">
      <c r="A1975" s="75"/>
      <c r="B1975" s="171"/>
      <c r="C1975" s="172"/>
      <c r="D1975" s="72"/>
      <c r="E1975" s="143"/>
      <c r="F1975" s="71"/>
      <c r="G1975" s="72"/>
      <c r="H1975" s="173"/>
      <c r="I1975" s="71"/>
      <c r="J1975" s="72"/>
      <c r="K1975" s="173"/>
      <c r="L1975" s="71"/>
      <c r="M1975" s="71"/>
      <c r="N1975" s="71"/>
      <c r="O1975" s="72"/>
      <c r="P1975" s="174"/>
      <c r="Q1975" s="71"/>
      <c r="R1975" s="72"/>
      <c r="S1975" s="175"/>
      <c r="T1975" s="72"/>
      <c r="U1975" s="176"/>
      <c r="V1975" s="71"/>
      <c r="W1975" s="72"/>
      <c r="X1975" s="176"/>
      <c r="Y1975" s="72"/>
      <c r="Z1975" s="175"/>
      <c r="AA1975" s="72"/>
      <c r="AB1975" s="177"/>
      <c r="AC1975" s="75"/>
      <c r="AD1975" s="75"/>
      <c r="AE1975" s="75"/>
      <c r="AF1975" s="75"/>
      <c r="AG1975" s="75"/>
      <c r="AH1975" s="75"/>
      <c r="AI1975" s="75"/>
      <c r="AJ1975" s="75"/>
      <c r="AK1975" s="75"/>
      <c r="AL1975" s="75"/>
      <c r="AM1975" s="75"/>
    </row>
    <row r="1976">
      <c r="A1976" s="75"/>
      <c r="B1976" s="171"/>
      <c r="C1976" s="172"/>
      <c r="D1976" s="72"/>
      <c r="E1976" s="143"/>
      <c r="F1976" s="71"/>
      <c r="G1976" s="72"/>
      <c r="H1976" s="173"/>
      <c r="I1976" s="71"/>
      <c r="J1976" s="72"/>
      <c r="K1976" s="173"/>
      <c r="L1976" s="71"/>
      <c r="M1976" s="71"/>
      <c r="N1976" s="71"/>
      <c r="O1976" s="72"/>
      <c r="P1976" s="174"/>
      <c r="Q1976" s="71"/>
      <c r="R1976" s="72"/>
      <c r="S1976" s="175"/>
      <c r="T1976" s="72"/>
      <c r="U1976" s="176"/>
      <c r="V1976" s="71"/>
      <c r="W1976" s="72"/>
      <c r="X1976" s="176"/>
      <c r="Y1976" s="72"/>
      <c r="Z1976" s="175"/>
      <c r="AA1976" s="72"/>
      <c r="AB1976" s="177"/>
      <c r="AC1976" s="75"/>
      <c r="AD1976" s="75"/>
      <c r="AE1976" s="75"/>
      <c r="AF1976" s="75"/>
      <c r="AG1976" s="75"/>
      <c r="AH1976" s="75"/>
      <c r="AI1976" s="75"/>
      <c r="AJ1976" s="75"/>
      <c r="AK1976" s="75"/>
      <c r="AL1976" s="75"/>
      <c r="AM1976" s="75"/>
    </row>
    <row r="1977">
      <c r="A1977" s="75"/>
      <c r="B1977" s="171"/>
      <c r="C1977" s="172"/>
      <c r="D1977" s="72"/>
      <c r="E1977" s="143"/>
      <c r="F1977" s="71"/>
      <c r="G1977" s="72"/>
      <c r="H1977" s="173"/>
      <c r="I1977" s="71"/>
      <c r="J1977" s="72"/>
      <c r="K1977" s="173"/>
      <c r="L1977" s="71"/>
      <c r="M1977" s="71"/>
      <c r="N1977" s="71"/>
      <c r="O1977" s="72"/>
      <c r="P1977" s="174"/>
      <c r="Q1977" s="71"/>
      <c r="R1977" s="72"/>
      <c r="S1977" s="175"/>
      <c r="T1977" s="72"/>
      <c r="U1977" s="176"/>
      <c r="V1977" s="71"/>
      <c r="W1977" s="72"/>
      <c r="X1977" s="176"/>
      <c r="Y1977" s="72"/>
      <c r="Z1977" s="175"/>
      <c r="AA1977" s="72"/>
      <c r="AB1977" s="177"/>
      <c r="AC1977" s="75"/>
      <c r="AD1977" s="75"/>
      <c r="AE1977" s="75"/>
      <c r="AF1977" s="75"/>
      <c r="AG1977" s="75"/>
      <c r="AH1977" s="75"/>
      <c r="AI1977" s="75"/>
      <c r="AJ1977" s="75"/>
      <c r="AK1977" s="75"/>
      <c r="AL1977" s="75"/>
      <c r="AM1977" s="75"/>
    </row>
    <row r="1978">
      <c r="A1978" s="75"/>
      <c r="B1978" s="171"/>
      <c r="C1978" s="172"/>
      <c r="D1978" s="72"/>
      <c r="E1978" s="143"/>
      <c r="F1978" s="71"/>
      <c r="G1978" s="72"/>
      <c r="H1978" s="173"/>
      <c r="I1978" s="71"/>
      <c r="J1978" s="72"/>
      <c r="K1978" s="173"/>
      <c r="L1978" s="71"/>
      <c r="M1978" s="71"/>
      <c r="N1978" s="71"/>
      <c r="O1978" s="72"/>
      <c r="P1978" s="174"/>
      <c r="Q1978" s="71"/>
      <c r="R1978" s="72"/>
      <c r="S1978" s="175"/>
      <c r="T1978" s="72"/>
      <c r="U1978" s="176"/>
      <c r="V1978" s="71"/>
      <c r="W1978" s="72"/>
      <c r="X1978" s="176"/>
      <c r="Y1978" s="72"/>
      <c r="Z1978" s="175"/>
      <c r="AA1978" s="72"/>
      <c r="AB1978" s="177"/>
      <c r="AC1978" s="75"/>
      <c r="AD1978" s="75"/>
      <c r="AE1978" s="75"/>
      <c r="AF1978" s="75"/>
      <c r="AG1978" s="75"/>
      <c r="AH1978" s="75"/>
      <c r="AI1978" s="75"/>
      <c r="AJ1978" s="75"/>
      <c r="AK1978" s="75"/>
      <c r="AL1978" s="75"/>
      <c r="AM1978" s="75"/>
    </row>
    <row r="1979">
      <c r="A1979" s="75"/>
      <c r="B1979" s="171"/>
      <c r="C1979" s="172"/>
      <c r="D1979" s="72"/>
      <c r="E1979" s="143"/>
      <c r="F1979" s="71"/>
      <c r="G1979" s="72"/>
      <c r="H1979" s="173"/>
      <c r="I1979" s="71"/>
      <c r="J1979" s="72"/>
      <c r="K1979" s="173"/>
      <c r="L1979" s="71"/>
      <c r="M1979" s="71"/>
      <c r="N1979" s="71"/>
      <c r="O1979" s="72"/>
      <c r="P1979" s="174"/>
      <c r="Q1979" s="71"/>
      <c r="R1979" s="72"/>
      <c r="S1979" s="175"/>
      <c r="T1979" s="72"/>
      <c r="U1979" s="176"/>
      <c r="V1979" s="71"/>
      <c r="W1979" s="72"/>
      <c r="X1979" s="176"/>
      <c r="Y1979" s="72"/>
      <c r="Z1979" s="175"/>
      <c r="AA1979" s="72"/>
      <c r="AB1979" s="177"/>
      <c r="AC1979" s="75"/>
      <c r="AD1979" s="75"/>
      <c r="AE1979" s="75"/>
      <c r="AF1979" s="75"/>
      <c r="AG1979" s="75"/>
      <c r="AH1979" s="75"/>
      <c r="AI1979" s="75"/>
      <c r="AJ1979" s="75"/>
      <c r="AK1979" s="75"/>
      <c r="AL1979" s="75"/>
      <c r="AM1979" s="75"/>
    </row>
    <row r="1980">
      <c r="A1980" s="75"/>
      <c r="B1980" s="171"/>
      <c r="C1980" s="172"/>
      <c r="D1980" s="72"/>
      <c r="E1980" s="143"/>
      <c r="F1980" s="71"/>
      <c r="G1980" s="72"/>
      <c r="H1980" s="173"/>
      <c r="I1980" s="71"/>
      <c r="J1980" s="72"/>
      <c r="K1980" s="173"/>
      <c r="L1980" s="71"/>
      <c r="M1980" s="71"/>
      <c r="N1980" s="71"/>
      <c r="O1980" s="72"/>
      <c r="P1980" s="174"/>
      <c r="Q1980" s="71"/>
      <c r="R1980" s="72"/>
      <c r="S1980" s="175"/>
      <c r="T1980" s="72"/>
      <c r="U1980" s="176"/>
      <c r="V1980" s="71"/>
      <c r="W1980" s="72"/>
      <c r="X1980" s="176"/>
      <c r="Y1980" s="72"/>
      <c r="Z1980" s="175"/>
      <c r="AA1980" s="72"/>
      <c r="AB1980" s="177"/>
      <c r="AC1980" s="75"/>
      <c r="AD1980" s="75"/>
      <c r="AE1980" s="75"/>
      <c r="AF1980" s="75"/>
      <c r="AG1980" s="75"/>
      <c r="AH1980" s="75"/>
      <c r="AI1980" s="75"/>
      <c r="AJ1980" s="75"/>
      <c r="AK1980" s="75"/>
      <c r="AL1980" s="75"/>
      <c r="AM1980" s="75"/>
    </row>
    <row r="1981">
      <c r="A1981" s="75"/>
      <c r="B1981" s="171"/>
      <c r="C1981" s="172"/>
      <c r="D1981" s="72"/>
      <c r="E1981" s="143"/>
      <c r="F1981" s="71"/>
      <c r="G1981" s="72"/>
      <c r="H1981" s="173"/>
      <c r="I1981" s="71"/>
      <c r="J1981" s="72"/>
      <c r="K1981" s="173"/>
      <c r="L1981" s="71"/>
      <c r="M1981" s="71"/>
      <c r="N1981" s="71"/>
      <c r="O1981" s="72"/>
      <c r="P1981" s="174"/>
      <c r="Q1981" s="71"/>
      <c r="R1981" s="72"/>
      <c r="S1981" s="175"/>
      <c r="T1981" s="72"/>
      <c r="U1981" s="176"/>
      <c r="V1981" s="71"/>
      <c r="W1981" s="72"/>
      <c r="X1981" s="176"/>
      <c r="Y1981" s="72"/>
      <c r="Z1981" s="175"/>
      <c r="AA1981" s="72"/>
      <c r="AB1981" s="177"/>
      <c r="AC1981" s="75"/>
      <c r="AD1981" s="75"/>
      <c r="AE1981" s="75"/>
      <c r="AF1981" s="75"/>
      <c r="AG1981" s="75"/>
      <c r="AH1981" s="75"/>
      <c r="AI1981" s="75"/>
      <c r="AJ1981" s="75"/>
      <c r="AK1981" s="75"/>
      <c r="AL1981" s="75"/>
      <c r="AM1981" s="75"/>
    </row>
    <row r="1982">
      <c r="A1982" s="75"/>
      <c r="B1982" s="171"/>
      <c r="C1982" s="172"/>
      <c r="D1982" s="72"/>
      <c r="E1982" s="143"/>
      <c r="F1982" s="71"/>
      <c r="G1982" s="72"/>
      <c r="H1982" s="173"/>
      <c r="I1982" s="71"/>
      <c r="J1982" s="72"/>
      <c r="K1982" s="173"/>
      <c r="L1982" s="71"/>
      <c r="M1982" s="71"/>
      <c r="N1982" s="71"/>
      <c r="O1982" s="72"/>
      <c r="P1982" s="174"/>
      <c r="Q1982" s="71"/>
      <c r="R1982" s="72"/>
      <c r="S1982" s="175"/>
      <c r="T1982" s="72"/>
      <c r="U1982" s="176"/>
      <c r="V1982" s="71"/>
      <c r="W1982" s="72"/>
      <c r="X1982" s="176"/>
      <c r="Y1982" s="72"/>
      <c r="Z1982" s="175"/>
      <c r="AA1982" s="72"/>
      <c r="AB1982" s="177"/>
      <c r="AC1982" s="75"/>
      <c r="AD1982" s="75"/>
      <c r="AE1982" s="75"/>
      <c r="AF1982" s="75"/>
      <c r="AG1982" s="75"/>
      <c r="AH1982" s="75"/>
      <c r="AI1982" s="75"/>
      <c r="AJ1982" s="75"/>
      <c r="AK1982" s="75"/>
      <c r="AL1982" s="75"/>
      <c r="AM1982" s="75"/>
    </row>
    <row r="1983">
      <c r="A1983" s="75"/>
      <c r="B1983" s="171"/>
      <c r="C1983" s="172"/>
      <c r="D1983" s="72"/>
      <c r="E1983" s="143"/>
      <c r="F1983" s="71"/>
      <c r="G1983" s="72"/>
      <c r="H1983" s="173"/>
      <c r="I1983" s="71"/>
      <c r="J1983" s="72"/>
      <c r="K1983" s="173"/>
      <c r="L1983" s="71"/>
      <c r="M1983" s="71"/>
      <c r="N1983" s="71"/>
      <c r="O1983" s="72"/>
      <c r="P1983" s="174"/>
      <c r="Q1983" s="71"/>
      <c r="R1983" s="72"/>
      <c r="S1983" s="175"/>
      <c r="T1983" s="72"/>
      <c r="U1983" s="176"/>
      <c r="V1983" s="71"/>
      <c r="W1983" s="72"/>
      <c r="X1983" s="176"/>
      <c r="Y1983" s="72"/>
      <c r="Z1983" s="175"/>
      <c r="AA1983" s="72"/>
      <c r="AB1983" s="177"/>
      <c r="AC1983" s="75"/>
      <c r="AD1983" s="75"/>
      <c r="AE1983" s="75"/>
      <c r="AF1983" s="75"/>
      <c r="AG1983" s="75"/>
      <c r="AH1983" s="75"/>
      <c r="AI1983" s="75"/>
      <c r="AJ1983" s="75"/>
      <c r="AK1983" s="75"/>
      <c r="AL1983" s="75"/>
      <c r="AM1983" s="75"/>
    </row>
    <row r="1984">
      <c r="A1984" s="75"/>
      <c r="B1984" s="171"/>
      <c r="C1984" s="172"/>
      <c r="D1984" s="72"/>
      <c r="E1984" s="143"/>
      <c r="F1984" s="71"/>
      <c r="G1984" s="72"/>
      <c r="H1984" s="173"/>
      <c r="I1984" s="71"/>
      <c r="J1984" s="72"/>
      <c r="K1984" s="173"/>
      <c r="L1984" s="71"/>
      <c r="M1984" s="71"/>
      <c r="N1984" s="71"/>
      <c r="O1984" s="72"/>
      <c r="P1984" s="174"/>
      <c r="Q1984" s="71"/>
      <c r="R1984" s="72"/>
      <c r="S1984" s="175"/>
      <c r="T1984" s="72"/>
      <c r="U1984" s="176"/>
      <c r="V1984" s="71"/>
      <c r="W1984" s="72"/>
      <c r="X1984" s="176"/>
      <c r="Y1984" s="72"/>
      <c r="Z1984" s="175"/>
      <c r="AA1984" s="72"/>
      <c r="AB1984" s="177"/>
      <c r="AC1984" s="75"/>
      <c r="AD1984" s="75"/>
      <c r="AE1984" s="75"/>
      <c r="AF1984" s="75"/>
      <c r="AG1984" s="75"/>
      <c r="AH1984" s="75"/>
      <c r="AI1984" s="75"/>
      <c r="AJ1984" s="75"/>
      <c r="AK1984" s="75"/>
      <c r="AL1984" s="75"/>
      <c r="AM1984" s="75"/>
    </row>
    <row r="1985">
      <c r="A1985" s="75"/>
      <c r="B1985" s="171"/>
      <c r="C1985" s="172"/>
      <c r="D1985" s="72"/>
      <c r="E1985" s="143"/>
      <c r="F1985" s="71"/>
      <c r="G1985" s="72"/>
      <c r="H1985" s="173"/>
      <c r="I1985" s="71"/>
      <c r="J1985" s="72"/>
      <c r="K1985" s="173"/>
      <c r="L1985" s="71"/>
      <c r="M1985" s="71"/>
      <c r="N1985" s="71"/>
      <c r="O1985" s="72"/>
      <c r="P1985" s="174"/>
      <c r="Q1985" s="71"/>
      <c r="R1985" s="72"/>
      <c r="S1985" s="175"/>
      <c r="T1985" s="72"/>
      <c r="U1985" s="176"/>
      <c r="V1985" s="71"/>
      <c r="W1985" s="72"/>
      <c r="X1985" s="176"/>
      <c r="Y1985" s="72"/>
      <c r="Z1985" s="175"/>
      <c r="AA1985" s="72"/>
      <c r="AB1985" s="177"/>
      <c r="AC1985" s="75"/>
      <c r="AD1985" s="75"/>
      <c r="AE1985" s="75"/>
      <c r="AF1985" s="75"/>
      <c r="AG1985" s="75"/>
      <c r="AH1985" s="75"/>
      <c r="AI1985" s="75"/>
      <c r="AJ1985" s="75"/>
      <c r="AK1985" s="75"/>
      <c r="AL1985" s="75"/>
      <c r="AM1985" s="75"/>
    </row>
    <row r="1986">
      <c r="A1986" s="75"/>
      <c r="B1986" s="171"/>
      <c r="C1986" s="172"/>
      <c r="D1986" s="72"/>
      <c r="E1986" s="143"/>
      <c r="F1986" s="71"/>
      <c r="G1986" s="72"/>
      <c r="H1986" s="173"/>
      <c r="I1986" s="71"/>
      <c r="J1986" s="72"/>
      <c r="K1986" s="173"/>
      <c r="L1986" s="71"/>
      <c r="M1986" s="71"/>
      <c r="N1986" s="71"/>
      <c r="O1986" s="72"/>
      <c r="P1986" s="174"/>
      <c r="Q1986" s="71"/>
      <c r="R1986" s="72"/>
      <c r="S1986" s="175"/>
      <c r="T1986" s="72"/>
      <c r="U1986" s="176"/>
      <c r="V1986" s="71"/>
      <c r="W1986" s="72"/>
      <c r="X1986" s="176"/>
      <c r="Y1986" s="72"/>
      <c r="Z1986" s="175"/>
      <c r="AA1986" s="72"/>
      <c r="AB1986" s="177"/>
      <c r="AC1986" s="75"/>
      <c r="AD1986" s="75"/>
      <c r="AE1986" s="75"/>
      <c r="AF1986" s="75"/>
      <c r="AG1986" s="75"/>
      <c r="AH1986" s="75"/>
      <c r="AI1986" s="75"/>
      <c r="AJ1986" s="75"/>
      <c r="AK1986" s="75"/>
      <c r="AL1986" s="75"/>
      <c r="AM1986" s="75"/>
    </row>
    <row r="1987">
      <c r="A1987" s="75"/>
      <c r="B1987" s="171"/>
      <c r="C1987" s="172"/>
      <c r="D1987" s="72"/>
      <c r="E1987" s="143"/>
      <c r="F1987" s="71"/>
      <c r="G1987" s="72"/>
      <c r="H1987" s="173"/>
      <c r="I1987" s="71"/>
      <c r="J1987" s="72"/>
      <c r="K1987" s="173"/>
      <c r="L1987" s="71"/>
      <c r="M1987" s="71"/>
      <c r="N1987" s="71"/>
      <c r="O1987" s="72"/>
      <c r="P1987" s="174"/>
      <c r="Q1987" s="71"/>
      <c r="R1987" s="72"/>
      <c r="S1987" s="175"/>
      <c r="T1987" s="72"/>
      <c r="U1987" s="176"/>
      <c r="V1987" s="71"/>
      <c r="W1987" s="72"/>
      <c r="X1987" s="176"/>
      <c r="Y1987" s="72"/>
      <c r="Z1987" s="175"/>
      <c r="AA1987" s="72"/>
      <c r="AB1987" s="177"/>
      <c r="AC1987" s="75"/>
      <c r="AD1987" s="75"/>
      <c r="AE1987" s="75"/>
      <c r="AF1987" s="75"/>
      <c r="AG1987" s="75"/>
      <c r="AH1987" s="75"/>
      <c r="AI1987" s="75"/>
      <c r="AJ1987" s="75"/>
      <c r="AK1987" s="75"/>
      <c r="AL1987" s="75"/>
      <c r="AM1987" s="75"/>
    </row>
    <row r="1988">
      <c r="A1988" s="75"/>
      <c r="B1988" s="171"/>
      <c r="C1988" s="172"/>
      <c r="D1988" s="72"/>
      <c r="E1988" s="143"/>
      <c r="F1988" s="71"/>
      <c r="G1988" s="72"/>
      <c r="H1988" s="173"/>
      <c r="I1988" s="71"/>
      <c r="J1988" s="72"/>
      <c r="K1988" s="173"/>
      <c r="L1988" s="71"/>
      <c r="M1988" s="71"/>
      <c r="N1988" s="71"/>
      <c r="O1988" s="72"/>
      <c r="P1988" s="174"/>
      <c r="Q1988" s="71"/>
      <c r="R1988" s="72"/>
      <c r="S1988" s="175"/>
      <c r="T1988" s="72"/>
      <c r="U1988" s="176"/>
      <c r="V1988" s="71"/>
      <c r="W1988" s="72"/>
      <c r="X1988" s="176"/>
      <c r="Y1988" s="72"/>
      <c r="Z1988" s="175"/>
      <c r="AA1988" s="72"/>
      <c r="AB1988" s="177"/>
      <c r="AC1988" s="75"/>
      <c r="AD1988" s="75"/>
      <c r="AE1988" s="75"/>
      <c r="AF1988" s="75"/>
      <c r="AG1988" s="75"/>
      <c r="AH1988" s="75"/>
      <c r="AI1988" s="75"/>
      <c r="AJ1988" s="75"/>
      <c r="AK1988" s="75"/>
      <c r="AL1988" s="75"/>
      <c r="AM1988" s="75"/>
    </row>
    <row r="1989">
      <c r="A1989" s="75"/>
      <c r="B1989" s="171"/>
      <c r="C1989" s="172"/>
      <c r="D1989" s="72"/>
      <c r="E1989" s="143"/>
      <c r="F1989" s="71"/>
      <c r="G1989" s="72"/>
      <c r="H1989" s="173"/>
      <c r="I1989" s="71"/>
      <c r="J1989" s="72"/>
      <c r="K1989" s="173"/>
      <c r="L1989" s="71"/>
      <c r="M1989" s="71"/>
      <c r="N1989" s="71"/>
      <c r="O1989" s="72"/>
      <c r="P1989" s="174"/>
      <c r="Q1989" s="71"/>
      <c r="R1989" s="72"/>
      <c r="S1989" s="175"/>
      <c r="T1989" s="72"/>
      <c r="U1989" s="176"/>
      <c r="V1989" s="71"/>
      <c r="W1989" s="72"/>
      <c r="X1989" s="176"/>
      <c r="Y1989" s="72"/>
      <c r="Z1989" s="175"/>
      <c r="AA1989" s="72"/>
      <c r="AB1989" s="177"/>
      <c r="AC1989" s="75"/>
      <c r="AD1989" s="75"/>
      <c r="AE1989" s="75"/>
      <c r="AF1989" s="75"/>
      <c r="AG1989" s="75"/>
      <c r="AH1989" s="75"/>
      <c r="AI1989" s="75"/>
      <c r="AJ1989" s="75"/>
      <c r="AK1989" s="75"/>
      <c r="AL1989" s="75"/>
      <c r="AM1989" s="75"/>
    </row>
    <row r="1990">
      <c r="A1990" s="75"/>
      <c r="B1990" s="171"/>
      <c r="C1990" s="172"/>
      <c r="D1990" s="72"/>
      <c r="E1990" s="143"/>
      <c r="F1990" s="71"/>
      <c r="G1990" s="72"/>
      <c r="H1990" s="173"/>
      <c r="I1990" s="71"/>
      <c r="J1990" s="72"/>
      <c r="K1990" s="173"/>
      <c r="L1990" s="71"/>
      <c r="M1990" s="71"/>
      <c r="N1990" s="71"/>
      <c r="O1990" s="72"/>
      <c r="P1990" s="174"/>
      <c r="Q1990" s="71"/>
      <c r="R1990" s="72"/>
      <c r="S1990" s="175"/>
      <c r="T1990" s="72"/>
      <c r="U1990" s="176"/>
      <c r="V1990" s="71"/>
      <c r="W1990" s="72"/>
      <c r="X1990" s="176"/>
      <c r="Y1990" s="72"/>
      <c r="Z1990" s="175"/>
      <c r="AA1990" s="72"/>
      <c r="AB1990" s="177"/>
      <c r="AC1990" s="75"/>
      <c r="AD1990" s="75"/>
      <c r="AE1990" s="75"/>
      <c r="AF1990" s="75"/>
      <c r="AG1990" s="75"/>
      <c r="AH1990" s="75"/>
      <c r="AI1990" s="75"/>
      <c r="AJ1990" s="75"/>
      <c r="AK1990" s="75"/>
      <c r="AL1990" s="75"/>
      <c r="AM1990" s="75"/>
    </row>
    <row r="1991">
      <c r="A1991" s="75"/>
      <c r="B1991" s="171"/>
      <c r="C1991" s="172"/>
      <c r="D1991" s="72"/>
      <c r="E1991" s="143"/>
      <c r="F1991" s="71"/>
      <c r="G1991" s="72"/>
      <c r="H1991" s="173"/>
      <c r="I1991" s="71"/>
      <c r="J1991" s="72"/>
      <c r="K1991" s="173"/>
      <c r="L1991" s="71"/>
      <c r="M1991" s="71"/>
      <c r="N1991" s="71"/>
      <c r="O1991" s="72"/>
      <c r="P1991" s="174"/>
      <c r="Q1991" s="71"/>
      <c r="R1991" s="72"/>
      <c r="S1991" s="175"/>
      <c r="T1991" s="72"/>
      <c r="U1991" s="176"/>
      <c r="V1991" s="71"/>
      <c r="W1991" s="72"/>
      <c r="X1991" s="176"/>
      <c r="Y1991" s="72"/>
      <c r="Z1991" s="175"/>
      <c r="AA1991" s="72"/>
      <c r="AB1991" s="177"/>
      <c r="AC1991" s="75"/>
      <c r="AD1991" s="75"/>
      <c r="AE1991" s="75"/>
      <c r="AF1991" s="75"/>
      <c r="AG1991" s="75"/>
      <c r="AH1991" s="75"/>
      <c r="AI1991" s="75"/>
      <c r="AJ1991" s="75"/>
      <c r="AK1991" s="75"/>
      <c r="AL1991" s="75"/>
      <c r="AM1991" s="75"/>
    </row>
    <row r="1992">
      <c r="A1992" s="75"/>
      <c r="B1992" s="171"/>
      <c r="C1992" s="172"/>
      <c r="D1992" s="72"/>
      <c r="E1992" s="143"/>
      <c r="F1992" s="71"/>
      <c r="G1992" s="72"/>
      <c r="H1992" s="173"/>
      <c r="I1992" s="71"/>
      <c r="J1992" s="72"/>
      <c r="K1992" s="173"/>
      <c r="L1992" s="71"/>
      <c r="M1992" s="71"/>
      <c r="N1992" s="71"/>
      <c r="O1992" s="72"/>
      <c r="P1992" s="174"/>
      <c r="Q1992" s="71"/>
      <c r="R1992" s="72"/>
      <c r="S1992" s="175"/>
      <c r="T1992" s="72"/>
      <c r="U1992" s="176"/>
      <c r="V1992" s="71"/>
      <c r="W1992" s="72"/>
      <c r="X1992" s="176"/>
      <c r="Y1992" s="72"/>
      <c r="Z1992" s="175"/>
      <c r="AA1992" s="72"/>
      <c r="AB1992" s="177"/>
      <c r="AC1992" s="75"/>
      <c r="AD1992" s="75"/>
      <c r="AE1992" s="75"/>
      <c r="AF1992" s="75"/>
      <c r="AG1992" s="75"/>
      <c r="AH1992" s="75"/>
      <c r="AI1992" s="75"/>
      <c r="AJ1992" s="75"/>
      <c r="AK1992" s="75"/>
      <c r="AL1992" s="75"/>
      <c r="AM1992" s="75"/>
    </row>
    <row r="1993">
      <c r="A1993" s="75"/>
      <c r="B1993" s="171"/>
      <c r="C1993" s="172"/>
      <c r="D1993" s="72"/>
      <c r="E1993" s="143"/>
      <c r="F1993" s="71"/>
      <c r="G1993" s="72"/>
      <c r="H1993" s="173"/>
      <c r="I1993" s="71"/>
      <c r="J1993" s="72"/>
      <c r="K1993" s="173"/>
      <c r="L1993" s="71"/>
      <c r="M1993" s="71"/>
      <c r="N1993" s="71"/>
      <c r="O1993" s="72"/>
      <c r="P1993" s="174"/>
      <c r="Q1993" s="71"/>
      <c r="R1993" s="72"/>
      <c r="S1993" s="175"/>
      <c r="T1993" s="72"/>
      <c r="U1993" s="176"/>
      <c r="V1993" s="71"/>
      <c r="W1993" s="72"/>
      <c r="X1993" s="176"/>
      <c r="Y1993" s="72"/>
      <c r="Z1993" s="175"/>
      <c r="AA1993" s="72"/>
      <c r="AB1993" s="177"/>
      <c r="AC1993" s="75"/>
      <c r="AD1993" s="75"/>
      <c r="AE1993" s="75"/>
      <c r="AF1993" s="75"/>
      <c r="AG1993" s="75"/>
      <c r="AH1993" s="75"/>
      <c r="AI1993" s="75"/>
      <c r="AJ1993" s="75"/>
      <c r="AK1993" s="75"/>
      <c r="AL1993" s="75"/>
      <c r="AM1993" s="75"/>
    </row>
    <row r="1994">
      <c r="A1994" s="75"/>
      <c r="B1994" s="171"/>
      <c r="C1994" s="172"/>
      <c r="D1994" s="72"/>
      <c r="E1994" s="143"/>
      <c r="F1994" s="71"/>
      <c r="G1994" s="72"/>
      <c r="H1994" s="173"/>
      <c r="I1994" s="71"/>
      <c r="J1994" s="72"/>
      <c r="K1994" s="173"/>
      <c r="L1994" s="71"/>
      <c r="M1994" s="71"/>
      <c r="N1994" s="71"/>
      <c r="O1994" s="72"/>
      <c r="P1994" s="174"/>
      <c r="Q1994" s="71"/>
      <c r="R1994" s="72"/>
      <c r="S1994" s="175"/>
      <c r="T1994" s="72"/>
      <c r="U1994" s="176"/>
      <c r="V1994" s="71"/>
      <c r="W1994" s="72"/>
      <c r="X1994" s="176"/>
      <c r="Y1994" s="72"/>
      <c r="Z1994" s="175"/>
      <c r="AA1994" s="72"/>
      <c r="AB1994" s="177"/>
      <c r="AC1994" s="75"/>
      <c r="AD1994" s="75"/>
      <c r="AE1994" s="75"/>
      <c r="AF1994" s="75"/>
      <c r="AG1994" s="75"/>
      <c r="AH1994" s="75"/>
      <c r="AI1994" s="75"/>
      <c r="AJ1994" s="75"/>
      <c r="AK1994" s="75"/>
      <c r="AL1994" s="75"/>
      <c r="AM1994" s="75"/>
    </row>
    <row r="1995">
      <c r="A1995" s="75"/>
      <c r="B1995" s="171"/>
      <c r="C1995" s="172"/>
      <c r="D1995" s="72"/>
      <c r="E1995" s="143"/>
      <c r="F1995" s="71"/>
      <c r="G1995" s="72"/>
      <c r="H1995" s="173"/>
      <c r="I1995" s="71"/>
      <c r="J1995" s="72"/>
      <c r="K1995" s="173"/>
      <c r="L1995" s="71"/>
      <c r="M1995" s="71"/>
      <c r="N1995" s="71"/>
      <c r="O1995" s="72"/>
      <c r="P1995" s="174"/>
      <c r="Q1995" s="71"/>
      <c r="R1995" s="72"/>
      <c r="S1995" s="175"/>
      <c r="T1995" s="72"/>
      <c r="U1995" s="176"/>
      <c r="V1995" s="71"/>
      <c r="W1995" s="72"/>
      <c r="X1995" s="176"/>
      <c r="Y1995" s="72"/>
      <c r="Z1995" s="175"/>
      <c r="AA1995" s="72"/>
      <c r="AB1995" s="177"/>
      <c r="AC1995" s="75"/>
      <c r="AD1995" s="75"/>
      <c r="AE1995" s="75"/>
      <c r="AF1995" s="75"/>
      <c r="AG1995" s="75"/>
      <c r="AH1995" s="75"/>
      <c r="AI1995" s="75"/>
      <c r="AJ1995" s="75"/>
      <c r="AK1995" s="75"/>
      <c r="AL1995" s="75"/>
      <c r="AM1995" s="75"/>
    </row>
    <row r="1996">
      <c r="A1996" s="75"/>
      <c r="B1996" s="171"/>
      <c r="C1996" s="172"/>
      <c r="D1996" s="72"/>
      <c r="E1996" s="143"/>
      <c r="F1996" s="71"/>
      <c r="G1996" s="72"/>
      <c r="H1996" s="173"/>
      <c r="I1996" s="71"/>
      <c r="J1996" s="72"/>
      <c r="K1996" s="173"/>
      <c r="L1996" s="71"/>
      <c r="M1996" s="71"/>
      <c r="N1996" s="71"/>
      <c r="O1996" s="72"/>
      <c r="P1996" s="174"/>
      <c r="Q1996" s="71"/>
      <c r="R1996" s="72"/>
      <c r="S1996" s="175"/>
      <c r="T1996" s="72"/>
      <c r="U1996" s="176"/>
      <c r="V1996" s="71"/>
      <c r="W1996" s="72"/>
      <c r="X1996" s="176"/>
      <c r="Y1996" s="72"/>
      <c r="Z1996" s="175"/>
      <c r="AA1996" s="72"/>
      <c r="AB1996" s="177"/>
      <c r="AC1996" s="75"/>
      <c r="AD1996" s="75"/>
      <c r="AE1996" s="75"/>
      <c r="AF1996" s="75"/>
      <c r="AG1996" s="75"/>
      <c r="AH1996" s="75"/>
      <c r="AI1996" s="75"/>
      <c r="AJ1996" s="75"/>
      <c r="AK1996" s="75"/>
      <c r="AL1996" s="75"/>
      <c r="AM1996" s="75"/>
    </row>
    <row r="1997">
      <c r="A1997" s="75"/>
      <c r="B1997" s="171"/>
      <c r="C1997" s="172"/>
      <c r="D1997" s="72"/>
      <c r="E1997" s="143"/>
      <c r="F1997" s="71"/>
      <c r="G1997" s="72"/>
      <c r="H1997" s="173"/>
      <c r="I1997" s="71"/>
      <c r="J1997" s="72"/>
      <c r="K1997" s="173"/>
      <c r="L1997" s="71"/>
      <c r="M1997" s="71"/>
      <c r="N1997" s="71"/>
      <c r="O1997" s="72"/>
      <c r="P1997" s="174"/>
      <c r="Q1997" s="71"/>
      <c r="R1997" s="72"/>
      <c r="S1997" s="175"/>
      <c r="T1997" s="72"/>
      <c r="U1997" s="176"/>
      <c r="V1997" s="71"/>
      <c r="W1997" s="72"/>
      <c r="X1997" s="176"/>
      <c r="Y1997" s="72"/>
      <c r="Z1997" s="175"/>
      <c r="AA1997" s="72"/>
      <c r="AB1997" s="177"/>
      <c r="AC1997" s="75"/>
      <c r="AD1997" s="75"/>
      <c r="AE1997" s="75"/>
      <c r="AF1997" s="75"/>
      <c r="AG1997" s="75"/>
      <c r="AH1997" s="75"/>
      <c r="AI1997" s="75"/>
      <c r="AJ1997" s="75"/>
      <c r="AK1997" s="75"/>
      <c r="AL1997" s="75"/>
      <c r="AM1997" s="75"/>
    </row>
    <row r="1998">
      <c r="A1998" s="75"/>
      <c r="B1998" s="171"/>
      <c r="C1998" s="172"/>
      <c r="D1998" s="72"/>
      <c r="E1998" s="143"/>
      <c r="F1998" s="71"/>
      <c r="G1998" s="72"/>
      <c r="H1998" s="173"/>
      <c r="I1998" s="71"/>
      <c r="J1998" s="72"/>
      <c r="K1998" s="173"/>
      <c r="L1998" s="71"/>
      <c r="M1998" s="71"/>
      <c r="N1998" s="71"/>
      <c r="O1998" s="72"/>
      <c r="P1998" s="174"/>
      <c r="Q1998" s="71"/>
      <c r="R1998" s="72"/>
      <c r="S1998" s="175"/>
      <c r="T1998" s="72"/>
      <c r="U1998" s="176"/>
      <c r="V1998" s="71"/>
      <c r="W1998" s="72"/>
      <c r="X1998" s="176"/>
      <c r="Y1998" s="72"/>
      <c r="Z1998" s="175"/>
      <c r="AA1998" s="72"/>
      <c r="AB1998" s="177"/>
      <c r="AC1998" s="75"/>
      <c r="AD1998" s="75"/>
      <c r="AE1998" s="75"/>
      <c r="AF1998" s="75"/>
      <c r="AG1998" s="75"/>
      <c r="AH1998" s="75"/>
      <c r="AI1998" s="75"/>
      <c r="AJ1998" s="75"/>
      <c r="AK1998" s="75"/>
      <c r="AL1998" s="75"/>
      <c r="AM1998" s="75"/>
    </row>
    <row r="1999">
      <c r="A1999" s="75"/>
      <c r="B1999" s="171"/>
      <c r="C1999" s="172"/>
      <c r="D1999" s="72"/>
      <c r="E1999" s="143"/>
      <c r="F1999" s="71"/>
      <c r="G1999" s="72"/>
      <c r="H1999" s="173"/>
      <c r="I1999" s="71"/>
      <c r="J1999" s="72"/>
      <c r="K1999" s="173"/>
      <c r="L1999" s="71"/>
      <c r="M1999" s="71"/>
      <c r="N1999" s="71"/>
      <c r="O1999" s="72"/>
      <c r="P1999" s="174"/>
      <c r="Q1999" s="71"/>
      <c r="R1999" s="72"/>
      <c r="S1999" s="175"/>
      <c r="T1999" s="72"/>
      <c r="U1999" s="176"/>
      <c r="V1999" s="71"/>
      <c r="W1999" s="72"/>
      <c r="X1999" s="176"/>
      <c r="Y1999" s="72"/>
      <c r="Z1999" s="175"/>
      <c r="AA1999" s="72"/>
      <c r="AB1999" s="177"/>
      <c r="AC1999" s="75"/>
      <c r="AD1999" s="75"/>
      <c r="AE1999" s="75"/>
      <c r="AF1999" s="75"/>
      <c r="AG1999" s="75"/>
      <c r="AH1999" s="75"/>
      <c r="AI1999" s="75"/>
      <c r="AJ1999" s="75"/>
      <c r="AK1999" s="75"/>
      <c r="AL1999" s="75"/>
      <c r="AM1999" s="75"/>
    </row>
    <row r="2000">
      <c r="A2000" s="75"/>
      <c r="B2000" s="171"/>
      <c r="C2000" s="172"/>
      <c r="D2000" s="72"/>
      <c r="E2000" s="143"/>
      <c r="F2000" s="71"/>
      <c r="G2000" s="72"/>
      <c r="H2000" s="173"/>
      <c r="I2000" s="71"/>
      <c r="J2000" s="72"/>
      <c r="K2000" s="173"/>
      <c r="L2000" s="71"/>
      <c r="M2000" s="71"/>
      <c r="N2000" s="71"/>
      <c r="O2000" s="72"/>
      <c r="P2000" s="174"/>
      <c r="Q2000" s="71"/>
      <c r="R2000" s="72"/>
      <c r="S2000" s="175"/>
      <c r="T2000" s="72"/>
      <c r="U2000" s="176"/>
      <c r="V2000" s="71"/>
      <c r="W2000" s="72"/>
      <c r="X2000" s="176"/>
      <c r="Y2000" s="72"/>
      <c r="Z2000" s="175"/>
      <c r="AA2000" s="72"/>
      <c r="AB2000" s="177"/>
      <c r="AC2000" s="75"/>
      <c r="AD2000" s="75"/>
      <c r="AE2000" s="75"/>
      <c r="AF2000" s="75"/>
      <c r="AG2000" s="75"/>
      <c r="AH2000" s="75"/>
      <c r="AI2000" s="75"/>
      <c r="AJ2000" s="75"/>
      <c r="AK2000" s="75"/>
      <c r="AL2000" s="75"/>
      <c r="AM2000" s="75"/>
    </row>
    <row r="2001">
      <c r="A2001" s="75"/>
      <c r="B2001" s="171"/>
      <c r="C2001" s="172"/>
      <c r="D2001" s="72"/>
      <c r="E2001" s="143"/>
      <c r="F2001" s="71"/>
      <c r="G2001" s="72"/>
      <c r="H2001" s="173"/>
      <c r="I2001" s="71"/>
      <c r="J2001" s="72"/>
      <c r="K2001" s="173"/>
      <c r="L2001" s="71"/>
      <c r="M2001" s="71"/>
      <c r="N2001" s="71"/>
      <c r="O2001" s="72"/>
      <c r="P2001" s="174"/>
      <c r="Q2001" s="71"/>
      <c r="R2001" s="72"/>
      <c r="S2001" s="175"/>
      <c r="T2001" s="72"/>
      <c r="U2001" s="176"/>
      <c r="V2001" s="71"/>
      <c r="W2001" s="72"/>
      <c r="X2001" s="176"/>
      <c r="Y2001" s="72"/>
      <c r="Z2001" s="175"/>
      <c r="AA2001" s="72"/>
      <c r="AB2001" s="177"/>
      <c r="AC2001" s="75"/>
      <c r="AD2001" s="75"/>
      <c r="AE2001" s="75"/>
      <c r="AF2001" s="75"/>
      <c r="AG2001" s="75"/>
      <c r="AH2001" s="75"/>
      <c r="AI2001" s="75"/>
      <c r="AJ2001" s="75"/>
      <c r="AK2001" s="75"/>
      <c r="AL2001" s="75"/>
      <c r="AM2001" s="75"/>
    </row>
    <row r="2002">
      <c r="A2002" s="75"/>
      <c r="B2002" s="171"/>
      <c r="C2002" s="172"/>
      <c r="D2002" s="72"/>
      <c r="E2002" s="143"/>
      <c r="F2002" s="71"/>
      <c r="G2002" s="72"/>
      <c r="H2002" s="173"/>
      <c r="I2002" s="71"/>
      <c r="J2002" s="72"/>
      <c r="K2002" s="173"/>
      <c r="L2002" s="71"/>
      <c r="M2002" s="71"/>
      <c r="N2002" s="71"/>
      <c r="O2002" s="72"/>
      <c r="P2002" s="174"/>
      <c r="Q2002" s="71"/>
      <c r="R2002" s="72"/>
      <c r="S2002" s="175"/>
      <c r="T2002" s="72"/>
      <c r="U2002" s="176"/>
      <c r="V2002" s="71"/>
      <c r="W2002" s="72"/>
      <c r="X2002" s="176"/>
      <c r="Y2002" s="72"/>
      <c r="Z2002" s="175"/>
      <c r="AA2002" s="72"/>
      <c r="AB2002" s="177"/>
      <c r="AC2002" s="75"/>
      <c r="AD2002" s="75"/>
      <c r="AE2002" s="75"/>
      <c r="AF2002" s="75"/>
      <c r="AG2002" s="75"/>
      <c r="AH2002" s="75"/>
      <c r="AI2002" s="75"/>
      <c r="AJ2002" s="75"/>
      <c r="AK2002" s="75"/>
      <c r="AL2002" s="75"/>
      <c r="AM2002" s="75"/>
    </row>
    <row r="2003">
      <c r="A2003" s="75"/>
      <c r="B2003" s="171"/>
      <c r="C2003" s="172"/>
      <c r="D2003" s="72"/>
      <c r="E2003" s="143"/>
      <c r="F2003" s="71"/>
      <c r="G2003" s="72"/>
      <c r="H2003" s="173"/>
      <c r="I2003" s="71"/>
      <c r="J2003" s="72"/>
      <c r="K2003" s="173"/>
      <c r="L2003" s="71"/>
      <c r="M2003" s="71"/>
      <c r="N2003" s="71"/>
      <c r="O2003" s="72"/>
      <c r="P2003" s="174"/>
      <c r="Q2003" s="71"/>
      <c r="R2003" s="72"/>
      <c r="S2003" s="175"/>
      <c r="T2003" s="72"/>
      <c r="U2003" s="176"/>
      <c r="V2003" s="71"/>
      <c r="W2003" s="72"/>
      <c r="X2003" s="176"/>
      <c r="Y2003" s="72"/>
      <c r="Z2003" s="175"/>
      <c r="AA2003" s="72"/>
      <c r="AB2003" s="177"/>
      <c r="AC2003" s="75"/>
      <c r="AD2003" s="75"/>
      <c r="AE2003" s="75"/>
      <c r="AF2003" s="75"/>
      <c r="AG2003" s="75"/>
      <c r="AH2003" s="75"/>
      <c r="AI2003" s="75"/>
      <c r="AJ2003" s="75"/>
      <c r="AK2003" s="75"/>
      <c r="AL2003" s="75"/>
      <c r="AM2003" s="75"/>
    </row>
    <row r="2004">
      <c r="A2004" s="75"/>
      <c r="B2004" s="171"/>
      <c r="C2004" s="172"/>
      <c r="D2004" s="72"/>
      <c r="E2004" s="143"/>
      <c r="F2004" s="71"/>
      <c r="G2004" s="72"/>
      <c r="H2004" s="173"/>
      <c r="I2004" s="71"/>
      <c r="J2004" s="72"/>
      <c r="K2004" s="173"/>
      <c r="L2004" s="71"/>
      <c r="M2004" s="71"/>
      <c r="N2004" s="71"/>
      <c r="O2004" s="72"/>
      <c r="P2004" s="174"/>
      <c r="Q2004" s="71"/>
      <c r="R2004" s="72"/>
      <c r="S2004" s="175"/>
      <c r="T2004" s="72"/>
      <c r="U2004" s="176"/>
      <c r="V2004" s="71"/>
      <c r="W2004" s="72"/>
      <c r="X2004" s="176"/>
      <c r="Y2004" s="72"/>
      <c r="Z2004" s="175"/>
      <c r="AA2004" s="72"/>
      <c r="AB2004" s="177"/>
      <c r="AC2004" s="75"/>
      <c r="AD2004" s="75"/>
      <c r="AE2004" s="75"/>
      <c r="AF2004" s="75"/>
      <c r="AG2004" s="75"/>
      <c r="AH2004" s="75"/>
      <c r="AI2004" s="75"/>
      <c r="AJ2004" s="75"/>
      <c r="AK2004" s="75"/>
      <c r="AL2004" s="75"/>
      <c r="AM2004" s="75"/>
    </row>
  </sheetData>
  <mergeCells count="18152">
    <mergeCell ref="M3:N3"/>
    <mergeCell ref="O3:P3"/>
    <mergeCell ref="M4:N4"/>
    <mergeCell ref="O4:P4"/>
    <mergeCell ref="Q4:R4"/>
    <mergeCell ref="Q3:R3"/>
    <mergeCell ref="T3:U3"/>
    <mergeCell ref="T4:U4"/>
    <mergeCell ref="V3:W3"/>
    <mergeCell ref="X3:Y3"/>
    <mergeCell ref="V4:W4"/>
    <mergeCell ref="X4:Y4"/>
    <mergeCell ref="Z4:AA4"/>
    <mergeCell ref="Z3:AA3"/>
    <mergeCell ref="AD3:AE3"/>
    <mergeCell ref="AD4:AE4"/>
    <mergeCell ref="AF3:AH3"/>
    <mergeCell ref="AI3:AJ3"/>
    <mergeCell ref="AF4:AH4"/>
    <mergeCell ref="AI4:AJ4"/>
    <mergeCell ref="B2:I2"/>
    <mergeCell ref="K2:R2"/>
    <mergeCell ref="T2:AA2"/>
    <mergeCell ref="AD2:AJ2"/>
    <mergeCell ref="B3:C3"/>
    <mergeCell ref="D3:E3"/>
    <mergeCell ref="F3:G3"/>
    <mergeCell ref="H3:I3"/>
    <mergeCell ref="K3:L3"/>
    <mergeCell ref="B4:C4"/>
    <mergeCell ref="D4:E4"/>
    <mergeCell ref="F4:G4"/>
    <mergeCell ref="H4:I4"/>
    <mergeCell ref="K4:L4"/>
    <mergeCell ref="Q8:R8"/>
    <mergeCell ref="T8:U8"/>
    <mergeCell ref="V8:W8"/>
    <mergeCell ref="X8:Y8"/>
    <mergeCell ref="Z8:AA8"/>
    <mergeCell ref="AD8:AE8"/>
    <mergeCell ref="AG8:AH8"/>
    <mergeCell ref="AI8:AJ8"/>
    <mergeCell ref="B8:C8"/>
    <mergeCell ref="D8:E8"/>
    <mergeCell ref="F8:G8"/>
    <mergeCell ref="H8:I8"/>
    <mergeCell ref="K8:L8"/>
    <mergeCell ref="M8:N8"/>
    <mergeCell ref="O8:P8"/>
    <mergeCell ref="Q5:R5"/>
    <mergeCell ref="T5:U5"/>
    <mergeCell ref="V5:W5"/>
    <mergeCell ref="X5:Y5"/>
    <mergeCell ref="Z5:AA5"/>
    <mergeCell ref="AD5:AG5"/>
    <mergeCell ref="AH5:AJ5"/>
    <mergeCell ref="B5:C5"/>
    <mergeCell ref="D5:E5"/>
    <mergeCell ref="F5:G5"/>
    <mergeCell ref="H5:I5"/>
    <mergeCell ref="K5:L5"/>
    <mergeCell ref="M5:N5"/>
    <mergeCell ref="O5:P5"/>
    <mergeCell ref="Q6:R6"/>
    <mergeCell ref="T6:U6"/>
    <mergeCell ref="V6:W6"/>
    <mergeCell ref="X6:Y6"/>
    <mergeCell ref="Z6:AA6"/>
    <mergeCell ref="AD6:AG6"/>
    <mergeCell ref="AH6:AJ6"/>
    <mergeCell ref="B6:C6"/>
    <mergeCell ref="D6:E6"/>
    <mergeCell ref="F6:G6"/>
    <mergeCell ref="H6:I6"/>
    <mergeCell ref="K6:L6"/>
    <mergeCell ref="M6:N6"/>
    <mergeCell ref="O6:P6"/>
    <mergeCell ref="Q7:R7"/>
    <mergeCell ref="T7:U7"/>
    <mergeCell ref="V7:W7"/>
    <mergeCell ref="X7:Y7"/>
    <mergeCell ref="Z7:AA7"/>
    <mergeCell ref="AD7:AF7"/>
    <mergeCell ref="AG7:AJ7"/>
    <mergeCell ref="B7:C7"/>
    <mergeCell ref="D7:E7"/>
    <mergeCell ref="F7:G7"/>
    <mergeCell ref="H7:I7"/>
    <mergeCell ref="K7:L7"/>
    <mergeCell ref="M7:N7"/>
    <mergeCell ref="O7:P7"/>
    <mergeCell ref="B9:E9"/>
    <mergeCell ref="F9:I9"/>
    <mergeCell ref="K9:N9"/>
    <mergeCell ref="O9:R9"/>
    <mergeCell ref="T9:W9"/>
    <mergeCell ref="X9:AA9"/>
    <mergeCell ref="AD9:AJ9"/>
    <mergeCell ref="S12:T12"/>
    <mergeCell ref="U12:W12"/>
    <mergeCell ref="X12:Y12"/>
    <mergeCell ref="Z12:AA12"/>
    <mergeCell ref="AD12:AF13"/>
    <mergeCell ref="X13:Y13"/>
    <mergeCell ref="Z13:AA13"/>
    <mergeCell ref="AG12:AH12"/>
    <mergeCell ref="AI12:AJ12"/>
    <mergeCell ref="AG13:AH13"/>
    <mergeCell ref="AI13:AJ13"/>
    <mergeCell ref="AK13:AK14"/>
    <mergeCell ref="AG14:AH14"/>
    <mergeCell ref="AI14:AJ14"/>
    <mergeCell ref="B11:AB11"/>
    <mergeCell ref="AD11:AK11"/>
    <mergeCell ref="C12:D12"/>
    <mergeCell ref="E12:G12"/>
    <mergeCell ref="H12:J12"/>
    <mergeCell ref="K12:O12"/>
    <mergeCell ref="P12:R12"/>
    <mergeCell ref="C13:D13"/>
    <mergeCell ref="E13:G13"/>
    <mergeCell ref="H13:J13"/>
    <mergeCell ref="K13:O13"/>
    <mergeCell ref="P13:R13"/>
    <mergeCell ref="S13:T13"/>
    <mergeCell ref="U13:W13"/>
    <mergeCell ref="X14:Y14"/>
    <mergeCell ref="Z14:AA14"/>
    <mergeCell ref="AD14:AE14"/>
    <mergeCell ref="C14:D14"/>
    <mergeCell ref="E14:G14"/>
    <mergeCell ref="H14:J14"/>
    <mergeCell ref="K14:O14"/>
    <mergeCell ref="P14:R14"/>
    <mergeCell ref="S14:T14"/>
    <mergeCell ref="U14:W14"/>
    <mergeCell ref="X18:Y18"/>
    <mergeCell ref="Z18:AA18"/>
    <mergeCell ref="AD18:AE18"/>
    <mergeCell ref="AF18:AG18"/>
    <mergeCell ref="AH18:AI18"/>
    <mergeCell ref="C18:D18"/>
    <mergeCell ref="E18:G18"/>
    <mergeCell ref="H18:J18"/>
    <mergeCell ref="K18:O18"/>
    <mergeCell ref="P18:R18"/>
    <mergeCell ref="S18:T18"/>
    <mergeCell ref="U18:W18"/>
    <mergeCell ref="X19:Y19"/>
    <mergeCell ref="Z19:AA19"/>
    <mergeCell ref="AD19:AE19"/>
    <mergeCell ref="AF19:AG19"/>
    <mergeCell ref="AH19:AI19"/>
    <mergeCell ref="C19:D19"/>
    <mergeCell ref="E19:G19"/>
    <mergeCell ref="H19:J19"/>
    <mergeCell ref="K19:O19"/>
    <mergeCell ref="P19:R19"/>
    <mergeCell ref="S19:T19"/>
    <mergeCell ref="U19:W19"/>
    <mergeCell ref="X20:Y20"/>
    <mergeCell ref="Z20:AA20"/>
    <mergeCell ref="AD20:AE20"/>
    <mergeCell ref="AF20:AG20"/>
    <mergeCell ref="AH20:AI20"/>
    <mergeCell ref="C20:D20"/>
    <mergeCell ref="E20:G20"/>
    <mergeCell ref="H20:J20"/>
    <mergeCell ref="K20:O20"/>
    <mergeCell ref="P20:R20"/>
    <mergeCell ref="S20:T20"/>
    <mergeCell ref="U20:W20"/>
    <mergeCell ref="X21:Y21"/>
    <mergeCell ref="Z21:AA21"/>
    <mergeCell ref="AD21:AE21"/>
    <mergeCell ref="AF21:AG21"/>
    <mergeCell ref="AH21:AI21"/>
    <mergeCell ref="C21:D21"/>
    <mergeCell ref="E21:G21"/>
    <mergeCell ref="H21:J21"/>
    <mergeCell ref="K21:O21"/>
    <mergeCell ref="P21:R21"/>
    <mergeCell ref="S21:T21"/>
    <mergeCell ref="U21:W21"/>
    <mergeCell ref="X22:Y22"/>
    <mergeCell ref="Z22:AA22"/>
    <mergeCell ref="AD22:AE22"/>
    <mergeCell ref="AF22:AG22"/>
    <mergeCell ref="AH22:AI22"/>
    <mergeCell ref="C22:D22"/>
    <mergeCell ref="E22:G22"/>
    <mergeCell ref="H22:J22"/>
    <mergeCell ref="K22:O22"/>
    <mergeCell ref="P22:R22"/>
    <mergeCell ref="S22:T22"/>
    <mergeCell ref="U22:W22"/>
    <mergeCell ref="X23:Y23"/>
    <mergeCell ref="Z23:AA23"/>
    <mergeCell ref="AD23:AE23"/>
    <mergeCell ref="AF23:AG23"/>
    <mergeCell ref="AH23:AI23"/>
    <mergeCell ref="C23:D23"/>
    <mergeCell ref="E23:G23"/>
    <mergeCell ref="H23:J23"/>
    <mergeCell ref="K23:O23"/>
    <mergeCell ref="P23:R23"/>
    <mergeCell ref="S23:T23"/>
    <mergeCell ref="U23:W23"/>
    <mergeCell ref="X24:Y24"/>
    <mergeCell ref="Z24:AA24"/>
    <mergeCell ref="AD24:AE24"/>
    <mergeCell ref="AF24:AG24"/>
    <mergeCell ref="AH24:AI24"/>
    <mergeCell ref="C24:D24"/>
    <mergeCell ref="E24:G24"/>
    <mergeCell ref="H24:J24"/>
    <mergeCell ref="K24:O24"/>
    <mergeCell ref="P24:R24"/>
    <mergeCell ref="S24:T24"/>
    <mergeCell ref="U24:W24"/>
    <mergeCell ref="X25:Y25"/>
    <mergeCell ref="Z25:AA25"/>
    <mergeCell ref="AD25:AE25"/>
    <mergeCell ref="AF25:AG25"/>
    <mergeCell ref="AH25:AI25"/>
    <mergeCell ref="C25:D25"/>
    <mergeCell ref="E25:G25"/>
    <mergeCell ref="H25:J25"/>
    <mergeCell ref="K25:O25"/>
    <mergeCell ref="P25:R25"/>
    <mergeCell ref="S25:T25"/>
    <mergeCell ref="U25:W25"/>
    <mergeCell ref="X26:Y26"/>
    <mergeCell ref="Z26:AA26"/>
    <mergeCell ref="AD26:AE26"/>
    <mergeCell ref="AF26:AG26"/>
    <mergeCell ref="AH26:AI26"/>
    <mergeCell ref="C26:D26"/>
    <mergeCell ref="E26:G26"/>
    <mergeCell ref="H26:J26"/>
    <mergeCell ref="K26:O26"/>
    <mergeCell ref="P26:R26"/>
    <mergeCell ref="S26:T26"/>
    <mergeCell ref="U26:W26"/>
    <mergeCell ref="X27:Y27"/>
    <mergeCell ref="Z27:AA27"/>
    <mergeCell ref="AF27:AG27"/>
    <mergeCell ref="AH27:AI27"/>
    <mergeCell ref="C27:D27"/>
    <mergeCell ref="E27:G27"/>
    <mergeCell ref="H27:J27"/>
    <mergeCell ref="K27:O27"/>
    <mergeCell ref="P27:R27"/>
    <mergeCell ref="S27:T27"/>
    <mergeCell ref="U27:W27"/>
    <mergeCell ref="X29:Y29"/>
    <mergeCell ref="Z29:AA29"/>
    <mergeCell ref="AD29:AE29"/>
    <mergeCell ref="AF29:AG29"/>
    <mergeCell ref="AH29:AI29"/>
    <mergeCell ref="C29:D29"/>
    <mergeCell ref="E29:G29"/>
    <mergeCell ref="H29:J29"/>
    <mergeCell ref="K29:O29"/>
    <mergeCell ref="P29:R29"/>
    <mergeCell ref="S29:T29"/>
    <mergeCell ref="U29:W29"/>
    <mergeCell ref="X30:Y30"/>
    <mergeCell ref="Z30:AA30"/>
    <mergeCell ref="AD30:AE30"/>
    <mergeCell ref="AF30:AG30"/>
    <mergeCell ref="AH30:AI30"/>
    <mergeCell ref="C30:D30"/>
    <mergeCell ref="E30:G30"/>
    <mergeCell ref="H30:J30"/>
    <mergeCell ref="K30:O30"/>
    <mergeCell ref="P30:R30"/>
    <mergeCell ref="S30:T30"/>
    <mergeCell ref="U30:W30"/>
    <mergeCell ref="X31:Y31"/>
    <mergeCell ref="Z31:AA31"/>
    <mergeCell ref="AD31:AE31"/>
    <mergeCell ref="AF31:AG31"/>
    <mergeCell ref="AH31:AI31"/>
    <mergeCell ref="C31:D31"/>
    <mergeCell ref="E31:G31"/>
    <mergeCell ref="H31:J31"/>
    <mergeCell ref="K31:O31"/>
    <mergeCell ref="P31:R31"/>
    <mergeCell ref="S31:T31"/>
    <mergeCell ref="U31:W31"/>
    <mergeCell ref="X32:Y32"/>
    <mergeCell ref="Z32:AA32"/>
    <mergeCell ref="AD32:AE32"/>
    <mergeCell ref="AF32:AG32"/>
    <mergeCell ref="AH32:AI32"/>
    <mergeCell ref="C32:D32"/>
    <mergeCell ref="E32:G32"/>
    <mergeCell ref="H32:J32"/>
    <mergeCell ref="K32:O32"/>
    <mergeCell ref="P32:R32"/>
    <mergeCell ref="S32:T32"/>
    <mergeCell ref="U32:W32"/>
    <mergeCell ref="X33:Y33"/>
    <mergeCell ref="Z33:AA33"/>
    <mergeCell ref="AD33:AE33"/>
    <mergeCell ref="AF33:AG33"/>
    <mergeCell ref="AH33:AI33"/>
    <mergeCell ref="C33:D33"/>
    <mergeCell ref="E33:G33"/>
    <mergeCell ref="H33:J33"/>
    <mergeCell ref="K33:O33"/>
    <mergeCell ref="P33:R33"/>
    <mergeCell ref="S33:T33"/>
    <mergeCell ref="U33:W33"/>
    <mergeCell ref="X34:Y34"/>
    <mergeCell ref="Z34:AA34"/>
    <mergeCell ref="AD34:AE34"/>
    <mergeCell ref="AF34:AG34"/>
    <mergeCell ref="AH34:AI34"/>
    <mergeCell ref="C34:D34"/>
    <mergeCell ref="E34:G34"/>
    <mergeCell ref="H34:J34"/>
    <mergeCell ref="K34:O34"/>
    <mergeCell ref="P34:R34"/>
    <mergeCell ref="S34:T34"/>
    <mergeCell ref="U34:W34"/>
    <mergeCell ref="X35:Y35"/>
    <mergeCell ref="Z35:AA35"/>
    <mergeCell ref="AD35:AE35"/>
    <mergeCell ref="AF35:AG35"/>
    <mergeCell ref="AH35:AI35"/>
    <mergeCell ref="C35:D35"/>
    <mergeCell ref="E35:G35"/>
    <mergeCell ref="H35:J35"/>
    <mergeCell ref="K35:O35"/>
    <mergeCell ref="P35:R35"/>
    <mergeCell ref="S35:T35"/>
    <mergeCell ref="U35:W35"/>
    <mergeCell ref="X36:Y36"/>
    <mergeCell ref="Z36:AA36"/>
    <mergeCell ref="AD36:AE36"/>
    <mergeCell ref="AF36:AG36"/>
    <mergeCell ref="AH36:AI36"/>
    <mergeCell ref="C36:D36"/>
    <mergeCell ref="E36:G36"/>
    <mergeCell ref="H36:J36"/>
    <mergeCell ref="K36:O36"/>
    <mergeCell ref="P36:R36"/>
    <mergeCell ref="S36:T36"/>
    <mergeCell ref="U36:W36"/>
    <mergeCell ref="X37:Y37"/>
    <mergeCell ref="Z37:AA37"/>
    <mergeCell ref="AD37:AE37"/>
    <mergeCell ref="AF37:AG37"/>
    <mergeCell ref="AH37:AI37"/>
    <mergeCell ref="C37:D37"/>
    <mergeCell ref="E37:G37"/>
    <mergeCell ref="H37:J37"/>
    <mergeCell ref="K37:O37"/>
    <mergeCell ref="P37:R37"/>
    <mergeCell ref="S37:T37"/>
    <mergeCell ref="U37:W37"/>
    <mergeCell ref="X38:Y38"/>
    <mergeCell ref="Z38:AA38"/>
    <mergeCell ref="AD38:AE38"/>
    <mergeCell ref="AF38:AG38"/>
    <mergeCell ref="AH38:AI38"/>
    <mergeCell ref="C38:D38"/>
    <mergeCell ref="E38:G38"/>
    <mergeCell ref="H38:J38"/>
    <mergeCell ref="K38:O38"/>
    <mergeCell ref="P38:R38"/>
    <mergeCell ref="S38:T38"/>
    <mergeCell ref="U38:W38"/>
    <mergeCell ref="X39:Y39"/>
    <mergeCell ref="Z39:AA39"/>
    <mergeCell ref="AD39:AE39"/>
    <mergeCell ref="AF39:AG39"/>
    <mergeCell ref="AH39:AI39"/>
    <mergeCell ref="C39:D39"/>
    <mergeCell ref="E39:G39"/>
    <mergeCell ref="H39:J39"/>
    <mergeCell ref="K39:O39"/>
    <mergeCell ref="P39:R39"/>
    <mergeCell ref="S39:T39"/>
    <mergeCell ref="U39:W39"/>
    <mergeCell ref="X40:Y40"/>
    <mergeCell ref="Z40:AA40"/>
    <mergeCell ref="AD40:AE40"/>
    <mergeCell ref="AF40:AG40"/>
    <mergeCell ref="AH40:AI40"/>
    <mergeCell ref="C40:D40"/>
    <mergeCell ref="E40:G40"/>
    <mergeCell ref="H40:J40"/>
    <mergeCell ref="K40:O40"/>
    <mergeCell ref="P40:R40"/>
    <mergeCell ref="S40:T40"/>
    <mergeCell ref="U40:W40"/>
    <mergeCell ref="X41:Y41"/>
    <mergeCell ref="Z41:AA41"/>
    <mergeCell ref="AD41:AE41"/>
    <mergeCell ref="AF41:AG41"/>
    <mergeCell ref="AH41:AI41"/>
    <mergeCell ref="C41:D41"/>
    <mergeCell ref="E41:G41"/>
    <mergeCell ref="H41:J41"/>
    <mergeCell ref="K41:O41"/>
    <mergeCell ref="P41:R41"/>
    <mergeCell ref="S41:T41"/>
    <mergeCell ref="U41:W41"/>
    <mergeCell ref="X42:Y42"/>
    <mergeCell ref="Z42:AA42"/>
    <mergeCell ref="AD42:AE42"/>
    <mergeCell ref="AF42:AG42"/>
    <mergeCell ref="AH42:AI42"/>
    <mergeCell ref="C42:D42"/>
    <mergeCell ref="E42:G42"/>
    <mergeCell ref="H42:J42"/>
    <mergeCell ref="K42:O42"/>
    <mergeCell ref="P42:R42"/>
    <mergeCell ref="S42:T42"/>
    <mergeCell ref="U42:W42"/>
    <mergeCell ref="X43:Y43"/>
    <mergeCell ref="Z43:AA43"/>
    <mergeCell ref="AD43:AE43"/>
    <mergeCell ref="AF43:AG43"/>
    <mergeCell ref="AH43:AI43"/>
    <mergeCell ref="C43:D43"/>
    <mergeCell ref="E43:G43"/>
    <mergeCell ref="H43:J43"/>
    <mergeCell ref="K43:O43"/>
    <mergeCell ref="P43:R43"/>
    <mergeCell ref="S43:T43"/>
    <mergeCell ref="U43:W43"/>
    <mergeCell ref="X44:Y44"/>
    <mergeCell ref="Z44:AA44"/>
    <mergeCell ref="AD44:AE44"/>
    <mergeCell ref="AF44:AG44"/>
    <mergeCell ref="AH44:AI44"/>
    <mergeCell ref="C44:D44"/>
    <mergeCell ref="E44:G44"/>
    <mergeCell ref="H44:J44"/>
    <mergeCell ref="K44:O44"/>
    <mergeCell ref="P44:R44"/>
    <mergeCell ref="S44:T44"/>
    <mergeCell ref="U44:W44"/>
    <mergeCell ref="X45:Y45"/>
    <mergeCell ref="Z45:AA45"/>
    <mergeCell ref="AD45:AE45"/>
    <mergeCell ref="AF45:AG45"/>
    <mergeCell ref="AH45:AI45"/>
    <mergeCell ref="C45:D45"/>
    <mergeCell ref="E45:G45"/>
    <mergeCell ref="H45:J45"/>
    <mergeCell ref="K45:O45"/>
    <mergeCell ref="P45:R45"/>
    <mergeCell ref="S45:T45"/>
    <mergeCell ref="U45:W45"/>
    <mergeCell ref="X46:Y46"/>
    <mergeCell ref="Z46:AA46"/>
    <mergeCell ref="AD46:AE46"/>
    <mergeCell ref="AF46:AG46"/>
    <mergeCell ref="AH46:AI46"/>
    <mergeCell ref="C46:D46"/>
    <mergeCell ref="E46:G46"/>
    <mergeCell ref="H46:J46"/>
    <mergeCell ref="K46:O46"/>
    <mergeCell ref="P46:R46"/>
    <mergeCell ref="S46:T46"/>
    <mergeCell ref="U46:W46"/>
    <mergeCell ref="X47:Y47"/>
    <mergeCell ref="Z47:AA47"/>
    <mergeCell ref="AD47:AE47"/>
    <mergeCell ref="AF47:AG47"/>
    <mergeCell ref="AH47:AI47"/>
    <mergeCell ref="C47:D47"/>
    <mergeCell ref="E47:G47"/>
    <mergeCell ref="H47:J47"/>
    <mergeCell ref="K47:O47"/>
    <mergeCell ref="P47:R47"/>
    <mergeCell ref="S47:T47"/>
    <mergeCell ref="U47:W47"/>
    <mergeCell ref="X48:Y48"/>
    <mergeCell ref="Z48:AA48"/>
    <mergeCell ref="AD48:AE48"/>
    <mergeCell ref="AF48:AG48"/>
    <mergeCell ref="AH48:AI48"/>
    <mergeCell ref="C48:D48"/>
    <mergeCell ref="E48:G48"/>
    <mergeCell ref="H48:J48"/>
    <mergeCell ref="K48:O48"/>
    <mergeCell ref="P48:R48"/>
    <mergeCell ref="S48:T48"/>
    <mergeCell ref="U48:W48"/>
    <mergeCell ref="X49:Y49"/>
    <mergeCell ref="Z49:AA49"/>
    <mergeCell ref="AD49:AE49"/>
    <mergeCell ref="AF49:AG49"/>
    <mergeCell ref="AH49:AI49"/>
    <mergeCell ref="C49:D49"/>
    <mergeCell ref="E49:G49"/>
    <mergeCell ref="H49:J49"/>
    <mergeCell ref="K49:O49"/>
    <mergeCell ref="P49:R49"/>
    <mergeCell ref="S49:T49"/>
    <mergeCell ref="U49:W49"/>
    <mergeCell ref="X28:Y28"/>
    <mergeCell ref="Z28:AA28"/>
    <mergeCell ref="AD28:AK28"/>
    <mergeCell ref="C28:D28"/>
    <mergeCell ref="E28:G28"/>
    <mergeCell ref="H28:J28"/>
    <mergeCell ref="K28:O28"/>
    <mergeCell ref="P28:R28"/>
    <mergeCell ref="S28:T28"/>
    <mergeCell ref="U28:W28"/>
    <mergeCell ref="X50:Y50"/>
    <mergeCell ref="Z50:AA50"/>
    <mergeCell ref="AD50:AE50"/>
    <mergeCell ref="AF50:AG50"/>
    <mergeCell ref="AH50:AI50"/>
    <mergeCell ref="C50:D50"/>
    <mergeCell ref="E50:G50"/>
    <mergeCell ref="H50:J50"/>
    <mergeCell ref="K50:O50"/>
    <mergeCell ref="P50:R50"/>
    <mergeCell ref="S50:T50"/>
    <mergeCell ref="U50:W50"/>
    <mergeCell ref="X51:Y51"/>
    <mergeCell ref="Z51:AA51"/>
    <mergeCell ref="AD51:AE51"/>
    <mergeCell ref="AF51:AG51"/>
    <mergeCell ref="AH51:AI51"/>
    <mergeCell ref="C51:D51"/>
    <mergeCell ref="E51:G51"/>
    <mergeCell ref="H51:J51"/>
    <mergeCell ref="K51:O51"/>
    <mergeCell ref="P51:R51"/>
    <mergeCell ref="S51:T51"/>
    <mergeCell ref="U51:W51"/>
    <mergeCell ref="X52:Y52"/>
    <mergeCell ref="Z52:AA52"/>
    <mergeCell ref="C52:D52"/>
    <mergeCell ref="E52:G52"/>
    <mergeCell ref="H52:J52"/>
    <mergeCell ref="K52:O52"/>
    <mergeCell ref="P52:R52"/>
    <mergeCell ref="S52:T52"/>
    <mergeCell ref="U52:W52"/>
    <mergeCell ref="X54:Y54"/>
    <mergeCell ref="Z54:AA54"/>
    <mergeCell ref="C54:D54"/>
    <mergeCell ref="E54:G54"/>
    <mergeCell ref="H54:J54"/>
    <mergeCell ref="K54:O54"/>
    <mergeCell ref="P54:R54"/>
    <mergeCell ref="S54:T54"/>
    <mergeCell ref="U54:W54"/>
    <mergeCell ref="X55:Y55"/>
    <mergeCell ref="Z55:AA55"/>
    <mergeCell ref="C55:D55"/>
    <mergeCell ref="E55:G55"/>
    <mergeCell ref="H55:J55"/>
    <mergeCell ref="K55:O55"/>
    <mergeCell ref="P55:R55"/>
    <mergeCell ref="S55:T55"/>
    <mergeCell ref="U55:W55"/>
    <mergeCell ref="X56:Y56"/>
    <mergeCell ref="Z56:AA56"/>
    <mergeCell ref="C56:D56"/>
    <mergeCell ref="E56:G56"/>
    <mergeCell ref="H56:J56"/>
    <mergeCell ref="K56:O56"/>
    <mergeCell ref="P56:R56"/>
    <mergeCell ref="S56:T56"/>
    <mergeCell ref="U56:W56"/>
    <mergeCell ref="X57:Y57"/>
    <mergeCell ref="Z57:AA57"/>
    <mergeCell ref="C57:D57"/>
    <mergeCell ref="E57:G57"/>
    <mergeCell ref="H57:J57"/>
    <mergeCell ref="K57:O57"/>
    <mergeCell ref="P57:R57"/>
    <mergeCell ref="S57:T57"/>
    <mergeCell ref="U57:W57"/>
    <mergeCell ref="X58:Y58"/>
    <mergeCell ref="Z58:AA58"/>
    <mergeCell ref="C58:D58"/>
    <mergeCell ref="E58:G58"/>
    <mergeCell ref="H58:J58"/>
    <mergeCell ref="K58:O58"/>
    <mergeCell ref="P58:R58"/>
    <mergeCell ref="S58:T58"/>
    <mergeCell ref="U58:W58"/>
    <mergeCell ref="X59:Y59"/>
    <mergeCell ref="Z59:AA59"/>
    <mergeCell ref="C59:D59"/>
    <mergeCell ref="E59:G59"/>
    <mergeCell ref="H59:J59"/>
    <mergeCell ref="K59:O59"/>
    <mergeCell ref="P59:R59"/>
    <mergeCell ref="S59:T59"/>
    <mergeCell ref="U59:W59"/>
    <mergeCell ref="X60:Y60"/>
    <mergeCell ref="Z60:AA60"/>
    <mergeCell ref="C60:D60"/>
    <mergeCell ref="E60:G60"/>
    <mergeCell ref="H60:J60"/>
    <mergeCell ref="K60:O60"/>
    <mergeCell ref="P60:R60"/>
    <mergeCell ref="S60:T60"/>
    <mergeCell ref="U60:W60"/>
    <mergeCell ref="X61:Y61"/>
    <mergeCell ref="Z61:AA61"/>
    <mergeCell ref="C61:D61"/>
    <mergeCell ref="E61:G61"/>
    <mergeCell ref="H61:J61"/>
    <mergeCell ref="K61:O61"/>
    <mergeCell ref="P61:R61"/>
    <mergeCell ref="S61:T61"/>
    <mergeCell ref="U61:W61"/>
    <mergeCell ref="X62:Y62"/>
    <mergeCell ref="Z62:AA62"/>
    <mergeCell ref="C62:D62"/>
    <mergeCell ref="E62:G62"/>
    <mergeCell ref="H62:J62"/>
    <mergeCell ref="K62:O62"/>
    <mergeCell ref="P62:R62"/>
    <mergeCell ref="S62:T62"/>
    <mergeCell ref="U62:W62"/>
    <mergeCell ref="X63:Y63"/>
    <mergeCell ref="Z63:AA63"/>
    <mergeCell ref="C63:D63"/>
    <mergeCell ref="E63:G63"/>
    <mergeCell ref="H63:J63"/>
    <mergeCell ref="K63:O63"/>
    <mergeCell ref="P63:R63"/>
    <mergeCell ref="S63:T63"/>
    <mergeCell ref="U63:W63"/>
    <mergeCell ref="X53:Y53"/>
    <mergeCell ref="Z53:AA53"/>
    <mergeCell ref="AD53:AK53"/>
    <mergeCell ref="C53:D53"/>
    <mergeCell ref="E53:G53"/>
    <mergeCell ref="H53:J53"/>
    <mergeCell ref="K53:O53"/>
    <mergeCell ref="P53:R53"/>
    <mergeCell ref="S53:T53"/>
    <mergeCell ref="U53:W53"/>
    <mergeCell ref="X64:Y64"/>
    <mergeCell ref="Z64:AA64"/>
    <mergeCell ref="C64:D64"/>
    <mergeCell ref="E64:G64"/>
    <mergeCell ref="H64:J64"/>
    <mergeCell ref="K64:O64"/>
    <mergeCell ref="P64:R64"/>
    <mergeCell ref="S64:T64"/>
    <mergeCell ref="U64:W64"/>
    <mergeCell ref="X65:Y65"/>
    <mergeCell ref="Z65:AA65"/>
    <mergeCell ref="C65:D65"/>
    <mergeCell ref="E65:G65"/>
    <mergeCell ref="H65:J65"/>
    <mergeCell ref="K65:O65"/>
    <mergeCell ref="P65:R65"/>
    <mergeCell ref="S65:T65"/>
    <mergeCell ref="U65:W65"/>
    <mergeCell ref="X66:Y66"/>
    <mergeCell ref="Z66:AA66"/>
    <mergeCell ref="C66:D66"/>
    <mergeCell ref="E66:G66"/>
    <mergeCell ref="H66:J66"/>
    <mergeCell ref="K66:O66"/>
    <mergeCell ref="P66:R66"/>
    <mergeCell ref="S66:T66"/>
    <mergeCell ref="U66:W66"/>
    <mergeCell ref="X68:Y68"/>
    <mergeCell ref="Z68:AA68"/>
    <mergeCell ref="C68:D68"/>
    <mergeCell ref="E68:G68"/>
    <mergeCell ref="H68:J68"/>
    <mergeCell ref="K68:O68"/>
    <mergeCell ref="P68:R68"/>
    <mergeCell ref="S68:T68"/>
    <mergeCell ref="U68:W68"/>
    <mergeCell ref="X69:Y69"/>
    <mergeCell ref="Z69:AA69"/>
    <mergeCell ref="C69:D69"/>
    <mergeCell ref="E69:G69"/>
    <mergeCell ref="H69:J69"/>
    <mergeCell ref="K69:O69"/>
    <mergeCell ref="P69:R69"/>
    <mergeCell ref="S69:T69"/>
    <mergeCell ref="U69:W69"/>
    <mergeCell ref="X70:Y70"/>
    <mergeCell ref="Z70:AA70"/>
    <mergeCell ref="C70:D70"/>
    <mergeCell ref="E70:G70"/>
    <mergeCell ref="H70:J70"/>
    <mergeCell ref="K70:O70"/>
    <mergeCell ref="P70:R70"/>
    <mergeCell ref="S70:T70"/>
    <mergeCell ref="U70:W70"/>
    <mergeCell ref="X71:Y71"/>
    <mergeCell ref="Z71:AA71"/>
    <mergeCell ref="C71:D71"/>
    <mergeCell ref="E71:G71"/>
    <mergeCell ref="H71:J71"/>
    <mergeCell ref="K71:O71"/>
    <mergeCell ref="P71:R71"/>
    <mergeCell ref="S71:T71"/>
    <mergeCell ref="U71:W71"/>
    <mergeCell ref="X72:Y72"/>
    <mergeCell ref="Z72:AA72"/>
    <mergeCell ref="C72:D72"/>
    <mergeCell ref="E72:G72"/>
    <mergeCell ref="H72:J72"/>
    <mergeCell ref="K72:O72"/>
    <mergeCell ref="P72:R72"/>
    <mergeCell ref="S72:T72"/>
    <mergeCell ref="U72:W72"/>
    <mergeCell ref="X73:Y73"/>
    <mergeCell ref="Z73:AA73"/>
    <mergeCell ref="C73:D73"/>
    <mergeCell ref="E73:G73"/>
    <mergeCell ref="H73:J73"/>
    <mergeCell ref="K73:O73"/>
    <mergeCell ref="P73:R73"/>
    <mergeCell ref="S73:T73"/>
    <mergeCell ref="U73:W73"/>
    <mergeCell ref="X74:Y74"/>
    <mergeCell ref="Z74:AA74"/>
    <mergeCell ref="C74:D74"/>
    <mergeCell ref="E74:G74"/>
    <mergeCell ref="H74:J74"/>
    <mergeCell ref="K74:O74"/>
    <mergeCell ref="P74:R74"/>
    <mergeCell ref="S74:T74"/>
    <mergeCell ref="U74:W74"/>
    <mergeCell ref="X75:Y75"/>
    <mergeCell ref="Z75:AA75"/>
    <mergeCell ref="C75:D75"/>
    <mergeCell ref="E75:G75"/>
    <mergeCell ref="H75:J75"/>
    <mergeCell ref="K75:O75"/>
    <mergeCell ref="P75:R75"/>
    <mergeCell ref="S75:T75"/>
    <mergeCell ref="U75:W75"/>
    <mergeCell ref="X76:Y76"/>
    <mergeCell ref="Z76:AA76"/>
    <mergeCell ref="C76:D76"/>
    <mergeCell ref="E76:G76"/>
    <mergeCell ref="H76:J76"/>
    <mergeCell ref="K76:O76"/>
    <mergeCell ref="P76:R76"/>
    <mergeCell ref="S76:T76"/>
    <mergeCell ref="U76:W76"/>
    <mergeCell ref="X77:Y77"/>
    <mergeCell ref="Z77:AA77"/>
    <mergeCell ref="C77:D77"/>
    <mergeCell ref="E77:G77"/>
    <mergeCell ref="H77:J77"/>
    <mergeCell ref="K77:O77"/>
    <mergeCell ref="P77:R77"/>
    <mergeCell ref="S77:T77"/>
    <mergeCell ref="U77:W77"/>
    <mergeCell ref="X67:Y67"/>
    <mergeCell ref="Z67:AA67"/>
    <mergeCell ref="AD67:AK67"/>
    <mergeCell ref="C67:D67"/>
    <mergeCell ref="E67:G67"/>
    <mergeCell ref="H67:J67"/>
    <mergeCell ref="K67:O67"/>
    <mergeCell ref="P67:R67"/>
    <mergeCell ref="S67:T67"/>
    <mergeCell ref="U67:W67"/>
    <mergeCell ref="X78:Y78"/>
    <mergeCell ref="Z78:AA78"/>
    <mergeCell ref="C78:D78"/>
    <mergeCell ref="E78:G78"/>
    <mergeCell ref="H78:J78"/>
    <mergeCell ref="K78:O78"/>
    <mergeCell ref="P78:R78"/>
    <mergeCell ref="S78:T78"/>
    <mergeCell ref="U78:W78"/>
    <mergeCell ref="X79:Y79"/>
    <mergeCell ref="Z79:AA79"/>
    <mergeCell ref="C79:D79"/>
    <mergeCell ref="E79:G79"/>
    <mergeCell ref="H79:J79"/>
    <mergeCell ref="K79:O79"/>
    <mergeCell ref="P79:R79"/>
    <mergeCell ref="S79:T79"/>
    <mergeCell ref="U79:W79"/>
    <mergeCell ref="X80:Y80"/>
    <mergeCell ref="Z80:AA80"/>
    <mergeCell ref="C80:D80"/>
    <mergeCell ref="E80:G80"/>
    <mergeCell ref="H80:J80"/>
    <mergeCell ref="K80:O80"/>
    <mergeCell ref="P80:R80"/>
    <mergeCell ref="S80:T80"/>
    <mergeCell ref="U80:W80"/>
    <mergeCell ref="X82:Y82"/>
    <mergeCell ref="Z82:AA82"/>
    <mergeCell ref="C82:D82"/>
    <mergeCell ref="E82:G82"/>
    <mergeCell ref="H82:J82"/>
    <mergeCell ref="K82:O82"/>
    <mergeCell ref="P82:R82"/>
    <mergeCell ref="S82:T82"/>
    <mergeCell ref="U82:W82"/>
    <mergeCell ref="X83:Y83"/>
    <mergeCell ref="Z83:AA83"/>
    <mergeCell ref="C83:D83"/>
    <mergeCell ref="E83:G83"/>
    <mergeCell ref="H83:J83"/>
    <mergeCell ref="K83:O83"/>
    <mergeCell ref="P83:R83"/>
    <mergeCell ref="S83:T83"/>
    <mergeCell ref="U83:W83"/>
    <mergeCell ref="X84:Y84"/>
    <mergeCell ref="Z84:AA84"/>
    <mergeCell ref="C84:D84"/>
    <mergeCell ref="E84:G84"/>
    <mergeCell ref="H84:J84"/>
    <mergeCell ref="K84:O84"/>
    <mergeCell ref="P84:R84"/>
    <mergeCell ref="S84:T84"/>
    <mergeCell ref="U84:W84"/>
    <mergeCell ref="X85:Y85"/>
    <mergeCell ref="Z85:AA85"/>
    <mergeCell ref="C85:D85"/>
    <mergeCell ref="E85:G85"/>
    <mergeCell ref="H85:J85"/>
    <mergeCell ref="K85:O85"/>
    <mergeCell ref="P85:R85"/>
    <mergeCell ref="S85:T85"/>
    <mergeCell ref="U85:W85"/>
    <mergeCell ref="X86:Y86"/>
    <mergeCell ref="Z86:AA86"/>
    <mergeCell ref="C86:D86"/>
    <mergeCell ref="E86:G86"/>
    <mergeCell ref="H86:J86"/>
    <mergeCell ref="K86:O86"/>
    <mergeCell ref="P86:R86"/>
    <mergeCell ref="S86:T86"/>
    <mergeCell ref="U86:W86"/>
    <mergeCell ref="X87:Y87"/>
    <mergeCell ref="Z87:AA87"/>
    <mergeCell ref="C87:D87"/>
    <mergeCell ref="E87:G87"/>
    <mergeCell ref="H87:J87"/>
    <mergeCell ref="K87:O87"/>
    <mergeCell ref="P87:R87"/>
    <mergeCell ref="S87:T87"/>
    <mergeCell ref="U87:W87"/>
    <mergeCell ref="X88:Y88"/>
    <mergeCell ref="Z88:AA88"/>
    <mergeCell ref="C88:D88"/>
    <mergeCell ref="E88:G88"/>
    <mergeCell ref="H88:J88"/>
    <mergeCell ref="K88:O88"/>
    <mergeCell ref="P88:R88"/>
    <mergeCell ref="S88:T88"/>
    <mergeCell ref="U88:W88"/>
    <mergeCell ref="X89:Y89"/>
    <mergeCell ref="Z89:AA89"/>
    <mergeCell ref="C89:D89"/>
    <mergeCell ref="E89:G89"/>
    <mergeCell ref="H89:J89"/>
    <mergeCell ref="K89:O89"/>
    <mergeCell ref="P89:R89"/>
    <mergeCell ref="S89:T89"/>
    <mergeCell ref="U89:W89"/>
    <mergeCell ref="X90:Y90"/>
    <mergeCell ref="Z90:AA90"/>
    <mergeCell ref="C90:D90"/>
    <mergeCell ref="E90:G90"/>
    <mergeCell ref="H90:J90"/>
    <mergeCell ref="K90:O90"/>
    <mergeCell ref="P90:R90"/>
    <mergeCell ref="S90:T90"/>
    <mergeCell ref="U90:W90"/>
    <mergeCell ref="X91:Y91"/>
    <mergeCell ref="Z91:AA91"/>
    <mergeCell ref="C91:D91"/>
    <mergeCell ref="E91:G91"/>
    <mergeCell ref="H91:J91"/>
    <mergeCell ref="K91:O91"/>
    <mergeCell ref="P91:R91"/>
    <mergeCell ref="S91:T91"/>
    <mergeCell ref="U91:W91"/>
    <mergeCell ref="X92:Y92"/>
    <mergeCell ref="Z92:AA92"/>
    <mergeCell ref="C92:D92"/>
    <mergeCell ref="E92:G92"/>
    <mergeCell ref="H92:J92"/>
    <mergeCell ref="K92:O92"/>
    <mergeCell ref="P92:R92"/>
    <mergeCell ref="S92:T92"/>
    <mergeCell ref="U92:W92"/>
    <mergeCell ref="X93:Y93"/>
    <mergeCell ref="Z93:AA93"/>
    <mergeCell ref="C93:D93"/>
    <mergeCell ref="E93:G93"/>
    <mergeCell ref="H93:J93"/>
    <mergeCell ref="K93:O93"/>
    <mergeCell ref="P93:R93"/>
    <mergeCell ref="S93:T93"/>
    <mergeCell ref="U93:W93"/>
    <mergeCell ref="X94:Y94"/>
    <mergeCell ref="Z94:AA94"/>
    <mergeCell ref="C94:D94"/>
    <mergeCell ref="E94:G94"/>
    <mergeCell ref="H94:J94"/>
    <mergeCell ref="K94:O94"/>
    <mergeCell ref="P94:R94"/>
    <mergeCell ref="S94:T94"/>
    <mergeCell ref="U94:W94"/>
    <mergeCell ref="X95:Y95"/>
    <mergeCell ref="Z95:AA95"/>
    <mergeCell ref="C95:D95"/>
    <mergeCell ref="E95:G95"/>
    <mergeCell ref="H95:J95"/>
    <mergeCell ref="K95:O95"/>
    <mergeCell ref="P95:R95"/>
    <mergeCell ref="S95:T95"/>
    <mergeCell ref="U95:W95"/>
    <mergeCell ref="X96:Y96"/>
    <mergeCell ref="Z96:AA96"/>
    <mergeCell ref="C96:D96"/>
    <mergeCell ref="E96:G96"/>
    <mergeCell ref="H96:J96"/>
    <mergeCell ref="K96:O96"/>
    <mergeCell ref="P96:R96"/>
    <mergeCell ref="S96:T96"/>
    <mergeCell ref="U96:W96"/>
    <mergeCell ref="X97:Y97"/>
    <mergeCell ref="Z97:AA97"/>
    <mergeCell ref="C97:D97"/>
    <mergeCell ref="E97:G97"/>
    <mergeCell ref="H97:J97"/>
    <mergeCell ref="K97:O97"/>
    <mergeCell ref="P97:R97"/>
    <mergeCell ref="S97:T97"/>
    <mergeCell ref="U97:W97"/>
    <mergeCell ref="X98:Y98"/>
    <mergeCell ref="Z98:AA98"/>
    <mergeCell ref="C98:D98"/>
    <mergeCell ref="E98:G98"/>
    <mergeCell ref="H98:J98"/>
    <mergeCell ref="K98:O98"/>
    <mergeCell ref="P98:R98"/>
    <mergeCell ref="S98:T98"/>
    <mergeCell ref="U98:W98"/>
    <mergeCell ref="X99:Y99"/>
    <mergeCell ref="Z99:AA99"/>
    <mergeCell ref="C99:D99"/>
    <mergeCell ref="E99:G99"/>
    <mergeCell ref="H99:J99"/>
    <mergeCell ref="K99:O99"/>
    <mergeCell ref="P99:R99"/>
    <mergeCell ref="S99:T99"/>
    <mergeCell ref="U99:W99"/>
    <mergeCell ref="X100:Y100"/>
    <mergeCell ref="Z100:AA100"/>
    <mergeCell ref="C100:D100"/>
    <mergeCell ref="E100:G100"/>
    <mergeCell ref="H100:J100"/>
    <mergeCell ref="K100:O100"/>
    <mergeCell ref="P100:R100"/>
    <mergeCell ref="S100:T100"/>
    <mergeCell ref="U100:W100"/>
    <mergeCell ref="X101:Y101"/>
    <mergeCell ref="Z101:AA101"/>
    <mergeCell ref="C101:D101"/>
    <mergeCell ref="E101:G101"/>
    <mergeCell ref="H101:J101"/>
    <mergeCell ref="K101:O101"/>
    <mergeCell ref="P101:R101"/>
    <mergeCell ref="S101:T101"/>
    <mergeCell ref="U101:W101"/>
    <mergeCell ref="X102:Y102"/>
    <mergeCell ref="Z102:AA102"/>
    <mergeCell ref="C102:D102"/>
    <mergeCell ref="E102:G102"/>
    <mergeCell ref="H102:J102"/>
    <mergeCell ref="K102:O102"/>
    <mergeCell ref="P102:R102"/>
    <mergeCell ref="S102:T102"/>
    <mergeCell ref="U102:W102"/>
    <mergeCell ref="X103:Y103"/>
    <mergeCell ref="Z103:AA103"/>
    <mergeCell ref="C103:D103"/>
    <mergeCell ref="E103:G103"/>
    <mergeCell ref="H103:J103"/>
    <mergeCell ref="K103:O103"/>
    <mergeCell ref="P103:R103"/>
    <mergeCell ref="S103:T103"/>
    <mergeCell ref="U103:W103"/>
    <mergeCell ref="X104:Y104"/>
    <mergeCell ref="Z104:AA104"/>
    <mergeCell ref="C104:D104"/>
    <mergeCell ref="E104:G104"/>
    <mergeCell ref="H104:J104"/>
    <mergeCell ref="K104:O104"/>
    <mergeCell ref="P104:R104"/>
    <mergeCell ref="S104:T104"/>
    <mergeCell ref="U104:W104"/>
    <mergeCell ref="X105:Y105"/>
    <mergeCell ref="Z105:AA105"/>
    <mergeCell ref="C105:D105"/>
    <mergeCell ref="E105:G105"/>
    <mergeCell ref="H105:J105"/>
    <mergeCell ref="K105:O105"/>
    <mergeCell ref="P105:R105"/>
    <mergeCell ref="S105:T105"/>
    <mergeCell ref="U105:W105"/>
    <mergeCell ref="X106:Y106"/>
    <mergeCell ref="Z106:AA106"/>
    <mergeCell ref="C106:D106"/>
    <mergeCell ref="E106:G106"/>
    <mergeCell ref="H106:J106"/>
    <mergeCell ref="K106:O106"/>
    <mergeCell ref="P106:R106"/>
    <mergeCell ref="S106:T106"/>
    <mergeCell ref="U106:W106"/>
    <mergeCell ref="X107:Y107"/>
    <mergeCell ref="Z107:AA107"/>
    <mergeCell ref="C107:D107"/>
    <mergeCell ref="E107:G107"/>
    <mergeCell ref="H107:J107"/>
    <mergeCell ref="K107:O107"/>
    <mergeCell ref="P107:R107"/>
    <mergeCell ref="S107:T107"/>
    <mergeCell ref="U107:W107"/>
    <mergeCell ref="X108:Y108"/>
    <mergeCell ref="Z108:AA108"/>
    <mergeCell ref="C108:D108"/>
    <mergeCell ref="E108:G108"/>
    <mergeCell ref="H108:J108"/>
    <mergeCell ref="K108:O108"/>
    <mergeCell ref="P108:R108"/>
    <mergeCell ref="S108:T108"/>
    <mergeCell ref="U108:W108"/>
    <mergeCell ref="X109:Y109"/>
    <mergeCell ref="Z109:AA109"/>
    <mergeCell ref="C109:D109"/>
    <mergeCell ref="E109:G109"/>
    <mergeCell ref="H109:J109"/>
    <mergeCell ref="K109:O109"/>
    <mergeCell ref="P109:R109"/>
    <mergeCell ref="S109:T109"/>
    <mergeCell ref="U109:W109"/>
    <mergeCell ref="X110:Y110"/>
    <mergeCell ref="Z110:AA110"/>
    <mergeCell ref="C110:D110"/>
    <mergeCell ref="E110:G110"/>
    <mergeCell ref="H110:J110"/>
    <mergeCell ref="K110:O110"/>
    <mergeCell ref="P110:R110"/>
    <mergeCell ref="S110:T110"/>
    <mergeCell ref="U110:W110"/>
    <mergeCell ref="X111:Y111"/>
    <mergeCell ref="Z111:AA111"/>
    <mergeCell ref="C111:D111"/>
    <mergeCell ref="E111:G111"/>
    <mergeCell ref="H111:J111"/>
    <mergeCell ref="K111:O111"/>
    <mergeCell ref="P111:R111"/>
    <mergeCell ref="S111:T111"/>
    <mergeCell ref="U111:W111"/>
    <mergeCell ref="X112:Y112"/>
    <mergeCell ref="Z112:AA112"/>
    <mergeCell ref="C112:D112"/>
    <mergeCell ref="E112:G112"/>
    <mergeCell ref="H112:J112"/>
    <mergeCell ref="K112:O112"/>
    <mergeCell ref="P112:R112"/>
    <mergeCell ref="S112:T112"/>
    <mergeCell ref="U112:W112"/>
    <mergeCell ref="X113:Y113"/>
    <mergeCell ref="Z113:AA113"/>
    <mergeCell ref="C113:D113"/>
    <mergeCell ref="E113:G113"/>
    <mergeCell ref="H113:J113"/>
    <mergeCell ref="K113:O113"/>
    <mergeCell ref="P113:R113"/>
    <mergeCell ref="S113:T113"/>
    <mergeCell ref="U113:W113"/>
    <mergeCell ref="X114:Y114"/>
    <mergeCell ref="Z114:AA114"/>
    <mergeCell ref="C114:D114"/>
    <mergeCell ref="E114:G114"/>
    <mergeCell ref="H114:J114"/>
    <mergeCell ref="K114:O114"/>
    <mergeCell ref="P114:R114"/>
    <mergeCell ref="S114:T114"/>
    <mergeCell ref="U114:W114"/>
    <mergeCell ref="X115:Y115"/>
    <mergeCell ref="Z115:AA115"/>
    <mergeCell ref="C115:D115"/>
    <mergeCell ref="E115:G115"/>
    <mergeCell ref="H115:J115"/>
    <mergeCell ref="K115:O115"/>
    <mergeCell ref="P115:R115"/>
    <mergeCell ref="S115:T115"/>
    <mergeCell ref="U115:W115"/>
    <mergeCell ref="X116:Y116"/>
    <mergeCell ref="Z116:AA116"/>
    <mergeCell ref="C116:D116"/>
    <mergeCell ref="E116:G116"/>
    <mergeCell ref="H116:J116"/>
    <mergeCell ref="K116:O116"/>
    <mergeCell ref="P116:R116"/>
    <mergeCell ref="S116:T116"/>
    <mergeCell ref="U116:W116"/>
    <mergeCell ref="X117:Y117"/>
    <mergeCell ref="Z117:AA117"/>
    <mergeCell ref="C117:D117"/>
    <mergeCell ref="E117:G117"/>
    <mergeCell ref="H117:J117"/>
    <mergeCell ref="K117:O117"/>
    <mergeCell ref="P117:R117"/>
    <mergeCell ref="S117:T117"/>
    <mergeCell ref="U117:W117"/>
    <mergeCell ref="X118:Y118"/>
    <mergeCell ref="Z118:AA118"/>
    <mergeCell ref="C118:D118"/>
    <mergeCell ref="E118:G118"/>
    <mergeCell ref="H118:J118"/>
    <mergeCell ref="K118:O118"/>
    <mergeCell ref="P118:R118"/>
    <mergeCell ref="S118:T118"/>
    <mergeCell ref="U118:W118"/>
    <mergeCell ref="X119:Y119"/>
    <mergeCell ref="Z119:AA119"/>
    <mergeCell ref="C119:D119"/>
    <mergeCell ref="E119:G119"/>
    <mergeCell ref="H119:J119"/>
    <mergeCell ref="K119:O119"/>
    <mergeCell ref="P119:R119"/>
    <mergeCell ref="S119:T119"/>
    <mergeCell ref="U119:W119"/>
    <mergeCell ref="X120:Y120"/>
    <mergeCell ref="Z120:AA120"/>
    <mergeCell ref="C120:D120"/>
    <mergeCell ref="E120:G120"/>
    <mergeCell ref="H120:J120"/>
    <mergeCell ref="K120:O120"/>
    <mergeCell ref="P120:R120"/>
    <mergeCell ref="S120:T120"/>
    <mergeCell ref="U120:W120"/>
    <mergeCell ref="X121:Y121"/>
    <mergeCell ref="Z121:AA121"/>
    <mergeCell ref="C121:D121"/>
    <mergeCell ref="E121:G121"/>
    <mergeCell ref="H121:J121"/>
    <mergeCell ref="K121:O121"/>
    <mergeCell ref="P121:R121"/>
    <mergeCell ref="S121:T121"/>
    <mergeCell ref="U121:W121"/>
    <mergeCell ref="X122:Y122"/>
    <mergeCell ref="Z122:AA122"/>
    <mergeCell ref="C122:D122"/>
    <mergeCell ref="E122:G122"/>
    <mergeCell ref="H122:J122"/>
    <mergeCell ref="K122:O122"/>
    <mergeCell ref="P122:R122"/>
    <mergeCell ref="S122:T122"/>
    <mergeCell ref="U122:W122"/>
    <mergeCell ref="X123:Y123"/>
    <mergeCell ref="Z123:AA123"/>
    <mergeCell ref="C123:D123"/>
    <mergeCell ref="E123:G123"/>
    <mergeCell ref="H123:J123"/>
    <mergeCell ref="K123:O123"/>
    <mergeCell ref="P123:R123"/>
    <mergeCell ref="S123:T123"/>
    <mergeCell ref="U123:W123"/>
    <mergeCell ref="X124:Y124"/>
    <mergeCell ref="Z124:AA124"/>
    <mergeCell ref="C124:D124"/>
    <mergeCell ref="E124:G124"/>
    <mergeCell ref="H124:J124"/>
    <mergeCell ref="K124:O124"/>
    <mergeCell ref="P124:R124"/>
    <mergeCell ref="S124:T124"/>
    <mergeCell ref="U124:W124"/>
    <mergeCell ref="X125:Y125"/>
    <mergeCell ref="Z125:AA125"/>
    <mergeCell ref="C125:D125"/>
    <mergeCell ref="E125:G125"/>
    <mergeCell ref="H125:J125"/>
    <mergeCell ref="K125:O125"/>
    <mergeCell ref="P125:R125"/>
    <mergeCell ref="S125:T125"/>
    <mergeCell ref="U125:W125"/>
    <mergeCell ref="X126:Y126"/>
    <mergeCell ref="Z126:AA126"/>
    <mergeCell ref="C126:D126"/>
    <mergeCell ref="E126:G126"/>
    <mergeCell ref="H126:J126"/>
    <mergeCell ref="K126:O126"/>
    <mergeCell ref="P126:R126"/>
    <mergeCell ref="S126:T126"/>
    <mergeCell ref="U126:W126"/>
    <mergeCell ref="X127:Y127"/>
    <mergeCell ref="Z127:AA127"/>
    <mergeCell ref="C127:D127"/>
    <mergeCell ref="E127:G127"/>
    <mergeCell ref="H127:J127"/>
    <mergeCell ref="K127:O127"/>
    <mergeCell ref="P127:R127"/>
    <mergeCell ref="S127:T127"/>
    <mergeCell ref="U127:W127"/>
    <mergeCell ref="X128:Y128"/>
    <mergeCell ref="Z128:AA128"/>
    <mergeCell ref="C128:D128"/>
    <mergeCell ref="E128:G128"/>
    <mergeCell ref="H128:J128"/>
    <mergeCell ref="K128:O128"/>
    <mergeCell ref="P128:R128"/>
    <mergeCell ref="S128:T128"/>
    <mergeCell ref="U128:W128"/>
    <mergeCell ref="X129:Y129"/>
    <mergeCell ref="Z129:AA129"/>
    <mergeCell ref="C129:D129"/>
    <mergeCell ref="E129:G129"/>
    <mergeCell ref="H129:J129"/>
    <mergeCell ref="K129:O129"/>
    <mergeCell ref="P129:R129"/>
    <mergeCell ref="S129:T129"/>
    <mergeCell ref="U129:W129"/>
    <mergeCell ref="X130:Y130"/>
    <mergeCell ref="Z130:AA130"/>
    <mergeCell ref="C130:D130"/>
    <mergeCell ref="E130:G130"/>
    <mergeCell ref="H130:J130"/>
    <mergeCell ref="K130:O130"/>
    <mergeCell ref="P130:R130"/>
    <mergeCell ref="S130:T130"/>
    <mergeCell ref="U130:W130"/>
    <mergeCell ref="X131:Y131"/>
    <mergeCell ref="Z131:AA131"/>
    <mergeCell ref="C131:D131"/>
    <mergeCell ref="E131:G131"/>
    <mergeCell ref="H131:J131"/>
    <mergeCell ref="K131:O131"/>
    <mergeCell ref="P131:R131"/>
    <mergeCell ref="S131:T131"/>
    <mergeCell ref="U131:W131"/>
    <mergeCell ref="X132:Y132"/>
    <mergeCell ref="Z132:AA132"/>
    <mergeCell ref="C132:D132"/>
    <mergeCell ref="E132:G132"/>
    <mergeCell ref="H132:J132"/>
    <mergeCell ref="K132:O132"/>
    <mergeCell ref="P132:R132"/>
    <mergeCell ref="S132:T132"/>
    <mergeCell ref="U132:W132"/>
    <mergeCell ref="X133:Y133"/>
    <mergeCell ref="Z133:AA133"/>
    <mergeCell ref="C133:D133"/>
    <mergeCell ref="E133:G133"/>
    <mergeCell ref="H133:J133"/>
    <mergeCell ref="K133:O133"/>
    <mergeCell ref="P133:R133"/>
    <mergeCell ref="S133:T133"/>
    <mergeCell ref="U133:W133"/>
    <mergeCell ref="X134:Y134"/>
    <mergeCell ref="Z134:AA134"/>
    <mergeCell ref="C134:D134"/>
    <mergeCell ref="E134:G134"/>
    <mergeCell ref="H134:J134"/>
    <mergeCell ref="K134:O134"/>
    <mergeCell ref="P134:R134"/>
    <mergeCell ref="S134:T134"/>
    <mergeCell ref="U134:W134"/>
    <mergeCell ref="X135:Y135"/>
    <mergeCell ref="Z135:AA135"/>
    <mergeCell ref="C135:D135"/>
    <mergeCell ref="E135:G135"/>
    <mergeCell ref="H135:J135"/>
    <mergeCell ref="K135:O135"/>
    <mergeCell ref="P135:R135"/>
    <mergeCell ref="S135:T135"/>
    <mergeCell ref="U135:W135"/>
    <mergeCell ref="X136:Y136"/>
    <mergeCell ref="Z136:AA136"/>
    <mergeCell ref="C136:D136"/>
    <mergeCell ref="E136:G136"/>
    <mergeCell ref="H136:J136"/>
    <mergeCell ref="K136:O136"/>
    <mergeCell ref="P136:R136"/>
    <mergeCell ref="S136:T136"/>
    <mergeCell ref="U136:W136"/>
    <mergeCell ref="X137:Y137"/>
    <mergeCell ref="Z137:AA137"/>
    <mergeCell ref="C137:D137"/>
    <mergeCell ref="E137:G137"/>
    <mergeCell ref="H137:J137"/>
    <mergeCell ref="K137:O137"/>
    <mergeCell ref="P137:R137"/>
    <mergeCell ref="S137:T137"/>
    <mergeCell ref="U137:W137"/>
    <mergeCell ref="X138:Y138"/>
    <mergeCell ref="Z138:AA138"/>
    <mergeCell ref="C138:D138"/>
    <mergeCell ref="E138:G138"/>
    <mergeCell ref="H138:J138"/>
    <mergeCell ref="K138:O138"/>
    <mergeCell ref="P138:R138"/>
    <mergeCell ref="S138:T138"/>
    <mergeCell ref="U138:W138"/>
    <mergeCell ref="X139:Y139"/>
    <mergeCell ref="Z139:AA139"/>
    <mergeCell ref="C139:D139"/>
    <mergeCell ref="E139:G139"/>
    <mergeCell ref="H139:J139"/>
    <mergeCell ref="K139:O139"/>
    <mergeCell ref="P139:R139"/>
    <mergeCell ref="S139:T139"/>
    <mergeCell ref="U139:W139"/>
    <mergeCell ref="X140:Y140"/>
    <mergeCell ref="Z140:AA140"/>
    <mergeCell ref="C140:D140"/>
    <mergeCell ref="E140:G140"/>
    <mergeCell ref="H140:J140"/>
    <mergeCell ref="K140:O140"/>
    <mergeCell ref="P140:R140"/>
    <mergeCell ref="S140:T140"/>
    <mergeCell ref="U140:W140"/>
    <mergeCell ref="X141:Y141"/>
    <mergeCell ref="Z141:AA141"/>
    <mergeCell ref="C141:D141"/>
    <mergeCell ref="E141:G141"/>
    <mergeCell ref="H141:J141"/>
    <mergeCell ref="K141:O141"/>
    <mergeCell ref="P141:R141"/>
    <mergeCell ref="S141:T141"/>
    <mergeCell ref="U141:W141"/>
    <mergeCell ref="X142:Y142"/>
    <mergeCell ref="Z142:AA142"/>
    <mergeCell ref="C142:D142"/>
    <mergeCell ref="E142:G142"/>
    <mergeCell ref="H142:J142"/>
    <mergeCell ref="K142:O142"/>
    <mergeCell ref="P142:R142"/>
    <mergeCell ref="S142:T142"/>
    <mergeCell ref="U142:W142"/>
    <mergeCell ref="X143:Y143"/>
    <mergeCell ref="Z143:AA143"/>
    <mergeCell ref="C143:D143"/>
    <mergeCell ref="E143:G143"/>
    <mergeCell ref="H143:J143"/>
    <mergeCell ref="K143:O143"/>
    <mergeCell ref="P143:R143"/>
    <mergeCell ref="S143:T143"/>
    <mergeCell ref="U143:W143"/>
    <mergeCell ref="X144:Y144"/>
    <mergeCell ref="Z144:AA144"/>
    <mergeCell ref="C144:D144"/>
    <mergeCell ref="E144:G144"/>
    <mergeCell ref="H144:J144"/>
    <mergeCell ref="K144:O144"/>
    <mergeCell ref="P144:R144"/>
    <mergeCell ref="S144:T144"/>
    <mergeCell ref="U144:W144"/>
    <mergeCell ref="X145:Y145"/>
    <mergeCell ref="Z145:AA145"/>
    <mergeCell ref="C145:D145"/>
    <mergeCell ref="E145:G145"/>
    <mergeCell ref="H145:J145"/>
    <mergeCell ref="K145:O145"/>
    <mergeCell ref="P145:R145"/>
    <mergeCell ref="S145:T145"/>
    <mergeCell ref="U145:W145"/>
    <mergeCell ref="X146:Y146"/>
    <mergeCell ref="Z146:AA146"/>
    <mergeCell ref="C146:D146"/>
    <mergeCell ref="E146:G146"/>
    <mergeCell ref="H146:J146"/>
    <mergeCell ref="K146:O146"/>
    <mergeCell ref="P146:R146"/>
    <mergeCell ref="S146:T146"/>
    <mergeCell ref="U146:W146"/>
    <mergeCell ref="X147:Y147"/>
    <mergeCell ref="Z147:AA147"/>
    <mergeCell ref="C147:D147"/>
    <mergeCell ref="E147:G147"/>
    <mergeCell ref="H147:J147"/>
    <mergeCell ref="K147:O147"/>
    <mergeCell ref="P147:R147"/>
    <mergeCell ref="S147:T147"/>
    <mergeCell ref="U147:W147"/>
    <mergeCell ref="X148:Y148"/>
    <mergeCell ref="Z148:AA148"/>
    <mergeCell ref="C148:D148"/>
    <mergeCell ref="E148:G148"/>
    <mergeCell ref="H148:J148"/>
    <mergeCell ref="K148:O148"/>
    <mergeCell ref="P148:R148"/>
    <mergeCell ref="S148:T148"/>
    <mergeCell ref="U148:W148"/>
    <mergeCell ref="X149:Y149"/>
    <mergeCell ref="Z149:AA149"/>
    <mergeCell ref="C149:D149"/>
    <mergeCell ref="E149:G149"/>
    <mergeCell ref="H149:J149"/>
    <mergeCell ref="K149:O149"/>
    <mergeCell ref="P149:R149"/>
    <mergeCell ref="S149:T149"/>
    <mergeCell ref="U149:W149"/>
    <mergeCell ref="X150:Y150"/>
    <mergeCell ref="Z150:AA150"/>
    <mergeCell ref="C150:D150"/>
    <mergeCell ref="E150:G150"/>
    <mergeCell ref="H150:J150"/>
    <mergeCell ref="K150:O150"/>
    <mergeCell ref="P150:R150"/>
    <mergeCell ref="S150:T150"/>
    <mergeCell ref="U150:W150"/>
    <mergeCell ref="X151:Y151"/>
    <mergeCell ref="Z151:AA151"/>
    <mergeCell ref="C151:D151"/>
    <mergeCell ref="E151:G151"/>
    <mergeCell ref="H151:J151"/>
    <mergeCell ref="K151:O151"/>
    <mergeCell ref="P151:R151"/>
    <mergeCell ref="S151:T151"/>
    <mergeCell ref="U151:W151"/>
    <mergeCell ref="X152:Y152"/>
    <mergeCell ref="Z152:AA152"/>
    <mergeCell ref="C152:D152"/>
    <mergeCell ref="E152:G152"/>
    <mergeCell ref="H152:J152"/>
    <mergeCell ref="K152:O152"/>
    <mergeCell ref="P152:R152"/>
    <mergeCell ref="S152:T152"/>
    <mergeCell ref="U152:W152"/>
    <mergeCell ref="X153:Y153"/>
    <mergeCell ref="Z153:AA153"/>
    <mergeCell ref="C153:D153"/>
    <mergeCell ref="E153:G153"/>
    <mergeCell ref="H153:J153"/>
    <mergeCell ref="K153:O153"/>
    <mergeCell ref="P153:R153"/>
    <mergeCell ref="S153:T153"/>
    <mergeCell ref="U153:W153"/>
    <mergeCell ref="X154:Y154"/>
    <mergeCell ref="Z154:AA154"/>
    <mergeCell ref="C154:D154"/>
    <mergeCell ref="E154:G154"/>
    <mergeCell ref="H154:J154"/>
    <mergeCell ref="K154:O154"/>
    <mergeCell ref="P154:R154"/>
    <mergeCell ref="S154:T154"/>
    <mergeCell ref="U154:W154"/>
    <mergeCell ref="X155:Y155"/>
    <mergeCell ref="Z155:AA155"/>
    <mergeCell ref="C155:D155"/>
    <mergeCell ref="E155:G155"/>
    <mergeCell ref="H155:J155"/>
    <mergeCell ref="K155:O155"/>
    <mergeCell ref="P155:R155"/>
    <mergeCell ref="S155:T155"/>
    <mergeCell ref="U155:W155"/>
    <mergeCell ref="X156:Y156"/>
    <mergeCell ref="Z156:AA156"/>
    <mergeCell ref="C156:D156"/>
    <mergeCell ref="E156:G156"/>
    <mergeCell ref="H156:J156"/>
    <mergeCell ref="K156:O156"/>
    <mergeCell ref="P156:R156"/>
    <mergeCell ref="S156:T156"/>
    <mergeCell ref="U156:W156"/>
    <mergeCell ref="X157:Y157"/>
    <mergeCell ref="Z157:AA157"/>
    <mergeCell ref="C157:D157"/>
    <mergeCell ref="E157:G157"/>
    <mergeCell ref="H157:J157"/>
    <mergeCell ref="K157:O157"/>
    <mergeCell ref="P157:R157"/>
    <mergeCell ref="S157:T157"/>
    <mergeCell ref="U157:W157"/>
    <mergeCell ref="X158:Y158"/>
    <mergeCell ref="Z158:AA158"/>
    <mergeCell ref="C158:D158"/>
    <mergeCell ref="E158:G158"/>
    <mergeCell ref="H158:J158"/>
    <mergeCell ref="K158:O158"/>
    <mergeCell ref="P158:R158"/>
    <mergeCell ref="S158:T158"/>
    <mergeCell ref="U158:W158"/>
    <mergeCell ref="X159:Y159"/>
    <mergeCell ref="Z159:AA159"/>
    <mergeCell ref="C159:D159"/>
    <mergeCell ref="E159:G159"/>
    <mergeCell ref="H159:J159"/>
    <mergeCell ref="K159:O159"/>
    <mergeCell ref="P159:R159"/>
    <mergeCell ref="S159:T159"/>
    <mergeCell ref="U159:W159"/>
    <mergeCell ref="X160:Y160"/>
    <mergeCell ref="Z160:AA160"/>
    <mergeCell ref="C160:D160"/>
    <mergeCell ref="E160:G160"/>
    <mergeCell ref="H160:J160"/>
    <mergeCell ref="K160:O160"/>
    <mergeCell ref="P160:R160"/>
    <mergeCell ref="S160:T160"/>
    <mergeCell ref="U160:W160"/>
    <mergeCell ref="X161:Y161"/>
    <mergeCell ref="Z161:AA161"/>
    <mergeCell ref="C161:D161"/>
    <mergeCell ref="E161:G161"/>
    <mergeCell ref="H161:J161"/>
    <mergeCell ref="K161:O161"/>
    <mergeCell ref="P161:R161"/>
    <mergeCell ref="S161:T161"/>
    <mergeCell ref="U161:W161"/>
    <mergeCell ref="X162:Y162"/>
    <mergeCell ref="Z162:AA162"/>
    <mergeCell ref="C162:D162"/>
    <mergeCell ref="E162:G162"/>
    <mergeCell ref="H162:J162"/>
    <mergeCell ref="K162:O162"/>
    <mergeCell ref="P162:R162"/>
    <mergeCell ref="S162:T162"/>
    <mergeCell ref="U162:W162"/>
    <mergeCell ref="X163:Y163"/>
    <mergeCell ref="Z163:AA163"/>
    <mergeCell ref="C163:D163"/>
    <mergeCell ref="E163:G163"/>
    <mergeCell ref="H163:J163"/>
    <mergeCell ref="K163:O163"/>
    <mergeCell ref="P163:R163"/>
    <mergeCell ref="S163:T163"/>
    <mergeCell ref="U163:W163"/>
    <mergeCell ref="X164:Y164"/>
    <mergeCell ref="Z164:AA164"/>
    <mergeCell ref="C164:D164"/>
    <mergeCell ref="E164:G164"/>
    <mergeCell ref="H164:J164"/>
    <mergeCell ref="K164:O164"/>
    <mergeCell ref="P164:R164"/>
    <mergeCell ref="S164:T164"/>
    <mergeCell ref="U164:W164"/>
    <mergeCell ref="X165:Y165"/>
    <mergeCell ref="Z165:AA165"/>
    <mergeCell ref="C165:D165"/>
    <mergeCell ref="E165:G165"/>
    <mergeCell ref="H165:J165"/>
    <mergeCell ref="K165:O165"/>
    <mergeCell ref="P165:R165"/>
    <mergeCell ref="S165:T165"/>
    <mergeCell ref="U165:W165"/>
    <mergeCell ref="X166:Y166"/>
    <mergeCell ref="Z166:AA166"/>
    <mergeCell ref="C166:D166"/>
    <mergeCell ref="E166:G166"/>
    <mergeCell ref="H166:J166"/>
    <mergeCell ref="K166:O166"/>
    <mergeCell ref="P166:R166"/>
    <mergeCell ref="S166:T166"/>
    <mergeCell ref="U166:W166"/>
    <mergeCell ref="X167:Y167"/>
    <mergeCell ref="Z167:AA167"/>
    <mergeCell ref="C167:D167"/>
    <mergeCell ref="E167:G167"/>
    <mergeCell ref="H167:J167"/>
    <mergeCell ref="K167:O167"/>
    <mergeCell ref="P167:R167"/>
    <mergeCell ref="S167:T167"/>
    <mergeCell ref="U167:W167"/>
    <mergeCell ref="X168:Y168"/>
    <mergeCell ref="Z168:AA168"/>
    <mergeCell ref="C168:D168"/>
    <mergeCell ref="E168:G168"/>
    <mergeCell ref="H168:J168"/>
    <mergeCell ref="K168:O168"/>
    <mergeCell ref="P168:R168"/>
    <mergeCell ref="S168:T168"/>
    <mergeCell ref="U168:W168"/>
    <mergeCell ref="X169:Y169"/>
    <mergeCell ref="Z169:AA169"/>
    <mergeCell ref="C169:D169"/>
    <mergeCell ref="E169:G169"/>
    <mergeCell ref="H169:J169"/>
    <mergeCell ref="K169:O169"/>
    <mergeCell ref="P169:R169"/>
    <mergeCell ref="S169:T169"/>
    <mergeCell ref="U169:W169"/>
    <mergeCell ref="X170:Y170"/>
    <mergeCell ref="Z170:AA170"/>
    <mergeCell ref="C170:D170"/>
    <mergeCell ref="E170:G170"/>
    <mergeCell ref="H170:J170"/>
    <mergeCell ref="K170:O170"/>
    <mergeCell ref="P170:R170"/>
    <mergeCell ref="S170:T170"/>
    <mergeCell ref="U170:W170"/>
    <mergeCell ref="X171:Y171"/>
    <mergeCell ref="Z171:AA171"/>
    <mergeCell ref="C171:D171"/>
    <mergeCell ref="E171:G171"/>
    <mergeCell ref="H171:J171"/>
    <mergeCell ref="K171:O171"/>
    <mergeCell ref="P171:R171"/>
    <mergeCell ref="S171:T171"/>
    <mergeCell ref="U171:W171"/>
    <mergeCell ref="X172:Y172"/>
    <mergeCell ref="Z172:AA172"/>
    <mergeCell ref="C172:D172"/>
    <mergeCell ref="E172:G172"/>
    <mergeCell ref="H172:J172"/>
    <mergeCell ref="K172:O172"/>
    <mergeCell ref="P172:R172"/>
    <mergeCell ref="S172:T172"/>
    <mergeCell ref="U172:W172"/>
    <mergeCell ref="X173:Y173"/>
    <mergeCell ref="Z173:AA173"/>
    <mergeCell ref="C173:D173"/>
    <mergeCell ref="E173:G173"/>
    <mergeCell ref="H173:J173"/>
    <mergeCell ref="K173:O173"/>
    <mergeCell ref="P173:R173"/>
    <mergeCell ref="S173:T173"/>
    <mergeCell ref="U173:W173"/>
    <mergeCell ref="X174:Y174"/>
    <mergeCell ref="Z174:AA174"/>
    <mergeCell ref="C174:D174"/>
    <mergeCell ref="E174:G174"/>
    <mergeCell ref="H174:J174"/>
    <mergeCell ref="K174:O174"/>
    <mergeCell ref="P174:R174"/>
    <mergeCell ref="S174:T174"/>
    <mergeCell ref="U174:W174"/>
    <mergeCell ref="X175:Y175"/>
    <mergeCell ref="Z175:AA175"/>
    <mergeCell ref="C175:D175"/>
    <mergeCell ref="E175:G175"/>
    <mergeCell ref="H175:J175"/>
    <mergeCell ref="K175:O175"/>
    <mergeCell ref="P175:R175"/>
    <mergeCell ref="S175:T175"/>
    <mergeCell ref="U175:W175"/>
    <mergeCell ref="X176:Y176"/>
    <mergeCell ref="Z176:AA176"/>
    <mergeCell ref="C176:D176"/>
    <mergeCell ref="E176:G176"/>
    <mergeCell ref="H176:J176"/>
    <mergeCell ref="K176:O176"/>
    <mergeCell ref="P176:R176"/>
    <mergeCell ref="S176:T176"/>
    <mergeCell ref="U176:W176"/>
    <mergeCell ref="X177:Y177"/>
    <mergeCell ref="Z177:AA177"/>
    <mergeCell ref="C177:D177"/>
    <mergeCell ref="E177:G177"/>
    <mergeCell ref="H177:J177"/>
    <mergeCell ref="K177:O177"/>
    <mergeCell ref="P177:R177"/>
    <mergeCell ref="S177:T177"/>
    <mergeCell ref="U177:W177"/>
    <mergeCell ref="X178:Y178"/>
    <mergeCell ref="Z178:AA178"/>
    <mergeCell ref="C178:D178"/>
    <mergeCell ref="E178:G178"/>
    <mergeCell ref="H178:J178"/>
    <mergeCell ref="K178:O178"/>
    <mergeCell ref="P178:R178"/>
    <mergeCell ref="S178:T178"/>
    <mergeCell ref="U178:W178"/>
    <mergeCell ref="X179:Y179"/>
    <mergeCell ref="Z179:AA179"/>
    <mergeCell ref="C179:D179"/>
    <mergeCell ref="E179:G179"/>
    <mergeCell ref="H179:J179"/>
    <mergeCell ref="K179:O179"/>
    <mergeCell ref="P179:R179"/>
    <mergeCell ref="S179:T179"/>
    <mergeCell ref="U179:W179"/>
    <mergeCell ref="X180:Y180"/>
    <mergeCell ref="Z180:AA180"/>
    <mergeCell ref="C180:D180"/>
    <mergeCell ref="E180:G180"/>
    <mergeCell ref="H180:J180"/>
    <mergeCell ref="K180:O180"/>
    <mergeCell ref="P180:R180"/>
    <mergeCell ref="S180:T180"/>
    <mergeCell ref="U180:W180"/>
    <mergeCell ref="X181:Y181"/>
    <mergeCell ref="Z181:AA181"/>
    <mergeCell ref="C181:D181"/>
    <mergeCell ref="E181:G181"/>
    <mergeCell ref="H181:J181"/>
    <mergeCell ref="K181:O181"/>
    <mergeCell ref="P181:R181"/>
    <mergeCell ref="S181:T181"/>
    <mergeCell ref="U181:W181"/>
    <mergeCell ref="X182:Y182"/>
    <mergeCell ref="Z182:AA182"/>
    <mergeCell ref="C182:D182"/>
    <mergeCell ref="E182:G182"/>
    <mergeCell ref="H182:J182"/>
    <mergeCell ref="K182:O182"/>
    <mergeCell ref="P182:R182"/>
    <mergeCell ref="S182:T182"/>
    <mergeCell ref="U182:W182"/>
    <mergeCell ref="X183:Y183"/>
    <mergeCell ref="Z183:AA183"/>
    <mergeCell ref="C183:D183"/>
    <mergeCell ref="E183:G183"/>
    <mergeCell ref="H183:J183"/>
    <mergeCell ref="K183:O183"/>
    <mergeCell ref="P183:R183"/>
    <mergeCell ref="S183:T183"/>
    <mergeCell ref="U183:W183"/>
    <mergeCell ref="X184:Y184"/>
    <mergeCell ref="Z184:AA184"/>
    <mergeCell ref="C184:D184"/>
    <mergeCell ref="E184:G184"/>
    <mergeCell ref="H184:J184"/>
    <mergeCell ref="K184:O184"/>
    <mergeCell ref="P184:R184"/>
    <mergeCell ref="S184:T184"/>
    <mergeCell ref="U184:W184"/>
    <mergeCell ref="X185:Y185"/>
    <mergeCell ref="Z185:AA185"/>
    <mergeCell ref="C185:D185"/>
    <mergeCell ref="E185:G185"/>
    <mergeCell ref="H185:J185"/>
    <mergeCell ref="K185:O185"/>
    <mergeCell ref="P185:R185"/>
    <mergeCell ref="S185:T185"/>
    <mergeCell ref="U185:W185"/>
    <mergeCell ref="X186:Y186"/>
    <mergeCell ref="Z186:AA186"/>
    <mergeCell ref="C186:D186"/>
    <mergeCell ref="E186:G186"/>
    <mergeCell ref="H186:J186"/>
    <mergeCell ref="K186:O186"/>
    <mergeCell ref="P186:R186"/>
    <mergeCell ref="S186:T186"/>
    <mergeCell ref="U186:W186"/>
    <mergeCell ref="X187:Y187"/>
    <mergeCell ref="Z187:AA187"/>
    <mergeCell ref="C187:D187"/>
    <mergeCell ref="E187:G187"/>
    <mergeCell ref="H187:J187"/>
    <mergeCell ref="K187:O187"/>
    <mergeCell ref="P187:R187"/>
    <mergeCell ref="S187:T187"/>
    <mergeCell ref="U187:W187"/>
    <mergeCell ref="X188:Y188"/>
    <mergeCell ref="Z188:AA188"/>
    <mergeCell ref="C188:D188"/>
    <mergeCell ref="E188:G188"/>
    <mergeCell ref="H188:J188"/>
    <mergeCell ref="K188:O188"/>
    <mergeCell ref="P188:R188"/>
    <mergeCell ref="S188:T188"/>
    <mergeCell ref="U188:W188"/>
    <mergeCell ref="X189:Y189"/>
    <mergeCell ref="Z189:AA189"/>
    <mergeCell ref="C189:D189"/>
    <mergeCell ref="E189:G189"/>
    <mergeCell ref="H189:J189"/>
    <mergeCell ref="K189:O189"/>
    <mergeCell ref="P189:R189"/>
    <mergeCell ref="S189:T189"/>
    <mergeCell ref="U189:W189"/>
    <mergeCell ref="X190:Y190"/>
    <mergeCell ref="Z190:AA190"/>
    <mergeCell ref="C190:D190"/>
    <mergeCell ref="E190:G190"/>
    <mergeCell ref="H190:J190"/>
    <mergeCell ref="K190:O190"/>
    <mergeCell ref="P190:R190"/>
    <mergeCell ref="S190:T190"/>
    <mergeCell ref="U190:W190"/>
    <mergeCell ref="X191:Y191"/>
    <mergeCell ref="Z191:AA191"/>
    <mergeCell ref="C191:D191"/>
    <mergeCell ref="E191:G191"/>
    <mergeCell ref="H191:J191"/>
    <mergeCell ref="K191:O191"/>
    <mergeCell ref="P191:R191"/>
    <mergeCell ref="S191:T191"/>
    <mergeCell ref="U191:W191"/>
    <mergeCell ref="X192:Y192"/>
    <mergeCell ref="Z192:AA192"/>
    <mergeCell ref="C192:D192"/>
    <mergeCell ref="E192:G192"/>
    <mergeCell ref="H192:J192"/>
    <mergeCell ref="K192:O192"/>
    <mergeCell ref="P192:R192"/>
    <mergeCell ref="S192:T192"/>
    <mergeCell ref="U192:W192"/>
    <mergeCell ref="X193:Y193"/>
    <mergeCell ref="Z193:AA193"/>
    <mergeCell ref="C193:D193"/>
    <mergeCell ref="E193:G193"/>
    <mergeCell ref="H193:J193"/>
    <mergeCell ref="K193:O193"/>
    <mergeCell ref="P193:R193"/>
    <mergeCell ref="S193:T193"/>
    <mergeCell ref="U193:W193"/>
    <mergeCell ref="X194:Y194"/>
    <mergeCell ref="Z194:AA194"/>
    <mergeCell ref="C194:D194"/>
    <mergeCell ref="E194:G194"/>
    <mergeCell ref="H194:J194"/>
    <mergeCell ref="K194:O194"/>
    <mergeCell ref="P194:R194"/>
    <mergeCell ref="S194:T194"/>
    <mergeCell ref="U194:W194"/>
    <mergeCell ref="X195:Y195"/>
    <mergeCell ref="Z195:AA195"/>
    <mergeCell ref="C195:D195"/>
    <mergeCell ref="E195:G195"/>
    <mergeCell ref="H195:J195"/>
    <mergeCell ref="K195:O195"/>
    <mergeCell ref="P195:R195"/>
    <mergeCell ref="S195:T195"/>
    <mergeCell ref="U195:W195"/>
    <mergeCell ref="X196:Y196"/>
    <mergeCell ref="Z196:AA196"/>
    <mergeCell ref="C196:D196"/>
    <mergeCell ref="E196:G196"/>
    <mergeCell ref="H196:J196"/>
    <mergeCell ref="K196:O196"/>
    <mergeCell ref="P196:R196"/>
    <mergeCell ref="S196:T196"/>
    <mergeCell ref="U196:W196"/>
    <mergeCell ref="X197:Y197"/>
    <mergeCell ref="Z197:AA197"/>
    <mergeCell ref="C197:D197"/>
    <mergeCell ref="E197:G197"/>
    <mergeCell ref="H197:J197"/>
    <mergeCell ref="K197:O197"/>
    <mergeCell ref="P197:R197"/>
    <mergeCell ref="S197:T197"/>
    <mergeCell ref="U197:W197"/>
    <mergeCell ref="X198:Y198"/>
    <mergeCell ref="Z198:AA198"/>
    <mergeCell ref="C198:D198"/>
    <mergeCell ref="E198:G198"/>
    <mergeCell ref="H198:J198"/>
    <mergeCell ref="K198:O198"/>
    <mergeCell ref="P198:R198"/>
    <mergeCell ref="S198:T198"/>
    <mergeCell ref="U198:W198"/>
    <mergeCell ref="X199:Y199"/>
    <mergeCell ref="Z199:AA199"/>
    <mergeCell ref="C199:D199"/>
    <mergeCell ref="E199:G199"/>
    <mergeCell ref="H199:J199"/>
    <mergeCell ref="K199:O199"/>
    <mergeCell ref="P199:R199"/>
    <mergeCell ref="S199:T199"/>
    <mergeCell ref="U199:W199"/>
    <mergeCell ref="X200:Y200"/>
    <mergeCell ref="Z200:AA200"/>
    <mergeCell ref="C200:D200"/>
    <mergeCell ref="E200:G200"/>
    <mergeCell ref="H200:J200"/>
    <mergeCell ref="K200:O200"/>
    <mergeCell ref="P200:R200"/>
    <mergeCell ref="S200:T200"/>
    <mergeCell ref="U200:W200"/>
    <mergeCell ref="X201:Y201"/>
    <mergeCell ref="Z201:AA201"/>
    <mergeCell ref="C201:D201"/>
    <mergeCell ref="E201:G201"/>
    <mergeCell ref="H201:J201"/>
    <mergeCell ref="K201:O201"/>
    <mergeCell ref="P201:R201"/>
    <mergeCell ref="S201:T201"/>
    <mergeCell ref="U201:W201"/>
    <mergeCell ref="X202:Y202"/>
    <mergeCell ref="Z202:AA202"/>
    <mergeCell ref="C202:D202"/>
    <mergeCell ref="E202:G202"/>
    <mergeCell ref="H202:J202"/>
    <mergeCell ref="K202:O202"/>
    <mergeCell ref="P202:R202"/>
    <mergeCell ref="S202:T202"/>
    <mergeCell ref="U202:W202"/>
    <mergeCell ref="X203:Y203"/>
    <mergeCell ref="Z203:AA203"/>
    <mergeCell ref="C203:D203"/>
    <mergeCell ref="E203:G203"/>
    <mergeCell ref="H203:J203"/>
    <mergeCell ref="K203:O203"/>
    <mergeCell ref="P203:R203"/>
    <mergeCell ref="S203:T203"/>
    <mergeCell ref="U203:W203"/>
    <mergeCell ref="X204:Y204"/>
    <mergeCell ref="Z204:AA204"/>
    <mergeCell ref="C204:D204"/>
    <mergeCell ref="E204:G204"/>
    <mergeCell ref="H204:J204"/>
    <mergeCell ref="K204:O204"/>
    <mergeCell ref="P204:R204"/>
    <mergeCell ref="S204:T204"/>
    <mergeCell ref="U204:W204"/>
    <mergeCell ref="X205:Y205"/>
    <mergeCell ref="Z205:AA205"/>
    <mergeCell ref="C205:D205"/>
    <mergeCell ref="E205:G205"/>
    <mergeCell ref="H205:J205"/>
    <mergeCell ref="K205:O205"/>
    <mergeCell ref="P205:R205"/>
    <mergeCell ref="S205:T205"/>
    <mergeCell ref="U205:W205"/>
    <mergeCell ref="X206:Y206"/>
    <mergeCell ref="Z206:AA206"/>
    <mergeCell ref="C206:D206"/>
    <mergeCell ref="E206:G206"/>
    <mergeCell ref="H206:J206"/>
    <mergeCell ref="K206:O206"/>
    <mergeCell ref="P206:R206"/>
    <mergeCell ref="S206:T206"/>
    <mergeCell ref="U206:W206"/>
    <mergeCell ref="X207:Y207"/>
    <mergeCell ref="Z207:AA207"/>
    <mergeCell ref="C207:D207"/>
    <mergeCell ref="E207:G207"/>
    <mergeCell ref="H207:J207"/>
    <mergeCell ref="K207:O207"/>
    <mergeCell ref="P207:R207"/>
    <mergeCell ref="S207:T207"/>
    <mergeCell ref="U207:W207"/>
    <mergeCell ref="X208:Y208"/>
    <mergeCell ref="Z208:AA208"/>
    <mergeCell ref="C208:D208"/>
    <mergeCell ref="E208:G208"/>
    <mergeCell ref="H208:J208"/>
    <mergeCell ref="K208:O208"/>
    <mergeCell ref="P208:R208"/>
    <mergeCell ref="S208:T208"/>
    <mergeCell ref="U208:W208"/>
    <mergeCell ref="X209:Y209"/>
    <mergeCell ref="Z209:AA209"/>
    <mergeCell ref="C209:D209"/>
    <mergeCell ref="E209:G209"/>
    <mergeCell ref="H209:J209"/>
    <mergeCell ref="K209:O209"/>
    <mergeCell ref="P209:R209"/>
    <mergeCell ref="S209:T209"/>
    <mergeCell ref="U209:W209"/>
    <mergeCell ref="X210:Y210"/>
    <mergeCell ref="Z210:AA210"/>
    <mergeCell ref="C210:D210"/>
    <mergeCell ref="E210:G210"/>
    <mergeCell ref="H210:J210"/>
    <mergeCell ref="K210:O210"/>
    <mergeCell ref="P210:R210"/>
    <mergeCell ref="S210:T210"/>
    <mergeCell ref="U210:W210"/>
    <mergeCell ref="X211:Y211"/>
    <mergeCell ref="Z211:AA211"/>
    <mergeCell ref="C211:D211"/>
    <mergeCell ref="E211:G211"/>
    <mergeCell ref="H211:J211"/>
    <mergeCell ref="K211:O211"/>
    <mergeCell ref="P211:R211"/>
    <mergeCell ref="S211:T211"/>
    <mergeCell ref="U211:W211"/>
    <mergeCell ref="X212:Y212"/>
    <mergeCell ref="Z212:AA212"/>
    <mergeCell ref="C212:D212"/>
    <mergeCell ref="E212:G212"/>
    <mergeCell ref="H212:J212"/>
    <mergeCell ref="K212:O212"/>
    <mergeCell ref="P212:R212"/>
    <mergeCell ref="S212:T212"/>
    <mergeCell ref="U212:W212"/>
    <mergeCell ref="X213:Y213"/>
    <mergeCell ref="Z213:AA213"/>
    <mergeCell ref="C213:D213"/>
    <mergeCell ref="E213:G213"/>
    <mergeCell ref="H213:J213"/>
    <mergeCell ref="K213:O213"/>
    <mergeCell ref="P213:R213"/>
    <mergeCell ref="S213:T213"/>
    <mergeCell ref="U213:W213"/>
    <mergeCell ref="X214:Y214"/>
    <mergeCell ref="Z214:AA214"/>
    <mergeCell ref="C214:D214"/>
    <mergeCell ref="E214:G214"/>
    <mergeCell ref="H214:J214"/>
    <mergeCell ref="K214:O214"/>
    <mergeCell ref="P214:R214"/>
    <mergeCell ref="S214:T214"/>
    <mergeCell ref="U214:W214"/>
    <mergeCell ref="X215:Y215"/>
    <mergeCell ref="Z215:AA215"/>
    <mergeCell ref="C215:D215"/>
    <mergeCell ref="E215:G215"/>
    <mergeCell ref="H215:J215"/>
    <mergeCell ref="K215:O215"/>
    <mergeCell ref="P215:R215"/>
    <mergeCell ref="S215:T215"/>
    <mergeCell ref="U215:W215"/>
    <mergeCell ref="X216:Y216"/>
    <mergeCell ref="Z216:AA216"/>
    <mergeCell ref="C216:D216"/>
    <mergeCell ref="E216:G216"/>
    <mergeCell ref="H216:J216"/>
    <mergeCell ref="K216:O216"/>
    <mergeCell ref="P216:R216"/>
    <mergeCell ref="S216:T216"/>
    <mergeCell ref="U216:W216"/>
    <mergeCell ref="X217:Y217"/>
    <mergeCell ref="Z217:AA217"/>
    <mergeCell ref="C217:D217"/>
    <mergeCell ref="E217:G217"/>
    <mergeCell ref="H217:J217"/>
    <mergeCell ref="K217:O217"/>
    <mergeCell ref="P217:R217"/>
    <mergeCell ref="S217:T217"/>
    <mergeCell ref="U217:W217"/>
    <mergeCell ref="X218:Y218"/>
    <mergeCell ref="Z218:AA218"/>
    <mergeCell ref="C218:D218"/>
    <mergeCell ref="E218:G218"/>
    <mergeCell ref="H218:J218"/>
    <mergeCell ref="K218:O218"/>
    <mergeCell ref="P218:R218"/>
    <mergeCell ref="S218:T218"/>
    <mergeCell ref="U218:W218"/>
    <mergeCell ref="X219:Y219"/>
    <mergeCell ref="Z219:AA219"/>
    <mergeCell ref="C219:D219"/>
    <mergeCell ref="E219:G219"/>
    <mergeCell ref="H219:J219"/>
    <mergeCell ref="K219:O219"/>
    <mergeCell ref="P219:R219"/>
    <mergeCell ref="S219:T219"/>
    <mergeCell ref="U219:W219"/>
    <mergeCell ref="X220:Y220"/>
    <mergeCell ref="Z220:AA220"/>
    <mergeCell ref="C220:D220"/>
    <mergeCell ref="E220:G220"/>
    <mergeCell ref="H220:J220"/>
    <mergeCell ref="K220:O220"/>
    <mergeCell ref="P220:R220"/>
    <mergeCell ref="S220:T220"/>
    <mergeCell ref="U220:W220"/>
    <mergeCell ref="X221:Y221"/>
    <mergeCell ref="Z221:AA221"/>
    <mergeCell ref="C221:D221"/>
    <mergeCell ref="E221:G221"/>
    <mergeCell ref="H221:J221"/>
    <mergeCell ref="K221:O221"/>
    <mergeCell ref="P221:R221"/>
    <mergeCell ref="S221:T221"/>
    <mergeCell ref="U221:W221"/>
    <mergeCell ref="X222:Y222"/>
    <mergeCell ref="Z222:AA222"/>
    <mergeCell ref="C222:D222"/>
    <mergeCell ref="E222:G222"/>
    <mergeCell ref="H222:J222"/>
    <mergeCell ref="K222:O222"/>
    <mergeCell ref="P222:R222"/>
    <mergeCell ref="S222:T222"/>
    <mergeCell ref="U222:W222"/>
    <mergeCell ref="X223:Y223"/>
    <mergeCell ref="Z223:AA223"/>
    <mergeCell ref="C223:D223"/>
    <mergeCell ref="E223:G223"/>
    <mergeCell ref="H223:J223"/>
    <mergeCell ref="K223:O223"/>
    <mergeCell ref="P223:R223"/>
    <mergeCell ref="S223:T223"/>
    <mergeCell ref="U223:W223"/>
    <mergeCell ref="X224:Y224"/>
    <mergeCell ref="Z224:AA224"/>
    <mergeCell ref="C224:D224"/>
    <mergeCell ref="E224:G224"/>
    <mergeCell ref="H224:J224"/>
    <mergeCell ref="K224:O224"/>
    <mergeCell ref="P224:R224"/>
    <mergeCell ref="S224:T224"/>
    <mergeCell ref="U224:W224"/>
    <mergeCell ref="X225:Y225"/>
    <mergeCell ref="Z225:AA225"/>
    <mergeCell ref="C225:D225"/>
    <mergeCell ref="E225:G225"/>
    <mergeCell ref="H225:J225"/>
    <mergeCell ref="K225:O225"/>
    <mergeCell ref="P225:R225"/>
    <mergeCell ref="S225:T225"/>
    <mergeCell ref="U225:W225"/>
    <mergeCell ref="X226:Y226"/>
    <mergeCell ref="Z226:AA226"/>
    <mergeCell ref="C226:D226"/>
    <mergeCell ref="E226:G226"/>
    <mergeCell ref="H226:J226"/>
    <mergeCell ref="K226:O226"/>
    <mergeCell ref="P226:R226"/>
    <mergeCell ref="S226:T226"/>
    <mergeCell ref="U226:W226"/>
    <mergeCell ref="X227:Y227"/>
    <mergeCell ref="Z227:AA227"/>
    <mergeCell ref="C227:D227"/>
    <mergeCell ref="E227:G227"/>
    <mergeCell ref="H227:J227"/>
    <mergeCell ref="K227:O227"/>
    <mergeCell ref="P227:R227"/>
    <mergeCell ref="S227:T227"/>
    <mergeCell ref="U227:W227"/>
    <mergeCell ref="X228:Y228"/>
    <mergeCell ref="Z228:AA228"/>
    <mergeCell ref="C228:D228"/>
    <mergeCell ref="E228:G228"/>
    <mergeCell ref="H228:J228"/>
    <mergeCell ref="K228:O228"/>
    <mergeCell ref="P228:R228"/>
    <mergeCell ref="S228:T228"/>
    <mergeCell ref="U228:W228"/>
    <mergeCell ref="X229:Y229"/>
    <mergeCell ref="Z229:AA229"/>
    <mergeCell ref="C229:D229"/>
    <mergeCell ref="E229:G229"/>
    <mergeCell ref="H229:J229"/>
    <mergeCell ref="K229:O229"/>
    <mergeCell ref="P229:R229"/>
    <mergeCell ref="S229:T229"/>
    <mergeCell ref="U229:W229"/>
    <mergeCell ref="X230:Y230"/>
    <mergeCell ref="Z230:AA230"/>
    <mergeCell ref="C230:D230"/>
    <mergeCell ref="E230:G230"/>
    <mergeCell ref="H230:J230"/>
    <mergeCell ref="K230:O230"/>
    <mergeCell ref="P230:R230"/>
    <mergeCell ref="S230:T230"/>
    <mergeCell ref="U230:W230"/>
    <mergeCell ref="X231:Y231"/>
    <mergeCell ref="Z231:AA231"/>
    <mergeCell ref="C231:D231"/>
    <mergeCell ref="E231:G231"/>
    <mergeCell ref="H231:J231"/>
    <mergeCell ref="K231:O231"/>
    <mergeCell ref="P231:R231"/>
    <mergeCell ref="S231:T231"/>
    <mergeCell ref="U231:W231"/>
    <mergeCell ref="X232:Y232"/>
    <mergeCell ref="Z232:AA232"/>
    <mergeCell ref="C232:D232"/>
    <mergeCell ref="E232:G232"/>
    <mergeCell ref="H232:J232"/>
    <mergeCell ref="K232:O232"/>
    <mergeCell ref="P232:R232"/>
    <mergeCell ref="S232:T232"/>
    <mergeCell ref="U232:W232"/>
    <mergeCell ref="X233:Y233"/>
    <mergeCell ref="Z233:AA233"/>
    <mergeCell ref="C233:D233"/>
    <mergeCell ref="E233:G233"/>
    <mergeCell ref="H233:J233"/>
    <mergeCell ref="K233:O233"/>
    <mergeCell ref="P233:R233"/>
    <mergeCell ref="S233:T233"/>
    <mergeCell ref="U233:W233"/>
    <mergeCell ref="X234:Y234"/>
    <mergeCell ref="Z234:AA234"/>
    <mergeCell ref="C234:D234"/>
    <mergeCell ref="E234:G234"/>
    <mergeCell ref="H234:J234"/>
    <mergeCell ref="K234:O234"/>
    <mergeCell ref="P234:R234"/>
    <mergeCell ref="S234:T234"/>
    <mergeCell ref="U234:W234"/>
    <mergeCell ref="X235:Y235"/>
    <mergeCell ref="Z235:AA235"/>
    <mergeCell ref="C235:D235"/>
    <mergeCell ref="E235:G235"/>
    <mergeCell ref="H235:J235"/>
    <mergeCell ref="K235:O235"/>
    <mergeCell ref="P235:R235"/>
    <mergeCell ref="S235:T235"/>
    <mergeCell ref="U235:W235"/>
    <mergeCell ref="X236:Y236"/>
    <mergeCell ref="Z236:AA236"/>
    <mergeCell ref="C236:D236"/>
    <mergeCell ref="E236:G236"/>
    <mergeCell ref="H236:J236"/>
    <mergeCell ref="K236:O236"/>
    <mergeCell ref="P236:R236"/>
    <mergeCell ref="S236:T236"/>
    <mergeCell ref="U236:W236"/>
    <mergeCell ref="X237:Y237"/>
    <mergeCell ref="Z237:AA237"/>
    <mergeCell ref="C237:D237"/>
    <mergeCell ref="E237:G237"/>
    <mergeCell ref="H237:J237"/>
    <mergeCell ref="K237:O237"/>
    <mergeCell ref="P237:R237"/>
    <mergeCell ref="S237:T237"/>
    <mergeCell ref="U237:W237"/>
    <mergeCell ref="X238:Y238"/>
    <mergeCell ref="Z238:AA238"/>
    <mergeCell ref="C238:D238"/>
    <mergeCell ref="E238:G238"/>
    <mergeCell ref="H238:J238"/>
    <mergeCell ref="K238:O238"/>
    <mergeCell ref="P238:R238"/>
    <mergeCell ref="S238:T238"/>
    <mergeCell ref="U238:W238"/>
    <mergeCell ref="X239:Y239"/>
    <mergeCell ref="Z239:AA239"/>
    <mergeCell ref="C239:D239"/>
    <mergeCell ref="E239:G239"/>
    <mergeCell ref="H239:J239"/>
    <mergeCell ref="K239:O239"/>
    <mergeCell ref="P239:R239"/>
    <mergeCell ref="S239:T239"/>
    <mergeCell ref="U239:W239"/>
    <mergeCell ref="X240:Y240"/>
    <mergeCell ref="Z240:AA240"/>
    <mergeCell ref="C240:D240"/>
    <mergeCell ref="E240:G240"/>
    <mergeCell ref="H240:J240"/>
    <mergeCell ref="K240:O240"/>
    <mergeCell ref="P240:R240"/>
    <mergeCell ref="S240:T240"/>
    <mergeCell ref="U240:W240"/>
    <mergeCell ref="X241:Y241"/>
    <mergeCell ref="Z241:AA241"/>
    <mergeCell ref="C241:D241"/>
    <mergeCell ref="E241:G241"/>
    <mergeCell ref="H241:J241"/>
    <mergeCell ref="K241:O241"/>
    <mergeCell ref="P241:R241"/>
    <mergeCell ref="S241:T241"/>
    <mergeCell ref="U241:W241"/>
    <mergeCell ref="X242:Y242"/>
    <mergeCell ref="Z242:AA242"/>
    <mergeCell ref="C242:D242"/>
    <mergeCell ref="E242:G242"/>
    <mergeCell ref="H242:J242"/>
    <mergeCell ref="K242:O242"/>
    <mergeCell ref="P242:R242"/>
    <mergeCell ref="S242:T242"/>
    <mergeCell ref="U242:W242"/>
    <mergeCell ref="X243:Y243"/>
    <mergeCell ref="Z243:AA243"/>
    <mergeCell ref="C243:D243"/>
    <mergeCell ref="E243:G243"/>
    <mergeCell ref="H243:J243"/>
    <mergeCell ref="K243:O243"/>
    <mergeCell ref="P243:R243"/>
    <mergeCell ref="S243:T243"/>
    <mergeCell ref="U243:W243"/>
    <mergeCell ref="X244:Y244"/>
    <mergeCell ref="Z244:AA244"/>
    <mergeCell ref="C244:D244"/>
    <mergeCell ref="E244:G244"/>
    <mergeCell ref="H244:J244"/>
    <mergeCell ref="K244:O244"/>
    <mergeCell ref="P244:R244"/>
    <mergeCell ref="S244:T244"/>
    <mergeCell ref="U244:W244"/>
    <mergeCell ref="X245:Y245"/>
    <mergeCell ref="Z245:AA245"/>
    <mergeCell ref="C245:D245"/>
    <mergeCell ref="E245:G245"/>
    <mergeCell ref="H245:J245"/>
    <mergeCell ref="K245:O245"/>
    <mergeCell ref="P245:R245"/>
    <mergeCell ref="S245:T245"/>
    <mergeCell ref="U245:W245"/>
    <mergeCell ref="X246:Y246"/>
    <mergeCell ref="Z246:AA246"/>
    <mergeCell ref="C246:D246"/>
    <mergeCell ref="E246:G246"/>
    <mergeCell ref="H246:J246"/>
    <mergeCell ref="K246:O246"/>
    <mergeCell ref="P246:R246"/>
    <mergeCell ref="S246:T246"/>
    <mergeCell ref="U246:W246"/>
    <mergeCell ref="X247:Y247"/>
    <mergeCell ref="Z247:AA247"/>
    <mergeCell ref="C247:D247"/>
    <mergeCell ref="E247:G247"/>
    <mergeCell ref="H247:J247"/>
    <mergeCell ref="K247:O247"/>
    <mergeCell ref="P247:R247"/>
    <mergeCell ref="S247:T247"/>
    <mergeCell ref="U247:W247"/>
    <mergeCell ref="X248:Y248"/>
    <mergeCell ref="Z248:AA248"/>
    <mergeCell ref="C248:D248"/>
    <mergeCell ref="E248:G248"/>
    <mergeCell ref="H248:J248"/>
    <mergeCell ref="K248:O248"/>
    <mergeCell ref="P248:R248"/>
    <mergeCell ref="S248:T248"/>
    <mergeCell ref="U248:W248"/>
    <mergeCell ref="X249:Y249"/>
    <mergeCell ref="Z249:AA249"/>
    <mergeCell ref="C249:D249"/>
    <mergeCell ref="E249:G249"/>
    <mergeCell ref="H249:J249"/>
    <mergeCell ref="K249:O249"/>
    <mergeCell ref="P249:R249"/>
    <mergeCell ref="S249:T249"/>
    <mergeCell ref="U249:W249"/>
    <mergeCell ref="X250:Y250"/>
    <mergeCell ref="Z250:AA250"/>
    <mergeCell ref="C250:D250"/>
    <mergeCell ref="E250:G250"/>
    <mergeCell ref="H250:J250"/>
    <mergeCell ref="K250:O250"/>
    <mergeCell ref="P250:R250"/>
    <mergeCell ref="S250:T250"/>
    <mergeCell ref="U250:W250"/>
    <mergeCell ref="X251:Y251"/>
    <mergeCell ref="Z251:AA251"/>
    <mergeCell ref="C251:D251"/>
    <mergeCell ref="E251:G251"/>
    <mergeCell ref="H251:J251"/>
    <mergeCell ref="K251:O251"/>
    <mergeCell ref="P251:R251"/>
    <mergeCell ref="S251:T251"/>
    <mergeCell ref="U251:W251"/>
    <mergeCell ref="X252:Y252"/>
    <mergeCell ref="Z252:AA252"/>
    <mergeCell ref="C252:D252"/>
    <mergeCell ref="E252:G252"/>
    <mergeCell ref="H252:J252"/>
    <mergeCell ref="K252:O252"/>
    <mergeCell ref="P252:R252"/>
    <mergeCell ref="S252:T252"/>
    <mergeCell ref="U252:W252"/>
    <mergeCell ref="X253:Y253"/>
    <mergeCell ref="Z253:AA253"/>
    <mergeCell ref="C253:D253"/>
    <mergeCell ref="E253:G253"/>
    <mergeCell ref="H253:J253"/>
    <mergeCell ref="K253:O253"/>
    <mergeCell ref="P253:R253"/>
    <mergeCell ref="S253:T253"/>
    <mergeCell ref="U253:W253"/>
    <mergeCell ref="X254:Y254"/>
    <mergeCell ref="Z254:AA254"/>
    <mergeCell ref="C254:D254"/>
    <mergeCell ref="E254:G254"/>
    <mergeCell ref="H254:J254"/>
    <mergeCell ref="K254:O254"/>
    <mergeCell ref="P254:R254"/>
    <mergeCell ref="S254:T254"/>
    <mergeCell ref="U254:W254"/>
    <mergeCell ref="X255:Y255"/>
    <mergeCell ref="Z255:AA255"/>
    <mergeCell ref="C255:D255"/>
    <mergeCell ref="E255:G255"/>
    <mergeCell ref="H255:J255"/>
    <mergeCell ref="K255:O255"/>
    <mergeCell ref="P255:R255"/>
    <mergeCell ref="S255:T255"/>
    <mergeCell ref="U255:W255"/>
    <mergeCell ref="X256:Y256"/>
    <mergeCell ref="Z256:AA256"/>
    <mergeCell ref="C256:D256"/>
    <mergeCell ref="E256:G256"/>
    <mergeCell ref="H256:J256"/>
    <mergeCell ref="K256:O256"/>
    <mergeCell ref="P256:R256"/>
    <mergeCell ref="S256:T256"/>
    <mergeCell ref="U256:W256"/>
    <mergeCell ref="X257:Y257"/>
    <mergeCell ref="Z257:AA257"/>
    <mergeCell ref="C257:D257"/>
    <mergeCell ref="E257:G257"/>
    <mergeCell ref="H257:J257"/>
    <mergeCell ref="K257:O257"/>
    <mergeCell ref="P257:R257"/>
    <mergeCell ref="S257:T257"/>
    <mergeCell ref="U257:W257"/>
    <mergeCell ref="X258:Y258"/>
    <mergeCell ref="Z258:AA258"/>
    <mergeCell ref="C258:D258"/>
    <mergeCell ref="E258:G258"/>
    <mergeCell ref="H258:J258"/>
    <mergeCell ref="K258:O258"/>
    <mergeCell ref="P258:R258"/>
    <mergeCell ref="S258:T258"/>
    <mergeCell ref="U258:W258"/>
    <mergeCell ref="X259:Y259"/>
    <mergeCell ref="Z259:AA259"/>
    <mergeCell ref="C259:D259"/>
    <mergeCell ref="E259:G259"/>
    <mergeCell ref="H259:J259"/>
    <mergeCell ref="K259:O259"/>
    <mergeCell ref="P259:R259"/>
    <mergeCell ref="S259:T259"/>
    <mergeCell ref="U259:W259"/>
    <mergeCell ref="X260:Y260"/>
    <mergeCell ref="Z260:AA260"/>
    <mergeCell ref="C260:D260"/>
    <mergeCell ref="E260:G260"/>
    <mergeCell ref="H260:J260"/>
    <mergeCell ref="K260:O260"/>
    <mergeCell ref="P260:R260"/>
    <mergeCell ref="S260:T260"/>
    <mergeCell ref="U260:W260"/>
    <mergeCell ref="X261:Y261"/>
    <mergeCell ref="Z261:AA261"/>
    <mergeCell ref="C261:D261"/>
    <mergeCell ref="E261:G261"/>
    <mergeCell ref="H261:J261"/>
    <mergeCell ref="K261:O261"/>
    <mergeCell ref="P261:R261"/>
    <mergeCell ref="S261:T261"/>
    <mergeCell ref="U261:W261"/>
    <mergeCell ref="X262:Y262"/>
    <mergeCell ref="Z262:AA262"/>
    <mergeCell ref="C262:D262"/>
    <mergeCell ref="E262:G262"/>
    <mergeCell ref="H262:J262"/>
    <mergeCell ref="K262:O262"/>
    <mergeCell ref="P262:R262"/>
    <mergeCell ref="S262:T262"/>
    <mergeCell ref="U262:W262"/>
    <mergeCell ref="X263:Y263"/>
    <mergeCell ref="Z263:AA263"/>
    <mergeCell ref="C263:D263"/>
    <mergeCell ref="E263:G263"/>
    <mergeCell ref="H263:J263"/>
    <mergeCell ref="K263:O263"/>
    <mergeCell ref="P263:R263"/>
    <mergeCell ref="S263:T263"/>
    <mergeCell ref="U263:W263"/>
    <mergeCell ref="X264:Y264"/>
    <mergeCell ref="Z264:AA264"/>
    <mergeCell ref="C264:D264"/>
    <mergeCell ref="E264:G264"/>
    <mergeCell ref="H264:J264"/>
    <mergeCell ref="K264:O264"/>
    <mergeCell ref="P264:R264"/>
    <mergeCell ref="S264:T264"/>
    <mergeCell ref="U264:W264"/>
    <mergeCell ref="X265:Y265"/>
    <mergeCell ref="Z265:AA265"/>
    <mergeCell ref="C265:D265"/>
    <mergeCell ref="E265:G265"/>
    <mergeCell ref="H265:J265"/>
    <mergeCell ref="K265:O265"/>
    <mergeCell ref="P265:R265"/>
    <mergeCell ref="S265:T265"/>
    <mergeCell ref="U265:W265"/>
    <mergeCell ref="X266:Y266"/>
    <mergeCell ref="Z266:AA266"/>
    <mergeCell ref="C266:D266"/>
    <mergeCell ref="E266:G266"/>
    <mergeCell ref="H266:J266"/>
    <mergeCell ref="K266:O266"/>
    <mergeCell ref="P266:R266"/>
    <mergeCell ref="S266:T266"/>
    <mergeCell ref="U266:W266"/>
    <mergeCell ref="X267:Y267"/>
    <mergeCell ref="Z267:AA267"/>
    <mergeCell ref="C267:D267"/>
    <mergeCell ref="E267:G267"/>
    <mergeCell ref="H267:J267"/>
    <mergeCell ref="K267:O267"/>
    <mergeCell ref="P267:R267"/>
    <mergeCell ref="S267:T267"/>
    <mergeCell ref="U267:W267"/>
    <mergeCell ref="X268:Y268"/>
    <mergeCell ref="Z268:AA268"/>
    <mergeCell ref="C268:D268"/>
    <mergeCell ref="E268:G268"/>
    <mergeCell ref="H268:J268"/>
    <mergeCell ref="K268:O268"/>
    <mergeCell ref="P268:R268"/>
    <mergeCell ref="S268:T268"/>
    <mergeCell ref="U268:W268"/>
    <mergeCell ref="X269:Y269"/>
    <mergeCell ref="Z269:AA269"/>
    <mergeCell ref="C269:D269"/>
    <mergeCell ref="E269:G269"/>
    <mergeCell ref="H269:J269"/>
    <mergeCell ref="K269:O269"/>
    <mergeCell ref="P269:R269"/>
    <mergeCell ref="S269:T269"/>
    <mergeCell ref="U269:W269"/>
    <mergeCell ref="X270:Y270"/>
    <mergeCell ref="Z270:AA270"/>
    <mergeCell ref="C270:D270"/>
    <mergeCell ref="E270:G270"/>
    <mergeCell ref="H270:J270"/>
    <mergeCell ref="K270:O270"/>
    <mergeCell ref="P270:R270"/>
    <mergeCell ref="S270:T270"/>
    <mergeCell ref="U270:W270"/>
    <mergeCell ref="X271:Y271"/>
    <mergeCell ref="Z271:AA271"/>
    <mergeCell ref="C271:D271"/>
    <mergeCell ref="E271:G271"/>
    <mergeCell ref="H271:J271"/>
    <mergeCell ref="K271:O271"/>
    <mergeCell ref="P271:R271"/>
    <mergeCell ref="S271:T271"/>
    <mergeCell ref="U271:W271"/>
    <mergeCell ref="X272:Y272"/>
    <mergeCell ref="Z272:AA272"/>
    <mergeCell ref="C272:D272"/>
    <mergeCell ref="E272:G272"/>
    <mergeCell ref="H272:J272"/>
    <mergeCell ref="K272:O272"/>
    <mergeCell ref="P272:R272"/>
    <mergeCell ref="S272:T272"/>
    <mergeCell ref="U272:W272"/>
    <mergeCell ref="X273:Y273"/>
    <mergeCell ref="Z273:AA273"/>
    <mergeCell ref="C273:D273"/>
    <mergeCell ref="E273:G273"/>
    <mergeCell ref="H273:J273"/>
    <mergeCell ref="K273:O273"/>
    <mergeCell ref="P273:R273"/>
    <mergeCell ref="S273:T273"/>
    <mergeCell ref="U273:W273"/>
    <mergeCell ref="X274:Y274"/>
    <mergeCell ref="Z274:AA274"/>
    <mergeCell ref="C274:D274"/>
    <mergeCell ref="E274:G274"/>
    <mergeCell ref="H274:J274"/>
    <mergeCell ref="K274:O274"/>
    <mergeCell ref="P274:R274"/>
    <mergeCell ref="S274:T274"/>
    <mergeCell ref="U274:W274"/>
    <mergeCell ref="X275:Y275"/>
    <mergeCell ref="Z275:AA275"/>
    <mergeCell ref="C275:D275"/>
    <mergeCell ref="E275:G275"/>
    <mergeCell ref="H275:J275"/>
    <mergeCell ref="K275:O275"/>
    <mergeCell ref="P275:R275"/>
    <mergeCell ref="S275:T275"/>
    <mergeCell ref="U275:W275"/>
    <mergeCell ref="X276:Y276"/>
    <mergeCell ref="Z276:AA276"/>
    <mergeCell ref="C276:D276"/>
    <mergeCell ref="E276:G276"/>
    <mergeCell ref="H276:J276"/>
    <mergeCell ref="K276:O276"/>
    <mergeCell ref="P276:R276"/>
    <mergeCell ref="S276:T276"/>
    <mergeCell ref="U276:W276"/>
    <mergeCell ref="X277:Y277"/>
    <mergeCell ref="Z277:AA277"/>
    <mergeCell ref="C277:D277"/>
    <mergeCell ref="E277:G277"/>
    <mergeCell ref="H277:J277"/>
    <mergeCell ref="K277:O277"/>
    <mergeCell ref="P277:R277"/>
    <mergeCell ref="S277:T277"/>
    <mergeCell ref="U277:W277"/>
    <mergeCell ref="X278:Y278"/>
    <mergeCell ref="Z278:AA278"/>
    <mergeCell ref="C278:D278"/>
    <mergeCell ref="E278:G278"/>
    <mergeCell ref="H278:J278"/>
    <mergeCell ref="K278:O278"/>
    <mergeCell ref="P278:R278"/>
    <mergeCell ref="S278:T278"/>
    <mergeCell ref="U278:W278"/>
    <mergeCell ref="X279:Y279"/>
    <mergeCell ref="Z279:AA279"/>
    <mergeCell ref="C279:D279"/>
    <mergeCell ref="E279:G279"/>
    <mergeCell ref="H279:J279"/>
    <mergeCell ref="K279:O279"/>
    <mergeCell ref="P279:R279"/>
    <mergeCell ref="S279:T279"/>
    <mergeCell ref="U279:W279"/>
    <mergeCell ref="X280:Y280"/>
    <mergeCell ref="Z280:AA280"/>
    <mergeCell ref="C280:D280"/>
    <mergeCell ref="E280:G280"/>
    <mergeCell ref="H280:J280"/>
    <mergeCell ref="K280:O280"/>
    <mergeCell ref="P280:R280"/>
    <mergeCell ref="S280:T280"/>
    <mergeCell ref="U280:W280"/>
    <mergeCell ref="X281:Y281"/>
    <mergeCell ref="Z281:AA281"/>
    <mergeCell ref="C281:D281"/>
    <mergeCell ref="E281:G281"/>
    <mergeCell ref="H281:J281"/>
    <mergeCell ref="K281:O281"/>
    <mergeCell ref="P281:R281"/>
    <mergeCell ref="S281:T281"/>
    <mergeCell ref="U281:W281"/>
    <mergeCell ref="X282:Y282"/>
    <mergeCell ref="Z282:AA282"/>
    <mergeCell ref="C282:D282"/>
    <mergeCell ref="E282:G282"/>
    <mergeCell ref="H282:J282"/>
    <mergeCell ref="K282:O282"/>
    <mergeCell ref="P282:R282"/>
    <mergeCell ref="S282:T282"/>
    <mergeCell ref="U282:W282"/>
    <mergeCell ref="X283:Y283"/>
    <mergeCell ref="Z283:AA283"/>
    <mergeCell ref="C283:D283"/>
    <mergeCell ref="E283:G283"/>
    <mergeCell ref="H283:J283"/>
    <mergeCell ref="K283:O283"/>
    <mergeCell ref="P283:R283"/>
    <mergeCell ref="S283:T283"/>
    <mergeCell ref="U283:W283"/>
    <mergeCell ref="X284:Y284"/>
    <mergeCell ref="Z284:AA284"/>
    <mergeCell ref="C284:D284"/>
    <mergeCell ref="E284:G284"/>
    <mergeCell ref="H284:J284"/>
    <mergeCell ref="K284:O284"/>
    <mergeCell ref="P284:R284"/>
    <mergeCell ref="S284:T284"/>
    <mergeCell ref="U284:W284"/>
    <mergeCell ref="X285:Y285"/>
    <mergeCell ref="Z285:AA285"/>
    <mergeCell ref="C285:D285"/>
    <mergeCell ref="E285:G285"/>
    <mergeCell ref="H285:J285"/>
    <mergeCell ref="K285:O285"/>
    <mergeCell ref="P285:R285"/>
    <mergeCell ref="S285:T285"/>
    <mergeCell ref="U285:W285"/>
    <mergeCell ref="X286:Y286"/>
    <mergeCell ref="Z286:AA286"/>
    <mergeCell ref="C286:D286"/>
    <mergeCell ref="E286:G286"/>
    <mergeCell ref="H286:J286"/>
    <mergeCell ref="K286:O286"/>
    <mergeCell ref="P286:R286"/>
    <mergeCell ref="S286:T286"/>
    <mergeCell ref="U286:W286"/>
    <mergeCell ref="X287:Y287"/>
    <mergeCell ref="Z287:AA287"/>
    <mergeCell ref="C287:D287"/>
    <mergeCell ref="E287:G287"/>
    <mergeCell ref="H287:J287"/>
    <mergeCell ref="K287:O287"/>
    <mergeCell ref="P287:R287"/>
    <mergeCell ref="S287:T287"/>
    <mergeCell ref="U287:W287"/>
    <mergeCell ref="X288:Y288"/>
    <mergeCell ref="Z288:AA288"/>
    <mergeCell ref="C288:D288"/>
    <mergeCell ref="E288:G288"/>
    <mergeCell ref="H288:J288"/>
    <mergeCell ref="K288:O288"/>
    <mergeCell ref="P288:R288"/>
    <mergeCell ref="S288:T288"/>
    <mergeCell ref="U288:W288"/>
    <mergeCell ref="X289:Y289"/>
    <mergeCell ref="Z289:AA289"/>
    <mergeCell ref="C289:D289"/>
    <mergeCell ref="E289:G289"/>
    <mergeCell ref="H289:J289"/>
    <mergeCell ref="K289:O289"/>
    <mergeCell ref="P289:R289"/>
    <mergeCell ref="S289:T289"/>
    <mergeCell ref="U289:W289"/>
    <mergeCell ref="X290:Y290"/>
    <mergeCell ref="Z290:AA290"/>
    <mergeCell ref="C290:D290"/>
    <mergeCell ref="E290:G290"/>
    <mergeCell ref="H290:J290"/>
    <mergeCell ref="K290:O290"/>
    <mergeCell ref="P290:R290"/>
    <mergeCell ref="S290:T290"/>
    <mergeCell ref="U290:W290"/>
    <mergeCell ref="X291:Y291"/>
    <mergeCell ref="Z291:AA291"/>
    <mergeCell ref="C291:D291"/>
    <mergeCell ref="E291:G291"/>
    <mergeCell ref="H291:J291"/>
    <mergeCell ref="K291:O291"/>
    <mergeCell ref="P291:R291"/>
    <mergeCell ref="S291:T291"/>
    <mergeCell ref="U291:W291"/>
    <mergeCell ref="X292:Y292"/>
    <mergeCell ref="Z292:AA292"/>
    <mergeCell ref="C292:D292"/>
    <mergeCell ref="E292:G292"/>
    <mergeCell ref="H292:J292"/>
    <mergeCell ref="K292:O292"/>
    <mergeCell ref="P292:R292"/>
    <mergeCell ref="S292:T292"/>
    <mergeCell ref="U292:W292"/>
    <mergeCell ref="X293:Y293"/>
    <mergeCell ref="Z293:AA293"/>
    <mergeCell ref="C293:D293"/>
    <mergeCell ref="E293:G293"/>
    <mergeCell ref="H293:J293"/>
    <mergeCell ref="K293:O293"/>
    <mergeCell ref="P293:R293"/>
    <mergeCell ref="S293:T293"/>
    <mergeCell ref="U293:W293"/>
    <mergeCell ref="X294:Y294"/>
    <mergeCell ref="Z294:AA294"/>
    <mergeCell ref="C294:D294"/>
    <mergeCell ref="E294:G294"/>
    <mergeCell ref="H294:J294"/>
    <mergeCell ref="K294:O294"/>
    <mergeCell ref="P294:R294"/>
    <mergeCell ref="S294:T294"/>
    <mergeCell ref="U294:W294"/>
    <mergeCell ref="X295:Y295"/>
    <mergeCell ref="Z295:AA295"/>
    <mergeCell ref="C295:D295"/>
    <mergeCell ref="E295:G295"/>
    <mergeCell ref="H295:J295"/>
    <mergeCell ref="K295:O295"/>
    <mergeCell ref="P295:R295"/>
    <mergeCell ref="S295:T295"/>
    <mergeCell ref="U295:W295"/>
    <mergeCell ref="X296:Y296"/>
    <mergeCell ref="Z296:AA296"/>
    <mergeCell ref="C296:D296"/>
    <mergeCell ref="E296:G296"/>
    <mergeCell ref="H296:J296"/>
    <mergeCell ref="K296:O296"/>
    <mergeCell ref="P296:R296"/>
    <mergeCell ref="S296:T296"/>
    <mergeCell ref="U296:W296"/>
    <mergeCell ref="X297:Y297"/>
    <mergeCell ref="Z297:AA297"/>
    <mergeCell ref="C297:D297"/>
    <mergeCell ref="E297:G297"/>
    <mergeCell ref="H297:J297"/>
    <mergeCell ref="K297:O297"/>
    <mergeCell ref="P297:R297"/>
    <mergeCell ref="S297:T297"/>
    <mergeCell ref="U297:W297"/>
    <mergeCell ref="X298:Y298"/>
    <mergeCell ref="Z298:AA298"/>
    <mergeCell ref="C298:D298"/>
    <mergeCell ref="E298:G298"/>
    <mergeCell ref="H298:J298"/>
    <mergeCell ref="K298:O298"/>
    <mergeCell ref="P298:R298"/>
    <mergeCell ref="S298:T298"/>
    <mergeCell ref="U298:W298"/>
    <mergeCell ref="X299:Y299"/>
    <mergeCell ref="Z299:AA299"/>
    <mergeCell ref="C299:D299"/>
    <mergeCell ref="E299:G299"/>
    <mergeCell ref="H299:J299"/>
    <mergeCell ref="K299:O299"/>
    <mergeCell ref="P299:R299"/>
    <mergeCell ref="S299:T299"/>
    <mergeCell ref="U299:W299"/>
    <mergeCell ref="X300:Y300"/>
    <mergeCell ref="Z300:AA300"/>
    <mergeCell ref="C300:D300"/>
    <mergeCell ref="E300:G300"/>
    <mergeCell ref="H300:J300"/>
    <mergeCell ref="K300:O300"/>
    <mergeCell ref="P300:R300"/>
    <mergeCell ref="S300:T300"/>
    <mergeCell ref="U300:W300"/>
    <mergeCell ref="X301:Y301"/>
    <mergeCell ref="Z301:AA301"/>
    <mergeCell ref="C301:D301"/>
    <mergeCell ref="E301:G301"/>
    <mergeCell ref="H301:J301"/>
    <mergeCell ref="K301:O301"/>
    <mergeCell ref="P301:R301"/>
    <mergeCell ref="S301:T301"/>
    <mergeCell ref="U301:W301"/>
    <mergeCell ref="X302:Y302"/>
    <mergeCell ref="Z302:AA302"/>
    <mergeCell ref="C302:D302"/>
    <mergeCell ref="E302:G302"/>
    <mergeCell ref="H302:J302"/>
    <mergeCell ref="K302:O302"/>
    <mergeCell ref="P302:R302"/>
    <mergeCell ref="S302:T302"/>
    <mergeCell ref="U302:W302"/>
    <mergeCell ref="X303:Y303"/>
    <mergeCell ref="Z303:AA303"/>
    <mergeCell ref="C303:D303"/>
    <mergeCell ref="E303:G303"/>
    <mergeCell ref="H303:J303"/>
    <mergeCell ref="K303:O303"/>
    <mergeCell ref="P303:R303"/>
    <mergeCell ref="S303:T303"/>
    <mergeCell ref="U303:W303"/>
    <mergeCell ref="X304:Y304"/>
    <mergeCell ref="Z304:AA304"/>
    <mergeCell ref="C304:D304"/>
    <mergeCell ref="E304:G304"/>
    <mergeCell ref="H304:J304"/>
    <mergeCell ref="K304:O304"/>
    <mergeCell ref="P304:R304"/>
    <mergeCell ref="S304:T304"/>
    <mergeCell ref="U304:W304"/>
    <mergeCell ref="X305:Y305"/>
    <mergeCell ref="Z305:AA305"/>
    <mergeCell ref="C305:D305"/>
    <mergeCell ref="E305:G305"/>
    <mergeCell ref="H305:J305"/>
    <mergeCell ref="K305:O305"/>
    <mergeCell ref="P305:R305"/>
    <mergeCell ref="S305:T305"/>
    <mergeCell ref="U305:W305"/>
    <mergeCell ref="X306:Y306"/>
    <mergeCell ref="Z306:AA306"/>
    <mergeCell ref="C306:D306"/>
    <mergeCell ref="E306:G306"/>
    <mergeCell ref="H306:J306"/>
    <mergeCell ref="K306:O306"/>
    <mergeCell ref="P306:R306"/>
    <mergeCell ref="S306:T306"/>
    <mergeCell ref="U306:W306"/>
    <mergeCell ref="X307:Y307"/>
    <mergeCell ref="Z307:AA307"/>
    <mergeCell ref="C307:D307"/>
    <mergeCell ref="E307:G307"/>
    <mergeCell ref="H307:J307"/>
    <mergeCell ref="K307:O307"/>
    <mergeCell ref="P307:R307"/>
    <mergeCell ref="S307:T307"/>
    <mergeCell ref="U307:W307"/>
    <mergeCell ref="X308:Y308"/>
    <mergeCell ref="Z308:AA308"/>
    <mergeCell ref="C308:D308"/>
    <mergeCell ref="E308:G308"/>
    <mergeCell ref="H308:J308"/>
    <mergeCell ref="K308:O308"/>
    <mergeCell ref="P308:R308"/>
    <mergeCell ref="S308:T308"/>
    <mergeCell ref="U308:W308"/>
    <mergeCell ref="X309:Y309"/>
    <mergeCell ref="Z309:AA309"/>
    <mergeCell ref="C309:D309"/>
    <mergeCell ref="E309:G309"/>
    <mergeCell ref="H309:J309"/>
    <mergeCell ref="K309:O309"/>
    <mergeCell ref="P309:R309"/>
    <mergeCell ref="S309:T309"/>
    <mergeCell ref="U309:W309"/>
    <mergeCell ref="X310:Y310"/>
    <mergeCell ref="Z310:AA310"/>
    <mergeCell ref="C310:D310"/>
    <mergeCell ref="E310:G310"/>
    <mergeCell ref="H310:J310"/>
    <mergeCell ref="K310:O310"/>
    <mergeCell ref="P310:R310"/>
    <mergeCell ref="S310:T310"/>
    <mergeCell ref="U310:W310"/>
    <mergeCell ref="X311:Y311"/>
    <mergeCell ref="Z311:AA311"/>
    <mergeCell ref="C311:D311"/>
    <mergeCell ref="E311:G311"/>
    <mergeCell ref="H311:J311"/>
    <mergeCell ref="K311:O311"/>
    <mergeCell ref="P311:R311"/>
    <mergeCell ref="S311:T311"/>
    <mergeCell ref="U311:W311"/>
    <mergeCell ref="X312:Y312"/>
    <mergeCell ref="Z312:AA312"/>
    <mergeCell ref="C312:D312"/>
    <mergeCell ref="E312:G312"/>
    <mergeCell ref="H312:J312"/>
    <mergeCell ref="K312:O312"/>
    <mergeCell ref="P312:R312"/>
    <mergeCell ref="S312:T312"/>
    <mergeCell ref="U312:W312"/>
    <mergeCell ref="X313:Y313"/>
    <mergeCell ref="Z313:AA313"/>
    <mergeCell ref="C313:D313"/>
    <mergeCell ref="E313:G313"/>
    <mergeCell ref="H313:J313"/>
    <mergeCell ref="K313:O313"/>
    <mergeCell ref="P313:R313"/>
    <mergeCell ref="S313:T313"/>
    <mergeCell ref="U313:W313"/>
    <mergeCell ref="X314:Y314"/>
    <mergeCell ref="Z314:AA314"/>
    <mergeCell ref="C314:D314"/>
    <mergeCell ref="E314:G314"/>
    <mergeCell ref="H314:J314"/>
    <mergeCell ref="K314:O314"/>
    <mergeCell ref="P314:R314"/>
    <mergeCell ref="S314:T314"/>
    <mergeCell ref="U314:W314"/>
    <mergeCell ref="X315:Y315"/>
    <mergeCell ref="Z315:AA315"/>
    <mergeCell ref="C315:D315"/>
    <mergeCell ref="E315:G315"/>
    <mergeCell ref="H315:J315"/>
    <mergeCell ref="K315:O315"/>
    <mergeCell ref="P315:R315"/>
    <mergeCell ref="S315:T315"/>
    <mergeCell ref="U315:W315"/>
    <mergeCell ref="X316:Y316"/>
    <mergeCell ref="Z316:AA316"/>
    <mergeCell ref="C316:D316"/>
    <mergeCell ref="E316:G316"/>
    <mergeCell ref="H316:J316"/>
    <mergeCell ref="K316:O316"/>
    <mergeCell ref="P316:R316"/>
    <mergeCell ref="S316:T316"/>
    <mergeCell ref="U316:W316"/>
    <mergeCell ref="X317:Y317"/>
    <mergeCell ref="Z317:AA317"/>
    <mergeCell ref="C317:D317"/>
    <mergeCell ref="E317:G317"/>
    <mergeCell ref="H317:J317"/>
    <mergeCell ref="K317:O317"/>
    <mergeCell ref="P317:R317"/>
    <mergeCell ref="S317:T317"/>
    <mergeCell ref="U317:W317"/>
    <mergeCell ref="X318:Y318"/>
    <mergeCell ref="Z318:AA318"/>
    <mergeCell ref="C318:D318"/>
    <mergeCell ref="E318:G318"/>
    <mergeCell ref="H318:J318"/>
    <mergeCell ref="K318:O318"/>
    <mergeCell ref="P318:R318"/>
    <mergeCell ref="S318:T318"/>
    <mergeCell ref="U318:W318"/>
    <mergeCell ref="X319:Y319"/>
    <mergeCell ref="Z319:AA319"/>
    <mergeCell ref="C319:D319"/>
    <mergeCell ref="E319:G319"/>
    <mergeCell ref="H319:J319"/>
    <mergeCell ref="K319:O319"/>
    <mergeCell ref="P319:R319"/>
    <mergeCell ref="S319:T319"/>
    <mergeCell ref="U319:W319"/>
    <mergeCell ref="X320:Y320"/>
    <mergeCell ref="Z320:AA320"/>
    <mergeCell ref="C320:D320"/>
    <mergeCell ref="E320:G320"/>
    <mergeCell ref="H320:J320"/>
    <mergeCell ref="K320:O320"/>
    <mergeCell ref="P320:R320"/>
    <mergeCell ref="S320:T320"/>
    <mergeCell ref="U320:W320"/>
    <mergeCell ref="X321:Y321"/>
    <mergeCell ref="Z321:AA321"/>
    <mergeCell ref="C321:D321"/>
    <mergeCell ref="E321:G321"/>
    <mergeCell ref="H321:J321"/>
    <mergeCell ref="K321:O321"/>
    <mergeCell ref="P321:R321"/>
    <mergeCell ref="S321:T321"/>
    <mergeCell ref="U321:W321"/>
    <mergeCell ref="X322:Y322"/>
    <mergeCell ref="Z322:AA322"/>
    <mergeCell ref="C322:D322"/>
    <mergeCell ref="E322:G322"/>
    <mergeCell ref="H322:J322"/>
    <mergeCell ref="K322:O322"/>
    <mergeCell ref="P322:R322"/>
    <mergeCell ref="S322:T322"/>
    <mergeCell ref="U322:W322"/>
    <mergeCell ref="X323:Y323"/>
    <mergeCell ref="Z323:AA323"/>
    <mergeCell ref="C323:D323"/>
    <mergeCell ref="E323:G323"/>
    <mergeCell ref="H323:J323"/>
    <mergeCell ref="K323:O323"/>
    <mergeCell ref="P323:R323"/>
    <mergeCell ref="S323:T323"/>
    <mergeCell ref="U323:W323"/>
    <mergeCell ref="X324:Y324"/>
    <mergeCell ref="Z324:AA324"/>
    <mergeCell ref="C324:D324"/>
    <mergeCell ref="E324:G324"/>
    <mergeCell ref="H324:J324"/>
    <mergeCell ref="K324:O324"/>
    <mergeCell ref="P324:R324"/>
    <mergeCell ref="S324:T324"/>
    <mergeCell ref="U324:W324"/>
    <mergeCell ref="X325:Y325"/>
    <mergeCell ref="Z325:AA325"/>
    <mergeCell ref="C325:D325"/>
    <mergeCell ref="E325:G325"/>
    <mergeCell ref="H325:J325"/>
    <mergeCell ref="K325:O325"/>
    <mergeCell ref="P325:R325"/>
    <mergeCell ref="S325:T325"/>
    <mergeCell ref="U325:W325"/>
    <mergeCell ref="X326:Y326"/>
    <mergeCell ref="Z326:AA326"/>
    <mergeCell ref="C326:D326"/>
    <mergeCell ref="E326:G326"/>
    <mergeCell ref="H326:J326"/>
    <mergeCell ref="K326:O326"/>
    <mergeCell ref="P326:R326"/>
    <mergeCell ref="S326:T326"/>
    <mergeCell ref="U326:W326"/>
    <mergeCell ref="X327:Y327"/>
    <mergeCell ref="Z327:AA327"/>
    <mergeCell ref="C327:D327"/>
    <mergeCell ref="E327:G327"/>
    <mergeCell ref="H327:J327"/>
    <mergeCell ref="K327:O327"/>
    <mergeCell ref="P327:R327"/>
    <mergeCell ref="S327:T327"/>
    <mergeCell ref="U327:W327"/>
    <mergeCell ref="X328:Y328"/>
    <mergeCell ref="Z328:AA328"/>
    <mergeCell ref="C328:D328"/>
    <mergeCell ref="E328:G328"/>
    <mergeCell ref="H328:J328"/>
    <mergeCell ref="K328:O328"/>
    <mergeCell ref="P328:R328"/>
    <mergeCell ref="S328:T328"/>
    <mergeCell ref="U328:W328"/>
    <mergeCell ref="X329:Y329"/>
    <mergeCell ref="Z329:AA329"/>
    <mergeCell ref="C329:D329"/>
    <mergeCell ref="E329:G329"/>
    <mergeCell ref="H329:J329"/>
    <mergeCell ref="K329:O329"/>
    <mergeCell ref="P329:R329"/>
    <mergeCell ref="S329:T329"/>
    <mergeCell ref="U329:W329"/>
    <mergeCell ref="X330:Y330"/>
    <mergeCell ref="Z330:AA330"/>
    <mergeCell ref="C330:D330"/>
    <mergeCell ref="E330:G330"/>
    <mergeCell ref="H330:J330"/>
    <mergeCell ref="K330:O330"/>
    <mergeCell ref="P330:R330"/>
    <mergeCell ref="S330:T330"/>
    <mergeCell ref="U330:W330"/>
    <mergeCell ref="X331:Y331"/>
    <mergeCell ref="Z331:AA331"/>
    <mergeCell ref="C331:D331"/>
    <mergeCell ref="E331:G331"/>
    <mergeCell ref="H331:J331"/>
    <mergeCell ref="K331:O331"/>
    <mergeCell ref="P331:R331"/>
    <mergeCell ref="S331:T331"/>
    <mergeCell ref="U331:W331"/>
    <mergeCell ref="X332:Y332"/>
    <mergeCell ref="Z332:AA332"/>
    <mergeCell ref="C332:D332"/>
    <mergeCell ref="E332:G332"/>
    <mergeCell ref="H332:J332"/>
    <mergeCell ref="K332:O332"/>
    <mergeCell ref="P332:R332"/>
    <mergeCell ref="S332:T332"/>
    <mergeCell ref="U332:W332"/>
    <mergeCell ref="X333:Y333"/>
    <mergeCell ref="Z333:AA333"/>
    <mergeCell ref="C333:D333"/>
    <mergeCell ref="E333:G333"/>
    <mergeCell ref="H333:J333"/>
    <mergeCell ref="K333:O333"/>
    <mergeCell ref="P333:R333"/>
    <mergeCell ref="S333:T333"/>
    <mergeCell ref="U333:W333"/>
    <mergeCell ref="X334:Y334"/>
    <mergeCell ref="Z334:AA334"/>
    <mergeCell ref="C334:D334"/>
    <mergeCell ref="E334:G334"/>
    <mergeCell ref="H334:J334"/>
    <mergeCell ref="K334:O334"/>
    <mergeCell ref="P334:R334"/>
    <mergeCell ref="S334:T334"/>
    <mergeCell ref="U334:W334"/>
    <mergeCell ref="X335:Y335"/>
    <mergeCell ref="Z335:AA335"/>
    <mergeCell ref="C335:D335"/>
    <mergeCell ref="E335:G335"/>
    <mergeCell ref="H335:J335"/>
    <mergeCell ref="K335:O335"/>
    <mergeCell ref="P335:R335"/>
    <mergeCell ref="S335:T335"/>
    <mergeCell ref="U335:W335"/>
    <mergeCell ref="X336:Y336"/>
    <mergeCell ref="Z336:AA336"/>
    <mergeCell ref="C336:D336"/>
    <mergeCell ref="E336:G336"/>
    <mergeCell ref="H336:J336"/>
    <mergeCell ref="K336:O336"/>
    <mergeCell ref="P336:R336"/>
    <mergeCell ref="S336:T336"/>
    <mergeCell ref="U336:W336"/>
    <mergeCell ref="X337:Y337"/>
    <mergeCell ref="Z337:AA337"/>
    <mergeCell ref="C337:D337"/>
    <mergeCell ref="E337:G337"/>
    <mergeCell ref="H337:J337"/>
    <mergeCell ref="K337:O337"/>
    <mergeCell ref="P337:R337"/>
    <mergeCell ref="S337:T337"/>
    <mergeCell ref="U337:W337"/>
    <mergeCell ref="X338:Y338"/>
    <mergeCell ref="Z338:AA338"/>
    <mergeCell ref="C338:D338"/>
    <mergeCell ref="E338:G338"/>
    <mergeCell ref="H338:J338"/>
    <mergeCell ref="K338:O338"/>
    <mergeCell ref="P338:R338"/>
    <mergeCell ref="S338:T338"/>
    <mergeCell ref="U338:W338"/>
    <mergeCell ref="X339:Y339"/>
    <mergeCell ref="Z339:AA339"/>
    <mergeCell ref="C339:D339"/>
    <mergeCell ref="E339:G339"/>
    <mergeCell ref="H339:J339"/>
    <mergeCell ref="K339:O339"/>
    <mergeCell ref="P339:R339"/>
    <mergeCell ref="S339:T339"/>
    <mergeCell ref="U339:W339"/>
    <mergeCell ref="X340:Y340"/>
    <mergeCell ref="Z340:AA340"/>
    <mergeCell ref="C340:D340"/>
    <mergeCell ref="E340:G340"/>
    <mergeCell ref="H340:J340"/>
    <mergeCell ref="K340:O340"/>
    <mergeCell ref="P340:R340"/>
    <mergeCell ref="S340:T340"/>
    <mergeCell ref="U340:W340"/>
    <mergeCell ref="X341:Y341"/>
    <mergeCell ref="Z341:AA341"/>
    <mergeCell ref="C341:D341"/>
    <mergeCell ref="E341:G341"/>
    <mergeCell ref="H341:J341"/>
    <mergeCell ref="K341:O341"/>
    <mergeCell ref="P341:R341"/>
    <mergeCell ref="S341:T341"/>
    <mergeCell ref="U341:W341"/>
    <mergeCell ref="X342:Y342"/>
    <mergeCell ref="Z342:AA342"/>
    <mergeCell ref="C342:D342"/>
    <mergeCell ref="E342:G342"/>
    <mergeCell ref="H342:J342"/>
    <mergeCell ref="K342:O342"/>
    <mergeCell ref="P342:R342"/>
    <mergeCell ref="S342:T342"/>
    <mergeCell ref="U342:W342"/>
    <mergeCell ref="X343:Y343"/>
    <mergeCell ref="Z343:AA343"/>
    <mergeCell ref="C343:D343"/>
    <mergeCell ref="E343:G343"/>
    <mergeCell ref="H343:J343"/>
    <mergeCell ref="K343:O343"/>
    <mergeCell ref="P343:R343"/>
    <mergeCell ref="S343:T343"/>
    <mergeCell ref="U343:W343"/>
    <mergeCell ref="X344:Y344"/>
    <mergeCell ref="Z344:AA344"/>
    <mergeCell ref="C344:D344"/>
    <mergeCell ref="E344:G344"/>
    <mergeCell ref="H344:J344"/>
    <mergeCell ref="K344:O344"/>
    <mergeCell ref="P344:R344"/>
    <mergeCell ref="S344:T344"/>
    <mergeCell ref="U344:W344"/>
    <mergeCell ref="X345:Y345"/>
    <mergeCell ref="Z345:AA345"/>
    <mergeCell ref="C345:D345"/>
    <mergeCell ref="E345:G345"/>
    <mergeCell ref="H345:J345"/>
    <mergeCell ref="K345:O345"/>
    <mergeCell ref="P345:R345"/>
    <mergeCell ref="S345:T345"/>
    <mergeCell ref="U345:W345"/>
    <mergeCell ref="X346:Y346"/>
    <mergeCell ref="Z346:AA346"/>
    <mergeCell ref="C346:D346"/>
    <mergeCell ref="E346:G346"/>
    <mergeCell ref="H346:J346"/>
    <mergeCell ref="K346:O346"/>
    <mergeCell ref="P346:R346"/>
    <mergeCell ref="S346:T346"/>
    <mergeCell ref="U346:W346"/>
    <mergeCell ref="X347:Y347"/>
    <mergeCell ref="Z347:AA347"/>
    <mergeCell ref="C347:D347"/>
    <mergeCell ref="E347:G347"/>
    <mergeCell ref="H347:J347"/>
    <mergeCell ref="K347:O347"/>
    <mergeCell ref="P347:R347"/>
    <mergeCell ref="S347:T347"/>
    <mergeCell ref="U347:W347"/>
    <mergeCell ref="X348:Y348"/>
    <mergeCell ref="Z348:AA348"/>
    <mergeCell ref="C348:D348"/>
    <mergeCell ref="E348:G348"/>
    <mergeCell ref="H348:J348"/>
    <mergeCell ref="K348:O348"/>
    <mergeCell ref="P348:R348"/>
    <mergeCell ref="S348:T348"/>
    <mergeCell ref="U348:W348"/>
    <mergeCell ref="X349:Y349"/>
    <mergeCell ref="Z349:AA349"/>
    <mergeCell ref="C349:D349"/>
    <mergeCell ref="E349:G349"/>
    <mergeCell ref="H349:J349"/>
    <mergeCell ref="K349:O349"/>
    <mergeCell ref="P349:R349"/>
    <mergeCell ref="S349:T349"/>
    <mergeCell ref="U349:W349"/>
    <mergeCell ref="X350:Y350"/>
    <mergeCell ref="Z350:AA350"/>
    <mergeCell ref="C350:D350"/>
    <mergeCell ref="E350:G350"/>
    <mergeCell ref="H350:J350"/>
    <mergeCell ref="K350:O350"/>
    <mergeCell ref="P350:R350"/>
    <mergeCell ref="S350:T350"/>
    <mergeCell ref="U350:W350"/>
    <mergeCell ref="X351:Y351"/>
    <mergeCell ref="Z351:AA351"/>
    <mergeCell ref="C351:D351"/>
    <mergeCell ref="E351:G351"/>
    <mergeCell ref="H351:J351"/>
    <mergeCell ref="K351:O351"/>
    <mergeCell ref="P351:R351"/>
    <mergeCell ref="S351:T351"/>
    <mergeCell ref="U351:W351"/>
    <mergeCell ref="X352:Y352"/>
    <mergeCell ref="Z352:AA352"/>
    <mergeCell ref="C352:D352"/>
    <mergeCell ref="E352:G352"/>
    <mergeCell ref="H352:J352"/>
    <mergeCell ref="K352:O352"/>
    <mergeCell ref="P352:R352"/>
    <mergeCell ref="S352:T352"/>
    <mergeCell ref="U352:W352"/>
    <mergeCell ref="X353:Y353"/>
    <mergeCell ref="Z353:AA353"/>
    <mergeCell ref="C353:D353"/>
    <mergeCell ref="E353:G353"/>
    <mergeCell ref="H353:J353"/>
    <mergeCell ref="K353:O353"/>
    <mergeCell ref="P353:R353"/>
    <mergeCell ref="S353:T353"/>
    <mergeCell ref="U353:W353"/>
    <mergeCell ref="X354:Y354"/>
    <mergeCell ref="Z354:AA354"/>
    <mergeCell ref="C354:D354"/>
    <mergeCell ref="E354:G354"/>
    <mergeCell ref="H354:J354"/>
    <mergeCell ref="K354:O354"/>
    <mergeCell ref="P354:R354"/>
    <mergeCell ref="S354:T354"/>
    <mergeCell ref="U354:W354"/>
    <mergeCell ref="X355:Y355"/>
    <mergeCell ref="Z355:AA355"/>
    <mergeCell ref="C355:D355"/>
    <mergeCell ref="E355:G355"/>
    <mergeCell ref="H355:J355"/>
    <mergeCell ref="K355:O355"/>
    <mergeCell ref="P355:R355"/>
    <mergeCell ref="S355:T355"/>
    <mergeCell ref="U355:W355"/>
    <mergeCell ref="X356:Y356"/>
    <mergeCell ref="Z356:AA356"/>
    <mergeCell ref="C356:D356"/>
    <mergeCell ref="E356:G356"/>
    <mergeCell ref="H356:J356"/>
    <mergeCell ref="K356:O356"/>
    <mergeCell ref="P356:R356"/>
    <mergeCell ref="S356:T356"/>
    <mergeCell ref="U356:W356"/>
    <mergeCell ref="X357:Y357"/>
    <mergeCell ref="Z357:AA357"/>
    <mergeCell ref="C357:D357"/>
    <mergeCell ref="E357:G357"/>
    <mergeCell ref="H357:J357"/>
    <mergeCell ref="K357:O357"/>
    <mergeCell ref="P357:R357"/>
    <mergeCell ref="S357:T357"/>
    <mergeCell ref="U357:W357"/>
    <mergeCell ref="X358:Y358"/>
    <mergeCell ref="Z358:AA358"/>
    <mergeCell ref="C358:D358"/>
    <mergeCell ref="E358:G358"/>
    <mergeCell ref="H358:J358"/>
    <mergeCell ref="K358:O358"/>
    <mergeCell ref="P358:R358"/>
    <mergeCell ref="S358:T358"/>
    <mergeCell ref="U358:W358"/>
    <mergeCell ref="X359:Y359"/>
    <mergeCell ref="Z359:AA359"/>
    <mergeCell ref="C359:D359"/>
    <mergeCell ref="E359:G359"/>
    <mergeCell ref="H359:J359"/>
    <mergeCell ref="K359:O359"/>
    <mergeCell ref="P359:R359"/>
    <mergeCell ref="S359:T359"/>
    <mergeCell ref="U359:W359"/>
    <mergeCell ref="X360:Y360"/>
    <mergeCell ref="Z360:AA360"/>
    <mergeCell ref="C360:D360"/>
    <mergeCell ref="E360:G360"/>
    <mergeCell ref="H360:J360"/>
    <mergeCell ref="K360:O360"/>
    <mergeCell ref="P360:R360"/>
    <mergeCell ref="S360:T360"/>
    <mergeCell ref="U360:W360"/>
    <mergeCell ref="X361:Y361"/>
    <mergeCell ref="Z361:AA361"/>
    <mergeCell ref="C361:D361"/>
    <mergeCell ref="E361:G361"/>
    <mergeCell ref="H361:J361"/>
    <mergeCell ref="K361:O361"/>
    <mergeCell ref="P361:R361"/>
    <mergeCell ref="S361:T361"/>
    <mergeCell ref="U361:W361"/>
    <mergeCell ref="X362:Y362"/>
    <mergeCell ref="Z362:AA362"/>
    <mergeCell ref="C362:D362"/>
    <mergeCell ref="E362:G362"/>
    <mergeCell ref="H362:J362"/>
    <mergeCell ref="K362:O362"/>
    <mergeCell ref="P362:R362"/>
    <mergeCell ref="S362:T362"/>
    <mergeCell ref="U362:W362"/>
    <mergeCell ref="X363:Y363"/>
    <mergeCell ref="Z363:AA363"/>
    <mergeCell ref="C363:D363"/>
    <mergeCell ref="E363:G363"/>
    <mergeCell ref="H363:J363"/>
    <mergeCell ref="K363:O363"/>
    <mergeCell ref="P363:R363"/>
    <mergeCell ref="S363:T363"/>
    <mergeCell ref="U363:W363"/>
    <mergeCell ref="X364:Y364"/>
    <mergeCell ref="Z364:AA364"/>
    <mergeCell ref="C364:D364"/>
    <mergeCell ref="E364:G364"/>
    <mergeCell ref="H364:J364"/>
    <mergeCell ref="K364:O364"/>
    <mergeCell ref="P364:R364"/>
    <mergeCell ref="S364:T364"/>
    <mergeCell ref="U364:W364"/>
    <mergeCell ref="X365:Y365"/>
    <mergeCell ref="Z365:AA365"/>
    <mergeCell ref="C365:D365"/>
    <mergeCell ref="E365:G365"/>
    <mergeCell ref="H365:J365"/>
    <mergeCell ref="K365:O365"/>
    <mergeCell ref="P365:R365"/>
    <mergeCell ref="S365:T365"/>
    <mergeCell ref="U365:W365"/>
    <mergeCell ref="X366:Y366"/>
    <mergeCell ref="Z366:AA366"/>
    <mergeCell ref="C366:D366"/>
    <mergeCell ref="E366:G366"/>
    <mergeCell ref="H366:J366"/>
    <mergeCell ref="K366:O366"/>
    <mergeCell ref="P366:R366"/>
    <mergeCell ref="S366:T366"/>
    <mergeCell ref="U366:W366"/>
    <mergeCell ref="X367:Y367"/>
    <mergeCell ref="Z367:AA367"/>
    <mergeCell ref="C367:D367"/>
    <mergeCell ref="E367:G367"/>
    <mergeCell ref="H367:J367"/>
    <mergeCell ref="K367:O367"/>
    <mergeCell ref="P367:R367"/>
    <mergeCell ref="S367:T367"/>
    <mergeCell ref="U367:W367"/>
    <mergeCell ref="X368:Y368"/>
    <mergeCell ref="Z368:AA368"/>
    <mergeCell ref="C368:D368"/>
    <mergeCell ref="E368:G368"/>
    <mergeCell ref="H368:J368"/>
    <mergeCell ref="K368:O368"/>
    <mergeCell ref="P368:R368"/>
    <mergeCell ref="S368:T368"/>
    <mergeCell ref="U368:W368"/>
    <mergeCell ref="X369:Y369"/>
    <mergeCell ref="Z369:AA369"/>
    <mergeCell ref="C369:D369"/>
    <mergeCell ref="E369:G369"/>
    <mergeCell ref="H369:J369"/>
    <mergeCell ref="K369:O369"/>
    <mergeCell ref="P369:R369"/>
    <mergeCell ref="S369:T369"/>
    <mergeCell ref="U369:W369"/>
    <mergeCell ref="X370:Y370"/>
    <mergeCell ref="Z370:AA370"/>
    <mergeCell ref="C370:D370"/>
    <mergeCell ref="E370:G370"/>
    <mergeCell ref="H370:J370"/>
    <mergeCell ref="K370:O370"/>
    <mergeCell ref="P370:R370"/>
    <mergeCell ref="S370:T370"/>
    <mergeCell ref="U370:W370"/>
    <mergeCell ref="X371:Y371"/>
    <mergeCell ref="Z371:AA371"/>
    <mergeCell ref="C371:D371"/>
    <mergeCell ref="E371:G371"/>
    <mergeCell ref="H371:J371"/>
    <mergeCell ref="K371:O371"/>
    <mergeCell ref="P371:R371"/>
    <mergeCell ref="S371:T371"/>
    <mergeCell ref="U371:W371"/>
    <mergeCell ref="X372:Y372"/>
    <mergeCell ref="Z372:AA372"/>
    <mergeCell ref="C372:D372"/>
    <mergeCell ref="E372:G372"/>
    <mergeCell ref="H372:J372"/>
    <mergeCell ref="K372:O372"/>
    <mergeCell ref="P372:R372"/>
    <mergeCell ref="S372:T372"/>
    <mergeCell ref="U372:W372"/>
    <mergeCell ref="X373:Y373"/>
    <mergeCell ref="Z373:AA373"/>
    <mergeCell ref="C373:D373"/>
    <mergeCell ref="E373:G373"/>
    <mergeCell ref="H373:J373"/>
    <mergeCell ref="K373:O373"/>
    <mergeCell ref="P373:R373"/>
    <mergeCell ref="S373:T373"/>
    <mergeCell ref="U373:W373"/>
    <mergeCell ref="X374:Y374"/>
    <mergeCell ref="Z374:AA374"/>
    <mergeCell ref="C374:D374"/>
    <mergeCell ref="E374:G374"/>
    <mergeCell ref="H374:J374"/>
    <mergeCell ref="K374:O374"/>
    <mergeCell ref="P374:R374"/>
    <mergeCell ref="S374:T374"/>
    <mergeCell ref="U374:W374"/>
    <mergeCell ref="X375:Y375"/>
    <mergeCell ref="Z375:AA375"/>
    <mergeCell ref="C375:D375"/>
    <mergeCell ref="E375:G375"/>
    <mergeCell ref="H375:J375"/>
    <mergeCell ref="K375:O375"/>
    <mergeCell ref="P375:R375"/>
    <mergeCell ref="S375:T375"/>
    <mergeCell ref="U375:W375"/>
    <mergeCell ref="X376:Y376"/>
    <mergeCell ref="Z376:AA376"/>
    <mergeCell ref="C376:D376"/>
    <mergeCell ref="E376:G376"/>
    <mergeCell ref="H376:J376"/>
    <mergeCell ref="K376:O376"/>
    <mergeCell ref="P376:R376"/>
    <mergeCell ref="S376:T376"/>
    <mergeCell ref="U376:W376"/>
    <mergeCell ref="X377:Y377"/>
    <mergeCell ref="Z377:AA377"/>
    <mergeCell ref="C377:D377"/>
    <mergeCell ref="E377:G377"/>
    <mergeCell ref="H377:J377"/>
    <mergeCell ref="K377:O377"/>
    <mergeCell ref="P377:R377"/>
    <mergeCell ref="S377:T377"/>
    <mergeCell ref="U377:W377"/>
    <mergeCell ref="X378:Y378"/>
    <mergeCell ref="Z378:AA378"/>
    <mergeCell ref="C378:D378"/>
    <mergeCell ref="E378:G378"/>
    <mergeCell ref="H378:J378"/>
    <mergeCell ref="K378:O378"/>
    <mergeCell ref="P378:R378"/>
    <mergeCell ref="S378:T378"/>
    <mergeCell ref="U378:W378"/>
    <mergeCell ref="X379:Y379"/>
    <mergeCell ref="Z379:AA379"/>
    <mergeCell ref="C379:D379"/>
    <mergeCell ref="E379:G379"/>
    <mergeCell ref="H379:J379"/>
    <mergeCell ref="K379:O379"/>
    <mergeCell ref="P379:R379"/>
    <mergeCell ref="S379:T379"/>
    <mergeCell ref="U379:W379"/>
    <mergeCell ref="X380:Y380"/>
    <mergeCell ref="Z380:AA380"/>
    <mergeCell ref="C380:D380"/>
    <mergeCell ref="E380:G380"/>
    <mergeCell ref="H380:J380"/>
    <mergeCell ref="K380:O380"/>
    <mergeCell ref="P380:R380"/>
    <mergeCell ref="S380:T380"/>
    <mergeCell ref="U380:W380"/>
    <mergeCell ref="X381:Y381"/>
    <mergeCell ref="Z381:AA381"/>
    <mergeCell ref="C381:D381"/>
    <mergeCell ref="E381:G381"/>
    <mergeCell ref="H381:J381"/>
    <mergeCell ref="K381:O381"/>
    <mergeCell ref="P381:R381"/>
    <mergeCell ref="S381:T381"/>
    <mergeCell ref="U381:W381"/>
    <mergeCell ref="X382:Y382"/>
    <mergeCell ref="Z382:AA382"/>
    <mergeCell ref="C382:D382"/>
    <mergeCell ref="E382:G382"/>
    <mergeCell ref="H382:J382"/>
    <mergeCell ref="K382:O382"/>
    <mergeCell ref="P382:R382"/>
    <mergeCell ref="S382:T382"/>
    <mergeCell ref="U382:W382"/>
    <mergeCell ref="X383:Y383"/>
    <mergeCell ref="Z383:AA383"/>
    <mergeCell ref="C383:D383"/>
    <mergeCell ref="E383:G383"/>
    <mergeCell ref="H383:J383"/>
    <mergeCell ref="K383:O383"/>
    <mergeCell ref="P383:R383"/>
    <mergeCell ref="S383:T383"/>
    <mergeCell ref="U383:W383"/>
    <mergeCell ref="X384:Y384"/>
    <mergeCell ref="Z384:AA384"/>
    <mergeCell ref="C384:D384"/>
    <mergeCell ref="E384:G384"/>
    <mergeCell ref="H384:J384"/>
    <mergeCell ref="K384:O384"/>
    <mergeCell ref="P384:R384"/>
    <mergeCell ref="S384:T384"/>
    <mergeCell ref="U384:W384"/>
    <mergeCell ref="X385:Y385"/>
    <mergeCell ref="Z385:AA385"/>
    <mergeCell ref="C385:D385"/>
    <mergeCell ref="E385:G385"/>
    <mergeCell ref="H385:J385"/>
    <mergeCell ref="K385:O385"/>
    <mergeCell ref="P385:R385"/>
    <mergeCell ref="S385:T385"/>
    <mergeCell ref="U385:W385"/>
    <mergeCell ref="X386:Y386"/>
    <mergeCell ref="Z386:AA386"/>
    <mergeCell ref="C386:D386"/>
    <mergeCell ref="E386:G386"/>
    <mergeCell ref="H386:J386"/>
    <mergeCell ref="K386:O386"/>
    <mergeCell ref="P386:R386"/>
    <mergeCell ref="S386:T386"/>
    <mergeCell ref="U386:W386"/>
    <mergeCell ref="X387:Y387"/>
    <mergeCell ref="Z387:AA387"/>
    <mergeCell ref="C387:D387"/>
    <mergeCell ref="E387:G387"/>
    <mergeCell ref="H387:J387"/>
    <mergeCell ref="K387:O387"/>
    <mergeCell ref="P387:R387"/>
    <mergeCell ref="S387:T387"/>
    <mergeCell ref="U387:W387"/>
    <mergeCell ref="X388:Y388"/>
    <mergeCell ref="Z388:AA388"/>
    <mergeCell ref="C388:D388"/>
    <mergeCell ref="E388:G388"/>
    <mergeCell ref="H388:J388"/>
    <mergeCell ref="K388:O388"/>
    <mergeCell ref="P388:R388"/>
    <mergeCell ref="S388:T388"/>
    <mergeCell ref="U388:W388"/>
    <mergeCell ref="X389:Y389"/>
    <mergeCell ref="Z389:AA389"/>
    <mergeCell ref="C389:D389"/>
    <mergeCell ref="E389:G389"/>
    <mergeCell ref="H389:J389"/>
    <mergeCell ref="K389:O389"/>
    <mergeCell ref="P389:R389"/>
    <mergeCell ref="S389:T389"/>
    <mergeCell ref="U389:W389"/>
    <mergeCell ref="X390:Y390"/>
    <mergeCell ref="Z390:AA390"/>
    <mergeCell ref="C390:D390"/>
    <mergeCell ref="E390:G390"/>
    <mergeCell ref="H390:J390"/>
    <mergeCell ref="K390:O390"/>
    <mergeCell ref="P390:R390"/>
    <mergeCell ref="S390:T390"/>
    <mergeCell ref="U390:W390"/>
    <mergeCell ref="X391:Y391"/>
    <mergeCell ref="Z391:AA391"/>
    <mergeCell ref="C391:D391"/>
    <mergeCell ref="E391:G391"/>
    <mergeCell ref="H391:J391"/>
    <mergeCell ref="K391:O391"/>
    <mergeCell ref="P391:R391"/>
    <mergeCell ref="S391:T391"/>
    <mergeCell ref="U391:W391"/>
    <mergeCell ref="X392:Y392"/>
    <mergeCell ref="Z392:AA392"/>
    <mergeCell ref="C392:D392"/>
    <mergeCell ref="E392:G392"/>
    <mergeCell ref="H392:J392"/>
    <mergeCell ref="K392:O392"/>
    <mergeCell ref="P392:R392"/>
    <mergeCell ref="S392:T392"/>
    <mergeCell ref="U392:W392"/>
    <mergeCell ref="X393:Y393"/>
    <mergeCell ref="Z393:AA393"/>
    <mergeCell ref="C393:D393"/>
    <mergeCell ref="E393:G393"/>
    <mergeCell ref="H393:J393"/>
    <mergeCell ref="K393:O393"/>
    <mergeCell ref="P393:R393"/>
    <mergeCell ref="S393:T393"/>
    <mergeCell ref="U393:W393"/>
    <mergeCell ref="X394:Y394"/>
    <mergeCell ref="Z394:AA394"/>
    <mergeCell ref="C394:D394"/>
    <mergeCell ref="E394:G394"/>
    <mergeCell ref="H394:J394"/>
    <mergeCell ref="K394:O394"/>
    <mergeCell ref="P394:R394"/>
    <mergeCell ref="S394:T394"/>
    <mergeCell ref="U394:W394"/>
    <mergeCell ref="X395:Y395"/>
    <mergeCell ref="Z395:AA395"/>
    <mergeCell ref="C395:D395"/>
    <mergeCell ref="E395:G395"/>
    <mergeCell ref="H395:J395"/>
    <mergeCell ref="K395:O395"/>
    <mergeCell ref="P395:R395"/>
    <mergeCell ref="S395:T395"/>
    <mergeCell ref="U395:W395"/>
    <mergeCell ref="X396:Y396"/>
    <mergeCell ref="Z396:AA396"/>
    <mergeCell ref="C396:D396"/>
    <mergeCell ref="E396:G396"/>
    <mergeCell ref="H396:J396"/>
    <mergeCell ref="K396:O396"/>
    <mergeCell ref="P396:R396"/>
    <mergeCell ref="S396:T396"/>
    <mergeCell ref="U396:W396"/>
    <mergeCell ref="X397:Y397"/>
    <mergeCell ref="Z397:AA397"/>
    <mergeCell ref="C397:D397"/>
    <mergeCell ref="E397:G397"/>
    <mergeCell ref="H397:J397"/>
    <mergeCell ref="K397:O397"/>
    <mergeCell ref="P397:R397"/>
    <mergeCell ref="S397:T397"/>
    <mergeCell ref="U397:W397"/>
    <mergeCell ref="X398:Y398"/>
    <mergeCell ref="Z398:AA398"/>
    <mergeCell ref="C398:D398"/>
    <mergeCell ref="E398:G398"/>
    <mergeCell ref="H398:J398"/>
    <mergeCell ref="K398:O398"/>
    <mergeCell ref="P398:R398"/>
    <mergeCell ref="S398:T398"/>
    <mergeCell ref="U398:W398"/>
    <mergeCell ref="X399:Y399"/>
    <mergeCell ref="Z399:AA399"/>
    <mergeCell ref="C399:D399"/>
    <mergeCell ref="E399:G399"/>
    <mergeCell ref="H399:J399"/>
    <mergeCell ref="K399:O399"/>
    <mergeCell ref="P399:R399"/>
    <mergeCell ref="S399:T399"/>
    <mergeCell ref="U399:W399"/>
    <mergeCell ref="X400:Y400"/>
    <mergeCell ref="Z400:AA400"/>
    <mergeCell ref="C400:D400"/>
    <mergeCell ref="E400:G400"/>
    <mergeCell ref="H400:J400"/>
    <mergeCell ref="K400:O400"/>
    <mergeCell ref="P400:R400"/>
    <mergeCell ref="S400:T400"/>
    <mergeCell ref="U400:W400"/>
    <mergeCell ref="X401:Y401"/>
    <mergeCell ref="Z401:AA401"/>
    <mergeCell ref="C401:D401"/>
    <mergeCell ref="E401:G401"/>
    <mergeCell ref="H401:J401"/>
    <mergeCell ref="K401:O401"/>
    <mergeCell ref="P401:R401"/>
    <mergeCell ref="S401:T401"/>
    <mergeCell ref="U401:W401"/>
    <mergeCell ref="X402:Y402"/>
    <mergeCell ref="Z402:AA402"/>
    <mergeCell ref="C402:D402"/>
    <mergeCell ref="E402:G402"/>
    <mergeCell ref="H402:J402"/>
    <mergeCell ref="K402:O402"/>
    <mergeCell ref="P402:R402"/>
    <mergeCell ref="S402:T402"/>
    <mergeCell ref="U402:W402"/>
    <mergeCell ref="X403:Y403"/>
    <mergeCell ref="Z403:AA403"/>
    <mergeCell ref="C403:D403"/>
    <mergeCell ref="E403:G403"/>
    <mergeCell ref="H403:J403"/>
    <mergeCell ref="K403:O403"/>
    <mergeCell ref="P403:R403"/>
    <mergeCell ref="S403:T403"/>
    <mergeCell ref="U403:W403"/>
    <mergeCell ref="X404:Y404"/>
    <mergeCell ref="Z404:AA404"/>
    <mergeCell ref="C404:D404"/>
    <mergeCell ref="E404:G404"/>
    <mergeCell ref="H404:J404"/>
    <mergeCell ref="K404:O404"/>
    <mergeCell ref="P404:R404"/>
    <mergeCell ref="S404:T404"/>
    <mergeCell ref="U404:W404"/>
    <mergeCell ref="X405:Y405"/>
    <mergeCell ref="Z405:AA405"/>
    <mergeCell ref="C405:D405"/>
    <mergeCell ref="E405:G405"/>
    <mergeCell ref="H405:J405"/>
    <mergeCell ref="K405:O405"/>
    <mergeCell ref="P405:R405"/>
    <mergeCell ref="S405:T405"/>
    <mergeCell ref="U405:W405"/>
    <mergeCell ref="X406:Y406"/>
    <mergeCell ref="Z406:AA406"/>
    <mergeCell ref="C406:D406"/>
    <mergeCell ref="E406:G406"/>
    <mergeCell ref="H406:J406"/>
    <mergeCell ref="K406:O406"/>
    <mergeCell ref="P406:R406"/>
    <mergeCell ref="S406:T406"/>
    <mergeCell ref="U406:W406"/>
    <mergeCell ref="X407:Y407"/>
    <mergeCell ref="Z407:AA407"/>
    <mergeCell ref="C407:D407"/>
    <mergeCell ref="E407:G407"/>
    <mergeCell ref="H407:J407"/>
    <mergeCell ref="K407:O407"/>
    <mergeCell ref="P407:R407"/>
    <mergeCell ref="S407:T407"/>
    <mergeCell ref="U407:W407"/>
    <mergeCell ref="X408:Y408"/>
    <mergeCell ref="Z408:AA408"/>
    <mergeCell ref="C408:D408"/>
    <mergeCell ref="E408:G408"/>
    <mergeCell ref="H408:J408"/>
    <mergeCell ref="K408:O408"/>
    <mergeCell ref="P408:R408"/>
    <mergeCell ref="S408:T408"/>
    <mergeCell ref="U408:W408"/>
    <mergeCell ref="X409:Y409"/>
    <mergeCell ref="Z409:AA409"/>
    <mergeCell ref="C409:D409"/>
    <mergeCell ref="E409:G409"/>
    <mergeCell ref="H409:J409"/>
    <mergeCell ref="K409:O409"/>
    <mergeCell ref="P409:R409"/>
    <mergeCell ref="S409:T409"/>
    <mergeCell ref="U409:W409"/>
    <mergeCell ref="X410:Y410"/>
    <mergeCell ref="Z410:AA410"/>
    <mergeCell ref="C410:D410"/>
    <mergeCell ref="E410:G410"/>
    <mergeCell ref="H410:J410"/>
    <mergeCell ref="K410:O410"/>
    <mergeCell ref="P410:R410"/>
    <mergeCell ref="S410:T410"/>
    <mergeCell ref="U410:W410"/>
    <mergeCell ref="X411:Y411"/>
    <mergeCell ref="Z411:AA411"/>
    <mergeCell ref="C411:D411"/>
    <mergeCell ref="E411:G411"/>
    <mergeCell ref="H411:J411"/>
    <mergeCell ref="K411:O411"/>
    <mergeCell ref="P411:R411"/>
    <mergeCell ref="S411:T411"/>
    <mergeCell ref="U411:W411"/>
    <mergeCell ref="X412:Y412"/>
    <mergeCell ref="Z412:AA412"/>
    <mergeCell ref="C412:D412"/>
    <mergeCell ref="E412:G412"/>
    <mergeCell ref="H412:J412"/>
    <mergeCell ref="K412:O412"/>
    <mergeCell ref="P412:R412"/>
    <mergeCell ref="S412:T412"/>
    <mergeCell ref="U412:W412"/>
    <mergeCell ref="X413:Y413"/>
    <mergeCell ref="Z413:AA413"/>
    <mergeCell ref="C413:D413"/>
    <mergeCell ref="E413:G413"/>
    <mergeCell ref="H413:J413"/>
    <mergeCell ref="K413:O413"/>
    <mergeCell ref="P413:R413"/>
    <mergeCell ref="S413:T413"/>
    <mergeCell ref="U413:W413"/>
    <mergeCell ref="X414:Y414"/>
    <mergeCell ref="Z414:AA414"/>
    <mergeCell ref="C414:D414"/>
    <mergeCell ref="E414:G414"/>
    <mergeCell ref="H414:J414"/>
    <mergeCell ref="K414:O414"/>
    <mergeCell ref="P414:R414"/>
    <mergeCell ref="S414:T414"/>
    <mergeCell ref="U414:W414"/>
    <mergeCell ref="X415:Y415"/>
    <mergeCell ref="Z415:AA415"/>
    <mergeCell ref="C415:D415"/>
    <mergeCell ref="E415:G415"/>
    <mergeCell ref="H415:J415"/>
    <mergeCell ref="K415:O415"/>
    <mergeCell ref="P415:R415"/>
    <mergeCell ref="S415:T415"/>
    <mergeCell ref="U415:W415"/>
    <mergeCell ref="X416:Y416"/>
    <mergeCell ref="Z416:AA416"/>
    <mergeCell ref="C416:D416"/>
    <mergeCell ref="E416:G416"/>
    <mergeCell ref="H416:J416"/>
    <mergeCell ref="K416:O416"/>
    <mergeCell ref="P416:R416"/>
    <mergeCell ref="S416:T416"/>
    <mergeCell ref="U416:W416"/>
    <mergeCell ref="X417:Y417"/>
    <mergeCell ref="Z417:AA417"/>
    <mergeCell ref="C417:D417"/>
    <mergeCell ref="E417:G417"/>
    <mergeCell ref="H417:J417"/>
    <mergeCell ref="K417:O417"/>
    <mergeCell ref="P417:R417"/>
    <mergeCell ref="S417:T417"/>
    <mergeCell ref="U417:W417"/>
    <mergeCell ref="X418:Y418"/>
    <mergeCell ref="Z418:AA418"/>
    <mergeCell ref="C418:D418"/>
    <mergeCell ref="E418:G418"/>
    <mergeCell ref="H418:J418"/>
    <mergeCell ref="K418:O418"/>
    <mergeCell ref="P418:R418"/>
    <mergeCell ref="S418:T418"/>
    <mergeCell ref="U418:W418"/>
    <mergeCell ref="X419:Y419"/>
    <mergeCell ref="Z419:AA419"/>
    <mergeCell ref="C419:D419"/>
    <mergeCell ref="E419:G419"/>
    <mergeCell ref="H419:J419"/>
    <mergeCell ref="K419:O419"/>
    <mergeCell ref="P419:R419"/>
    <mergeCell ref="S419:T419"/>
    <mergeCell ref="U419:W419"/>
    <mergeCell ref="X420:Y420"/>
    <mergeCell ref="Z420:AA420"/>
    <mergeCell ref="C420:D420"/>
    <mergeCell ref="E420:G420"/>
    <mergeCell ref="H420:J420"/>
    <mergeCell ref="K420:O420"/>
    <mergeCell ref="P420:R420"/>
    <mergeCell ref="S420:T420"/>
    <mergeCell ref="U420:W420"/>
    <mergeCell ref="X421:Y421"/>
    <mergeCell ref="Z421:AA421"/>
    <mergeCell ref="C421:D421"/>
    <mergeCell ref="E421:G421"/>
    <mergeCell ref="H421:J421"/>
    <mergeCell ref="K421:O421"/>
    <mergeCell ref="P421:R421"/>
    <mergeCell ref="S421:T421"/>
    <mergeCell ref="U421:W421"/>
    <mergeCell ref="X422:Y422"/>
    <mergeCell ref="Z422:AA422"/>
    <mergeCell ref="C422:D422"/>
    <mergeCell ref="E422:G422"/>
    <mergeCell ref="H422:J422"/>
    <mergeCell ref="K422:O422"/>
    <mergeCell ref="P422:R422"/>
    <mergeCell ref="S422:T422"/>
    <mergeCell ref="U422:W422"/>
    <mergeCell ref="X423:Y423"/>
    <mergeCell ref="Z423:AA423"/>
    <mergeCell ref="C423:D423"/>
    <mergeCell ref="E423:G423"/>
    <mergeCell ref="H423:J423"/>
    <mergeCell ref="K423:O423"/>
    <mergeCell ref="P423:R423"/>
    <mergeCell ref="S423:T423"/>
    <mergeCell ref="U423:W423"/>
    <mergeCell ref="X424:Y424"/>
    <mergeCell ref="Z424:AA424"/>
    <mergeCell ref="C424:D424"/>
    <mergeCell ref="E424:G424"/>
    <mergeCell ref="H424:J424"/>
    <mergeCell ref="K424:O424"/>
    <mergeCell ref="P424:R424"/>
    <mergeCell ref="S424:T424"/>
    <mergeCell ref="U424:W424"/>
    <mergeCell ref="X425:Y425"/>
    <mergeCell ref="Z425:AA425"/>
    <mergeCell ref="C425:D425"/>
    <mergeCell ref="E425:G425"/>
    <mergeCell ref="H425:J425"/>
    <mergeCell ref="K425:O425"/>
    <mergeCell ref="P425:R425"/>
    <mergeCell ref="S425:T425"/>
    <mergeCell ref="U425:W425"/>
    <mergeCell ref="X426:Y426"/>
    <mergeCell ref="Z426:AA426"/>
    <mergeCell ref="C426:D426"/>
    <mergeCell ref="E426:G426"/>
    <mergeCell ref="H426:J426"/>
    <mergeCell ref="K426:O426"/>
    <mergeCell ref="P426:R426"/>
    <mergeCell ref="S426:T426"/>
    <mergeCell ref="U426:W426"/>
    <mergeCell ref="X427:Y427"/>
    <mergeCell ref="Z427:AA427"/>
    <mergeCell ref="C427:D427"/>
    <mergeCell ref="E427:G427"/>
    <mergeCell ref="H427:J427"/>
    <mergeCell ref="K427:O427"/>
    <mergeCell ref="P427:R427"/>
    <mergeCell ref="S427:T427"/>
    <mergeCell ref="U427:W427"/>
    <mergeCell ref="X428:Y428"/>
    <mergeCell ref="Z428:AA428"/>
    <mergeCell ref="C428:D428"/>
    <mergeCell ref="E428:G428"/>
    <mergeCell ref="H428:J428"/>
    <mergeCell ref="K428:O428"/>
    <mergeCell ref="P428:R428"/>
    <mergeCell ref="S428:T428"/>
    <mergeCell ref="U428:W428"/>
    <mergeCell ref="X429:Y429"/>
    <mergeCell ref="Z429:AA429"/>
    <mergeCell ref="C429:D429"/>
    <mergeCell ref="E429:G429"/>
    <mergeCell ref="H429:J429"/>
    <mergeCell ref="K429:O429"/>
    <mergeCell ref="P429:R429"/>
    <mergeCell ref="S429:T429"/>
    <mergeCell ref="U429:W429"/>
    <mergeCell ref="X430:Y430"/>
    <mergeCell ref="Z430:AA430"/>
    <mergeCell ref="C430:D430"/>
    <mergeCell ref="E430:G430"/>
    <mergeCell ref="H430:J430"/>
    <mergeCell ref="K430:O430"/>
    <mergeCell ref="P430:R430"/>
    <mergeCell ref="S430:T430"/>
    <mergeCell ref="U430:W430"/>
    <mergeCell ref="X431:Y431"/>
    <mergeCell ref="Z431:AA431"/>
    <mergeCell ref="C431:D431"/>
    <mergeCell ref="E431:G431"/>
    <mergeCell ref="H431:J431"/>
    <mergeCell ref="K431:O431"/>
    <mergeCell ref="P431:R431"/>
    <mergeCell ref="S431:T431"/>
    <mergeCell ref="U431:W431"/>
    <mergeCell ref="X432:Y432"/>
    <mergeCell ref="Z432:AA432"/>
    <mergeCell ref="C432:D432"/>
    <mergeCell ref="E432:G432"/>
    <mergeCell ref="H432:J432"/>
    <mergeCell ref="K432:O432"/>
    <mergeCell ref="P432:R432"/>
    <mergeCell ref="S432:T432"/>
    <mergeCell ref="U432:W432"/>
    <mergeCell ref="X433:Y433"/>
    <mergeCell ref="Z433:AA433"/>
    <mergeCell ref="C433:D433"/>
    <mergeCell ref="E433:G433"/>
    <mergeCell ref="H433:J433"/>
    <mergeCell ref="K433:O433"/>
    <mergeCell ref="P433:R433"/>
    <mergeCell ref="S433:T433"/>
    <mergeCell ref="U433:W433"/>
    <mergeCell ref="X434:Y434"/>
    <mergeCell ref="Z434:AA434"/>
    <mergeCell ref="C434:D434"/>
    <mergeCell ref="E434:G434"/>
    <mergeCell ref="H434:J434"/>
    <mergeCell ref="K434:O434"/>
    <mergeCell ref="P434:R434"/>
    <mergeCell ref="S434:T434"/>
    <mergeCell ref="U434:W434"/>
    <mergeCell ref="X435:Y435"/>
    <mergeCell ref="Z435:AA435"/>
    <mergeCell ref="C435:D435"/>
    <mergeCell ref="E435:G435"/>
    <mergeCell ref="H435:J435"/>
    <mergeCell ref="K435:O435"/>
    <mergeCell ref="P435:R435"/>
    <mergeCell ref="S435:T435"/>
    <mergeCell ref="U435:W435"/>
    <mergeCell ref="X436:Y436"/>
    <mergeCell ref="Z436:AA436"/>
    <mergeCell ref="C436:D436"/>
    <mergeCell ref="E436:G436"/>
    <mergeCell ref="H436:J436"/>
    <mergeCell ref="K436:O436"/>
    <mergeCell ref="P436:R436"/>
    <mergeCell ref="S436:T436"/>
    <mergeCell ref="U436:W436"/>
    <mergeCell ref="X437:Y437"/>
    <mergeCell ref="Z437:AA437"/>
    <mergeCell ref="C437:D437"/>
    <mergeCell ref="E437:G437"/>
    <mergeCell ref="H437:J437"/>
    <mergeCell ref="K437:O437"/>
    <mergeCell ref="P437:R437"/>
    <mergeCell ref="S437:T437"/>
    <mergeCell ref="U437:W437"/>
    <mergeCell ref="X438:Y438"/>
    <mergeCell ref="Z438:AA438"/>
    <mergeCell ref="C438:D438"/>
    <mergeCell ref="E438:G438"/>
    <mergeCell ref="H438:J438"/>
    <mergeCell ref="K438:O438"/>
    <mergeCell ref="P438:R438"/>
    <mergeCell ref="S438:T438"/>
    <mergeCell ref="U438:W438"/>
    <mergeCell ref="X439:Y439"/>
    <mergeCell ref="Z439:AA439"/>
    <mergeCell ref="C439:D439"/>
    <mergeCell ref="E439:G439"/>
    <mergeCell ref="H439:J439"/>
    <mergeCell ref="K439:O439"/>
    <mergeCell ref="P439:R439"/>
    <mergeCell ref="S439:T439"/>
    <mergeCell ref="U439:W439"/>
    <mergeCell ref="X440:Y440"/>
    <mergeCell ref="Z440:AA440"/>
    <mergeCell ref="C440:D440"/>
    <mergeCell ref="E440:G440"/>
    <mergeCell ref="H440:J440"/>
    <mergeCell ref="K440:O440"/>
    <mergeCell ref="P440:R440"/>
    <mergeCell ref="S440:T440"/>
    <mergeCell ref="U440:W440"/>
    <mergeCell ref="X441:Y441"/>
    <mergeCell ref="Z441:AA441"/>
    <mergeCell ref="C441:D441"/>
    <mergeCell ref="E441:G441"/>
    <mergeCell ref="H441:J441"/>
    <mergeCell ref="K441:O441"/>
    <mergeCell ref="P441:R441"/>
    <mergeCell ref="S441:T441"/>
    <mergeCell ref="U441:W441"/>
    <mergeCell ref="X442:Y442"/>
    <mergeCell ref="Z442:AA442"/>
    <mergeCell ref="C442:D442"/>
    <mergeCell ref="E442:G442"/>
    <mergeCell ref="H442:J442"/>
    <mergeCell ref="K442:O442"/>
    <mergeCell ref="P442:R442"/>
    <mergeCell ref="S442:T442"/>
    <mergeCell ref="U442:W442"/>
    <mergeCell ref="X443:Y443"/>
    <mergeCell ref="Z443:AA443"/>
    <mergeCell ref="C443:D443"/>
    <mergeCell ref="E443:G443"/>
    <mergeCell ref="H443:J443"/>
    <mergeCell ref="K443:O443"/>
    <mergeCell ref="P443:R443"/>
    <mergeCell ref="S443:T443"/>
    <mergeCell ref="U443:W443"/>
    <mergeCell ref="X444:Y444"/>
    <mergeCell ref="Z444:AA444"/>
    <mergeCell ref="C444:D444"/>
    <mergeCell ref="E444:G444"/>
    <mergeCell ref="H444:J444"/>
    <mergeCell ref="K444:O444"/>
    <mergeCell ref="P444:R444"/>
    <mergeCell ref="S444:T444"/>
    <mergeCell ref="U444:W444"/>
    <mergeCell ref="X445:Y445"/>
    <mergeCell ref="Z445:AA445"/>
    <mergeCell ref="C445:D445"/>
    <mergeCell ref="E445:G445"/>
    <mergeCell ref="H445:J445"/>
    <mergeCell ref="K445:O445"/>
    <mergeCell ref="P445:R445"/>
    <mergeCell ref="S445:T445"/>
    <mergeCell ref="U445:W445"/>
    <mergeCell ref="X446:Y446"/>
    <mergeCell ref="Z446:AA446"/>
    <mergeCell ref="C446:D446"/>
    <mergeCell ref="E446:G446"/>
    <mergeCell ref="H446:J446"/>
    <mergeCell ref="K446:O446"/>
    <mergeCell ref="P446:R446"/>
    <mergeCell ref="S446:T446"/>
    <mergeCell ref="U446:W446"/>
    <mergeCell ref="X447:Y447"/>
    <mergeCell ref="Z447:AA447"/>
    <mergeCell ref="C447:D447"/>
    <mergeCell ref="E447:G447"/>
    <mergeCell ref="H447:J447"/>
    <mergeCell ref="K447:O447"/>
    <mergeCell ref="P447:R447"/>
    <mergeCell ref="S447:T447"/>
    <mergeCell ref="U447:W447"/>
    <mergeCell ref="X448:Y448"/>
    <mergeCell ref="Z448:AA448"/>
    <mergeCell ref="C448:D448"/>
    <mergeCell ref="E448:G448"/>
    <mergeCell ref="H448:J448"/>
    <mergeCell ref="K448:O448"/>
    <mergeCell ref="P448:R448"/>
    <mergeCell ref="S448:T448"/>
    <mergeCell ref="U448:W448"/>
    <mergeCell ref="X449:Y449"/>
    <mergeCell ref="Z449:AA449"/>
    <mergeCell ref="C449:D449"/>
    <mergeCell ref="E449:G449"/>
    <mergeCell ref="H449:J449"/>
    <mergeCell ref="K449:O449"/>
    <mergeCell ref="P449:R449"/>
    <mergeCell ref="S449:T449"/>
    <mergeCell ref="U449:W449"/>
    <mergeCell ref="X450:Y450"/>
    <mergeCell ref="Z450:AA450"/>
    <mergeCell ref="C450:D450"/>
    <mergeCell ref="E450:G450"/>
    <mergeCell ref="H450:J450"/>
    <mergeCell ref="K450:O450"/>
    <mergeCell ref="P450:R450"/>
    <mergeCell ref="S450:T450"/>
    <mergeCell ref="U450:W450"/>
    <mergeCell ref="X451:Y451"/>
    <mergeCell ref="Z451:AA451"/>
    <mergeCell ref="C451:D451"/>
    <mergeCell ref="E451:G451"/>
    <mergeCell ref="H451:J451"/>
    <mergeCell ref="K451:O451"/>
    <mergeCell ref="P451:R451"/>
    <mergeCell ref="S451:T451"/>
    <mergeCell ref="U451:W451"/>
    <mergeCell ref="X452:Y452"/>
    <mergeCell ref="Z452:AA452"/>
    <mergeCell ref="C452:D452"/>
    <mergeCell ref="E452:G452"/>
    <mergeCell ref="H452:J452"/>
    <mergeCell ref="K452:O452"/>
    <mergeCell ref="P452:R452"/>
    <mergeCell ref="S452:T452"/>
    <mergeCell ref="U452:W452"/>
    <mergeCell ref="X453:Y453"/>
    <mergeCell ref="Z453:AA453"/>
    <mergeCell ref="C453:D453"/>
    <mergeCell ref="E453:G453"/>
    <mergeCell ref="H453:J453"/>
    <mergeCell ref="K453:O453"/>
    <mergeCell ref="P453:R453"/>
    <mergeCell ref="S453:T453"/>
    <mergeCell ref="U453:W453"/>
    <mergeCell ref="X454:Y454"/>
    <mergeCell ref="Z454:AA454"/>
    <mergeCell ref="C454:D454"/>
    <mergeCell ref="E454:G454"/>
    <mergeCell ref="H454:J454"/>
    <mergeCell ref="K454:O454"/>
    <mergeCell ref="P454:R454"/>
    <mergeCell ref="S454:T454"/>
    <mergeCell ref="U454:W454"/>
    <mergeCell ref="X455:Y455"/>
    <mergeCell ref="Z455:AA455"/>
    <mergeCell ref="C455:D455"/>
    <mergeCell ref="E455:G455"/>
    <mergeCell ref="H455:J455"/>
    <mergeCell ref="K455:O455"/>
    <mergeCell ref="P455:R455"/>
    <mergeCell ref="S455:T455"/>
    <mergeCell ref="U455:W455"/>
    <mergeCell ref="X456:Y456"/>
    <mergeCell ref="Z456:AA456"/>
    <mergeCell ref="C456:D456"/>
    <mergeCell ref="E456:G456"/>
    <mergeCell ref="H456:J456"/>
    <mergeCell ref="K456:O456"/>
    <mergeCell ref="P456:R456"/>
    <mergeCell ref="S456:T456"/>
    <mergeCell ref="U456:W456"/>
    <mergeCell ref="X457:Y457"/>
    <mergeCell ref="Z457:AA457"/>
    <mergeCell ref="C457:D457"/>
    <mergeCell ref="E457:G457"/>
    <mergeCell ref="H457:J457"/>
    <mergeCell ref="K457:O457"/>
    <mergeCell ref="P457:R457"/>
    <mergeCell ref="S457:T457"/>
    <mergeCell ref="U457:W457"/>
    <mergeCell ref="X458:Y458"/>
    <mergeCell ref="Z458:AA458"/>
    <mergeCell ref="C458:D458"/>
    <mergeCell ref="E458:G458"/>
    <mergeCell ref="H458:J458"/>
    <mergeCell ref="K458:O458"/>
    <mergeCell ref="P458:R458"/>
    <mergeCell ref="S458:T458"/>
    <mergeCell ref="U458:W458"/>
    <mergeCell ref="X459:Y459"/>
    <mergeCell ref="Z459:AA459"/>
    <mergeCell ref="C459:D459"/>
    <mergeCell ref="E459:G459"/>
    <mergeCell ref="H459:J459"/>
    <mergeCell ref="K459:O459"/>
    <mergeCell ref="P459:R459"/>
    <mergeCell ref="S459:T459"/>
    <mergeCell ref="U459:W459"/>
    <mergeCell ref="X460:Y460"/>
    <mergeCell ref="Z460:AA460"/>
    <mergeCell ref="C460:D460"/>
    <mergeCell ref="E460:G460"/>
    <mergeCell ref="H460:J460"/>
    <mergeCell ref="K460:O460"/>
    <mergeCell ref="P460:R460"/>
    <mergeCell ref="S460:T460"/>
    <mergeCell ref="U460:W460"/>
    <mergeCell ref="X461:Y461"/>
    <mergeCell ref="Z461:AA461"/>
    <mergeCell ref="C461:D461"/>
    <mergeCell ref="E461:G461"/>
    <mergeCell ref="H461:J461"/>
    <mergeCell ref="K461:O461"/>
    <mergeCell ref="P461:R461"/>
    <mergeCell ref="S461:T461"/>
    <mergeCell ref="U461:W461"/>
    <mergeCell ref="X462:Y462"/>
    <mergeCell ref="Z462:AA462"/>
    <mergeCell ref="C462:D462"/>
    <mergeCell ref="E462:G462"/>
    <mergeCell ref="H462:J462"/>
    <mergeCell ref="K462:O462"/>
    <mergeCell ref="P462:R462"/>
    <mergeCell ref="S462:T462"/>
    <mergeCell ref="U462:W462"/>
    <mergeCell ref="X463:Y463"/>
    <mergeCell ref="Z463:AA463"/>
    <mergeCell ref="C463:D463"/>
    <mergeCell ref="E463:G463"/>
    <mergeCell ref="H463:J463"/>
    <mergeCell ref="K463:O463"/>
    <mergeCell ref="P463:R463"/>
    <mergeCell ref="S463:T463"/>
    <mergeCell ref="U463:W463"/>
    <mergeCell ref="X464:Y464"/>
    <mergeCell ref="Z464:AA464"/>
    <mergeCell ref="C464:D464"/>
    <mergeCell ref="E464:G464"/>
    <mergeCell ref="H464:J464"/>
    <mergeCell ref="K464:O464"/>
    <mergeCell ref="P464:R464"/>
    <mergeCell ref="S464:T464"/>
    <mergeCell ref="U464:W464"/>
    <mergeCell ref="X465:Y465"/>
    <mergeCell ref="Z465:AA465"/>
    <mergeCell ref="C465:D465"/>
    <mergeCell ref="E465:G465"/>
    <mergeCell ref="H465:J465"/>
    <mergeCell ref="K465:O465"/>
    <mergeCell ref="P465:R465"/>
    <mergeCell ref="S465:T465"/>
    <mergeCell ref="U465:W465"/>
    <mergeCell ref="X466:Y466"/>
    <mergeCell ref="Z466:AA466"/>
    <mergeCell ref="C466:D466"/>
    <mergeCell ref="E466:G466"/>
    <mergeCell ref="H466:J466"/>
    <mergeCell ref="K466:O466"/>
    <mergeCell ref="P466:R466"/>
    <mergeCell ref="S466:T466"/>
    <mergeCell ref="U466:W466"/>
    <mergeCell ref="X467:Y467"/>
    <mergeCell ref="Z467:AA467"/>
    <mergeCell ref="C467:D467"/>
    <mergeCell ref="E467:G467"/>
    <mergeCell ref="H467:J467"/>
    <mergeCell ref="K467:O467"/>
    <mergeCell ref="P467:R467"/>
    <mergeCell ref="S467:T467"/>
    <mergeCell ref="U467:W467"/>
    <mergeCell ref="X468:Y468"/>
    <mergeCell ref="Z468:AA468"/>
    <mergeCell ref="C468:D468"/>
    <mergeCell ref="E468:G468"/>
    <mergeCell ref="H468:J468"/>
    <mergeCell ref="K468:O468"/>
    <mergeCell ref="P468:R468"/>
    <mergeCell ref="S468:T468"/>
    <mergeCell ref="U468:W468"/>
    <mergeCell ref="X469:Y469"/>
    <mergeCell ref="Z469:AA469"/>
    <mergeCell ref="C469:D469"/>
    <mergeCell ref="E469:G469"/>
    <mergeCell ref="H469:J469"/>
    <mergeCell ref="K469:O469"/>
    <mergeCell ref="P469:R469"/>
    <mergeCell ref="S469:T469"/>
    <mergeCell ref="U469:W469"/>
    <mergeCell ref="X470:Y470"/>
    <mergeCell ref="Z470:AA470"/>
    <mergeCell ref="C470:D470"/>
    <mergeCell ref="E470:G470"/>
    <mergeCell ref="H470:J470"/>
    <mergeCell ref="K470:O470"/>
    <mergeCell ref="P470:R470"/>
    <mergeCell ref="S470:T470"/>
    <mergeCell ref="U470:W470"/>
    <mergeCell ref="X471:Y471"/>
    <mergeCell ref="Z471:AA471"/>
    <mergeCell ref="C471:D471"/>
    <mergeCell ref="E471:G471"/>
    <mergeCell ref="H471:J471"/>
    <mergeCell ref="K471:O471"/>
    <mergeCell ref="P471:R471"/>
    <mergeCell ref="S471:T471"/>
    <mergeCell ref="U471:W471"/>
    <mergeCell ref="X472:Y472"/>
    <mergeCell ref="Z472:AA472"/>
    <mergeCell ref="C472:D472"/>
    <mergeCell ref="E472:G472"/>
    <mergeCell ref="H472:J472"/>
    <mergeCell ref="K472:O472"/>
    <mergeCell ref="P472:R472"/>
    <mergeCell ref="S472:T472"/>
    <mergeCell ref="U472:W472"/>
    <mergeCell ref="X473:Y473"/>
    <mergeCell ref="Z473:AA473"/>
    <mergeCell ref="C473:D473"/>
    <mergeCell ref="E473:G473"/>
    <mergeCell ref="H473:J473"/>
    <mergeCell ref="K473:O473"/>
    <mergeCell ref="P473:R473"/>
    <mergeCell ref="S473:T473"/>
    <mergeCell ref="U473:W473"/>
    <mergeCell ref="X474:Y474"/>
    <mergeCell ref="Z474:AA474"/>
    <mergeCell ref="C474:D474"/>
    <mergeCell ref="E474:G474"/>
    <mergeCell ref="H474:J474"/>
    <mergeCell ref="K474:O474"/>
    <mergeCell ref="P474:R474"/>
    <mergeCell ref="S474:T474"/>
    <mergeCell ref="U474:W474"/>
    <mergeCell ref="X475:Y475"/>
    <mergeCell ref="Z475:AA475"/>
    <mergeCell ref="C475:D475"/>
    <mergeCell ref="E475:G475"/>
    <mergeCell ref="H475:J475"/>
    <mergeCell ref="K475:O475"/>
    <mergeCell ref="P475:R475"/>
    <mergeCell ref="S475:T475"/>
    <mergeCell ref="U475:W475"/>
    <mergeCell ref="X476:Y476"/>
    <mergeCell ref="Z476:AA476"/>
    <mergeCell ref="C476:D476"/>
    <mergeCell ref="E476:G476"/>
    <mergeCell ref="H476:J476"/>
    <mergeCell ref="K476:O476"/>
    <mergeCell ref="P476:R476"/>
    <mergeCell ref="S476:T476"/>
    <mergeCell ref="U476:W476"/>
    <mergeCell ref="X477:Y477"/>
    <mergeCell ref="Z477:AA477"/>
    <mergeCell ref="C477:D477"/>
    <mergeCell ref="E477:G477"/>
    <mergeCell ref="H477:J477"/>
    <mergeCell ref="K477:O477"/>
    <mergeCell ref="P477:R477"/>
    <mergeCell ref="S477:T477"/>
    <mergeCell ref="U477:W477"/>
    <mergeCell ref="X478:Y478"/>
    <mergeCell ref="Z478:AA478"/>
    <mergeCell ref="C478:D478"/>
    <mergeCell ref="E478:G478"/>
    <mergeCell ref="H478:J478"/>
    <mergeCell ref="K478:O478"/>
    <mergeCell ref="P478:R478"/>
    <mergeCell ref="S478:T478"/>
    <mergeCell ref="U478:W478"/>
    <mergeCell ref="X479:Y479"/>
    <mergeCell ref="Z479:AA479"/>
    <mergeCell ref="C479:D479"/>
    <mergeCell ref="E479:G479"/>
    <mergeCell ref="H479:J479"/>
    <mergeCell ref="K479:O479"/>
    <mergeCell ref="P479:R479"/>
    <mergeCell ref="S479:T479"/>
    <mergeCell ref="U479:W479"/>
    <mergeCell ref="X480:Y480"/>
    <mergeCell ref="Z480:AA480"/>
    <mergeCell ref="C480:D480"/>
    <mergeCell ref="E480:G480"/>
    <mergeCell ref="H480:J480"/>
    <mergeCell ref="K480:O480"/>
    <mergeCell ref="P480:R480"/>
    <mergeCell ref="S480:T480"/>
    <mergeCell ref="U480:W480"/>
    <mergeCell ref="X481:Y481"/>
    <mergeCell ref="Z481:AA481"/>
    <mergeCell ref="C481:D481"/>
    <mergeCell ref="E481:G481"/>
    <mergeCell ref="H481:J481"/>
    <mergeCell ref="K481:O481"/>
    <mergeCell ref="P481:R481"/>
    <mergeCell ref="S481:T481"/>
    <mergeCell ref="U481:W481"/>
    <mergeCell ref="X482:Y482"/>
    <mergeCell ref="Z482:AA482"/>
    <mergeCell ref="C482:D482"/>
    <mergeCell ref="E482:G482"/>
    <mergeCell ref="H482:J482"/>
    <mergeCell ref="K482:O482"/>
    <mergeCell ref="P482:R482"/>
    <mergeCell ref="S482:T482"/>
    <mergeCell ref="U482:W482"/>
    <mergeCell ref="X483:Y483"/>
    <mergeCell ref="Z483:AA483"/>
    <mergeCell ref="C483:D483"/>
    <mergeCell ref="E483:G483"/>
    <mergeCell ref="H483:J483"/>
    <mergeCell ref="K483:O483"/>
    <mergeCell ref="P483:R483"/>
    <mergeCell ref="S483:T483"/>
    <mergeCell ref="U483:W483"/>
    <mergeCell ref="X484:Y484"/>
    <mergeCell ref="Z484:AA484"/>
    <mergeCell ref="C484:D484"/>
    <mergeCell ref="E484:G484"/>
    <mergeCell ref="H484:J484"/>
    <mergeCell ref="K484:O484"/>
    <mergeCell ref="P484:R484"/>
    <mergeCell ref="S484:T484"/>
    <mergeCell ref="U484:W484"/>
    <mergeCell ref="X485:Y485"/>
    <mergeCell ref="Z485:AA485"/>
    <mergeCell ref="C485:D485"/>
    <mergeCell ref="E485:G485"/>
    <mergeCell ref="H485:J485"/>
    <mergeCell ref="K485:O485"/>
    <mergeCell ref="P485:R485"/>
    <mergeCell ref="S485:T485"/>
    <mergeCell ref="U485:W485"/>
    <mergeCell ref="X486:Y486"/>
    <mergeCell ref="Z486:AA486"/>
    <mergeCell ref="C486:D486"/>
    <mergeCell ref="E486:G486"/>
    <mergeCell ref="H486:J486"/>
    <mergeCell ref="K486:O486"/>
    <mergeCell ref="P486:R486"/>
    <mergeCell ref="S486:T486"/>
    <mergeCell ref="U486:W486"/>
    <mergeCell ref="X487:Y487"/>
    <mergeCell ref="Z487:AA487"/>
    <mergeCell ref="C487:D487"/>
    <mergeCell ref="E487:G487"/>
    <mergeCell ref="H487:J487"/>
    <mergeCell ref="K487:O487"/>
    <mergeCell ref="P487:R487"/>
    <mergeCell ref="S487:T487"/>
    <mergeCell ref="U487:W487"/>
    <mergeCell ref="X488:Y488"/>
    <mergeCell ref="Z488:AA488"/>
    <mergeCell ref="C488:D488"/>
    <mergeCell ref="E488:G488"/>
    <mergeCell ref="H488:J488"/>
    <mergeCell ref="K488:O488"/>
    <mergeCell ref="P488:R488"/>
    <mergeCell ref="S488:T488"/>
    <mergeCell ref="U488:W488"/>
    <mergeCell ref="X489:Y489"/>
    <mergeCell ref="Z489:AA489"/>
    <mergeCell ref="C489:D489"/>
    <mergeCell ref="E489:G489"/>
    <mergeCell ref="H489:J489"/>
    <mergeCell ref="K489:O489"/>
    <mergeCell ref="P489:R489"/>
    <mergeCell ref="S489:T489"/>
    <mergeCell ref="U489:W489"/>
    <mergeCell ref="X490:Y490"/>
    <mergeCell ref="Z490:AA490"/>
    <mergeCell ref="C490:D490"/>
    <mergeCell ref="E490:G490"/>
    <mergeCell ref="H490:J490"/>
    <mergeCell ref="K490:O490"/>
    <mergeCell ref="P490:R490"/>
    <mergeCell ref="S490:T490"/>
    <mergeCell ref="U490:W490"/>
    <mergeCell ref="X491:Y491"/>
    <mergeCell ref="Z491:AA491"/>
    <mergeCell ref="C491:D491"/>
    <mergeCell ref="E491:G491"/>
    <mergeCell ref="H491:J491"/>
    <mergeCell ref="K491:O491"/>
    <mergeCell ref="P491:R491"/>
    <mergeCell ref="S491:T491"/>
    <mergeCell ref="U491:W491"/>
    <mergeCell ref="X492:Y492"/>
    <mergeCell ref="Z492:AA492"/>
    <mergeCell ref="C492:D492"/>
    <mergeCell ref="E492:G492"/>
    <mergeCell ref="H492:J492"/>
    <mergeCell ref="K492:O492"/>
    <mergeCell ref="P492:R492"/>
    <mergeCell ref="S492:T492"/>
    <mergeCell ref="U492:W492"/>
    <mergeCell ref="X493:Y493"/>
    <mergeCell ref="Z493:AA493"/>
    <mergeCell ref="C493:D493"/>
    <mergeCell ref="E493:G493"/>
    <mergeCell ref="H493:J493"/>
    <mergeCell ref="K493:O493"/>
    <mergeCell ref="P493:R493"/>
    <mergeCell ref="S493:T493"/>
    <mergeCell ref="U493:W493"/>
    <mergeCell ref="X494:Y494"/>
    <mergeCell ref="Z494:AA494"/>
    <mergeCell ref="C494:D494"/>
    <mergeCell ref="E494:G494"/>
    <mergeCell ref="H494:J494"/>
    <mergeCell ref="K494:O494"/>
    <mergeCell ref="P494:R494"/>
    <mergeCell ref="S494:T494"/>
    <mergeCell ref="U494:W494"/>
    <mergeCell ref="X495:Y495"/>
    <mergeCell ref="Z495:AA495"/>
    <mergeCell ref="C495:D495"/>
    <mergeCell ref="E495:G495"/>
    <mergeCell ref="H495:J495"/>
    <mergeCell ref="K495:O495"/>
    <mergeCell ref="P495:R495"/>
    <mergeCell ref="S495:T495"/>
    <mergeCell ref="U495:W495"/>
    <mergeCell ref="X496:Y496"/>
    <mergeCell ref="Z496:AA496"/>
    <mergeCell ref="C496:D496"/>
    <mergeCell ref="E496:G496"/>
    <mergeCell ref="H496:J496"/>
    <mergeCell ref="K496:O496"/>
    <mergeCell ref="P496:R496"/>
    <mergeCell ref="S496:T496"/>
    <mergeCell ref="U496:W496"/>
    <mergeCell ref="X497:Y497"/>
    <mergeCell ref="Z497:AA497"/>
    <mergeCell ref="C497:D497"/>
    <mergeCell ref="E497:G497"/>
    <mergeCell ref="H497:J497"/>
    <mergeCell ref="K497:O497"/>
    <mergeCell ref="P497:R497"/>
    <mergeCell ref="S497:T497"/>
    <mergeCell ref="U497:W497"/>
    <mergeCell ref="X498:Y498"/>
    <mergeCell ref="Z498:AA498"/>
    <mergeCell ref="C498:D498"/>
    <mergeCell ref="E498:G498"/>
    <mergeCell ref="H498:J498"/>
    <mergeCell ref="K498:O498"/>
    <mergeCell ref="P498:R498"/>
    <mergeCell ref="S498:T498"/>
    <mergeCell ref="U498:W498"/>
    <mergeCell ref="X499:Y499"/>
    <mergeCell ref="Z499:AA499"/>
    <mergeCell ref="C499:D499"/>
    <mergeCell ref="E499:G499"/>
    <mergeCell ref="H499:J499"/>
    <mergeCell ref="K499:O499"/>
    <mergeCell ref="P499:R499"/>
    <mergeCell ref="S499:T499"/>
    <mergeCell ref="U499:W499"/>
    <mergeCell ref="X500:Y500"/>
    <mergeCell ref="Z500:AA500"/>
    <mergeCell ref="C500:D500"/>
    <mergeCell ref="E500:G500"/>
    <mergeCell ref="H500:J500"/>
    <mergeCell ref="K500:O500"/>
    <mergeCell ref="P500:R500"/>
    <mergeCell ref="S500:T500"/>
    <mergeCell ref="U500:W500"/>
    <mergeCell ref="X501:Y501"/>
    <mergeCell ref="Z501:AA501"/>
    <mergeCell ref="C501:D501"/>
    <mergeCell ref="E501:G501"/>
    <mergeCell ref="H501:J501"/>
    <mergeCell ref="K501:O501"/>
    <mergeCell ref="P501:R501"/>
    <mergeCell ref="S501:T501"/>
    <mergeCell ref="U501:W501"/>
    <mergeCell ref="X502:Y502"/>
    <mergeCell ref="Z502:AA502"/>
    <mergeCell ref="C502:D502"/>
    <mergeCell ref="E502:G502"/>
    <mergeCell ref="H502:J502"/>
    <mergeCell ref="K502:O502"/>
    <mergeCell ref="P502:R502"/>
    <mergeCell ref="S502:T502"/>
    <mergeCell ref="U502:W502"/>
    <mergeCell ref="X503:Y503"/>
    <mergeCell ref="Z503:AA503"/>
    <mergeCell ref="C503:D503"/>
    <mergeCell ref="E503:G503"/>
    <mergeCell ref="H503:J503"/>
    <mergeCell ref="K503:O503"/>
    <mergeCell ref="P503:R503"/>
    <mergeCell ref="S503:T503"/>
    <mergeCell ref="U503:W503"/>
    <mergeCell ref="X504:Y504"/>
    <mergeCell ref="Z504:AA504"/>
    <mergeCell ref="C504:D504"/>
    <mergeCell ref="E504:G504"/>
    <mergeCell ref="H504:J504"/>
    <mergeCell ref="K504:O504"/>
    <mergeCell ref="P504:R504"/>
    <mergeCell ref="S504:T504"/>
    <mergeCell ref="U504:W504"/>
    <mergeCell ref="X505:Y505"/>
    <mergeCell ref="Z505:AA505"/>
    <mergeCell ref="C505:D505"/>
    <mergeCell ref="E505:G505"/>
    <mergeCell ref="H505:J505"/>
    <mergeCell ref="K505:O505"/>
    <mergeCell ref="P505:R505"/>
    <mergeCell ref="S505:T505"/>
    <mergeCell ref="U505:W505"/>
    <mergeCell ref="X506:Y506"/>
    <mergeCell ref="Z506:AA506"/>
    <mergeCell ref="C506:D506"/>
    <mergeCell ref="E506:G506"/>
    <mergeCell ref="H506:J506"/>
    <mergeCell ref="K506:O506"/>
    <mergeCell ref="P506:R506"/>
    <mergeCell ref="S506:T506"/>
    <mergeCell ref="U506:W506"/>
    <mergeCell ref="X507:Y507"/>
    <mergeCell ref="Z507:AA507"/>
    <mergeCell ref="C507:D507"/>
    <mergeCell ref="E507:G507"/>
    <mergeCell ref="H507:J507"/>
    <mergeCell ref="K507:O507"/>
    <mergeCell ref="P507:R507"/>
    <mergeCell ref="S507:T507"/>
    <mergeCell ref="U507:W507"/>
    <mergeCell ref="X508:Y508"/>
    <mergeCell ref="Z508:AA508"/>
    <mergeCell ref="C508:D508"/>
    <mergeCell ref="E508:G508"/>
    <mergeCell ref="H508:J508"/>
    <mergeCell ref="K508:O508"/>
    <mergeCell ref="P508:R508"/>
    <mergeCell ref="S508:T508"/>
    <mergeCell ref="U508:W508"/>
    <mergeCell ref="X509:Y509"/>
    <mergeCell ref="Z509:AA509"/>
    <mergeCell ref="C509:D509"/>
    <mergeCell ref="E509:G509"/>
    <mergeCell ref="H509:J509"/>
    <mergeCell ref="K509:O509"/>
    <mergeCell ref="P509:R509"/>
    <mergeCell ref="S509:T509"/>
    <mergeCell ref="U509:W509"/>
    <mergeCell ref="X510:Y510"/>
    <mergeCell ref="Z510:AA510"/>
    <mergeCell ref="C510:D510"/>
    <mergeCell ref="E510:G510"/>
    <mergeCell ref="H510:J510"/>
    <mergeCell ref="K510:O510"/>
    <mergeCell ref="P510:R510"/>
    <mergeCell ref="S510:T510"/>
    <mergeCell ref="U510:W510"/>
    <mergeCell ref="X511:Y511"/>
    <mergeCell ref="Z511:AA511"/>
    <mergeCell ref="C511:D511"/>
    <mergeCell ref="E511:G511"/>
    <mergeCell ref="H511:J511"/>
    <mergeCell ref="K511:O511"/>
    <mergeCell ref="P511:R511"/>
    <mergeCell ref="S511:T511"/>
    <mergeCell ref="U511:W511"/>
    <mergeCell ref="X512:Y512"/>
    <mergeCell ref="Z512:AA512"/>
    <mergeCell ref="C512:D512"/>
    <mergeCell ref="E512:G512"/>
    <mergeCell ref="H512:J512"/>
    <mergeCell ref="K512:O512"/>
    <mergeCell ref="P512:R512"/>
    <mergeCell ref="S512:T512"/>
    <mergeCell ref="U512:W512"/>
    <mergeCell ref="X513:Y513"/>
    <mergeCell ref="Z513:AA513"/>
    <mergeCell ref="C513:D513"/>
    <mergeCell ref="E513:G513"/>
    <mergeCell ref="H513:J513"/>
    <mergeCell ref="K513:O513"/>
    <mergeCell ref="P513:R513"/>
    <mergeCell ref="S513:T513"/>
    <mergeCell ref="U513:W513"/>
    <mergeCell ref="X514:Y514"/>
    <mergeCell ref="Z514:AA514"/>
    <mergeCell ref="C514:D514"/>
    <mergeCell ref="E514:G514"/>
    <mergeCell ref="H514:J514"/>
    <mergeCell ref="K514:O514"/>
    <mergeCell ref="P514:R514"/>
    <mergeCell ref="S514:T514"/>
    <mergeCell ref="U514:W514"/>
    <mergeCell ref="X515:Y515"/>
    <mergeCell ref="Z515:AA515"/>
    <mergeCell ref="C515:D515"/>
    <mergeCell ref="E515:G515"/>
    <mergeCell ref="H515:J515"/>
    <mergeCell ref="K515:O515"/>
    <mergeCell ref="P515:R515"/>
    <mergeCell ref="S515:T515"/>
    <mergeCell ref="U515:W515"/>
    <mergeCell ref="X516:Y516"/>
    <mergeCell ref="Z516:AA516"/>
    <mergeCell ref="C516:D516"/>
    <mergeCell ref="E516:G516"/>
    <mergeCell ref="H516:J516"/>
    <mergeCell ref="K516:O516"/>
    <mergeCell ref="P516:R516"/>
    <mergeCell ref="S516:T516"/>
    <mergeCell ref="U516:W516"/>
    <mergeCell ref="X517:Y517"/>
    <mergeCell ref="Z517:AA517"/>
    <mergeCell ref="C517:D517"/>
    <mergeCell ref="E517:G517"/>
    <mergeCell ref="H517:J517"/>
    <mergeCell ref="K517:O517"/>
    <mergeCell ref="P517:R517"/>
    <mergeCell ref="S517:T517"/>
    <mergeCell ref="U517:W517"/>
    <mergeCell ref="X518:Y518"/>
    <mergeCell ref="Z518:AA518"/>
    <mergeCell ref="C518:D518"/>
    <mergeCell ref="E518:G518"/>
    <mergeCell ref="H518:J518"/>
    <mergeCell ref="K518:O518"/>
    <mergeCell ref="P518:R518"/>
    <mergeCell ref="S518:T518"/>
    <mergeCell ref="U518:W518"/>
    <mergeCell ref="X519:Y519"/>
    <mergeCell ref="Z519:AA519"/>
    <mergeCell ref="C519:D519"/>
    <mergeCell ref="E519:G519"/>
    <mergeCell ref="H519:J519"/>
    <mergeCell ref="K519:O519"/>
    <mergeCell ref="P519:R519"/>
    <mergeCell ref="S519:T519"/>
    <mergeCell ref="U519:W519"/>
    <mergeCell ref="X520:Y520"/>
    <mergeCell ref="Z520:AA520"/>
    <mergeCell ref="C520:D520"/>
    <mergeCell ref="E520:G520"/>
    <mergeCell ref="H520:J520"/>
    <mergeCell ref="K520:O520"/>
    <mergeCell ref="P520:R520"/>
    <mergeCell ref="S520:T520"/>
    <mergeCell ref="U520:W520"/>
    <mergeCell ref="X521:Y521"/>
    <mergeCell ref="Z521:AA521"/>
    <mergeCell ref="C521:D521"/>
    <mergeCell ref="E521:G521"/>
    <mergeCell ref="H521:J521"/>
    <mergeCell ref="K521:O521"/>
    <mergeCell ref="P521:R521"/>
    <mergeCell ref="S521:T521"/>
    <mergeCell ref="U521:W521"/>
    <mergeCell ref="X522:Y522"/>
    <mergeCell ref="Z522:AA522"/>
    <mergeCell ref="C522:D522"/>
    <mergeCell ref="E522:G522"/>
    <mergeCell ref="H522:J522"/>
    <mergeCell ref="K522:O522"/>
    <mergeCell ref="P522:R522"/>
    <mergeCell ref="S522:T522"/>
    <mergeCell ref="U522:W522"/>
    <mergeCell ref="X523:Y523"/>
    <mergeCell ref="Z523:AA523"/>
    <mergeCell ref="C523:D523"/>
    <mergeCell ref="E523:G523"/>
    <mergeCell ref="H523:J523"/>
    <mergeCell ref="K523:O523"/>
    <mergeCell ref="P523:R523"/>
    <mergeCell ref="S523:T523"/>
    <mergeCell ref="U523:W523"/>
    <mergeCell ref="X524:Y524"/>
    <mergeCell ref="Z524:AA524"/>
    <mergeCell ref="C524:D524"/>
    <mergeCell ref="E524:G524"/>
    <mergeCell ref="H524:J524"/>
    <mergeCell ref="K524:O524"/>
    <mergeCell ref="P524:R524"/>
    <mergeCell ref="S524:T524"/>
    <mergeCell ref="U524:W524"/>
    <mergeCell ref="X525:Y525"/>
    <mergeCell ref="Z525:AA525"/>
    <mergeCell ref="C525:D525"/>
    <mergeCell ref="E525:G525"/>
    <mergeCell ref="H525:J525"/>
    <mergeCell ref="K525:O525"/>
    <mergeCell ref="P525:R525"/>
    <mergeCell ref="S525:T525"/>
    <mergeCell ref="U525:W525"/>
    <mergeCell ref="X526:Y526"/>
    <mergeCell ref="Z526:AA526"/>
    <mergeCell ref="C526:D526"/>
    <mergeCell ref="E526:G526"/>
    <mergeCell ref="H526:J526"/>
    <mergeCell ref="K526:O526"/>
    <mergeCell ref="P526:R526"/>
    <mergeCell ref="S526:T526"/>
    <mergeCell ref="U526:W526"/>
    <mergeCell ref="X527:Y527"/>
    <mergeCell ref="Z527:AA527"/>
    <mergeCell ref="C527:D527"/>
    <mergeCell ref="E527:G527"/>
    <mergeCell ref="H527:J527"/>
    <mergeCell ref="K527:O527"/>
    <mergeCell ref="P527:R527"/>
    <mergeCell ref="S527:T527"/>
    <mergeCell ref="U527:W527"/>
    <mergeCell ref="X528:Y528"/>
    <mergeCell ref="Z528:AA528"/>
    <mergeCell ref="C528:D528"/>
    <mergeCell ref="E528:G528"/>
    <mergeCell ref="H528:J528"/>
    <mergeCell ref="K528:O528"/>
    <mergeCell ref="P528:R528"/>
    <mergeCell ref="S528:T528"/>
    <mergeCell ref="U528:W528"/>
    <mergeCell ref="X529:Y529"/>
    <mergeCell ref="Z529:AA529"/>
    <mergeCell ref="C529:D529"/>
    <mergeCell ref="E529:G529"/>
    <mergeCell ref="H529:J529"/>
    <mergeCell ref="K529:O529"/>
    <mergeCell ref="P529:R529"/>
    <mergeCell ref="S529:T529"/>
    <mergeCell ref="U529:W529"/>
    <mergeCell ref="X530:Y530"/>
    <mergeCell ref="Z530:AA530"/>
    <mergeCell ref="C530:D530"/>
    <mergeCell ref="E530:G530"/>
    <mergeCell ref="H530:J530"/>
    <mergeCell ref="K530:O530"/>
    <mergeCell ref="P530:R530"/>
    <mergeCell ref="S530:T530"/>
    <mergeCell ref="U530:W530"/>
    <mergeCell ref="X531:Y531"/>
    <mergeCell ref="Z531:AA531"/>
    <mergeCell ref="C531:D531"/>
    <mergeCell ref="E531:G531"/>
    <mergeCell ref="H531:J531"/>
    <mergeCell ref="K531:O531"/>
    <mergeCell ref="P531:R531"/>
    <mergeCell ref="S531:T531"/>
    <mergeCell ref="U531:W531"/>
    <mergeCell ref="X532:Y532"/>
    <mergeCell ref="Z532:AA532"/>
    <mergeCell ref="C532:D532"/>
    <mergeCell ref="E532:G532"/>
    <mergeCell ref="H532:J532"/>
    <mergeCell ref="K532:O532"/>
    <mergeCell ref="P532:R532"/>
    <mergeCell ref="S532:T532"/>
    <mergeCell ref="U532:W532"/>
    <mergeCell ref="X533:Y533"/>
    <mergeCell ref="Z533:AA533"/>
    <mergeCell ref="C533:D533"/>
    <mergeCell ref="E533:G533"/>
    <mergeCell ref="H533:J533"/>
    <mergeCell ref="K533:O533"/>
    <mergeCell ref="P533:R533"/>
    <mergeCell ref="S533:T533"/>
    <mergeCell ref="U533:W533"/>
    <mergeCell ref="X534:Y534"/>
    <mergeCell ref="Z534:AA534"/>
    <mergeCell ref="C534:D534"/>
    <mergeCell ref="E534:G534"/>
    <mergeCell ref="H534:J534"/>
    <mergeCell ref="K534:O534"/>
    <mergeCell ref="P534:R534"/>
    <mergeCell ref="S534:T534"/>
    <mergeCell ref="U534:W534"/>
    <mergeCell ref="X535:Y535"/>
    <mergeCell ref="Z535:AA535"/>
    <mergeCell ref="C535:D535"/>
    <mergeCell ref="E535:G535"/>
    <mergeCell ref="H535:J535"/>
    <mergeCell ref="K535:O535"/>
    <mergeCell ref="P535:R535"/>
    <mergeCell ref="S535:T535"/>
    <mergeCell ref="U535:W535"/>
    <mergeCell ref="X536:Y536"/>
    <mergeCell ref="Z536:AA536"/>
    <mergeCell ref="C536:D536"/>
    <mergeCell ref="E536:G536"/>
    <mergeCell ref="H536:J536"/>
    <mergeCell ref="K536:O536"/>
    <mergeCell ref="P536:R536"/>
    <mergeCell ref="S536:T536"/>
    <mergeCell ref="U536:W536"/>
    <mergeCell ref="X537:Y537"/>
    <mergeCell ref="Z537:AA537"/>
    <mergeCell ref="C537:D537"/>
    <mergeCell ref="E537:G537"/>
    <mergeCell ref="H537:J537"/>
    <mergeCell ref="K537:O537"/>
    <mergeCell ref="P537:R537"/>
    <mergeCell ref="S537:T537"/>
    <mergeCell ref="U537:W537"/>
    <mergeCell ref="X538:Y538"/>
    <mergeCell ref="Z538:AA538"/>
    <mergeCell ref="C538:D538"/>
    <mergeCell ref="E538:G538"/>
    <mergeCell ref="H538:J538"/>
    <mergeCell ref="K538:O538"/>
    <mergeCell ref="P538:R538"/>
    <mergeCell ref="S538:T538"/>
    <mergeCell ref="U538:W538"/>
    <mergeCell ref="X539:Y539"/>
    <mergeCell ref="Z539:AA539"/>
    <mergeCell ref="C539:D539"/>
    <mergeCell ref="E539:G539"/>
    <mergeCell ref="H539:J539"/>
    <mergeCell ref="K539:O539"/>
    <mergeCell ref="P539:R539"/>
    <mergeCell ref="S539:T539"/>
    <mergeCell ref="U539:W539"/>
    <mergeCell ref="X540:Y540"/>
    <mergeCell ref="Z540:AA540"/>
    <mergeCell ref="C540:D540"/>
    <mergeCell ref="E540:G540"/>
    <mergeCell ref="H540:J540"/>
    <mergeCell ref="K540:O540"/>
    <mergeCell ref="P540:R540"/>
    <mergeCell ref="S540:T540"/>
    <mergeCell ref="U540:W540"/>
    <mergeCell ref="X541:Y541"/>
    <mergeCell ref="Z541:AA541"/>
    <mergeCell ref="C541:D541"/>
    <mergeCell ref="E541:G541"/>
    <mergeCell ref="H541:J541"/>
    <mergeCell ref="K541:O541"/>
    <mergeCell ref="P541:R541"/>
    <mergeCell ref="S541:T541"/>
    <mergeCell ref="U541:W541"/>
    <mergeCell ref="X542:Y542"/>
    <mergeCell ref="Z542:AA542"/>
    <mergeCell ref="C542:D542"/>
    <mergeCell ref="E542:G542"/>
    <mergeCell ref="H542:J542"/>
    <mergeCell ref="K542:O542"/>
    <mergeCell ref="P542:R542"/>
    <mergeCell ref="S542:T542"/>
    <mergeCell ref="U542:W542"/>
    <mergeCell ref="X543:Y543"/>
    <mergeCell ref="Z543:AA543"/>
    <mergeCell ref="C543:D543"/>
    <mergeCell ref="E543:G543"/>
    <mergeCell ref="H543:J543"/>
    <mergeCell ref="K543:O543"/>
    <mergeCell ref="P543:R543"/>
    <mergeCell ref="S543:T543"/>
    <mergeCell ref="U543:W543"/>
    <mergeCell ref="X544:Y544"/>
    <mergeCell ref="Z544:AA544"/>
    <mergeCell ref="C544:D544"/>
    <mergeCell ref="E544:G544"/>
    <mergeCell ref="H544:J544"/>
    <mergeCell ref="K544:O544"/>
    <mergeCell ref="P544:R544"/>
    <mergeCell ref="S544:T544"/>
    <mergeCell ref="U544:W544"/>
    <mergeCell ref="X545:Y545"/>
    <mergeCell ref="Z545:AA545"/>
    <mergeCell ref="C545:D545"/>
    <mergeCell ref="E545:G545"/>
    <mergeCell ref="H545:J545"/>
    <mergeCell ref="K545:O545"/>
    <mergeCell ref="P545:R545"/>
    <mergeCell ref="S545:T545"/>
    <mergeCell ref="U545:W545"/>
    <mergeCell ref="X546:Y546"/>
    <mergeCell ref="Z546:AA546"/>
    <mergeCell ref="C546:D546"/>
    <mergeCell ref="E546:G546"/>
    <mergeCell ref="H546:J546"/>
    <mergeCell ref="K546:O546"/>
    <mergeCell ref="P546:R546"/>
    <mergeCell ref="S546:T546"/>
    <mergeCell ref="U546:W546"/>
    <mergeCell ref="X547:Y547"/>
    <mergeCell ref="Z547:AA547"/>
    <mergeCell ref="C547:D547"/>
    <mergeCell ref="E547:G547"/>
    <mergeCell ref="H547:J547"/>
    <mergeCell ref="K547:O547"/>
    <mergeCell ref="P547:R547"/>
    <mergeCell ref="S547:T547"/>
    <mergeCell ref="U547:W547"/>
    <mergeCell ref="X548:Y548"/>
    <mergeCell ref="Z548:AA548"/>
    <mergeCell ref="C548:D548"/>
    <mergeCell ref="E548:G548"/>
    <mergeCell ref="H548:J548"/>
    <mergeCell ref="K548:O548"/>
    <mergeCell ref="P548:R548"/>
    <mergeCell ref="S548:T548"/>
    <mergeCell ref="U548:W548"/>
    <mergeCell ref="X549:Y549"/>
    <mergeCell ref="Z549:AA549"/>
    <mergeCell ref="C549:D549"/>
    <mergeCell ref="E549:G549"/>
    <mergeCell ref="H549:J549"/>
    <mergeCell ref="K549:O549"/>
    <mergeCell ref="P549:R549"/>
    <mergeCell ref="S549:T549"/>
    <mergeCell ref="U549:W549"/>
    <mergeCell ref="X550:Y550"/>
    <mergeCell ref="Z550:AA550"/>
    <mergeCell ref="C550:D550"/>
    <mergeCell ref="E550:G550"/>
    <mergeCell ref="H550:J550"/>
    <mergeCell ref="K550:O550"/>
    <mergeCell ref="P550:R550"/>
    <mergeCell ref="S550:T550"/>
    <mergeCell ref="U550:W550"/>
    <mergeCell ref="X551:Y551"/>
    <mergeCell ref="Z551:AA551"/>
    <mergeCell ref="C551:D551"/>
    <mergeCell ref="E551:G551"/>
    <mergeCell ref="H551:J551"/>
    <mergeCell ref="K551:O551"/>
    <mergeCell ref="P551:R551"/>
    <mergeCell ref="S551:T551"/>
    <mergeCell ref="U551:W551"/>
    <mergeCell ref="X552:Y552"/>
    <mergeCell ref="Z552:AA552"/>
    <mergeCell ref="C552:D552"/>
    <mergeCell ref="E552:G552"/>
    <mergeCell ref="H552:J552"/>
    <mergeCell ref="K552:O552"/>
    <mergeCell ref="P552:R552"/>
    <mergeCell ref="S552:T552"/>
    <mergeCell ref="U552:W552"/>
    <mergeCell ref="X553:Y553"/>
    <mergeCell ref="Z553:AA553"/>
    <mergeCell ref="C553:D553"/>
    <mergeCell ref="E553:G553"/>
    <mergeCell ref="H553:J553"/>
    <mergeCell ref="K553:O553"/>
    <mergeCell ref="P553:R553"/>
    <mergeCell ref="S553:T553"/>
    <mergeCell ref="U553:W553"/>
    <mergeCell ref="X554:Y554"/>
    <mergeCell ref="Z554:AA554"/>
    <mergeCell ref="C554:D554"/>
    <mergeCell ref="E554:G554"/>
    <mergeCell ref="H554:J554"/>
    <mergeCell ref="K554:O554"/>
    <mergeCell ref="P554:R554"/>
    <mergeCell ref="S554:T554"/>
    <mergeCell ref="U554:W554"/>
    <mergeCell ref="X555:Y555"/>
    <mergeCell ref="Z555:AA555"/>
    <mergeCell ref="C555:D555"/>
    <mergeCell ref="E555:G555"/>
    <mergeCell ref="H555:J555"/>
    <mergeCell ref="K555:O555"/>
    <mergeCell ref="P555:R555"/>
    <mergeCell ref="S555:T555"/>
    <mergeCell ref="U555:W555"/>
    <mergeCell ref="X556:Y556"/>
    <mergeCell ref="Z556:AA556"/>
    <mergeCell ref="C556:D556"/>
    <mergeCell ref="E556:G556"/>
    <mergeCell ref="H556:J556"/>
    <mergeCell ref="K556:O556"/>
    <mergeCell ref="P556:R556"/>
    <mergeCell ref="S556:T556"/>
    <mergeCell ref="U556:W556"/>
    <mergeCell ref="X557:Y557"/>
    <mergeCell ref="Z557:AA557"/>
    <mergeCell ref="C557:D557"/>
    <mergeCell ref="E557:G557"/>
    <mergeCell ref="H557:J557"/>
    <mergeCell ref="K557:O557"/>
    <mergeCell ref="P557:R557"/>
    <mergeCell ref="S557:T557"/>
    <mergeCell ref="U557:W557"/>
    <mergeCell ref="X558:Y558"/>
    <mergeCell ref="Z558:AA558"/>
    <mergeCell ref="C558:D558"/>
    <mergeCell ref="E558:G558"/>
    <mergeCell ref="H558:J558"/>
    <mergeCell ref="K558:O558"/>
    <mergeCell ref="P558:R558"/>
    <mergeCell ref="S558:T558"/>
    <mergeCell ref="U558:W558"/>
    <mergeCell ref="X559:Y559"/>
    <mergeCell ref="Z559:AA559"/>
    <mergeCell ref="C559:D559"/>
    <mergeCell ref="E559:G559"/>
    <mergeCell ref="H559:J559"/>
    <mergeCell ref="K559:O559"/>
    <mergeCell ref="P559:R559"/>
    <mergeCell ref="S559:T559"/>
    <mergeCell ref="U559:W559"/>
    <mergeCell ref="X560:Y560"/>
    <mergeCell ref="Z560:AA560"/>
    <mergeCell ref="C560:D560"/>
    <mergeCell ref="E560:G560"/>
    <mergeCell ref="H560:J560"/>
    <mergeCell ref="K560:O560"/>
    <mergeCell ref="P560:R560"/>
    <mergeCell ref="S560:T560"/>
    <mergeCell ref="U560:W560"/>
    <mergeCell ref="X561:Y561"/>
    <mergeCell ref="Z561:AA561"/>
    <mergeCell ref="C561:D561"/>
    <mergeCell ref="E561:G561"/>
    <mergeCell ref="H561:J561"/>
    <mergeCell ref="K561:O561"/>
    <mergeCell ref="P561:R561"/>
    <mergeCell ref="S561:T561"/>
    <mergeCell ref="U561:W561"/>
    <mergeCell ref="X562:Y562"/>
    <mergeCell ref="Z562:AA562"/>
    <mergeCell ref="C562:D562"/>
    <mergeCell ref="E562:G562"/>
    <mergeCell ref="H562:J562"/>
    <mergeCell ref="K562:O562"/>
    <mergeCell ref="P562:R562"/>
    <mergeCell ref="S562:T562"/>
    <mergeCell ref="U562:W562"/>
    <mergeCell ref="X563:Y563"/>
    <mergeCell ref="Z563:AA563"/>
    <mergeCell ref="C563:D563"/>
    <mergeCell ref="E563:G563"/>
    <mergeCell ref="H563:J563"/>
    <mergeCell ref="K563:O563"/>
    <mergeCell ref="P563:R563"/>
    <mergeCell ref="S563:T563"/>
    <mergeCell ref="U563:W563"/>
    <mergeCell ref="X564:Y564"/>
    <mergeCell ref="Z564:AA564"/>
    <mergeCell ref="C564:D564"/>
    <mergeCell ref="E564:G564"/>
    <mergeCell ref="H564:J564"/>
    <mergeCell ref="K564:O564"/>
    <mergeCell ref="P564:R564"/>
    <mergeCell ref="S564:T564"/>
    <mergeCell ref="U564:W564"/>
    <mergeCell ref="X565:Y565"/>
    <mergeCell ref="Z565:AA565"/>
    <mergeCell ref="C565:D565"/>
    <mergeCell ref="E565:G565"/>
    <mergeCell ref="H565:J565"/>
    <mergeCell ref="K565:O565"/>
    <mergeCell ref="P565:R565"/>
    <mergeCell ref="S565:T565"/>
    <mergeCell ref="U565:W565"/>
    <mergeCell ref="X566:Y566"/>
    <mergeCell ref="Z566:AA566"/>
    <mergeCell ref="C566:D566"/>
    <mergeCell ref="E566:G566"/>
    <mergeCell ref="H566:J566"/>
    <mergeCell ref="K566:O566"/>
    <mergeCell ref="P566:R566"/>
    <mergeCell ref="S566:T566"/>
    <mergeCell ref="U566:W566"/>
    <mergeCell ref="X567:Y567"/>
    <mergeCell ref="Z567:AA567"/>
    <mergeCell ref="C567:D567"/>
    <mergeCell ref="E567:G567"/>
    <mergeCell ref="H567:J567"/>
    <mergeCell ref="K567:O567"/>
    <mergeCell ref="P567:R567"/>
    <mergeCell ref="S567:T567"/>
    <mergeCell ref="U567:W567"/>
    <mergeCell ref="X568:Y568"/>
    <mergeCell ref="Z568:AA568"/>
    <mergeCell ref="C568:D568"/>
    <mergeCell ref="E568:G568"/>
    <mergeCell ref="H568:J568"/>
    <mergeCell ref="K568:O568"/>
    <mergeCell ref="P568:R568"/>
    <mergeCell ref="S568:T568"/>
    <mergeCell ref="U568:W568"/>
    <mergeCell ref="X569:Y569"/>
    <mergeCell ref="Z569:AA569"/>
    <mergeCell ref="C569:D569"/>
    <mergeCell ref="E569:G569"/>
    <mergeCell ref="H569:J569"/>
    <mergeCell ref="K569:O569"/>
    <mergeCell ref="P569:R569"/>
    <mergeCell ref="S569:T569"/>
    <mergeCell ref="U569:W569"/>
    <mergeCell ref="X570:Y570"/>
    <mergeCell ref="Z570:AA570"/>
    <mergeCell ref="C570:D570"/>
    <mergeCell ref="E570:G570"/>
    <mergeCell ref="H570:J570"/>
    <mergeCell ref="K570:O570"/>
    <mergeCell ref="P570:R570"/>
    <mergeCell ref="S570:T570"/>
    <mergeCell ref="U570:W570"/>
    <mergeCell ref="X571:Y571"/>
    <mergeCell ref="Z571:AA571"/>
    <mergeCell ref="C571:D571"/>
    <mergeCell ref="E571:G571"/>
    <mergeCell ref="H571:J571"/>
    <mergeCell ref="K571:O571"/>
    <mergeCell ref="P571:R571"/>
    <mergeCell ref="S571:T571"/>
    <mergeCell ref="U571:W571"/>
    <mergeCell ref="X572:Y572"/>
    <mergeCell ref="Z572:AA572"/>
    <mergeCell ref="C572:D572"/>
    <mergeCell ref="E572:G572"/>
    <mergeCell ref="H572:J572"/>
    <mergeCell ref="K572:O572"/>
    <mergeCell ref="P572:R572"/>
    <mergeCell ref="S572:T572"/>
    <mergeCell ref="U572:W572"/>
    <mergeCell ref="X573:Y573"/>
    <mergeCell ref="Z573:AA573"/>
    <mergeCell ref="C573:D573"/>
    <mergeCell ref="E573:G573"/>
    <mergeCell ref="H573:J573"/>
    <mergeCell ref="K573:O573"/>
    <mergeCell ref="P573:R573"/>
    <mergeCell ref="S573:T573"/>
    <mergeCell ref="U573:W573"/>
    <mergeCell ref="X574:Y574"/>
    <mergeCell ref="Z574:AA574"/>
    <mergeCell ref="C574:D574"/>
    <mergeCell ref="E574:G574"/>
    <mergeCell ref="H574:J574"/>
    <mergeCell ref="K574:O574"/>
    <mergeCell ref="P574:R574"/>
    <mergeCell ref="S574:T574"/>
    <mergeCell ref="U574:W574"/>
    <mergeCell ref="X575:Y575"/>
    <mergeCell ref="Z575:AA575"/>
    <mergeCell ref="C575:D575"/>
    <mergeCell ref="E575:G575"/>
    <mergeCell ref="H575:J575"/>
    <mergeCell ref="K575:O575"/>
    <mergeCell ref="P575:R575"/>
    <mergeCell ref="S575:T575"/>
    <mergeCell ref="U575:W575"/>
    <mergeCell ref="X576:Y576"/>
    <mergeCell ref="Z576:AA576"/>
    <mergeCell ref="C576:D576"/>
    <mergeCell ref="E576:G576"/>
    <mergeCell ref="H576:J576"/>
    <mergeCell ref="K576:O576"/>
    <mergeCell ref="P576:R576"/>
    <mergeCell ref="S576:T576"/>
    <mergeCell ref="U576:W576"/>
    <mergeCell ref="X577:Y577"/>
    <mergeCell ref="Z577:AA577"/>
    <mergeCell ref="C577:D577"/>
    <mergeCell ref="E577:G577"/>
    <mergeCell ref="H577:J577"/>
    <mergeCell ref="K577:O577"/>
    <mergeCell ref="P577:R577"/>
    <mergeCell ref="S577:T577"/>
    <mergeCell ref="U577:W577"/>
    <mergeCell ref="X578:Y578"/>
    <mergeCell ref="Z578:AA578"/>
    <mergeCell ref="C578:D578"/>
    <mergeCell ref="E578:G578"/>
    <mergeCell ref="H578:J578"/>
    <mergeCell ref="K578:O578"/>
    <mergeCell ref="P578:R578"/>
    <mergeCell ref="S578:T578"/>
    <mergeCell ref="U578:W578"/>
    <mergeCell ref="X579:Y579"/>
    <mergeCell ref="Z579:AA579"/>
    <mergeCell ref="C579:D579"/>
    <mergeCell ref="E579:G579"/>
    <mergeCell ref="H579:J579"/>
    <mergeCell ref="K579:O579"/>
    <mergeCell ref="P579:R579"/>
    <mergeCell ref="S579:T579"/>
    <mergeCell ref="U579:W579"/>
    <mergeCell ref="X580:Y580"/>
    <mergeCell ref="Z580:AA580"/>
    <mergeCell ref="C580:D580"/>
    <mergeCell ref="E580:G580"/>
    <mergeCell ref="H580:J580"/>
    <mergeCell ref="K580:O580"/>
    <mergeCell ref="P580:R580"/>
    <mergeCell ref="S580:T580"/>
    <mergeCell ref="U580:W580"/>
    <mergeCell ref="X581:Y581"/>
    <mergeCell ref="Z581:AA581"/>
    <mergeCell ref="C581:D581"/>
    <mergeCell ref="E581:G581"/>
    <mergeCell ref="H581:J581"/>
    <mergeCell ref="K581:O581"/>
    <mergeCell ref="P581:R581"/>
    <mergeCell ref="S581:T581"/>
    <mergeCell ref="U581:W581"/>
    <mergeCell ref="X582:Y582"/>
    <mergeCell ref="Z582:AA582"/>
    <mergeCell ref="C582:D582"/>
    <mergeCell ref="E582:G582"/>
    <mergeCell ref="H582:J582"/>
    <mergeCell ref="K582:O582"/>
    <mergeCell ref="P582:R582"/>
    <mergeCell ref="S582:T582"/>
    <mergeCell ref="U582:W582"/>
    <mergeCell ref="X583:Y583"/>
    <mergeCell ref="Z583:AA583"/>
    <mergeCell ref="C583:D583"/>
    <mergeCell ref="E583:G583"/>
    <mergeCell ref="H583:J583"/>
    <mergeCell ref="K583:O583"/>
    <mergeCell ref="P583:R583"/>
    <mergeCell ref="S583:T583"/>
    <mergeCell ref="U583:W583"/>
    <mergeCell ref="X584:Y584"/>
    <mergeCell ref="Z584:AA584"/>
    <mergeCell ref="C584:D584"/>
    <mergeCell ref="E584:G584"/>
    <mergeCell ref="H584:J584"/>
    <mergeCell ref="K584:O584"/>
    <mergeCell ref="P584:R584"/>
    <mergeCell ref="S584:T584"/>
    <mergeCell ref="U584:W584"/>
    <mergeCell ref="X585:Y585"/>
    <mergeCell ref="Z585:AA585"/>
    <mergeCell ref="C585:D585"/>
    <mergeCell ref="E585:G585"/>
    <mergeCell ref="H585:J585"/>
    <mergeCell ref="K585:O585"/>
    <mergeCell ref="P585:R585"/>
    <mergeCell ref="S585:T585"/>
    <mergeCell ref="U585:W585"/>
    <mergeCell ref="X586:Y586"/>
    <mergeCell ref="Z586:AA586"/>
    <mergeCell ref="C586:D586"/>
    <mergeCell ref="E586:G586"/>
    <mergeCell ref="H586:J586"/>
    <mergeCell ref="K586:O586"/>
    <mergeCell ref="P586:R586"/>
    <mergeCell ref="S586:T586"/>
    <mergeCell ref="U586:W586"/>
    <mergeCell ref="X587:Y587"/>
    <mergeCell ref="Z587:AA587"/>
    <mergeCell ref="C587:D587"/>
    <mergeCell ref="E587:G587"/>
    <mergeCell ref="H587:J587"/>
    <mergeCell ref="K587:O587"/>
    <mergeCell ref="P587:R587"/>
    <mergeCell ref="S587:T587"/>
    <mergeCell ref="U587:W587"/>
    <mergeCell ref="X588:Y588"/>
    <mergeCell ref="Z588:AA588"/>
    <mergeCell ref="C588:D588"/>
    <mergeCell ref="E588:G588"/>
    <mergeCell ref="H588:J588"/>
    <mergeCell ref="K588:O588"/>
    <mergeCell ref="P588:R588"/>
    <mergeCell ref="S588:T588"/>
    <mergeCell ref="U588:W588"/>
    <mergeCell ref="X589:Y589"/>
    <mergeCell ref="Z589:AA589"/>
    <mergeCell ref="C589:D589"/>
    <mergeCell ref="E589:G589"/>
    <mergeCell ref="H589:J589"/>
    <mergeCell ref="K589:O589"/>
    <mergeCell ref="P589:R589"/>
    <mergeCell ref="S589:T589"/>
    <mergeCell ref="U589:W589"/>
    <mergeCell ref="X590:Y590"/>
    <mergeCell ref="Z590:AA590"/>
    <mergeCell ref="C590:D590"/>
    <mergeCell ref="E590:G590"/>
    <mergeCell ref="H590:J590"/>
    <mergeCell ref="K590:O590"/>
    <mergeCell ref="P590:R590"/>
    <mergeCell ref="S590:T590"/>
    <mergeCell ref="U590:W590"/>
    <mergeCell ref="X591:Y591"/>
    <mergeCell ref="Z591:AA591"/>
    <mergeCell ref="C591:D591"/>
    <mergeCell ref="E591:G591"/>
    <mergeCell ref="H591:J591"/>
    <mergeCell ref="K591:O591"/>
    <mergeCell ref="P591:R591"/>
    <mergeCell ref="S591:T591"/>
    <mergeCell ref="U591:W591"/>
    <mergeCell ref="X592:Y592"/>
    <mergeCell ref="Z592:AA592"/>
    <mergeCell ref="C592:D592"/>
    <mergeCell ref="E592:G592"/>
    <mergeCell ref="H592:J592"/>
    <mergeCell ref="K592:O592"/>
    <mergeCell ref="P592:R592"/>
    <mergeCell ref="S592:T592"/>
    <mergeCell ref="U592:W592"/>
    <mergeCell ref="X593:Y593"/>
    <mergeCell ref="Z593:AA593"/>
    <mergeCell ref="C593:D593"/>
    <mergeCell ref="E593:G593"/>
    <mergeCell ref="H593:J593"/>
    <mergeCell ref="K593:O593"/>
    <mergeCell ref="P593:R593"/>
    <mergeCell ref="S593:T593"/>
    <mergeCell ref="U593:W593"/>
    <mergeCell ref="X594:Y594"/>
    <mergeCell ref="Z594:AA594"/>
    <mergeCell ref="C594:D594"/>
    <mergeCell ref="E594:G594"/>
    <mergeCell ref="H594:J594"/>
    <mergeCell ref="K594:O594"/>
    <mergeCell ref="P594:R594"/>
    <mergeCell ref="S594:T594"/>
    <mergeCell ref="U594:W594"/>
    <mergeCell ref="X595:Y595"/>
    <mergeCell ref="Z595:AA595"/>
    <mergeCell ref="C595:D595"/>
    <mergeCell ref="E595:G595"/>
    <mergeCell ref="H595:J595"/>
    <mergeCell ref="K595:O595"/>
    <mergeCell ref="P595:R595"/>
    <mergeCell ref="S595:T595"/>
    <mergeCell ref="U595:W595"/>
    <mergeCell ref="X596:Y596"/>
    <mergeCell ref="Z596:AA596"/>
    <mergeCell ref="C596:D596"/>
    <mergeCell ref="E596:G596"/>
    <mergeCell ref="H596:J596"/>
    <mergeCell ref="K596:O596"/>
    <mergeCell ref="P596:R596"/>
    <mergeCell ref="S596:T596"/>
    <mergeCell ref="U596:W596"/>
    <mergeCell ref="X597:Y597"/>
    <mergeCell ref="Z597:AA597"/>
    <mergeCell ref="C597:D597"/>
    <mergeCell ref="E597:G597"/>
    <mergeCell ref="H597:J597"/>
    <mergeCell ref="K597:O597"/>
    <mergeCell ref="P597:R597"/>
    <mergeCell ref="S597:T597"/>
    <mergeCell ref="U597:W597"/>
    <mergeCell ref="X598:Y598"/>
    <mergeCell ref="Z598:AA598"/>
    <mergeCell ref="C598:D598"/>
    <mergeCell ref="E598:G598"/>
    <mergeCell ref="H598:J598"/>
    <mergeCell ref="K598:O598"/>
    <mergeCell ref="P598:R598"/>
    <mergeCell ref="S598:T598"/>
    <mergeCell ref="U598:W598"/>
    <mergeCell ref="X599:Y599"/>
    <mergeCell ref="Z599:AA599"/>
    <mergeCell ref="C599:D599"/>
    <mergeCell ref="E599:G599"/>
    <mergeCell ref="H599:J599"/>
    <mergeCell ref="K599:O599"/>
    <mergeCell ref="P599:R599"/>
    <mergeCell ref="S599:T599"/>
    <mergeCell ref="U599:W599"/>
    <mergeCell ref="X600:Y600"/>
    <mergeCell ref="Z600:AA600"/>
    <mergeCell ref="C600:D600"/>
    <mergeCell ref="E600:G600"/>
    <mergeCell ref="H600:J600"/>
    <mergeCell ref="K600:O600"/>
    <mergeCell ref="P600:R600"/>
    <mergeCell ref="S600:T600"/>
    <mergeCell ref="U600:W600"/>
    <mergeCell ref="X601:Y601"/>
    <mergeCell ref="Z601:AA601"/>
    <mergeCell ref="C601:D601"/>
    <mergeCell ref="E601:G601"/>
    <mergeCell ref="H601:J601"/>
    <mergeCell ref="K601:O601"/>
    <mergeCell ref="P601:R601"/>
    <mergeCell ref="S601:T601"/>
    <mergeCell ref="U601:W601"/>
    <mergeCell ref="X602:Y602"/>
    <mergeCell ref="Z602:AA602"/>
    <mergeCell ref="C602:D602"/>
    <mergeCell ref="E602:G602"/>
    <mergeCell ref="H602:J602"/>
    <mergeCell ref="K602:O602"/>
    <mergeCell ref="P602:R602"/>
    <mergeCell ref="S602:T602"/>
    <mergeCell ref="U602:W602"/>
    <mergeCell ref="X603:Y603"/>
    <mergeCell ref="Z603:AA603"/>
    <mergeCell ref="C603:D603"/>
    <mergeCell ref="E603:G603"/>
    <mergeCell ref="H603:J603"/>
    <mergeCell ref="K603:O603"/>
    <mergeCell ref="P603:R603"/>
    <mergeCell ref="S603:T603"/>
    <mergeCell ref="U603:W603"/>
    <mergeCell ref="X604:Y604"/>
    <mergeCell ref="Z604:AA604"/>
    <mergeCell ref="C604:D604"/>
    <mergeCell ref="E604:G604"/>
    <mergeCell ref="H604:J604"/>
    <mergeCell ref="K604:O604"/>
    <mergeCell ref="P604:R604"/>
    <mergeCell ref="S604:T604"/>
    <mergeCell ref="U604:W604"/>
    <mergeCell ref="X605:Y605"/>
    <mergeCell ref="Z605:AA605"/>
    <mergeCell ref="C605:D605"/>
    <mergeCell ref="E605:G605"/>
    <mergeCell ref="H605:J605"/>
    <mergeCell ref="K605:O605"/>
    <mergeCell ref="P605:R605"/>
    <mergeCell ref="S605:T605"/>
    <mergeCell ref="U605:W605"/>
    <mergeCell ref="X606:Y606"/>
    <mergeCell ref="Z606:AA606"/>
    <mergeCell ref="C606:D606"/>
    <mergeCell ref="E606:G606"/>
    <mergeCell ref="H606:J606"/>
    <mergeCell ref="K606:O606"/>
    <mergeCell ref="P606:R606"/>
    <mergeCell ref="S606:T606"/>
    <mergeCell ref="U606:W606"/>
    <mergeCell ref="X607:Y607"/>
    <mergeCell ref="Z607:AA607"/>
    <mergeCell ref="C607:D607"/>
    <mergeCell ref="E607:G607"/>
    <mergeCell ref="H607:J607"/>
    <mergeCell ref="K607:O607"/>
    <mergeCell ref="P607:R607"/>
    <mergeCell ref="S607:T607"/>
    <mergeCell ref="U607:W607"/>
    <mergeCell ref="X608:Y608"/>
    <mergeCell ref="Z608:AA608"/>
    <mergeCell ref="C608:D608"/>
    <mergeCell ref="E608:G608"/>
    <mergeCell ref="H608:J608"/>
    <mergeCell ref="K608:O608"/>
    <mergeCell ref="P608:R608"/>
    <mergeCell ref="S608:T608"/>
    <mergeCell ref="U608:W608"/>
    <mergeCell ref="X609:Y609"/>
    <mergeCell ref="Z609:AA609"/>
    <mergeCell ref="C609:D609"/>
    <mergeCell ref="E609:G609"/>
    <mergeCell ref="H609:J609"/>
    <mergeCell ref="K609:O609"/>
    <mergeCell ref="P609:R609"/>
    <mergeCell ref="S609:T609"/>
    <mergeCell ref="U609:W609"/>
    <mergeCell ref="X610:Y610"/>
    <mergeCell ref="Z610:AA610"/>
    <mergeCell ref="C610:D610"/>
    <mergeCell ref="E610:G610"/>
    <mergeCell ref="H610:J610"/>
    <mergeCell ref="K610:O610"/>
    <mergeCell ref="P610:R610"/>
    <mergeCell ref="S610:T610"/>
    <mergeCell ref="U610:W610"/>
    <mergeCell ref="X611:Y611"/>
    <mergeCell ref="Z611:AA611"/>
    <mergeCell ref="C611:D611"/>
    <mergeCell ref="E611:G611"/>
    <mergeCell ref="H611:J611"/>
    <mergeCell ref="K611:O611"/>
    <mergeCell ref="P611:R611"/>
    <mergeCell ref="S611:T611"/>
    <mergeCell ref="U611:W611"/>
    <mergeCell ref="X612:Y612"/>
    <mergeCell ref="Z612:AA612"/>
    <mergeCell ref="C612:D612"/>
    <mergeCell ref="E612:G612"/>
    <mergeCell ref="H612:J612"/>
    <mergeCell ref="K612:O612"/>
    <mergeCell ref="P612:R612"/>
    <mergeCell ref="S612:T612"/>
    <mergeCell ref="U612:W612"/>
    <mergeCell ref="X613:Y613"/>
    <mergeCell ref="Z613:AA613"/>
    <mergeCell ref="C613:D613"/>
    <mergeCell ref="E613:G613"/>
    <mergeCell ref="H613:J613"/>
    <mergeCell ref="K613:O613"/>
    <mergeCell ref="P613:R613"/>
    <mergeCell ref="S613:T613"/>
    <mergeCell ref="U613:W613"/>
    <mergeCell ref="X614:Y614"/>
    <mergeCell ref="Z614:AA614"/>
    <mergeCell ref="C614:D614"/>
    <mergeCell ref="E614:G614"/>
    <mergeCell ref="H614:J614"/>
    <mergeCell ref="K614:O614"/>
    <mergeCell ref="P614:R614"/>
    <mergeCell ref="S614:T614"/>
    <mergeCell ref="U614:W614"/>
    <mergeCell ref="X615:Y615"/>
    <mergeCell ref="Z615:AA615"/>
    <mergeCell ref="C615:D615"/>
    <mergeCell ref="E615:G615"/>
    <mergeCell ref="H615:J615"/>
    <mergeCell ref="K615:O615"/>
    <mergeCell ref="P615:R615"/>
    <mergeCell ref="S615:T615"/>
    <mergeCell ref="U615:W615"/>
    <mergeCell ref="X616:Y616"/>
    <mergeCell ref="Z616:AA616"/>
    <mergeCell ref="C616:D616"/>
    <mergeCell ref="E616:G616"/>
    <mergeCell ref="H616:J616"/>
    <mergeCell ref="K616:O616"/>
    <mergeCell ref="P616:R616"/>
    <mergeCell ref="S616:T616"/>
    <mergeCell ref="U616:W616"/>
    <mergeCell ref="X617:Y617"/>
    <mergeCell ref="Z617:AA617"/>
    <mergeCell ref="C617:D617"/>
    <mergeCell ref="E617:G617"/>
    <mergeCell ref="H617:J617"/>
    <mergeCell ref="K617:O617"/>
    <mergeCell ref="P617:R617"/>
    <mergeCell ref="S617:T617"/>
    <mergeCell ref="U617:W617"/>
    <mergeCell ref="X618:Y618"/>
    <mergeCell ref="Z618:AA618"/>
    <mergeCell ref="C618:D618"/>
    <mergeCell ref="E618:G618"/>
    <mergeCell ref="H618:J618"/>
    <mergeCell ref="K618:O618"/>
    <mergeCell ref="P618:R618"/>
    <mergeCell ref="S618:T618"/>
    <mergeCell ref="U618:W618"/>
    <mergeCell ref="X619:Y619"/>
    <mergeCell ref="Z619:AA619"/>
    <mergeCell ref="C619:D619"/>
    <mergeCell ref="E619:G619"/>
    <mergeCell ref="H619:J619"/>
    <mergeCell ref="K619:O619"/>
    <mergeCell ref="P619:R619"/>
    <mergeCell ref="S619:T619"/>
    <mergeCell ref="U619:W619"/>
    <mergeCell ref="X620:Y620"/>
    <mergeCell ref="Z620:AA620"/>
    <mergeCell ref="C620:D620"/>
    <mergeCell ref="E620:G620"/>
    <mergeCell ref="H620:J620"/>
    <mergeCell ref="K620:O620"/>
    <mergeCell ref="P620:R620"/>
    <mergeCell ref="S620:T620"/>
    <mergeCell ref="U620:W620"/>
    <mergeCell ref="X621:Y621"/>
    <mergeCell ref="Z621:AA621"/>
    <mergeCell ref="C621:D621"/>
    <mergeCell ref="E621:G621"/>
    <mergeCell ref="H621:J621"/>
    <mergeCell ref="K621:O621"/>
    <mergeCell ref="P621:R621"/>
    <mergeCell ref="S621:T621"/>
    <mergeCell ref="U621:W621"/>
    <mergeCell ref="X622:Y622"/>
    <mergeCell ref="Z622:AA622"/>
    <mergeCell ref="C622:D622"/>
    <mergeCell ref="E622:G622"/>
    <mergeCell ref="H622:J622"/>
    <mergeCell ref="K622:O622"/>
    <mergeCell ref="P622:R622"/>
    <mergeCell ref="S622:T622"/>
    <mergeCell ref="U622:W622"/>
    <mergeCell ref="X623:Y623"/>
    <mergeCell ref="Z623:AA623"/>
    <mergeCell ref="C623:D623"/>
    <mergeCell ref="E623:G623"/>
    <mergeCell ref="H623:J623"/>
    <mergeCell ref="K623:O623"/>
    <mergeCell ref="P623:R623"/>
    <mergeCell ref="S623:T623"/>
    <mergeCell ref="U623:W623"/>
    <mergeCell ref="X624:Y624"/>
    <mergeCell ref="Z624:AA624"/>
    <mergeCell ref="C624:D624"/>
    <mergeCell ref="E624:G624"/>
    <mergeCell ref="H624:J624"/>
    <mergeCell ref="K624:O624"/>
    <mergeCell ref="P624:R624"/>
    <mergeCell ref="S624:T624"/>
    <mergeCell ref="U624:W624"/>
    <mergeCell ref="X625:Y625"/>
    <mergeCell ref="Z625:AA625"/>
    <mergeCell ref="C625:D625"/>
    <mergeCell ref="E625:G625"/>
    <mergeCell ref="H625:J625"/>
    <mergeCell ref="K625:O625"/>
    <mergeCell ref="P625:R625"/>
    <mergeCell ref="S625:T625"/>
    <mergeCell ref="U625:W625"/>
    <mergeCell ref="X626:Y626"/>
    <mergeCell ref="Z626:AA626"/>
    <mergeCell ref="C626:D626"/>
    <mergeCell ref="E626:G626"/>
    <mergeCell ref="H626:J626"/>
    <mergeCell ref="K626:O626"/>
    <mergeCell ref="P626:R626"/>
    <mergeCell ref="S626:T626"/>
    <mergeCell ref="U626:W626"/>
    <mergeCell ref="X627:Y627"/>
    <mergeCell ref="Z627:AA627"/>
    <mergeCell ref="C627:D627"/>
    <mergeCell ref="E627:G627"/>
    <mergeCell ref="H627:J627"/>
    <mergeCell ref="K627:O627"/>
    <mergeCell ref="P627:R627"/>
    <mergeCell ref="S627:T627"/>
    <mergeCell ref="U627:W627"/>
    <mergeCell ref="X628:Y628"/>
    <mergeCell ref="Z628:AA628"/>
    <mergeCell ref="C628:D628"/>
    <mergeCell ref="E628:G628"/>
    <mergeCell ref="H628:J628"/>
    <mergeCell ref="K628:O628"/>
    <mergeCell ref="P628:R628"/>
    <mergeCell ref="S628:T628"/>
    <mergeCell ref="U628:W628"/>
    <mergeCell ref="X629:Y629"/>
    <mergeCell ref="Z629:AA629"/>
    <mergeCell ref="C629:D629"/>
    <mergeCell ref="E629:G629"/>
    <mergeCell ref="H629:J629"/>
    <mergeCell ref="K629:O629"/>
    <mergeCell ref="P629:R629"/>
    <mergeCell ref="S629:T629"/>
    <mergeCell ref="U629:W629"/>
    <mergeCell ref="X630:Y630"/>
    <mergeCell ref="Z630:AA630"/>
    <mergeCell ref="C630:D630"/>
    <mergeCell ref="E630:G630"/>
    <mergeCell ref="H630:J630"/>
    <mergeCell ref="K630:O630"/>
    <mergeCell ref="P630:R630"/>
    <mergeCell ref="S630:T630"/>
    <mergeCell ref="U630:W630"/>
    <mergeCell ref="X631:Y631"/>
    <mergeCell ref="Z631:AA631"/>
    <mergeCell ref="C631:D631"/>
    <mergeCell ref="E631:G631"/>
    <mergeCell ref="H631:J631"/>
    <mergeCell ref="K631:O631"/>
    <mergeCell ref="P631:R631"/>
    <mergeCell ref="S631:T631"/>
    <mergeCell ref="U631:W631"/>
    <mergeCell ref="X632:Y632"/>
    <mergeCell ref="Z632:AA632"/>
    <mergeCell ref="C632:D632"/>
    <mergeCell ref="E632:G632"/>
    <mergeCell ref="H632:J632"/>
    <mergeCell ref="K632:O632"/>
    <mergeCell ref="P632:R632"/>
    <mergeCell ref="S632:T632"/>
    <mergeCell ref="U632:W632"/>
    <mergeCell ref="X633:Y633"/>
    <mergeCell ref="Z633:AA633"/>
    <mergeCell ref="C633:D633"/>
    <mergeCell ref="E633:G633"/>
    <mergeCell ref="H633:J633"/>
    <mergeCell ref="K633:O633"/>
    <mergeCell ref="P633:R633"/>
    <mergeCell ref="S633:T633"/>
    <mergeCell ref="U633:W633"/>
    <mergeCell ref="X634:Y634"/>
    <mergeCell ref="Z634:AA634"/>
    <mergeCell ref="C634:D634"/>
    <mergeCell ref="E634:G634"/>
    <mergeCell ref="H634:J634"/>
    <mergeCell ref="K634:O634"/>
    <mergeCell ref="P634:R634"/>
    <mergeCell ref="S634:T634"/>
    <mergeCell ref="U634:W634"/>
    <mergeCell ref="X635:Y635"/>
    <mergeCell ref="Z635:AA635"/>
    <mergeCell ref="C635:D635"/>
    <mergeCell ref="E635:G635"/>
    <mergeCell ref="H635:J635"/>
    <mergeCell ref="K635:O635"/>
    <mergeCell ref="P635:R635"/>
    <mergeCell ref="S635:T635"/>
    <mergeCell ref="U635:W635"/>
    <mergeCell ref="X636:Y636"/>
    <mergeCell ref="Z636:AA636"/>
    <mergeCell ref="C636:D636"/>
    <mergeCell ref="E636:G636"/>
    <mergeCell ref="H636:J636"/>
    <mergeCell ref="K636:O636"/>
    <mergeCell ref="P636:R636"/>
    <mergeCell ref="S636:T636"/>
    <mergeCell ref="U636:W636"/>
    <mergeCell ref="X637:Y637"/>
    <mergeCell ref="Z637:AA637"/>
    <mergeCell ref="C637:D637"/>
    <mergeCell ref="E637:G637"/>
    <mergeCell ref="H637:J637"/>
    <mergeCell ref="K637:O637"/>
    <mergeCell ref="P637:R637"/>
    <mergeCell ref="S637:T637"/>
    <mergeCell ref="U637:W637"/>
    <mergeCell ref="X638:Y638"/>
    <mergeCell ref="Z638:AA638"/>
    <mergeCell ref="C638:D638"/>
    <mergeCell ref="E638:G638"/>
    <mergeCell ref="H638:J638"/>
    <mergeCell ref="K638:O638"/>
    <mergeCell ref="P638:R638"/>
    <mergeCell ref="S638:T638"/>
    <mergeCell ref="U638:W638"/>
    <mergeCell ref="X639:Y639"/>
    <mergeCell ref="Z639:AA639"/>
    <mergeCell ref="C639:D639"/>
    <mergeCell ref="E639:G639"/>
    <mergeCell ref="H639:J639"/>
    <mergeCell ref="K639:O639"/>
    <mergeCell ref="P639:R639"/>
    <mergeCell ref="S639:T639"/>
    <mergeCell ref="U639:W639"/>
    <mergeCell ref="X640:Y640"/>
    <mergeCell ref="Z640:AA640"/>
    <mergeCell ref="C640:D640"/>
    <mergeCell ref="E640:G640"/>
    <mergeCell ref="H640:J640"/>
    <mergeCell ref="K640:O640"/>
    <mergeCell ref="P640:R640"/>
    <mergeCell ref="S640:T640"/>
    <mergeCell ref="U640:W640"/>
    <mergeCell ref="X641:Y641"/>
    <mergeCell ref="Z641:AA641"/>
    <mergeCell ref="C641:D641"/>
    <mergeCell ref="E641:G641"/>
    <mergeCell ref="H641:J641"/>
    <mergeCell ref="K641:O641"/>
    <mergeCell ref="P641:R641"/>
    <mergeCell ref="S641:T641"/>
    <mergeCell ref="U641:W641"/>
    <mergeCell ref="X642:Y642"/>
    <mergeCell ref="Z642:AA642"/>
    <mergeCell ref="C642:D642"/>
    <mergeCell ref="E642:G642"/>
    <mergeCell ref="H642:J642"/>
    <mergeCell ref="K642:O642"/>
    <mergeCell ref="P642:R642"/>
    <mergeCell ref="S642:T642"/>
    <mergeCell ref="U642:W642"/>
    <mergeCell ref="X643:Y643"/>
    <mergeCell ref="Z643:AA643"/>
    <mergeCell ref="C643:D643"/>
    <mergeCell ref="E643:G643"/>
    <mergeCell ref="H643:J643"/>
    <mergeCell ref="K643:O643"/>
    <mergeCell ref="P643:R643"/>
    <mergeCell ref="S643:T643"/>
    <mergeCell ref="U643:W643"/>
    <mergeCell ref="X644:Y644"/>
    <mergeCell ref="Z644:AA644"/>
    <mergeCell ref="C644:D644"/>
    <mergeCell ref="E644:G644"/>
    <mergeCell ref="H644:J644"/>
    <mergeCell ref="K644:O644"/>
    <mergeCell ref="P644:R644"/>
    <mergeCell ref="S644:T644"/>
    <mergeCell ref="U644:W644"/>
    <mergeCell ref="X645:Y645"/>
    <mergeCell ref="Z645:AA645"/>
    <mergeCell ref="C645:D645"/>
    <mergeCell ref="E645:G645"/>
    <mergeCell ref="H645:J645"/>
    <mergeCell ref="K645:O645"/>
    <mergeCell ref="P645:R645"/>
    <mergeCell ref="S645:T645"/>
    <mergeCell ref="U645:W645"/>
    <mergeCell ref="X646:Y646"/>
    <mergeCell ref="Z646:AA646"/>
    <mergeCell ref="C646:D646"/>
    <mergeCell ref="E646:G646"/>
    <mergeCell ref="H646:J646"/>
    <mergeCell ref="K646:O646"/>
    <mergeCell ref="P646:R646"/>
    <mergeCell ref="S646:T646"/>
    <mergeCell ref="U646:W646"/>
    <mergeCell ref="X647:Y647"/>
    <mergeCell ref="Z647:AA647"/>
    <mergeCell ref="C647:D647"/>
    <mergeCell ref="E647:G647"/>
    <mergeCell ref="H647:J647"/>
    <mergeCell ref="K647:O647"/>
    <mergeCell ref="P647:R647"/>
    <mergeCell ref="S647:T647"/>
    <mergeCell ref="U647:W647"/>
    <mergeCell ref="X648:Y648"/>
    <mergeCell ref="Z648:AA648"/>
    <mergeCell ref="C648:D648"/>
    <mergeCell ref="E648:G648"/>
    <mergeCell ref="H648:J648"/>
    <mergeCell ref="K648:O648"/>
    <mergeCell ref="P648:R648"/>
    <mergeCell ref="S648:T648"/>
    <mergeCell ref="U648:W648"/>
    <mergeCell ref="X649:Y649"/>
    <mergeCell ref="Z649:AA649"/>
    <mergeCell ref="C649:D649"/>
    <mergeCell ref="E649:G649"/>
    <mergeCell ref="H649:J649"/>
    <mergeCell ref="K649:O649"/>
    <mergeCell ref="P649:R649"/>
    <mergeCell ref="S649:T649"/>
    <mergeCell ref="U649:W649"/>
    <mergeCell ref="X650:Y650"/>
    <mergeCell ref="Z650:AA650"/>
    <mergeCell ref="C650:D650"/>
    <mergeCell ref="E650:G650"/>
    <mergeCell ref="H650:J650"/>
    <mergeCell ref="K650:O650"/>
    <mergeCell ref="P650:R650"/>
    <mergeCell ref="S650:T650"/>
    <mergeCell ref="U650:W650"/>
    <mergeCell ref="X651:Y651"/>
    <mergeCell ref="Z651:AA651"/>
    <mergeCell ref="C651:D651"/>
    <mergeCell ref="E651:G651"/>
    <mergeCell ref="H651:J651"/>
    <mergeCell ref="K651:O651"/>
    <mergeCell ref="P651:R651"/>
    <mergeCell ref="S651:T651"/>
    <mergeCell ref="U651:W651"/>
    <mergeCell ref="X652:Y652"/>
    <mergeCell ref="Z652:AA652"/>
    <mergeCell ref="C652:D652"/>
    <mergeCell ref="E652:G652"/>
    <mergeCell ref="H652:J652"/>
    <mergeCell ref="K652:O652"/>
    <mergeCell ref="P652:R652"/>
    <mergeCell ref="S652:T652"/>
    <mergeCell ref="U652:W652"/>
    <mergeCell ref="X653:Y653"/>
    <mergeCell ref="Z653:AA653"/>
    <mergeCell ref="C653:D653"/>
    <mergeCell ref="E653:G653"/>
    <mergeCell ref="H653:J653"/>
    <mergeCell ref="K653:O653"/>
    <mergeCell ref="P653:R653"/>
    <mergeCell ref="S653:T653"/>
    <mergeCell ref="U653:W653"/>
    <mergeCell ref="X654:Y654"/>
    <mergeCell ref="Z654:AA654"/>
    <mergeCell ref="C654:D654"/>
    <mergeCell ref="E654:G654"/>
    <mergeCell ref="H654:J654"/>
    <mergeCell ref="K654:O654"/>
    <mergeCell ref="P654:R654"/>
    <mergeCell ref="S654:T654"/>
    <mergeCell ref="U654:W654"/>
    <mergeCell ref="X655:Y655"/>
    <mergeCell ref="Z655:AA655"/>
    <mergeCell ref="C655:D655"/>
    <mergeCell ref="E655:G655"/>
    <mergeCell ref="H655:J655"/>
    <mergeCell ref="K655:O655"/>
    <mergeCell ref="P655:R655"/>
    <mergeCell ref="S655:T655"/>
    <mergeCell ref="U655:W655"/>
    <mergeCell ref="X656:Y656"/>
    <mergeCell ref="Z656:AA656"/>
    <mergeCell ref="C656:D656"/>
    <mergeCell ref="E656:G656"/>
    <mergeCell ref="H656:J656"/>
    <mergeCell ref="K656:O656"/>
    <mergeCell ref="P656:R656"/>
    <mergeCell ref="S656:T656"/>
    <mergeCell ref="U656:W656"/>
    <mergeCell ref="X657:Y657"/>
    <mergeCell ref="Z657:AA657"/>
    <mergeCell ref="C657:D657"/>
    <mergeCell ref="E657:G657"/>
    <mergeCell ref="H657:J657"/>
    <mergeCell ref="K657:O657"/>
    <mergeCell ref="P657:R657"/>
    <mergeCell ref="S657:T657"/>
    <mergeCell ref="U657:W657"/>
    <mergeCell ref="X658:Y658"/>
    <mergeCell ref="Z658:AA658"/>
    <mergeCell ref="C658:D658"/>
    <mergeCell ref="E658:G658"/>
    <mergeCell ref="H658:J658"/>
    <mergeCell ref="K658:O658"/>
    <mergeCell ref="P658:R658"/>
    <mergeCell ref="S658:T658"/>
    <mergeCell ref="U658:W658"/>
    <mergeCell ref="X659:Y659"/>
    <mergeCell ref="Z659:AA659"/>
    <mergeCell ref="C659:D659"/>
    <mergeCell ref="E659:G659"/>
    <mergeCell ref="H659:J659"/>
    <mergeCell ref="K659:O659"/>
    <mergeCell ref="P659:R659"/>
    <mergeCell ref="S659:T659"/>
    <mergeCell ref="U659:W659"/>
    <mergeCell ref="X660:Y660"/>
    <mergeCell ref="Z660:AA660"/>
    <mergeCell ref="C660:D660"/>
    <mergeCell ref="E660:G660"/>
    <mergeCell ref="H660:J660"/>
    <mergeCell ref="K660:O660"/>
    <mergeCell ref="P660:R660"/>
    <mergeCell ref="S660:T660"/>
    <mergeCell ref="U660:W660"/>
    <mergeCell ref="X661:Y661"/>
    <mergeCell ref="Z661:AA661"/>
    <mergeCell ref="C661:D661"/>
    <mergeCell ref="E661:G661"/>
    <mergeCell ref="H661:J661"/>
    <mergeCell ref="K661:O661"/>
    <mergeCell ref="P661:R661"/>
    <mergeCell ref="S661:T661"/>
    <mergeCell ref="U661:W661"/>
    <mergeCell ref="X662:Y662"/>
    <mergeCell ref="Z662:AA662"/>
    <mergeCell ref="C662:D662"/>
    <mergeCell ref="E662:G662"/>
    <mergeCell ref="H662:J662"/>
    <mergeCell ref="K662:O662"/>
    <mergeCell ref="P662:R662"/>
    <mergeCell ref="S662:T662"/>
    <mergeCell ref="U662:W662"/>
    <mergeCell ref="X663:Y663"/>
    <mergeCell ref="Z663:AA663"/>
    <mergeCell ref="C663:D663"/>
    <mergeCell ref="E663:G663"/>
    <mergeCell ref="H663:J663"/>
    <mergeCell ref="K663:O663"/>
    <mergeCell ref="P663:R663"/>
    <mergeCell ref="S663:T663"/>
    <mergeCell ref="U663:W663"/>
    <mergeCell ref="X664:Y664"/>
    <mergeCell ref="Z664:AA664"/>
    <mergeCell ref="C664:D664"/>
    <mergeCell ref="E664:G664"/>
    <mergeCell ref="H664:J664"/>
    <mergeCell ref="K664:O664"/>
    <mergeCell ref="P664:R664"/>
    <mergeCell ref="S664:T664"/>
    <mergeCell ref="U664:W664"/>
    <mergeCell ref="X665:Y665"/>
    <mergeCell ref="Z665:AA665"/>
    <mergeCell ref="C665:D665"/>
    <mergeCell ref="E665:G665"/>
    <mergeCell ref="H665:J665"/>
    <mergeCell ref="K665:O665"/>
    <mergeCell ref="P665:R665"/>
    <mergeCell ref="S665:T665"/>
    <mergeCell ref="U665:W665"/>
    <mergeCell ref="X666:Y666"/>
    <mergeCell ref="Z666:AA666"/>
    <mergeCell ref="C666:D666"/>
    <mergeCell ref="E666:G666"/>
    <mergeCell ref="H666:J666"/>
    <mergeCell ref="K666:O666"/>
    <mergeCell ref="P666:R666"/>
    <mergeCell ref="S666:T666"/>
    <mergeCell ref="U666:W666"/>
    <mergeCell ref="X667:Y667"/>
    <mergeCell ref="Z667:AA667"/>
    <mergeCell ref="C667:D667"/>
    <mergeCell ref="E667:G667"/>
    <mergeCell ref="H667:J667"/>
    <mergeCell ref="K667:O667"/>
    <mergeCell ref="P667:R667"/>
    <mergeCell ref="S667:T667"/>
    <mergeCell ref="U667:W667"/>
    <mergeCell ref="X668:Y668"/>
    <mergeCell ref="Z668:AA668"/>
    <mergeCell ref="C668:D668"/>
    <mergeCell ref="E668:G668"/>
    <mergeCell ref="H668:J668"/>
    <mergeCell ref="K668:O668"/>
    <mergeCell ref="P668:R668"/>
    <mergeCell ref="S668:T668"/>
    <mergeCell ref="U668:W668"/>
    <mergeCell ref="X669:Y669"/>
    <mergeCell ref="Z669:AA669"/>
    <mergeCell ref="C669:D669"/>
    <mergeCell ref="E669:G669"/>
    <mergeCell ref="H669:J669"/>
    <mergeCell ref="K669:O669"/>
    <mergeCell ref="P669:R669"/>
    <mergeCell ref="S669:T669"/>
    <mergeCell ref="U669:W669"/>
    <mergeCell ref="X670:Y670"/>
    <mergeCell ref="Z670:AA670"/>
    <mergeCell ref="C670:D670"/>
    <mergeCell ref="E670:G670"/>
    <mergeCell ref="H670:J670"/>
    <mergeCell ref="K670:O670"/>
    <mergeCell ref="P670:R670"/>
    <mergeCell ref="S670:T670"/>
    <mergeCell ref="U670:W670"/>
    <mergeCell ref="X671:Y671"/>
    <mergeCell ref="Z671:AA671"/>
    <mergeCell ref="C671:D671"/>
    <mergeCell ref="E671:G671"/>
    <mergeCell ref="H671:J671"/>
    <mergeCell ref="K671:O671"/>
    <mergeCell ref="P671:R671"/>
    <mergeCell ref="S671:T671"/>
    <mergeCell ref="U671:W671"/>
    <mergeCell ref="X672:Y672"/>
    <mergeCell ref="Z672:AA672"/>
    <mergeCell ref="C672:D672"/>
    <mergeCell ref="E672:G672"/>
    <mergeCell ref="H672:J672"/>
    <mergeCell ref="K672:O672"/>
    <mergeCell ref="P672:R672"/>
    <mergeCell ref="S672:T672"/>
    <mergeCell ref="U672:W672"/>
    <mergeCell ref="X673:Y673"/>
    <mergeCell ref="Z673:AA673"/>
    <mergeCell ref="C673:D673"/>
    <mergeCell ref="E673:G673"/>
    <mergeCell ref="H673:J673"/>
    <mergeCell ref="K673:O673"/>
    <mergeCell ref="P673:R673"/>
    <mergeCell ref="S673:T673"/>
    <mergeCell ref="U673:W673"/>
    <mergeCell ref="X674:Y674"/>
    <mergeCell ref="Z674:AA674"/>
    <mergeCell ref="C674:D674"/>
    <mergeCell ref="E674:G674"/>
    <mergeCell ref="H674:J674"/>
    <mergeCell ref="K674:O674"/>
    <mergeCell ref="P674:R674"/>
    <mergeCell ref="S674:T674"/>
    <mergeCell ref="U674:W674"/>
    <mergeCell ref="X675:Y675"/>
    <mergeCell ref="Z675:AA675"/>
    <mergeCell ref="C675:D675"/>
    <mergeCell ref="E675:G675"/>
    <mergeCell ref="H675:J675"/>
    <mergeCell ref="K675:O675"/>
    <mergeCell ref="P675:R675"/>
    <mergeCell ref="S675:T675"/>
    <mergeCell ref="U675:W675"/>
    <mergeCell ref="X676:Y676"/>
    <mergeCell ref="Z676:AA676"/>
    <mergeCell ref="C676:D676"/>
    <mergeCell ref="E676:G676"/>
    <mergeCell ref="H676:J676"/>
    <mergeCell ref="K676:O676"/>
    <mergeCell ref="P676:R676"/>
    <mergeCell ref="S676:T676"/>
    <mergeCell ref="U676:W676"/>
    <mergeCell ref="X677:Y677"/>
    <mergeCell ref="Z677:AA677"/>
    <mergeCell ref="C677:D677"/>
    <mergeCell ref="E677:G677"/>
    <mergeCell ref="H677:J677"/>
    <mergeCell ref="K677:O677"/>
    <mergeCell ref="P677:R677"/>
    <mergeCell ref="S677:T677"/>
    <mergeCell ref="U677:W677"/>
    <mergeCell ref="X678:Y678"/>
    <mergeCell ref="Z678:AA678"/>
    <mergeCell ref="C678:D678"/>
    <mergeCell ref="E678:G678"/>
    <mergeCell ref="H678:J678"/>
    <mergeCell ref="K678:O678"/>
    <mergeCell ref="P678:R678"/>
    <mergeCell ref="S678:T678"/>
    <mergeCell ref="U678:W678"/>
    <mergeCell ref="X679:Y679"/>
    <mergeCell ref="Z679:AA679"/>
    <mergeCell ref="C679:D679"/>
    <mergeCell ref="E679:G679"/>
    <mergeCell ref="H679:J679"/>
    <mergeCell ref="K679:O679"/>
    <mergeCell ref="P679:R679"/>
    <mergeCell ref="S679:T679"/>
    <mergeCell ref="U679:W679"/>
    <mergeCell ref="X680:Y680"/>
    <mergeCell ref="Z680:AA680"/>
    <mergeCell ref="C680:D680"/>
    <mergeCell ref="E680:G680"/>
    <mergeCell ref="H680:J680"/>
    <mergeCell ref="K680:O680"/>
    <mergeCell ref="P680:R680"/>
    <mergeCell ref="S680:T680"/>
    <mergeCell ref="U680:W680"/>
    <mergeCell ref="X681:Y681"/>
    <mergeCell ref="Z681:AA681"/>
    <mergeCell ref="C681:D681"/>
    <mergeCell ref="E681:G681"/>
    <mergeCell ref="H681:J681"/>
    <mergeCell ref="K681:O681"/>
    <mergeCell ref="P681:R681"/>
    <mergeCell ref="S681:T681"/>
    <mergeCell ref="U681:W681"/>
    <mergeCell ref="X682:Y682"/>
    <mergeCell ref="Z682:AA682"/>
    <mergeCell ref="C682:D682"/>
    <mergeCell ref="E682:G682"/>
    <mergeCell ref="H682:J682"/>
    <mergeCell ref="K682:O682"/>
    <mergeCell ref="P682:R682"/>
    <mergeCell ref="S682:T682"/>
    <mergeCell ref="U682:W682"/>
    <mergeCell ref="X683:Y683"/>
    <mergeCell ref="Z683:AA683"/>
    <mergeCell ref="C683:D683"/>
    <mergeCell ref="E683:G683"/>
    <mergeCell ref="H683:J683"/>
    <mergeCell ref="K683:O683"/>
    <mergeCell ref="P683:R683"/>
    <mergeCell ref="S683:T683"/>
    <mergeCell ref="U683:W683"/>
    <mergeCell ref="X684:Y684"/>
    <mergeCell ref="Z684:AA684"/>
    <mergeCell ref="C684:D684"/>
    <mergeCell ref="E684:G684"/>
    <mergeCell ref="H684:J684"/>
    <mergeCell ref="K684:O684"/>
    <mergeCell ref="P684:R684"/>
    <mergeCell ref="S684:T684"/>
    <mergeCell ref="U684:W684"/>
    <mergeCell ref="X685:Y685"/>
    <mergeCell ref="Z685:AA685"/>
    <mergeCell ref="C685:D685"/>
    <mergeCell ref="E685:G685"/>
    <mergeCell ref="H685:J685"/>
    <mergeCell ref="K685:O685"/>
    <mergeCell ref="P685:R685"/>
    <mergeCell ref="S685:T685"/>
    <mergeCell ref="U685:W685"/>
    <mergeCell ref="X686:Y686"/>
    <mergeCell ref="Z686:AA686"/>
    <mergeCell ref="C686:D686"/>
    <mergeCell ref="E686:G686"/>
    <mergeCell ref="H686:J686"/>
    <mergeCell ref="K686:O686"/>
    <mergeCell ref="P686:R686"/>
    <mergeCell ref="S686:T686"/>
    <mergeCell ref="U686:W686"/>
    <mergeCell ref="X687:Y687"/>
    <mergeCell ref="Z687:AA687"/>
    <mergeCell ref="C687:D687"/>
    <mergeCell ref="E687:G687"/>
    <mergeCell ref="H687:J687"/>
    <mergeCell ref="K687:O687"/>
    <mergeCell ref="P687:R687"/>
    <mergeCell ref="S687:T687"/>
    <mergeCell ref="U687:W687"/>
    <mergeCell ref="X688:Y688"/>
    <mergeCell ref="Z688:AA688"/>
    <mergeCell ref="C688:D688"/>
    <mergeCell ref="E688:G688"/>
    <mergeCell ref="H688:J688"/>
    <mergeCell ref="K688:O688"/>
    <mergeCell ref="P688:R688"/>
    <mergeCell ref="S688:T688"/>
    <mergeCell ref="U688:W688"/>
    <mergeCell ref="X689:Y689"/>
    <mergeCell ref="Z689:AA689"/>
    <mergeCell ref="C689:D689"/>
    <mergeCell ref="E689:G689"/>
    <mergeCell ref="H689:J689"/>
    <mergeCell ref="K689:O689"/>
    <mergeCell ref="P689:R689"/>
    <mergeCell ref="S689:T689"/>
    <mergeCell ref="U689:W689"/>
    <mergeCell ref="X690:Y690"/>
    <mergeCell ref="Z690:AA690"/>
    <mergeCell ref="C690:D690"/>
    <mergeCell ref="E690:G690"/>
    <mergeCell ref="H690:J690"/>
    <mergeCell ref="K690:O690"/>
    <mergeCell ref="P690:R690"/>
    <mergeCell ref="S690:T690"/>
    <mergeCell ref="U690:W690"/>
    <mergeCell ref="X691:Y691"/>
    <mergeCell ref="Z691:AA691"/>
    <mergeCell ref="C691:D691"/>
    <mergeCell ref="E691:G691"/>
    <mergeCell ref="H691:J691"/>
    <mergeCell ref="K691:O691"/>
    <mergeCell ref="P691:R691"/>
    <mergeCell ref="S691:T691"/>
    <mergeCell ref="U691:W691"/>
    <mergeCell ref="X692:Y692"/>
    <mergeCell ref="Z692:AA692"/>
    <mergeCell ref="C692:D692"/>
    <mergeCell ref="E692:G692"/>
    <mergeCell ref="H692:J692"/>
    <mergeCell ref="K692:O692"/>
    <mergeCell ref="P692:R692"/>
    <mergeCell ref="S692:T692"/>
    <mergeCell ref="U692:W692"/>
    <mergeCell ref="X693:Y693"/>
    <mergeCell ref="Z693:AA693"/>
    <mergeCell ref="C693:D693"/>
    <mergeCell ref="E693:G693"/>
    <mergeCell ref="H693:J693"/>
    <mergeCell ref="K693:O693"/>
    <mergeCell ref="P693:R693"/>
    <mergeCell ref="S693:T693"/>
    <mergeCell ref="U693:W693"/>
    <mergeCell ref="X694:Y694"/>
    <mergeCell ref="Z694:AA694"/>
    <mergeCell ref="C694:D694"/>
    <mergeCell ref="E694:G694"/>
    <mergeCell ref="H694:J694"/>
    <mergeCell ref="K694:O694"/>
    <mergeCell ref="P694:R694"/>
    <mergeCell ref="S694:T694"/>
    <mergeCell ref="U694:W694"/>
    <mergeCell ref="X695:Y695"/>
    <mergeCell ref="Z695:AA695"/>
    <mergeCell ref="C695:D695"/>
    <mergeCell ref="E695:G695"/>
    <mergeCell ref="H695:J695"/>
    <mergeCell ref="K695:O695"/>
    <mergeCell ref="P695:R695"/>
    <mergeCell ref="S695:T695"/>
    <mergeCell ref="U695:W695"/>
    <mergeCell ref="X696:Y696"/>
    <mergeCell ref="Z696:AA696"/>
    <mergeCell ref="C696:D696"/>
    <mergeCell ref="E696:G696"/>
    <mergeCell ref="H696:J696"/>
    <mergeCell ref="K696:O696"/>
    <mergeCell ref="P696:R696"/>
    <mergeCell ref="S696:T696"/>
    <mergeCell ref="U696:W696"/>
    <mergeCell ref="X697:Y697"/>
    <mergeCell ref="Z697:AA697"/>
    <mergeCell ref="C697:D697"/>
    <mergeCell ref="E697:G697"/>
    <mergeCell ref="H697:J697"/>
    <mergeCell ref="K697:O697"/>
    <mergeCell ref="P697:R697"/>
    <mergeCell ref="S697:T697"/>
    <mergeCell ref="U697:W697"/>
    <mergeCell ref="X698:Y698"/>
    <mergeCell ref="Z698:AA698"/>
    <mergeCell ref="C698:D698"/>
    <mergeCell ref="E698:G698"/>
    <mergeCell ref="H698:J698"/>
    <mergeCell ref="K698:O698"/>
    <mergeCell ref="P698:R698"/>
    <mergeCell ref="S698:T698"/>
    <mergeCell ref="U698:W698"/>
    <mergeCell ref="X699:Y699"/>
    <mergeCell ref="Z699:AA699"/>
    <mergeCell ref="C699:D699"/>
    <mergeCell ref="E699:G699"/>
    <mergeCell ref="H699:J699"/>
    <mergeCell ref="K699:O699"/>
    <mergeCell ref="P699:R699"/>
    <mergeCell ref="S699:T699"/>
    <mergeCell ref="U699:W699"/>
    <mergeCell ref="X700:Y700"/>
    <mergeCell ref="Z700:AA700"/>
    <mergeCell ref="C700:D700"/>
    <mergeCell ref="E700:G700"/>
    <mergeCell ref="H700:J700"/>
    <mergeCell ref="K700:O700"/>
    <mergeCell ref="P700:R700"/>
    <mergeCell ref="S700:T700"/>
    <mergeCell ref="U700:W700"/>
    <mergeCell ref="X701:Y701"/>
    <mergeCell ref="Z701:AA701"/>
    <mergeCell ref="C701:D701"/>
    <mergeCell ref="E701:G701"/>
    <mergeCell ref="H701:J701"/>
    <mergeCell ref="K701:O701"/>
    <mergeCell ref="P701:R701"/>
    <mergeCell ref="S701:T701"/>
    <mergeCell ref="U701:W701"/>
    <mergeCell ref="X702:Y702"/>
    <mergeCell ref="Z702:AA702"/>
    <mergeCell ref="C702:D702"/>
    <mergeCell ref="E702:G702"/>
    <mergeCell ref="H702:J702"/>
    <mergeCell ref="K702:O702"/>
    <mergeCell ref="P702:R702"/>
    <mergeCell ref="S702:T702"/>
    <mergeCell ref="U702:W702"/>
    <mergeCell ref="X703:Y703"/>
    <mergeCell ref="Z703:AA703"/>
    <mergeCell ref="C703:D703"/>
    <mergeCell ref="E703:G703"/>
    <mergeCell ref="H703:J703"/>
    <mergeCell ref="K703:O703"/>
    <mergeCell ref="P703:R703"/>
    <mergeCell ref="S703:T703"/>
    <mergeCell ref="U703:W703"/>
    <mergeCell ref="X704:Y704"/>
    <mergeCell ref="Z704:AA704"/>
    <mergeCell ref="C704:D704"/>
    <mergeCell ref="E704:G704"/>
    <mergeCell ref="H704:J704"/>
    <mergeCell ref="K704:O704"/>
    <mergeCell ref="P704:R704"/>
    <mergeCell ref="S704:T704"/>
    <mergeCell ref="U704:W704"/>
    <mergeCell ref="X705:Y705"/>
    <mergeCell ref="Z705:AA705"/>
    <mergeCell ref="C705:D705"/>
    <mergeCell ref="E705:G705"/>
    <mergeCell ref="H705:J705"/>
    <mergeCell ref="K705:O705"/>
    <mergeCell ref="P705:R705"/>
    <mergeCell ref="S705:T705"/>
    <mergeCell ref="U705:W705"/>
    <mergeCell ref="X706:Y706"/>
    <mergeCell ref="Z706:AA706"/>
    <mergeCell ref="C706:D706"/>
    <mergeCell ref="E706:G706"/>
    <mergeCell ref="H706:J706"/>
    <mergeCell ref="K706:O706"/>
    <mergeCell ref="P706:R706"/>
    <mergeCell ref="S706:T706"/>
    <mergeCell ref="U706:W706"/>
    <mergeCell ref="X707:Y707"/>
    <mergeCell ref="Z707:AA707"/>
    <mergeCell ref="C707:D707"/>
    <mergeCell ref="E707:G707"/>
    <mergeCell ref="H707:J707"/>
    <mergeCell ref="K707:O707"/>
    <mergeCell ref="P707:R707"/>
    <mergeCell ref="S707:T707"/>
    <mergeCell ref="U707:W707"/>
    <mergeCell ref="X708:Y708"/>
    <mergeCell ref="Z708:AA708"/>
    <mergeCell ref="C708:D708"/>
    <mergeCell ref="E708:G708"/>
    <mergeCell ref="H708:J708"/>
    <mergeCell ref="K708:O708"/>
    <mergeCell ref="P708:R708"/>
    <mergeCell ref="S708:T708"/>
    <mergeCell ref="U708:W708"/>
    <mergeCell ref="X709:Y709"/>
    <mergeCell ref="Z709:AA709"/>
    <mergeCell ref="C709:D709"/>
    <mergeCell ref="E709:G709"/>
    <mergeCell ref="H709:J709"/>
    <mergeCell ref="K709:O709"/>
    <mergeCell ref="P709:R709"/>
    <mergeCell ref="S709:T709"/>
    <mergeCell ref="U709:W709"/>
    <mergeCell ref="X710:Y710"/>
    <mergeCell ref="Z710:AA710"/>
    <mergeCell ref="C710:D710"/>
    <mergeCell ref="E710:G710"/>
    <mergeCell ref="H710:J710"/>
    <mergeCell ref="K710:O710"/>
    <mergeCell ref="P710:R710"/>
    <mergeCell ref="S710:T710"/>
    <mergeCell ref="U710:W710"/>
    <mergeCell ref="X711:Y711"/>
    <mergeCell ref="Z711:AA711"/>
    <mergeCell ref="C711:D711"/>
    <mergeCell ref="E711:G711"/>
    <mergeCell ref="H711:J711"/>
    <mergeCell ref="K711:O711"/>
    <mergeCell ref="P711:R711"/>
    <mergeCell ref="S711:T711"/>
    <mergeCell ref="U711:W711"/>
    <mergeCell ref="X712:Y712"/>
    <mergeCell ref="Z712:AA712"/>
    <mergeCell ref="C712:D712"/>
    <mergeCell ref="E712:G712"/>
    <mergeCell ref="H712:J712"/>
    <mergeCell ref="K712:O712"/>
    <mergeCell ref="P712:R712"/>
    <mergeCell ref="S712:T712"/>
    <mergeCell ref="U712:W712"/>
    <mergeCell ref="X713:Y713"/>
    <mergeCell ref="Z713:AA713"/>
    <mergeCell ref="C713:D713"/>
    <mergeCell ref="E713:G713"/>
    <mergeCell ref="H713:J713"/>
    <mergeCell ref="K713:O713"/>
    <mergeCell ref="P713:R713"/>
    <mergeCell ref="S713:T713"/>
    <mergeCell ref="U713:W713"/>
    <mergeCell ref="X714:Y714"/>
    <mergeCell ref="Z714:AA714"/>
    <mergeCell ref="C714:D714"/>
    <mergeCell ref="E714:G714"/>
    <mergeCell ref="H714:J714"/>
    <mergeCell ref="K714:O714"/>
    <mergeCell ref="P714:R714"/>
    <mergeCell ref="S714:T714"/>
    <mergeCell ref="U714:W714"/>
    <mergeCell ref="X715:Y715"/>
    <mergeCell ref="Z715:AA715"/>
    <mergeCell ref="C715:D715"/>
    <mergeCell ref="E715:G715"/>
    <mergeCell ref="H715:J715"/>
    <mergeCell ref="K715:O715"/>
    <mergeCell ref="P715:R715"/>
    <mergeCell ref="S715:T715"/>
    <mergeCell ref="U715:W715"/>
    <mergeCell ref="X716:Y716"/>
    <mergeCell ref="Z716:AA716"/>
    <mergeCell ref="C716:D716"/>
    <mergeCell ref="E716:G716"/>
    <mergeCell ref="H716:J716"/>
    <mergeCell ref="K716:O716"/>
    <mergeCell ref="P716:R716"/>
    <mergeCell ref="S716:T716"/>
    <mergeCell ref="U716:W716"/>
    <mergeCell ref="X717:Y717"/>
    <mergeCell ref="Z717:AA717"/>
    <mergeCell ref="C717:D717"/>
    <mergeCell ref="E717:G717"/>
    <mergeCell ref="H717:J717"/>
    <mergeCell ref="K717:O717"/>
    <mergeCell ref="P717:R717"/>
    <mergeCell ref="S717:T717"/>
    <mergeCell ref="U717:W717"/>
    <mergeCell ref="X718:Y718"/>
    <mergeCell ref="Z718:AA718"/>
    <mergeCell ref="C718:D718"/>
    <mergeCell ref="E718:G718"/>
    <mergeCell ref="H718:J718"/>
    <mergeCell ref="K718:O718"/>
    <mergeCell ref="P718:R718"/>
    <mergeCell ref="S718:T718"/>
    <mergeCell ref="U718:W718"/>
    <mergeCell ref="X719:Y719"/>
    <mergeCell ref="Z719:AA719"/>
    <mergeCell ref="C719:D719"/>
    <mergeCell ref="E719:G719"/>
    <mergeCell ref="H719:J719"/>
    <mergeCell ref="K719:O719"/>
    <mergeCell ref="P719:R719"/>
    <mergeCell ref="S719:T719"/>
    <mergeCell ref="U719:W719"/>
    <mergeCell ref="X720:Y720"/>
    <mergeCell ref="Z720:AA720"/>
    <mergeCell ref="C720:D720"/>
    <mergeCell ref="E720:G720"/>
    <mergeCell ref="H720:J720"/>
    <mergeCell ref="K720:O720"/>
    <mergeCell ref="P720:R720"/>
    <mergeCell ref="S720:T720"/>
    <mergeCell ref="U720:W720"/>
    <mergeCell ref="X721:Y721"/>
    <mergeCell ref="Z721:AA721"/>
    <mergeCell ref="C721:D721"/>
    <mergeCell ref="E721:G721"/>
    <mergeCell ref="H721:J721"/>
    <mergeCell ref="K721:O721"/>
    <mergeCell ref="P721:R721"/>
    <mergeCell ref="S721:T721"/>
    <mergeCell ref="U721:W721"/>
    <mergeCell ref="X722:Y722"/>
    <mergeCell ref="Z722:AA722"/>
    <mergeCell ref="C722:D722"/>
    <mergeCell ref="E722:G722"/>
    <mergeCell ref="H722:J722"/>
    <mergeCell ref="K722:O722"/>
    <mergeCell ref="P722:R722"/>
    <mergeCell ref="S722:T722"/>
    <mergeCell ref="U722:W722"/>
    <mergeCell ref="X723:Y723"/>
    <mergeCell ref="Z723:AA723"/>
    <mergeCell ref="C723:D723"/>
    <mergeCell ref="E723:G723"/>
    <mergeCell ref="H723:J723"/>
    <mergeCell ref="K723:O723"/>
    <mergeCell ref="P723:R723"/>
    <mergeCell ref="S723:T723"/>
    <mergeCell ref="U723:W723"/>
    <mergeCell ref="X724:Y724"/>
    <mergeCell ref="Z724:AA724"/>
    <mergeCell ref="C724:D724"/>
    <mergeCell ref="E724:G724"/>
    <mergeCell ref="H724:J724"/>
    <mergeCell ref="K724:O724"/>
    <mergeCell ref="P724:R724"/>
    <mergeCell ref="S724:T724"/>
    <mergeCell ref="U724:W724"/>
    <mergeCell ref="X725:Y725"/>
    <mergeCell ref="Z725:AA725"/>
    <mergeCell ref="C725:D725"/>
    <mergeCell ref="E725:G725"/>
    <mergeCell ref="H725:J725"/>
    <mergeCell ref="K725:O725"/>
    <mergeCell ref="P725:R725"/>
    <mergeCell ref="S725:T725"/>
    <mergeCell ref="U725:W725"/>
    <mergeCell ref="X726:Y726"/>
    <mergeCell ref="Z726:AA726"/>
    <mergeCell ref="C726:D726"/>
    <mergeCell ref="E726:G726"/>
    <mergeCell ref="H726:J726"/>
    <mergeCell ref="K726:O726"/>
    <mergeCell ref="P726:R726"/>
    <mergeCell ref="S726:T726"/>
    <mergeCell ref="U726:W726"/>
    <mergeCell ref="X727:Y727"/>
    <mergeCell ref="Z727:AA727"/>
    <mergeCell ref="C727:D727"/>
    <mergeCell ref="E727:G727"/>
    <mergeCell ref="H727:J727"/>
    <mergeCell ref="K727:O727"/>
    <mergeCell ref="P727:R727"/>
    <mergeCell ref="S727:T727"/>
    <mergeCell ref="U727:W727"/>
    <mergeCell ref="X728:Y728"/>
    <mergeCell ref="Z728:AA728"/>
    <mergeCell ref="C728:D728"/>
    <mergeCell ref="E728:G728"/>
    <mergeCell ref="H728:J728"/>
    <mergeCell ref="K728:O728"/>
    <mergeCell ref="P728:R728"/>
    <mergeCell ref="S728:T728"/>
    <mergeCell ref="U728:W728"/>
    <mergeCell ref="X729:Y729"/>
    <mergeCell ref="Z729:AA729"/>
    <mergeCell ref="C729:D729"/>
    <mergeCell ref="E729:G729"/>
    <mergeCell ref="H729:J729"/>
    <mergeCell ref="K729:O729"/>
    <mergeCell ref="P729:R729"/>
    <mergeCell ref="S729:T729"/>
    <mergeCell ref="U729:W729"/>
    <mergeCell ref="X730:Y730"/>
    <mergeCell ref="Z730:AA730"/>
    <mergeCell ref="C730:D730"/>
    <mergeCell ref="E730:G730"/>
    <mergeCell ref="H730:J730"/>
    <mergeCell ref="K730:O730"/>
    <mergeCell ref="P730:R730"/>
    <mergeCell ref="S730:T730"/>
    <mergeCell ref="U730:W730"/>
    <mergeCell ref="X731:Y731"/>
    <mergeCell ref="Z731:AA731"/>
    <mergeCell ref="C731:D731"/>
    <mergeCell ref="E731:G731"/>
    <mergeCell ref="H731:J731"/>
    <mergeCell ref="K731:O731"/>
    <mergeCell ref="P731:R731"/>
    <mergeCell ref="S731:T731"/>
    <mergeCell ref="U731:W731"/>
    <mergeCell ref="X732:Y732"/>
    <mergeCell ref="Z732:AA732"/>
    <mergeCell ref="C732:D732"/>
    <mergeCell ref="E732:G732"/>
    <mergeCell ref="H732:J732"/>
    <mergeCell ref="K732:O732"/>
    <mergeCell ref="P732:R732"/>
    <mergeCell ref="S732:T732"/>
    <mergeCell ref="U732:W732"/>
    <mergeCell ref="X733:Y733"/>
    <mergeCell ref="Z733:AA733"/>
    <mergeCell ref="C733:D733"/>
    <mergeCell ref="E733:G733"/>
    <mergeCell ref="H733:J733"/>
    <mergeCell ref="K733:O733"/>
    <mergeCell ref="P733:R733"/>
    <mergeCell ref="S733:T733"/>
    <mergeCell ref="U733:W733"/>
    <mergeCell ref="X734:Y734"/>
    <mergeCell ref="Z734:AA734"/>
    <mergeCell ref="C734:D734"/>
    <mergeCell ref="E734:G734"/>
    <mergeCell ref="H734:J734"/>
    <mergeCell ref="K734:O734"/>
    <mergeCell ref="P734:R734"/>
    <mergeCell ref="S734:T734"/>
    <mergeCell ref="U734:W734"/>
    <mergeCell ref="X735:Y735"/>
    <mergeCell ref="Z735:AA735"/>
    <mergeCell ref="C735:D735"/>
    <mergeCell ref="E735:G735"/>
    <mergeCell ref="H735:J735"/>
    <mergeCell ref="K735:O735"/>
    <mergeCell ref="P735:R735"/>
    <mergeCell ref="S735:T735"/>
    <mergeCell ref="U735:W735"/>
    <mergeCell ref="X736:Y736"/>
    <mergeCell ref="Z736:AA736"/>
    <mergeCell ref="C736:D736"/>
    <mergeCell ref="E736:G736"/>
    <mergeCell ref="H736:J736"/>
    <mergeCell ref="K736:O736"/>
    <mergeCell ref="P736:R736"/>
    <mergeCell ref="S736:T736"/>
    <mergeCell ref="U736:W736"/>
    <mergeCell ref="X737:Y737"/>
    <mergeCell ref="Z737:AA737"/>
    <mergeCell ref="C737:D737"/>
    <mergeCell ref="E737:G737"/>
    <mergeCell ref="H737:J737"/>
    <mergeCell ref="K737:O737"/>
    <mergeCell ref="P737:R737"/>
    <mergeCell ref="S737:T737"/>
    <mergeCell ref="U737:W737"/>
    <mergeCell ref="X738:Y738"/>
    <mergeCell ref="Z738:AA738"/>
    <mergeCell ref="C738:D738"/>
    <mergeCell ref="E738:G738"/>
    <mergeCell ref="H738:J738"/>
    <mergeCell ref="K738:O738"/>
    <mergeCell ref="P738:R738"/>
    <mergeCell ref="S738:T738"/>
    <mergeCell ref="U738:W738"/>
    <mergeCell ref="X739:Y739"/>
    <mergeCell ref="Z739:AA739"/>
    <mergeCell ref="C739:D739"/>
    <mergeCell ref="E739:G739"/>
    <mergeCell ref="H739:J739"/>
    <mergeCell ref="K739:O739"/>
    <mergeCell ref="P739:R739"/>
    <mergeCell ref="S739:T739"/>
    <mergeCell ref="U739:W739"/>
    <mergeCell ref="X740:Y740"/>
    <mergeCell ref="Z740:AA740"/>
    <mergeCell ref="C740:D740"/>
    <mergeCell ref="E740:G740"/>
    <mergeCell ref="H740:J740"/>
    <mergeCell ref="K740:O740"/>
    <mergeCell ref="P740:R740"/>
    <mergeCell ref="S740:T740"/>
    <mergeCell ref="U740:W740"/>
    <mergeCell ref="X741:Y741"/>
    <mergeCell ref="Z741:AA741"/>
    <mergeCell ref="C741:D741"/>
    <mergeCell ref="E741:G741"/>
    <mergeCell ref="H741:J741"/>
    <mergeCell ref="K741:O741"/>
    <mergeCell ref="P741:R741"/>
    <mergeCell ref="S741:T741"/>
    <mergeCell ref="U741:W741"/>
    <mergeCell ref="X742:Y742"/>
    <mergeCell ref="Z742:AA742"/>
    <mergeCell ref="C742:D742"/>
    <mergeCell ref="E742:G742"/>
    <mergeCell ref="H742:J742"/>
    <mergeCell ref="K742:O742"/>
    <mergeCell ref="P742:R742"/>
    <mergeCell ref="S742:T742"/>
    <mergeCell ref="U742:W742"/>
    <mergeCell ref="X743:Y743"/>
    <mergeCell ref="Z743:AA743"/>
    <mergeCell ref="C743:D743"/>
    <mergeCell ref="E743:G743"/>
    <mergeCell ref="H743:J743"/>
    <mergeCell ref="K743:O743"/>
    <mergeCell ref="P743:R743"/>
    <mergeCell ref="S743:T743"/>
    <mergeCell ref="U743:W743"/>
    <mergeCell ref="X744:Y744"/>
    <mergeCell ref="Z744:AA744"/>
    <mergeCell ref="C744:D744"/>
    <mergeCell ref="E744:G744"/>
    <mergeCell ref="H744:J744"/>
    <mergeCell ref="K744:O744"/>
    <mergeCell ref="P744:R744"/>
    <mergeCell ref="S744:T744"/>
    <mergeCell ref="U744:W744"/>
    <mergeCell ref="X745:Y745"/>
    <mergeCell ref="Z745:AA745"/>
    <mergeCell ref="C745:D745"/>
    <mergeCell ref="E745:G745"/>
    <mergeCell ref="H745:J745"/>
    <mergeCell ref="K745:O745"/>
    <mergeCell ref="P745:R745"/>
    <mergeCell ref="S745:T745"/>
    <mergeCell ref="U745:W745"/>
    <mergeCell ref="X746:Y746"/>
    <mergeCell ref="Z746:AA746"/>
    <mergeCell ref="C746:D746"/>
    <mergeCell ref="E746:G746"/>
    <mergeCell ref="H746:J746"/>
    <mergeCell ref="K746:O746"/>
    <mergeCell ref="P746:R746"/>
    <mergeCell ref="S746:T746"/>
    <mergeCell ref="U746:W746"/>
    <mergeCell ref="X747:Y747"/>
    <mergeCell ref="Z747:AA747"/>
    <mergeCell ref="C747:D747"/>
    <mergeCell ref="E747:G747"/>
    <mergeCell ref="H747:J747"/>
    <mergeCell ref="K747:O747"/>
    <mergeCell ref="P747:R747"/>
    <mergeCell ref="S747:T747"/>
    <mergeCell ref="U747:W747"/>
    <mergeCell ref="X748:Y748"/>
    <mergeCell ref="Z748:AA748"/>
    <mergeCell ref="C748:D748"/>
    <mergeCell ref="E748:G748"/>
    <mergeCell ref="H748:J748"/>
    <mergeCell ref="K748:O748"/>
    <mergeCell ref="P748:R748"/>
    <mergeCell ref="S748:T748"/>
    <mergeCell ref="U748:W748"/>
    <mergeCell ref="X749:Y749"/>
    <mergeCell ref="Z749:AA749"/>
    <mergeCell ref="C749:D749"/>
    <mergeCell ref="E749:G749"/>
    <mergeCell ref="H749:J749"/>
    <mergeCell ref="K749:O749"/>
    <mergeCell ref="P749:R749"/>
    <mergeCell ref="S749:T749"/>
    <mergeCell ref="U749:W749"/>
    <mergeCell ref="X750:Y750"/>
    <mergeCell ref="Z750:AA750"/>
    <mergeCell ref="C750:D750"/>
    <mergeCell ref="E750:G750"/>
    <mergeCell ref="H750:J750"/>
    <mergeCell ref="K750:O750"/>
    <mergeCell ref="P750:R750"/>
    <mergeCell ref="S750:T750"/>
    <mergeCell ref="U750:W750"/>
    <mergeCell ref="X751:Y751"/>
    <mergeCell ref="Z751:AA751"/>
    <mergeCell ref="C751:D751"/>
    <mergeCell ref="E751:G751"/>
    <mergeCell ref="H751:J751"/>
    <mergeCell ref="K751:O751"/>
    <mergeCell ref="P751:R751"/>
    <mergeCell ref="S751:T751"/>
    <mergeCell ref="U751:W751"/>
    <mergeCell ref="X752:Y752"/>
    <mergeCell ref="Z752:AA752"/>
    <mergeCell ref="C752:D752"/>
    <mergeCell ref="E752:G752"/>
    <mergeCell ref="H752:J752"/>
    <mergeCell ref="K752:O752"/>
    <mergeCell ref="P752:R752"/>
    <mergeCell ref="S752:T752"/>
    <mergeCell ref="U752:W752"/>
    <mergeCell ref="X753:Y753"/>
    <mergeCell ref="Z753:AA753"/>
    <mergeCell ref="C753:D753"/>
    <mergeCell ref="E753:G753"/>
    <mergeCell ref="H753:J753"/>
    <mergeCell ref="K753:O753"/>
    <mergeCell ref="P753:R753"/>
    <mergeCell ref="S753:T753"/>
    <mergeCell ref="U753:W753"/>
    <mergeCell ref="X754:Y754"/>
    <mergeCell ref="Z754:AA754"/>
    <mergeCell ref="C754:D754"/>
    <mergeCell ref="E754:G754"/>
    <mergeCell ref="H754:J754"/>
    <mergeCell ref="K754:O754"/>
    <mergeCell ref="P754:R754"/>
    <mergeCell ref="S754:T754"/>
    <mergeCell ref="U754:W754"/>
    <mergeCell ref="X755:Y755"/>
    <mergeCell ref="Z755:AA755"/>
    <mergeCell ref="C755:D755"/>
    <mergeCell ref="E755:G755"/>
    <mergeCell ref="H755:J755"/>
    <mergeCell ref="K755:O755"/>
    <mergeCell ref="P755:R755"/>
    <mergeCell ref="S755:T755"/>
    <mergeCell ref="U755:W755"/>
    <mergeCell ref="X756:Y756"/>
    <mergeCell ref="Z756:AA756"/>
    <mergeCell ref="C756:D756"/>
    <mergeCell ref="E756:G756"/>
    <mergeCell ref="H756:J756"/>
    <mergeCell ref="K756:O756"/>
    <mergeCell ref="P756:R756"/>
    <mergeCell ref="S756:T756"/>
    <mergeCell ref="U756:W756"/>
    <mergeCell ref="X757:Y757"/>
    <mergeCell ref="Z757:AA757"/>
    <mergeCell ref="C757:D757"/>
    <mergeCell ref="E757:G757"/>
    <mergeCell ref="H757:J757"/>
    <mergeCell ref="K757:O757"/>
    <mergeCell ref="P757:R757"/>
    <mergeCell ref="S757:T757"/>
    <mergeCell ref="U757:W757"/>
    <mergeCell ref="X758:Y758"/>
    <mergeCell ref="Z758:AA758"/>
    <mergeCell ref="C758:D758"/>
    <mergeCell ref="E758:G758"/>
    <mergeCell ref="H758:J758"/>
    <mergeCell ref="K758:O758"/>
    <mergeCell ref="P758:R758"/>
    <mergeCell ref="S758:T758"/>
    <mergeCell ref="U758:W758"/>
    <mergeCell ref="X759:Y759"/>
    <mergeCell ref="Z759:AA759"/>
    <mergeCell ref="C759:D759"/>
    <mergeCell ref="E759:G759"/>
    <mergeCell ref="H759:J759"/>
    <mergeCell ref="K759:O759"/>
    <mergeCell ref="P759:R759"/>
    <mergeCell ref="S759:T759"/>
    <mergeCell ref="U759:W759"/>
    <mergeCell ref="X760:Y760"/>
    <mergeCell ref="Z760:AA760"/>
    <mergeCell ref="C760:D760"/>
    <mergeCell ref="E760:G760"/>
    <mergeCell ref="H760:J760"/>
    <mergeCell ref="K760:O760"/>
    <mergeCell ref="P760:R760"/>
    <mergeCell ref="S760:T760"/>
    <mergeCell ref="U760:W760"/>
    <mergeCell ref="X761:Y761"/>
    <mergeCell ref="Z761:AA761"/>
    <mergeCell ref="C761:D761"/>
    <mergeCell ref="E761:G761"/>
    <mergeCell ref="H761:J761"/>
    <mergeCell ref="K761:O761"/>
    <mergeCell ref="P761:R761"/>
    <mergeCell ref="S761:T761"/>
    <mergeCell ref="U761:W761"/>
    <mergeCell ref="X762:Y762"/>
    <mergeCell ref="Z762:AA762"/>
    <mergeCell ref="C762:D762"/>
    <mergeCell ref="E762:G762"/>
    <mergeCell ref="H762:J762"/>
    <mergeCell ref="K762:O762"/>
    <mergeCell ref="P762:R762"/>
    <mergeCell ref="S762:T762"/>
    <mergeCell ref="U762:W762"/>
    <mergeCell ref="X763:Y763"/>
    <mergeCell ref="Z763:AA763"/>
    <mergeCell ref="C763:D763"/>
    <mergeCell ref="E763:G763"/>
    <mergeCell ref="H763:J763"/>
    <mergeCell ref="K763:O763"/>
    <mergeCell ref="P763:R763"/>
    <mergeCell ref="S763:T763"/>
    <mergeCell ref="U763:W763"/>
    <mergeCell ref="X764:Y764"/>
    <mergeCell ref="Z764:AA764"/>
    <mergeCell ref="C764:D764"/>
    <mergeCell ref="E764:G764"/>
    <mergeCell ref="H764:J764"/>
    <mergeCell ref="K764:O764"/>
    <mergeCell ref="P764:R764"/>
    <mergeCell ref="S764:T764"/>
    <mergeCell ref="U764:W764"/>
    <mergeCell ref="X765:Y765"/>
    <mergeCell ref="Z765:AA765"/>
    <mergeCell ref="C765:D765"/>
    <mergeCell ref="E765:G765"/>
    <mergeCell ref="H765:J765"/>
    <mergeCell ref="K765:O765"/>
    <mergeCell ref="P765:R765"/>
    <mergeCell ref="S765:T765"/>
    <mergeCell ref="U765:W765"/>
    <mergeCell ref="X766:Y766"/>
    <mergeCell ref="Z766:AA766"/>
    <mergeCell ref="C766:D766"/>
    <mergeCell ref="E766:G766"/>
    <mergeCell ref="H766:J766"/>
    <mergeCell ref="K766:O766"/>
    <mergeCell ref="P766:R766"/>
    <mergeCell ref="S766:T766"/>
    <mergeCell ref="U766:W766"/>
    <mergeCell ref="X767:Y767"/>
    <mergeCell ref="Z767:AA767"/>
    <mergeCell ref="C767:D767"/>
    <mergeCell ref="E767:G767"/>
    <mergeCell ref="H767:J767"/>
    <mergeCell ref="K767:O767"/>
    <mergeCell ref="P767:R767"/>
    <mergeCell ref="S767:T767"/>
    <mergeCell ref="U767:W767"/>
    <mergeCell ref="X768:Y768"/>
    <mergeCell ref="Z768:AA768"/>
    <mergeCell ref="C768:D768"/>
    <mergeCell ref="E768:G768"/>
    <mergeCell ref="H768:J768"/>
    <mergeCell ref="K768:O768"/>
    <mergeCell ref="P768:R768"/>
    <mergeCell ref="S768:T768"/>
    <mergeCell ref="U768:W768"/>
    <mergeCell ref="X769:Y769"/>
    <mergeCell ref="Z769:AA769"/>
    <mergeCell ref="C769:D769"/>
    <mergeCell ref="E769:G769"/>
    <mergeCell ref="H769:J769"/>
    <mergeCell ref="K769:O769"/>
    <mergeCell ref="P769:R769"/>
    <mergeCell ref="S769:T769"/>
    <mergeCell ref="U769:W769"/>
    <mergeCell ref="X770:Y770"/>
    <mergeCell ref="Z770:AA770"/>
    <mergeCell ref="C770:D770"/>
    <mergeCell ref="E770:G770"/>
    <mergeCell ref="H770:J770"/>
    <mergeCell ref="K770:O770"/>
    <mergeCell ref="P770:R770"/>
    <mergeCell ref="S770:T770"/>
    <mergeCell ref="U770:W770"/>
    <mergeCell ref="X771:Y771"/>
    <mergeCell ref="Z771:AA771"/>
    <mergeCell ref="C771:D771"/>
    <mergeCell ref="E771:G771"/>
    <mergeCell ref="H771:J771"/>
    <mergeCell ref="K771:O771"/>
    <mergeCell ref="P771:R771"/>
    <mergeCell ref="S771:T771"/>
    <mergeCell ref="U771:W771"/>
    <mergeCell ref="X772:Y772"/>
    <mergeCell ref="Z772:AA772"/>
    <mergeCell ref="C772:D772"/>
    <mergeCell ref="E772:G772"/>
    <mergeCell ref="H772:J772"/>
    <mergeCell ref="K772:O772"/>
    <mergeCell ref="P772:R772"/>
    <mergeCell ref="S772:T772"/>
    <mergeCell ref="U772:W772"/>
    <mergeCell ref="X773:Y773"/>
    <mergeCell ref="Z773:AA773"/>
    <mergeCell ref="C773:D773"/>
    <mergeCell ref="E773:G773"/>
    <mergeCell ref="H773:J773"/>
    <mergeCell ref="K773:O773"/>
    <mergeCell ref="P773:R773"/>
    <mergeCell ref="S773:T773"/>
    <mergeCell ref="U773:W773"/>
    <mergeCell ref="X774:Y774"/>
    <mergeCell ref="Z774:AA774"/>
    <mergeCell ref="C774:D774"/>
    <mergeCell ref="E774:G774"/>
    <mergeCell ref="H774:J774"/>
    <mergeCell ref="K774:O774"/>
    <mergeCell ref="P774:R774"/>
    <mergeCell ref="S774:T774"/>
    <mergeCell ref="U774:W774"/>
    <mergeCell ref="X775:Y775"/>
    <mergeCell ref="Z775:AA775"/>
    <mergeCell ref="C775:D775"/>
    <mergeCell ref="E775:G775"/>
    <mergeCell ref="H775:J775"/>
    <mergeCell ref="K775:O775"/>
    <mergeCell ref="P775:R775"/>
    <mergeCell ref="S775:T775"/>
    <mergeCell ref="U775:W775"/>
    <mergeCell ref="X776:Y776"/>
    <mergeCell ref="Z776:AA776"/>
    <mergeCell ref="C776:D776"/>
    <mergeCell ref="E776:G776"/>
    <mergeCell ref="H776:J776"/>
    <mergeCell ref="K776:O776"/>
    <mergeCell ref="P776:R776"/>
    <mergeCell ref="S776:T776"/>
    <mergeCell ref="U776:W776"/>
    <mergeCell ref="X777:Y777"/>
    <mergeCell ref="Z777:AA777"/>
    <mergeCell ref="C777:D777"/>
    <mergeCell ref="E777:G777"/>
    <mergeCell ref="H777:J777"/>
    <mergeCell ref="K777:O777"/>
    <mergeCell ref="P777:R777"/>
    <mergeCell ref="S777:T777"/>
    <mergeCell ref="U777:W777"/>
    <mergeCell ref="X778:Y778"/>
    <mergeCell ref="Z778:AA778"/>
    <mergeCell ref="C778:D778"/>
    <mergeCell ref="E778:G778"/>
    <mergeCell ref="H778:J778"/>
    <mergeCell ref="K778:O778"/>
    <mergeCell ref="P778:R778"/>
    <mergeCell ref="S778:T778"/>
    <mergeCell ref="U778:W778"/>
    <mergeCell ref="X779:Y779"/>
    <mergeCell ref="Z779:AA779"/>
    <mergeCell ref="C779:D779"/>
    <mergeCell ref="E779:G779"/>
    <mergeCell ref="H779:J779"/>
    <mergeCell ref="K779:O779"/>
    <mergeCell ref="P779:R779"/>
    <mergeCell ref="S779:T779"/>
    <mergeCell ref="U779:W779"/>
    <mergeCell ref="X780:Y780"/>
    <mergeCell ref="Z780:AA780"/>
    <mergeCell ref="C780:D780"/>
    <mergeCell ref="E780:G780"/>
    <mergeCell ref="H780:J780"/>
    <mergeCell ref="K780:O780"/>
    <mergeCell ref="P780:R780"/>
    <mergeCell ref="S780:T780"/>
    <mergeCell ref="U780:W780"/>
    <mergeCell ref="X781:Y781"/>
    <mergeCell ref="Z781:AA781"/>
    <mergeCell ref="C781:D781"/>
    <mergeCell ref="E781:G781"/>
    <mergeCell ref="H781:J781"/>
    <mergeCell ref="K781:O781"/>
    <mergeCell ref="P781:R781"/>
    <mergeCell ref="S781:T781"/>
    <mergeCell ref="U781:W781"/>
    <mergeCell ref="X782:Y782"/>
    <mergeCell ref="Z782:AA782"/>
    <mergeCell ref="C782:D782"/>
    <mergeCell ref="E782:G782"/>
    <mergeCell ref="H782:J782"/>
    <mergeCell ref="K782:O782"/>
    <mergeCell ref="P782:R782"/>
    <mergeCell ref="S782:T782"/>
    <mergeCell ref="U782:W782"/>
    <mergeCell ref="X783:Y783"/>
    <mergeCell ref="Z783:AA783"/>
    <mergeCell ref="C783:D783"/>
    <mergeCell ref="E783:G783"/>
    <mergeCell ref="H783:J783"/>
    <mergeCell ref="K783:O783"/>
    <mergeCell ref="P783:R783"/>
    <mergeCell ref="S783:T783"/>
    <mergeCell ref="U783:W783"/>
    <mergeCell ref="X784:Y784"/>
    <mergeCell ref="Z784:AA784"/>
    <mergeCell ref="C784:D784"/>
    <mergeCell ref="E784:G784"/>
    <mergeCell ref="H784:J784"/>
    <mergeCell ref="K784:O784"/>
    <mergeCell ref="P784:R784"/>
    <mergeCell ref="S784:T784"/>
    <mergeCell ref="U784:W784"/>
    <mergeCell ref="X785:Y785"/>
    <mergeCell ref="Z785:AA785"/>
    <mergeCell ref="C785:D785"/>
    <mergeCell ref="E785:G785"/>
    <mergeCell ref="H785:J785"/>
    <mergeCell ref="K785:O785"/>
    <mergeCell ref="P785:R785"/>
    <mergeCell ref="S785:T785"/>
    <mergeCell ref="U785:W785"/>
    <mergeCell ref="X786:Y786"/>
    <mergeCell ref="Z786:AA786"/>
    <mergeCell ref="C786:D786"/>
    <mergeCell ref="E786:G786"/>
    <mergeCell ref="H786:J786"/>
    <mergeCell ref="K786:O786"/>
    <mergeCell ref="P786:R786"/>
    <mergeCell ref="S786:T786"/>
    <mergeCell ref="U786:W786"/>
    <mergeCell ref="X787:Y787"/>
    <mergeCell ref="Z787:AA787"/>
    <mergeCell ref="C787:D787"/>
    <mergeCell ref="E787:G787"/>
    <mergeCell ref="H787:J787"/>
    <mergeCell ref="K787:O787"/>
    <mergeCell ref="P787:R787"/>
    <mergeCell ref="S787:T787"/>
    <mergeCell ref="U787:W787"/>
    <mergeCell ref="X788:Y788"/>
    <mergeCell ref="Z788:AA788"/>
    <mergeCell ref="C788:D788"/>
    <mergeCell ref="E788:G788"/>
    <mergeCell ref="H788:J788"/>
    <mergeCell ref="K788:O788"/>
    <mergeCell ref="P788:R788"/>
    <mergeCell ref="S788:T788"/>
    <mergeCell ref="U788:W788"/>
    <mergeCell ref="X789:Y789"/>
    <mergeCell ref="Z789:AA789"/>
    <mergeCell ref="C789:D789"/>
    <mergeCell ref="E789:G789"/>
    <mergeCell ref="H789:J789"/>
    <mergeCell ref="K789:O789"/>
    <mergeCell ref="P789:R789"/>
    <mergeCell ref="S789:T789"/>
    <mergeCell ref="U789:W789"/>
    <mergeCell ref="X790:Y790"/>
    <mergeCell ref="Z790:AA790"/>
    <mergeCell ref="C790:D790"/>
    <mergeCell ref="E790:G790"/>
    <mergeCell ref="H790:J790"/>
    <mergeCell ref="K790:O790"/>
    <mergeCell ref="P790:R790"/>
    <mergeCell ref="S790:T790"/>
    <mergeCell ref="U790:W790"/>
    <mergeCell ref="X791:Y791"/>
    <mergeCell ref="Z791:AA791"/>
    <mergeCell ref="C791:D791"/>
    <mergeCell ref="E791:G791"/>
    <mergeCell ref="H791:J791"/>
    <mergeCell ref="K791:O791"/>
    <mergeCell ref="P791:R791"/>
    <mergeCell ref="S791:T791"/>
    <mergeCell ref="U791:W791"/>
    <mergeCell ref="X792:Y792"/>
    <mergeCell ref="Z792:AA792"/>
    <mergeCell ref="C792:D792"/>
    <mergeCell ref="E792:G792"/>
    <mergeCell ref="H792:J792"/>
    <mergeCell ref="K792:O792"/>
    <mergeCell ref="P792:R792"/>
    <mergeCell ref="S792:T792"/>
    <mergeCell ref="U792:W792"/>
    <mergeCell ref="X793:Y793"/>
    <mergeCell ref="Z793:AA793"/>
    <mergeCell ref="C793:D793"/>
    <mergeCell ref="E793:G793"/>
    <mergeCell ref="H793:J793"/>
    <mergeCell ref="K793:O793"/>
    <mergeCell ref="P793:R793"/>
    <mergeCell ref="S793:T793"/>
    <mergeCell ref="U793:W793"/>
    <mergeCell ref="X794:Y794"/>
    <mergeCell ref="Z794:AA794"/>
    <mergeCell ref="C794:D794"/>
    <mergeCell ref="E794:G794"/>
    <mergeCell ref="H794:J794"/>
    <mergeCell ref="K794:O794"/>
    <mergeCell ref="P794:R794"/>
    <mergeCell ref="S794:T794"/>
    <mergeCell ref="U794:W794"/>
    <mergeCell ref="X795:Y795"/>
    <mergeCell ref="Z795:AA795"/>
    <mergeCell ref="C795:D795"/>
    <mergeCell ref="E795:G795"/>
    <mergeCell ref="H795:J795"/>
    <mergeCell ref="K795:O795"/>
    <mergeCell ref="P795:R795"/>
    <mergeCell ref="S795:T795"/>
    <mergeCell ref="U795:W795"/>
    <mergeCell ref="X796:Y796"/>
    <mergeCell ref="Z796:AA796"/>
    <mergeCell ref="C796:D796"/>
    <mergeCell ref="E796:G796"/>
    <mergeCell ref="H796:J796"/>
    <mergeCell ref="K796:O796"/>
    <mergeCell ref="P796:R796"/>
    <mergeCell ref="S796:T796"/>
    <mergeCell ref="U796:W796"/>
    <mergeCell ref="X797:Y797"/>
    <mergeCell ref="Z797:AA797"/>
    <mergeCell ref="C797:D797"/>
    <mergeCell ref="E797:G797"/>
    <mergeCell ref="H797:J797"/>
    <mergeCell ref="K797:O797"/>
    <mergeCell ref="P797:R797"/>
    <mergeCell ref="S797:T797"/>
    <mergeCell ref="U797:W797"/>
    <mergeCell ref="X798:Y798"/>
    <mergeCell ref="Z798:AA798"/>
    <mergeCell ref="C798:D798"/>
    <mergeCell ref="E798:G798"/>
    <mergeCell ref="H798:J798"/>
    <mergeCell ref="K798:O798"/>
    <mergeCell ref="P798:R798"/>
    <mergeCell ref="S798:T798"/>
    <mergeCell ref="U798:W798"/>
    <mergeCell ref="X799:Y799"/>
    <mergeCell ref="Z799:AA799"/>
    <mergeCell ref="C799:D799"/>
    <mergeCell ref="E799:G799"/>
    <mergeCell ref="H799:J799"/>
    <mergeCell ref="K799:O799"/>
    <mergeCell ref="P799:R799"/>
    <mergeCell ref="S799:T799"/>
    <mergeCell ref="U799:W799"/>
    <mergeCell ref="X800:Y800"/>
    <mergeCell ref="Z800:AA800"/>
    <mergeCell ref="C800:D800"/>
    <mergeCell ref="E800:G800"/>
    <mergeCell ref="H800:J800"/>
    <mergeCell ref="K800:O800"/>
    <mergeCell ref="P800:R800"/>
    <mergeCell ref="S800:T800"/>
    <mergeCell ref="U800:W800"/>
    <mergeCell ref="X801:Y801"/>
    <mergeCell ref="Z801:AA801"/>
    <mergeCell ref="C801:D801"/>
    <mergeCell ref="E801:G801"/>
    <mergeCell ref="H801:J801"/>
    <mergeCell ref="K801:O801"/>
    <mergeCell ref="P801:R801"/>
    <mergeCell ref="S801:T801"/>
    <mergeCell ref="U801:W801"/>
    <mergeCell ref="X802:Y802"/>
    <mergeCell ref="Z802:AA802"/>
    <mergeCell ref="C802:D802"/>
    <mergeCell ref="E802:G802"/>
    <mergeCell ref="H802:J802"/>
    <mergeCell ref="K802:O802"/>
    <mergeCell ref="P802:R802"/>
    <mergeCell ref="S802:T802"/>
    <mergeCell ref="U802:W802"/>
    <mergeCell ref="X803:Y803"/>
    <mergeCell ref="Z803:AA803"/>
    <mergeCell ref="C803:D803"/>
    <mergeCell ref="E803:G803"/>
    <mergeCell ref="H803:J803"/>
    <mergeCell ref="K803:O803"/>
    <mergeCell ref="P803:R803"/>
    <mergeCell ref="S803:T803"/>
    <mergeCell ref="U803:W803"/>
    <mergeCell ref="X804:Y804"/>
    <mergeCell ref="Z804:AA804"/>
    <mergeCell ref="C804:D804"/>
    <mergeCell ref="E804:G804"/>
    <mergeCell ref="H804:J804"/>
    <mergeCell ref="K804:O804"/>
    <mergeCell ref="P804:R804"/>
    <mergeCell ref="S804:T804"/>
    <mergeCell ref="U804:W804"/>
    <mergeCell ref="X805:Y805"/>
    <mergeCell ref="Z805:AA805"/>
    <mergeCell ref="C805:D805"/>
    <mergeCell ref="E805:G805"/>
    <mergeCell ref="H805:J805"/>
    <mergeCell ref="K805:O805"/>
    <mergeCell ref="P805:R805"/>
    <mergeCell ref="S805:T805"/>
    <mergeCell ref="U805:W805"/>
    <mergeCell ref="X806:Y806"/>
    <mergeCell ref="Z806:AA806"/>
    <mergeCell ref="C806:D806"/>
    <mergeCell ref="E806:G806"/>
    <mergeCell ref="H806:J806"/>
    <mergeCell ref="K806:O806"/>
    <mergeCell ref="P806:R806"/>
    <mergeCell ref="S806:T806"/>
    <mergeCell ref="U806:W806"/>
    <mergeCell ref="X807:Y807"/>
    <mergeCell ref="Z807:AA807"/>
    <mergeCell ref="C807:D807"/>
    <mergeCell ref="E807:G807"/>
    <mergeCell ref="H807:J807"/>
    <mergeCell ref="K807:O807"/>
    <mergeCell ref="P807:R807"/>
    <mergeCell ref="S807:T807"/>
    <mergeCell ref="U807:W807"/>
    <mergeCell ref="X808:Y808"/>
    <mergeCell ref="Z808:AA808"/>
    <mergeCell ref="C808:D808"/>
    <mergeCell ref="E808:G808"/>
    <mergeCell ref="H808:J808"/>
    <mergeCell ref="K808:O808"/>
    <mergeCell ref="P808:R808"/>
    <mergeCell ref="S808:T808"/>
    <mergeCell ref="U808:W808"/>
    <mergeCell ref="X809:Y809"/>
    <mergeCell ref="Z809:AA809"/>
    <mergeCell ref="C809:D809"/>
    <mergeCell ref="E809:G809"/>
    <mergeCell ref="H809:J809"/>
    <mergeCell ref="K809:O809"/>
    <mergeCell ref="P809:R809"/>
    <mergeCell ref="S809:T809"/>
    <mergeCell ref="U809:W809"/>
    <mergeCell ref="X810:Y810"/>
    <mergeCell ref="Z810:AA810"/>
    <mergeCell ref="C810:D810"/>
    <mergeCell ref="E810:G810"/>
    <mergeCell ref="H810:J810"/>
    <mergeCell ref="K810:O810"/>
    <mergeCell ref="P810:R810"/>
    <mergeCell ref="S810:T810"/>
    <mergeCell ref="U810:W810"/>
    <mergeCell ref="X811:Y811"/>
    <mergeCell ref="Z811:AA811"/>
    <mergeCell ref="C811:D811"/>
    <mergeCell ref="E811:G811"/>
    <mergeCell ref="H811:J811"/>
    <mergeCell ref="K811:O811"/>
    <mergeCell ref="P811:R811"/>
    <mergeCell ref="S811:T811"/>
    <mergeCell ref="U811:W811"/>
    <mergeCell ref="X812:Y812"/>
    <mergeCell ref="Z812:AA812"/>
    <mergeCell ref="C812:D812"/>
    <mergeCell ref="E812:G812"/>
    <mergeCell ref="H812:J812"/>
    <mergeCell ref="K812:O812"/>
    <mergeCell ref="P812:R812"/>
    <mergeCell ref="S812:T812"/>
    <mergeCell ref="U812:W812"/>
    <mergeCell ref="X813:Y813"/>
    <mergeCell ref="Z813:AA813"/>
    <mergeCell ref="C813:D813"/>
    <mergeCell ref="E813:G813"/>
    <mergeCell ref="H813:J813"/>
    <mergeCell ref="K813:O813"/>
    <mergeCell ref="P813:R813"/>
    <mergeCell ref="S813:T813"/>
    <mergeCell ref="U813:W813"/>
    <mergeCell ref="X814:Y814"/>
    <mergeCell ref="Z814:AA814"/>
    <mergeCell ref="C814:D814"/>
    <mergeCell ref="E814:G814"/>
    <mergeCell ref="H814:J814"/>
    <mergeCell ref="K814:O814"/>
    <mergeCell ref="P814:R814"/>
    <mergeCell ref="S814:T814"/>
    <mergeCell ref="U814:W814"/>
    <mergeCell ref="X815:Y815"/>
    <mergeCell ref="Z815:AA815"/>
    <mergeCell ref="C815:D815"/>
    <mergeCell ref="E815:G815"/>
    <mergeCell ref="H815:J815"/>
    <mergeCell ref="K815:O815"/>
    <mergeCell ref="P815:R815"/>
    <mergeCell ref="S815:T815"/>
    <mergeCell ref="U815:W815"/>
    <mergeCell ref="X816:Y816"/>
    <mergeCell ref="Z816:AA816"/>
    <mergeCell ref="C816:D816"/>
    <mergeCell ref="E816:G816"/>
    <mergeCell ref="H816:J816"/>
    <mergeCell ref="K816:O816"/>
    <mergeCell ref="P816:R816"/>
    <mergeCell ref="S816:T816"/>
    <mergeCell ref="U816:W816"/>
    <mergeCell ref="X817:Y817"/>
    <mergeCell ref="Z817:AA817"/>
    <mergeCell ref="C817:D817"/>
    <mergeCell ref="E817:G817"/>
    <mergeCell ref="H817:J817"/>
    <mergeCell ref="K817:O817"/>
    <mergeCell ref="P817:R817"/>
    <mergeCell ref="S817:T817"/>
    <mergeCell ref="U817:W817"/>
    <mergeCell ref="X818:Y818"/>
    <mergeCell ref="Z818:AA818"/>
    <mergeCell ref="C818:D818"/>
    <mergeCell ref="E818:G818"/>
    <mergeCell ref="H818:J818"/>
    <mergeCell ref="K818:O818"/>
    <mergeCell ref="P818:R818"/>
    <mergeCell ref="S818:T818"/>
    <mergeCell ref="U818:W818"/>
    <mergeCell ref="X819:Y819"/>
    <mergeCell ref="Z819:AA819"/>
    <mergeCell ref="C819:D819"/>
    <mergeCell ref="E819:G819"/>
    <mergeCell ref="H819:J819"/>
    <mergeCell ref="K819:O819"/>
    <mergeCell ref="P819:R819"/>
    <mergeCell ref="S819:T819"/>
    <mergeCell ref="U819:W819"/>
    <mergeCell ref="X820:Y820"/>
    <mergeCell ref="Z820:AA820"/>
    <mergeCell ref="C820:D820"/>
    <mergeCell ref="E820:G820"/>
    <mergeCell ref="H820:J820"/>
    <mergeCell ref="K820:O820"/>
    <mergeCell ref="P820:R820"/>
    <mergeCell ref="S820:T820"/>
    <mergeCell ref="U820:W820"/>
    <mergeCell ref="X821:Y821"/>
    <mergeCell ref="Z821:AA821"/>
    <mergeCell ref="C821:D821"/>
    <mergeCell ref="E821:G821"/>
    <mergeCell ref="H821:J821"/>
    <mergeCell ref="K821:O821"/>
    <mergeCell ref="P821:R821"/>
    <mergeCell ref="S821:T821"/>
    <mergeCell ref="U821:W821"/>
    <mergeCell ref="X822:Y822"/>
    <mergeCell ref="Z822:AA822"/>
    <mergeCell ref="C822:D822"/>
    <mergeCell ref="E822:G822"/>
    <mergeCell ref="H822:J822"/>
    <mergeCell ref="K822:O822"/>
    <mergeCell ref="P822:R822"/>
    <mergeCell ref="S822:T822"/>
    <mergeCell ref="U822:W822"/>
    <mergeCell ref="X823:Y823"/>
    <mergeCell ref="Z823:AA823"/>
    <mergeCell ref="C823:D823"/>
    <mergeCell ref="E823:G823"/>
    <mergeCell ref="H823:J823"/>
    <mergeCell ref="K823:O823"/>
    <mergeCell ref="P823:R823"/>
    <mergeCell ref="S823:T823"/>
    <mergeCell ref="U823:W823"/>
    <mergeCell ref="X824:Y824"/>
    <mergeCell ref="Z824:AA824"/>
    <mergeCell ref="C824:D824"/>
    <mergeCell ref="E824:G824"/>
    <mergeCell ref="H824:J824"/>
    <mergeCell ref="K824:O824"/>
    <mergeCell ref="P824:R824"/>
    <mergeCell ref="S824:T824"/>
    <mergeCell ref="U824:W824"/>
    <mergeCell ref="X825:Y825"/>
    <mergeCell ref="Z825:AA825"/>
    <mergeCell ref="C825:D825"/>
    <mergeCell ref="E825:G825"/>
    <mergeCell ref="H825:J825"/>
    <mergeCell ref="K825:O825"/>
    <mergeCell ref="P825:R825"/>
    <mergeCell ref="S825:T825"/>
    <mergeCell ref="U825:W825"/>
    <mergeCell ref="X826:Y826"/>
    <mergeCell ref="Z826:AA826"/>
    <mergeCell ref="C826:D826"/>
    <mergeCell ref="E826:G826"/>
    <mergeCell ref="H826:J826"/>
    <mergeCell ref="K826:O826"/>
    <mergeCell ref="P826:R826"/>
    <mergeCell ref="S826:T826"/>
    <mergeCell ref="U826:W826"/>
    <mergeCell ref="X827:Y827"/>
    <mergeCell ref="Z827:AA827"/>
    <mergeCell ref="C827:D827"/>
    <mergeCell ref="E827:G827"/>
    <mergeCell ref="H827:J827"/>
    <mergeCell ref="K827:O827"/>
    <mergeCell ref="P827:R827"/>
    <mergeCell ref="S827:T827"/>
    <mergeCell ref="U827:W827"/>
    <mergeCell ref="X828:Y828"/>
    <mergeCell ref="Z828:AA828"/>
    <mergeCell ref="C828:D828"/>
    <mergeCell ref="E828:G828"/>
    <mergeCell ref="H828:J828"/>
    <mergeCell ref="K828:O828"/>
    <mergeCell ref="P828:R828"/>
    <mergeCell ref="S828:T828"/>
    <mergeCell ref="U828:W828"/>
    <mergeCell ref="X829:Y829"/>
    <mergeCell ref="Z829:AA829"/>
    <mergeCell ref="C829:D829"/>
    <mergeCell ref="E829:G829"/>
    <mergeCell ref="H829:J829"/>
    <mergeCell ref="K829:O829"/>
    <mergeCell ref="P829:R829"/>
    <mergeCell ref="S829:T829"/>
    <mergeCell ref="U829:W829"/>
    <mergeCell ref="X830:Y830"/>
    <mergeCell ref="Z830:AA830"/>
    <mergeCell ref="C830:D830"/>
    <mergeCell ref="E830:G830"/>
    <mergeCell ref="H830:J830"/>
    <mergeCell ref="K830:O830"/>
    <mergeCell ref="P830:R830"/>
    <mergeCell ref="S830:T830"/>
    <mergeCell ref="U830:W830"/>
    <mergeCell ref="X831:Y831"/>
    <mergeCell ref="Z831:AA831"/>
    <mergeCell ref="C831:D831"/>
    <mergeCell ref="E831:G831"/>
    <mergeCell ref="H831:J831"/>
    <mergeCell ref="K831:O831"/>
    <mergeCell ref="P831:R831"/>
    <mergeCell ref="S831:T831"/>
    <mergeCell ref="U831:W831"/>
    <mergeCell ref="X832:Y832"/>
    <mergeCell ref="Z832:AA832"/>
    <mergeCell ref="C832:D832"/>
    <mergeCell ref="E832:G832"/>
    <mergeCell ref="H832:J832"/>
    <mergeCell ref="K832:O832"/>
    <mergeCell ref="P832:R832"/>
    <mergeCell ref="S832:T832"/>
    <mergeCell ref="U832:W832"/>
    <mergeCell ref="X833:Y833"/>
    <mergeCell ref="Z833:AA833"/>
    <mergeCell ref="C833:D833"/>
    <mergeCell ref="E833:G833"/>
    <mergeCell ref="H833:J833"/>
    <mergeCell ref="K833:O833"/>
    <mergeCell ref="P833:R833"/>
    <mergeCell ref="S833:T833"/>
    <mergeCell ref="U833:W833"/>
    <mergeCell ref="X834:Y834"/>
    <mergeCell ref="Z834:AA834"/>
    <mergeCell ref="C834:D834"/>
    <mergeCell ref="E834:G834"/>
    <mergeCell ref="H834:J834"/>
    <mergeCell ref="K834:O834"/>
    <mergeCell ref="P834:R834"/>
    <mergeCell ref="S834:T834"/>
    <mergeCell ref="U834:W834"/>
    <mergeCell ref="X835:Y835"/>
    <mergeCell ref="Z835:AA835"/>
    <mergeCell ref="C835:D835"/>
    <mergeCell ref="E835:G835"/>
    <mergeCell ref="H835:J835"/>
    <mergeCell ref="K835:O835"/>
    <mergeCell ref="P835:R835"/>
    <mergeCell ref="S835:T835"/>
    <mergeCell ref="U835:W835"/>
    <mergeCell ref="X836:Y836"/>
    <mergeCell ref="Z836:AA836"/>
    <mergeCell ref="C836:D836"/>
    <mergeCell ref="E836:G836"/>
    <mergeCell ref="H836:J836"/>
    <mergeCell ref="K836:O836"/>
    <mergeCell ref="P836:R836"/>
    <mergeCell ref="S836:T836"/>
    <mergeCell ref="U836:W836"/>
    <mergeCell ref="X837:Y837"/>
    <mergeCell ref="Z837:AA837"/>
    <mergeCell ref="C837:D837"/>
    <mergeCell ref="E837:G837"/>
    <mergeCell ref="H837:J837"/>
    <mergeCell ref="K837:O837"/>
    <mergeCell ref="P837:R837"/>
    <mergeCell ref="S837:T837"/>
    <mergeCell ref="U837:W837"/>
    <mergeCell ref="X838:Y838"/>
    <mergeCell ref="Z838:AA838"/>
    <mergeCell ref="C838:D838"/>
    <mergeCell ref="E838:G838"/>
    <mergeCell ref="H838:J838"/>
    <mergeCell ref="K838:O838"/>
    <mergeCell ref="P838:R838"/>
    <mergeCell ref="S838:T838"/>
    <mergeCell ref="U838:W838"/>
    <mergeCell ref="X839:Y839"/>
    <mergeCell ref="Z839:AA839"/>
    <mergeCell ref="C839:D839"/>
    <mergeCell ref="E839:G839"/>
    <mergeCell ref="H839:J839"/>
    <mergeCell ref="K839:O839"/>
    <mergeCell ref="P839:R839"/>
    <mergeCell ref="S839:T839"/>
    <mergeCell ref="U839:W839"/>
    <mergeCell ref="X840:Y840"/>
    <mergeCell ref="Z840:AA840"/>
    <mergeCell ref="C840:D840"/>
    <mergeCell ref="E840:G840"/>
    <mergeCell ref="H840:J840"/>
    <mergeCell ref="K840:O840"/>
    <mergeCell ref="P840:R840"/>
    <mergeCell ref="S840:T840"/>
    <mergeCell ref="U840:W840"/>
    <mergeCell ref="X841:Y841"/>
    <mergeCell ref="Z841:AA841"/>
    <mergeCell ref="C841:D841"/>
    <mergeCell ref="E841:G841"/>
    <mergeCell ref="H841:J841"/>
    <mergeCell ref="K841:O841"/>
    <mergeCell ref="P841:R841"/>
    <mergeCell ref="S841:T841"/>
    <mergeCell ref="U841:W841"/>
    <mergeCell ref="X842:Y842"/>
    <mergeCell ref="Z842:AA842"/>
    <mergeCell ref="C842:D842"/>
    <mergeCell ref="E842:G842"/>
    <mergeCell ref="H842:J842"/>
    <mergeCell ref="K842:O842"/>
    <mergeCell ref="P842:R842"/>
    <mergeCell ref="S842:T842"/>
    <mergeCell ref="U842:W842"/>
    <mergeCell ref="X843:Y843"/>
    <mergeCell ref="Z843:AA843"/>
    <mergeCell ref="C843:D843"/>
    <mergeCell ref="E843:G843"/>
    <mergeCell ref="H843:J843"/>
    <mergeCell ref="K843:O843"/>
    <mergeCell ref="P843:R843"/>
    <mergeCell ref="S843:T843"/>
    <mergeCell ref="U843:W843"/>
    <mergeCell ref="X844:Y844"/>
    <mergeCell ref="Z844:AA844"/>
    <mergeCell ref="C844:D844"/>
    <mergeCell ref="E844:G844"/>
    <mergeCell ref="H844:J844"/>
    <mergeCell ref="K844:O844"/>
    <mergeCell ref="P844:R844"/>
    <mergeCell ref="S844:T844"/>
    <mergeCell ref="U844:W844"/>
    <mergeCell ref="X845:Y845"/>
    <mergeCell ref="Z845:AA845"/>
    <mergeCell ref="C845:D845"/>
    <mergeCell ref="E845:G845"/>
    <mergeCell ref="H845:J845"/>
    <mergeCell ref="K845:O845"/>
    <mergeCell ref="P845:R845"/>
    <mergeCell ref="S845:T845"/>
    <mergeCell ref="U845:W845"/>
    <mergeCell ref="X846:Y846"/>
    <mergeCell ref="Z846:AA846"/>
    <mergeCell ref="C846:D846"/>
    <mergeCell ref="E846:G846"/>
    <mergeCell ref="H846:J846"/>
    <mergeCell ref="K846:O846"/>
    <mergeCell ref="P846:R846"/>
    <mergeCell ref="S846:T846"/>
    <mergeCell ref="U846:W846"/>
    <mergeCell ref="X847:Y847"/>
    <mergeCell ref="Z847:AA847"/>
    <mergeCell ref="C847:D847"/>
    <mergeCell ref="E847:G847"/>
    <mergeCell ref="H847:J847"/>
    <mergeCell ref="K847:O847"/>
    <mergeCell ref="P847:R847"/>
    <mergeCell ref="S847:T847"/>
    <mergeCell ref="U847:W847"/>
    <mergeCell ref="X848:Y848"/>
    <mergeCell ref="Z848:AA848"/>
    <mergeCell ref="C848:D848"/>
    <mergeCell ref="E848:G848"/>
    <mergeCell ref="H848:J848"/>
    <mergeCell ref="K848:O848"/>
    <mergeCell ref="P848:R848"/>
    <mergeCell ref="S848:T848"/>
    <mergeCell ref="U848:W848"/>
    <mergeCell ref="X849:Y849"/>
    <mergeCell ref="Z849:AA849"/>
    <mergeCell ref="C849:D849"/>
    <mergeCell ref="E849:G849"/>
    <mergeCell ref="H849:J849"/>
    <mergeCell ref="K849:O849"/>
    <mergeCell ref="P849:R849"/>
    <mergeCell ref="S849:T849"/>
    <mergeCell ref="U849:W849"/>
    <mergeCell ref="X850:Y850"/>
    <mergeCell ref="Z850:AA850"/>
    <mergeCell ref="C850:D850"/>
    <mergeCell ref="E850:G850"/>
    <mergeCell ref="H850:J850"/>
    <mergeCell ref="K850:O850"/>
    <mergeCell ref="P850:R850"/>
    <mergeCell ref="S850:T850"/>
    <mergeCell ref="U850:W850"/>
    <mergeCell ref="X851:Y851"/>
    <mergeCell ref="Z851:AA851"/>
    <mergeCell ref="C851:D851"/>
    <mergeCell ref="E851:G851"/>
    <mergeCell ref="H851:J851"/>
    <mergeCell ref="K851:O851"/>
    <mergeCell ref="P851:R851"/>
    <mergeCell ref="S851:T851"/>
    <mergeCell ref="U851:W851"/>
    <mergeCell ref="X852:Y852"/>
    <mergeCell ref="Z852:AA852"/>
    <mergeCell ref="C852:D852"/>
    <mergeCell ref="E852:G852"/>
    <mergeCell ref="H852:J852"/>
    <mergeCell ref="K852:O852"/>
    <mergeCell ref="P852:R852"/>
    <mergeCell ref="S852:T852"/>
    <mergeCell ref="U852:W852"/>
    <mergeCell ref="X853:Y853"/>
    <mergeCell ref="Z853:AA853"/>
    <mergeCell ref="C853:D853"/>
    <mergeCell ref="E853:G853"/>
    <mergeCell ref="H853:J853"/>
    <mergeCell ref="K853:O853"/>
    <mergeCell ref="P853:R853"/>
    <mergeCell ref="S853:T853"/>
    <mergeCell ref="U853:W853"/>
    <mergeCell ref="X854:Y854"/>
    <mergeCell ref="Z854:AA854"/>
    <mergeCell ref="C854:D854"/>
    <mergeCell ref="E854:G854"/>
    <mergeCell ref="H854:J854"/>
    <mergeCell ref="K854:O854"/>
    <mergeCell ref="P854:R854"/>
    <mergeCell ref="S854:T854"/>
    <mergeCell ref="U854:W854"/>
    <mergeCell ref="X855:Y855"/>
    <mergeCell ref="Z855:AA855"/>
    <mergeCell ref="C855:D855"/>
    <mergeCell ref="E855:G855"/>
    <mergeCell ref="H855:J855"/>
    <mergeCell ref="K855:O855"/>
    <mergeCell ref="P855:R855"/>
    <mergeCell ref="S855:T855"/>
    <mergeCell ref="U855:W855"/>
    <mergeCell ref="X856:Y856"/>
    <mergeCell ref="Z856:AA856"/>
    <mergeCell ref="C856:D856"/>
    <mergeCell ref="E856:G856"/>
    <mergeCell ref="H856:J856"/>
    <mergeCell ref="K856:O856"/>
    <mergeCell ref="P856:R856"/>
    <mergeCell ref="S856:T856"/>
    <mergeCell ref="U856:W856"/>
    <mergeCell ref="X857:Y857"/>
    <mergeCell ref="Z857:AA857"/>
    <mergeCell ref="C857:D857"/>
    <mergeCell ref="E857:G857"/>
    <mergeCell ref="H857:J857"/>
    <mergeCell ref="K857:O857"/>
    <mergeCell ref="P857:R857"/>
    <mergeCell ref="S857:T857"/>
    <mergeCell ref="U857:W857"/>
    <mergeCell ref="X858:Y858"/>
    <mergeCell ref="Z858:AA858"/>
    <mergeCell ref="C858:D858"/>
    <mergeCell ref="E858:G858"/>
    <mergeCell ref="H858:J858"/>
    <mergeCell ref="K858:O858"/>
    <mergeCell ref="P858:R858"/>
    <mergeCell ref="S858:T858"/>
    <mergeCell ref="U858:W858"/>
    <mergeCell ref="X859:Y859"/>
    <mergeCell ref="Z859:AA859"/>
    <mergeCell ref="C859:D859"/>
    <mergeCell ref="E859:G859"/>
    <mergeCell ref="H859:J859"/>
    <mergeCell ref="K859:O859"/>
    <mergeCell ref="P859:R859"/>
    <mergeCell ref="S859:T859"/>
    <mergeCell ref="U859:W859"/>
    <mergeCell ref="X860:Y860"/>
    <mergeCell ref="Z860:AA860"/>
    <mergeCell ref="C860:D860"/>
    <mergeCell ref="E860:G860"/>
    <mergeCell ref="H860:J860"/>
    <mergeCell ref="K860:O860"/>
    <mergeCell ref="P860:R860"/>
    <mergeCell ref="S860:T860"/>
    <mergeCell ref="U860:W860"/>
    <mergeCell ref="X861:Y861"/>
    <mergeCell ref="Z861:AA861"/>
    <mergeCell ref="C861:D861"/>
    <mergeCell ref="E861:G861"/>
    <mergeCell ref="H861:J861"/>
    <mergeCell ref="K861:O861"/>
    <mergeCell ref="P861:R861"/>
    <mergeCell ref="S861:T861"/>
    <mergeCell ref="U861:W861"/>
    <mergeCell ref="X862:Y862"/>
    <mergeCell ref="Z862:AA862"/>
    <mergeCell ref="C862:D862"/>
    <mergeCell ref="E862:G862"/>
    <mergeCell ref="H862:J862"/>
    <mergeCell ref="K862:O862"/>
    <mergeCell ref="P862:R862"/>
    <mergeCell ref="S862:T862"/>
    <mergeCell ref="U862:W862"/>
    <mergeCell ref="X863:Y863"/>
    <mergeCell ref="Z863:AA863"/>
    <mergeCell ref="C863:D863"/>
    <mergeCell ref="E863:G863"/>
    <mergeCell ref="H863:J863"/>
    <mergeCell ref="K863:O863"/>
    <mergeCell ref="P863:R863"/>
    <mergeCell ref="S863:T863"/>
    <mergeCell ref="U863:W863"/>
    <mergeCell ref="X864:Y864"/>
    <mergeCell ref="Z864:AA864"/>
    <mergeCell ref="C864:D864"/>
    <mergeCell ref="E864:G864"/>
    <mergeCell ref="H864:J864"/>
    <mergeCell ref="K864:O864"/>
    <mergeCell ref="P864:R864"/>
    <mergeCell ref="S864:T864"/>
    <mergeCell ref="U864:W864"/>
    <mergeCell ref="X865:Y865"/>
    <mergeCell ref="Z865:AA865"/>
    <mergeCell ref="C865:D865"/>
    <mergeCell ref="E865:G865"/>
    <mergeCell ref="H865:J865"/>
    <mergeCell ref="K865:O865"/>
    <mergeCell ref="P865:R865"/>
    <mergeCell ref="S865:T865"/>
    <mergeCell ref="U865:W865"/>
    <mergeCell ref="X866:Y866"/>
    <mergeCell ref="Z866:AA866"/>
    <mergeCell ref="C866:D866"/>
    <mergeCell ref="E866:G866"/>
    <mergeCell ref="H866:J866"/>
    <mergeCell ref="K866:O866"/>
    <mergeCell ref="P866:R866"/>
    <mergeCell ref="S866:T866"/>
    <mergeCell ref="U866:W866"/>
    <mergeCell ref="X867:Y867"/>
    <mergeCell ref="Z867:AA867"/>
    <mergeCell ref="C867:D867"/>
    <mergeCell ref="E867:G867"/>
    <mergeCell ref="H867:J867"/>
    <mergeCell ref="K867:O867"/>
    <mergeCell ref="P867:R867"/>
    <mergeCell ref="S867:T867"/>
    <mergeCell ref="U867:W867"/>
    <mergeCell ref="X868:Y868"/>
    <mergeCell ref="Z868:AA868"/>
    <mergeCell ref="C868:D868"/>
    <mergeCell ref="E868:G868"/>
    <mergeCell ref="H868:J868"/>
    <mergeCell ref="K868:O868"/>
    <mergeCell ref="P868:R868"/>
    <mergeCell ref="S868:T868"/>
    <mergeCell ref="U868:W868"/>
    <mergeCell ref="X869:Y869"/>
    <mergeCell ref="Z869:AA869"/>
    <mergeCell ref="C869:D869"/>
    <mergeCell ref="E869:G869"/>
    <mergeCell ref="H869:J869"/>
    <mergeCell ref="K869:O869"/>
    <mergeCell ref="P869:R869"/>
    <mergeCell ref="S869:T869"/>
    <mergeCell ref="U869:W869"/>
    <mergeCell ref="X870:Y870"/>
    <mergeCell ref="Z870:AA870"/>
    <mergeCell ref="C870:D870"/>
    <mergeCell ref="E870:G870"/>
    <mergeCell ref="H870:J870"/>
    <mergeCell ref="K870:O870"/>
    <mergeCell ref="P870:R870"/>
    <mergeCell ref="S870:T870"/>
    <mergeCell ref="U870:W870"/>
    <mergeCell ref="X871:Y871"/>
    <mergeCell ref="Z871:AA871"/>
    <mergeCell ref="C871:D871"/>
    <mergeCell ref="E871:G871"/>
    <mergeCell ref="H871:J871"/>
    <mergeCell ref="K871:O871"/>
    <mergeCell ref="P871:R871"/>
    <mergeCell ref="S871:T871"/>
    <mergeCell ref="U871:W871"/>
    <mergeCell ref="X872:Y872"/>
    <mergeCell ref="Z872:AA872"/>
    <mergeCell ref="C872:D872"/>
    <mergeCell ref="E872:G872"/>
    <mergeCell ref="H872:J872"/>
    <mergeCell ref="K872:O872"/>
    <mergeCell ref="P872:R872"/>
    <mergeCell ref="S872:T872"/>
    <mergeCell ref="U872:W872"/>
    <mergeCell ref="X873:Y873"/>
    <mergeCell ref="Z873:AA873"/>
    <mergeCell ref="C873:D873"/>
    <mergeCell ref="E873:G873"/>
    <mergeCell ref="H873:J873"/>
    <mergeCell ref="K873:O873"/>
    <mergeCell ref="P873:R873"/>
    <mergeCell ref="S873:T873"/>
    <mergeCell ref="U873:W873"/>
    <mergeCell ref="X874:Y874"/>
    <mergeCell ref="Z874:AA874"/>
    <mergeCell ref="C874:D874"/>
    <mergeCell ref="E874:G874"/>
    <mergeCell ref="H874:J874"/>
    <mergeCell ref="K874:O874"/>
    <mergeCell ref="P874:R874"/>
    <mergeCell ref="S874:T874"/>
    <mergeCell ref="U874:W874"/>
    <mergeCell ref="X875:Y875"/>
    <mergeCell ref="Z875:AA875"/>
    <mergeCell ref="C875:D875"/>
    <mergeCell ref="E875:G875"/>
    <mergeCell ref="H875:J875"/>
    <mergeCell ref="K875:O875"/>
    <mergeCell ref="P875:R875"/>
    <mergeCell ref="S875:T875"/>
    <mergeCell ref="U875:W875"/>
    <mergeCell ref="X876:Y876"/>
    <mergeCell ref="Z876:AA876"/>
    <mergeCell ref="C876:D876"/>
    <mergeCell ref="E876:G876"/>
    <mergeCell ref="H876:J876"/>
    <mergeCell ref="K876:O876"/>
    <mergeCell ref="P876:R876"/>
    <mergeCell ref="S876:T876"/>
    <mergeCell ref="U876:W876"/>
    <mergeCell ref="X877:Y877"/>
    <mergeCell ref="Z877:AA877"/>
    <mergeCell ref="C877:D877"/>
    <mergeCell ref="E877:G877"/>
    <mergeCell ref="H877:J877"/>
    <mergeCell ref="K877:O877"/>
    <mergeCell ref="P877:R877"/>
    <mergeCell ref="S877:T877"/>
    <mergeCell ref="U877:W877"/>
    <mergeCell ref="X878:Y878"/>
    <mergeCell ref="Z878:AA878"/>
    <mergeCell ref="C878:D878"/>
    <mergeCell ref="E878:G878"/>
    <mergeCell ref="H878:J878"/>
    <mergeCell ref="K878:O878"/>
    <mergeCell ref="P878:R878"/>
    <mergeCell ref="S878:T878"/>
    <mergeCell ref="U878:W878"/>
    <mergeCell ref="X879:Y879"/>
    <mergeCell ref="Z879:AA879"/>
    <mergeCell ref="C879:D879"/>
    <mergeCell ref="E879:G879"/>
    <mergeCell ref="H879:J879"/>
    <mergeCell ref="K879:O879"/>
    <mergeCell ref="P879:R879"/>
    <mergeCell ref="S879:T879"/>
    <mergeCell ref="U879:W879"/>
    <mergeCell ref="X880:Y880"/>
    <mergeCell ref="Z880:AA880"/>
    <mergeCell ref="C880:D880"/>
    <mergeCell ref="E880:G880"/>
    <mergeCell ref="H880:J880"/>
    <mergeCell ref="K880:O880"/>
    <mergeCell ref="P880:R880"/>
    <mergeCell ref="S880:T880"/>
    <mergeCell ref="U880:W880"/>
    <mergeCell ref="X881:Y881"/>
    <mergeCell ref="Z881:AA881"/>
    <mergeCell ref="C881:D881"/>
    <mergeCell ref="E881:G881"/>
    <mergeCell ref="H881:J881"/>
    <mergeCell ref="K881:O881"/>
    <mergeCell ref="P881:R881"/>
    <mergeCell ref="S881:T881"/>
    <mergeCell ref="U881:W881"/>
    <mergeCell ref="X882:Y882"/>
    <mergeCell ref="Z882:AA882"/>
    <mergeCell ref="C882:D882"/>
    <mergeCell ref="E882:G882"/>
    <mergeCell ref="H882:J882"/>
    <mergeCell ref="K882:O882"/>
    <mergeCell ref="P882:R882"/>
    <mergeCell ref="S882:T882"/>
    <mergeCell ref="U882:W882"/>
    <mergeCell ref="X883:Y883"/>
    <mergeCell ref="Z883:AA883"/>
    <mergeCell ref="C883:D883"/>
    <mergeCell ref="E883:G883"/>
    <mergeCell ref="H883:J883"/>
    <mergeCell ref="K883:O883"/>
    <mergeCell ref="P883:R883"/>
    <mergeCell ref="S883:T883"/>
    <mergeCell ref="U883:W883"/>
    <mergeCell ref="X884:Y884"/>
    <mergeCell ref="Z884:AA884"/>
    <mergeCell ref="C884:D884"/>
    <mergeCell ref="E884:G884"/>
    <mergeCell ref="H884:J884"/>
    <mergeCell ref="K884:O884"/>
    <mergeCell ref="P884:R884"/>
    <mergeCell ref="S884:T884"/>
    <mergeCell ref="U884:W884"/>
    <mergeCell ref="X885:Y885"/>
    <mergeCell ref="Z885:AA885"/>
    <mergeCell ref="C885:D885"/>
    <mergeCell ref="E885:G885"/>
    <mergeCell ref="H885:J885"/>
    <mergeCell ref="K885:O885"/>
    <mergeCell ref="P885:R885"/>
    <mergeCell ref="S885:T885"/>
    <mergeCell ref="U885:W885"/>
    <mergeCell ref="X886:Y886"/>
    <mergeCell ref="Z886:AA886"/>
    <mergeCell ref="C886:D886"/>
    <mergeCell ref="E886:G886"/>
    <mergeCell ref="H886:J886"/>
    <mergeCell ref="K886:O886"/>
    <mergeCell ref="P886:R886"/>
    <mergeCell ref="S886:T886"/>
    <mergeCell ref="U886:W886"/>
    <mergeCell ref="X887:Y887"/>
    <mergeCell ref="Z887:AA887"/>
    <mergeCell ref="C887:D887"/>
    <mergeCell ref="E887:G887"/>
    <mergeCell ref="H887:J887"/>
    <mergeCell ref="K887:O887"/>
    <mergeCell ref="P887:R887"/>
    <mergeCell ref="S887:T887"/>
    <mergeCell ref="U887:W887"/>
    <mergeCell ref="X888:Y888"/>
    <mergeCell ref="Z888:AA888"/>
    <mergeCell ref="C888:D888"/>
    <mergeCell ref="E888:G888"/>
    <mergeCell ref="H888:J888"/>
    <mergeCell ref="K888:O888"/>
    <mergeCell ref="P888:R888"/>
    <mergeCell ref="S888:T888"/>
    <mergeCell ref="U888:W888"/>
    <mergeCell ref="X889:Y889"/>
    <mergeCell ref="Z889:AA889"/>
    <mergeCell ref="C889:D889"/>
    <mergeCell ref="E889:G889"/>
    <mergeCell ref="H889:J889"/>
    <mergeCell ref="K889:O889"/>
    <mergeCell ref="P889:R889"/>
    <mergeCell ref="S889:T889"/>
    <mergeCell ref="U889:W889"/>
    <mergeCell ref="X890:Y890"/>
    <mergeCell ref="Z890:AA890"/>
    <mergeCell ref="C890:D890"/>
    <mergeCell ref="E890:G890"/>
    <mergeCell ref="H890:J890"/>
    <mergeCell ref="K890:O890"/>
    <mergeCell ref="P890:R890"/>
    <mergeCell ref="S890:T890"/>
    <mergeCell ref="U890:W890"/>
    <mergeCell ref="X891:Y891"/>
    <mergeCell ref="Z891:AA891"/>
    <mergeCell ref="C891:D891"/>
    <mergeCell ref="E891:G891"/>
    <mergeCell ref="H891:J891"/>
    <mergeCell ref="K891:O891"/>
    <mergeCell ref="P891:R891"/>
    <mergeCell ref="S891:T891"/>
    <mergeCell ref="U891:W891"/>
    <mergeCell ref="X892:Y892"/>
    <mergeCell ref="Z892:AA892"/>
    <mergeCell ref="C892:D892"/>
    <mergeCell ref="E892:G892"/>
    <mergeCell ref="H892:J892"/>
    <mergeCell ref="K892:O892"/>
    <mergeCell ref="P892:R892"/>
    <mergeCell ref="S892:T892"/>
    <mergeCell ref="U892:W892"/>
    <mergeCell ref="X893:Y893"/>
    <mergeCell ref="Z893:AA893"/>
    <mergeCell ref="C893:D893"/>
    <mergeCell ref="E893:G893"/>
    <mergeCell ref="H893:J893"/>
    <mergeCell ref="K893:O893"/>
    <mergeCell ref="P893:R893"/>
    <mergeCell ref="S893:T893"/>
    <mergeCell ref="U893:W893"/>
    <mergeCell ref="X894:Y894"/>
    <mergeCell ref="Z894:AA894"/>
    <mergeCell ref="C894:D894"/>
    <mergeCell ref="E894:G894"/>
    <mergeCell ref="H894:J894"/>
    <mergeCell ref="K894:O894"/>
    <mergeCell ref="P894:R894"/>
    <mergeCell ref="S894:T894"/>
    <mergeCell ref="U894:W894"/>
    <mergeCell ref="X895:Y895"/>
    <mergeCell ref="Z895:AA895"/>
    <mergeCell ref="C895:D895"/>
    <mergeCell ref="E895:G895"/>
    <mergeCell ref="H895:J895"/>
    <mergeCell ref="K895:O895"/>
    <mergeCell ref="P895:R895"/>
    <mergeCell ref="S895:T895"/>
    <mergeCell ref="U895:W895"/>
    <mergeCell ref="X896:Y896"/>
    <mergeCell ref="Z896:AA896"/>
    <mergeCell ref="C896:D896"/>
    <mergeCell ref="E896:G896"/>
    <mergeCell ref="H896:J896"/>
    <mergeCell ref="K896:O896"/>
    <mergeCell ref="P896:R896"/>
    <mergeCell ref="S896:T896"/>
    <mergeCell ref="U896:W896"/>
    <mergeCell ref="X897:Y897"/>
    <mergeCell ref="Z897:AA897"/>
    <mergeCell ref="C897:D897"/>
    <mergeCell ref="E897:G897"/>
    <mergeCell ref="H897:J897"/>
    <mergeCell ref="K897:O897"/>
    <mergeCell ref="P897:R897"/>
    <mergeCell ref="S897:T897"/>
    <mergeCell ref="U897:W897"/>
    <mergeCell ref="X898:Y898"/>
    <mergeCell ref="Z898:AA898"/>
    <mergeCell ref="C898:D898"/>
    <mergeCell ref="E898:G898"/>
    <mergeCell ref="H898:J898"/>
    <mergeCell ref="K898:O898"/>
    <mergeCell ref="P898:R898"/>
    <mergeCell ref="S898:T898"/>
    <mergeCell ref="U898:W898"/>
    <mergeCell ref="X899:Y899"/>
    <mergeCell ref="Z899:AA899"/>
    <mergeCell ref="C899:D899"/>
    <mergeCell ref="E899:G899"/>
    <mergeCell ref="H899:J899"/>
    <mergeCell ref="K899:O899"/>
    <mergeCell ref="P899:R899"/>
    <mergeCell ref="S899:T899"/>
    <mergeCell ref="U899:W899"/>
    <mergeCell ref="X900:Y900"/>
    <mergeCell ref="Z900:AA900"/>
    <mergeCell ref="C900:D900"/>
    <mergeCell ref="E900:G900"/>
    <mergeCell ref="H900:J900"/>
    <mergeCell ref="K900:O900"/>
    <mergeCell ref="P900:R900"/>
    <mergeCell ref="S900:T900"/>
    <mergeCell ref="U900:W900"/>
    <mergeCell ref="X901:Y901"/>
    <mergeCell ref="Z901:AA901"/>
    <mergeCell ref="C901:D901"/>
    <mergeCell ref="E901:G901"/>
    <mergeCell ref="H901:J901"/>
    <mergeCell ref="K901:O901"/>
    <mergeCell ref="P901:R901"/>
    <mergeCell ref="S901:T901"/>
    <mergeCell ref="U901:W901"/>
    <mergeCell ref="X902:Y902"/>
    <mergeCell ref="Z902:AA902"/>
    <mergeCell ref="C902:D902"/>
    <mergeCell ref="E902:G902"/>
    <mergeCell ref="H902:J902"/>
    <mergeCell ref="K902:O902"/>
    <mergeCell ref="P902:R902"/>
    <mergeCell ref="S902:T902"/>
    <mergeCell ref="U902:W902"/>
    <mergeCell ref="X903:Y903"/>
    <mergeCell ref="Z903:AA903"/>
    <mergeCell ref="C903:D903"/>
    <mergeCell ref="E903:G903"/>
    <mergeCell ref="H903:J903"/>
    <mergeCell ref="K903:O903"/>
    <mergeCell ref="P903:R903"/>
    <mergeCell ref="S903:T903"/>
    <mergeCell ref="U903:W903"/>
    <mergeCell ref="X904:Y904"/>
    <mergeCell ref="Z904:AA904"/>
    <mergeCell ref="C904:D904"/>
    <mergeCell ref="E904:G904"/>
    <mergeCell ref="H904:J904"/>
    <mergeCell ref="K904:O904"/>
    <mergeCell ref="P904:R904"/>
    <mergeCell ref="S904:T904"/>
    <mergeCell ref="U904:W904"/>
    <mergeCell ref="X905:Y905"/>
    <mergeCell ref="Z905:AA905"/>
    <mergeCell ref="C905:D905"/>
    <mergeCell ref="E905:G905"/>
    <mergeCell ref="H905:J905"/>
    <mergeCell ref="K905:O905"/>
    <mergeCell ref="P905:R905"/>
    <mergeCell ref="S905:T905"/>
    <mergeCell ref="U905:W905"/>
    <mergeCell ref="X906:Y906"/>
    <mergeCell ref="Z906:AA906"/>
    <mergeCell ref="C906:D906"/>
    <mergeCell ref="E906:G906"/>
    <mergeCell ref="H906:J906"/>
    <mergeCell ref="K906:O906"/>
    <mergeCell ref="P906:R906"/>
    <mergeCell ref="S906:T906"/>
    <mergeCell ref="U906:W906"/>
    <mergeCell ref="X907:Y907"/>
    <mergeCell ref="Z907:AA907"/>
    <mergeCell ref="C907:D907"/>
    <mergeCell ref="E907:G907"/>
    <mergeCell ref="H907:J907"/>
    <mergeCell ref="K907:O907"/>
    <mergeCell ref="P907:R907"/>
    <mergeCell ref="S907:T907"/>
    <mergeCell ref="U907:W907"/>
    <mergeCell ref="X908:Y908"/>
    <mergeCell ref="Z908:AA908"/>
    <mergeCell ref="C908:D908"/>
    <mergeCell ref="E908:G908"/>
    <mergeCell ref="H908:J908"/>
    <mergeCell ref="K908:O908"/>
    <mergeCell ref="P908:R908"/>
    <mergeCell ref="S908:T908"/>
    <mergeCell ref="U908:W908"/>
    <mergeCell ref="X909:Y909"/>
    <mergeCell ref="Z909:AA909"/>
    <mergeCell ref="C909:D909"/>
    <mergeCell ref="E909:G909"/>
    <mergeCell ref="H909:J909"/>
    <mergeCell ref="K909:O909"/>
    <mergeCell ref="P909:R909"/>
    <mergeCell ref="S909:T909"/>
    <mergeCell ref="U909:W909"/>
    <mergeCell ref="X910:Y910"/>
    <mergeCell ref="Z910:AA910"/>
    <mergeCell ref="C910:D910"/>
    <mergeCell ref="E910:G910"/>
    <mergeCell ref="H910:J910"/>
    <mergeCell ref="K910:O910"/>
    <mergeCell ref="P910:R910"/>
    <mergeCell ref="S910:T910"/>
    <mergeCell ref="U910:W910"/>
    <mergeCell ref="X911:Y911"/>
    <mergeCell ref="Z911:AA911"/>
    <mergeCell ref="C911:D911"/>
    <mergeCell ref="E911:G911"/>
    <mergeCell ref="H911:J911"/>
    <mergeCell ref="K911:O911"/>
    <mergeCell ref="P911:R911"/>
    <mergeCell ref="S911:T911"/>
    <mergeCell ref="U911:W911"/>
    <mergeCell ref="X912:Y912"/>
    <mergeCell ref="Z912:AA912"/>
    <mergeCell ref="C912:D912"/>
    <mergeCell ref="E912:G912"/>
    <mergeCell ref="H912:J912"/>
    <mergeCell ref="K912:O912"/>
    <mergeCell ref="P912:R912"/>
    <mergeCell ref="S912:T912"/>
    <mergeCell ref="U912:W912"/>
    <mergeCell ref="X913:Y913"/>
    <mergeCell ref="Z913:AA913"/>
    <mergeCell ref="C913:D913"/>
    <mergeCell ref="E913:G913"/>
    <mergeCell ref="H913:J913"/>
    <mergeCell ref="K913:O913"/>
    <mergeCell ref="P913:R913"/>
    <mergeCell ref="S913:T913"/>
    <mergeCell ref="U913:W913"/>
    <mergeCell ref="X914:Y914"/>
    <mergeCell ref="Z914:AA914"/>
    <mergeCell ref="C914:D914"/>
    <mergeCell ref="E914:G914"/>
    <mergeCell ref="H914:J914"/>
    <mergeCell ref="K914:O914"/>
    <mergeCell ref="P914:R914"/>
    <mergeCell ref="S914:T914"/>
    <mergeCell ref="U914:W914"/>
    <mergeCell ref="X915:Y915"/>
    <mergeCell ref="Z915:AA915"/>
    <mergeCell ref="C915:D915"/>
    <mergeCell ref="E915:G915"/>
    <mergeCell ref="H915:J915"/>
    <mergeCell ref="K915:O915"/>
    <mergeCell ref="P915:R915"/>
    <mergeCell ref="S915:T915"/>
    <mergeCell ref="U915:W915"/>
    <mergeCell ref="X916:Y916"/>
    <mergeCell ref="Z916:AA916"/>
    <mergeCell ref="C916:D916"/>
    <mergeCell ref="E916:G916"/>
    <mergeCell ref="H916:J916"/>
    <mergeCell ref="K916:O916"/>
    <mergeCell ref="P916:R916"/>
    <mergeCell ref="S916:T916"/>
    <mergeCell ref="U916:W916"/>
    <mergeCell ref="X917:Y917"/>
    <mergeCell ref="Z917:AA917"/>
    <mergeCell ref="C917:D917"/>
    <mergeCell ref="E917:G917"/>
    <mergeCell ref="H917:J917"/>
    <mergeCell ref="K917:O917"/>
    <mergeCell ref="P917:R917"/>
    <mergeCell ref="S917:T917"/>
    <mergeCell ref="U917:W917"/>
    <mergeCell ref="X918:Y918"/>
    <mergeCell ref="Z918:AA918"/>
    <mergeCell ref="C918:D918"/>
    <mergeCell ref="E918:G918"/>
    <mergeCell ref="H918:J918"/>
    <mergeCell ref="K918:O918"/>
    <mergeCell ref="P918:R918"/>
    <mergeCell ref="S918:T918"/>
    <mergeCell ref="U918:W918"/>
    <mergeCell ref="X919:Y919"/>
    <mergeCell ref="Z919:AA919"/>
    <mergeCell ref="C919:D919"/>
    <mergeCell ref="E919:G919"/>
    <mergeCell ref="H919:J919"/>
    <mergeCell ref="K919:O919"/>
    <mergeCell ref="P919:R919"/>
    <mergeCell ref="S919:T919"/>
    <mergeCell ref="U919:W919"/>
    <mergeCell ref="X920:Y920"/>
    <mergeCell ref="Z920:AA920"/>
    <mergeCell ref="C920:D920"/>
    <mergeCell ref="E920:G920"/>
    <mergeCell ref="H920:J920"/>
    <mergeCell ref="K920:O920"/>
    <mergeCell ref="P920:R920"/>
    <mergeCell ref="S920:T920"/>
    <mergeCell ref="U920:W920"/>
    <mergeCell ref="X921:Y921"/>
    <mergeCell ref="Z921:AA921"/>
    <mergeCell ref="C921:D921"/>
    <mergeCell ref="E921:G921"/>
    <mergeCell ref="H921:J921"/>
    <mergeCell ref="K921:O921"/>
    <mergeCell ref="P921:R921"/>
    <mergeCell ref="S921:T921"/>
    <mergeCell ref="U921:W921"/>
    <mergeCell ref="X922:Y922"/>
    <mergeCell ref="Z922:AA922"/>
    <mergeCell ref="C922:D922"/>
    <mergeCell ref="E922:G922"/>
    <mergeCell ref="H922:J922"/>
    <mergeCell ref="K922:O922"/>
    <mergeCell ref="P922:R922"/>
    <mergeCell ref="S922:T922"/>
    <mergeCell ref="U922:W922"/>
    <mergeCell ref="X923:Y923"/>
    <mergeCell ref="Z923:AA923"/>
    <mergeCell ref="C923:D923"/>
    <mergeCell ref="E923:G923"/>
    <mergeCell ref="H923:J923"/>
    <mergeCell ref="K923:O923"/>
    <mergeCell ref="P923:R923"/>
    <mergeCell ref="S923:T923"/>
    <mergeCell ref="U923:W923"/>
    <mergeCell ref="X924:Y924"/>
    <mergeCell ref="Z924:AA924"/>
    <mergeCell ref="C924:D924"/>
    <mergeCell ref="E924:G924"/>
    <mergeCell ref="H924:J924"/>
    <mergeCell ref="K924:O924"/>
    <mergeCell ref="P924:R924"/>
    <mergeCell ref="S924:T924"/>
    <mergeCell ref="U924:W924"/>
    <mergeCell ref="X925:Y925"/>
    <mergeCell ref="Z925:AA925"/>
    <mergeCell ref="C925:D925"/>
    <mergeCell ref="E925:G925"/>
    <mergeCell ref="H925:J925"/>
    <mergeCell ref="K925:O925"/>
    <mergeCell ref="P925:R925"/>
    <mergeCell ref="S925:T925"/>
    <mergeCell ref="U925:W925"/>
    <mergeCell ref="X926:Y926"/>
    <mergeCell ref="Z926:AA926"/>
    <mergeCell ref="C926:D926"/>
    <mergeCell ref="E926:G926"/>
    <mergeCell ref="H926:J926"/>
    <mergeCell ref="K926:O926"/>
    <mergeCell ref="P926:R926"/>
    <mergeCell ref="S926:T926"/>
    <mergeCell ref="U926:W926"/>
    <mergeCell ref="X927:Y927"/>
    <mergeCell ref="Z927:AA927"/>
    <mergeCell ref="C927:D927"/>
    <mergeCell ref="E927:G927"/>
    <mergeCell ref="H927:J927"/>
    <mergeCell ref="K927:O927"/>
    <mergeCell ref="P927:R927"/>
    <mergeCell ref="S927:T927"/>
    <mergeCell ref="U927:W927"/>
    <mergeCell ref="X928:Y928"/>
    <mergeCell ref="Z928:AA928"/>
    <mergeCell ref="C928:D928"/>
    <mergeCell ref="E928:G928"/>
    <mergeCell ref="H928:J928"/>
    <mergeCell ref="K928:O928"/>
    <mergeCell ref="P928:R928"/>
    <mergeCell ref="S928:T928"/>
    <mergeCell ref="U928:W928"/>
    <mergeCell ref="X929:Y929"/>
    <mergeCell ref="Z929:AA929"/>
    <mergeCell ref="C929:D929"/>
    <mergeCell ref="E929:G929"/>
    <mergeCell ref="H929:J929"/>
    <mergeCell ref="K929:O929"/>
    <mergeCell ref="P929:R929"/>
    <mergeCell ref="S929:T929"/>
    <mergeCell ref="U929:W929"/>
    <mergeCell ref="X930:Y930"/>
    <mergeCell ref="Z930:AA930"/>
    <mergeCell ref="C930:D930"/>
    <mergeCell ref="E930:G930"/>
    <mergeCell ref="H930:J930"/>
    <mergeCell ref="K930:O930"/>
    <mergeCell ref="P930:R930"/>
    <mergeCell ref="S930:T930"/>
    <mergeCell ref="U930:W930"/>
    <mergeCell ref="X931:Y931"/>
    <mergeCell ref="Z931:AA931"/>
    <mergeCell ref="C931:D931"/>
    <mergeCell ref="E931:G931"/>
    <mergeCell ref="H931:J931"/>
    <mergeCell ref="K931:O931"/>
    <mergeCell ref="P931:R931"/>
    <mergeCell ref="S931:T931"/>
    <mergeCell ref="U931:W931"/>
    <mergeCell ref="X932:Y932"/>
    <mergeCell ref="Z932:AA932"/>
    <mergeCell ref="C932:D932"/>
    <mergeCell ref="E932:G932"/>
    <mergeCell ref="H932:J932"/>
    <mergeCell ref="K932:O932"/>
    <mergeCell ref="P932:R932"/>
    <mergeCell ref="S932:T932"/>
    <mergeCell ref="U932:W932"/>
    <mergeCell ref="X933:Y933"/>
    <mergeCell ref="Z933:AA933"/>
    <mergeCell ref="C933:D933"/>
    <mergeCell ref="E933:G933"/>
    <mergeCell ref="H933:J933"/>
    <mergeCell ref="K933:O933"/>
    <mergeCell ref="P933:R933"/>
    <mergeCell ref="S933:T933"/>
    <mergeCell ref="U933:W933"/>
    <mergeCell ref="X934:Y934"/>
    <mergeCell ref="Z934:AA934"/>
    <mergeCell ref="C934:D934"/>
    <mergeCell ref="E934:G934"/>
    <mergeCell ref="H934:J934"/>
    <mergeCell ref="K934:O934"/>
    <mergeCell ref="P934:R934"/>
    <mergeCell ref="S934:T934"/>
    <mergeCell ref="U934:W934"/>
    <mergeCell ref="X935:Y935"/>
    <mergeCell ref="Z935:AA935"/>
    <mergeCell ref="C935:D935"/>
    <mergeCell ref="E935:G935"/>
    <mergeCell ref="H935:J935"/>
    <mergeCell ref="K935:O935"/>
    <mergeCell ref="P935:R935"/>
    <mergeCell ref="S935:T935"/>
    <mergeCell ref="U935:W935"/>
    <mergeCell ref="X936:Y936"/>
    <mergeCell ref="Z936:AA936"/>
    <mergeCell ref="C936:D936"/>
    <mergeCell ref="E936:G936"/>
    <mergeCell ref="H936:J936"/>
    <mergeCell ref="K936:O936"/>
    <mergeCell ref="P936:R936"/>
    <mergeCell ref="S936:T936"/>
    <mergeCell ref="U936:W936"/>
    <mergeCell ref="X937:Y937"/>
    <mergeCell ref="Z937:AA937"/>
    <mergeCell ref="C937:D937"/>
    <mergeCell ref="E937:G937"/>
    <mergeCell ref="H937:J937"/>
    <mergeCell ref="K937:O937"/>
    <mergeCell ref="P937:R937"/>
    <mergeCell ref="S937:T937"/>
    <mergeCell ref="U937:W937"/>
    <mergeCell ref="X938:Y938"/>
    <mergeCell ref="Z938:AA938"/>
    <mergeCell ref="C938:D938"/>
    <mergeCell ref="E938:G938"/>
    <mergeCell ref="H938:J938"/>
    <mergeCell ref="K938:O938"/>
    <mergeCell ref="P938:R938"/>
    <mergeCell ref="S938:T938"/>
    <mergeCell ref="U938:W938"/>
    <mergeCell ref="X939:Y939"/>
    <mergeCell ref="Z939:AA939"/>
    <mergeCell ref="C939:D939"/>
    <mergeCell ref="E939:G939"/>
    <mergeCell ref="H939:J939"/>
    <mergeCell ref="K939:O939"/>
    <mergeCell ref="P939:R939"/>
    <mergeCell ref="S939:T939"/>
    <mergeCell ref="U939:W939"/>
    <mergeCell ref="X940:Y940"/>
    <mergeCell ref="Z940:AA940"/>
    <mergeCell ref="C940:D940"/>
    <mergeCell ref="E940:G940"/>
    <mergeCell ref="H940:J940"/>
    <mergeCell ref="K940:O940"/>
    <mergeCell ref="P940:R940"/>
    <mergeCell ref="S940:T940"/>
    <mergeCell ref="U940:W940"/>
    <mergeCell ref="X941:Y941"/>
    <mergeCell ref="Z941:AA941"/>
    <mergeCell ref="C941:D941"/>
    <mergeCell ref="E941:G941"/>
    <mergeCell ref="H941:J941"/>
    <mergeCell ref="K941:O941"/>
    <mergeCell ref="P941:R941"/>
    <mergeCell ref="S941:T941"/>
    <mergeCell ref="U941:W941"/>
    <mergeCell ref="X942:Y942"/>
    <mergeCell ref="Z942:AA942"/>
    <mergeCell ref="C942:D942"/>
    <mergeCell ref="E942:G942"/>
    <mergeCell ref="H942:J942"/>
    <mergeCell ref="K942:O942"/>
    <mergeCell ref="P942:R942"/>
    <mergeCell ref="S942:T942"/>
    <mergeCell ref="U942:W942"/>
    <mergeCell ref="X943:Y943"/>
    <mergeCell ref="Z943:AA943"/>
    <mergeCell ref="C943:D943"/>
    <mergeCell ref="E943:G943"/>
    <mergeCell ref="H943:J943"/>
    <mergeCell ref="K943:O943"/>
    <mergeCell ref="P943:R943"/>
    <mergeCell ref="S943:T943"/>
    <mergeCell ref="U943:W943"/>
    <mergeCell ref="X944:Y944"/>
    <mergeCell ref="Z944:AA944"/>
    <mergeCell ref="C944:D944"/>
    <mergeCell ref="E944:G944"/>
    <mergeCell ref="H944:J944"/>
    <mergeCell ref="K944:O944"/>
    <mergeCell ref="P944:R944"/>
    <mergeCell ref="S944:T944"/>
    <mergeCell ref="U944:W944"/>
    <mergeCell ref="X945:Y945"/>
    <mergeCell ref="Z945:AA945"/>
    <mergeCell ref="C945:D945"/>
    <mergeCell ref="E945:G945"/>
    <mergeCell ref="H945:J945"/>
    <mergeCell ref="K945:O945"/>
    <mergeCell ref="P945:R945"/>
    <mergeCell ref="S945:T945"/>
    <mergeCell ref="U945:W945"/>
    <mergeCell ref="X946:Y946"/>
    <mergeCell ref="Z946:AA946"/>
    <mergeCell ref="C946:D946"/>
    <mergeCell ref="E946:G946"/>
    <mergeCell ref="H946:J946"/>
    <mergeCell ref="K946:O946"/>
    <mergeCell ref="P946:R946"/>
    <mergeCell ref="S946:T946"/>
    <mergeCell ref="U946:W946"/>
    <mergeCell ref="X947:Y947"/>
    <mergeCell ref="Z947:AA947"/>
    <mergeCell ref="C947:D947"/>
    <mergeCell ref="E947:G947"/>
    <mergeCell ref="H947:J947"/>
    <mergeCell ref="K947:O947"/>
    <mergeCell ref="P947:R947"/>
    <mergeCell ref="S947:T947"/>
    <mergeCell ref="U947:W947"/>
    <mergeCell ref="X948:Y948"/>
    <mergeCell ref="Z948:AA948"/>
    <mergeCell ref="C948:D948"/>
    <mergeCell ref="E948:G948"/>
    <mergeCell ref="H948:J948"/>
    <mergeCell ref="K948:O948"/>
    <mergeCell ref="P948:R948"/>
    <mergeCell ref="S948:T948"/>
    <mergeCell ref="U948:W948"/>
    <mergeCell ref="X949:Y949"/>
    <mergeCell ref="Z949:AA949"/>
    <mergeCell ref="C949:D949"/>
    <mergeCell ref="E949:G949"/>
    <mergeCell ref="H949:J949"/>
    <mergeCell ref="K949:O949"/>
    <mergeCell ref="P949:R949"/>
    <mergeCell ref="S949:T949"/>
    <mergeCell ref="U949:W949"/>
    <mergeCell ref="X950:Y950"/>
    <mergeCell ref="Z950:AA950"/>
    <mergeCell ref="C950:D950"/>
    <mergeCell ref="E950:G950"/>
    <mergeCell ref="H950:J950"/>
    <mergeCell ref="K950:O950"/>
    <mergeCell ref="P950:R950"/>
    <mergeCell ref="S950:T950"/>
    <mergeCell ref="U950:W950"/>
    <mergeCell ref="X951:Y951"/>
    <mergeCell ref="Z951:AA951"/>
    <mergeCell ref="C951:D951"/>
    <mergeCell ref="E951:G951"/>
    <mergeCell ref="H951:J951"/>
    <mergeCell ref="K951:O951"/>
    <mergeCell ref="P951:R951"/>
    <mergeCell ref="S951:T951"/>
    <mergeCell ref="U951:W951"/>
    <mergeCell ref="X952:Y952"/>
    <mergeCell ref="Z952:AA952"/>
    <mergeCell ref="C952:D952"/>
    <mergeCell ref="E952:G952"/>
    <mergeCell ref="H952:J952"/>
    <mergeCell ref="K952:O952"/>
    <mergeCell ref="P952:R952"/>
    <mergeCell ref="S952:T952"/>
    <mergeCell ref="U952:W952"/>
    <mergeCell ref="X953:Y953"/>
    <mergeCell ref="Z953:AA953"/>
    <mergeCell ref="C953:D953"/>
    <mergeCell ref="E953:G953"/>
    <mergeCell ref="H953:J953"/>
    <mergeCell ref="K953:O953"/>
    <mergeCell ref="P953:R953"/>
    <mergeCell ref="S953:T953"/>
    <mergeCell ref="U953:W953"/>
    <mergeCell ref="X954:Y954"/>
    <mergeCell ref="Z954:AA954"/>
    <mergeCell ref="C954:D954"/>
    <mergeCell ref="E954:G954"/>
    <mergeCell ref="H954:J954"/>
    <mergeCell ref="K954:O954"/>
    <mergeCell ref="P954:R954"/>
    <mergeCell ref="S954:T954"/>
    <mergeCell ref="U954:W954"/>
    <mergeCell ref="X955:Y955"/>
    <mergeCell ref="Z955:AA955"/>
    <mergeCell ref="C955:D955"/>
    <mergeCell ref="E955:G955"/>
    <mergeCell ref="H955:J955"/>
    <mergeCell ref="K955:O955"/>
    <mergeCell ref="P955:R955"/>
    <mergeCell ref="S955:T955"/>
    <mergeCell ref="U955:W955"/>
    <mergeCell ref="X956:Y956"/>
    <mergeCell ref="Z956:AA956"/>
    <mergeCell ref="C956:D956"/>
    <mergeCell ref="E956:G956"/>
    <mergeCell ref="H956:J956"/>
    <mergeCell ref="K956:O956"/>
    <mergeCell ref="P956:R956"/>
    <mergeCell ref="S956:T956"/>
    <mergeCell ref="U956:W956"/>
    <mergeCell ref="X957:Y957"/>
    <mergeCell ref="Z957:AA957"/>
    <mergeCell ref="C957:D957"/>
    <mergeCell ref="E957:G957"/>
    <mergeCell ref="H957:J957"/>
    <mergeCell ref="K957:O957"/>
    <mergeCell ref="P957:R957"/>
    <mergeCell ref="S957:T957"/>
    <mergeCell ref="U957:W957"/>
    <mergeCell ref="X958:Y958"/>
    <mergeCell ref="Z958:AA958"/>
    <mergeCell ref="C958:D958"/>
    <mergeCell ref="E958:G958"/>
    <mergeCell ref="H958:J958"/>
    <mergeCell ref="K958:O958"/>
    <mergeCell ref="P958:R958"/>
    <mergeCell ref="S958:T958"/>
    <mergeCell ref="U958:W958"/>
    <mergeCell ref="X959:Y959"/>
    <mergeCell ref="Z959:AA959"/>
    <mergeCell ref="C959:D959"/>
    <mergeCell ref="E959:G959"/>
    <mergeCell ref="H959:J959"/>
    <mergeCell ref="K959:O959"/>
    <mergeCell ref="P959:R959"/>
    <mergeCell ref="S959:T959"/>
    <mergeCell ref="U959:W959"/>
    <mergeCell ref="X960:Y960"/>
    <mergeCell ref="Z960:AA960"/>
    <mergeCell ref="C960:D960"/>
    <mergeCell ref="E960:G960"/>
    <mergeCell ref="H960:J960"/>
    <mergeCell ref="K960:O960"/>
    <mergeCell ref="P960:R960"/>
    <mergeCell ref="S960:T960"/>
    <mergeCell ref="U960:W960"/>
    <mergeCell ref="X961:Y961"/>
    <mergeCell ref="Z961:AA961"/>
    <mergeCell ref="C961:D961"/>
    <mergeCell ref="E961:G961"/>
    <mergeCell ref="H961:J961"/>
    <mergeCell ref="K961:O961"/>
    <mergeCell ref="P961:R961"/>
    <mergeCell ref="S961:T961"/>
    <mergeCell ref="U961:W961"/>
    <mergeCell ref="X962:Y962"/>
    <mergeCell ref="Z962:AA962"/>
    <mergeCell ref="C962:D962"/>
    <mergeCell ref="E962:G962"/>
    <mergeCell ref="H962:J962"/>
    <mergeCell ref="K962:O962"/>
    <mergeCell ref="P962:R962"/>
    <mergeCell ref="S962:T962"/>
    <mergeCell ref="U962:W962"/>
    <mergeCell ref="X963:Y963"/>
    <mergeCell ref="Z963:AA963"/>
    <mergeCell ref="C963:D963"/>
    <mergeCell ref="E963:G963"/>
    <mergeCell ref="H963:J963"/>
    <mergeCell ref="K963:O963"/>
    <mergeCell ref="P963:R963"/>
    <mergeCell ref="S963:T963"/>
    <mergeCell ref="U963:W963"/>
    <mergeCell ref="X964:Y964"/>
    <mergeCell ref="Z964:AA964"/>
    <mergeCell ref="C964:D964"/>
    <mergeCell ref="E964:G964"/>
    <mergeCell ref="H964:J964"/>
    <mergeCell ref="K964:O964"/>
    <mergeCell ref="P964:R964"/>
    <mergeCell ref="S964:T964"/>
    <mergeCell ref="U964:W964"/>
    <mergeCell ref="X965:Y965"/>
    <mergeCell ref="Z965:AA965"/>
    <mergeCell ref="C965:D965"/>
    <mergeCell ref="E965:G965"/>
    <mergeCell ref="H965:J965"/>
    <mergeCell ref="K965:O965"/>
    <mergeCell ref="P965:R965"/>
    <mergeCell ref="S965:T965"/>
    <mergeCell ref="U965:W965"/>
    <mergeCell ref="X966:Y966"/>
    <mergeCell ref="Z966:AA966"/>
    <mergeCell ref="C966:D966"/>
    <mergeCell ref="E966:G966"/>
    <mergeCell ref="H966:J966"/>
    <mergeCell ref="K966:O966"/>
    <mergeCell ref="P966:R966"/>
    <mergeCell ref="S966:T966"/>
    <mergeCell ref="U966:W966"/>
    <mergeCell ref="X967:Y967"/>
    <mergeCell ref="Z967:AA967"/>
    <mergeCell ref="C967:D967"/>
    <mergeCell ref="E967:G967"/>
    <mergeCell ref="H967:J967"/>
    <mergeCell ref="K967:O967"/>
    <mergeCell ref="P967:R967"/>
    <mergeCell ref="S967:T967"/>
    <mergeCell ref="U967:W967"/>
    <mergeCell ref="X968:Y968"/>
    <mergeCell ref="Z968:AA968"/>
    <mergeCell ref="C968:D968"/>
    <mergeCell ref="E968:G968"/>
    <mergeCell ref="H968:J968"/>
    <mergeCell ref="K968:O968"/>
    <mergeCell ref="P968:R968"/>
    <mergeCell ref="S968:T968"/>
    <mergeCell ref="U968:W968"/>
    <mergeCell ref="X969:Y969"/>
    <mergeCell ref="Z969:AA969"/>
    <mergeCell ref="C969:D969"/>
    <mergeCell ref="E969:G969"/>
    <mergeCell ref="H969:J969"/>
    <mergeCell ref="K969:O969"/>
    <mergeCell ref="P969:R969"/>
    <mergeCell ref="S969:T969"/>
    <mergeCell ref="U969:W969"/>
    <mergeCell ref="X970:Y970"/>
    <mergeCell ref="Z970:AA970"/>
    <mergeCell ref="C970:D970"/>
    <mergeCell ref="E970:G970"/>
    <mergeCell ref="H970:J970"/>
    <mergeCell ref="K970:O970"/>
    <mergeCell ref="P970:R970"/>
    <mergeCell ref="S970:T970"/>
    <mergeCell ref="U970:W970"/>
    <mergeCell ref="X971:Y971"/>
    <mergeCell ref="Z971:AA971"/>
    <mergeCell ref="C971:D971"/>
    <mergeCell ref="E971:G971"/>
    <mergeCell ref="H971:J971"/>
    <mergeCell ref="K971:O971"/>
    <mergeCell ref="P971:R971"/>
    <mergeCell ref="S971:T971"/>
    <mergeCell ref="U971:W971"/>
    <mergeCell ref="X972:Y972"/>
    <mergeCell ref="Z972:AA972"/>
    <mergeCell ref="C972:D972"/>
    <mergeCell ref="E972:G972"/>
    <mergeCell ref="H972:J972"/>
    <mergeCell ref="K972:O972"/>
    <mergeCell ref="P972:R972"/>
    <mergeCell ref="S972:T972"/>
    <mergeCell ref="U972:W972"/>
    <mergeCell ref="X973:Y973"/>
    <mergeCell ref="Z973:AA973"/>
    <mergeCell ref="C973:D973"/>
    <mergeCell ref="E973:G973"/>
    <mergeCell ref="H973:J973"/>
    <mergeCell ref="K973:O973"/>
    <mergeCell ref="P973:R973"/>
    <mergeCell ref="S973:T973"/>
    <mergeCell ref="U973:W973"/>
    <mergeCell ref="X974:Y974"/>
    <mergeCell ref="Z974:AA974"/>
    <mergeCell ref="C974:D974"/>
    <mergeCell ref="E974:G974"/>
    <mergeCell ref="H974:J974"/>
    <mergeCell ref="K974:O974"/>
    <mergeCell ref="P974:R974"/>
    <mergeCell ref="S974:T974"/>
    <mergeCell ref="U974:W974"/>
    <mergeCell ref="X975:Y975"/>
    <mergeCell ref="Z975:AA975"/>
    <mergeCell ref="C975:D975"/>
    <mergeCell ref="E975:G975"/>
    <mergeCell ref="H975:J975"/>
    <mergeCell ref="K975:O975"/>
    <mergeCell ref="P975:R975"/>
    <mergeCell ref="S975:T975"/>
    <mergeCell ref="U975:W975"/>
    <mergeCell ref="X976:Y976"/>
    <mergeCell ref="Z976:AA976"/>
    <mergeCell ref="C976:D976"/>
    <mergeCell ref="E976:G976"/>
    <mergeCell ref="H976:J976"/>
    <mergeCell ref="K976:O976"/>
    <mergeCell ref="P976:R976"/>
    <mergeCell ref="S976:T976"/>
    <mergeCell ref="U976:W976"/>
    <mergeCell ref="X977:Y977"/>
    <mergeCell ref="Z977:AA977"/>
    <mergeCell ref="C977:D977"/>
    <mergeCell ref="E977:G977"/>
    <mergeCell ref="H977:J977"/>
    <mergeCell ref="K977:O977"/>
    <mergeCell ref="P977:R977"/>
    <mergeCell ref="S977:T977"/>
    <mergeCell ref="U977:W977"/>
    <mergeCell ref="X978:Y978"/>
    <mergeCell ref="Z978:AA978"/>
    <mergeCell ref="C978:D978"/>
    <mergeCell ref="E978:G978"/>
    <mergeCell ref="H978:J978"/>
    <mergeCell ref="K978:O978"/>
    <mergeCell ref="P978:R978"/>
    <mergeCell ref="S978:T978"/>
    <mergeCell ref="U978:W978"/>
    <mergeCell ref="X979:Y979"/>
    <mergeCell ref="Z979:AA979"/>
    <mergeCell ref="C979:D979"/>
    <mergeCell ref="E979:G979"/>
    <mergeCell ref="H979:J979"/>
    <mergeCell ref="K979:O979"/>
    <mergeCell ref="P979:R979"/>
    <mergeCell ref="S979:T979"/>
    <mergeCell ref="U979:W979"/>
    <mergeCell ref="X980:Y980"/>
    <mergeCell ref="Z980:AA980"/>
    <mergeCell ref="C980:D980"/>
    <mergeCell ref="E980:G980"/>
    <mergeCell ref="H980:J980"/>
    <mergeCell ref="K980:O980"/>
    <mergeCell ref="P980:R980"/>
    <mergeCell ref="S980:T980"/>
    <mergeCell ref="U980:W980"/>
    <mergeCell ref="X981:Y981"/>
    <mergeCell ref="Z981:AA981"/>
    <mergeCell ref="C981:D981"/>
    <mergeCell ref="E981:G981"/>
    <mergeCell ref="H981:J981"/>
    <mergeCell ref="K981:O981"/>
    <mergeCell ref="P981:R981"/>
    <mergeCell ref="S981:T981"/>
    <mergeCell ref="U981:W981"/>
    <mergeCell ref="X982:Y982"/>
    <mergeCell ref="Z982:AA982"/>
    <mergeCell ref="C982:D982"/>
    <mergeCell ref="E982:G982"/>
    <mergeCell ref="H982:J982"/>
    <mergeCell ref="K982:O982"/>
    <mergeCell ref="P982:R982"/>
    <mergeCell ref="S982:T982"/>
    <mergeCell ref="U982:W982"/>
    <mergeCell ref="X983:Y983"/>
    <mergeCell ref="Z983:AA983"/>
    <mergeCell ref="C983:D983"/>
    <mergeCell ref="E983:G983"/>
    <mergeCell ref="H983:J983"/>
    <mergeCell ref="K983:O983"/>
    <mergeCell ref="P983:R983"/>
    <mergeCell ref="S983:T983"/>
    <mergeCell ref="U983:W983"/>
    <mergeCell ref="X984:Y984"/>
    <mergeCell ref="Z984:AA984"/>
    <mergeCell ref="C984:D984"/>
    <mergeCell ref="E984:G984"/>
    <mergeCell ref="H984:J984"/>
    <mergeCell ref="K984:O984"/>
    <mergeCell ref="P984:R984"/>
    <mergeCell ref="S984:T984"/>
    <mergeCell ref="U984:W984"/>
    <mergeCell ref="X985:Y985"/>
    <mergeCell ref="Z985:AA985"/>
    <mergeCell ref="C985:D985"/>
    <mergeCell ref="E985:G985"/>
    <mergeCell ref="H985:J985"/>
    <mergeCell ref="K985:O985"/>
    <mergeCell ref="P985:R985"/>
    <mergeCell ref="S985:T985"/>
    <mergeCell ref="U985:W985"/>
    <mergeCell ref="X986:Y986"/>
    <mergeCell ref="Z986:AA986"/>
    <mergeCell ref="C986:D986"/>
    <mergeCell ref="E986:G986"/>
    <mergeCell ref="H986:J986"/>
    <mergeCell ref="K986:O986"/>
    <mergeCell ref="P986:R986"/>
    <mergeCell ref="S986:T986"/>
    <mergeCell ref="U986:W986"/>
    <mergeCell ref="X987:Y987"/>
    <mergeCell ref="Z987:AA987"/>
    <mergeCell ref="C987:D987"/>
    <mergeCell ref="E987:G987"/>
    <mergeCell ref="H987:J987"/>
    <mergeCell ref="K987:O987"/>
    <mergeCell ref="P987:R987"/>
    <mergeCell ref="S987:T987"/>
    <mergeCell ref="U987:W987"/>
    <mergeCell ref="X988:Y988"/>
    <mergeCell ref="Z988:AA988"/>
    <mergeCell ref="C988:D988"/>
    <mergeCell ref="E988:G988"/>
    <mergeCell ref="H988:J988"/>
    <mergeCell ref="K988:O988"/>
    <mergeCell ref="P988:R988"/>
    <mergeCell ref="S988:T988"/>
    <mergeCell ref="U988:W988"/>
    <mergeCell ref="X989:Y989"/>
    <mergeCell ref="Z989:AA989"/>
    <mergeCell ref="C989:D989"/>
    <mergeCell ref="E989:G989"/>
    <mergeCell ref="H989:J989"/>
    <mergeCell ref="K989:O989"/>
    <mergeCell ref="P989:R989"/>
    <mergeCell ref="S989:T989"/>
    <mergeCell ref="U989:W989"/>
    <mergeCell ref="X990:Y990"/>
    <mergeCell ref="Z990:AA990"/>
    <mergeCell ref="C990:D990"/>
    <mergeCell ref="E990:G990"/>
    <mergeCell ref="H990:J990"/>
    <mergeCell ref="K990:O990"/>
    <mergeCell ref="P990:R990"/>
    <mergeCell ref="S990:T990"/>
    <mergeCell ref="U990:W990"/>
    <mergeCell ref="X991:Y991"/>
    <mergeCell ref="Z991:AA991"/>
    <mergeCell ref="C991:D991"/>
    <mergeCell ref="E991:G991"/>
    <mergeCell ref="H991:J991"/>
    <mergeCell ref="K991:O991"/>
    <mergeCell ref="P991:R991"/>
    <mergeCell ref="S991:T991"/>
    <mergeCell ref="U991:W991"/>
    <mergeCell ref="X992:Y992"/>
    <mergeCell ref="Z992:AA992"/>
    <mergeCell ref="C992:D992"/>
    <mergeCell ref="E992:G992"/>
    <mergeCell ref="H992:J992"/>
    <mergeCell ref="K992:O992"/>
    <mergeCell ref="P992:R992"/>
    <mergeCell ref="S992:T992"/>
    <mergeCell ref="U992:W992"/>
    <mergeCell ref="X993:Y993"/>
    <mergeCell ref="Z993:AA993"/>
    <mergeCell ref="C993:D993"/>
    <mergeCell ref="E993:G993"/>
    <mergeCell ref="H993:J993"/>
    <mergeCell ref="K993:O993"/>
    <mergeCell ref="P993:R993"/>
    <mergeCell ref="S993:T993"/>
    <mergeCell ref="U993:W993"/>
    <mergeCell ref="X994:Y994"/>
    <mergeCell ref="Z994:AA994"/>
    <mergeCell ref="C994:D994"/>
    <mergeCell ref="E994:G994"/>
    <mergeCell ref="H994:J994"/>
    <mergeCell ref="K994:O994"/>
    <mergeCell ref="P994:R994"/>
    <mergeCell ref="S994:T994"/>
    <mergeCell ref="U994:W994"/>
    <mergeCell ref="X995:Y995"/>
    <mergeCell ref="Z995:AA995"/>
    <mergeCell ref="C995:D995"/>
    <mergeCell ref="E995:G995"/>
    <mergeCell ref="H995:J995"/>
    <mergeCell ref="K995:O995"/>
    <mergeCell ref="P995:R995"/>
    <mergeCell ref="S995:T995"/>
    <mergeCell ref="U995:W995"/>
    <mergeCell ref="X996:Y996"/>
    <mergeCell ref="Z996:AA996"/>
    <mergeCell ref="C996:D996"/>
    <mergeCell ref="E996:G996"/>
    <mergeCell ref="H996:J996"/>
    <mergeCell ref="K996:O996"/>
    <mergeCell ref="P996:R996"/>
    <mergeCell ref="S996:T996"/>
    <mergeCell ref="U996:W996"/>
    <mergeCell ref="X997:Y997"/>
    <mergeCell ref="Z997:AA997"/>
    <mergeCell ref="C997:D997"/>
    <mergeCell ref="E997:G997"/>
    <mergeCell ref="H997:J997"/>
    <mergeCell ref="K997:O997"/>
    <mergeCell ref="P997:R997"/>
    <mergeCell ref="S997:T997"/>
    <mergeCell ref="U997:W997"/>
    <mergeCell ref="X998:Y998"/>
    <mergeCell ref="Z998:AA998"/>
    <mergeCell ref="C998:D998"/>
    <mergeCell ref="E998:G998"/>
    <mergeCell ref="H998:J998"/>
    <mergeCell ref="K998:O998"/>
    <mergeCell ref="P998:R998"/>
    <mergeCell ref="S998:T998"/>
    <mergeCell ref="U998:W998"/>
    <mergeCell ref="X999:Y999"/>
    <mergeCell ref="Z999:AA999"/>
    <mergeCell ref="C999:D999"/>
    <mergeCell ref="E999:G999"/>
    <mergeCell ref="H999:J999"/>
    <mergeCell ref="K999:O999"/>
    <mergeCell ref="P999:R999"/>
    <mergeCell ref="S999:T999"/>
    <mergeCell ref="U999:W999"/>
    <mergeCell ref="X1000:Y1000"/>
    <mergeCell ref="Z1000:AA1000"/>
    <mergeCell ref="C1000:D1000"/>
    <mergeCell ref="E1000:G1000"/>
    <mergeCell ref="H1000:J1000"/>
    <mergeCell ref="K1000:O1000"/>
    <mergeCell ref="P1000:R1000"/>
    <mergeCell ref="S1000:T1000"/>
    <mergeCell ref="U1000:W1000"/>
    <mergeCell ref="X1001:Y1001"/>
    <mergeCell ref="Z1001:AA1001"/>
    <mergeCell ref="C1001:D1001"/>
    <mergeCell ref="E1001:G1001"/>
    <mergeCell ref="H1001:J1001"/>
    <mergeCell ref="K1001:O1001"/>
    <mergeCell ref="P1001:R1001"/>
    <mergeCell ref="S1001:T1001"/>
    <mergeCell ref="U1001:W1001"/>
    <mergeCell ref="X1002:Y1002"/>
    <mergeCell ref="Z1002:AA1002"/>
    <mergeCell ref="C1002:D1002"/>
    <mergeCell ref="E1002:G1002"/>
    <mergeCell ref="H1002:J1002"/>
    <mergeCell ref="K1002:O1002"/>
    <mergeCell ref="P1002:R1002"/>
    <mergeCell ref="S1002:T1002"/>
    <mergeCell ref="U1002:W1002"/>
    <mergeCell ref="X1003:Y1003"/>
    <mergeCell ref="Z1003:AA1003"/>
    <mergeCell ref="C1003:D1003"/>
    <mergeCell ref="E1003:G1003"/>
    <mergeCell ref="H1003:J1003"/>
    <mergeCell ref="K1003:O1003"/>
    <mergeCell ref="P1003:R1003"/>
    <mergeCell ref="S1003:T1003"/>
    <mergeCell ref="U1003:W1003"/>
    <mergeCell ref="X1004:Y1004"/>
    <mergeCell ref="Z1004:AA1004"/>
    <mergeCell ref="C1004:D1004"/>
    <mergeCell ref="E1004:G1004"/>
    <mergeCell ref="H1004:J1004"/>
    <mergeCell ref="K1004:O1004"/>
    <mergeCell ref="P1004:R1004"/>
    <mergeCell ref="S1004:T1004"/>
    <mergeCell ref="U1004:W1004"/>
    <mergeCell ref="X1005:Y1005"/>
    <mergeCell ref="Z1005:AA1005"/>
    <mergeCell ref="C1005:D1005"/>
    <mergeCell ref="E1005:G1005"/>
    <mergeCell ref="H1005:J1005"/>
    <mergeCell ref="K1005:O1005"/>
    <mergeCell ref="P1005:R1005"/>
    <mergeCell ref="S1005:T1005"/>
    <mergeCell ref="U1005:W1005"/>
    <mergeCell ref="X1006:Y1006"/>
    <mergeCell ref="Z1006:AA1006"/>
    <mergeCell ref="C1006:D1006"/>
    <mergeCell ref="E1006:G1006"/>
    <mergeCell ref="H1006:J1006"/>
    <mergeCell ref="K1006:O1006"/>
    <mergeCell ref="P1006:R1006"/>
    <mergeCell ref="S1006:T1006"/>
    <mergeCell ref="U1006:W1006"/>
    <mergeCell ref="X1007:Y1007"/>
    <mergeCell ref="Z1007:AA1007"/>
    <mergeCell ref="C1007:D1007"/>
    <mergeCell ref="E1007:G1007"/>
    <mergeCell ref="H1007:J1007"/>
    <mergeCell ref="K1007:O1007"/>
    <mergeCell ref="P1007:R1007"/>
    <mergeCell ref="S1007:T1007"/>
    <mergeCell ref="U1007:W1007"/>
    <mergeCell ref="X1008:Y1008"/>
    <mergeCell ref="Z1008:AA1008"/>
    <mergeCell ref="C1008:D1008"/>
    <mergeCell ref="E1008:G1008"/>
    <mergeCell ref="H1008:J1008"/>
    <mergeCell ref="K1008:O1008"/>
    <mergeCell ref="P1008:R1008"/>
    <mergeCell ref="S1008:T1008"/>
    <mergeCell ref="U1008:W1008"/>
    <mergeCell ref="X1009:Y1009"/>
    <mergeCell ref="Z1009:AA1009"/>
    <mergeCell ref="C1009:D1009"/>
    <mergeCell ref="E1009:G1009"/>
    <mergeCell ref="H1009:J1009"/>
    <mergeCell ref="K1009:O1009"/>
    <mergeCell ref="P1009:R1009"/>
    <mergeCell ref="S1009:T1009"/>
    <mergeCell ref="U1009:W1009"/>
    <mergeCell ref="X1010:Y1010"/>
    <mergeCell ref="Z1010:AA1010"/>
    <mergeCell ref="C1010:D1010"/>
    <mergeCell ref="E1010:G1010"/>
    <mergeCell ref="H1010:J1010"/>
    <mergeCell ref="K1010:O1010"/>
    <mergeCell ref="P1010:R1010"/>
    <mergeCell ref="S1010:T1010"/>
    <mergeCell ref="U1010:W1010"/>
    <mergeCell ref="X1011:Y1011"/>
    <mergeCell ref="Z1011:AA1011"/>
    <mergeCell ref="C1011:D1011"/>
    <mergeCell ref="E1011:G1011"/>
    <mergeCell ref="H1011:J1011"/>
    <mergeCell ref="K1011:O1011"/>
    <mergeCell ref="P1011:R1011"/>
    <mergeCell ref="S1011:T1011"/>
    <mergeCell ref="U1011:W1011"/>
    <mergeCell ref="X1012:Y1012"/>
    <mergeCell ref="Z1012:AA1012"/>
    <mergeCell ref="C1012:D1012"/>
    <mergeCell ref="E1012:G1012"/>
    <mergeCell ref="H1012:J1012"/>
    <mergeCell ref="K1012:O1012"/>
    <mergeCell ref="P1012:R1012"/>
    <mergeCell ref="S1012:T1012"/>
    <mergeCell ref="U1012:W1012"/>
    <mergeCell ref="X1013:Y1013"/>
    <mergeCell ref="Z1013:AA1013"/>
    <mergeCell ref="C1013:D1013"/>
    <mergeCell ref="E1013:G1013"/>
    <mergeCell ref="H1013:J1013"/>
    <mergeCell ref="K1013:O1013"/>
    <mergeCell ref="P1013:R1013"/>
    <mergeCell ref="S1013:T1013"/>
    <mergeCell ref="U1013:W1013"/>
    <mergeCell ref="X1014:Y1014"/>
    <mergeCell ref="Z1014:AA1014"/>
    <mergeCell ref="C1014:D1014"/>
    <mergeCell ref="E1014:G1014"/>
    <mergeCell ref="H1014:J1014"/>
    <mergeCell ref="K1014:O1014"/>
    <mergeCell ref="P1014:R1014"/>
    <mergeCell ref="S1014:T1014"/>
    <mergeCell ref="U1014:W1014"/>
    <mergeCell ref="X1015:Y1015"/>
    <mergeCell ref="Z1015:AA1015"/>
    <mergeCell ref="C1015:D1015"/>
    <mergeCell ref="E1015:G1015"/>
    <mergeCell ref="H1015:J1015"/>
    <mergeCell ref="K1015:O1015"/>
    <mergeCell ref="P1015:R1015"/>
    <mergeCell ref="S1015:T1015"/>
    <mergeCell ref="U1015:W1015"/>
    <mergeCell ref="X1016:Y1016"/>
    <mergeCell ref="Z1016:AA1016"/>
    <mergeCell ref="C1016:D1016"/>
    <mergeCell ref="E1016:G1016"/>
    <mergeCell ref="H1016:J1016"/>
    <mergeCell ref="K1016:O1016"/>
    <mergeCell ref="P1016:R1016"/>
    <mergeCell ref="S1016:T1016"/>
    <mergeCell ref="U1016:W1016"/>
    <mergeCell ref="X1017:Y1017"/>
    <mergeCell ref="Z1017:AA1017"/>
    <mergeCell ref="C1017:D1017"/>
    <mergeCell ref="E1017:G1017"/>
    <mergeCell ref="H1017:J1017"/>
    <mergeCell ref="K1017:O1017"/>
    <mergeCell ref="P1017:R1017"/>
    <mergeCell ref="S1017:T1017"/>
    <mergeCell ref="U1017:W1017"/>
    <mergeCell ref="X1018:Y1018"/>
    <mergeCell ref="Z1018:AA1018"/>
    <mergeCell ref="C1018:D1018"/>
    <mergeCell ref="E1018:G1018"/>
    <mergeCell ref="H1018:J1018"/>
    <mergeCell ref="K1018:O1018"/>
    <mergeCell ref="P1018:R1018"/>
    <mergeCell ref="S1018:T1018"/>
    <mergeCell ref="U1018:W1018"/>
    <mergeCell ref="X1019:Y1019"/>
    <mergeCell ref="Z1019:AA1019"/>
    <mergeCell ref="C1019:D1019"/>
    <mergeCell ref="E1019:G1019"/>
    <mergeCell ref="H1019:J1019"/>
    <mergeCell ref="K1019:O1019"/>
    <mergeCell ref="P1019:R1019"/>
    <mergeCell ref="S1019:T1019"/>
    <mergeCell ref="U1019:W1019"/>
    <mergeCell ref="X1020:Y1020"/>
    <mergeCell ref="Z1020:AA1020"/>
    <mergeCell ref="C1020:D1020"/>
    <mergeCell ref="E1020:G1020"/>
    <mergeCell ref="H1020:J1020"/>
    <mergeCell ref="K1020:O1020"/>
    <mergeCell ref="P1020:R1020"/>
    <mergeCell ref="S1020:T1020"/>
    <mergeCell ref="U1020:W1020"/>
    <mergeCell ref="X1021:Y1021"/>
    <mergeCell ref="Z1021:AA1021"/>
    <mergeCell ref="C1021:D1021"/>
    <mergeCell ref="E1021:G1021"/>
    <mergeCell ref="H1021:J1021"/>
    <mergeCell ref="K1021:O1021"/>
    <mergeCell ref="P1021:R1021"/>
    <mergeCell ref="S1021:T1021"/>
    <mergeCell ref="U1021:W1021"/>
    <mergeCell ref="X1022:Y1022"/>
    <mergeCell ref="Z1022:AA1022"/>
    <mergeCell ref="C1022:D1022"/>
    <mergeCell ref="E1022:G1022"/>
    <mergeCell ref="H1022:J1022"/>
    <mergeCell ref="K1022:O1022"/>
    <mergeCell ref="P1022:R1022"/>
    <mergeCell ref="S1022:T1022"/>
    <mergeCell ref="U1022:W1022"/>
    <mergeCell ref="X1023:Y1023"/>
    <mergeCell ref="Z1023:AA1023"/>
    <mergeCell ref="C1023:D1023"/>
    <mergeCell ref="E1023:G1023"/>
    <mergeCell ref="H1023:J1023"/>
    <mergeCell ref="K1023:O1023"/>
    <mergeCell ref="P1023:R1023"/>
    <mergeCell ref="S1023:T1023"/>
    <mergeCell ref="U1023:W1023"/>
    <mergeCell ref="X1024:Y1024"/>
    <mergeCell ref="Z1024:AA1024"/>
    <mergeCell ref="C1024:D1024"/>
    <mergeCell ref="E1024:G1024"/>
    <mergeCell ref="H1024:J1024"/>
    <mergeCell ref="K1024:O1024"/>
    <mergeCell ref="P1024:R1024"/>
    <mergeCell ref="S1024:T1024"/>
    <mergeCell ref="U1024:W1024"/>
    <mergeCell ref="X1025:Y1025"/>
    <mergeCell ref="Z1025:AA1025"/>
    <mergeCell ref="C1025:D1025"/>
    <mergeCell ref="E1025:G1025"/>
    <mergeCell ref="H1025:J1025"/>
    <mergeCell ref="K1025:O1025"/>
    <mergeCell ref="P1025:R1025"/>
    <mergeCell ref="S1025:T1025"/>
    <mergeCell ref="U1025:W1025"/>
    <mergeCell ref="X1026:Y1026"/>
    <mergeCell ref="Z1026:AA1026"/>
    <mergeCell ref="C1026:D1026"/>
    <mergeCell ref="E1026:G1026"/>
    <mergeCell ref="H1026:J1026"/>
    <mergeCell ref="K1026:O1026"/>
    <mergeCell ref="P1026:R1026"/>
    <mergeCell ref="S1026:T1026"/>
    <mergeCell ref="U1026:W1026"/>
    <mergeCell ref="X1027:Y1027"/>
    <mergeCell ref="Z1027:AA1027"/>
    <mergeCell ref="C1027:D1027"/>
    <mergeCell ref="E1027:G1027"/>
    <mergeCell ref="H1027:J1027"/>
    <mergeCell ref="K1027:O1027"/>
    <mergeCell ref="P1027:R1027"/>
    <mergeCell ref="S1027:T1027"/>
    <mergeCell ref="U1027:W1027"/>
    <mergeCell ref="X1028:Y1028"/>
    <mergeCell ref="Z1028:AA1028"/>
    <mergeCell ref="C1028:D1028"/>
    <mergeCell ref="E1028:G1028"/>
    <mergeCell ref="H1028:J1028"/>
    <mergeCell ref="K1028:O1028"/>
    <mergeCell ref="P1028:R1028"/>
    <mergeCell ref="S1028:T1028"/>
    <mergeCell ref="U1028:W1028"/>
    <mergeCell ref="X1029:Y1029"/>
    <mergeCell ref="Z1029:AA1029"/>
    <mergeCell ref="C1029:D1029"/>
    <mergeCell ref="E1029:G1029"/>
    <mergeCell ref="H1029:J1029"/>
    <mergeCell ref="K1029:O1029"/>
    <mergeCell ref="P1029:R1029"/>
    <mergeCell ref="S1029:T1029"/>
    <mergeCell ref="U1029:W1029"/>
    <mergeCell ref="X1030:Y1030"/>
    <mergeCell ref="Z1030:AA1030"/>
    <mergeCell ref="C1030:D1030"/>
    <mergeCell ref="E1030:G1030"/>
    <mergeCell ref="H1030:J1030"/>
    <mergeCell ref="K1030:O1030"/>
    <mergeCell ref="P1030:R1030"/>
    <mergeCell ref="S1030:T1030"/>
    <mergeCell ref="U1030:W1030"/>
    <mergeCell ref="X1031:Y1031"/>
    <mergeCell ref="Z1031:AA1031"/>
    <mergeCell ref="C1031:D1031"/>
    <mergeCell ref="E1031:G1031"/>
    <mergeCell ref="H1031:J1031"/>
    <mergeCell ref="K1031:O1031"/>
    <mergeCell ref="P1031:R1031"/>
    <mergeCell ref="S1031:T1031"/>
    <mergeCell ref="U1031:W1031"/>
    <mergeCell ref="X1032:Y1032"/>
    <mergeCell ref="Z1032:AA1032"/>
    <mergeCell ref="C1032:D1032"/>
    <mergeCell ref="E1032:G1032"/>
    <mergeCell ref="H1032:J1032"/>
    <mergeCell ref="K1032:O1032"/>
    <mergeCell ref="P1032:R1032"/>
    <mergeCell ref="S1032:T1032"/>
    <mergeCell ref="U1032:W1032"/>
    <mergeCell ref="X1033:Y1033"/>
    <mergeCell ref="Z1033:AA1033"/>
    <mergeCell ref="C1033:D1033"/>
    <mergeCell ref="E1033:G1033"/>
    <mergeCell ref="H1033:J1033"/>
    <mergeCell ref="K1033:O1033"/>
    <mergeCell ref="P1033:R1033"/>
    <mergeCell ref="S1033:T1033"/>
    <mergeCell ref="U1033:W1033"/>
    <mergeCell ref="X1034:Y1034"/>
    <mergeCell ref="Z1034:AA1034"/>
    <mergeCell ref="C1034:D1034"/>
    <mergeCell ref="E1034:G1034"/>
    <mergeCell ref="H1034:J1034"/>
    <mergeCell ref="K1034:O1034"/>
    <mergeCell ref="P1034:R1034"/>
    <mergeCell ref="S1034:T1034"/>
    <mergeCell ref="U1034:W1034"/>
    <mergeCell ref="X1035:Y1035"/>
    <mergeCell ref="Z1035:AA1035"/>
    <mergeCell ref="C1035:D1035"/>
    <mergeCell ref="E1035:G1035"/>
    <mergeCell ref="H1035:J1035"/>
    <mergeCell ref="K1035:O1035"/>
    <mergeCell ref="P1035:R1035"/>
    <mergeCell ref="S1035:T1035"/>
    <mergeCell ref="U1035:W1035"/>
    <mergeCell ref="X1036:Y1036"/>
    <mergeCell ref="Z1036:AA1036"/>
    <mergeCell ref="C1036:D1036"/>
    <mergeCell ref="E1036:G1036"/>
    <mergeCell ref="H1036:J1036"/>
    <mergeCell ref="K1036:O1036"/>
    <mergeCell ref="P1036:R1036"/>
    <mergeCell ref="S1036:T1036"/>
    <mergeCell ref="U1036:W1036"/>
    <mergeCell ref="X1037:Y1037"/>
    <mergeCell ref="Z1037:AA1037"/>
    <mergeCell ref="C1037:D1037"/>
    <mergeCell ref="E1037:G1037"/>
    <mergeCell ref="H1037:J1037"/>
    <mergeCell ref="K1037:O1037"/>
    <mergeCell ref="P1037:R1037"/>
    <mergeCell ref="S1037:T1037"/>
    <mergeCell ref="U1037:W1037"/>
    <mergeCell ref="X1038:Y1038"/>
    <mergeCell ref="Z1038:AA1038"/>
    <mergeCell ref="C1038:D1038"/>
    <mergeCell ref="E1038:G1038"/>
    <mergeCell ref="H1038:J1038"/>
    <mergeCell ref="K1038:O1038"/>
    <mergeCell ref="P1038:R1038"/>
    <mergeCell ref="S1038:T1038"/>
    <mergeCell ref="U1038:W1038"/>
    <mergeCell ref="X1039:Y1039"/>
    <mergeCell ref="Z1039:AA1039"/>
    <mergeCell ref="C1039:D1039"/>
    <mergeCell ref="E1039:G1039"/>
    <mergeCell ref="H1039:J1039"/>
    <mergeCell ref="K1039:O1039"/>
    <mergeCell ref="P1039:R1039"/>
    <mergeCell ref="S1039:T1039"/>
    <mergeCell ref="U1039:W1039"/>
    <mergeCell ref="X1040:Y1040"/>
    <mergeCell ref="Z1040:AA1040"/>
    <mergeCell ref="C1040:D1040"/>
    <mergeCell ref="E1040:G1040"/>
    <mergeCell ref="H1040:J1040"/>
    <mergeCell ref="K1040:O1040"/>
    <mergeCell ref="P1040:R1040"/>
    <mergeCell ref="S1040:T1040"/>
    <mergeCell ref="U1040:W1040"/>
    <mergeCell ref="X1041:Y1041"/>
    <mergeCell ref="Z1041:AA1041"/>
    <mergeCell ref="C1041:D1041"/>
    <mergeCell ref="E1041:G1041"/>
    <mergeCell ref="H1041:J1041"/>
    <mergeCell ref="K1041:O1041"/>
    <mergeCell ref="P1041:R1041"/>
    <mergeCell ref="S1041:T1041"/>
    <mergeCell ref="U1041:W1041"/>
    <mergeCell ref="X1042:Y1042"/>
    <mergeCell ref="Z1042:AA1042"/>
    <mergeCell ref="C1042:D1042"/>
    <mergeCell ref="E1042:G1042"/>
    <mergeCell ref="H1042:J1042"/>
    <mergeCell ref="K1042:O1042"/>
    <mergeCell ref="P1042:R1042"/>
    <mergeCell ref="S1042:T1042"/>
    <mergeCell ref="U1042:W1042"/>
    <mergeCell ref="X1043:Y1043"/>
    <mergeCell ref="Z1043:AA1043"/>
    <mergeCell ref="C1043:D1043"/>
    <mergeCell ref="E1043:G1043"/>
    <mergeCell ref="H1043:J1043"/>
    <mergeCell ref="K1043:O1043"/>
    <mergeCell ref="P1043:R1043"/>
    <mergeCell ref="S1043:T1043"/>
    <mergeCell ref="U1043:W1043"/>
    <mergeCell ref="X1044:Y1044"/>
    <mergeCell ref="Z1044:AA1044"/>
    <mergeCell ref="C1044:D1044"/>
    <mergeCell ref="E1044:G1044"/>
    <mergeCell ref="H1044:J1044"/>
    <mergeCell ref="K1044:O1044"/>
    <mergeCell ref="P1044:R1044"/>
    <mergeCell ref="S1044:T1044"/>
    <mergeCell ref="U1044:W1044"/>
    <mergeCell ref="X1045:Y1045"/>
    <mergeCell ref="Z1045:AA1045"/>
    <mergeCell ref="C1045:D1045"/>
    <mergeCell ref="E1045:G1045"/>
    <mergeCell ref="H1045:J1045"/>
    <mergeCell ref="K1045:O1045"/>
    <mergeCell ref="P1045:R1045"/>
    <mergeCell ref="S1045:T1045"/>
    <mergeCell ref="U1045:W1045"/>
    <mergeCell ref="X1046:Y1046"/>
    <mergeCell ref="Z1046:AA1046"/>
    <mergeCell ref="C1046:D1046"/>
    <mergeCell ref="E1046:G1046"/>
    <mergeCell ref="H1046:J1046"/>
    <mergeCell ref="K1046:O1046"/>
    <mergeCell ref="P1046:R1046"/>
    <mergeCell ref="S1046:T1046"/>
    <mergeCell ref="U1046:W1046"/>
    <mergeCell ref="X1047:Y1047"/>
    <mergeCell ref="Z1047:AA1047"/>
    <mergeCell ref="C1047:D1047"/>
    <mergeCell ref="E1047:G1047"/>
    <mergeCell ref="H1047:J1047"/>
    <mergeCell ref="K1047:O1047"/>
    <mergeCell ref="P1047:R1047"/>
    <mergeCell ref="S1047:T1047"/>
    <mergeCell ref="U1047:W1047"/>
    <mergeCell ref="X1048:Y1048"/>
    <mergeCell ref="Z1048:AA1048"/>
    <mergeCell ref="C1048:D1048"/>
    <mergeCell ref="E1048:G1048"/>
    <mergeCell ref="H1048:J1048"/>
    <mergeCell ref="K1048:O1048"/>
    <mergeCell ref="P1048:R1048"/>
    <mergeCell ref="S1048:T1048"/>
    <mergeCell ref="U1048:W1048"/>
    <mergeCell ref="X1049:Y1049"/>
    <mergeCell ref="Z1049:AA1049"/>
    <mergeCell ref="C1049:D1049"/>
    <mergeCell ref="E1049:G1049"/>
    <mergeCell ref="H1049:J1049"/>
    <mergeCell ref="K1049:O1049"/>
    <mergeCell ref="P1049:R1049"/>
    <mergeCell ref="S1049:T1049"/>
    <mergeCell ref="U1049:W1049"/>
    <mergeCell ref="X1050:Y1050"/>
    <mergeCell ref="Z1050:AA1050"/>
    <mergeCell ref="C1050:D1050"/>
    <mergeCell ref="E1050:G1050"/>
    <mergeCell ref="H1050:J1050"/>
    <mergeCell ref="K1050:O1050"/>
    <mergeCell ref="P1050:R1050"/>
    <mergeCell ref="S1050:T1050"/>
    <mergeCell ref="U1050:W1050"/>
    <mergeCell ref="X1051:Y1051"/>
    <mergeCell ref="Z1051:AA1051"/>
    <mergeCell ref="C1051:D1051"/>
    <mergeCell ref="E1051:G1051"/>
    <mergeCell ref="H1051:J1051"/>
    <mergeCell ref="K1051:O1051"/>
    <mergeCell ref="P1051:R1051"/>
    <mergeCell ref="S1051:T1051"/>
    <mergeCell ref="U1051:W1051"/>
    <mergeCell ref="X1052:Y1052"/>
    <mergeCell ref="Z1052:AA1052"/>
    <mergeCell ref="C1052:D1052"/>
    <mergeCell ref="E1052:G1052"/>
    <mergeCell ref="H1052:J1052"/>
    <mergeCell ref="K1052:O1052"/>
    <mergeCell ref="P1052:R1052"/>
    <mergeCell ref="S1052:T1052"/>
    <mergeCell ref="U1052:W1052"/>
    <mergeCell ref="X1053:Y1053"/>
    <mergeCell ref="Z1053:AA1053"/>
    <mergeCell ref="C1053:D1053"/>
    <mergeCell ref="E1053:G1053"/>
    <mergeCell ref="H1053:J1053"/>
    <mergeCell ref="K1053:O1053"/>
    <mergeCell ref="P1053:R1053"/>
    <mergeCell ref="S1053:T1053"/>
    <mergeCell ref="U1053:W1053"/>
    <mergeCell ref="X1054:Y1054"/>
    <mergeCell ref="Z1054:AA1054"/>
    <mergeCell ref="C1054:D1054"/>
    <mergeCell ref="E1054:G1054"/>
    <mergeCell ref="H1054:J1054"/>
    <mergeCell ref="K1054:O1054"/>
    <mergeCell ref="P1054:R1054"/>
    <mergeCell ref="S1054:T1054"/>
    <mergeCell ref="U1054:W1054"/>
    <mergeCell ref="X1055:Y1055"/>
    <mergeCell ref="Z1055:AA1055"/>
    <mergeCell ref="C1055:D1055"/>
    <mergeCell ref="E1055:G1055"/>
    <mergeCell ref="H1055:J1055"/>
    <mergeCell ref="K1055:O1055"/>
    <mergeCell ref="P1055:R1055"/>
    <mergeCell ref="S1055:T1055"/>
    <mergeCell ref="U1055:W1055"/>
    <mergeCell ref="X1056:Y1056"/>
    <mergeCell ref="Z1056:AA1056"/>
    <mergeCell ref="C1056:D1056"/>
    <mergeCell ref="E1056:G1056"/>
    <mergeCell ref="H1056:J1056"/>
    <mergeCell ref="K1056:O1056"/>
    <mergeCell ref="P1056:R1056"/>
    <mergeCell ref="S1056:T1056"/>
    <mergeCell ref="U1056:W1056"/>
    <mergeCell ref="X1057:Y1057"/>
    <mergeCell ref="Z1057:AA1057"/>
    <mergeCell ref="C1057:D1057"/>
    <mergeCell ref="E1057:G1057"/>
    <mergeCell ref="H1057:J1057"/>
    <mergeCell ref="K1057:O1057"/>
    <mergeCell ref="P1057:R1057"/>
    <mergeCell ref="S1057:T1057"/>
    <mergeCell ref="U1057:W1057"/>
    <mergeCell ref="X1058:Y1058"/>
    <mergeCell ref="Z1058:AA1058"/>
    <mergeCell ref="C1058:D1058"/>
    <mergeCell ref="E1058:G1058"/>
    <mergeCell ref="H1058:J1058"/>
    <mergeCell ref="K1058:O1058"/>
    <mergeCell ref="P1058:R1058"/>
    <mergeCell ref="S1058:T1058"/>
    <mergeCell ref="U1058:W1058"/>
    <mergeCell ref="X1059:Y1059"/>
    <mergeCell ref="Z1059:AA1059"/>
    <mergeCell ref="C1059:D1059"/>
    <mergeCell ref="E1059:G1059"/>
    <mergeCell ref="H1059:J1059"/>
    <mergeCell ref="K1059:O1059"/>
    <mergeCell ref="P1059:R1059"/>
    <mergeCell ref="S1059:T1059"/>
    <mergeCell ref="U1059:W1059"/>
    <mergeCell ref="X1060:Y1060"/>
    <mergeCell ref="Z1060:AA1060"/>
    <mergeCell ref="C1060:D1060"/>
    <mergeCell ref="E1060:G1060"/>
    <mergeCell ref="H1060:J1060"/>
    <mergeCell ref="K1060:O1060"/>
    <mergeCell ref="P1060:R1060"/>
    <mergeCell ref="S1060:T1060"/>
    <mergeCell ref="U1060:W1060"/>
    <mergeCell ref="X1061:Y1061"/>
    <mergeCell ref="Z1061:AA1061"/>
    <mergeCell ref="C1061:D1061"/>
    <mergeCell ref="E1061:G1061"/>
    <mergeCell ref="H1061:J1061"/>
    <mergeCell ref="K1061:O1061"/>
    <mergeCell ref="P1061:R1061"/>
    <mergeCell ref="S1061:T1061"/>
    <mergeCell ref="U1061:W1061"/>
    <mergeCell ref="X1062:Y1062"/>
    <mergeCell ref="Z1062:AA1062"/>
    <mergeCell ref="C1062:D1062"/>
    <mergeCell ref="E1062:G1062"/>
    <mergeCell ref="H1062:J1062"/>
    <mergeCell ref="K1062:O1062"/>
    <mergeCell ref="P1062:R1062"/>
    <mergeCell ref="S1062:T1062"/>
    <mergeCell ref="U1062:W1062"/>
    <mergeCell ref="X1063:Y1063"/>
    <mergeCell ref="Z1063:AA1063"/>
    <mergeCell ref="C1063:D1063"/>
    <mergeCell ref="E1063:G1063"/>
    <mergeCell ref="H1063:J1063"/>
    <mergeCell ref="K1063:O1063"/>
    <mergeCell ref="P1063:R1063"/>
    <mergeCell ref="S1063:T1063"/>
    <mergeCell ref="U1063:W1063"/>
    <mergeCell ref="X1064:Y1064"/>
    <mergeCell ref="Z1064:AA1064"/>
    <mergeCell ref="C1064:D1064"/>
    <mergeCell ref="E1064:G1064"/>
    <mergeCell ref="H1064:J1064"/>
    <mergeCell ref="K1064:O1064"/>
    <mergeCell ref="P1064:R1064"/>
    <mergeCell ref="S1064:T1064"/>
    <mergeCell ref="U1064:W1064"/>
    <mergeCell ref="X1065:Y1065"/>
    <mergeCell ref="Z1065:AA1065"/>
    <mergeCell ref="C1065:D1065"/>
    <mergeCell ref="E1065:G1065"/>
    <mergeCell ref="H1065:J1065"/>
    <mergeCell ref="K1065:O1065"/>
    <mergeCell ref="P1065:R1065"/>
    <mergeCell ref="S1065:T1065"/>
    <mergeCell ref="U1065:W1065"/>
    <mergeCell ref="X1066:Y1066"/>
    <mergeCell ref="Z1066:AA1066"/>
    <mergeCell ref="C1066:D1066"/>
    <mergeCell ref="E1066:G1066"/>
    <mergeCell ref="H1066:J1066"/>
    <mergeCell ref="K1066:O1066"/>
    <mergeCell ref="P1066:R1066"/>
    <mergeCell ref="S1066:T1066"/>
    <mergeCell ref="U1066:W1066"/>
    <mergeCell ref="X1067:Y1067"/>
    <mergeCell ref="Z1067:AA1067"/>
    <mergeCell ref="C1067:D1067"/>
    <mergeCell ref="E1067:G1067"/>
    <mergeCell ref="H1067:J1067"/>
    <mergeCell ref="K1067:O1067"/>
    <mergeCell ref="P1067:R1067"/>
    <mergeCell ref="S1067:T1067"/>
    <mergeCell ref="U1067:W1067"/>
    <mergeCell ref="X1068:Y1068"/>
    <mergeCell ref="Z1068:AA1068"/>
    <mergeCell ref="C1068:D1068"/>
    <mergeCell ref="E1068:G1068"/>
    <mergeCell ref="H1068:J1068"/>
    <mergeCell ref="K1068:O1068"/>
    <mergeCell ref="P1068:R1068"/>
    <mergeCell ref="S1068:T1068"/>
    <mergeCell ref="U1068:W1068"/>
    <mergeCell ref="X1069:Y1069"/>
    <mergeCell ref="Z1069:AA1069"/>
    <mergeCell ref="C1069:D1069"/>
    <mergeCell ref="E1069:G1069"/>
    <mergeCell ref="H1069:J1069"/>
    <mergeCell ref="K1069:O1069"/>
    <mergeCell ref="P1069:R1069"/>
    <mergeCell ref="S1069:T1069"/>
    <mergeCell ref="U1069:W1069"/>
    <mergeCell ref="X1070:Y1070"/>
    <mergeCell ref="Z1070:AA1070"/>
    <mergeCell ref="C1070:D1070"/>
    <mergeCell ref="E1070:G1070"/>
    <mergeCell ref="H1070:J1070"/>
    <mergeCell ref="K1070:O1070"/>
    <mergeCell ref="P1070:R1070"/>
    <mergeCell ref="S1070:T1070"/>
    <mergeCell ref="U1070:W1070"/>
    <mergeCell ref="X1071:Y1071"/>
    <mergeCell ref="Z1071:AA1071"/>
    <mergeCell ref="C1071:D1071"/>
    <mergeCell ref="E1071:G1071"/>
    <mergeCell ref="H1071:J1071"/>
    <mergeCell ref="K1071:O1071"/>
    <mergeCell ref="P1071:R1071"/>
    <mergeCell ref="S1071:T1071"/>
    <mergeCell ref="U1071:W1071"/>
    <mergeCell ref="X1072:Y1072"/>
    <mergeCell ref="Z1072:AA1072"/>
    <mergeCell ref="C1072:D1072"/>
    <mergeCell ref="E1072:G1072"/>
    <mergeCell ref="H1072:J1072"/>
    <mergeCell ref="K1072:O1072"/>
    <mergeCell ref="P1072:R1072"/>
    <mergeCell ref="S1072:T1072"/>
    <mergeCell ref="U1072:W1072"/>
    <mergeCell ref="X1073:Y1073"/>
    <mergeCell ref="Z1073:AA1073"/>
    <mergeCell ref="C1073:D1073"/>
    <mergeCell ref="E1073:G1073"/>
    <mergeCell ref="H1073:J1073"/>
    <mergeCell ref="K1073:O1073"/>
    <mergeCell ref="P1073:R1073"/>
    <mergeCell ref="S1073:T1073"/>
    <mergeCell ref="U1073:W1073"/>
    <mergeCell ref="X1074:Y1074"/>
    <mergeCell ref="Z1074:AA1074"/>
    <mergeCell ref="C1074:D1074"/>
    <mergeCell ref="E1074:G1074"/>
    <mergeCell ref="H1074:J1074"/>
    <mergeCell ref="K1074:O1074"/>
    <mergeCell ref="P1074:R1074"/>
    <mergeCell ref="S1074:T1074"/>
    <mergeCell ref="U1074:W1074"/>
    <mergeCell ref="X1075:Y1075"/>
    <mergeCell ref="Z1075:AA1075"/>
    <mergeCell ref="C1075:D1075"/>
    <mergeCell ref="E1075:G1075"/>
    <mergeCell ref="H1075:J1075"/>
    <mergeCell ref="K1075:O1075"/>
    <mergeCell ref="P1075:R1075"/>
    <mergeCell ref="S1075:T1075"/>
    <mergeCell ref="U1075:W1075"/>
    <mergeCell ref="X1076:Y1076"/>
    <mergeCell ref="Z1076:AA1076"/>
    <mergeCell ref="C1076:D1076"/>
    <mergeCell ref="E1076:G1076"/>
    <mergeCell ref="H1076:J1076"/>
    <mergeCell ref="K1076:O1076"/>
    <mergeCell ref="P1076:R1076"/>
    <mergeCell ref="S1076:T1076"/>
    <mergeCell ref="U1076:W1076"/>
    <mergeCell ref="X1077:Y1077"/>
    <mergeCell ref="Z1077:AA1077"/>
    <mergeCell ref="C1077:D1077"/>
    <mergeCell ref="E1077:G1077"/>
    <mergeCell ref="H1077:J1077"/>
    <mergeCell ref="K1077:O1077"/>
    <mergeCell ref="P1077:R1077"/>
    <mergeCell ref="S1077:T1077"/>
    <mergeCell ref="U1077:W1077"/>
    <mergeCell ref="X1078:Y1078"/>
    <mergeCell ref="Z1078:AA1078"/>
    <mergeCell ref="C1078:D1078"/>
    <mergeCell ref="E1078:G1078"/>
    <mergeCell ref="H1078:J1078"/>
    <mergeCell ref="K1078:O1078"/>
    <mergeCell ref="P1078:R1078"/>
    <mergeCell ref="S1078:T1078"/>
    <mergeCell ref="U1078:W1078"/>
    <mergeCell ref="X1079:Y1079"/>
    <mergeCell ref="Z1079:AA1079"/>
    <mergeCell ref="C1079:D1079"/>
    <mergeCell ref="E1079:G1079"/>
    <mergeCell ref="H1079:J1079"/>
    <mergeCell ref="K1079:O1079"/>
    <mergeCell ref="P1079:R1079"/>
    <mergeCell ref="S1079:T1079"/>
    <mergeCell ref="U1079:W1079"/>
    <mergeCell ref="X1080:Y1080"/>
    <mergeCell ref="Z1080:AA1080"/>
    <mergeCell ref="C1080:D1080"/>
    <mergeCell ref="E1080:G1080"/>
    <mergeCell ref="H1080:J1080"/>
    <mergeCell ref="K1080:O1080"/>
    <mergeCell ref="P1080:R1080"/>
    <mergeCell ref="S1080:T1080"/>
    <mergeCell ref="U1080:W1080"/>
    <mergeCell ref="X1081:Y1081"/>
    <mergeCell ref="Z1081:AA1081"/>
    <mergeCell ref="C1081:D1081"/>
    <mergeCell ref="E1081:G1081"/>
    <mergeCell ref="H1081:J1081"/>
    <mergeCell ref="K1081:O1081"/>
    <mergeCell ref="P1081:R1081"/>
    <mergeCell ref="S1081:T1081"/>
    <mergeCell ref="U1081:W1081"/>
    <mergeCell ref="X1082:Y1082"/>
    <mergeCell ref="Z1082:AA1082"/>
    <mergeCell ref="C1082:D1082"/>
    <mergeCell ref="E1082:G1082"/>
    <mergeCell ref="H1082:J1082"/>
    <mergeCell ref="K1082:O1082"/>
    <mergeCell ref="P1082:R1082"/>
    <mergeCell ref="S1082:T1082"/>
    <mergeCell ref="U1082:W1082"/>
    <mergeCell ref="X1083:Y1083"/>
    <mergeCell ref="Z1083:AA1083"/>
    <mergeCell ref="C1083:D1083"/>
    <mergeCell ref="E1083:G1083"/>
    <mergeCell ref="H1083:J1083"/>
    <mergeCell ref="K1083:O1083"/>
    <mergeCell ref="P1083:R1083"/>
    <mergeCell ref="S1083:T1083"/>
    <mergeCell ref="U1083:W1083"/>
    <mergeCell ref="X1084:Y1084"/>
    <mergeCell ref="Z1084:AA1084"/>
    <mergeCell ref="C1084:D1084"/>
    <mergeCell ref="E1084:G1084"/>
    <mergeCell ref="H1084:J1084"/>
    <mergeCell ref="K1084:O1084"/>
    <mergeCell ref="P1084:R1084"/>
    <mergeCell ref="S1084:T1084"/>
    <mergeCell ref="U1084:W1084"/>
    <mergeCell ref="X1085:Y1085"/>
    <mergeCell ref="Z1085:AA1085"/>
    <mergeCell ref="C1085:D1085"/>
    <mergeCell ref="E1085:G1085"/>
    <mergeCell ref="H1085:J1085"/>
    <mergeCell ref="K1085:O1085"/>
    <mergeCell ref="P1085:R1085"/>
    <mergeCell ref="S1085:T1085"/>
    <mergeCell ref="U1085:W1085"/>
    <mergeCell ref="X1086:Y1086"/>
    <mergeCell ref="Z1086:AA1086"/>
    <mergeCell ref="C1086:D1086"/>
    <mergeCell ref="E1086:G1086"/>
    <mergeCell ref="H1086:J1086"/>
    <mergeCell ref="K1086:O1086"/>
    <mergeCell ref="P1086:R1086"/>
    <mergeCell ref="S1086:T1086"/>
    <mergeCell ref="U1086:W1086"/>
    <mergeCell ref="X1087:Y1087"/>
    <mergeCell ref="Z1087:AA1087"/>
    <mergeCell ref="C1087:D1087"/>
    <mergeCell ref="E1087:G1087"/>
    <mergeCell ref="H1087:J1087"/>
    <mergeCell ref="K1087:O1087"/>
    <mergeCell ref="P1087:R1087"/>
    <mergeCell ref="S1087:T1087"/>
    <mergeCell ref="U1087:W1087"/>
    <mergeCell ref="X1088:Y1088"/>
    <mergeCell ref="Z1088:AA1088"/>
    <mergeCell ref="C1088:D1088"/>
    <mergeCell ref="E1088:G1088"/>
    <mergeCell ref="H1088:J1088"/>
    <mergeCell ref="K1088:O1088"/>
    <mergeCell ref="P1088:R1088"/>
    <mergeCell ref="S1088:T1088"/>
    <mergeCell ref="U1088:W1088"/>
    <mergeCell ref="X1089:Y1089"/>
    <mergeCell ref="Z1089:AA1089"/>
    <mergeCell ref="C1089:D1089"/>
    <mergeCell ref="E1089:G1089"/>
    <mergeCell ref="H1089:J1089"/>
    <mergeCell ref="K1089:O1089"/>
    <mergeCell ref="P1089:R1089"/>
    <mergeCell ref="S1089:T1089"/>
    <mergeCell ref="U1089:W1089"/>
    <mergeCell ref="X1090:Y1090"/>
    <mergeCell ref="Z1090:AA1090"/>
    <mergeCell ref="C1090:D1090"/>
    <mergeCell ref="E1090:G1090"/>
    <mergeCell ref="H1090:J1090"/>
    <mergeCell ref="K1090:O1090"/>
    <mergeCell ref="P1090:R1090"/>
    <mergeCell ref="S1090:T1090"/>
    <mergeCell ref="U1090:W1090"/>
    <mergeCell ref="X1091:Y1091"/>
    <mergeCell ref="Z1091:AA1091"/>
    <mergeCell ref="C1091:D1091"/>
    <mergeCell ref="E1091:G1091"/>
    <mergeCell ref="H1091:J1091"/>
    <mergeCell ref="K1091:O1091"/>
    <mergeCell ref="P1091:R1091"/>
    <mergeCell ref="S1091:T1091"/>
    <mergeCell ref="U1091:W1091"/>
    <mergeCell ref="X1092:Y1092"/>
    <mergeCell ref="Z1092:AA1092"/>
    <mergeCell ref="C1092:D1092"/>
    <mergeCell ref="E1092:G1092"/>
    <mergeCell ref="H1092:J1092"/>
    <mergeCell ref="K1092:O1092"/>
    <mergeCell ref="P1092:R1092"/>
    <mergeCell ref="S1092:T1092"/>
    <mergeCell ref="U1092:W1092"/>
    <mergeCell ref="X1093:Y1093"/>
    <mergeCell ref="Z1093:AA1093"/>
    <mergeCell ref="C1093:D1093"/>
    <mergeCell ref="E1093:G1093"/>
    <mergeCell ref="H1093:J1093"/>
    <mergeCell ref="K1093:O1093"/>
    <mergeCell ref="P1093:R1093"/>
    <mergeCell ref="S1093:T1093"/>
    <mergeCell ref="U1093:W1093"/>
    <mergeCell ref="X1094:Y1094"/>
    <mergeCell ref="Z1094:AA1094"/>
    <mergeCell ref="C1094:D1094"/>
    <mergeCell ref="E1094:G1094"/>
    <mergeCell ref="H1094:J1094"/>
    <mergeCell ref="K1094:O1094"/>
    <mergeCell ref="P1094:R1094"/>
    <mergeCell ref="S1094:T1094"/>
    <mergeCell ref="U1094:W1094"/>
    <mergeCell ref="X1095:Y1095"/>
    <mergeCell ref="Z1095:AA1095"/>
    <mergeCell ref="C1095:D1095"/>
    <mergeCell ref="E1095:G1095"/>
    <mergeCell ref="H1095:J1095"/>
    <mergeCell ref="K1095:O1095"/>
    <mergeCell ref="P1095:R1095"/>
    <mergeCell ref="S1095:T1095"/>
    <mergeCell ref="U1095:W1095"/>
    <mergeCell ref="X1096:Y1096"/>
    <mergeCell ref="Z1096:AA1096"/>
    <mergeCell ref="C1096:D1096"/>
    <mergeCell ref="E1096:G1096"/>
    <mergeCell ref="H1096:J1096"/>
    <mergeCell ref="K1096:O1096"/>
    <mergeCell ref="P1096:R1096"/>
    <mergeCell ref="S1096:T1096"/>
    <mergeCell ref="U1096:W1096"/>
    <mergeCell ref="X1097:Y1097"/>
    <mergeCell ref="Z1097:AA1097"/>
    <mergeCell ref="C1097:D1097"/>
    <mergeCell ref="E1097:G1097"/>
    <mergeCell ref="H1097:J1097"/>
    <mergeCell ref="K1097:O1097"/>
    <mergeCell ref="P1097:R1097"/>
    <mergeCell ref="S1097:T1097"/>
    <mergeCell ref="U1097:W1097"/>
    <mergeCell ref="X1098:Y1098"/>
    <mergeCell ref="Z1098:AA1098"/>
    <mergeCell ref="C1098:D1098"/>
    <mergeCell ref="E1098:G1098"/>
    <mergeCell ref="H1098:J1098"/>
    <mergeCell ref="K1098:O1098"/>
    <mergeCell ref="P1098:R1098"/>
    <mergeCell ref="S1098:T1098"/>
    <mergeCell ref="U1098:W1098"/>
    <mergeCell ref="X1099:Y1099"/>
    <mergeCell ref="Z1099:AA1099"/>
    <mergeCell ref="C1099:D1099"/>
    <mergeCell ref="E1099:G1099"/>
    <mergeCell ref="H1099:J1099"/>
    <mergeCell ref="K1099:O1099"/>
    <mergeCell ref="P1099:R1099"/>
    <mergeCell ref="S1099:T1099"/>
    <mergeCell ref="U1099:W1099"/>
    <mergeCell ref="X1100:Y1100"/>
    <mergeCell ref="Z1100:AA1100"/>
    <mergeCell ref="C1100:D1100"/>
    <mergeCell ref="E1100:G1100"/>
    <mergeCell ref="H1100:J1100"/>
    <mergeCell ref="K1100:O1100"/>
    <mergeCell ref="P1100:R1100"/>
    <mergeCell ref="S1100:T1100"/>
    <mergeCell ref="U1100:W1100"/>
    <mergeCell ref="X1101:Y1101"/>
    <mergeCell ref="Z1101:AA1101"/>
    <mergeCell ref="C1101:D1101"/>
    <mergeCell ref="E1101:G1101"/>
    <mergeCell ref="H1101:J1101"/>
    <mergeCell ref="K1101:O1101"/>
    <mergeCell ref="P1101:R1101"/>
    <mergeCell ref="S1101:T1101"/>
    <mergeCell ref="U1101:W1101"/>
    <mergeCell ref="X1102:Y1102"/>
    <mergeCell ref="Z1102:AA1102"/>
    <mergeCell ref="C1102:D1102"/>
    <mergeCell ref="E1102:G1102"/>
    <mergeCell ref="H1102:J1102"/>
    <mergeCell ref="K1102:O1102"/>
    <mergeCell ref="P1102:R1102"/>
    <mergeCell ref="S1102:T1102"/>
    <mergeCell ref="U1102:W1102"/>
    <mergeCell ref="X1103:Y1103"/>
    <mergeCell ref="Z1103:AA1103"/>
    <mergeCell ref="C1103:D1103"/>
    <mergeCell ref="E1103:G1103"/>
    <mergeCell ref="H1103:J1103"/>
    <mergeCell ref="K1103:O1103"/>
    <mergeCell ref="P1103:R1103"/>
    <mergeCell ref="S1103:T1103"/>
    <mergeCell ref="U1103:W1103"/>
    <mergeCell ref="X1104:Y1104"/>
    <mergeCell ref="Z1104:AA1104"/>
    <mergeCell ref="C1104:D1104"/>
    <mergeCell ref="E1104:G1104"/>
    <mergeCell ref="H1104:J1104"/>
    <mergeCell ref="K1104:O1104"/>
    <mergeCell ref="P1104:R1104"/>
    <mergeCell ref="S1104:T1104"/>
    <mergeCell ref="U1104:W1104"/>
    <mergeCell ref="X1105:Y1105"/>
    <mergeCell ref="Z1105:AA1105"/>
    <mergeCell ref="C1105:D1105"/>
    <mergeCell ref="E1105:G1105"/>
    <mergeCell ref="H1105:J1105"/>
    <mergeCell ref="K1105:O1105"/>
    <mergeCell ref="P1105:R1105"/>
    <mergeCell ref="S1105:T1105"/>
    <mergeCell ref="U1105:W1105"/>
    <mergeCell ref="X1106:Y1106"/>
    <mergeCell ref="Z1106:AA1106"/>
    <mergeCell ref="C1106:D1106"/>
    <mergeCell ref="E1106:G1106"/>
    <mergeCell ref="H1106:J1106"/>
    <mergeCell ref="K1106:O1106"/>
    <mergeCell ref="P1106:R1106"/>
    <mergeCell ref="S1106:T1106"/>
    <mergeCell ref="U1106:W1106"/>
    <mergeCell ref="X1107:Y1107"/>
    <mergeCell ref="Z1107:AA1107"/>
    <mergeCell ref="C1107:D1107"/>
    <mergeCell ref="E1107:G1107"/>
    <mergeCell ref="H1107:J1107"/>
    <mergeCell ref="K1107:O1107"/>
    <mergeCell ref="P1107:R1107"/>
    <mergeCell ref="S1107:T1107"/>
    <mergeCell ref="U1107:W1107"/>
    <mergeCell ref="X1108:Y1108"/>
    <mergeCell ref="Z1108:AA1108"/>
    <mergeCell ref="C1108:D1108"/>
    <mergeCell ref="E1108:G1108"/>
    <mergeCell ref="H1108:J1108"/>
    <mergeCell ref="K1108:O1108"/>
    <mergeCell ref="P1108:R1108"/>
    <mergeCell ref="S1108:T1108"/>
    <mergeCell ref="U1108:W1108"/>
    <mergeCell ref="X1109:Y1109"/>
    <mergeCell ref="Z1109:AA1109"/>
    <mergeCell ref="C1109:D1109"/>
    <mergeCell ref="E1109:G1109"/>
    <mergeCell ref="H1109:J1109"/>
    <mergeCell ref="K1109:O1109"/>
    <mergeCell ref="P1109:R1109"/>
    <mergeCell ref="S1109:T1109"/>
    <mergeCell ref="U1109:W1109"/>
    <mergeCell ref="X1110:Y1110"/>
    <mergeCell ref="Z1110:AA1110"/>
    <mergeCell ref="C1110:D1110"/>
    <mergeCell ref="E1110:G1110"/>
    <mergeCell ref="H1110:J1110"/>
    <mergeCell ref="K1110:O1110"/>
    <mergeCell ref="P1110:R1110"/>
    <mergeCell ref="S1110:T1110"/>
    <mergeCell ref="U1110:W1110"/>
    <mergeCell ref="X1111:Y1111"/>
    <mergeCell ref="Z1111:AA1111"/>
    <mergeCell ref="C1111:D1111"/>
    <mergeCell ref="E1111:G1111"/>
    <mergeCell ref="H1111:J1111"/>
    <mergeCell ref="K1111:O1111"/>
    <mergeCell ref="P1111:R1111"/>
    <mergeCell ref="S1111:T1111"/>
    <mergeCell ref="U1111:W1111"/>
    <mergeCell ref="X1112:Y1112"/>
    <mergeCell ref="Z1112:AA1112"/>
    <mergeCell ref="C1112:D1112"/>
    <mergeCell ref="E1112:G1112"/>
    <mergeCell ref="H1112:J1112"/>
    <mergeCell ref="K1112:O1112"/>
    <mergeCell ref="P1112:R1112"/>
    <mergeCell ref="S1112:T1112"/>
    <mergeCell ref="U1112:W1112"/>
    <mergeCell ref="X1113:Y1113"/>
    <mergeCell ref="Z1113:AA1113"/>
    <mergeCell ref="C1113:D1113"/>
    <mergeCell ref="E1113:G1113"/>
    <mergeCell ref="H1113:J1113"/>
    <mergeCell ref="K1113:O1113"/>
    <mergeCell ref="P1113:R1113"/>
    <mergeCell ref="S1113:T1113"/>
    <mergeCell ref="U1113:W1113"/>
    <mergeCell ref="X1114:Y1114"/>
    <mergeCell ref="Z1114:AA1114"/>
    <mergeCell ref="C1114:D1114"/>
    <mergeCell ref="E1114:G1114"/>
    <mergeCell ref="H1114:J1114"/>
    <mergeCell ref="K1114:O1114"/>
    <mergeCell ref="P1114:R1114"/>
    <mergeCell ref="S1114:T1114"/>
    <mergeCell ref="U1114:W1114"/>
    <mergeCell ref="X1115:Y1115"/>
    <mergeCell ref="Z1115:AA1115"/>
    <mergeCell ref="C1115:D1115"/>
    <mergeCell ref="E1115:G1115"/>
    <mergeCell ref="H1115:J1115"/>
    <mergeCell ref="K1115:O1115"/>
    <mergeCell ref="P1115:R1115"/>
    <mergeCell ref="S1115:T1115"/>
    <mergeCell ref="U1115:W1115"/>
    <mergeCell ref="X1116:Y1116"/>
    <mergeCell ref="Z1116:AA1116"/>
    <mergeCell ref="C1116:D1116"/>
    <mergeCell ref="E1116:G1116"/>
    <mergeCell ref="H1116:J1116"/>
    <mergeCell ref="K1116:O1116"/>
    <mergeCell ref="P1116:R1116"/>
    <mergeCell ref="S1116:T1116"/>
    <mergeCell ref="U1116:W1116"/>
    <mergeCell ref="X1117:Y1117"/>
    <mergeCell ref="Z1117:AA1117"/>
    <mergeCell ref="C1117:D1117"/>
    <mergeCell ref="E1117:G1117"/>
    <mergeCell ref="H1117:J1117"/>
    <mergeCell ref="K1117:O1117"/>
    <mergeCell ref="P1117:R1117"/>
    <mergeCell ref="S1117:T1117"/>
    <mergeCell ref="U1117:W1117"/>
    <mergeCell ref="X1118:Y1118"/>
    <mergeCell ref="Z1118:AA1118"/>
    <mergeCell ref="C1118:D1118"/>
    <mergeCell ref="E1118:G1118"/>
    <mergeCell ref="H1118:J1118"/>
    <mergeCell ref="K1118:O1118"/>
    <mergeCell ref="P1118:R1118"/>
    <mergeCell ref="S1118:T1118"/>
    <mergeCell ref="U1118:W1118"/>
    <mergeCell ref="X1119:Y1119"/>
    <mergeCell ref="Z1119:AA1119"/>
    <mergeCell ref="C1119:D1119"/>
    <mergeCell ref="E1119:G1119"/>
    <mergeCell ref="H1119:J1119"/>
    <mergeCell ref="K1119:O1119"/>
    <mergeCell ref="P1119:R1119"/>
    <mergeCell ref="S1119:T1119"/>
    <mergeCell ref="U1119:W1119"/>
    <mergeCell ref="X1120:Y1120"/>
    <mergeCell ref="Z1120:AA1120"/>
    <mergeCell ref="C1120:D1120"/>
    <mergeCell ref="E1120:G1120"/>
    <mergeCell ref="H1120:J1120"/>
    <mergeCell ref="K1120:O1120"/>
    <mergeCell ref="P1120:R1120"/>
    <mergeCell ref="S1120:T1120"/>
    <mergeCell ref="U1120:W1120"/>
    <mergeCell ref="X1121:Y1121"/>
    <mergeCell ref="Z1121:AA1121"/>
    <mergeCell ref="C1121:D1121"/>
    <mergeCell ref="E1121:G1121"/>
    <mergeCell ref="H1121:J1121"/>
    <mergeCell ref="K1121:O1121"/>
    <mergeCell ref="P1121:R1121"/>
    <mergeCell ref="S1121:T1121"/>
    <mergeCell ref="U1121:W1121"/>
    <mergeCell ref="X1122:Y1122"/>
    <mergeCell ref="Z1122:AA1122"/>
    <mergeCell ref="C1122:D1122"/>
    <mergeCell ref="E1122:G1122"/>
    <mergeCell ref="H1122:J1122"/>
    <mergeCell ref="K1122:O1122"/>
    <mergeCell ref="P1122:R1122"/>
    <mergeCell ref="S1122:T1122"/>
    <mergeCell ref="U1122:W1122"/>
    <mergeCell ref="X1123:Y1123"/>
    <mergeCell ref="Z1123:AA1123"/>
    <mergeCell ref="C1123:D1123"/>
    <mergeCell ref="E1123:G1123"/>
    <mergeCell ref="H1123:J1123"/>
    <mergeCell ref="K1123:O1123"/>
    <mergeCell ref="P1123:R1123"/>
    <mergeCell ref="S1123:T1123"/>
    <mergeCell ref="U1123:W1123"/>
    <mergeCell ref="X1124:Y1124"/>
    <mergeCell ref="Z1124:AA1124"/>
    <mergeCell ref="C1124:D1124"/>
    <mergeCell ref="E1124:G1124"/>
    <mergeCell ref="H1124:J1124"/>
    <mergeCell ref="K1124:O1124"/>
    <mergeCell ref="P1124:R1124"/>
    <mergeCell ref="S1124:T1124"/>
    <mergeCell ref="U1124:W1124"/>
    <mergeCell ref="X1125:Y1125"/>
    <mergeCell ref="Z1125:AA1125"/>
    <mergeCell ref="C1125:D1125"/>
    <mergeCell ref="E1125:G1125"/>
    <mergeCell ref="H1125:J1125"/>
    <mergeCell ref="K1125:O1125"/>
    <mergeCell ref="P1125:R1125"/>
    <mergeCell ref="S1125:T1125"/>
    <mergeCell ref="U1125:W1125"/>
    <mergeCell ref="X1126:Y1126"/>
    <mergeCell ref="Z1126:AA1126"/>
    <mergeCell ref="C1126:D1126"/>
    <mergeCell ref="E1126:G1126"/>
    <mergeCell ref="H1126:J1126"/>
    <mergeCell ref="K1126:O1126"/>
    <mergeCell ref="P1126:R1126"/>
    <mergeCell ref="S1126:T1126"/>
    <mergeCell ref="U1126:W1126"/>
    <mergeCell ref="X1127:Y1127"/>
    <mergeCell ref="Z1127:AA1127"/>
    <mergeCell ref="C1127:D1127"/>
    <mergeCell ref="E1127:G1127"/>
    <mergeCell ref="H1127:J1127"/>
    <mergeCell ref="K1127:O1127"/>
    <mergeCell ref="P1127:R1127"/>
    <mergeCell ref="S1127:T1127"/>
    <mergeCell ref="U1127:W1127"/>
    <mergeCell ref="X1128:Y1128"/>
    <mergeCell ref="Z1128:AA1128"/>
    <mergeCell ref="C1128:D1128"/>
    <mergeCell ref="E1128:G1128"/>
    <mergeCell ref="H1128:J1128"/>
    <mergeCell ref="K1128:O1128"/>
    <mergeCell ref="P1128:R1128"/>
    <mergeCell ref="S1128:T1128"/>
    <mergeCell ref="U1128:W1128"/>
    <mergeCell ref="X1129:Y1129"/>
    <mergeCell ref="Z1129:AA1129"/>
    <mergeCell ref="C1129:D1129"/>
    <mergeCell ref="E1129:G1129"/>
    <mergeCell ref="H1129:J1129"/>
    <mergeCell ref="K1129:O1129"/>
    <mergeCell ref="P1129:R1129"/>
    <mergeCell ref="S1129:T1129"/>
    <mergeCell ref="U1129:W1129"/>
    <mergeCell ref="X1130:Y1130"/>
    <mergeCell ref="Z1130:AA1130"/>
    <mergeCell ref="C1130:D1130"/>
    <mergeCell ref="E1130:G1130"/>
    <mergeCell ref="H1130:J1130"/>
    <mergeCell ref="K1130:O1130"/>
    <mergeCell ref="P1130:R1130"/>
    <mergeCell ref="S1130:T1130"/>
    <mergeCell ref="U1130:W1130"/>
    <mergeCell ref="X1131:Y1131"/>
    <mergeCell ref="Z1131:AA1131"/>
    <mergeCell ref="C1131:D1131"/>
    <mergeCell ref="E1131:G1131"/>
    <mergeCell ref="H1131:J1131"/>
    <mergeCell ref="K1131:O1131"/>
    <mergeCell ref="P1131:R1131"/>
    <mergeCell ref="S1131:T1131"/>
    <mergeCell ref="U1131:W1131"/>
    <mergeCell ref="X1132:Y1132"/>
    <mergeCell ref="Z1132:AA1132"/>
    <mergeCell ref="C1132:D1132"/>
    <mergeCell ref="E1132:G1132"/>
    <mergeCell ref="H1132:J1132"/>
    <mergeCell ref="K1132:O1132"/>
    <mergeCell ref="P1132:R1132"/>
    <mergeCell ref="S1132:T1132"/>
    <mergeCell ref="U1132:W1132"/>
    <mergeCell ref="X1133:Y1133"/>
    <mergeCell ref="Z1133:AA1133"/>
    <mergeCell ref="C1133:D1133"/>
    <mergeCell ref="E1133:G1133"/>
    <mergeCell ref="H1133:J1133"/>
    <mergeCell ref="K1133:O1133"/>
    <mergeCell ref="P1133:R1133"/>
    <mergeCell ref="S1133:T1133"/>
    <mergeCell ref="U1133:W1133"/>
    <mergeCell ref="X1134:Y1134"/>
    <mergeCell ref="Z1134:AA1134"/>
    <mergeCell ref="C1134:D1134"/>
    <mergeCell ref="E1134:G1134"/>
    <mergeCell ref="H1134:J1134"/>
    <mergeCell ref="K1134:O1134"/>
    <mergeCell ref="P1134:R1134"/>
    <mergeCell ref="S1134:T1134"/>
    <mergeCell ref="U1134:W1134"/>
    <mergeCell ref="X1135:Y1135"/>
    <mergeCell ref="Z1135:AA1135"/>
    <mergeCell ref="C1135:D1135"/>
    <mergeCell ref="E1135:G1135"/>
    <mergeCell ref="H1135:J1135"/>
    <mergeCell ref="K1135:O1135"/>
    <mergeCell ref="P1135:R1135"/>
    <mergeCell ref="S1135:T1135"/>
    <mergeCell ref="U1135:W1135"/>
    <mergeCell ref="X1136:Y1136"/>
    <mergeCell ref="Z1136:AA1136"/>
    <mergeCell ref="C1136:D1136"/>
    <mergeCell ref="E1136:G1136"/>
    <mergeCell ref="H1136:J1136"/>
    <mergeCell ref="K1136:O1136"/>
    <mergeCell ref="P1136:R1136"/>
    <mergeCell ref="S1136:T1136"/>
    <mergeCell ref="U1136:W1136"/>
    <mergeCell ref="X1137:Y1137"/>
    <mergeCell ref="Z1137:AA1137"/>
    <mergeCell ref="C1137:D1137"/>
    <mergeCell ref="E1137:G1137"/>
    <mergeCell ref="H1137:J1137"/>
    <mergeCell ref="K1137:O1137"/>
    <mergeCell ref="P1137:R1137"/>
    <mergeCell ref="S1137:T1137"/>
    <mergeCell ref="U1137:W1137"/>
    <mergeCell ref="X1138:Y1138"/>
    <mergeCell ref="Z1138:AA1138"/>
    <mergeCell ref="C1138:D1138"/>
    <mergeCell ref="E1138:G1138"/>
    <mergeCell ref="H1138:J1138"/>
    <mergeCell ref="K1138:O1138"/>
    <mergeCell ref="P1138:R1138"/>
    <mergeCell ref="S1138:T1138"/>
    <mergeCell ref="U1138:W1138"/>
    <mergeCell ref="X1139:Y1139"/>
    <mergeCell ref="Z1139:AA1139"/>
    <mergeCell ref="C1139:D1139"/>
    <mergeCell ref="E1139:G1139"/>
    <mergeCell ref="H1139:J1139"/>
    <mergeCell ref="K1139:O1139"/>
    <mergeCell ref="P1139:R1139"/>
    <mergeCell ref="S1139:T1139"/>
    <mergeCell ref="U1139:W1139"/>
    <mergeCell ref="X1140:Y1140"/>
    <mergeCell ref="Z1140:AA1140"/>
    <mergeCell ref="C1140:D1140"/>
    <mergeCell ref="E1140:G1140"/>
    <mergeCell ref="H1140:J1140"/>
    <mergeCell ref="K1140:O1140"/>
    <mergeCell ref="P1140:R1140"/>
    <mergeCell ref="S1140:T1140"/>
    <mergeCell ref="U1140:W1140"/>
    <mergeCell ref="X1141:Y1141"/>
    <mergeCell ref="Z1141:AA1141"/>
    <mergeCell ref="C1141:D1141"/>
    <mergeCell ref="E1141:G1141"/>
    <mergeCell ref="H1141:J1141"/>
    <mergeCell ref="K1141:O1141"/>
    <mergeCell ref="P1141:R1141"/>
    <mergeCell ref="S1141:T1141"/>
    <mergeCell ref="U1141:W1141"/>
    <mergeCell ref="X1142:Y1142"/>
    <mergeCell ref="Z1142:AA1142"/>
    <mergeCell ref="C1142:D1142"/>
    <mergeCell ref="E1142:G1142"/>
    <mergeCell ref="H1142:J1142"/>
    <mergeCell ref="K1142:O1142"/>
    <mergeCell ref="P1142:R1142"/>
    <mergeCell ref="S1142:T1142"/>
    <mergeCell ref="U1142:W1142"/>
    <mergeCell ref="X1143:Y1143"/>
    <mergeCell ref="Z1143:AA1143"/>
    <mergeCell ref="C1143:D1143"/>
    <mergeCell ref="E1143:G1143"/>
    <mergeCell ref="H1143:J1143"/>
    <mergeCell ref="K1143:O1143"/>
    <mergeCell ref="P1143:R1143"/>
    <mergeCell ref="S1143:T1143"/>
    <mergeCell ref="U1143:W1143"/>
    <mergeCell ref="X1144:Y1144"/>
    <mergeCell ref="Z1144:AA1144"/>
    <mergeCell ref="C1144:D1144"/>
    <mergeCell ref="E1144:G1144"/>
    <mergeCell ref="H1144:J1144"/>
    <mergeCell ref="K1144:O1144"/>
    <mergeCell ref="P1144:R1144"/>
    <mergeCell ref="S1144:T1144"/>
    <mergeCell ref="U1144:W1144"/>
    <mergeCell ref="X1145:Y1145"/>
    <mergeCell ref="Z1145:AA1145"/>
    <mergeCell ref="C1145:D1145"/>
    <mergeCell ref="E1145:G1145"/>
    <mergeCell ref="H1145:J1145"/>
    <mergeCell ref="K1145:O1145"/>
    <mergeCell ref="P1145:R1145"/>
    <mergeCell ref="S1145:T1145"/>
    <mergeCell ref="U1145:W1145"/>
    <mergeCell ref="X1146:Y1146"/>
    <mergeCell ref="Z1146:AA1146"/>
    <mergeCell ref="C1146:D1146"/>
    <mergeCell ref="E1146:G1146"/>
    <mergeCell ref="H1146:J1146"/>
    <mergeCell ref="K1146:O1146"/>
    <mergeCell ref="P1146:R1146"/>
    <mergeCell ref="S1146:T1146"/>
    <mergeCell ref="U1146:W1146"/>
    <mergeCell ref="X1147:Y1147"/>
    <mergeCell ref="Z1147:AA1147"/>
    <mergeCell ref="C1147:D1147"/>
    <mergeCell ref="E1147:G1147"/>
    <mergeCell ref="H1147:J1147"/>
    <mergeCell ref="K1147:O1147"/>
    <mergeCell ref="P1147:R1147"/>
    <mergeCell ref="S1147:T1147"/>
    <mergeCell ref="U1147:W1147"/>
    <mergeCell ref="X1148:Y1148"/>
    <mergeCell ref="Z1148:AA1148"/>
    <mergeCell ref="C1148:D1148"/>
    <mergeCell ref="E1148:G1148"/>
    <mergeCell ref="H1148:J1148"/>
    <mergeCell ref="K1148:O1148"/>
    <mergeCell ref="P1148:R1148"/>
    <mergeCell ref="S1148:T1148"/>
    <mergeCell ref="U1148:W1148"/>
    <mergeCell ref="X1149:Y1149"/>
    <mergeCell ref="Z1149:AA1149"/>
    <mergeCell ref="C1149:D1149"/>
    <mergeCell ref="E1149:G1149"/>
    <mergeCell ref="H1149:J1149"/>
    <mergeCell ref="K1149:O1149"/>
    <mergeCell ref="P1149:R1149"/>
    <mergeCell ref="S1149:T1149"/>
    <mergeCell ref="U1149:W1149"/>
    <mergeCell ref="X1150:Y1150"/>
    <mergeCell ref="Z1150:AA1150"/>
    <mergeCell ref="C1150:D1150"/>
    <mergeCell ref="E1150:G1150"/>
    <mergeCell ref="H1150:J1150"/>
    <mergeCell ref="K1150:O1150"/>
    <mergeCell ref="P1150:R1150"/>
    <mergeCell ref="S1150:T1150"/>
    <mergeCell ref="U1150:W1150"/>
    <mergeCell ref="X1151:Y1151"/>
    <mergeCell ref="Z1151:AA1151"/>
    <mergeCell ref="C1151:D1151"/>
    <mergeCell ref="E1151:G1151"/>
    <mergeCell ref="H1151:J1151"/>
    <mergeCell ref="K1151:O1151"/>
    <mergeCell ref="P1151:R1151"/>
    <mergeCell ref="S1151:T1151"/>
    <mergeCell ref="U1151:W1151"/>
    <mergeCell ref="X1152:Y1152"/>
    <mergeCell ref="Z1152:AA1152"/>
    <mergeCell ref="C1152:D1152"/>
    <mergeCell ref="E1152:G1152"/>
    <mergeCell ref="H1152:J1152"/>
    <mergeCell ref="K1152:O1152"/>
    <mergeCell ref="P1152:R1152"/>
    <mergeCell ref="S1152:T1152"/>
    <mergeCell ref="U1152:W1152"/>
    <mergeCell ref="X1153:Y1153"/>
    <mergeCell ref="Z1153:AA1153"/>
    <mergeCell ref="C1153:D1153"/>
    <mergeCell ref="E1153:G1153"/>
    <mergeCell ref="H1153:J1153"/>
    <mergeCell ref="K1153:O1153"/>
    <mergeCell ref="P1153:R1153"/>
    <mergeCell ref="S1153:T1153"/>
    <mergeCell ref="U1153:W1153"/>
    <mergeCell ref="X1154:Y1154"/>
    <mergeCell ref="Z1154:AA1154"/>
    <mergeCell ref="C1154:D1154"/>
    <mergeCell ref="E1154:G1154"/>
    <mergeCell ref="H1154:J1154"/>
    <mergeCell ref="K1154:O1154"/>
    <mergeCell ref="P1154:R1154"/>
    <mergeCell ref="S1154:T1154"/>
    <mergeCell ref="U1154:W1154"/>
    <mergeCell ref="X1155:Y1155"/>
    <mergeCell ref="Z1155:AA1155"/>
    <mergeCell ref="C1155:D1155"/>
    <mergeCell ref="E1155:G1155"/>
    <mergeCell ref="H1155:J1155"/>
    <mergeCell ref="K1155:O1155"/>
    <mergeCell ref="P1155:R1155"/>
    <mergeCell ref="S1155:T1155"/>
    <mergeCell ref="U1155:W1155"/>
    <mergeCell ref="X1156:Y1156"/>
    <mergeCell ref="Z1156:AA1156"/>
    <mergeCell ref="C1156:D1156"/>
    <mergeCell ref="E1156:G1156"/>
    <mergeCell ref="H1156:J1156"/>
    <mergeCell ref="K1156:O1156"/>
    <mergeCell ref="P1156:R1156"/>
    <mergeCell ref="S1156:T1156"/>
    <mergeCell ref="U1156:W1156"/>
    <mergeCell ref="X1157:Y1157"/>
    <mergeCell ref="Z1157:AA1157"/>
    <mergeCell ref="C1157:D1157"/>
    <mergeCell ref="E1157:G1157"/>
    <mergeCell ref="H1157:J1157"/>
    <mergeCell ref="K1157:O1157"/>
    <mergeCell ref="P1157:R1157"/>
    <mergeCell ref="S1157:T1157"/>
    <mergeCell ref="U1157:W1157"/>
    <mergeCell ref="X1158:Y1158"/>
    <mergeCell ref="Z1158:AA1158"/>
    <mergeCell ref="C1158:D1158"/>
    <mergeCell ref="E1158:G1158"/>
    <mergeCell ref="H1158:J1158"/>
    <mergeCell ref="K1158:O1158"/>
    <mergeCell ref="P1158:R1158"/>
    <mergeCell ref="S1158:T1158"/>
    <mergeCell ref="U1158:W1158"/>
    <mergeCell ref="X1159:Y1159"/>
    <mergeCell ref="Z1159:AA1159"/>
    <mergeCell ref="C1159:D1159"/>
    <mergeCell ref="E1159:G1159"/>
    <mergeCell ref="H1159:J1159"/>
    <mergeCell ref="K1159:O1159"/>
    <mergeCell ref="P1159:R1159"/>
    <mergeCell ref="S1159:T1159"/>
    <mergeCell ref="U1159:W1159"/>
    <mergeCell ref="X1160:Y1160"/>
    <mergeCell ref="Z1160:AA1160"/>
    <mergeCell ref="C1160:D1160"/>
    <mergeCell ref="E1160:G1160"/>
    <mergeCell ref="H1160:J1160"/>
    <mergeCell ref="K1160:O1160"/>
    <mergeCell ref="P1160:R1160"/>
    <mergeCell ref="S1160:T1160"/>
    <mergeCell ref="U1160:W1160"/>
    <mergeCell ref="X1161:Y1161"/>
    <mergeCell ref="Z1161:AA1161"/>
    <mergeCell ref="C1161:D1161"/>
    <mergeCell ref="E1161:G1161"/>
    <mergeCell ref="H1161:J1161"/>
    <mergeCell ref="K1161:O1161"/>
    <mergeCell ref="P1161:R1161"/>
    <mergeCell ref="S1161:T1161"/>
    <mergeCell ref="U1161:W1161"/>
    <mergeCell ref="X1162:Y1162"/>
    <mergeCell ref="Z1162:AA1162"/>
    <mergeCell ref="C1162:D1162"/>
    <mergeCell ref="E1162:G1162"/>
    <mergeCell ref="H1162:J1162"/>
    <mergeCell ref="K1162:O1162"/>
    <mergeCell ref="P1162:R1162"/>
    <mergeCell ref="S1162:T1162"/>
    <mergeCell ref="U1162:W1162"/>
    <mergeCell ref="X1163:Y1163"/>
    <mergeCell ref="Z1163:AA1163"/>
    <mergeCell ref="C1163:D1163"/>
    <mergeCell ref="E1163:G1163"/>
    <mergeCell ref="H1163:J1163"/>
    <mergeCell ref="K1163:O1163"/>
    <mergeCell ref="P1163:R1163"/>
    <mergeCell ref="S1163:T1163"/>
    <mergeCell ref="U1163:W1163"/>
    <mergeCell ref="X1164:Y1164"/>
    <mergeCell ref="Z1164:AA1164"/>
    <mergeCell ref="C1164:D1164"/>
    <mergeCell ref="E1164:G1164"/>
    <mergeCell ref="H1164:J1164"/>
    <mergeCell ref="K1164:O1164"/>
    <mergeCell ref="P1164:R1164"/>
    <mergeCell ref="S1164:T1164"/>
    <mergeCell ref="U1164:W1164"/>
    <mergeCell ref="X1165:Y1165"/>
    <mergeCell ref="Z1165:AA1165"/>
    <mergeCell ref="C1165:D1165"/>
    <mergeCell ref="E1165:G1165"/>
    <mergeCell ref="H1165:J1165"/>
    <mergeCell ref="K1165:O1165"/>
    <mergeCell ref="P1165:R1165"/>
    <mergeCell ref="S1165:T1165"/>
    <mergeCell ref="U1165:W1165"/>
    <mergeCell ref="X1166:Y1166"/>
    <mergeCell ref="Z1166:AA1166"/>
    <mergeCell ref="C1166:D1166"/>
    <mergeCell ref="E1166:G1166"/>
    <mergeCell ref="H1166:J1166"/>
    <mergeCell ref="K1166:O1166"/>
    <mergeCell ref="P1166:R1166"/>
    <mergeCell ref="S1166:T1166"/>
    <mergeCell ref="U1166:W1166"/>
    <mergeCell ref="X1167:Y1167"/>
    <mergeCell ref="Z1167:AA1167"/>
    <mergeCell ref="C1167:D1167"/>
    <mergeCell ref="E1167:G1167"/>
    <mergeCell ref="H1167:J1167"/>
    <mergeCell ref="K1167:O1167"/>
    <mergeCell ref="P1167:R1167"/>
    <mergeCell ref="S1167:T1167"/>
    <mergeCell ref="U1167:W1167"/>
    <mergeCell ref="X1168:Y1168"/>
    <mergeCell ref="Z1168:AA1168"/>
    <mergeCell ref="C1168:D1168"/>
    <mergeCell ref="E1168:G1168"/>
    <mergeCell ref="H1168:J1168"/>
    <mergeCell ref="K1168:O1168"/>
    <mergeCell ref="P1168:R1168"/>
    <mergeCell ref="S1168:T1168"/>
    <mergeCell ref="U1168:W1168"/>
    <mergeCell ref="X1169:Y1169"/>
    <mergeCell ref="Z1169:AA1169"/>
    <mergeCell ref="C1169:D1169"/>
    <mergeCell ref="E1169:G1169"/>
    <mergeCell ref="H1169:J1169"/>
    <mergeCell ref="K1169:O1169"/>
    <mergeCell ref="P1169:R1169"/>
    <mergeCell ref="S1169:T1169"/>
    <mergeCell ref="U1169:W1169"/>
    <mergeCell ref="X1170:Y1170"/>
    <mergeCell ref="Z1170:AA1170"/>
    <mergeCell ref="C1170:D1170"/>
    <mergeCell ref="E1170:G1170"/>
    <mergeCell ref="H1170:J1170"/>
    <mergeCell ref="K1170:O1170"/>
    <mergeCell ref="P1170:R1170"/>
    <mergeCell ref="S1170:T1170"/>
    <mergeCell ref="U1170:W1170"/>
    <mergeCell ref="X1171:Y1171"/>
    <mergeCell ref="Z1171:AA1171"/>
    <mergeCell ref="C1171:D1171"/>
    <mergeCell ref="E1171:G1171"/>
    <mergeCell ref="H1171:J1171"/>
    <mergeCell ref="K1171:O1171"/>
    <mergeCell ref="P1171:R1171"/>
    <mergeCell ref="S1171:T1171"/>
    <mergeCell ref="U1171:W1171"/>
    <mergeCell ref="X1172:Y1172"/>
    <mergeCell ref="Z1172:AA1172"/>
    <mergeCell ref="C1172:D1172"/>
    <mergeCell ref="E1172:G1172"/>
    <mergeCell ref="H1172:J1172"/>
    <mergeCell ref="K1172:O1172"/>
    <mergeCell ref="P1172:R1172"/>
    <mergeCell ref="S1172:T1172"/>
    <mergeCell ref="U1172:W1172"/>
    <mergeCell ref="X1173:Y1173"/>
    <mergeCell ref="Z1173:AA1173"/>
    <mergeCell ref="C1173:D1173"/>
    <mergeCell ref="E1173:G1173"/>
    <mergeCell ref="H1173:J1173"/>
    <mergeCell ref="K1173:O1173"/>
    <mergeCell ref="P1173:R1173"/>
    <mergeCell ref="S1173:T1173"/>
    <mergeCell ref="U1173:W1173"/>
    <mergeCell ref="X1174:Y1174"/>
    <mergeCell ref="Z1174:AA1174"/>
    <mergeCell ref="C1174:D1174"/>
    <mergeCell ref="E1174:G1174"/>
    <mergeCell ref="H1174:J1174"/>
    <mergeCell ref="K1174:O1174"/>
    <mergeCell ref="P1174:R1174"/>
    <mergeCell ref="S1174:T1174"/>
    <mergeCell ref="U1174:W1174"/>
    <mergeCell ref="X1175:Y1175"/>
    <mergeCell ref="Z1175:AA1175"/>
    <mergeCell ref="C1175:D1175"/>
    <mergeCell ref="E1175:G1175"/>
    <mergeCell ref="H1175:J1175"/>
    <mergeCell ref="K1175:O1175"/>
    <mergeCell ref="P1175:R1175"/>
    <mergeCell ref="S1175:T1175"/>
    <mergeCell ref="U1175:W1175"/>
    <mergeCell ref="X1176:Y1176"/>
    <mergeCell ref="Z1176:AA1176"/>
    <mergeCell ref="C1176:D1176"/>
    <mergeCell ref="E1176:G1176"/>
    <mergeCell ref="H1176:J1176"/>
    <mergeCell ref="K1176:O1176"/>
    <mergeCell ref="P1176:R1176"/>
    <mergeCell ref="S1176:T1176"/>
    <mergeCell ref="U1176:W1176"/>
    <mergeCell ref="X1177:Y1177"/>
    <mergeCell ref="Z1177:AA1177"/>
    <mergeCell ref="C1177:D1177"/>
    <mergeCell ref="E1177:G1177"/>
    <mergeCell ref="H1177:J1177"/>
    <mergeCell ref="K1177:O1177"/>
    <mergeCell ref="P1177:R1177"/>
    <mergeCell ref="S1177:T1177"/>
    <mergeCell ref="U1177:W1177"/>
    <mergeCell ref="X1178:Y1178"/>
    <mergeCell ref="Z1178:AA1178"/>
    <mergeCell ref="C1178:D1178"/>
    <mergeCell ref="E1178:G1178"/>
    <mergeCell ref="H1178:J1178"/>
    <mergeCell ref="K1178:O1178"/>
    <mergeCell ref="P1178:R1178"/>
    <mergeCell ref="S1178:T1178"/>
    <mergeCell ref="U1178:W1178"/>
    <mergeCell ref="X1179:Y1179"/>
    <mergeCell ref="Z1179:AA1179"/>
    <mergeCell ref="C1179:D1179"/>
    <mergeCell ref="E1179:G1179"/>
    <mergeCell ref="H1179:J1179"/>
    <mergeCell ref="K1179:O1179"/>
    <mergeCell ref="P1179:R1179"/>
    <mergeCell ref="S1179:T1179"/>
    <mergeCell ref="U1179:W1179"/>
    <mergeCell ref="X1180:Y1180"/>
    <mergeCell ref="Z1180:AA1180"/>
    <mergeCell ref="C1180:D1180"/>
    <mergeCell ref="E1180:G1180"/>
    <mergeCell ref="H1180:J1180"/>
    <mergeCell ref="K1180:O1180"/>
    <mergeCell ref="P1180:R1180"/>
    <mergeCell ref="S1180:T1180"/>
    <mergeCell ref="U1180:W1180"/>
    <mergeCell ref="X1181:Y1181"/>
    <mergeCell ref="Z1181:AA1181"/>
    <mergeCell ref="C1181:D1181"/>
    <mergeCell ref="E1181:G1181"/>
    <mergeCell ref="H1181:J1181"/>
    <mergeCell ref="K1181:O1181"/>
    <mergeCell ref="P1181:R1181"/>
    <mergeCell ref="S1181:T1181"/>
    <mergeCell ref="U1181:W1181"/>
    <mergeCell ref="X1182:Y1182"/>
    <mergeCell ref="Z1182:AA1182"/>
    <mergeCell ref="C1182:D1182"/>
    <mergeCell ref="E1182:G1182"/>
    <mergeCell ref="H1182:J1182"/>
    <mergeCell ref="K1182:O1182"/>
    <mergeCell ref="P1182:R1182"/>
    <mergeCell ref="S1182:T1182"/>
    <mergeCell ref="U1182:W1182"/>
    <mergeCell ref="X1183:Y1183"/>
    <mergeCell ref="Z1183:AA1183"/>
    <mergeCell ref="C1183:D1183"/>
    <mergeCell ref="E1183:G1183"/>
    <mergeCell ref="H1183:J1183"/>
    <mergeCell ref="K1183:O1183"/>
    <mergeCell ref="P1183:R1183"/>
    <mergeCell ref="S1183:T1183"/>
    <mergeCell ref="U1183:W1183"/>
    <mergeCell ref="X1184:Y1184"/>
    <mergeCell ref="Z1184:AA1184"/>
    <mergeCell ref="C1184:D1184"/>
    <mergeCell ref="E1184:G1184"/>
    <mergeCell ref="H1184:J1184"/>
    <mergeCell ref="K1184:O1184"/>
    <mergeCell ref="P1184:R1184"/>
    <mergeCell ref="S1184:T1184"/>
    <mergeCell ref="U1184:W1184"/>
    <mergeCell ref="X1185:Y1185"/>
    <mergeCell ref="Z1185:AA1185"/>
    <mergeCell ref="C1185:D1185"/>
    <mergeCell ref="E1185:G1185"/>
    <mergeCell ref="H1185:J1185"/>
    <mergeCell ref="K1185:O1185"/>
    <mergeCell ref="P1185:R1185"/>
    <mergeCell ref="S1185:T1185"/>
    <mergeCell ref="U1185:W1185"/>
    <mergeCell ref="X1186:Y1186"/>
    <mergeCell ref="Z1186:AA1186"/>
    <mergeCell ref="C1186:D1186"/>
    <mergeCell ref="E1186:G1186"/>
    <mergeCell ref="H1186:J1186"/>
    <mergeCell ref="K1186:O1186"/>
    <mergeCell ref="P1186:R1186"/>
    <mergeCell ref="S1186:T1186"/>
    <mergeCell ref="U1186:W1186"/>
    <mergeCell ref="X1187:Y1187"/>
    <mergeCell ref="Z1187:AA1187"/>
    <mergeCell ref="C1187:D1187"/>
    <mergeCell ref="E1187:G1187"/>
    <mergeCell ref="H1187:J1187"/>
    <mergeCell ref="K1187:O1187"/>
    <mergeCell ref="P1187:R1187"/>
    <mergeCell ref="S1187:T1187"/>
    <mergeCell ref="U1187:W1187"/>
    <mergeCell ref="X1188:Y1188"/>
    <mergeCell ref="Z1188:AA1188"/>
    <mergeCell ref="C1188:D1188"/>
    <mergeCell ref="E1188:G1188"/>
    <mergeCell ref="H1188:J1188"/>
    <mergeCell ref="K1188:O1188"/>
    <mergeCell ref="P1188:R1188"/>
    <mergeCell ref="S1188:T1188"/>
    <mergeCell ref="U1188:W1188"/>
    <mergeCell ref="X1189:Y1189"/>
    <mergeCell ref="Z1189:AA1189"/>
    <mergeCell ref="C1189:D1189"/>
    <mergeCell ref="E1189:G1189"/>
    <mergeCell ref="H1189:J1189"/>
    <mergeCell ref="K1189:O1189"/>
    <mergeCell ref="P1189:R1189"/>
    <mergeCell ref="S1189:T1189"/>
    <mergeCell ref="U1189:W1189"/>
    <mergeCell ref="X1190:Y1190"/>
    <mergeCell ref="Z1190:AA1190"/>
    <mergeCell ref="C1190:D1190"/>
    <mergeCell ref="E1190:G1190"/>
    <mergeCell ref="H1190:J1190"/>
    <mergeCell ref="K1190:O1190"/>
    <mergeCell ref="P1190:R1190"/>
    <mergeCell ref="S1190:T1190"/>
    <mergeCell ref="U1190:W1190"/>
    <mergeCell ref="X1191:Y1191"/>
    <mergeCell ref="Z1191:AA1191"/>
    <mergeCell ref="C1191:D1191"/>
    <mergeCell ref="E1191:G1191"/>
    <mergeCell ref="H1191:J1191"/>
    <mergeCell ref="K1191:O1191"/>
    <mergeCell ref="P1191:R1191"/>
    <mergeCell ref="S1191:T1191"/>
    <mergeCell ref="U1191:W1191"/>
    <mergeCell ref="X1192:Y1192"/>
    <mergeCell ref="Z1192:AA1192"/>
    <mergeCell ref="C1192:D1192"/>
    <mergeCell ref="E1192:G1192"/>
    <mergeCell ref="H1192:J1192"/>
    <mergeCell ref="K1192:O1192"/>
    <mergeCell ref="P1192:R1192"/>
    <mergeCell ref="S1192:T1192"/>
    <mergeCell ref="U1192:W1192"/>
    <mergeCell ref="X1193:Y1193"/>
    <mergeCell ref="Z1193:AA1193"/>
    <mergeCell ref="C1193:D1193"/>
    <mergeCell ref="E1193:G1193"/>
    <mergeCell ref="H1193:J1193"/>
    <mergeCell ref="K1193:O1193"/>
    <mergeCell ref="P1193:R1193"/>
    <mergeCell ref="S1193:T1193"/>
    <mergeCell ref="U1193:W1193"/>
    <mergeCell ref="X1194:Y1194"/>
    <mergeCell ref="Z1194:AA1194"/>
    <mergeCell ref="C1194:D1194"/>
    <mergeCell ref="E1194:G1194"/>
    <mergeCell ref="H1194:J1194"/>
    <mergeCell ref="K1194:O1194"/>
    <mergeCell ref="P1194:R1194"/>
    <mergeCell ref="S1194:T1194"/>
    <mergeCell ref="U1194:W1194"/>
    <mergeCell ref="X1195:Y1195"/>
    <mergeCell ref="Z1195:AA1195"/>
    <mergeCell ref="C1195:D1195"/>
    <mergeCell ref="E1195:G1195"/>
    <mergeCell ref="H1195:J1195"/>
    <mergeCell ref="K1195:O1195"/>
    <mergeCell ref="P1195:R1195"/>
    <mergeCell ref="S1195:T1195"/>
    <mergeCell ref="U1195:W1195"/>
    <mergeCell ref="X1196:Y1196"/>
    <mergeCell ref="Z1196:AA1196"/>
    <mergeCell ref="C1196:D1196"/>
    <mergeCell ref="E1196:G1196"/>
    <mergeCell ref="H1196:J1196"/>
    <mergeCell ref="K1196:O1196"/>
    <mergeCell ref="P1196:R1196"/>
    <mergeCell ref="S1196:T1196"/>
    <mergeCell ref="U1196:W1196"/>
    <mergeCell ref="X1197:Y1197"/>
    <mergeCell ref="Z1197:AA1197"/>
    <mergeCell ref="C1197:D1197"/>
    <mergeCell ref="E1197:G1197"/>
    <mergeCell ref="H1197:J1197"/>
    <mergeCell ref="K1197:O1197"/>
    <mergeCell ref="P1197:R1197"/>
    <mergeCell ref="S1197:T1197"/>
    <mergeCell ref="U1197:W1197"/>
    <mergeCell ref="X1198:Y1198"/>
    <mergeCell ref="Z1198:AA1198"/>
    <mergeCell ref="C1198:D1198"/>
    <mergeCell ref="E1198:G1198"/>
    <mergeCell ref="H1198:J1198"/>
    <mergeCell ref="K1198:O1198"/>
    <mergeCell ref="P1198:R1198"/>
    <mergeCell ref="S1198:T1198"/>
    <mergeCell ref="U1198:W1198"/>
    <mergeCell ref="X1199:Y1199"/>
    <mergeCell ref="Z1199:AA1199"/>
    <mergeCell ref="C1199:D1199"/>
    <mergeCell ref="E1199:G1199"/>
    <mergeCell ref="H1199:J1199"/>
    <mergeCell ref="K1199:O1199"/>
    <mergeCell ref="P1199:R1199"/>
    <mergeCell ref="S1199:T1199"/>
    <mergeCell ref="U1199:W1199"/>
    <mergeCell ref="X1200:Y1200"/>
    <mergeCell ref="Z1200:AA1200"/>
    <mergeCell ref="C1200:D1200"/>
    <mergeCell ref="E1200:G1200"/>
    <mergeCell ref="H1200:J1200"/>
    <mergeCell ref="K1200:O1200"/>
    <mergeCell ref="P1200:R1200"/>
    <mergeCell ref="S1200:T1200"/>
    <mergeCell ref="U1200:W1200"/>
    <mergeCell ref="X1201:Y1201"/>
    <mergeCell ref="Z1201:AA1201"/>
    <mergeCell ref="C1201:D1201"/>
    <mergeCell ref="E1201:G1201"/>
    <mergeCell ref="H1201:J1201"/>
    <mergeCell ref="K1201:O1201"/>
    <mergeCell ref="P1201:R1201"/>
    <mergeCell ref="S1201:T1201"/>
    <mergeCell ref="U1201:W1201"/>
    <mergeCell ref="X1202:Y1202"/>
    <mergeCell ref="Z1202:AA1202"/>
    <mergeCell ref="C1202:D1202"/>
    <mergeCell ref="E1202:G1202"/>
    <mergeCell ref="H1202:J1202"/>
    <mergeCell ref="K1202:O1202"/>
    <mergeCell ref="P1202:R1202"/>
    <mergeCell ref="S1202:T1202"/>
    <mergeCell ref="U1202:W1202"/>
    <mergeCell ref="X1203:Y1203"/>
    <mergeCell ref="Z1203:AA1203"/>
    <mergeCell ref="C1203:D1203"/>
    <mergeCell ref="E1203:G1203"/>
    <mergeCell ref="H1203:J1203"/>
    <mergeCell ref="K1203:O1203"/>
    <mergeCell ref="P1203:R1203"/>
    <mergeCell ref="S1203:T1203"/>
    <mergeCell ref="U1203:W1203"/>
    <mergeCell ref="X1204:Y1204"/>
    <mergeCell ref="Z1204:AA1204"/>
    <mergeCell ref="C1204:D1204"/>
    <mergeCell ref="E1204:G1204"/>
    <mergeCell ref="H1204:J1204"/>
    <mergeCell ref="K1204:O1204"/>
    <mergeCell ref="P1204:R1204"/>
    <mergeCell ref="S1204:T1204"/>
    <mergeCell ref="U1204:W1204"/>
    <mergeCell ref="X1205:Y1205"/>
    <mergeCell ref="Z1205:AA1205"/>
    <mergeCell ref="C1205:D1205"/>
    <mergeCell ref="E1205:G1205"/>
    <mergeCell ref="H1205:J1205"/>
    <mergeCell ref="K1205:O1205"/>
    <mergeCell ref="P1205:R1205"/>
    <mergeCell ref="S1205:T1205"/>
    <mergeCell ref="U1205:W1205"/>
    <mergeCell ref="X1206:Y1206"/>
    <mergeCell ref="Z1206:AA1206"/>
    <mergeCell ref="C1206:D1206"/>
    <mergeCell ref="E1206:G1206"/>
    <mergeCell ref="H1206:J1206"/>
    <mergeCell ref="K1206:O1206"/>
    <mergeCell ref="P1206:R1206"/>
    <mergeCell ref="S1206:T1206"/>
    <mergeCell ref="U1206:W1206"/>
    <mergeCell ref="X1207:Y1207"/>
    <mergeCell ref="Z1207:AA1207"/>
    <mergeCell ref="C1207:D1207"/>
    <mergeCell ref="E1207:G1207"/>
    <mergeCell ref="H1207:J1207"/>
    <mergeCell ref="K1207:O1207"/>
    <mergeCell ref="P1207:R1207"/>
    <mergeCell ref="S1207:T1207"/>
    <mergeCell ref="U1207:W1207"/>
    <mergeCell ref="X1208:Y1208"/>
    <mergeCell ref="Z1208:AA1208"/>
    <mergeCell ref="C1208:D1208"/>
    <mergeCell ref="E1208:G1208"/>
    <mergeCell ref="H1208:J1208"/>
    <mergeCell ref="K1208:O1208"/>
    <mergeCell ref="P1208:R1208"/>
    <mergeCell ref="S1208:T1208"/>
    <mergeCell ref="U1208:W1208"/>
    <mergeCell ref="X1209:Y1209"/>
    <mergeCell ref="Z1209:AA1209"/>
    <mergeCell ref="C1209:D1209"/>
    <mergeCell ref="E1209:G1209"/>
    <mergeCell ref="H1209:J1209"/>
    <mergeCell ref="K1209:O1209"/>
    <mergeCell ref="P1209:R1209"/>
    <mergeCell ref="S1209:T1209"/>
    <mergeCell ref="U1209:W1209"/>
    <mergeCell ref="X1210:Y1210"/>
    <mergeCell ref="Z1210:AA1210"/>
    <mergeCell ref="C1210:D1210"/>
    <mergeCell ref="E1210:G1210"/>
    <mergeCell ref="H1210:J1210"/>
    <mergeCell ref="K1210:O1210"/>
    <mergeCell ref="P1210:R1210"/>
    <mergeCell ref="S1210:T1210"/>
    <mergeCell ref="U1210:W1210"/>
    <mergeCell ref="X1211:Y1211"/>
    <mergeCell ref="Z1211:AA1211"/>
    <mergeCell ref="C1211:D1211"/>
    <mergeCell ref="E1211:G1211"/>
    <mergeCell ref="H1211:J1211"/>
    <mergeCell ref="K1211:O1211"/>
    <mergeCell ref="P1211:R1211"/>
    <mergeCell ref="S1211:T1211"/>
    <mergeCell ref="U1211:W1211"/>
    <mergeCell ref="X1212:Y1212"/>
    <mergeCell ref="Z1212:AA1212"/>
    <mergeCell ref="C1212:D1212"/>
    <mergeCell ref="E1212:G1212"/>
    <mergeCell ref="H1212:J1212"/>
    <mergeCell ref="K1212:O1212"/>
    <mergeCell ref="P1212:R1212"/>
    <mergeCell ref="S1212:T1212"/>
    <mergeCell ref="U1212:W1212"/>
    <mergeCell ref="X1213:Y1213"/>
    <mergeCell ref="Z1213:AA1213"/>
    <mergeCell ref="C1213:D1213"/>
    <mergeCell ref="E1213:G1213"/>
    <mergeCell ref="H1213:J1213"/>
    <mergeCell ref="K1213:O1213"/>
    <mergeCell ref="P1213:R1213"/>
    <mergeCell ref="S1213:T1213"/>
    <mergeCell ref="U1213:W1213"/>
    <mergeCell ref="X1214:Y1214"/>
    <mergeCell ref="Z1214:AA1214"/>
    <mergeCell ref="C1214:D1214"/>
    <mergeCell ref="E1214:G1214"/>
    <mergeCell ref="H1214:J1214"/>
    <mergeCell ref="K1214:O1214"/>
    <mergeCell ref="P1214:R1214"/>
    <mergeCell ref="S1214:T1214"/>
    <mergeCell ref="U1214:W1214"/>
    <mergeCell ref="X1215:Y1215"/>
    <mergeCell ref="Z1215:AA1215"/>
    <mergeCell ref="C1215:D1215"/>
    <mergeCell ref="E1215:G1215"/>
    <mergeCell ref="H1215:J1215"/>
    <mergeCell ref="K1215:O1215"/>
    <mergeCell ref="P1215:R1215"/>
    <mergeCell ref="S1215:T1215"/>
    <mergeCell ref="U1215:W1215"/>
    <mergeCell ref="X1216:Y1216"/>
    <mergeCell ref="Z1216:AA1216"/>
    <mergeCell ref="C1216:D1216"/>
    <mergeCell ref="E1216:G1216"/>
    <mergeCell ref="H1216:J1216"/>
    <mergeCell ref="K1216:O1216"/>
    <mergeCell ref="P1216:R1216"/>
    <mergeCell ref="S1216:T1216"/>
    <mergeCell ref="U1216:W1216"/>
    <mergeCell ref="X1217:Y1217"/>
    <mergeCell ref="Z1217:AA1217"/>
    <mergeCell ref="C1217:D1217"/>
    <mergeCell ref="E1217:G1217"/>
    <mergeCell ref="H1217:J1217"/>
    <mergeCell ref="K1217:O1217"/>
    <mergeCell ref="P1217:R1217"/>
    <mergeCell ref="S1217:T1217"/>
    <mergeCell ref="U1217:W1217"/>
    <mergeCell ref="X1218:Y1218"/>
    <mergeCell ref="Z1218:AA1218"/>
    <mergeCell ref="C1218:D1218"/>
    <mergeCell ref="E1218:G1218"/>
    <mergeCell ref="H1218:J1218"/>
    <mergeCell ref="K1218:O1218"/>
    <mergeCell ref="P1218:R1218"/>
    <mergeCell ref="S1218:T1218"/>
    <mergeCell ref="U1218:W1218"/>
    <mergeCell ref="X1219:Y1219"/>
    <mergeCell ref="Z1219:AA1219"/>
    <mergeCell ref="C1219:D1219"/>
    <mergeCell ref="E1219:G1219"/>
    <mergeCell ref="H1219:J1219"/>
    <mergeCell ref="K1219:O1219"/>
    <mergeCell ref="P1219:R1219"/>
    <mergeCell ref="S1219:T1219"/>
    <mergeCell ref="U1219:W1219"/>
    <mergeCell ref="X1220:Y1220"/>
    <mergeCell ref="Z1220:AA1220"/>
    <mergeCell ref="C1220:D1220"/>
    <mergeCell ref="E1220:G1220"/>
    <mergeCell ref="H1220:J1220"/>
    <mergeCell ref="K1220:O1220"/>
    <mergeCell ref="P1220:R1220"/>
    <mergeCell ref="S1220:T1220"/>
    <mergeCell ref="U1220:W1220"/>
    <mergeCell ref="X1221:Y1221"/>
    <mergeCell ref="Z1221:AA1221"/>
    <mergeCell ref="C1221:D1221"/>
    <mergeCell ref="E1221:G1221"/>
    <mergeCell ref="H1221:J1221"/>
    <mergeCell ref="K1221:O1221"/>
    <mergeCell ref="P1221:R1221"/>
    <mergeCell ref="S1221:T1221"/>
    <mergeCell ref="U1221:W1221"/>
    <mergeCell ref="X1222:Y1222"/>
    <mergeCell ref="Z1222:AA1222"/>
    <mergeCell ref="C1222:D1222"/>
    <mergeCell ref="E1222:G1222"/>
    <mergeCell ref="H1222:J1222"/>
    <mergeCell ref="K1222:O1222"/>
    <mergeCell ref="P1222:R1222"/>
    <mergeCell ref="S1222:T1222"/>
    <mergeCell ref="U1222:W1222"/>
    <mergeCell ref="X1223:Y1223"/>
    <mergeCell ref="Z1223:AA1223"/>
    <mergeCell ref="C1223:D1223"/>
    <mergeCell ref="E1223:G1223"/>
    <mergeCell ref="H1223:J1223"/>
    <mergeCell ref="K1223:O1223"/>
    <mergeCell ref="P1223:R1223"/>
    <mergeCell ref="S1223:T1223"/>
    <mergeCell ref="U1223:W1223"/>
    <mergeCell ref="X1224:Y1224"/>
    <mergeCell ref="Z1224:AA1224"/>
    <mergeCell ref="C1224:D1224"/>
    <mergeCell ref="E1224:G1224"/>
    <mergeCell ref="H1224:J1224"/>
    <mergeCell ref="K1224:O1224"/>
    <mergeCell ref="P1224:R1224"/>
    <mergeCell ref="S1224:T1224"/>
    <mergeCell ref="U1224:W1224"/>
    <mergeCell ref="X1225:Y1225"/>
    <mergeCell ref="Z1225:AA1225"/>
    <mergeCell ref="C1225:D1225"/>
    <mergeCell ref="E1225:G1225"/>
    <mergeCell ref="H1225:J1225"/>
    <mergeCell ref="K1225:O1225"/>
    <mergeCell ref="P1225:R1225"/>
    <mergeCell ref="S1225:T1225"/>
    <mergeCell ref="U1225:W1225"/>
    <mergeCell ref="X1226:Y1226"/>
    <mergeCell ref="Z1226:AA1226"/>
    <mergeCell ref="C1226:D1226"/>
    <mergeCell ref="E1226:G1226"/>
    <mergeCell ref="H1226:J1226"/>
    <mergeCell ref="K1226:O1226"/>
    <mergeCell ref="P1226:R1226"/>
    <mergeCell ref="S1226:T1226"/>
    <mergeCell ref="U1226:W1226"/>
    <mergeCell ref="X1227:Y1227"/>
    <mergeCell ref="Z1227:AA1227"/>
    <mergeCell ref="C1227:D1227"/>
    <mergeCell ref="E1227:G1227"/>
    <mergeCell ref="H1227:J1227"/>
    <mergeCell ref="K1227:O1227"/>
    <mergeCell ref="P1227:R1227"/>
    <mergeCell ref="S1227:T1227"/>
    <mergeCell ref="U1227:W1227"/>
    <mergeCell ref="X1228:Y1228"/>
    <mergeCell ref="Z1228:AA1228"/>
    <mergeCell ref="C1228:D1228"/>
    <mergeCell ref="E1228:G1228"/>
    <mergeCell ref="H1228:J1228"/>
    <mergeCell ref="K1228:O1228"/>
    <mergeCell ref="P1228:R1228"/>
    <mergeCell ref="S1228:T1228"/>
    <mergeCell ref="U1228:W1228"/>
    <mergeCell ref="X1229:Y1229"/>
    <mergeCell ref="Z1229:AA1229"/>
    <mergeCell ref="C1229:D1229"/>
    <mergeCell ref="E1229:G1229"/>
    <mergeCell ref="H1229:J1229"/>
    <mergeCell ref="K1229:O1229"/>
    <mergeCell ref="P1229:R1229"/>
    <mergeCell ref="S1229:T1229"/>
    <mergeCell ref="U1229:W1229"/>
    <mergeCell ref="X1230:Y1230"/>
    <mergeCell ref="Z1230:AA1230"/>
    <mergeCell ref="C1230:D1230"/>
    <mergeCell ref="E1230:G1230"/>
    <mergeCell ref="H1230:J1230"/>
    <mergeCell ref="K1230:O1230"/>
    <mergeCell ref="P1230:R1230"/>
    <mergeCell ref="S1230:T1230"/>
    <mergeCell ref="U1230:W1230"/>
    <mergeCell ref="X1231:Y1231"/>
    <mergeCell ref="Z1231:AA1231"/>
    <mergeCell ref="C1231:D1231"/>
    <mergeCell ref="E1231:G1231"/>
    <mergeCell ref="H1231:J1231"/>
    <mergeCell ref="K1231:O1231"/>
    <mergeCell ref="P1231:R1231"/>
    <mergeCell ref="S1231:T1231"/>
    <mergeCell ref="U1231:W1231"/>
    <mergeCell ref="X1232:Y1232"/>
    <mergeCell ref="Z1232:AA1232"/>
    <mergeCell ref="C1232:D1232"/>
    <mergeCell ref="E1232:G1232"/>
    <mergeCell ref="H1232:J1232"/>
    <mergeCell ref="K1232:O1232"/>
    <mergeCell ref="P1232:R1232"/>
    <mergeCell ref="S1232:T1232"/>
    <mergeCell ref="U1232:W1232"/>
    <mergeCell ref="X1233:Y1233"/>
    <mergeCell ref="Z1233:AA1233"/>
    <mergeCell ref="C1233:D1233"/>
    <mergeCell ref="E1233:G1233"/>
    <mergeCell ref="H1233:J1233"/>
    <mergeCell ref="K1233:O1233"/>
    <mergeCell ref="P1233:R1233"/>
    <mergeCell ref="S1233:T1233"/>
    <mergeCell ref="U1233:W1233"/>
    <mergeCell ref="X1234:Y1234"/>
    <mergeCell ref="Z1234:AA1234"/>
    <mergeCell ref="C1234:D1234"/>
    <mergeCell ref="E1234:G1234"/>
    <mergeCell ref="H1234:J1234"/>
    <mergeCell ref="K1234:O1234"/>
    <mergeCell ref="P1234:R1234"/>
    <mergeCell ref="S1234:T1234"/>
    <mergeCell ref="U1234:W1234"/>
    <mergeCell ref="X1235:Y1235"/>
    <mergeCell ref="Z1235:AA1235"/>
    <mergeCell ref="C1235:D1235"/>
    <mergeCell ref="E1235:G1235"/>
    <mergeCell ref="H1235:J1235"/>
    <mergeCell ref="K1235:O1235"/>
    <mergeCell ref="P1235:R1235"/>
    <mergeCell ref="S1235:T1235"/>
    <mergeCell ref="U1235:W1235"/>
    <mergeCell ref="X1236:Y1236"/>
    <mergeCell ref="Z1236:AA1236"/>
    <mergeCell ref="C1236:D1236"/>
    <mergeCell ref="E1236:G1236"/>
    <mergeCell ref="H1236:J1236"/>
    <mergeCell ref="K1236:O1236"/>
    <mergeCell ref="P1236:R1236"/>
    <mergeCell ref="S1236:T1236"/>
    <mergeCell ref="U1236:W1236"/>
    <mergeCell ref="X1237:Y1237"/>
    <mergeCell ref="Z1237:AA1237"/>
    <mergeCell ref="C1237:D1237"/>
    <mergeCell ref="E1237:G1237"/>
    <mergeCell ref="H1237:J1237"/>
    <mergeCell ref="K1237:O1237"/>
    <mergeCell ref="P1237:R1237"/>
    <mergeCell ref="S1237:T1237"/>
    <mergeCell ref="U1237:W1237"/>
    <mergeCell ref="X1238:Y1238"/>
    <mergeCell ref="Z1238:AA1238"/>
    <mergeCell ref="C1238:D1238"/>
    <mergeCell ref="E1238:G1238"/>
    <mergeCell ref="H1238:J1238"/>
    <mergeCell ref="K1238:O1238"/>
    <mergeCell ref="P1238:R1238"/>
    <mergeCell ref="S1238:T1238"/>
    <mergeCell ref="U1238:W1238"/>
    <mergeCell ref="X1239:Y1239"/>
    <mergeCell ref="Z1239:AA1239"/>
    <mergeCell ref="C1239:D1239"/>
    <mergeCell ref="E1239:G1239"/>
    <mergeCell ref="H1239:J1239"/>
    <mergeCell ref="K1239:O1239"/>
    <mergeCell ref="P1239:R1239"/>
    <mergeCell ref="S1239:T1239"/>
    <mergeCell ref="U1239:W1239"/>
    <mergeCell ref="X1240:Y1240"/>
    <mergeCell ref="Z1240:AA1240"/>
    <mergeCell ref="C1240:D1240"/>
    <mergeCell ref="E1240:G1240"/>
    <mergeCell ref="H1240:J1240"/>
    <mergeCell ref="K1240:O1240"/>
    <mergeCell ref="P1240:R1240"/>
    <mergeCell ref="S1240:T1240"/>
    <mergeCell ref="U1240:W1240"/>
    <mergeCell ref="X1241:Y1241"/>
    <mergeCell ref="Z1241:AA1241"/>
    <mergeCell ref="C1241:D1241"/>
    <mergeCell ref="E1241:G1241"/>
    <mergeCell ref="H1241:J1241"/>
    <mergeCell ref="K1241:O1241"/>
    <mergeCell ref="P1241:R1241"/>
    <mergeCell ref="S1241:T1241"/>
    <mergeCell ref="U1241:W1241"/>
    <mergeCell ref="X1242:Y1242"/>
    <mergeCell ref="Z1242:AA1242"/>
    <mergeCell ref="C1242:D1242"/>
    <mergeCell ref="E1242:G1242"/>
    <mergeCell ref="H1242:J1242"/>
    <mergeCell ref="K1242:O1242"/>
    <mergeCell ref="P1242:R1242"/>
    <mergeCell ref="S1242:T1242"/>
    <mergeCell ref="U1242:W1242"/>
    <mergeCell ref="X1243:Y1243"/>
    <mergeCell ref="Z1243:AA1243"/>
    <mergeCell ref="C1243:D1243"/>
    <mergeCell ref="E1243:G1243"/>
    <mergeCell ref="H1243:J1243"/>
    <mergeCell ref="K1243:O1243"/>
    <mergeCell ref="P1243:R1243"/>
    <mergeCell ref="S1243:T1243"/>
    <mergeCell ref="U1243:W1243"/>
    <mergeCell ref="X1244:Y1244"/>
    <mergeCell ref="Z1244:AA1244"/>
    <mergeCell ref="C1244:D1244"/>
    <mergeCell ref="E1244:G1244"/>
    <mergeCell ref="H1244:J1244"/>
    <mergeCell ref="K1244:O1244"/>
    <mergeCell ref="P1244:R1244"/>
    <mergeCell ref="S1244:T1244"/>
    <mergeCell ref="U1244:W1244"/>
    <mergeCell ref="X1245:Y1245"/>
    <mergeCell ref="Z1245:AA1245"/>
    <mergeCell ref="C1245:D1245"/>
    <mergeCell ref="E1245:G1245"/>
    <mergeCell ref="H1245:J1245"/>
    <mergeCell ref="K1245:O1245"/>
    <mergeCell ref="P1245:R1245"/>
    <mergeCell ref="S1245:T1245"/>
    <mergeCell ref="U1245:W1245"/>
    <mergeCell ref="X1246:Y1246"/>
    <mergeCell ref="Z1246:AA1246"/>
    <mergeCell ref="C1246:D1246"/>
    <mergeCell ref="E1246:G1246"/>
    <mergeCell ref="H1246:J1246"/>
    <mergeCell ref="K1246:O1246"/>
    <mergeCell ref="P1246:R1246"/>
    <mergeCell ref="S1246:T1246"/>
    <mergeCell ref="U1246:W1246"/>
    <mergeCell ref="X1247:Y1247"/>
    <mergeCell ref="Z1247:AA1247"/>
    <mergeCell ref="C1247:D1247"/>
    <mergeCell ref="E1247:G1247"/>
    <mergeCell ref="H1247:J1247"/>
    <mergeCell ref="K1247:O1247"/>
    <mergeCell ref="P1247:R1247"/>
    <mergeCell ref="S1247:T1247"/>
    <mergeCell ref="U1247:W1247"/>
    <mergeCell ref="X1248:Y1248"/>
    <mergeCell ref="Z1248:AA1248"/>
    <mergeCell ref="C1248:D1248"/>
    <mergeCell ref="E1248:G1248"/>
    <mergeCell ref="H1248:J1248"/>
    <mergeCell ref="K1248:O1248"/>
    <mergeCell ref="P1248:R1248"/>
    <mergeCell ref="S1248:T1248"/>
    <mergeCell ref="U1248:W1248"/>
    <mergeCell ref="X1249:Y1249"/>
    <mergeCell ref="Z1249:AA1249"/>
    <mergeCell ref="C1249:D1249"/>
    <mergeCell ref="E1249:G1249"/>
    <mergeCell ref="H1249:J1249"/>
    <mergeCell ref="K1249:O1249"/>
    <mergeCell ref="P1249:R1249"/>
    <mergeCell ref="S1249:T1249"/>
    <mergeCell ref="U1249:W1249"/>
    <mergeCell ref="X1250:Y1250"/>
    <mergeCell ref="Z1250:AA1250"/>
    <mergeCell ref="C1250:D1250"/>
    <mergeCell ref="E1250:G1250"/>
    <mergeCell ref="H1250:J1250"/>
    <mergeCell ref="K1250:O1250"/>
    <mergeCell ref="P1250:R1250"/>
    <mergeCell ref="S1250:T1250"/>
    <mergeCell ref="U1250:W1250"/>
    <mergeCell ref="X1251:Y1251"/>
    <mergeCell ref="Z1251:AA1251"/>
    <mergeCell ref="C1251:D1251"/>
    <mergeCell ref="E1251:G1251"/>
    <mergeCell ref="H1251:J1251"/>
    <mergeCell ref="K1251:O1251"/>
    <mergeCell ref="P1251:R1251"/>
    <mergeCell ref="S1251:T1251"/>
    <mergeCell ref="U1251:W1251"/>
    <mergeCell ref="X1252:Y1252"/>
    <mergeCell ref="Z1252:AA1252"/>
    <mergeCell ref="C1252:D1252"/>
    <mergeCell ref="E1252:G1252"/>
    <mergeCell ref="H1252:J1252"/>
    <mergeCell ref="K1252:O1252"/>
    <mergeCell ref="P1252:R1252"/>
    <mergeCell ref="S1252:T1252"/>
    <mergeCell ref="U1252:W1252"/>
    <mergeCell ref="X1253:Y1253"/>
    <mergeCell ref="Z1253:AA1253"/>
    <mergeCell ref="C1253:D1253"/>
    <mergeCell ref="E1253:G1253"/>
    <mergeCell ref="H1253:J1253"/>
    <mergeCell ref="K1253:O1253"/>
    <mergeCell ref="P1253:R1253"/>
    <mergeCell ref="S1253:T1253"/>
    <mergeCell ref="U1253:W1253"/>
    <mergeCell ref="X1254:Y1254"/>
    <mergeCell ref="Z1254:AA1254"/>
    <mergeCell ref="C1254:D1254"/>
    <mergeCell ref="E1254:G1254"/>
    <mergeCell ref="H1254:J1254"/>
    <mergeCell ref="K1254:O1254"/>
    <mergeCell ref="P1254:R1254"/>
    <mergeCell ref="S1254:T1254"/>
    <mergeCell ref="U1254:W1254"/>
    <mergeCell ref="X1255:Y1255"/>
    <mergeCell ref="Z1255:AA1255"/>
    <mergeCell ref="C1255:D1255"/>
    <mergeCell ref="E1255:G1255"/>
    <mergeCell ref="H1255:J1255"/>
    <mergeCell ref="K1255:O1255"/>
    <mergeCell ref="P1255:R1255"/>
    <mergeCell ref="S1255:T1255"/>
    <mergeCell ref="U1255:W1255"/>
    <mergeCell ref="X1256:Y1256"/>
    <mergeCell ref="Z1256:AA1256"/>
    <mergeCell ref="C1256:D1256"/>
    <mergeCell ref="E1256:G1256"/>
    <mergeCell ref="H1256:J1256"/>
    <mergeCell ref="K1256:O1256"/>
    <mergeCell ref="P1256:R1256"/>
    <mergeCell ref="S1256:T1256"/>
    <mergeCell ref="U1256:W1256"/>
    <mergeCell ref="X1257:Y1257"/>
    <mergeCell ref="Z1257:AA1257"/>
    <mergeCell ref="C1257:D1257"/>
    <mergeCell ref="E1257:G1257"/>
    <mergeCell ref="H1257:J1257"/>
    <mergeCell ref="K1257:O1257"/>
    <mergeCell ref="P1257:R1257"/>
    <mergeCell ref="S1257:T1257"/>
    <mergeCell ref="U1257:W1257"/>
    <mergeCell ref="X1258:Y1258"/>
    <mergeCell ref="Z1258:AA1258"/>
    <mergeCell ref="C1258:D1258"/>
    <mergeCell ref="E1258:G1258"/>
    <mergeCell ref="H1258:J1258"/>
    <mergeCell ref="K1258:O1258"/>
    <mergeCell ref="P1258:R1258"/>
    <mergeCell ref="S1258:T1258"/>
    <mergeCell ref="U1258:W1258"/>
    <mergeCell ref="X1259:Y1259"/>
    <mergeCell ref="Z1259:AA1259"/>
    <mergeCell ref="C1259:D1259"/>
    <mergeCell ref="E1259:G1259"/>
    <mergeCell ref="H1259:J1259"/>
    <mergeCell ref="K1259:O1259"/>
    <mergeCell ref="P1259:R1259"/>
    <mergeCell ref="S1259:T1259"/>
    <mergeCell ref="U1259:W1259"/>
    <mergeCell ref="X1260:Y1260"/>
    <mergeCell ref="Z1260:AA1260"/>
    <mergeCell ref="C1260:D1260"/>
    <mergeCell ref="E1260:G1260"/>
    <mergeCell ref="H1260:J1260"/>
    <mergeCell ref="K1260:O1260"/>
    <mergeCell ref="P1260:R1260"/>
    <mergeCell ref="S1260:T1260"/>
    <mergeCell ref="U1260:W1260"/>
    <mergeCell ref="X1261:Y1261"/>
    <mergeCell ref="Z1261:AA1261"/>
    <mergeCell ref="C1261:D1261"/>
    <mergeCell ref="E1261:G1261"/>
    <mergeCell ref="H1261:J1261"/>
    <mergeCell ref="K1261:O1261"/>
    <mergeCell ref="P1261:R1261"/>
    <mergeCell ref="S1261:T1261"/>
    <mergeCell ref="U1261:W1261"/>
    <mergeCell ref="X1262:Y1262"/>
    <mergeCell ref="Z1262:AA1262"/>
    <mergeCell ref="C1262:D1262"/>
    <mergeCell ref="E1262:G1262"/>
    <mergeCell ref="H1262:J1262"/>
    <mergeCell ref="K1262:O1262"/>
    <mergeCell ref="P1262:R1262"/>
    <mergeCell ref="S1262:T1262"/>
    <mergeCell ref="U1262:W1262"/>
    <mergeCell ref="X1263:Y1263"/>
    <mergeCell ref="Z1263:AA1263"/>
    <mergeCell ref="C1263:D1263"/>
    <mergeCell ref="E1263:G1263"/>
    <mergeCell ref="H1263:J1263"/>
    <mergeCell ref="K1263:O1263"/>
    <mergeCell ref="P1263:R1263"/>
    <mergeCell ref="S1263:T1263"/>
    <mergeCell ref="U1263:W1263"/>
    <mergeCell ref="X1264:Y1264"/>
    <mergeCell ref="Z1264:AA1264"/>
    <mergeCell ref="C1264:D1264"/>
    <mergeCell ref="E1264:G1264"/>
    <mergeCell ref="H1264:J1264"/>
    <mergeCell ref="K1264:O1264"/>
    <mergeCell ref="P1264:R1264"/>
    <mergeCell ref="S1264:T1264"/>
    <mergeCell ref="U1264:W1264"/>
    <mergeCell ref="X1265:Y1265"/>
    <mergeCell ref="Z1265:AA1265"/>
    <mergeCell ref="C1265:D1265"/>
    <mergeCell ref="E1265:G1265"/>
    <mergeCell ref="H1265:J1265"/>
    <mergeCell ref="K1265:O1265"/>
    <mergeCell ref="P1265:R1265"/>
    <mergeCell ref="S1265:T1265"/>
    <mergeCell ref="U1265:W1265"/>
    <mergeCell ref="X1266:Y1266"/>
    <mergeCell ref="Z1266:AA1266"/>
    <mergeCell ref="C1266:D1266"/>
    <mergeCell ref="E1266:G1266"/>
    <mergeCell ref="H1266:J1266"/>
    <mergeCell ref="K1266:O1266"/>
    <mergeCell ref="P1266:R1266"/>
    <mergeCell ref="S1266:T1266"/>
    <mergeCell ref="U1266:W1266"/>
    <mergeCell ref="X1267:Y1267"/>
    <mergeCell ref="Z1267:AA1267"/>
    <mergeCell ref="C1267:D1267"/>
    <mergeCell ref="E1267:G1267"/>
    <mergeCell ref="H1267:J1267"/>
    <mergeCell ref="K1267:O1267"/>
    <mergeCell ref="P1267:R1267"/>
    <mergeCell ref="S1267:T1267"/>
    <mergeCell ref="U1267:W1267"/>
    <mergeCell ref="X1268:Y1268"/>
    <mergeCell ref="Z1268:AA1268"/>
    <mergeCell ref="C1268:D1268"/>
    <mergeCell ref="E1268:G1268"/>
    <mergeCell ref="H1268:J1268"/>
    <mergeCell ref="K1268:O1268"/>
    <mergeCell ref="P1268:R1268"/>
    <mergeCell ref="S1268:T1268"/>
    <mergeCell ref="U1268:W1268"/>
    <mergeCell ref="X1269:Y1269"/>
    <mergeCell ref="Z1269:AA1269"/>
    <mergeCell ref="C1269:D1269"/>
    <mergeCell ref="E1269:G1269"/>
    <mergeCell ref="H1269:J1269"/>
    <mergeCell ref="K1269:O1269"/>
    <mergeCell ref="P1269:R1269"/>
    <mergeCell ref="S1269:T1269"/>
    <mergeCell ref="U1269:W1269"/>
    <mergeCell ref="X1270:Y1270"/>
    <mergeCell ref="Z1270:AA1270"/>
    <mergeCell ref="C1270:D1270"/>
    <mergeCell ref="E1270:G1270"/>
    <mergeCell ref="H1270:J1270"/>
    <mergeCell ref="K1270:O1270"/>
    <mergeCell ref="P1270:R1270"/>
    <mergeCell ref="S1270:T1270"/>
    <mergeCell ref="U1270:W1270"/>
    <mergeCell ref="X1271:Y1271"/>
    <mergeCell ref="Z1271:AA1271"/>
    <mergeCell ref="C1271:D1271"/>
    <mergeCell ref="E1271:G1271"/>
    <mergeCell ref="H1271:J1271"/>
    <mergeCell ref="K1271:O1271"/>
    <mergeCell ref="P1271:R1271"/>
    <mergeCell ref="S1271:T1271"/>
    <mergeCell ref="U1271:W1271"/>
    <mergeCell ref="X1272:Y1272"/>
    <mergeCell ref="Z1272:AA1272"/>
    <mergeCell ref="C1272:D1272"/>
    <mergeCell ref="E1272:G1272"/>
    <mergeCell ref="H1272:J1272"/>
    <mergeCell ref="K1272:O1272"/>
    <mergeCell ref="P1272:R1272"/>
    <mergeCell ref="S1272:T1272"/>
    <mergeCell ref="U1272:W1272"/>
    <mergeCell ref="X1273:Y1273"/>
    <mergeCell ref="Z1273:AA1273"/>
    <mergeCell ref="C1273:D1273"/>
    <mergeCell ref="E1273:G1273"/>
    <mergeCell ref="H1273:J1273"/>
    <mergeCell ref="K1273:O1273"/>
    <mergeCell ref="P1273:R1273"/>
    <mergeCell ref="S1273:T1273"/>
    <mergeCell ref="U1273:W1273"/>
    <mergeCell ref="X1274:Y1274"/>
    <mergeCell ref="Z1274:AA1274"/>
    <mergeCell ref="C1274:D1274"/>
    <mergeCell ref="E1274:G1274"/>
    <mergeCell ref="H1274:J1274"/>
    <mergeCell ref="K1274:O1274"/>
    <mergeCell ref="P1274:R1274"/>
    <mergeCell ref="S1274:T1274"/>
    <mergeCell ref="U1274:W1274"/>
    <mergeCell ref="X1275:Y1275"/>
    <mergeCell ref="Z1275:AA1275"/>
    <mergeCell ref="C1275:D1275"/>
    <mergeCell ref="E1275:G1275"/>
    <mergeCell ref="H1275:J1275"/>
    <mergeCell ref="K1275:O1275"/>
    <mergeCell ref="P1275:R1275"/>
    <mergeCell ref="S1275:T1275"/>
    <mergeCell ref="U1275:W1275"/>
    <mergeCell ref="X1276:Y1276"/>
    <mergeCell ref="Z1276:AA1276"/>
    <mergeCell ref="C1276:D1276"/>
    <mergeCell ref="E1276:G1276"/>
    <mergeCell ref="H1276:J1276"/>
    <mergeCell ref="K1276:O1276"/>
    <mergeCell ref="P1276:R1276"/>
    <mergeCell ref="S1276:T1276"/>
    <mergeCell ref="U1276:W1276"/>
    <mergeCell ref="X1277:Y1277"/>
    <mergeCell ref="Z1277:AA1277"/>
    <mergeCell ref="C1277:D1277"/>
    <mergeCell ref="E1277:G1277"/>
    <mergeCell ref="H1277:J1277"/>
    <mergeCell ref="K1277:O1277"/>
    <mergeCell ref="P1277:R1277"/>
    <mergeCell ref="S1277:T1277"/>
    <mergeCell ref="U1277:W1277"/>
    <mergeCell ref="X1278:Y1278"/>
    <mergeCell ref="Z1278:AA1278"/>
    <mergeCell ref="C1278:D1278"/>
    <mergeCell ref="E1278:G1278"/>
    <mergeCell ref="H1278:J1278"/>
    <mergeCell ref="K1278:O1278"/>
    <mergeCell ref="P1278:R1278"/>
    <mergeCell ref="S1278:T1278"/>
    <mergeCell ref="U1278:W1278"/>
    <mergeCell ref="X1279:Y1279"/>
    <mergeCell ref="Z1279:AA1279"/>
    <mergeCell ref="C1279:D1279"/>
    <mergeCell ref="E1279:G1279"/>
    <mergeCell ref="H1279:J1279"/>
    <mergeCell ref="K1279:O1279"/>
    <mergeCell ref="P1279:R1279"/>
    <mergeCell ref="S1279:T1279"/>
    <mergeCell ref="U1279:W1279"/>
    <mergeCell ref="X1280:Y1280"/>
    <mergeCell ref="Z1280:AA1280"/>
    <mergeCell ref="C1280:D1280"/>
    <mergeCell ref="E1280:G1280"/>
    <mergeCell ref="H1280:J1280"/>
    <mergeCell ref="K1280:O1280"/>
    <mergeCell ref="P1280:R1280"/>
    <mergeCell ref="S1280:T1280"/>
    <mergeCell ref="U1280:W1280"/>
    <mergeCell ref="X1281:Y1281"/>
    <mergeCell ref="Z1281:AA1281"/>
    <mergeCell ref="C1281:D1281"/>
    <mergeCell ref="E1281:G1281"/>
    <mergeCell ref="H1281:J1281"/>
    <mergeCell ref="K1281:O1281"/>
    <mergeCell ref="P1281:R1281"/>
    <mergeCell ref="S1281:T1281"/>
    <mergeCell ref="U1281:W1281"/>
    <mergeCell ref="X1282:Y1282"/>
    <mergeCell ref="Z1282:AA1282"/>
    <mergeCell ref="C1282:D1282"/>
    <mergeCell ref="E1282:G1282"/>
    <mergeCell ref="H1282:J1282"/>
    <mergeCell ref="K1282:O1282"/>
    <mergeCell ref="P1282:R1282"/>
    <mergeCell ref="S1282:T1282"/>
    <mergeCell ref="U1282:W1282"/>
    <mergeCell ref="X1283:Y1283"/>
    <mergeCell ref="Z1283:AA1283"/>
    <mergeCell ref="C1283:D1283"/>
    <mergeCell ref="E1283:G1283"/>
    <mergeCell ref="H1283:J1283"/>
    <mergeCell ref="K1283:O1283"/>
    <mergeCell ref="P1283:R1283"/>
    <mergeCell ref="S1283:T1283"/>
    <mergeCell ref="U1283:W1283"/>
    <mergeCell ref="X1284:Y1284"/>
    <mergeCell ref="Z1284:AA1284"/>
    <mergeCell ref="C1284:D1284"/>
    <mergeCell ref="E1284:G1284"/>
    <mergeCell ref="H1284:J1284"/>
    <mergeCell ref="K1284:O1284"/>
    <mergeCell ref="P1284:R1284"/>
    <mergeCell ref="S1284:T1284"/>
    <mergeCell ref="U1284:W1284"/>
    <mergeCell ref="X1285:Y1285"/>
    <mergeCell ref="Z1285:AA1285"/>
    <mergeCell ref="C1285:D1285"/>
    <mergeCell ref="E1285:G1285"/>
    <mergeCell ref="H1285:J1285"/>
    <mergeCell ref="K1285:O1285"/>
    <mergeCell ref="P1285:R1285"/>
    <mergeCell ref="S1285:T1285"/>
    <mergeCell ref="U1285:W1285"/>
    <mergeCell ref="X1286:Y1286"/>
    <mergeCell ref="Z1286:AA1286"/>
    <mergeCell ref="C1286:D1286"/>
    <mergeCell ref="E1286:G1286"/>
    <mergeCell ref="H1286:J1286"/>
    <mergeCell ref="K1286:O1286"/>
    <mergeCell ref="P1286:R1286"/>
    <mergeCell ref="S1286:T1286"/>
    <mergeCell ref="U1286:W1286"/>
    <mergeCell ref="X1287:Y1287"/>
    <mergeCell ref="Z1287:AA1287"/>
    <mergeCell ref="C1287:D1287"/>
    <mergeCell ref="E1287:G1287"/>
    <mergeCell ref="H1287:J1287"/>
    <mergeCell ref="K1287:O1287"/>
    <mergeCell ref="P1287:R1287"/>
    <mergeCell ref="S1287:T1287"/>
    <mergeCell ref="U1287:W1287"/>
    <mergeCell ref="X1288:Y1288"/>
    <mergeCell ref="Z1288:AA1288"/>
    <mergeCell ref="C1288:D1288"/>
    <mergeCell ref="E1288:G1288"/>
    <mergeCell ref="H1288:J1288"/>
    <mergeCell ref="K1288:O1288"/>
    <mergeCell ref="P1288:R1288"/>
    <mergeCell ref="S1288:T1288"/>
    <mergeCell ref="U1288:W1288"/>
    <mergeCell ref="X1289:Y1289"/>
    <mergeCell ref="Z1289:AA1289"/>
    <mergeCell ref="C1289:D1289"/>
    <mergeCell ref="E1289:G1289"/>
    <mergeCell ref="H1289:J1289"/>
    <mergeCell ref="K1289:O1289"/>
    <mergeCell ref="P1289:R1289"/>
    <mergeCell ref="S1289:T1289"/>
    <mergeCell ref="U1289:W1289"/>
    <mergeCell ref="X1290:Y1290"/>
    <mergeCell ref="Z1290:AA1290"/>
    <mergeCell ref="C1290:D1290"/>
    <mergeCell ref="E1290:G1290"/>
    <mergeCell ref="H1290:J1290"/>
    <mergeCell ref="K1290:O1290"/>
    <mergeCell ref="P1290:R1290"/>
    <mergeCell ref="S1290:T1290"/>
    <mergeCell ref="U1290:W1290"/>
    <mergeCell ref="X1291:Y1291"/>
    <mergeCell ref="Z1291:AA1291"/>
    <mergeCell ref="C1291:D1291"/>
    <mergeCell ref="E1291:G1291"/>
    <mergeCell ref="H1291:J1291"/>
    <mergeCell ref="K1291:O1291"/>
    <mergeCell ref="P1291:R1291"/>
    <mergeCell ref="S1291:T1291"/>
    <mergeCell ref="U1291:W1291"/>
    <mergeCell ref="X1292:Y1292"/>
    <mergeCell ref="Z1292:AA1292"/>
    <mergeCell ref="C1292:D1292"/>
    <mergeCell ref="E1292:G1292"/>
    <mergeCell ref="H1292:J1292"/>
    <mergeCell ref="K1292:O1292"/>
    <mergeCell ref="P1292:R1292"/>
    <mergeCell ref="S1292:T1292"/>
    <mergeCell ref="U1292:W1292"/>
    <mergeCell ref="X1293:Y1293"/>
    <mergeCell ref="Z1293:AA1293"/>
    <mergeCell ref="C1293:D1293"/>
    <mergeCell ref="E1293:G1293"/>
    <mergeCell ref="H1293:J1293"/>
    <mergeCell ref="K1293:O1293"/>
    <mergeCell ref="P1293:R1293"/>
    <mergeCell ref="S1293:T1293"/>
    <mergeCell ref="U1293:W1293"/>
    <mergeCell ref="X1294:Y1294"/>
    <mergeCell ref="Z1294:AA1294"/>
    <mergeCell ref="C1294:D1294"/>
    <mergeCell ref="E1294:G1294"/>
    <mergeCell ref="H1294:J1294"/>
    <mergeCell ref="K1294:O1294"/>
    <mergeCell ref="P1294:R1294"/>
    <mergeCell ref="S1294:T1294"/>
    <mergeCell ref="U1294:W1294"/>
    <mergeCell ref="X1295:Y1295"/>
    <mergeCell ref="Z1295:AA1295"/>
    <mergeCell ref="C1295:D1295"/>
    <mergeCell ref="E1295:G1295"/>
    <mergeCell ref="H1295:J1295"/>
    <mergeCell ref="K1295:O1295"/>
    <mergeCell ref="P1295:R1295"/>
    <mergeCell ref="S1295:T1295"/>
    <mergeCell ref="U1295:W1295"/>
    <mergeCell ref="X1296:Y1296"/>
    <mergeCell ref="Z1296:AA1296"/>
    <mergeCell ref="C1296:D1296"/>
    <mergeCell ref="E1296:G1296"/>
    <mergeCell ref="H1296:J1296"/>
    <mergeCell ref="K1296:O1296"/>
    <mergeCell ref="P1296:R1296"/>
    <mergeCell ref="S1296:T1296"/>
    <mergeCell ref="U1296:W1296"/>
    <mergeCell ref="X1297:Y1297"/>
    <mergeCell ref="Z1297:AA1297"/>
    <mergeCell ref="C1297:D1297"/>
    <mergeCell ref="E1297:G1297"/>
    <mergeCell ref="H1297:J1297"/>
    <mergeCell ref="K1297:O1297"/>
    <mergeCell ref="P1297:R1297"/>
    <mergeCell ref="S1297:T1297"/>
    <mergeCell ref="U1297:W1297"/>
    <mergeCell ref="X1298:Y1298"/>
    <mergeCell ref="Z1298:AA1298"/>
    <mergeCell ref="C1298:D1298"/>
    <mergeCell ref="E1298:G1298"/>
    <mergeCell ref="H1298:J1298"/>
    <mergeCell ref="K1298:O1298"/>
    <mergeCell ref="P1298:R1298"/>
    <mergeCell ref="S1298:T1298"/>
    <mergeCell ref="U1298:W1298"/>
    <mergeCell ref="X1299:Y1299"/>
    <mergeCell ref="Z1299:AA1299"/>
    <mergeCell ref="C1299:D1299"/>
    <mergeCell ref="E1299:G1299"/>
    <mergeCell ref="H1299:J1299"/>
    <mergeCell ref="K1299:O1299"/>
    <mergeCell ref="P1299:R1299"/>
    <mergeCell ref="S1299:T1299"/>
    <mergeCell ref="U1299:W1299"/>
    <mergeCell ref="X1300:Y1300"/>
    <mergeCell ref="Z1300:AA1300"/>
    <mergeCell ref="C1300:D1300"/>
    <mergeCell ref="E1300:G1300"/>
    <mergeCell ref="H1300:J1300"/>
    <mergeCell ref="K1300:O1300"/>
    <mergeCell ref="P1300:R1300"/>
    <mergeCell ref="S1300:T1300"/>
    <mergeCell ref="U1300:W1300"/>
    <mergeCell ref="X1301:Y1301"/>
    <mergeCell ref="Z1301:AA1301"/>
    <mergeCell ref="C1301:D1301"/>
    <mergeCell ref="E1301:G1301"/>
    <mergeCell ref="H1301:J1301"/>
    <mergeCell ref="K1301:O1301"/>
    <mergeCell ref="P1301:R1301"/>
    <mergeCell ref="S1301:T1301"/>
    <mergeCell ref="U1301:W1301"/>
    <mergeCell ref="X1302:Y1302"/>
    <mergeCell ref="Z1302:AA1302"/>
    <mergeCell ref="C1302:D1302"/>
    <mergeCell ref="E1302:G1302"/>
    <mergeCell ref="H1302:J1302"/>
    <mergeCell ref="K1302:O1302"/>
    <mergeCell ref="P1302:R1302"/>
    <mergeCell ref="S1302:T1302"/>
    <mergeCell ref="U1302:W1302"/>
    <mergeCell ref="X1303:Y1303"/>
    <mergeCell ref="Z1303:AA1303"/>
    <mergeCell ref="C1303:D1303"/>
    <mergeCell ref="E1303:G1303"/>
    <mergeCell ref="H1303:J1303"/>
    <mergeCell ref="K1303:O1303"/>
    <mergeCell ref="P1303:R1303"/>
    <mergeCell ref="S1303:T1303"/>
    <mergeCell ref="U1303:W1303"/>
    <mergeCell ref="X1304:Y1304"/>
    <mergeCell ref="Z1304:AA1304"/>
    <mergeCell ref="C1304:D1304"/>
    <mergeCell ref="E1304:G1304"/>
    <mergeCell ref="H1304:J1304"/>
    <mergeCell ref="K1304:O1304"/>
    <mergeCell ref="P1304:R1304"/>
    <mergeCell ref="S1304:T1304"/>
    <mergeCell ref="U1304:W1304"/>
    <mergeCell ref="X1305:Y1305"/>
    <mergeCell ref="Z1305:AA1305"/>
    <mergeCell ref="C1305:D1305"/>
    <mergeCell ref="E1305:G1305"/>
    <mergeCell ref="H1305:J1305"/>
    <mergeCell ref="K1305:O1305"/>
    <mergeCell ref="P1305:R1305"/>
    <mergeCell ref="S1305:T1305"/>
    <mergeCell ref="U1305:W1305"/>
    <mergeCell ref="X1306:Y1306"/>
    <mergeCell ref="Z1306:AA1306"/>
    <mergeCell ref="C1306:D1306"/>
    <mergeCell ref="E1306:G1306"/>
    <mergeCell ref="H1306:J1306"/>
    <mergeCell ref="K1306:O1306"/>
    <mergeCell ref="P1306:R1306"/>
    <mergeCell ref="S1306:T1306"/>
    <mergeCell ref="U1306:W1306"/>
    <mergeCell ref="X1307:Y1307"/>
    <mergeCell ref="Z1307:AA1307"/>
    <mergeCell ref="C1307:D1307"/>
    <mergeCell ref="E1307:G1307"/>
    <mergeCell ref="H1307:J1307"/>
    <mergeCell ref="K1307:O1307"/>
    <mergeCell ref="P1307:R1307"/>
    <mergeCell ref="S1307:T1307"/>
    <mergeCell ref="U1307:W1307"/>
    <mergeCell ref="X1308:Y1308"/>
    <mergeCell ref="Z1308:AA1308"/>
    <mergeCell ref="C1308:D1308"/>
    <mergeCell ref="E1308:G1308"/>
    <mergeCell ref="H1308:J1308"/>
    <mergeCell ref="K1308:O1308"/>
    <mergeCell ref="P1308:R1308"/>
    <mergeCell ref="S1308:T1308"/>
    <mergeCell ref="U1308:W1308"/>
    <mergeCell ref="X1309:Y1309"/>
    <mergeCell ref="Z1309:AA1309"/>
    <mergeCell ref="C1309:D1309"/>
    <mergeCell ref="E1309:G1309"/>
    <mergeCell ref="H1309:J1309"/>
    <mergeCell ref="K1309:O1309"/>
    <mergeCell ref="P1309:R1309"/>
    <mergeCell ref="S1309:T1309"/>
    <mergeCell ref="U1309:W1309"/>
    <mergeCell ref="X1310:Y1310"/>
    <mergeCell ref="Z1310:AA1310"/>
    <mergeCell ref="C1310:D1310"/>
    <mergeCell ref="E1310:G1310"/>
    <mergeCell ref="H1310:J1310"/>
    <mergeCell ref="K1310:O1310"/>
    <mergeCell ref="P1310:R1310"/>
    <mergeCell ref="S1310:T1310"/>
    <mergeCell ref="U1310:W1310"/>
    <mergeCell ref="X1311:Y1311"/>
    <mergeCell ref="Z1311:AA1311"/>
    <mergeCell ref="C1311:D1311"/>
    <mergeCell ref="E1311:G1311"/>
    <mergeCell ref="H1311:J1311"/>
    <mergeCell ref="K1311:O1311"/>
    <mergeCell ref="P1311:R1311"/>
    <mergeCell ref="S1311:T1311"/>
    <mergeCell ref="U1311:W1311"/>
    <mergeCell ref="X1312:Y1312"/>
    <mergeCell ref="Z1312:AA1312"/>
    <mergeCell ref="C1312:D1312"/>
    <mergeCell ref="E1312:G1312"/>
    <mergeCell ref="H1312:J1312"/>
    <mergeCell ref="K1312:O1312"/>
    <mergeCell ref="P1312:R1312"/>
    <mergeCell ref="S1312:T1312"/>
    <mergeCell ref="U1312:W1312"/>
    <mergeCell ref="X1313:Y1313"/>
    <mergeCell ref="Z1313:AA1313"/>
    <mergeCell ref="C1313:D1313"/>
    <mergeCell ref="E1313:G1313"/>
    <mergeCell ref="H1313:J1313"/>
    <mergeCell ref="K1313:O1313"/>
    <mergeCell ref="P1313:R1313"/>
    <mergeCell ref="S1313:T1313"/>
    <mergeCell ref="U1313:W1313"/>
    <mergeCell ref="X1314:Y1314"/>
    <mergeCell ref="Z1314:AA1314"/>
    <mergeCell ref="C1314:D1314"/>
    <mergeCell ref="E1314:G1314"/>
    <mergeCell ref="H1314:J1314"/>
    <mergeCell ref="K1314:O1314"/>
    <mergeCell ref="P1314:R1314"/>
    <mergeCell ref="S1314:T1314"/>
    <mergeCell ref="U1314:W1314"/>
    <mergeCell ref="X1315:Y1315"/>
    <mergeCell ref="Z1315:AA1315"/>
    <mergeCell ref="C1315:D1315"/>
    <mergeCell ref="E1315:G1315"/>
    <mergeCell ref="H1315:J1315"/>
    <mergeCell ref="K1315:O1315"/>
    <mergeCell ref="P1315:R1315"/>
    <mergeCell ref="S1315:T1315"/>
    <mergeCell ref="U1315:W1315"/>
    <mergeCell ref="X1316:Y1316"/>
    <mergeCell ref="Z1316:AA1316"/>
    <mergeCell ref="C1316:D1316"/>
    <mergeCell ref="E1316:G1316"/>
    <mergeCell ref="H1316:J1316"/>
    <mergeCell ref="K1316:O1316"/>
    <mergeCell ref="P1316:R1316"/>
    <mergeCell ref="S1316:T1316"/>
    <mergeCell ref="U1316:W1316"/>
    <mergeCell ref="X1317:Y1317"/>
    <mergeCell ref="Z1317:AA1317"/>
    <mergeCell ref="C1317:D1317"/>
    <mergeCell ref="E1317:G1317"/>
    <mergeCell ref="H1317:J1317"/>
    <mergeCell ref="K1317:O1317"/>
    <mergeCell ref="P1317:R1317"/>
    <mergeCell ref="S1317:T1317"/>
    <mergeCell ref="U1317:W1317"/>
    <mergeCell ref="X1318:Y1318"/>
    <mergeCell ref="Z1318:AA1318"/>
    <mergeCell ref="C1318:D1318"/>
    <mergeCell ref="E1318:G1318"/>
    <mergeCell ref="H1318:J1318"/>
    <mergeCell ref="K1318:O1318"/>
    <mergeCell ref="P1318:R1318"/>
    <mergeCell ref="S1318:T1318"/>
    <mergeCell ref="U1318:W1318"/>
    <mergeCell ref="X1319:Y1319"/>
    <mergeCell ref="Z1319:AA1319"/>
    <mergeCell ref="C1319:D1319"/>
    <mergeCell ref="E1319:G1319"/>
    <mergeCell ref="H1319:J1319"/>
    <mergeCell ref="K1319:O1319"/>
    <mergeCell ref="P1319:R1319"/>
    <mergeCell ref="S1319:T1319"/>
    <mergeCell ref="U1319:W1319"/>
    <mergeCell ref="X1320:Y1320"/>
    <mergeCell ref="Z1320:AA1320"/>
    <mergeCell ref="C1320:D1320"/>
    <mergeCell ref="E1320:G1320"/>
    <mergeCell ref="H1320:J1320"/>
    <mergeCell ref="K1320:O1320"/>
    <mergeCell ref="P1320:R1320"/>
    <mergeCell ref="S1320:T1320"/>
    <mergeCell ref="U1320:W1320"/>
    <mergeCell ref="X1321:Y1321"/>
    <mergeCell ref="Z1321:AA1321"/>
    <mergeCell ref="C1321:D1321"/>
    <mergeCell ref="E1321:G1321"/>
    <mergeCell ref="H1321:J1321"/>
    <mergeCell ref="K1321:O1321"/>
    <mergeCell ref="P1321:R1321"/>
    <mergeCell ref="S1321:T1321"/>
    <mergeCell ref="U1321:W1321"/>
    <mergeCell ref="X1322:Y1322"/>
    <mergeCell ref="Z1322:AA1322"/>
    <mergeCell ref="C1322:D1322"/>
    <mergeCell ref="E1322:G1322"/>
    <mergeCell ref="H1322:J1322"/>
    <mergeCell ref="K1322:O1322"/>
    <mergeCell ref="P1322:R1322"/>
    <mergeCell ref="S1322:T1322"/>
    <mergeCell ref="U1322:W1322"/>
    <mergeCell ref="X1323:Y1323"/>
    <mergeCell ref="Z1323:AA1323"/>
    <mergeCell ref="C1323:D1323"/>
    <mergeCell ref="E1323:G1323"/>
    <mergeCell ref="H1323:J1323"/>
    <mergeCell ref="K1323:O1323"/>
    <mergeCell ref="P1323:R1323"/>
    <mergeCell ref="S1323:T1323"/>
    <mergeCell ref="U1323:W1323"/>
    <mergeCell ref="X1324:Y1324"/>
    <mergeCell ref="Z1324:AA1324"/>
    <mergeCell ref="C1324:D1324"/>
    <mergeCell ref="E1324:G1324"/>
    <mergeCell ref="H1324:J1324"/>
    <mergeCell ref="K1324:O1324"/>
    <mergeCell ref="P1324:R1324"/>
    <mergeCell ref="S1324:T1324"/>
    <mergeCell ref="U1324:W1324"/>
    <mergeCell ref="X1325:Y1325"/>
    <mergeCell ref="Z1325:AA1325"/>
    <mergeCell ref="C1325:D1325"/>
    <mergeCell ref="E1325:G1325"/>
    <mergeCell ref="H1325:J1325"/>
    <mergeCell ref="K1325:O1325"/>
    <mergeCell ref="P1325:R1325"/>
    <mergeCell ref="S1325:T1325"/>
    <mergeCell ref="U1325:W1325"/>
    <mergeCell ref="X1326:Y1326"/>
    <mergeCell ref="Z1326:AA1326"/>
    <mergeCell ref="C1326:D1326"/>
    <mergeCell ref="E1326:G1326"/>
    <mergeCell ref="H1326:J1326"/>
    <mergeCell ref="K1326:O1326"/>
    <mergeCell ref="P1326:R1326"/>
    <mergeCell ref="S1326:T1326"/>
    <mergeCell ref="U1326:W1326"/>
    <mergeCell ref="X1327:Y1327"/>
    <mergeCell ref="Z1327:AA1327"/>
    <mergeCell ref="C1327:D1327"/>
    <mergeCell ref="E1327:G1327"/>
    <mergeCell ref="H1327:J1327"/>
    <mergeCell ref="K1327:O1327"/>
    <mergeCell ref="P1327:R1327"/>
    <mergeCell ref="S1327:T1327"/>
    <mergeCell ref="U1327:W1327"/>
    <mergeCell ref="X1328:Y1328"/>
    <mergeCell ref="Z1328:AA1328"/>
    <mergeCell ref="C1328:D1328"/>
    <mergeCell ref="E1328:G1328"/>
    <mergeCell ref="H1328:J1328"/>
    <mergeCell ref="K1328:O1328"/>
    <mergeCell ref="P1328:R1328"/>
    <mergeCell ref="S1328:T1328"/>
    <mergeCell ref="U1328:W1328"/>
    <mergeCell ref="X1329:Y1329"/>
    <mergeCell ref="Z1329:AA1329"/>
    <mergeCell ref="C1329:D1329"/>
    <mergeCell ref="E1329:G1329"/>
    <mergeCell ref="H1329:J1329"/>
    <mergeCell ref="K1329:O1329"/>
    <mergeCell ref="P1329:R1329"/>
    <mergeCell ref="S1329:T1329"/>
    <mergeCell ref="U1329:W1329"/>
    <mergeCell ref="X1330:Y1330"/>
    <mergeCell ref="Z1330:AA1330"/>
    <mergeCell ref="C1330:D1330"/>
    <mergeCell ref="E1330:G1330"/>
    <mergeCell ref="H1330:J1330"/>
    <mergeCell ref="K1330:O1330"/>
    <mergeCell ref="P1330:R1330"/>
    <mergeCell ref="S1330:T1330"/>
    <mergeCell ref="U1330:W1330"/>
    <mergeCell ref="X1331:Y1331"/>
    <mergeCell ref="Z1331:AA1331"/>
    <mergeCell ref="C1331:D1331"/>
    <mergeCell ref="E1331:G1331"/>
    <mergeCell ref="H1331:J1331"/>
    <mergeCell ref="K1331:O1331"/>
    <mergeCell ref="P1331:R1331"/>
    <mergeCell ref="S1331:T1331"/>
    <mergeCell ref="U1331:W1331"/>
    <mergeCell ref="X1332:Y1332"/>
    <mergeCell ref="Z1332:AA1332"/>
    <mergeCell ref="C1332:D1332"/>
    <mergeCell ref="E1332:G1332"/>
    <mergeCell ref="H1332:J1332"/>
    <mergeCell ref="K1332:O1332"/>
    <mergeCell ref="P1332:R1332"/>
    <mergeCell ref="S1332:T1332"/>
    <mergeCell ref="U1332:W1332"/>
    <mergeCell ref="X1333:Y1333"/>
    <mergeCell ref="Z1333:AA1333"/>
    <mergeCell ref="C1333:D1333"/>
    <mergeCell ref="E1333:G1333"/>
    <mergeCell ref="H1333:J1333"/>
    <mergeCell ref="K1333:O1333"/>
    <mergeCell ref="P1333:R1333"/>
    <mergeCell ref="S1333:T1333"/>
    <mergeCell ref="U1333:W1333"/>
    <mergeCell ref="X1334:Y1334"/>
    <mergeCell ref="Z1334:AA1334"/>
    <mergeCell ref="C1334:D1334"/>
    <mergeCell ref="E1334:G1334"/>
    <mergeCell ref="H1334:J1334"/>
    <mergeCell ref="K1334:O1334"/>
    <mergeCell ref="P1334:R1334"/>
    <mergeCell ref="S1334:T1334"/>
    <mergeCell ref="U1334:W1334"/>
    <mergeCell ref="X1335:Y1335"/>
    <mergeCell ref="Z1335:AA1335"/>
    <mergeCell ref="C1335:D1335"/>
    <mergeCell ref="E1335:G1335"/>
    <mergeCell ref="H1335:J1335"/>
    <mergeCell ref="K1335:O1335"/>
    <mergeCell ref="P1335:R1335"/>
    <mergeCell ref="S1335:T1335"/>
    <mergeCell ref="U1335:W1335"/>
    <mergeCell ref="X1336:Y1336"/>
    <mergeCell ref="Z1336:AA1336"/>
    <mergeCell ref="C1336:D1336"/>
    <mergeCell ref="E1336:G1336"/>
    <mergeCell ref="H1336:J1336"/>
    <mergeCell ref="K1336:O1336"/>
    <mergeCell ref="P1336:R1336"/>
    <mergeCell ref="S1336:T1336"/>
    <mergeCell ref="U1336:W1336"/>
    <mergeCell ref="X1337:Y1337"/>
    <mergeCell ref="Z1337:AA1337"/>
    <mergeCell ref="C1337:D1337"/>
    <mergeCell ref="E1337:G1337"/>
    <mergeCell ref="H1337:J1337"/>
    <mergeCell ref="K1337:O1337"/>
    <mergeCell ref="P1337:R1337"/>
    <mergeCell ref="S1337:T1337"/>
    <mergeCell ref="U1337:W1337"/>
    <mergeCell ref="X1338:Y1338"/>
    <mergeCell ref="Z1338:AA1338"/>
    <mergeCell ref="C1338:D1338"/>
    <mergeCell ref="E1338:G1338"/>
    <mergeCell ref="H1338:J1338"/>
    <mergeCell ref="K1338:O1338"/>
    <mergeCell ref="P1338:R1338"/>
    <mergeCell ref="S1338:T1338"/>
    <mergeCell ref="U1338:W1338"/>
    <mergeCell ref="X1339:Y1339"/>
    <mergeCell ref="Z1339:AA1339"/>
    <mergeCell ref="C1339:D1339"/>
    <mergeCell ref="E1339:G1339"/>
    <mergeCell ref="H1339:J1339"/>
    <mergeCell ref="K1339:O1339"/>
    <mergeCell ref="P1339:R1339"/>
    <mergeCell ref="S1339:T1339"/>
    <mergeCell ref="U1339:W1339"/>
    <mergeCell ref="X1340:Y1340"/>
    <mergeCell ref="Z1340:AA1340"/>
    <mergeCell ref="C1340:D1340"/>
    <mergeCell ref="E1340:G1340"/>
    <mergeCell ref="H1340:J1340"/>
    <mergeCell ref="K1340:O1340"/>
    <mergeCell ref="P1340:R1340"/>
    <mergeCell ref="S1340:T1340"/>
    <mergeCell ref="U1340:W1340"/>
    <mergeCell ref="X1341:Y1341"/>
    <mergeCell ref="Z1341:AA1341"/>
    <mergeCell ref="C1341:D1341"/>
    <mergeCell ref="E1341:G1341"/>
    <mergeCell ref="H1341:J1341"/>
    <mergeCell ref="K1341:O1341"/>
    <mergeCell ref="P1341:R1341"/>
    <mergeCell ref="S1341:T1341"/>
    <mergeCell ref="U1341:W1341"/>
    <mergeCell ref="X1342:Y1342"/>
    <mergeCell ref="Z1342:AA1342"/>
    <mergeCell ref="C1342:D1342"/>
    <mergeCell ref="E1342:G1342"/>
    <mergeCell ref="H1342:J1342"/>
    <mergeCell ref="K1342:O1342"/>
    <mergeCell ref="P1342:R1342"/>
    <mergeCell ref="S1342:T1342"/>
    <mergeCell ref="U1342:W1342"/>
    <mergeCell ref="X1343:Y1343"/>
    <mergeCell ref="Z1343:AA1343"/>
    <mergeCell ref="C1343:D1343"/>
    <mergeCell ref="E1343:G1343"/>
    <mergeCell ref="H1343:J1343"/>
    <mergeCell ref="K1343:O1343"/>
    <mergeCell ref="P1343:R1343"/>
    <mergeCell ref="S1343:T1343"/>
    <mergeCell ref="U1343:W1343"/>
    <mergeCell ref="X1344:Y1344"/>
    <mergeCell ref="Z1344:AA1344"/>
    <mergeCell ref="C1344:D1344"/>
    <mergeCell ref="E1344:G1344"/>
    <mergeCell ref="H1344:J1344"/>
    <mergeCell ref="K1344:O1344"/>
    <mergeCell ref="P1344:R1344"/>
    <mergeCell ref="S1344:T1344"/>
    <mergeCell ref="U1344:W1344"/>
    <mergeCell ref="X1345:Y1345"/>
    <mergeCell ref="Z1345:AA1345"/>
    <mergeCell ref="C1345:D1345"/>
    <mergeCell ref="E1345:G1345"/>
    <mergeCell ref="H1345:J1345"/>
    <mergeCell ref="K1345:O1345"/>
    <mergeCell ref="P1345:R1345"/>
    <mergeCell ref="S1345:T1345"/>
    <mergeCell ref="U1345:W1345"/>
    <mergeCell ref="X1346:Y1346"/>
    <mergeCell ref="Z1346:AA1346"/>
    <mergeCell ref="C1346:D1346"/>
    <mergeCell ref="E1346:G1346"/>
    <mergeCell ref="H1346:J1346"/>
    <mergeCell ref="K1346:O1346"/>
    <mergeCell ref="P1346:R1346"/>
    <mergeCell ref="S1346:T1346"/>
    <mergeCell ref="U1346:W1346"/>
    <mergeCell ref="X1347:Y1347"/>
    <mergeCell ref="Z1347:AA1347"/>
    <mergeCell ref="C1347:D1347"/>
    <mergeCell ref="E1347:G1347"/>
    <mergeCell ref="H1347:J1347"/>
    <mergeCell ref="K1347:O1347"/>
    <mergeCell ref="P1347:R1347"/>
    <mergeCell ref="S1347:T1347"/>
    <mergeCell ref="U1347:W1347"/>
    <mergeCell ref="X1348:Y1348"/>
    <mergeCell ref="Z1348:AA1348"/>
    <mergeCell ref="C1348:D1348"/>
    <mergeCell ref="E1348:G1348"/>
    <mergeCell ref="H1348:J1348"/>
    <mergeCell ref="K1348:O1348"/>
    <mergeCell ref="P1348:R1348"/>
    <mergeCell ref="S1348:T1348"/>
    <mergeCell ref="U1348:W1348"/>
    <mergeCell ref="X1349:Y1349"/>
    <mergeCell ref="Z1349:AA1349"/>
    <mergeCell ref="C1349:D1349"/>
    <mergeCell ref="E1349:G1349"/>
    <mergeCell ref="H1349:J1349"/>
    <mergeCell ref="K1349:O1349"/>
    <mergeCell ref="P1349:R1349"/>
    <mergeCell ref="S1349:T1349"/>
    <mergeCell ref="U1349:W1349"/>
    <mergeCell ref="X1350:Y1350"/>
    <mergeCell ref="Z1350:AA1350"/>
    <mergeCell ref="C1350:D1350"/>
    <mergeCell ref="E1350:G1350"/>
    <mergeCell ref="H1350:J1350"/>
    <mergeCell ref="K1350:O1350"/>
    <mergeCell ref="P1350:R1350"/>
    <mergeCell ref="S1350:T1350"/>
    <mergeCell ref="U1350:W1350"/>
    <mergeCell ref="X1351:Y1351"/>
    <mergeCell ref="Z1351:AA1351"/>
    <mergeCell ref="C1351:D1351"/>
    <mergeCell ref="E1351:G1351"/>
    <mergeCell ref="H1351:J1351"/>
    <mergeCell ref="K1351:O1351"/>
    <mergeCell ref="P1351:R1351"/>
    <mergeCell ref="S1351:T1351"/>
    <mergeCell ref="U1351:W1351"/>
    <mergeCell ref="X1352:Y1352"/>
    <mergeCell ref="Z1352:AA1352"/>
    <mergeCell ref="C1352:D1352"/>
    <mergeCell ref="E1352:G1352"/>
    <mergeCell ref="H1352:J1352"/>
    <mergeCell ref="K1352:O1352"/>
    <mergeCell ref="P1352:R1352"/>
    <mergeCell ref="S1352:T1352"/>
    <mergeCell ref="U1352:W1352"/>
    <mergeCell ref="X1353:Y1353"/>
    <mergeCell ref="Z1353:AA1353"/>
    <mergeCell ref="C1353:D1353"/>
    <mergeCell ref="E1353:G1353"/>
    <mergeCell ref="H1353:J1353"/>
    <mergeCell ref="K1353:O1353"/>
    <mergeCell ref="P1353:R1353"/>
    <mergeCell ref="S1353:T1353"/>
    <mergeCell ref="U1353:W1353"/>
    <mergeCell ref="X1354:Y1354"/>
    <mergeCell ref="Z1354:AA1354"/>
    <mergeCell ref="C1354:D1354"/>
    <mergeCell ref="E1354:G1354"/>
    <mergeCell ref="H1354:J1354"/>
    <mergeCell ref="K1354:O1354"/>
    <mergeCell ref="P1354:R1354"/>
    <mergeCell ref="S1354:T1354"/>
    <mergeCell ref="U1354:W1354"/>
    <mergeCell ref="X1355:Y1355"/>
    <mergeCell ref="Z1355:AA1355"/>
    <mergeCell ref="C1355:D1355"/>
    <mergeCell ref="E1355:G1355"/>
    <mergeCell ref="H1355:J1355"/>
    <mergeCell ref="K1355:O1355"/>
    <mergeCell ref="P1355:R1355"/>
    <mergeCell ref="S1355:T1355"/>
    <mergeCell ref="U1355:W1355"/>
    <mergeCell ref="X1356:Y1356"/>
    <mergeCell ref="Z1356:AA1356"/>
    <mergeCell ref="C1356:D1356"/>
    <mergeCell ref="E1356:G1356"/>
    <mergeCell ref="H1356:J1356"/>
    <mergeCell ref="K1356:O1356"/>
    <mergeCell ref="P1356:R1356"/>
    <mergeCell ref="S1356:T1356"/>
    <mergeCell ref="U1356:W1356"/>
    <mergeCell ref="X1357:Y1357"/>
    <mergeCell ref="Z1357:AA1357"/>
    <mergeCell ref="C1357:D1357"/>
    <mergeCell ref="E1357:G1357"/>
    <mergeCell ref="H1357:J1357"/>
    <mergeCell ref="K1357:O1357"/>
    <mergeCell ref="P1357:R1357"/>
    <mergeCell ref="S1357:T1357"/>
    <mergeCell ref="U1357:W1357"/>
    <mergeCell ref="X1358:Y1358"/>
    <mergeCell ref="Z1358:AA1358"/>
    <mergeCell ref="C1358:D1358"/>
    <mergeCell ref="E1358:G1358"/>
    <mergeCell ref="H1358:J1358"/>
    <mergeCell ref="K1358:O1358"/>
    <mergeCell ref="P1358:R1358"/>
    <mergeCell ref="S1358:T1358"/>
    <mergeCell ref="U1358:W1358"/>
    <mergeCell ref="X1359:Y1359"/>
    <mergeCell ref="Z1359:AA1359"/>
    <mergeCell ref="C1359:D1359"/>
    <mergeCell ref="E1359:G1359"/>
    <mergeCell ref="H1359:J1359"/>
    <mergeCell ref="K1359:O1359"/>
    <mergeCell ref="P1359:R1359"/>
    <mergeCell ref="S1359:T1359"/>
    <mergeCell ref="U1359:W1359"/>
    <mergeCell ref="X1360:Y1360"/>
    <mergeCell ref="Z1360:AA1360"/>
    <mergeCell ref="C1360:D1360"/>
    <mergeCell ref="E1360:G1360"/>
    <mergeCell ref="H1360:J1360"/>
    <mergeCell ref="K1360:O1360"/>
    <mergeCell ref="P1360:R1360"/>
    <mergeCell ref="S1360:T1360"/>
    <mergeCell ref="U1360:W1360"/>
    <mergeCell ref="X1361:Y1361"/>
    <mergeCell ref="Z1361:AA1361"/>
    <mergeCell ref="C1361:D1361"/>
    <mergeCell ref="E1361:G1361"/>
    <mergeCell ref="H1361:J1361"/>
    <mergeCell ref="K1361:O1361"/>
    <mergeCell ref="P1361:R1361"/>
    <mergeCell ref="S1361:T1361"/>
    <mergeCell ref="U1361:W1361"/>
    <mergeCell ref="X1362:Y1362"/>
    <mergeCell ref="Z1362:AA1362"/>
    <mergeCell ref="C1362:D1362"/>
    <mergeCell ref="E1362:G1362"/>
    <mergeCell ref="H1362:J1362"/>
    <mergeCell ref="K1362:O1362"/>
    <mergeCell ref="P1362:R1362"/>
    <mergeCell ref="S1362:T1362"/>
    <mergeCell ref="U1362:W1362"/>
    <mergeCell ref="X1363:Y1363"/>
    <mergeCell ref="Z1363:AA1363"/>
    <mergeCell ref="C1363:D1363"/>
    <mergeCell ref="E1363:G1363"/>
    <mergeCell ref="H1363:J1363"/>
    <mergeCell ref="K1363:O1363"/>
    <mergeCell ref="P1363:R1363"/>
    <mergeCell ref="S1363:T1363"/>
    <mergeCell ref="U1363:W1363"/>
    <mergeCell ref="X1364:Y1364"/>
    <mergeCell ref="Z1364:AA1364"/>
    <mergeCell ref="C1364:D1364"/>
    <mergeCell ref="E1364:G1364"/>
    <mergeCell ref="H1364:J1364"/>
    <mergeCell ref="K1364:O1364"/>
    <mergeCell ref="P1364:R1364"/>
    <mergeCell ref="S1364:T1364"/>
    <mergeCell ref="U1364:W1364"/>
    <mergeCell ref="X1365:Y1365"/>
    <mergeCell ref="Z1365:AA1365"/>
    <mergeCell ref="C1365:D1365"/>
    <mergeCell ref="E1365:G1365"/>
    <mergeCell ref="H1365:J1365"/>
    <mergeCell ref="K1365:O1365"/>
    <mergeCell ref="P1365:R1365"/>
    <mergeCell ref="S1365:T1365"/>
    <mergeCell ref="U1365:W1365"/>
    <mergeCell ref="X1366:Y1366"/>
    <mergeCell ref="Z1366:AA1366"/>
    <mergeCell ref="C1366:D1366"/>
    <mergeCell ref="E1366:G1366"/>
    <mergeCell ref="H1366:J1366"/>
    <mergeCell ref="K1366:O1366"/>
    <mergeCell ref="P1366:R1366"/>
    <mergeCell ref="S1366:T1366"/>
    <mergeCell ref="U1366:W1366"/>
    <mergeCell ref="X1367:Y1367"/>
    <mergeCell ref="Z1367:AA1367"/>
    <mergeCell ref="C1367:D1367"/>
    <mergeCell ref="E1367:G1367"/>
    <mergeCell ref="H1367:J1367"/>
    <mergeCell ref="K1367:O1367"/>
    <mergeCell ref="P1367:R1367"/>
    <mergeCell ref="S1367:T1367"/>
    <mergeCell ref="U1367:W1367"/>
    <mergeCell ref="X1368:Y1368"/>
    <mergeCell ref="Z1368:AA1368"/>
    <mergeCell ref="C1368:D1368"/>
    <mergeCell ref="E1368:G1368"/>
    <mergeCell ref="H1368:J1368"/>
    <mergeCell ref="K1368:O1368"/>
    <mergeCell ref="P1368:R1368"/>
    <mergeCell ref="S1368:T1368"/>
    <mergeCell ref="U1368:W1368"/>
    <mergeCell ref="X1369:Y1369"/>
    <mergeCell ref="Z1369:AA1369"/>
    <mergeCell ref="C1369:D1369"/>
    <mergeCell ref="E1369:G1369"/>
    <mergeCell ref="H1369:J1369"/>
    <mergeCell ref="K1369:O1369"/>
    <mergeCell ref="P1369:R1369"/>
    <mergeCell ref="S1369:T1369"/>
    <mergeCell ref="U1369:W1369"/>
    <mergeCell ref="X1370:Y1370"/>
    <mergeCell ref="Z1370:AA1370"/>
    <mergeCell ref="C1370:D1370"/>
    <mergeCell ref="E1370:G1370"/>
    <mergeCell ref="H1370:J1370"/>
    <mergeCell ref="K1370:O1370"/>
    <mergeCell ref="P1370:R1370"/>
    <mergeCell ref="S1370:T1370"/>
    <mergeCell ref="U1370:W1370"/>
    <mergeCell ref="X1371:Y1371"/>
    <mergeCell ref="Z1371:AA1371"/>
    <mergeCell ref="C1371:D1371"/>
    <mergeCell ref="E1371:G1371"/>
    <mergeCell ref="H1371:J1371"/>
    <mergeCell ref="K1371:O1371"/>
    <mergeCell ref="P1371:R1371"/>
    <mergeCell ref="S1371:T1371"/>
    <mergeCell ref="U1371:W1371"/>
    <mergeCell ref="X1372:Y1372"/>
    <mergeCell ref="Z1372:AA1372"/>
    <mergeCell ref="C1372:D1372"/>
    <mergeCell ref="E1372:G1372"/>
    <mergeCell ref="H1372:J1372"/>
    <mergeCell ref="K1372:O1372"/>
    <mergeCell ref="P1372:R1372"/>
    <mergeCell ref="S1372:T1372"/>
    <mergeCell ref="U1372:W1372"/>
    <mergeCell ref="X1373:Y1373"/>
    <mergeCell ref="Z1373:AA1373"/>
    <mergeCell ref="C1373:D1373"/>
    <mergeCell ref="E1373:G1373"/>
    <mergeCell ref="H1373:J1373"/>
    <mergeCell ref="K1373:O1373"/>
    <mergeCell ref="P1373:R1373"/>
    <mergeCell ref="S1373:T1373"/>
    <mergeCell ref="U1373:W1373"/>
    <mergeCell ref="X1374:Y1374"/>
    <mergeCell ref="Z1374:AA1374"/>
    <mergeCell ref="C1374:D1374"/>
    <mergeCell ref="E1374:G1374"/>
    <mergeCell ref="H1374:J1374"/>
    <mergeCell ref="K1374:O1374"/>
    <mergeCell ref="P1374:R1374"/>
    <mergeCell ref="S1374:T1374"/>
    <mergeCell ref="U1374:W1374"/>
    <mergeCell ref="X1375:Y1375"/>
    <mergeCell ref="Z1375:AA1375"/>
    <mergeCell ref="C1375:D1375"/>
    <mergeCell ref="E1375:G1375"/>
    <mergeCell ref="H1375:J1375"/>
    <mergeCell ref="K1375:O1375"/>
    <mergeCell ref="P1375:R1375"/>
    <mergeCell ref="S1375:T1375"/>
    <mergeCell ref="U1375:W1375"/>
    <mergeCell ref="X1376:Y1376"/>
    <mergeCell ref="Z1376:AA1376"/>
    <mergeCell ref="C1376:D1376"/>
    <mergeCell ref="E1376:G1376"/>
    <mergeCell ref="H1376:J1376"/>
    <mergeCell ref="K1376:O1376"/>
    <mergeCell ref="P1376:R1376"/>
    <mergeCell ref="S1376:T1376"/>
    <mergeCell ref="U1376:W1376"/>
    <mergeCell ref="X1377:Y1377"/>
    <mergeCell ref="Z1377:AA1377"/>
    <mergeCell ref="C1377:D1377"/>
    <mergeCell ref="E1377:G1377"/>
    <mergeCell ref="H1377:J1377"/>
    <mergeCell ref="K1377:O1377"/>
    <mergeCell ref="P1377:R1377"/>
    <mergeCell ref="S1377:T1377"/>
    <mergeCell ref="U1377:W1377"/>
    <mergeCell ref="X1378:Y1378"/>
    <mergeCell ref="Z1378:AA1378"/>
    <mergeCell ref="C1378:D1378"/>
    <mergeCell ref="E1378:G1378"/>
    <mergeCell ref="H1378:J1378"/>
    <mergeCell ref="K1378:O1378"/>
    <mergeCell ref="P1378:R1378"/>
    <mergeCell ref="S1378:T1378"/>
    <mergeCell ref="U1378:W1378"/>
    <mergeCell ref="X1379:Y1379"/>
    <mergeCell ref="Z1379:AA1379"/>
    <mergeCell ref="C1379:D1379"/>
    <mergeCell ref="E1379:G1379"/>
    <mergeCell ref="H1379:J1379"/>
    <mergeCell ref="K1379:O1379"/>
    <mergeCell ref="P1379:R1379"/>
    <mergeCell ref="S1379:T1379"/>
    <mergeCell ref="U1379:W1379"/>
    <mergeCell ref="X1380:Y1380"/>
    <mergeCell ref="Z1380:AA1380"/>
    <mergeCell ref="C1380:D1380"/>
    <mergeCell ref="E1380:G1380"/>
    <mergeCell ref="H1380:J1380"/>
    <mergeCell ref="K1380:O1380"/>
    <mergeCell ref="P1380:R1380"/>
    <mergeCell ref="S1380:T1380"/>
    <mergeCell ref="U1380:W1380"/>
    <mergeCell ref="X1381:Y1381"/>
    <mergeCell ref="Z1381:AA1381"/>
    <mergeCell ref="C1381:D1381"/>
    <mergeCell ref="E1381:G1381"/>
    <mergeCell ref="H1381:J1381"/>
    <mergeCell ref="K1381:O1381"/>
    <mergeCell ref="P1381:R1381"/>
    <mergeCell ref="S1381:T1381"/>
    <mergeCell ref="U1381:W1381"/>
    <mergeCell ref="X1382:Y1382"/>
    <mergeCell ref="Z1382:AA1382"/>
    <mergeCell ref="C1382:D1382"/>
    <mergeCell ref="E1382:G1382"/>
    <mergeCell ref="H1382:J1382"/>
    <mergeCell ref="K1382:O1382"/>
    <mergeCell ref="P1382:R1382"/>
    <mergeCell ref="S1382:T1382"/>
    <mergeCell ref="U1382:W1382"/>
    <mergeCell ref="X1383:Y1383"/>
    <mergeCell ref="Z1383:AA1383"/>
    <mergeCell ref="C1383:D1383"/>
    <mergeCell ref="E1383:G1383"/>
    <mergeCell ref="H1383:J1383"/>
    <mergeCell ref="K1383:O1383"/>
    <mergeCell ref="P1383:R1383"/>
    <mergeCell ref="S1383:T1383"/>
    <mergeCell ref="U1383:W1383"/>
    <mergeCell ref="X1384:Y1384"/>
    <mergeCell ref="Z1384:AA1384"/>
    <mergeCell ref="C1384:D1384"/>
    <mergeCell ref="E1384:G1384"/>
    <mergeCell ref="H1384:J1384"/>
    <mergeCell ref="K1384:O1384"/>
    <mergeCell ref="P1384:R1384"/>
    <mergeCell ref="S1384:T1384"/>
    <mergeCell ref="U1384:W1384"/>
    <mergeCell ref="X1385:Y1385"/>
    <mergeCell ref="Z1385:AA1385"/>
    <mergeCell ref="C1385:D1385"/>
    <mergeCell ref="E1385:G1385"/>
    <mergeCell ref="H1385:J1385"/>
    <mergeCell ref="K1385:O1385"/>
    <mergeCell ref="P1385:R1385"/>
    <mergeCell ref="S1385:T1385"/>
    <mergeCell ref="U1385:W1385"/>
    <mergeCell ref="X1386:Y1386"/>
    <mergeCell ref="Z1386:AA1386"/>
    <mergeCell ref="C1386:D1386"/>
    <mergeCell ref="E1386:G1386"/>
    <mergeCell ref="H1386:J1386"/>
    <mergeCell ref="K1386:O1386"/>
    <mergeCell ref="P1386:R1386"/>
    <mergeCell ref="S1386:T1386"/>
    <mergeCell ref="U1386:W1386"/>
    <mergeCell ref="X1730:Y1730"/>
    <mergeCell ref="Z1730:AA1730"/>
    <mergeCell ref="C1730:D1730"/>
    <mergeCell ref="E1730:G1730"/>
    <mergeCell ref="H1730:J1730"/>
    <mergeCell ref="K1730:O1730"/>
    <mergeCell ref="P1730:R1730"/>
    <mergeCell ref="S1730:T1730"/>
    <mergeCell ref="U1730:W1730"/>
    <mergeCell ref="X1731:Y1731"/>
    <mergeCell ref="Z1731:AA1731"/>
    <mergeCell ref="C1731:D1731"/>
    <mergeCell ref="E1731:G1731"/>
    <mergeCell ref="H1731:J1731"/>
    <mergeCell ref="K1731:O1731"/>
    <mergeCell ref="P1731:R1731"/>
    <mergeCell ref="S1731:T1731"/>
    <mergeCell ref="U1731:W1731"/>
    <mergeCell ref="X1732:Y1732"/>
    <mergeCell ref="Z1732:AA1732"/>
    <mergeCell ref="C1732:D1732"/>
    <mergeCell ref="E1732:G1732"/>
    <mergeCell ref="H1732:J1732"/>
    <mergeCell ref="K1732:O1732"/>
    <mergeCell ref="P1732:R1732"/>
    <mergeCell ref="S1732:T1732"/>
    <mergeCell ref="U1732:W1732"/>
    <mergeCell ref="X1733:Y1733"/>
    <mergeCell ref="Z1733:AA1733"/>
    <mergeCell ref="C1733:D1733"/>
    <mergeCell ref="E1733:G1733"/>
    <mergeCell ref="H1733:J1733"/>
    <mergeCell ref="K1733:O1733"/>
    <mergeCell ref="P1733:R1733"/>
    <mergeCell ref="S1733:T1733"/>
    <mergeCell ref="U1733:W1733"/>
    <mergeCell ref="X1734:Y1734"/>
    <mergeCell ref="Z1734:AA1734"/>
    <mergeCell ref="C1734:D1734"/>
    <mergeCell ref="E1734:G1734"/>
    <mergeCell ref="H1734:J1734"/>
    <mergeCell ref="K1734:O1734"/>
    <mergeCell ref="P1734:R1734"/>
    <mergeCell ref="S1734:T1734"/>
    <mergeCell ref="U1734:W1734"/>
    <mergeCell ref="X1735:Y1735"/>
    <mergeCell ref="Z1735:AA1735"/>
    <mergeCell ref="C1735:D1735"/>
    <mergeCell ref="E1735:G1735"/>
    <mergeCell ref="H1735:J1735"/>
    <mergeCell ref="K1735:O1735"/>
    <mergeCell ref="P1735:R1735"/>
    <mergeCell ref="S1735:T1735"/>
    <mergeCell ref="U1735:W1735"/>
    <mergeCell ref="X1736:Y1736"/>
    <mergeCell ref="Z1736:AA1736"/>
    <mergeCell ref="C1736:D1736"/>
    <mergeCell ref="E1736:G1736"/>
    <mergeCell ref="H1736:J1736"/>
    <mergeCell ref="K1736:O1736"/>
    <mergeCell ref="P1736:R1736"/>
    <mergeCell ref="S1736:T1736"/>
    <mergeCell ref="U1736:W1736"/>
    <mergeCell ref="X1737:Y1737"/>
    <mergeCell ref="Z1737:AA1737"/>
    <mergeCell ref="C1737:D1737"/>
    <mergeCell ref="E1737:G1737"/>
    <mergeCell ref="H1737:J1737"/>
    <mergeCell ref="K1737:O1737"/>
    <mergeCell ref="P1737:R1737"/>
    <mergeCell ref="S1737:T1737"/>
    <mergeCell ref="U1737:W1737"/>
    <mergeCell ref="X1738:Y1738"/>
    <mergeCell ref="Z1738:AA1738"/>
    <mergeCell ref="C1738:D1738"/>
    <mergeCell ref="E1738:G1738"/>
    <mergeCell ref="H1738:J1738"/>
    <mergeCell ref="K1738:O1738"/>
    <mergeCell ref="P1738:R1738"/>
    <mergeCell ref="S1738:T1738"/>
    <mergeCell ref="U1738:W1738"/>
    <mergeCell ref="X1739:Y1739"/>
    <mergeCell ref="Z1739:AA1739"/>
    <mergeCell ref="C1739:D1739"/>
    <mergeCell ref="E1739:G1739"/>
    <mergeCell ref="H1739:J1739"/>
    <mergeCell ref="K1739:O1739"/>
    <mergeCell ref="P1739:R1739"/>
    <mergeCell ref="S1739:T1739"/>
    <mergeCell ref="U1739:W1739"/>
    <mergeCell ref="X1740:Y1740"/>
    <mergeCell ref="Z1740:AA1740"/>
    <mergeCell ref="C1740:D1740"/>
    <mergeCell ref="E1740:G1740"/>
    <mergeCell ref="H1740:J1740"/>
    <mergeCell ref="K1740:O1740"/>
    <mergeCell ref="P1740:R1740"/>
    <mergeCell ref="S1740:T1740"/>
    <mergeCell ref="U1740:W1740"/>
    <mergeCell ref="X1741:Y1741"/>
    <mergeCell ref="Z1741:AA1741"/>
    <mergeCell ref="C1741:D1741"/>
    <mergeCell ref="E1741:G1741"/>
    <mergeCell ref="H1741:J1741"/>
    <mergeCell ref="K1741:O1741"/>
    <mergeCell ref="P1741:R1741"/>
    <mergeCell ref="S1741:T1741"/>
    <mergeCell ref="U1741:W1741"/>
    <mergeCell ref="X1742:Y1742"/>
    <mergeCell ref="Z1742:AA1742"/>
    <mergeCell ref="C1742:D1742"/>
    <mergeCell ref="E1742:G1742"/>
    <mergeCell ref="H1742:J1742"/>
    <mergeCell ref="K1742:O1742"/>
    <mergeCell ref="P1742:R1742"/>
    <mergeCell ref="S1742:T1742"/>
    <mergeCell ref="U1742:W1742"/>
    <mergeCell ref="X1743:Y1743"/>
    <mergeCell ref="Z1743:AA1743"/>
    <mergeCell ref="C1743:D1743"/>
    <mergeCell ref="E1743:G1743"/>
    <mergeCell ref="H1743:J1743"/>
    <mergeCell ref="K1743:O1743"/>
    <mergeCell ref="P1743:R1743"/>
    <mergeCell ref="S1743:T1743"/>
    <mergeCell ref="U1743:W1743"/>
    <mergeCell ref="X1744:Y1744"/>
    <mergeCell ref="Z1744:AA1744"/>
    <mergeCell ref="C1744:D1744"/>
    <mergeCell ref="E1744:G1744"/>
    <mergeCell ref="H1744:J1744"/>
    <mergeCell ref="K1744:O1744"/>
    <mergeCell ref="P1744:R1744"/>
    <mergeCell ref="S1744:T1744"/>
    <mergeCell ref="U1744:W1744"/>
    <mergeCell ref="X1745:Y1745"/>
    <mergeCell ref="Z1745:AA1745"/>
    <mergeCell ref="C1745:D1745"/>
    <mergeCell ref="E1745:G1745"/>
    <mergeCell ref="H1745:J1745"/>
    <mergeCell ref="K1745:O1745"/>
    <mergeCell ref="P1745:R1745"/>
    <mergeCell ref="S1745:T1745"/>
    <mergeCell ref="U1745:W1745"/>
    <mergeCell ref="X1746:Y1746"/>
    <mergeCell ref="Z1746:AA1746"/>
    <mergeCell ref="C1746:D1746"/>
    <mergeCell ref="E1746:G1746"/>
    <mergeCell ref="H1746:J1746"/>
    <mergeCell ref="K1746:O1746"/>
    <mergeCell ref="P1746:R1746"/>
    <mergeCell ref="S1746:T1746"/>
    <mergeCell ref="U1746:W1746"/>
    <mergeCell ref="X1747:Y1747"/>
    <mergeCell ref="Z1747:AA1747"/>
    <mergeCell ref="C1747:D1747"/>
    <mergeCell ref="E1747:G1747"/>
    <mergeCell ref="H1747:J1747"/>
    <mergeCell ref="K1747:O1747"/>
    <mergeCell ref="P1747:R1747"/>
    <mergeCell ref="S1747:T1747"/>
    <mergeCell ref="U1747:W1747"/>
    <mergeCell ref="X1748:Y1748"/>
    <mergeCell ref="Z1748:AA1748"/>
    <mergeCell ref="C1748:D1748"/>
    <mergeCell ref="E1748:G1748"/>
    <mergeCell ref="H1748:J1748"/>
    <mergeCell ref="K1748:O1748"/>
    <mergeCell ref="P1748:R1748"/>
    <mergeCell ref="S1748:T1748"/>
    <mergeCell ref="U1748:W1748"/>
    <mergeCell ref="X1749:Y1749"/>
    <mergeCell ref="Z1749:AA1749"/>
    <mergeCell ref="C1749:D1749"/>
    <mergeCell ref="E1749:G1749"/>
    <mergeCell ref="H1749:J1749"/>
    <mergeCell ref="K1749:O1749"/>
    <mergeCell ref="P1749:R1749"/>
    <mergeCell ref="S1749:T1749"/>
    <mergeCell ref="U1749:W1749"/>
    <mergeCell ref="X1750:Y1750"/>
    <mergeCell ref="Z1750:AA1750"/>
    <mergeCell ref="C1750:D1750"/>
    <mergeCell ref="E1750:G1750"/>
    <mergeCell ref="H1750:J1750"/>
    <mergeCell ref="K1750:O1750"/>
    <mergeCell ref="P1750:R1750"/>
    <mergeCell ref="S1750:T1750"/>
    <mergeCell ref="U1750:W1750"/>
    <mergeCell ref="X1751:Y1751"/>
    <mergeCell ref="Z1751:AA1751"/>
    <mergeCell ref="C1751:D1751"/>
    <mergeCell ref="E1751:G1751"/>
    <mergeCell ref="H1751:J1751"/>
    <mergeCell ref="K1751:O1751"/>
    <mergeCell ref="P1751:R1751"/>
    <mergeCell ref="S1751:T1751"/>
    <mergeCell ref="U1751:W1751"/>
    <mergeCell ref="X1752:Y1752"/>
    <mergeCell ref="Z1752:AA1752"/>
    <mergeCell ref="C1752:D1752"/>
    <mergeCell ref="E1752:G1752"/>
    <mergeCell ref="H1752:J1752"/>
    <mergeCell ref="K1752:O1752"/>
    <mergeCell ref="P1752:R1752"/>
    <mergeCell ref="S1752:T1752"/>
    <mergeCell ref="U1752:W1752"/>
    <mergeCell ref="X1753:Y1753"/>
    <mergeCell ref="Z1753:AA1753"/>
    <mergeCell ref="C1753:D1753"/>
    <mergeCell ref="E1753:G1753"/>
    <mergeCell ref="H1753:J1753"/>
    <mergeCell ref="K1753:O1753"/>
    <mergeCell ref="P1753:R1753"/>
    <mergeCell ref="S1753:T1753"/>
    <mergeCell ref="U1753:W1753"/>
    <mergeCell ref="X1754:Y1754"/>
    <mergeCell ref="Z1754:AA1754"/>
    <mergeCell ref="C1754:D1754"/>
    <mergeCell ref="E1754:G1754"/>
    <mergeCell ref="H1754:J1754"/>
    <mergeCell ref="K1754:O1754"/>
    <mergeCell ref="P1754:R1754"/>
    <mergeCell ref="S1754:T1754"/>
    <mergeCell ref="U1754:W1754"/>
    <mergeCell ref="X1755:Y1755"/>
    <mergeCell ref="Z1755:AA1755"/>
    <mergeCell ref="C1755:D1755"/>
    <mergeCell ref="E1755:G1755"/>
    <mergeCell ref="H1755:J1755"/>
    <mergeCell ref="K1755:O1755"/>
    <mergeCell ref="P1755:R1755"/>
    <mergeCell ref="S1755:T1755"/>
    <mergeCell ref="U1755:W1755"/>
    <mergeCell ref="X1756:Y1756"/>
    <mergeCell ref="Z1756:AA1756"/>
    <mergeCell ref="C1756:D1756"/>
    <mergeCell ref="E1756:G1756"/>
    <mergeCell ref="H1756:J1756"/>
    <mergeCell ref="K1756:O1756"/>
    <mergeCell ref="P1756:R1756"/>
    <mergeCell ref="S1756:T1756"/>
    <mergeCell ref="U1756:W1756"/>
    <mergeCell ref="X1757:Y1757"/>
    <mergeCell ref="Z1757:AA1757"/>
    <mergeCell ref="C1757:D1757"/>
    <mergeCell ref="E1757:G1757"/>
    <mergeCell ref="H1757:J1757"/>
    <mergeCell ref="K1757:O1757"/>
    <mergeCell ref="P1757:R1757"/>
    <mergeCell ref="S1757:T1757"/>
    <mergeCell ref="U1757:W1757"/>
    <mergeCell ref="X1758:Y1758"/>
    <mergeCell ref="Z1758:AA1758"/>
    <mergeCell ref="C1758:D1758"/>
    <mergeCell ref="E1758:G1758"/>
    <mergeCell ref="H1758:J1758"/>
    <mergeCell ref="K1758:O1758"/>
    <mergeCell ref="P1758:R1758"/>
    <mergeCell ref="S1758:T1758"/>
    <mergeCell ref="U1758:W1758"/>
    <mergeCell ref="X1759:Y1759"/>
    <mergeCell ref="Z1759:AA1759"/>
    <mergeCell ref="C1759:D1759"/>
    <mergeCell ref="E1759:G1759"/>
    <mergeCell ref="H1759:J1759"/>
    <mergeCell ref="K1759:O1759"/>
    <mergeCell ref="P1759:R1759"/>
    <mergeCell ref="S1759:T1759"/>
    <mergeCell ref="U1759:W1759"/>
    <mergeCell ref="X1760:Y1760"/>
    <mergeCell ref="Z1760:AA1760"/>
    <mergeCell ref="C1760:D1760"/>
    <mergeCell ref="E1760:G1760"/>
    <mergeCell ref="H1760:J1760"/>
    <mergeCell ref="K1760:O1760"/>
    <mergeCell ref="P1760:R1760"/>
    <mergeCell ref="S1760:T1760"/>
    <mergeCell ref="U1760:W1760"/>
    <mergeCell ref="X1761:Y1761"/>
    <mergeCell ref="Z1761:AA1761"/>
    <mergeCell ref="C1761:D1761"/>
    <mergeCell ref="E1761:G1761"/>
    <mergeCell ref="H1761:J1761"/>
    <mergeCell ref="K1761:O1761"/>
    <mergeCell ref="P1761:R1761"/>
    <mergeCell ref="S1761:T1761"/>
    <mergeCell ref="U1761:W1761"/>
    <mergeCell ref="X1762:Y1762"/>
    <mergeCell ref="Z1762:AA1762"/>
    <mergeCell ref="C1762:D1762"/>
    <mergeCell ref="E1762:G1762"/>
    <mergeCell ref="H1762:J1762"/>
    <mergeCell ref="K1762:O1762"/>
    <mergeCell ref="P1762:R1762"/>
    <mergeCell ref="S1762:T1762"/>
    <mergeCell ref="U1762:W1762"/>
    <mergeCell ref="X1763:Y1763"/>
    <mergeCell ref="Z1763:AA1763"/>
    <mergeCell ref="C1763:D1763"/>
    <mergeCell ref="E1763:G1763"/>
    <mergeCell ref="H1763:J1763"/>
    <mergeCell ref="K1763:O1763"/>
    <mergeCell ref="P1763:R1763"/>
    <mergeCell ref="S1763:T1763"/>
    <mergeCell ref="U1763:W1763"/>
    <mergeCell ref="X1764:Y1764"/>
    <mergeCell ref="Z1764:AA1764"/>
    <mergeCell ref="C1764:D1764"/>
    <mergeCell ref="E1764:G1764"/>
    <mergeCell ref="H1764:J1764"/>
    <mergeCell ref="K1764:O1764"/>
    <mergeCell ref="P1764:R1764"/>
    <mergeCell ref="S1764:T1764"/>
    <mergeCell ref="U1764:W1764"/>
    <mergeCell ref="X1765:Y1765"/>
    <mergeCell ref="Z1765:AA1765"/>
    <mergeCell ref="C1765:D1765"/>
    <mergeCell ref="E1765:G1765"/>
    <mergeCell ref="H1765:J1765"/>
    <mergeCell ref="K1765:O1765"/>
    <mergeCell ref="P1765:R1765"/>
    <mergeCell ref="S1765:T1765"/>
    <mergeCell ref="U1765:W1765"/>
    <mergeCell ref="X1766:Y1766"/>
    <mergeCell ref="Z1766:AA1766"/>
    <mergeCell ref="C1766:D1766"/>
    <mergeCell ref="E1766:G1766"/>
    <mergeCell ref="H1766:J1766"/>
    <mergeCell ref="K1766:O1766"/>
    <mergeCell ref="P1766:R1766"/>
    <mergeCell ref="S1766:T1766"/>
    <mergeCell ref="U1766:W1766"/>
    <mergeCell ref="X1767:Y1767"/>
    <mergeCell ref="Z1767:AA1767"/>
    <mergeCell ref="C1767:D1767"/>
    <mergeCell ref="E1767:G1767"/>
    <mergeCell ref="H1767:J1767"/>
    <mergeCell ref="K1767:O1767"/>
    <mergeCell ref="P1767:R1767"/>
    <mergeCell ref="S1767:T1767"/>
    <mergeCell ref="U1767:W1767"/>
    <mergeCell ref="X1768:Y1768"/>
    <mergeCell ref="Z1768:AA1768"/>
    <mergeCell ref="C1768:D1768"/>
    <mergeCell ref="E1768:G1768"/>
    <mergeCell ref="H1768:J1768"/>
    <mergeCell ref="K1768:O1768"/>
    <mergeCell ref="P1768:R1768"/>
    <mergeCell ref="S1768:T1768"/>
    <mergeCell ref="U1768:W1768"/>
    <mergeCell ref="X1769:Y1769"/>
    <mergeCell ref="Z1769:AA1769"/>
    <mergeCell ref="C1769:D1769"/>
    <mergeCell ref="E1769:G1769"/>
    <mergeCell ref="H1769:J1769"/>
    <mergeCell ref="K1769:O1769"/>
    <mergeCell ref="P1769:R1769"/>
    <mergeCell ref="S1769:T1769"/>
    <mergeCell ref="U1769:W1769"/>
    <mergeCell ref="X1770:Y1770"/>
    <mergeCell ref="Z1770:AA1770"/>
    <mergeCell ref="C1770:D1770"/>
    <mergeCell ref="E1770:G1770"/>
    <mergeCell ref="H1770:J1770"/>
    <mergeCell ref="K1770:O1770"/>
    <mergeCell ref="P1770:R1770"/>
    <mergeCell ref="S1770:T1770"/>
    <mergeCell ref="U1770:W1770"/>
    <mergeCell ref="X1771:Y1771"/>
    <mergeCell ref="Z1771:AA1771"/>
    <mergeCell ref="C1771:D1771"/>
    <mergeCell ref="E1771:G1771"/>
    <mergeCell ref="H1771:J1771"/>
    <mergeCell ref="K1771:O1771"/>
    <mergeCell ref="P1771:R1771"/>
    <mergeCell ref="S1771:T1771"/>
    <mergeCell ref="U1771:W1771"/>
    <mergeCell ref="X1772:Y1772"/>
    <mergeCell ref="Z1772:AA1772"/>
    <mergeCell ref="C1772:D1772"/>
    <mergeCell ref="E1772:G1772"/>
    <mergeCell ref="H1772:J1772"/>
    <mergeCell ref="K1772:O1772"/>
    <mergeCell ref="P1772:R1772"/>
    <mergeCell ref="S1772:T1772"/>
    <mergeCell ref="U1772:W1772"/>
    <mergeCell ref="X1773:Y1773"/>
    <mergeCell ref="Z1773:AA1773"/>
    <mergeCell ref="C1773:D1773"/>
    <mergeCell ref="E1773:G1773"/>
    <mergeCell ref="H1773:J1773"/>
    <mergeCell ref="K1773:O1773"/>
    <mergeCell ref="P1773:R1773"/>
    <mergeCell ref="S1773:T1773"/>
    <mergeCell ref="U1773:W1773"/>
    <mergeCell ref="X1774:Y1774"/>
    <mergeCell ref="Z1774:AA1774"/>
    <mergeCell ref="C1774:D1774"/>
    <mergeCell ref="E1774:G1774"/>
    <mergeCell ref="H1774:J1774"/>
    <mergeCell ref="K1774:O1774"/>
    <mergeCell ref="P1774:R1774"/>
    <mergeCell ref="S1774:T1774"/>
    <mergeCell ref="U1774:W1774"/>
    <mergeCell ref="X1775:Y1775"/>
    <mergeCell ref="Z1775:AA1775"/>
    <mergeCell ref="C1775:D1775"/>
    <mergeCell ref="E1775:G1775"/>
    <mergeCell ref="H1775:J1775"/>
    <mergeCell ref="K1775:O1775"/>
    <mergeCell ref="P1775:R1775"/>
    <mergeCell ref="S1775:T1775"/>
    <mergeCell ref="U1775:W1775"/>
    <mergeCell ref="X1776:Y1776"/>
    <mergeCell ref="Z1776:AA1776"/>
    <mergeCell ref="C1776:D1776"/>
    <mergeCell ref="E1776:G1776"/>
    <mergeCell ref="H1776:J1776"/>
    <mergeCell ref="K1776:O1776"/>
    <mergeCell ref="P1776:R1776"/>
    <mergeCell ref="S1776:T1776"/>
    <mergeCell ref="U1776:W1776"/>
    <mergeCell ref="X1777:Y1777"/>
    <mergeCell ref="Z1777:AA1777"/>
    <mergeCell ref="C1777:D1777"/>
    <mergeCell ref="E1777:G1777"/>
    <mergeCell ref="H1777:J1777"/>
    <mergeCell ref="K1777:O1777"/>
    <mergeCell ref="P1777:R1777"/>
    <mergeCell ref="S1777:T1777"/>
    <mergeCell ref="U1777:W1777"/>
    <mergeCell ref="X1778:Y1778"/>
    <mergeCell ref="Z1778:AA1778"/>
    <mergeCell ref="C1778:D1778"/>
    <mergeCell ref="E1778:G1778"/>
    <mergeCell ref="H1778:J1778"/>
    <mergeCell ref="K1778:O1778"/>
    <mergeCell ref="P1778:R1778"/>
    <mergeCell ref="S1778:T1778"/>
    <mergeCell ref="U1778:W1778"/>
    <mergeCell ref="X1779:Y1779"/>
    <mergeCell ref="Z1779:AA1779"/>
    <mergeCell ref="C1779:D1779"/>
    <mergeCell ref="E1779:G1779"/>
    <mergeCell ref="H1779:J1779"/>
    <mergeCell ref="K1779:O1779"/>
    <mergeCell ref="P1779:R1779"/>
    <mergeCell ref="S1779:T1779"/>
    <mergeCell ref="U1779:W1779"/>
    <mergeCell ref="X1780:Y1780"/>
    <mergeCell ref="Z1780:AA1780"/>
    <mergeCell ref="C1780:D1780"/>
    <mergeCell ref="E1780:G1780"/>
    <mergeCell ref="H1780:J1780"/>
    <mergeCell ref="K1780:O1780"/>
    <mergeCell ref="P1780:R1780"/>
    <mergeCell ref="S1780:T1780"/>
    <mergeCell ref="U1780:W1780"/>
    <mergeCell ref="X1781:Y1781"/>
    <mergeCell ref="Z1781:AA1781"/>
    <mergeCell ref="C1781:D1781"/>
    <mergeCell ref="E1781:G1781"/>
    <mergeCell ref="H1781:J1781"/>
    <mergeCell ref="K1781:O1781"/>
    <mergeCell ref="P1781:R1781"/>
    <mergeCell ref="S1781:T1781"/>
    <mergeCell ref="U1781:W1781"/>
    <mergeCell ref="X1782:Y1782"/>
    <mergeCell ref="Z1782:AA1782"/>
    <mergeCell ref="C1782:D1782"/>
    <mergeCell ref="E1782:G1782"/>
    <mergeCell ref="H1782:J1782"/>
    <mergeCell ref="K1782:O1782"/>
    <mergeCell ref="P1782:R1782"/>
    <mergeCell ref="S1782:T1782"/>
    <mergeCell ref="U1782:W1782"/>
    <mergeCell ref="X1783:Y1783"/>
    <mergeCell ref="Z1783:AA1783"/>
    <mergeCell ref="C1783:D1783"/>
    <mergeCell ref="E1783:G1783"/>
    <mergeCell ref="H1783:J1783"/>
    <mergeCell ref="K1783:O1783"/>
    <mergeCell ref="P1783:R1783"/>
    <mergeCell ref="S1783:T1783"/>
    <mergeCell ref="U1783:W1783"/>
    <mergeCell ref="X1784:Y1784"/>
    <mergeCell ref="Z1784:AA1784"/>
    <mergeCell ref="C1784:D1784"/>
    <mergeCell ref="E1784:G1784"/>
    <mergeCell ref="H1784:J1784"/>
    <mergeCell ref="K1784:O1784"/>
    <mergeCell ref="P1784:R1784"/>
    <mergeCell ref="S1784:T1784"/>
    <mergeCell ref="U1784:W1784"/>
    <mergeCell ref="X1785:Y1785"/>
    <mergeCell ref="Z1785:AA1785"/>
    <mergeCell ref="C1785:D1785"/>
    <mergeCell ref="E1785:G1785"/>
    <mergeCell ref="H1785:J1785"/>
    <mergeCell ref="K1785:O1785"/>
    <mergeCell ref="P1785:R1785"/>
    <mergeCell ref="S1785:T1785"/>
    <mergeCell ref="U1785:W1785"/>
    <mergeCell ref="X1786:Y1786"/>
    <mergeCell ref="Z1786:AA1786"/>
    <mergeCell ref="C1786:D1786"/>
    <mergeCell ref="E1786:G1786"/>
    <mergeCell ref="H1786:J1786"/>
    <mergeCell ref="K1786:O1786"/>
    <mergeCell ref="P1786:R1786"/>
    <mergeCell ref="S1786:T1786"/>
    <mergeCell ref="U1786:W1786"/>
    <mergeCell ref="X1787:Y1787"/>
    <mergeCell ref="Z1787:AA1787"/>
    <mergeCell ref="C1787:D1787"/>
    <mergeCell ref="E1787:G1787"/>
    <mergeCell ref="H1787:J1787"/>
    <mergeCell ref="K1787:O1787"/>
    <mergeCell ref="P1787:R1787"/>
    <mergeCell ref="S1787:T1787"/>
    <mergeCell ref="U1787:W1787"/>
    <mergeCell ref="X1788:Y1788"/>
    <mergeCell ref="Z1788:AA1788"/>
    <mergeCell ref="C1788:D1788"/>
    <mergeCell ref="E1788:G1788"/>
    <mergeCell ref="H1788:J1788"/>
    <mergeCell ref="K1788:O1788"/>
    <mergeCell ref="P1788:R1788"/>
    <mergeCell ref="S1788:T1788"/>
    <mergeCell ref="U1788:W1788"/>
    <mergeCell ref="X1789:Y1789"/>
    <mergeCell ref="Z1789:AA1789"/>
    <mergeCell ref="C1789:D1789"/>
    <mergeCell ref="E1789:G1789"/>
    <mergeCell ref="H1789:J1789"/>
    <mergeCell ref="K1789:O1789"/>
    <mergeCell ref="P1789:R1789"/>
    <mergeCell ref="S1789:T1789"/>
    <mergeCell ref="U1789:W1789"/>
    <mergeCell ref="X1790:Y1790"/>
    <mergeCell ref="Z1790:AA1790"/>
    <mergeCell ref="C1790:D1790"/>
    <mergeCell ref="E1790:G1790"/>
    <mergeCell ref="H1790:J1790"/>
    <mergeCell ref="K1790:O1790"/>
    <mergeCell ref="P1790:R1790"/>
    <mergeCell ref="S1790:T1790"/>
    <mergeCell ref="U1790:W1790"/>
    <mergeCell ref="X1791:Y1791"/>
    <mergeCell ref="Z1791:AA1791"/>
    <mergeCell ref="C1791:D1791"/>
    <mergeCell ref="E1791:G1791"/>
    <mergeCell ref="H1791:J1791"/>
    <mergeCell ref="K1791:O1791"/>
    <mergeCell ref="P1791:R1791"/>
    <mergeCell ref="S1791:T1791"/>
    <mergeCell ref="U1791:W1791"/>
    <mergeCell ref="X1792:Y1792"/>
    <mergeCell ref="Z1792:AA1792"/>
    <mergeCell ref="C1792:D1792"/>
    <mergeCell ref="E1792:G1792"/>
    <mergeCell ref="H1792:J1792"/>
    <mergeCell ref="K1792:O1792"/>
    <mergeCell ref="P1792:R1792"/>
    <mergeCell ref="S1792:T1792"/>
    <mergeCell ref="U1792:W1792"/>
    <mergeCell ref="X1793:Y1793"/>
    <mergeCell ref="Z1793:AA1793"/>
    <mergeCell ref="C1793:D1793"/>
    <mergeCell ref="E1793:G1793"/>
    <mergeCell ref="H1793:J1793"/>
    <mergeCell ref="K1793:O1793"/>
    <mergeCell ref="P1793:R1793"/>
    <mergeCell ref="S1793:T1793"/>
    <mergeCell ref="U1793:W1793"/>
    <mergeCell ref="X1794:Y1794"/>
    <mergeCell ref="Z1794:AA1794"/>
    <mergeCell ref="C1794:D1794"/>
    <mergeCell ref="E1794:G1794"/>
    <mergeCell ref="H1794:J1794"/>
    <mergeCell ref="K1794:O1794"/>
    <mergeCell ref="P1794:R1794"/>
    <mergeCell ref="S1794:T1794"/>
    <mergeCell ref="U1794:W1794"/>
    <mergeCell ref="X1795:Y1795"/>
    <mergeCell ref="Z1795:AA1795"/>
    <mergeCell ref="C1795:D1795"/>
    <mergeCell ref="E1795:G1795"/>
    <mergeCell ref="H1795:J1795"/>
    <mergeCell ref="K1795:O1795"/>
    <mergeCell ref="P1795:R1795"/>
    <mergeCell ref="S1795:T1795"/>
    <mergeCell ref="U1795:W1795"/>
    <mergeCell ref="X1796:Y1796"/>
    <mergeCell ref="Z1796:AA1796"/>
    <mergeCell ref="C1796:D1796"/>
    <mergeCell ref="E1796:G1796"/>
    <mergeCell ref="H1796:J1796"/>
    <mergeCell ref="K1796:O1796"/>
    <mergeCell ref="P1796:R1796"/>
    <mergeCell ref="S1796:T1796"/>
    <mergeCell ref="U1796:W1796"/>
    <mergeCell ref="X1797:Y1797"/>
    <mergeCell ref="Z1797:AA1797"/>
    <mergeCell ref="C1797:D1797"/>
    <mergeCell ref="E1797:G1797"/>
    <mergeCell ref="H1797:J1797"/>
    <mergeCell ref="K1797:O1797"/>
    <mergeCell ref="P1797:R1797"/>
    <mergeCell ref="S1797:T1797"/>
    <mergeCell ref="U1797:W1797"/>
    <mergeCell ref="X1798:Y1798"/>
    <mergeCell ref="Z1798:AA1798"/>
    <mergeCell ref="C1798:D1798"/>
    <mergeCell ref="E1798:G1798"/>
    <mergeCell ref="H1798:J1798"/>
    <mergeCell ref="K1798:O1798"/>
    <mergeCell ref="P1798:R1798"/>
    <mergeCell ref="S1798:T1798"/>
    <mergeCell ref="U1798:W1798"/>
    <mergeCell ref="X1799:Y1799"/>
    <mergeCell ref="Z1799:AA1799"/>
    <mergeCell ref="C1799:D1799"/>
    <mergeCell ref="E1799:G1799"/>
    <mergeCell ref="H1799:J1799"/>
    <mergeCell ref="K1799:O1799"/>
    <mergeCell ref="P1799:R1799"/>
    <mergeCell ref="S1799:T1799"/>
    <mergeCell ref="U1799:W1799"/>
    <mergeCell ref="X1800:Y1800"/>
    <mergeCell ref="Z1800:AA1800"/>
    <mergeCell ref="C1800:D1800"/>
    <mergeCell ref="E1800:G1800"/>
    <mergeCell ref="H1800:J1800"/>
    <mergeCell ref="K1800:O1800"/>
    <mergeCell ref="P1800:R1800"/>
    <mergeCell ref="S1800:T1800"/>
    <mergeCell ref="U1800:W1800"/>
    <mergeCell ref="X1801:Y1801"/>
    <mergeCell ref="Z1801:AA1801"/>
    <mergeCell ref="C1801:D1801"/>
    <mergeCell ref="E1801:G1801"/>
    <mergeCell ref="H1801:J1801"/>
    <mergeCell ref="K1801:O1801"/>
    <mergeCell ref="P1801:R1801"/>
    <mergeCell ref="S1801:T1801"/>
    <mergeCell ref="U1801:W1801"/>
    <mergeCell ref="X1802:Y1802"/>
    <mergeCell ref="Z1802:AA1802"/>
    <mergeCell ref="C1802:D1802"/>
    <mergeCell ref="E1802:G1802"/>
    <mergeCell ref="H1802:J1802"/>
    <mergeCell ref="K1802:O1802"/>
    <mergeCell ref="P1802:R1802"/>
    <mergeCell ref="S1802:T1802"/>
    <mergeCell ref="U1802:W1802"/>
    <mergeCell ref="X1803:Y1803"/>
    <mergeCell ref="Z1803:AA1803"/>
    <mergeCell ref="C1803:D1803"/>
    <mergeCell ref="E1803:G1803"/>
    <mergeCell ref="H1803:J1803"/>
    <mergeCell ref="K1803:O1803"/>
    <mergeCell ref="P1803:R1803"/>
    <mergeCell ref="S1803:T1803"/>
    <mergeCell ref="U1803:W1803"/>
    <mergeCell ref="X1804:Y1804"/>
    <mergeCell ref="Z1804:AA1804"/>
    <mergeCell ref="C1804:D1804"/>
    <mergeCell ref="E1804:G1804"/>
    <mergeCell ref="H1804:J1804"/>
    <mergeCell ref="K1804:O1804"/>
    <mergeCell ref="P1804:R1804"/>
    <mergeCell ref="S1804:T1804"/>
    <mergeCell ref="U1804:W1804"/>
    <mergeCell ref="X1805:Y1805"/>
    <mergeCell ref="Z1805:AA1805"/>
    <mergeCell ref="C1805:D1805"/>
    <mergeCell ref="E1805:G1805"/>
    <mergeCell ref="H1805:J1805"/>
    <mergeCell ref="K1805:O1805"/>
    <mergeCell ref="P1805:R1805"/>
    <mergeCell ref="S1805:T1805"/>
    <mergeCell ref="U1805:W1805"/>
    <mergeCell ref="X1806:Y1806"/>
    <mergeCell ref="Z1806:AA1806"/>
    <mergeCell ref="C1806:D1806"/>
    <mergeCell ref="E1806:G1806"/>
    <mergeCell ref="H1806:J1806"/>
    <mergeCell ref="K1806:O1806"/>
    <mergeCell ref="P1806:R1806"/>
    <mergeCell ref="S1806:T1806"/>
    <mergeCell ref="U1806:W1806"/>
    <mergeCell ref="X1807:Y1807"/>
    <mergeCell ref="Z1807:AA1807"/>
    <mergeCell ref="C1807:D1807"/>
    <mergeCell ref="E1807:G1807"/>
    <mergeCell ref="H1807:J1807"/>
    <mergeCell ref="K1807:O1807"/>
    <mergeCell ref="P1807:R1807"/>
    <mergeCell ref="S1807:T1807"/>
    <mergeCell ref="U1807:W1807"/>
    <mergeCell ref="X1808:Y1808"/>
    <mergeCell ref="Z1808:AA1808"/>
    <mergeCell ref="C1808:D1808"/>
    <mergeCell ref="E1808:G1808"/>
    <mergeCell ref="H1808:J1808"/>
    <mergeCell ref="K1808:O1808"/>
    <mergeCell ref="P1808:R1808"/>
    <mergeCell ref="S1808:T1808"/>
    <mergeCell ref="U1808:W1808"/>
    <mergeCell ref="X1809:Y1809"/>
    <mergeCell ref="Z1809:AA1809"/>
    <mergeCell ref="C1809:D1809"/>
    <mergeCell ref="E1809:G1809"/>
    <mergeCell ref="H1809:J1809"/>
    <mergeCell ref="K1809:O1809"/>
    <mergeCell ref="P1809:R1809"/>
    <mergeCell ref="S1809:T1809"/>
    <mergeCell ref="U1809:W1809"/>
    <mergeCell ref="X1810:Y1810"/>
    <mergeCell ref="Z1810:AA1810"/>
    <mergeCell ref="C1810:D1810"/>
    <mergeCell ref="E1810:G1810"/>
    <mergeCell ref="H1810:J1810"/>
    <mergeCell ref="K1810:O1810"/>
    <mergeCell ref="P1810:R1810"/>
    <mergeCell ref="S1810:T1810"/>
    <mergeCell ref="U1810:W1810"/>
    <mergeCell ref="X1811:Y1811"/>
    <mergeCell ref="Z1811:AA1811"/>
    <mergeCell ref="C1811:D1811"/>
    <mergeCell ref="E1811:G1811"/>
    <mergeCell ref="H1811:J1811"/>
    <mergeCell ref="K1811:O1811"/>
    <mergeCell ref="P1811:R1811"/>
    <mergeCell ref="S1811:T1811"/>
    <mergeCell ref="U1811:W1811"/>
    <mergeCell ref="X1812:Y1812"/>
    <mergeCell ref="Z1812:AA1812"/>
    <mergeCell ref="C1812:D1812"/>
    <mergeCell ref="E1812:G1812"/>
    <mergeCell ref="H1812:J1812"/>
    <mergeCell ref="K1812:O1812"/>
    <mergeCell ref="P1812:R1812"/>
    <mergeCell ref="S1812:T1812"/>
    <mergeCell ref="U1812:W1812"/>
    <mergeCell ref="X1813:Y1813"/>
    <mergeCell ref="Z1813:AA1813"/>
    <mergeCell ref="C1813:D1813"/>
    <mergeCell ref="E1813:G1813"/>
    <mergeCell ref="H1813:J1813"/>
    <mergeCell ref="K1813:O1813"/>
    <mergeCell ref="P1813:R1813"/>
    <mergeCell ref="S1813:T1813"/>
    <mergeCell ref="U1813:W1813"/>
    <mergeCell ref="X1814:Y1814"/>
    <mergeCell ref="Z1814:AA1814"/>
    <mergeCell ref="C1814:D1814"/>
    <mergeCell ref="E1814:G1814"/>
    <mergeCell ref="H1814:J1814"/>
    <mergeCell ref="K1814:O1814"/>
    <mergeCell ref="P1814:R1814"/>
    <mergeCell ref="S1814:T1814"/>
    <mergeCell ref="U1814:W1814"/>
    <mergeCell ref="X1815:Y1815"/>
    <mergeCell ref="Z1815:AA1815"/>
    <mergeCell ref="C1815:D1815"/>
    <mergeCell ref="E1815:G1815"/>
    <mergeCell ref="H1815:J1815"/>
    <mergeCell ref="K1815:O1815"/>
    <mergeCell ref="P1815:R1815"/>
    <mergeCell ref="S1815:T1815"/>
    <mergeCell ref="U1815:W1815"/>
    <mergeCell ref="X1816:Y1816"/>
    <mergeCell ref="Z1816:AA1816"/>
    <mergeCell ref="C1816:D1816"/>
    <mergeCell ref="E1816:G1816"/>
    <mergeCell ref="H1816:J1816"/>
    <mergeCell ref="K1816:O1816"/>
    <mergeCell ref="P1816:R1816"/>
    <mergeCell ref="S1816:T1816"/>
    <mergeCell ref="U1816:W1816"/>
    <mergeCell ref="X1817:Y1817"/>
    <mergeCell ref="Z1817:AA1817"/>
    <mergeCell ref="C1817:D1817"/>
    <mergeCell ref="E1817:G1817"/>
    <mergeCell ref="H1817:J1817"/>
    <mergeCell ref="K1817:O1817"/>
    <mergeCell ref="P1817:R1817"/>
    <mergeCell ref="S1817:T1817"/>
    <mergeCell ref="U1817:W1817"/>
    <mergeCell ref="X1818:Y1818"/>
    <mergeCell ref="Z1818:AA1818"/>
    <mergeCell ref="C1818:D1818"/>
    <mergeCell ref="E1818:G1818"/>
    <mergeCell ref="H1818:J1818"/>
    <mergeCell ref="K1818:O1818"/>
    <mergeCell ref="P1818:R1818"/>
    <mergeCell ref="S1818:T1818"/>
    <mergeCell ref="U1818:W1818"/>
    <mergeCell ref="X1819:Y1819"/>
    <mergeCell ref="Z1819:AA1819"/>
    <mergeCell ref="C1819:D1819"/>
    <mergeCell ref="E1819:G1819"/>
    <mergeCell ref="H1819:J1819"/>
    <mergeCell ref="K1819:O1819"/>
    <mergeCell ref="P1819:R1819"/>
    <mergeCell ref="S1819:T1819"/>
    <mergeCell ref="U1819:W1819"/>
    <mergeCell ref="X1820:Y1820"/>
    <mergeCell ref="Z1820:AA1820"/>
    <mergeCell ref="C1820:D1820"/>
    <mergeCell ref="E1820:G1820"/>
    <mergeCell ref="H1820:J1820"/>
    <mergeCell ref="K1820:O1820"/>
    <mergeCell ref="P1820:R1820"/>
    <mergeCell ref="S1820:T1820"/>
    <mergeCell ref="U1820:W1820"/>
    <mergeCell ref="X1821:Y1821"/>
    <mergeCell ref="Z1821:AA1821"/>
    <mergeCell ref="C1821:D1821"/>
    <mergeCell ref="E1821:G1821"/>
    <mergeCell ref="H1821:J1821"/>
    <mergeCell ref="K1821:O1821"/>
    <mergeCell ref="P1821:R1821"/>
    <mergeCell ref="S1821:T1821"/>
    <mergeCell ref="U1821:W1821"/>
    <mergeCell ref="X1822:Y1822"/>
    <mergeCell ref="Z1822:AA1822"/>
    <mergeCell ref="C1822:D1822"/>
    <mergeCell ref="E1822:G1822"/>
    <mergeCell ref="H1822:J1822"/>
    <mergeCell ref="K1822:O1822"/>
    <mergeCell ref="P1822:R1822"/>
    <mergeCell ref="S1822:T1822"/>
    <mergeCell ref="U1822:W1822"/>
    <mergeCell ref="X1823:Y1823"/>
    <mergeCell ref="Z1823:AA1823"/>
    <mergeCell ref="C1823:D1823"/>
    <mergeCell ref="E1823:G1823"/>
    <mergeCell ref="H1823:J1823"/>
    <mergeCell ref="K1823:O1823"/>
    <mergeCell ref="P1823:R1823"/>
    <mergeCell ref="S1823:T1823"/>
    <mergeCell ref="U1823:W1823"/>
    <mergeCell ref="X1824:Y1824"/>
    <mergeCell ref="Z1824:AA1824"/>
    <mergeCell ref="C1824:D1824"/>
    <mergeCell ref="E1824:G1824"/>
    <mergeCell ref="H1824:J1824"/>
    <mergeCell ref="K1824:O1824"/>
    <mergeCell ref="P1824:R1824"/>
    <mergeCell ref="S1824:T1824"/>
    <mergeCell ref="U1824:W1824"/>
    <mergeCell ref="X1825:Y1825"/>
    <mergeCell ref="Z1825:AA1825"/>
    <mergeCell ref="C1825:D1825"/>
    <mergeCell ref="E1825:G1825"/>
    <mergeCell ref="H1825:J1825"/>
    <mergeCell ref="K1825:O1825"/>
    <mergeCell ref="P1825:R1825"/>
    <mergeCell ref="S1825:T1825"/>
    <mergeCell ref="U1825:W1825"/>
    <mergeCell ref="X1826:Y1826"/>
    <mergeCell ref="Z1826:AA1826"/>
    <mergeCell ref="C1826:D1826"/>
    <mergeCell ref="E1826:G1826"/>
    <mergeCell ref="H1826:J1826"/>
    <mergeCell ref="K1826:O1826"/>
    <mergeCell ref="P1826:R1826"/>
    <mergeCell ref="S1826:T1826"/>
    <mergeCell ref="U1826:W1826"/>
    <mergeCell ref="X1827:Y1827"/>
    <mergeCell ref="Z1827:AA1827"/>
    <mergeCell ref="C1827:D1827"/>
    <mergeCell ref="E1827:G1827"/>
    <mergeCell ref="H1827:J1827"/>
    <mergeCell ref="K1827:O1827"/>
    <mergeCell ref="P1827:R1827"/>
    <mergeCell ref="S1827:T1827"/>
    <mergeCell ref="U1827:W1827"/>
    <mergeCell ref="X1828:Y1828"/>
    <mergeCell ref="Z1828:AA1828"/>
    <mergeCell ref="C1828:D1828"/>
    <mergeCell ref="E1828:G1828"/>
    <mergeCell ref="H1828:J1828"/>
    <mergeCell ref="K1828:O1828"/>
    <mergeCell ref="P1828:R1828"/>
    <mergeCell ref="S1828:T1828"/>
    <mergeCell ref="U1828:W1828"/>
    <mergeCell ref="X1829:Y1829"/>
    <mergeCell ref="Z1829:AA1829"/>
    <mergeCell ref="C1829:D1829"/>
    <mergeCell ref="E1829:G1829"/>
    <mergeCell ref="H1829:J1829"/>
    <mergeCell ref="K1829:O1829"/>
    <mergeCell ref="P1829:R1829"/>
    <mergeCell ref="S1829:T1829"/>
    <mergeCell ref="U1829:W1829"/>
    <mergeCell ref="X1830:Y1830"/>
    <mergeCell ref="Z1830:AA1830"/>
    <mergeCell ref="C1830:D1830"/>
    <mergeCell ref="E1830:G1830"/>
    <mergeCell ref="H1830:J1830"/>
    <mergeCell ref="K1830:O1830"/>
    <mergeCell ref="P1830:R1830"/>
    <mergeCell ref="S1830:T1830"/>
    <mergeCell ref="U1830:W1830"/>
    <mergeCell ref="X1831:Y1831"/>
    <mergeCell ref="Z1831:AA1831"/>
    <mergeCell ref="C1831:D1831"/>
    <mergeCell ref="E1831:G1831"/>
    <mergeCell ref="H1831:J1831"/>
    <mergeCell ref="K1831:O1831"/>
    <mergeCell ref="P1831:R1831"/>
    <mergeCell ref="S1831:T1831"/>
    <mergeCell ref="U1831:W1831"/>
    <mergeCell ref="X1832:Y1832"/>
    <mergeCell ref="Z1832:AA1832"/>
    <mergeCell ref="C1832:D1832"/>
    <mergeCell ref="E1832:G1832"/>
    <mergeCell ref="H1832:J1832"/>
    <mergeCell ref="K1832:O1832"/>
    <mergeCell ref="P1832:R1832"/>
    <mergeCell ref="S1832:T1832"/>
    <mergeCell ref="U1832:W1832"/>
    <mergeCell ref="X1833:Y1833"/>
    <mergeCell ref="Z1833:AA1833"/>
    <mergeCell ref="C1833:D1833"/>
    <mergeCell ref="E1833:G1833"/>
    <mergeCell ref="H1833:J1833"/>
    <mergeCell ref="K1833:O1833"/>
    <mergeCell ref="P1833:R1833"/>
    <mergeCell ref="S1833:T1833"/>
    <mergeCell ref="U1833:W1833"/>
    <mergeCell ref="X1834:Y1834"/>
    <mergeCell ref="Z1834:AA1834"/>
    <mergeCell ref="C1834:D1834"/>
    <mergeCell ref="E1834:G1834"/>
    <mergeCell ref="H1834:J1834"/>
    <mergeCell ref="K1834:O1834"/>
    <mergeCell ref="P1834:R1834"/>
    <mergeCell ref="S1834:T1834"/>
    <mergeCell ref="U1834:W1834"/>
    <mergeCell ref="X1835:Y1835"/>
    <mergeCell ref="Z1835:AA1835"/>
    <mergeCell ref="C1835:D1835"/>
    <mergeCell ref="E1835:G1835"/>
    <mergeCell ref="H1835:J1835"/>
    <mergeCell ref="K1835:O1835"/>
    <mergeCell ref="P1835:R1835"/>
    <mergeCell ref="S1835:T1835"/>
    <mergeCell ref="U1835:W1835"/>
    <mergeCell ref="X1836:Y1836"/>
    <mergeCell ref="Z1836:AA1836"/>
    <mergeCell ref="C1836:D1836"/>
    <mergeCell ref="E1836:G1836"/>
    <mergeCell ref="H1836:J1836"/>
    <mergeCell ref="K1836:O1836"/>
    <mergeCell ref="P1836:R1836"/>
    <mergeCell ref="S1836:T1836"/>
    <mergeCell ref="U1836:W1836"/>
    <mergeCell ref="X1837:Y1837"/>
    <mergeCell ref="Z1837:AA1837"/>
    <mergeCell ref="C1837:D1837"/>
    <mergeCell ref="E1837:G1837"/>
    <mergeCell ref="H1837:J1837"/>
    <mergeCell ref="K1837:O1837"/>
    <mergeCell ref="P1837:R1837"/>
    <mergeCell ref="S1837:T1837"/>
    <mergeCell ref="U1837:W1837"/>
    <mergeCell ref="X1838:Y1838"/>
    <mergeCell ref="Z1838:AA1838"/>
    <mergeCell ref="C1838:D1838"/>
    <mergeCell ref="E1838:G1838"/>
    <mergeCell ref="H1838:J1838"/>
    <mergeCell ref="K1838:O1838"/>
    <mergeCell ref="P1838:R1838"/>
    <mergeCell ref="S1838:T1838"/>
    <mergeCell ref="U1838:W1838"/>
    <mergeCell ref="X1839:Y1839"/>
    <mergeCell ref="Z1839:AA1839"/>
    <mergeCell ref="C1839:D1839"/>
    <mergeCell ref="E1839:G1839"/>
    <mergeCell ref="H1839:J1839"/>
    <mergeCell ref="K1839:O1839"/>
    <mergeCell ref="P1839:R1839"/>
    <mergeCell ref="S1839:T1839"/>
    <mergeCell ref="U1839:W1839"/>
    <mergeCell ref="X1840:Y1840"/>
    <mergeCell ref="Z1840:AA1840"/>
    <mergeCell ref="C1840:D1840"/>
    <mergeCell ref="E1840:G1840"/>
    <mergeCell ref="H1840:J1840"/>
    <mergeCell ref="K1840:O1840"/>
    <mergeCell ref="P1840:R1840"/>
    <mergeCell ref="S1840:T1840"/>
    <mergeCell ref="U1840:W1840"/>
    <mergeCell ref="X1841:Y1841"/>
    <mergeCell ref="Z1841:AA1841"/>
    <mergeCell ref="C1841:D1841"/>
    <mergeCell ref="E1841:G1841"/>
    <mergeCell ref="H1841:J1841"/>
    <mergeCell ref="K1841:O1841"/>
    <mergeCell ref="P1841:R1841"/>
    <mergeCell ref="S1841:T1841"/>
    <mergeCell ref="U1841:W1841"/>
    <mergeCell ref="X1842:Y1842"/>
    <mergeCell ref="Z1842:AA1842"/>
    <mergeCell ref="C1842:D1842"/>
    <mergeCell ref="E1842:G1842"/>
    <mergeCell ref="H1842:J1842"/>
    <mergeCell ref="K1842:O1842"/>
    <mergeCell ref="P1842:R1842"/>
    <mergeCell ref="S1842:T1842"/>
    <mergeCell ref="U1842:W1842"/>
    <mergeCell ref="X1843:Y1843"/>
    <mergeCell ref="Z1843:AA1843"/>
    <mergeCell ref="C1843:D1843"/>
    <mergeCell ref="E1843:G1843"/>
    <mergeCell ref="H1843:J1843"/>
    <mergeCell ref="K1843:O1843"/>
    <mergeCell ref="P1843:R1843"/>
    <mergeCell ref="S1843:T1843"/>
    <mergeCell ref="U1843:W1843"/>
    <mergeCell ref="X1844:Y1844"/>
    <mergeCell ref="Z1844:AA1844"/>
    <mergeCell ref="C1844:D1844"/>
    <mergeCell ref="E1844:G1844"/>
    <mergeCell ref="H1844:J1844"/>
    <mergeCell ref="K1844:O1844"/>
    <mergeCell ref="P1844:R1844"/>
    <mergeCell ref="S1844:T1844"/>
    <mergeCell ref="U1844:W1844"/>
    <mergeCell ref="X1845:Y1845"/>
    <mergeCell ref="Z1845:AA1845"/>
    <mergeCell ref="C1845:D1845"/>
    <mergeCell ref="E1845:G1845"/>
    <mergeCell ref="H1845:J1845"/>
    <mergeCell ref="K1845:O1845"/>
    <mergeCell ref="P1845:R1845"/>
    <mergeCell ref="S1845:T1845"/>
    <mergeCell ref="U1845:W1845"/>
    <mergeCell ref="X1846:Y1846"/>
    <mergeCell ref="Z1846:AA1846"/>
    <mergeCell ref="C1846:D1846"/>
    <mergeCell ref="E1846:G1846"/>
    <mergeCell ref="H1846:J1846"/>
    <mergeCell ref="K1846:O1846"/>
    <mergeCell ref="P1846:R1846"/>
    <mergeCell ref="S1846:T1846"/>
    <mergeCell ref="U1846:W1846"/>
    <mergeCell ref="X1847:Y1847"/>
    <mergeCell ref="Z1847:AA1847"/>
    <mergeCell ref="C1847:D1847"/>
    <mergeCell ref="E1847:G1847"/>
    <mergeCell ref="H1847:J1847"/>
    <mergeCell ref="K1847:O1847"/>
    <mergeCell ref="P1847:R1847"/>
    <mergeCell ref="S1847:T1847"/>
    <mergeCell ref="U1847:W1847"/>
    <mergeCell ref="X1848:Y1848"/>
    <mergeCell ref="Z1848:AA1848"/>
    <mergeCell ref="C1848:D1848"/>
    <mergeCell ref="E1848:G1848"/>
    <mergeCell ref="H1848:J1848"/>
    <mergeCell ref="K1848:O1848"/>
    <mergeCell ref="P1848:R1848"/>
    <mergeCell ref="S1848:T1848"/>
    <mergeCell ref="U1848:W1848"/>
    <mergeCell ref="X1849:Y1849"/>
    <mergeCell ref="Z1849:AA1849"/>
    <mergeCell ref="C1849:D1849"/>
    <mergeCell ref="E1849:G1849"/>
    <mergeCell ref="H1849:J1849"/>
    <mergeCell ref="K1849:O1849"/>
    <mergeCell ref="P1849:R1849"/>
    <mergeCell ref="S1849:T1849"/>
    <mergeCell ref="U1849:W1849"/>
    <mergeCell ref="X1850:Y1850"/>
    <mergeCell ref="Z1850:AA1850"/>
    <mergeCell ref="C1850:D1850"/>
    <mergeCell ref="E1850:G1850"/>
    <mergeCell ref="H1850:J1850"/>
    <mergeCell ref="K1850:O1850"/>
    <mergeCell ref="P1850:R1850"/>
    <mergeCell ref="S1850:T1850"/>
    <mergeCell ref="U1850:W1850"/>
    <mergeCell ref="X1851:Y1851"/>
    <mergeCell ref="Z1851:AA1851"/>
    <mergeCell ref="C1851:D1851"/>
    <mergeCell ref="E1851:G1851"/>
    <mergeCell ref="H1851:J1851"/>
    <mergeCell ref="K1851:O1851"/>
    <mergeCell ref="P1851:R1851"/>
    <mergeCell ref="S1851:T1851"/>
    <mergeCell ref="U1851:W1851"/>
    <mergeCell ref="X1852:Y1852"/>
    <mergeCell ref="Z1852:AA1852"/>
    <mergeCell ref="C1852:D1852"/>
    <mergeCell ref="E1852:G1852"/>
    <mergeCell ref="H1852:J1852"/>
    <mergeCell ref="K1852:O1852"/>
    <mergeCell ref="P1852:R1852"/>
    <mergeCell ref="S1852:T1852"/>
    <mergeCell ref="U1852:W1852"/>
    <mergeCell ref="X1853:Y1853"/>
    <mergeCell ref="Z1853:AA1853"/>
    <mergeCell ref="C1853:D1853"/>
    <mergeCell ref="E1853:G1853"/>
    <mergeCell ref="H1853:J1853"/>
    <mergeCell ref="K1853:O1853"/>
    <mergeCell ref="P1853:R1853"/>
    <mergeCell ref="S1853:T1853"/>
    <mergeCell ref="U1853:W1853"/>
    <mergeCell ref="X1854:Y1854"/>
    <mergeCell ref="Z1854:AA1854"/>
    <mergeCell ref="C1854:D1854"/>
    <mergeCell ref="E1854:G1854"/>
    <mergeCell ref="H1854:J1854"/>
    <mergeCell ref="K1854:O1854"/>
    <mergeCell ref="P1854:R1854"/>
    <mergeCell ref="S1854:T1854"/>
    <mergeCell ref="U1854:W1854"/>
    <mergeCell ref="X1855:Y1855"/>
    <mergeCell ref="Z1855:AA1855"/>
    <mergeCell ref="C1855:D1855"/>
    <mergeCell ref="E1855:G1855"/>
    <mergeCell ref="H1855:J1855"/>
    <mergeCell ref="K1855:O1855"/>
    <mergeCell ref="P1855:R1855"/>
    <mergeCell ref="S1855:T1855"/>
    <mergeCell ref="U1855:W1855"/>
    <mergeCell ref="X1856:Y1856"/>
    <mergeCell ref="Z1856:AA1856"/>
    <mergeCell ref="C1856:D1856"/>
    <mergeCell ref="E1856:G1856"/>
    <mergeCell ref="H1856:J1856"/>
    <mergeCell ref="K1856:O1856"/>
    <mergeCell ref="P1856:R1856"/>
    <mergeCell ref="S1856:T1856"/>
    <mergeCell ref="U1856:W1856"/>
    <mergeCell ref="X1857:Y1857"/>
    <mergeCell ref="Z1857:AA1857"/>
    <mergeCell ref="C1857:D1857"/>
    <mergeCell ref="E1857:G1857"/>
    <mergeCell ref="H1857:J1857"/>
    <mergeCell ref="K1857:O1857"/>
    <mergeCell ref="P1857:R1857"/>
    <mergeCell ref="S1857:T1857"/>
    <mergeCell ref="U1857:W1857"/>
    <mergeCell ref="X1858:Y1858"/>
    <mergeCell ref="Z1858:AA1858"/>
    <mergeCell ref="C1858:D1858"/>
    <mergeCell ref="E1858:G1858"/>
    <mergeCell ref="H1858:J1858"/>
    <mergeCell ref="K1858:O1858"/>
    <mergeCell ref="P1858:R1858"/>
    <mergeCell ref="S1858:T1858"/>
    <mergeCell ref="U1858:W1858"/>
    <mergeCell ref="X1859:Y1859"/>
    <mergeCell ref="Z1859:AA1859"/>
    <mergeCell ref="C1859:D1859"/>
    <mergeCell ref="E1859:G1859"/>
    <mergeCell ref="H1859:J1859"/>
    <mergeCell ref="K1859:O1859"/>
    <mergeCell ref="P1859:R1859"/>
    <mergeCell ref="S1859:T1859"/>
    <mergeCell ref="U1859:W1859"/>
    <mergeCell ref="X1860:Y1860"/>
    <mergeCell ref="Z1860:AA1860"/>
    <mergeCell ref="C1860:D1860"/>
    <mergeCell ref="E1860:G1860"/>
    <mergeCell ref="H1860:J1860"/>
    <mergeCell ref="K1860:O1860"/>
    <mergeCell ref="P1860:R1860"/>
    <mergeCell ref="S1860:T1860"/>
    <mergeCell ref="U1860:W1860"/>
    <mergeCell ref="X1861:Y1861"/>
    <mergeCell ref="Z1861:AA1861"/>
    <mergeCell ref="C1861:D1861"/>
    <mergeCell ref="E1861:G1861"/>
    <mergeCell ref="H1861:J1861"/>
    <mergeCell ref="K1861:O1861"/>
    <mergeCell ref="P1861:R1861"/>
    <mergeCell ref="S1861:T1861"/>
    <mergeCell ref="U1861:W1861"/>
    <mergeCell ref="X1862:Y1862"/>
    <mergeCell ref="Z1862:AA1862"/>
    <mergeCell ref="C1862:D1862"/>
    <mergeCell ref="E1862:G1862"/>
    <mergeCell ref="H1862:J1862"/>
    <mergeCell ref="K1862:O1862"/>
    <mergeCell ref="P1862:R1862"/>
    <mergeCell ref="S1862:T1862"/>
    <mergeCell ref="U1862:W1862"/>
    <mergeCell ref="X1863:Y1863"/>
    <mergeCell ref="Z1863:AA1863"/>
    <mergeCell ref="C1863:D1863"/>
    <mergeCell ref="E1863:G1863"/>
    <mergeCell ref="H1863:J1863"/>
    <mergeCell ref="K1863:O1863"/>
    <mergeCell ref="P1863:R1863"/>
    <mergeCell ref="S1863:T1863"/>
    <mergeCell ref="U1863:W1863"/>
    <mergeCell ref="X1864:Y1864"/>
    <mergeCell ref="Z1864:AA1864"/>
    <mergeCell ref="C1864:D1864"/>
    <mergeCell ref="E1864:G1864"/>
    <mergeCell ref="H1864:J1864"/>
    <mergeCell ref="K1864:O1864"/>
    <mergeCell ref="P1864:R1864"/>
    <mergeCell ref="S1864:T1864"/>
    <mergeCell ref="U1864:W1864"/>
    <mergeCell ref="X1865:Y1865"/>
    <mergeCell ref="Z1865:AA1865"/>
    <mergeCell ref="C1865:D1865"/>
    <mergeCell ref="E1865:G1865"/>
    <mergeCell ref="H1865:J1865"/>
    <mergeCell ref="K1865:O1865"/>
    <mergeCell ref="P1865:R1865"/>
    <mergeCell ref="S1865:T1865"/>
    <mergeCell ref="U1865:W1865"/>
    <mergeCell ref="X1866:Y1866"/>
    <mergeCell ref="Z1866:AA1866"/>
    <mergeCell ref="C1866:D1866"/>
    <mergeCell ref="E1866:G1866"/>
    <mergeCell ref="H1866:J1866"/>
    <mergeCell ref="K1866:O1866"/>
    <mergeCell ref="P1866:R1866"/>
    <mergeCell ref="S1866:T1866"/>
    <mergeCell ref="U1866:W1866"/>
    <mergeCell ref="X1867:Y1867"/>
    <mergeCell ref="Z1867:AA1867"/>
    <mergeCell ref="C1867:D1867"/>
    <mergeCell ref="E1867:G1867"/>
    <mergeCell ref="H1867:J1867"/>
    <mergeCell ref="K1867:O1867"/>
    <mergeCell ref="P1867:R1867"/>
    <mergeCell ref="S1867:T1867"/>
    <mergeCell ref="U1867:W1867"/>
    <mergeCell ref="X1868:Y1868"/>
    <mergeCell ref="Z1868:AA1868"/>
    <mergeCell ref="C1868:D1868"/>
    <mergeCell ref="E1868:G1868"/>
    <mergeCell ref="H1868:J1868"/>
    <mergeCell ref="K1868:O1868"/>
    <mergeCell ref="P1868:R1868"/>
    <mergeCell ref="S1868:T1868"/>
    <mergeCell ref="U1868:W1868"/>
    <mergeCell ref="X1869:Y1869"/>
    <mergeCell ref="Z1869:AA1869"/>
    <mergeCell ref="C1869:D1869"/>
    <mergeCell ref="E1869:G1869"/>
    <mergeCell ref="H1869:J1869"/>
    <mergeCell ref="K1869:O1869"/>
    <mergeCell ref="P1869:R1869"/>
    <mergeCell ref="S1869:T1869"/>
    <mergeCell ref="U1869:W1869"/>
    <mergeCell ref="X1870:Y1870"/>
    <mergeCell ref="Z1870:AA1870"/>
    <mergeCell ref="C1870:D1870"/>
    <mergeCell ref="E1870:G1870"/>
    <mergeCell ref="H1870:J1870"/>
    <mergeCell ref="K1870:O1870"/>
    <mergeCell ref="P1870:R1870"/>
    <mergeCell ref="S1870:T1870"/>
    <mergeCell ref="U1870:W1870"/>
    <mergeCell ref="X1871:Y1871"/>
    <mergeCell ref="Z1871:AA1871"/>
    <mergeCell ref="C1871:D1871"/>
    <mergeCell ref="E1871:G1871"/>
    <mergeCell ref="H1871:J1871"/>
    <mergeCell ref="K1871:O1871"/>
    <mergeCell ref="P1871:R1871"/>
    <mergeCell ref="S1871:T1871"/>
    <mergeCell ref="U1871:W1871"/>
    <mergeCell ref="X1872:Y1872"/>
    <mergeCell ref="Z1872:AA1872"/>
    <mergeCell ref="C1872:D1872"/>
    <mergeCell ref="E1872:G1872"/>
    <mergeCell ref="H1872:J1872"/>
    <mergeCell ref="K1872:O1872"/>
    <mergeCell ref="P1872:R1872"/>
    <mergeCell ref="S1872:T1872"/>
    <mergeCell ref="U1872:W1872"/>
    <mergeCell ref="X1873:Y1873"/>
    <mergeCell ref="Z1873:AA1873"/>
    <mergeCell ref="C1873:D1873"/>
    <mergeCell ref="E1873:G1873"/>
    <mergeCell ref="H1873:J1873"/>
    <mergeCell ref="K1873:O1873"/>
    <mergeCell ref="P1873:R1873"/>
    <mergeCell ref="S1873:T1873"/>
    <mergeCell ref="U1873:W1873"/>
    <mergeCell ref="X1874:Y1874"/>
    <mergeCell ref="Z1874:AA1874"/>
    <mergeCell ref="C1874:D1874"/>
    <mergeCell ref="E1874:G1874"/>
    <mergeCell ref="H1874:J1874"/>
    <mergeCell ref="K1874:O1874"/>
    <mergeCell ref="P1874:R1874"/>
    <mergeCell ref="S1874:T1874"/>
    <mergeCell ref="U1874:W1874"/>
    <mergeCell ref="X1875:Y1875"/>
    <mergeCell ref="Z1875:AA1875"/>
    <mergeCell ref="C1875:D1875"/>
    <mergeCell ref="E1875:G1875"/>
    <mergeCell ref="H1875:J1875"/>
    <mergeCell ref="K1875:O1875"/>
    <mergeCell ref="P1875:R1875"/>
    <mergeCell ref="S1875:T1875"/>
    <mergeCell ref="U1875:W1875"/>
    <mergeCell ref="X1876:Y1876"/>
    <mergeCell ref="Z1876:AA1876"/>
    <mergeCell ref="C1876:D1876"/>
    <mergeCell ref="E1876:G1876"/>
    <mergeCell ref="H1876:J1876"/>
    <mergeCell ref="K1876:O1876"/>
    <mergeCell ref="P1876:R1876"/>
    <mergeCell ref="S1876:T1876"/>
    <mergeCell ref="U1876:W1876"/>
    <mergeCell ref="X1877:Y1877"/>
    <mergeCell ref="Z1877:AA1877"/>
    <mergeCell ref="C1877:D1877"/>
    <mergeCell ref="E1877:G1877"/>
    <mergeCell ref="H1877:J1877"/>
    <mergeCell ref="K1877:O1877"/>
    <mergeCell ref="P1877:R1877"/>
    <mergeCell ref="S1877:T1877"/>
    <mergeCell ref="U1877:W1877"/>
    <mergeCell ref="X1878:Y1878"/>
    <mergeCell ref="Z1878:AA1878"/>
    <mergeCell ref="C1878:D1878"/>
    <mergeCell ref="E1878:G1878"/>
    <mergeCell ref="H1878:J1878"/>
    <mergeCell ref="K1878:O1878"/>
    <mergeCell ref="P1878:R1878"/>
    <mergeCell ref="S1878:T1878"/>
    <mergeCell ref="U1878:W1878"/>
    <mergeCell ref="X1879:Y1879"/>
    <mergeCell ref="Z1879:AA1879"/>
    <mergeCell ref="C1879:D1879"/>
    <mergeCell ref="E1879:G1879"/>
    <mergeCell ref="H1879:J1879"/>
    <mergeCell ref="K1879:O1879"/>
    <mergeCell ref="P1879:R1879"/>
    <mergeCell ref="S1879:T1879"/>
    <mergeCell ref="U1879:W1879"/>
    <mergeCell ref="X1880:Y1880"/>
    <mergeCell ref="Z1880:AA1880"/>
    <mergeCell ref="C1880:D1880"/>
    <mergeCell ref="E1880:G1880"/>
    <mergeCell ref="H1880:J1880"/>
    <mergeCell ref="K1880:O1880"/>
    <mergeCell ref="P1880:R1880"/>
    <mergeCell ref="S1880:T1880"/>
    <mergeCell ref="U1880:W1880"/>
    <mergeCell ref="X1881:Y1881"/>
    <mergeCell ref="Z1881:AA1881"/>
    <mergeCell ref="C1881:D1881"/>
    <mergeCell ref="E1881:G1881"/>
    <mergeCell ref="H1881:J1881"/>
    <mergeCell ref="K1881:O1881"/>
    <mergeCell ref="P1881:R1881"/>
    <mergeCell ref="S1881:T1881"/>
    <mergeCell ref="U1881:W1881"/>
    <mergeCell ref="X1882:Y1882"/>
    <mergeCell ref="Z1882:AA1882"/>
    <mergeCell ref="C1882:D1882"/>
    <mergeCell ref="E1882:G1882"/>
    <mergeCell ref="H1882:J1882"/>
    <mergeCell ref="K1882:O1882"/>
    <mergeCell ref="P1882:R1882"/>
    <mergeCell ref="S1882:T1882"/>
    <mergeCell ref="U1882:W1882"/>
    <mergeCell ref="X1883:Y1883"/>
    <mergeCell ref="Z1883:AA1883"/>
    <mergeCell ref="C1883:D1883"/>
    <mergeCell ref="E1883:G1883"/>
    <mergeCell ref="H1883:J1883"/>
    <mergeCell ref="K1883:O1883"/>
    <mergeCell ref="P1883:R1883"/>
    <mergeCell ref="S1883:T1883"/>
    <mergeCell ref="U1883:W1883"/>
    <mergeCell ref="X1884:Y1884"/>
    <mergeCell ref="Z1884:AA1884"/>
    <mergeCell ref="C1884:D1884"/>
    <mergeCell ref="E1884:G1884"/>
    <mergeCell ref="H1884:J1884"/>
    <mergeCell ref="K1884:O1884"/>
    <mergeCell ref="P1884:R1884"/>
    <mergeCell ref="S1884:T1884"/>
    <mergeCell ref="U1884:W1884"/>
    <mergeCell ref="X1885:Y1885"/>
    <mergeCell ref="Z1885:AA1885"/>
    <mergeCell ref="C1885:D1885"/>
    <mergeCell ref="E1885:G1885"/>
    <mergeCell ref="H1885:J1885"/>
    <mergeCell ref="K1885:O1885"/>
    <mergeCell ref="P1885:R1885"/>
    <mergeCell ref="S1885:T1885"/>
    <mergeCell ref="U1885:W1885"/>
    <mergeCell ref="X1886:Y1886"/>
    <mergeCell ref="Z1886:AA1886"/>
    <mergeCell ref="C1886:D1886"/>
    <mergeCell ref="E1886:G1886"/>
    <mergeCell ref="H1886:J1886"/>
    <mergeCell ref="K1886:O1886"/>
    <mergeCell ref="P1886:R1886"/>
    <mergeCell ref="S1886:T1886"/>
    <mergeCell ref="U1886:W1886"/>
    <mergeCell ref="X1887:Y1887"/>
    <mergeCell ref="Z1887:AA1887"/>
    <mergeCell ref="C1887:D1887"/>
    <mergeCell ref="E1887:G1887"/>
    <mergeCell ref="H1887:J1887"/>
    <mergeCell ref="K1887:O1887"/>
    <mergeCell ref="P1887:R1887"/>
    <mergeCell ref="S1887:T1887"/>
    <mergeCell ref="U1887:W1887"/>
    <mergeCell ref="X1888:Y1888"/>
    <mergeCell ref="Z1888:AA1888"/>
    <mergeCell ref="C1888:D1888"/>
    <mergeCell ref="E1888:G1888"/>
    <mergeCell ref="H1888:J1888"/>
    <mergeCell ref="K1888:O1888"/>
    <mergeCell ref="P1888:R1888"/>
    <mergeCell ref="S1888:T1888"/>
    <mergeCell ref="U1888:W1888"/>
    <mergeCell ref="X1889:Y1889"/>
    <mergeCell ref="Z1889:AA1889"/>
    <mergeCell ref="C1889:D1889"/>
    <mergeCell ref="E1889:G1889"/>
    <mergeCell ref="H1889:J1889"/>
    <mergeCell ref="K1889:O1889"/>
    <mergeCell ref="P1889:R1889"/>
    <mergeCell ref="S1889:T1889"/>
    <mergeCell ref="U1889:W1889"/>
    <mergeCell ref="X1890:Y1890"/>
    <mergeCell ref="Z1890:AA1890"/>
    <mergeCell ref="C1890:D1890"/>
    <mergeCell ref="E1890:G1890"/>
    <mergeCell ref="H1890:J1890"/>
    <mergeCell ref="K1890:O1890"/>
    <mergeCell ref="P1890:R1890"/>
    <mergeCell ref="S1890:T1890"/>
    <mergeCell ref="U1890:W1890"/>
    <mergeCell ref="X1891:Y1891"/>
    <mergeCell ref="Z1891:AA1891"/>
    <mergeCell ref="C1891:D1891"/>
    <mergeCell ref="E1891:G1891"/>
    <mergeCell ref="H1891:J1891"/>
    <mergeCell ref="K1891:O1891"/>
    <mergeCell ref="P1891:R1891"/>
    <mergeCell ref="S1891:T1891"/>
    <mergeCell ref="U1891:W1891"/>
    <mergeCell ref="X1892:Y1892"/>
    <mergeCell ref="Z1892:AA1892"/>
    <mergeCell ref="C1892:D1892"/>
    <mergeCell ref="E1892:G1892"/>
    <mergeCell ref="H1892:J1892"/>
    <mergeCell ref="K1892:O1892"/>
    <mergeCell ref="P1892:R1892"/>
    <mergeCell ref="S1892:T1892"/>
    <mergeCell ref="U1892:W1892"/>
    <mergeCell ref="X1893:Y1893"/>
    <mergeCell ref="Z1893:AA1893"/>
    <mergeCell ref="C1893:D1893"/>
    <mergeCell ref="E1893:G1893"/>
    <mergeCell ref="H1893:J1893"/>
    <mergeCell ref="K1893:O1893"/>
    <mergeCell ref="P1893:R1893"/>
    <mergeCell ref="S1893:T1893"/>
    <mergeCell ref="U1893:W1893"/>
    <mergeCell ref="X1894:Y1894"/>
    <mergeCell ref="Z1894:AA1894"/>
    <mergeCell ref="C1894:D1894"/>
    <mergeCell ref="E1894:G1894"/>
    <mergeCell ref="H1894:J1894"/>
    <mergeCell ref="K1894:O1894"/>
    <mergeCell ref="P1894:R1894"/>
    <mergeCell ref="S1894:T1894"/>
    <mergeCell ref="U1894:W1894"/>
    <mergeCell ref="X1895:Y1895"/>
    <mergeCell ref="Z1895:AA1895"/>
    <mergeCell ref="C1895:D1895"/>
    <mergeCell ref="E1895:G1895"/>
    <mergeCell ref="H1895:J1895"/>
    <mergeCell ref="K1895:O1895"/>
    <mergeCell ref="P1895:R1895"/>
    <mergeCell ref="S1895:T1895"/>
    <mergeCell ref="U1895:W1895"/>
    <mergeCell ref="X1896:Y1896"/>
    <mergeCell ref="Z1896:AA1896"/>
    <mergeCell ref="C1896:D1896"/>
    <mergeCell ref="E1896:G1896"/>
    <mergeCell ref="H1896:J1896"/>
    <mergeCell ref="K1896:O1896"/>
    <mergeCell ref="P1896:R1896"/>
    <mergeCell ref="S1896:T1896"/>
    <mergeCell ref="U1896:W1896"/>
    <mergeCell ref="X1897:Y1897"/>
    <mergeCell ref="Z1897:AA1897"/>
    <mergeCell ref="C1897:D1897"/>
    <mergeCell ref="E1897:G1897"/>
    <mergeCell ref="H1897:J1897"/>
    <mergeCell ref="K1897:O1897"/>
    <mergeCell ref="P1897:R1897"/>
    <mergeCell ref="S1897:T1897"/>
    <mergeCell ref="U1897:W1897"/>
    <mergeCell ref="X1898:Y1898"/>
    <mergeCell ref="Z1898:AA1898"/>
    <mergeCell ref="C1898:D1898"/>
    <mergeCell ref="E1898:G1898"/>
    <mergeCell ref="H1898:J1898"/>
    <mergeCell ref="K1898:O1898"/>
    <mergeCell ref="P1898:R1898"/>
    <mergeCell ref="S1898:T1898"/>
    <mergeCell ref="U1898:W1898"/>
    <mergeCell ref="X1899:Y1899"/>
    <mergeCell ref="Z1899:AA1899"/>
    <mergeCell ref="C1899:D1899"/>
    <mergeCell ref="E1899:G1899"/>
    <mergeCell ref="H1899:J1899"/>
    <mergeCell ref="K1899:O1899"/>
    <mergeCell ref="P1899:R1899"/>
    <mergeCell ref="S1899:T1899"/>
    <mergeCell ref="U1899:W1899"/>
    <mergeCell ref="X1900:Y1900"/>
    <mergeCell ref="Z1900:AA1900"/>
    <mergeCell ref="C1900:D1900"/>
    <mergeCell ref="E1900:G1900"/>
    <mergeCell ref="H1900:J1900"/>
    <mergeCell ref="K1900:O1900"/>
    <mergeCell ref="P1900:R1900"/>
    <mergeCell ref="S1900:T1900"/>
    <mergeCell ref="U1900:W1900"/>
    <mergeCell ref="X1901:Y1901"/>
    <mergeCell ref="Z1901:AA1901"/>
    <mergeCell ref="C1901:D1901"/>
    <mergeCell ref="E1901:G1901"/>
    <mergeCell ref="H1901:J1901"/>
    <mergeCell ref="K1901:O1901"/>
    <mergeCell ref="P1901:R1901"/>
    <mergeCell ref="S1901:T1901"/>
    <mergeCell ref="U1901:W1901"/>
    <mergeCell ref="X1902:Y1902"/>
    <mergeCell ref="Z1902:AA1902"/>
    <mergeCell ref="C1902:D1902"/>
    <mergeCell ref="E1902:G1902"/>
    <mergeCell ref="H1902:J1902"/>
    <mergeCell ref="K1902:O1902"/>
    <mergeCell ref="P1902:R1902"/>
    <mergeCell ref="S1902:T1902"/>
    <mergeCell ref="U1902:W1902"/>
    <mergeCell ref="X1903:Y1903"/>
    <mergeCell ref="Z1903:AA1903"/>
    <mergeCell ref="C1903:D1903"/>
    <mergeCell ref="E1903:G1903"/>
    <mergeCell ref="H1903:J1903"/>
    <mergeCell ref="K1903:O1903"/>
    <mergeCell ref="P1903:R1903"/>
    <mergeCell ref="S1903:T1903"/>
    <mergeCell ref="U1903:W1903"/>
    <mergeCell ref="X1904:Y1904"/>
    <mergeCell ref="Z1904:AA1904"/>
    <mergeCell ref="C1904:D1904"/>
    <mergeCell ref="E1904:G1904"/>
    <mergeCell ref="H1904:J1904"/>
    <mergeCell ref="K1904:O1904"/>
    <mergeCell ref="P1904:R1904"/>
    <mergeCell ref="S1904:T1904"/>
    <mergeCell ref="U1904:W1904"/>
    <mergeCell ref="X1905:Y1905"/>
    <mergeCell ref="Z1905:AA1905"/>
    <mergeCell ref="C1905:D1905"/>
    <mergeCell ref="E1905:G1905"/>
    <mergeCell ref="H1905:J1905"/>
    <mergeCell ref="K1905:O1905"/>
    <mergeCell ref="P1905:R1905"/>
    <mergeCell ref="S1905:T1905"/>
    <mergeCell ref="U1905:W1905"/>
    <mergeCell ref="X1906:Y1906"/>
    <mergeCell ref="Z1906:AA1906"/>
    <mergeCell ref="C1906:D1906"/>
    <mergeCell ref="E1906:G1906"/>
    <mergeCell ref="H1906:J1906"/>
    <mergeCell ref="K1906:O1906"/>
    <mergeCell ref="P1906:R1906"/>
    <mergeCell ref="S1906:T1906"/>
    <mergeCell ref="U1906:W1906"/>
    <mergeCell ref="X1907:Y1907"/>
    <mergeCell ref="Z1907:AA1907"/>
    <mergeCell ref="C1907:D1907"/>
    <mergeCell ref="E1907:G1907"/>
    <mergeCell ref="H1907:J1907"/>
    <mergeCell ref="K1907:O1907"/>
    <mergeCell ref="P1907:R1907"/>
    <mergeCell ref="S1907:T1907"/>
    <mergeCell ref="U1907:W1907"/>
    <mergeCell ref="X1908:Y1908"/>
    <mergeCell ref="Z1908:AA1908"/>
    <mergeCell ref="C1908:D1908"/>
    <mergeCell ref="E1908:G1908"/>
    <mergeCell ref="H1908:J1908"/>
    <mergeCell ref="K1908:O1908"/>
    <mergeCell ref="P1908:R1908"/>
    <mergeCell ref="S1908:T1908"/>
    <mergeCell ref="U1908:W1908"/>
    <mergeCell ref="X1909:Y1909"/>
    <mergeCell ref="Z1909:AA1909"/>
    <mergeCell ref="C1909:D1909"/>
    <mergeCell ref="E1909:G1909"/>
    <mergeCell ref="H1909:J1909"/>
    <mergeCell ref="K1909:O1909"/>
    <mergeCell ref="P1909:R1909"/>
    <mergeCell ref="S1909:T1909"/>
    <mergeCell ref="U1909:W1909"/>
    <mergeCell ref="X1910:Y1910"/>
    <mergeCell ref="Z1910:AA1910"/>
    <mergeCell ref="C1910:D1910"/>
    <mergeCell ref="E1910:G1910"/>
    <mergeCell ref="H1910:J1910"/>
    <mergeCell ref="K1910:O1910"/>
    <mergeCell ref="P1910:R1910"/>
    <mergeCell ref="S1910:T1910"/>
    <mergeCell ref="U1910:W1910"/>
    <mergeCell ref="X1911:Y1911"/>
    <mergeCell ref="Z1911:AA1911"/>
    <mergeCell ref="C1911:D1911"/>
    <mergeCell ref="E1911:G1911"/>
    <mergeCell ref="H1911:J1911"/>
    <mergeCell ref="K1911:O1911"/>
    <mergeCell ref="P1911:R1911"/>
    <mergeCell ref="S1911:T1911"/>
    <mergeCell ref="U1911:W1911"/>
    <mergeCell ref="X1912:Y1912"/>
    <mergeCell ref="Z1912:AA1912"/>
    <mergeCell ref="C1912:D1912"/>
    <mergeCell ref="E1912:G1912"/>
    <mergeCell ref="H1912:J1912"/>
    <mergeCell ref="K1912:O1912"/>
    <mergeCell ref="P1912:R1912"/>
    <mergeCell ref="S1912:T1912"/>
    <mergeCell ref="U1912:W1912"/>
    <mergeCell ref="X1913:Y1913"/>
    <mergeCell ref="Z1913:AA1913"/>
    <mergeCell ref="C1913:D1913"/>
    <mergeCell ref="E1913:G1913"/>
    <mergeCell ref="H1913:J1913"/>
    <mergeCell ref="K1913:O1913"/>
    <mergeCell ref="P1913:R1913"/>
    <mergeCell ref="S1913:T1913"/>
    <mergeCell ref="U1913:W1913"/>
    <mergeCell ref="X1914:Y1914"/>
    <mergeCell ref="Z1914:AA1914"/>
    <mergeCell ref="C1914:D1914"/>
    <mergeCell ref="E1914:G1914"/>
    <mergeCell ref="H1914:J1914"/>
    <mergeCell ref="K1914:O1914"/>
    <mergeCell ref="P1914:R1914"/>
    <mergeCell ref="S1914:T1914"/>
    <mergeCell ref="U1914:W1914"/>
    <mergeCell ref="X1915:Y1915"/>
    <mergeCell ref="Z1915:AA1915"/>
    <mergeCell ref="C1915:D1915"/>
    <mergeCell ref="E1915:G1915"/>
    <mergeCell ref="H1915:J1915"/>
    <mergeCell ref="K1915:O1915"/>
    <mergeCell ref="P1915:R1915"/>
    <mergeCell ref="S1915:T1915"/>
    <mergeCell ref="U1915:W1915"/>
    <mergeCell ref="X1916:Y1916"/>
    <mergeCell ref="Z1916:AA1916"/>
    <mergeCell ref="C1916:D1916"/>
    <mergeCell ref="E1916:G1916"/>
    <mergeCell ref="H1916:J1916"/>
    <mergeCell ref="K1916:O1916"/>
    <mergeCell ref="P1916:R1916"/>
    <mergeCell ref="S1916:T1916"/>
    <mergeCell ref="U1916:W1916"/>
    <mergeCell ref="X1917:Y1917"/>
    <mergeCell ref="Z1917:AA1917"/>
    <mergeCell ref="C1917:D1917"/>
    <mergeCell ref="E1917:G1917"/>
    <mergeCell ref="H1917:J1917"/>
    <mergeCell ref="K1917:O1917"/>
    <mergeCell ref="P1917:R1917"/>
    <mergeCell ref="S1917:T1917"/>
    <mergeCell ref="U1917:W1917"/>
    <mergeCell ref="X1918:Y1918"/>
    <mergeCell ref="Z1918:AA1918"/>
    <mergeCell ref="C1918:D1918"/>
    <mergeCell ref="E1918:G1918"/>
    <mergeCell ref="H1918:J1918"/>
    <mergeCell ref="K1918:O1918"/>
    <mergeCell ref="P1918:R1918"/>
    <mergeCell ref="S1918:T1918"/>
    <mergeCell ref="U1918:W1918"/>
    <mergeCell ref="X1919:Y1919"/>
    <mergeCell ref="Z1919:AA1919"/>
    <mergeCell ref="C1919:D1919"/>
    <mergeCell ref="E1919:G1919"/>
    <mergeCell ref="H1919:J1919"/>
    <mergeCell ref="K1919:O1919"/>
    <mergeCell ref="P1919:R1919"/>
    <mergeCell ref="S1919:T1919"/>
    <mergeCell ref="U1919:W1919"/>
    <mergeCell ref="X1920:Y1920"/>
    <mergeCell ref="Z1920:AA1920"/>
    <mergeCell ref="C1920:D1920"/>
    <mergeCell ref="E1920:G1920"/>
    <mergeCell ref="H1920:J1920"/>
    <mergeCell ref="K1920:O1920"/>
    <mergeCell ref="P1920:R1920"/>
    <mergeCell ref="S1920:T1920"/>
    <mergeCell ref="U1920:W1920"/>
    <mergeCell ref="X1921:Y1921"/>
    <mergeCell ref="Z1921:AA1921"/>
    <mergeCell ref="C1921:D1921"/>
    <mergeCell ref="E1921:G1921"/>
    <mergeCell ref="H1921:J1921"/>
    <mergeCell ref="K1921:O1921"/>
    <mergeCell ref="P1921:R1921"/>
    <mergeCell ref="S1921:T1921"/>
    <mergeCell ref="U1921:W1921"/>
    <mergeCell ref="X1922:Y1922"/>
    <mergeCell ref="Z1922:AA1922"/>
    <mergeCell ref="C1922:D1922"/>
    <mergeCell ref="E1922:G1922"/>
    <mergeCell ref="H1922:J1922"/>
    <mergeCell ref="K1922:O1922"/>
    <mergeCell ref="P1922:R1922"/>
    <mergeCell ref="S1922:T1922"/>
    <mergeCell ref="U1922:W1922"/>
    <mergeCell ref="X1923:Y1923"/>
    <mergeCell ref="Z1923:AA1923"/>
    <mergeCell ref="C1923:D1923"/>
    <mergeCell ref="E1923:G1923"/>
    <mergeCell ref="H1923:J1923"/>
    <mergeCell ref="K1923:O1923"/>
    <mergeCell ref="P1923:R1923"/>
    <mergeCell ref="S1923:T1923"/>
    <mergeCell ref="U1923:W1923"/>
    <mergeCell ref="X1924:Y1924"/>
    <mergeCell ref="Z1924:AA1924"/>
    <mergeCell ref="C1924:D1924"/>
    <mergeCell ref="E1924:G1924"/>
    <mergeCell ref="H1924:J1924"/>
    <mergeCell ref="K1924:O1924"/>
    <mergeCell ref="P1924:R1924"/>
    <mergeCell ref="S1924:T1924"/>
    <mergeCell ref="U1924:W1924"/>
    <mergeCell ref="X1925:Y1925"/>
    <mergeCell ref="Z1925:AA1925"/>
    <mergeCell ref="C1925:D1925"/>
    <mergeCell ref="E1925:G1925"/>
    <mergeCell ref="H1925:J1925"/>
    <mergeCell ref="K1925:O1925"/>
    <mergeCell ref="P1925:R1925"/>
    <mergeCell ref="S1925:T1925"/>
    <mergeCell ref="U1925:W1925"/>
    <mergeCell ref="X1975:Y1975"/>
    <mergeCell ref="Z1975:AA1975"/>
    <mergeCell ref="C1975:D1975"/>
    <mergeCell ref="E1975:G1975"/>
    <mergeCell ref="H1975:J1975"/>
    <mergeCell ref="K1975:O1975"/>
    <mergeCell ref="P1975:R1975"/>
    <mergeCell ref="S1975:T1975"/>
    <mergeCell ref="U1975:W1975"/>
    <mergeCell ref="X1976:Y1976"/>
    <mergeCell ref="Z1976:AA1976"/>
    <mergeCell ref="C1976:D1976"/>
    <mergeCell ref="E1976:G1976"/>
    <mergeCell ref="H1976:J1976"/>
    <mergeCell ref="K1976:O1976"/>
    <mergeCell ref="P1976:R1976"/>
    <mergeCell ref="S1976:T1976"/>
    <mergeCell ref="U1976:W1976"/>
    <mergeCell ref="X1977:Y1977"/>
    <mergeCell ref="Z1977:AA1977"/>
    <mergeCell ref="C1977:D1977"/>
    <mergeCell ref="E1977:G1977"/>
    <mergeCell ref="H1977:J1977"/>
    <mergeCell ref="K1977:O1977"/>
    <mergeCell ref="P1977:R1977"/>
    <mergeCell ref="S1977:T1977"/>
    <mergeCell ref="U1977:W1977"/>
    <mergeCell ref="X1978:Y1978"/>
    <mergeCell ref="Z1978:AA1978"/>
    <mergeCell ref="C1978:D1978"/>
    <mergeCell ref="E1978:G1978"/>
    <mergeCell ref="H1978:J1978"/>
    <mergeCell ref="K1978:O1978"/>
    <mergeCell ref="P1978:R1978"/>
    <mergeCell ref="S1978:T1978"/>
    <mergeCell ref="U1978:W1978"/>
    <mergeCell ref="X1979:Y1979"/>
    <mergeCell ref="Z1979:AA1979"/>
    <mergeCell ref="C1979:D1979"/>
    <mergeCell ref="E1979:G1979"/>
    <mergeCell ref="H1979:J1979"/>
    <mergeCell ref="K1979:O1979"/>
    <mergeCell ref="P1979:R1979"/>
    <mergeCell ref="S1979:T1979"/>
    <mergeCell ref="U1979:W1979"/>
    <mergeCell ref="X1980:Y1980"/>
    <mergeCell ref="Z1980:AA1980"/>
    <mergeCell ref="C1980:D1980"/>
    <mergeCell ref="E1980:G1980"/>
    <mergeCell ref="H1980:J1980"/>
    <mergeCell ref="K1980:O1980"/>
    <mergeCell ref="P1980:R1980"/>
    <mergeCell ref="S1980:T1980"/>
    <mergeCell ref="U1980:W1980"/>
    <mergeCell ref="X1981:Y1981"/>
    <mergeCell ref="Z1981:AA1981"/>
    <mergeCell ref="C1981:D1981"/>
    <mergeCell ref="E1981:G1981"/>
    <mergeCell ref="H1981:J1981"/>
    <mergeCell ref="K1981:O1981"/>
    <mergeCell ref="P1981:R1981"/>
    <mergeCell ref="S1981:T1981"/>
    <mergeCell ref="U1981:W1981"/>
    <mergeCell ref="X1982:Y1982"/>
    <mergeCell ref="Z1982:AA1982"/>
    <mergeCell ref="C1982:D1982"/>
    <mergeCell ref="E1982:G1982"/>
    <mergeCell ref="H1982:J1982"/>
    <mergeCell ref="K1982:O1982"/>
    <mergeCell ref="P1982:R1982"/>
    <mergeCell ref="S1982:T1982"/>
    <mergeCell ref="U1982:W1982"/>
    <mergeCell ref="X1983:Y1983"/>
    <mergeCell ref="Z1983:AA1983"/>
    <mergeCell ref="C1983:D1983"/>
    <mergeCell ref="E1983:G1983"/>
    <mergeCell ref="H1983:J1983"/>
    <mergeCell ref="K1983:O1983"/>
    <mergeCell ref="P1983:R1983"/>
    <mergeCell ref="S1983:T1983"/>
    <mergeCell ref="U1983:W1983"/>
    <mergeCell ref="X1984:Y1984"/>
    <mergeCell ref="Z1984:AA1984"/>
    <mergeCell ref="C1984:D1984"/>
    <mergeCell ref="E1984:G1984"/>
    <mergeCell ref="H1984:J1984"/>
    <mergeCell ref="K1984:O1984"/>
    <mergeCell ref="P1984:R1984"/>
    <mergeCell ref="S1984:T1984"/>
    <mergeCell ref="U1984:W1984"/>
    <mergeCell ref="X1985:Y1985"/>
    <mergeCell ref="Z1985:AA1985"/>
    <mergeCell ref="C1985:D1985"/>
    <mergeCell ref="E1985:G1985"/>
    <mergeCell ref="H1985:J1985"/>
    <mergeCell ref="K1985:O1985"/>
    <mergeCell ref="P1985:R1985"/>
    <mergeCell ref="S1985:T1985"/>
    <mergeCell ref="U1985:W1985"/>
    <mergeCell ref="X1986:Y1986"/>
    <mergeCell ref="Z1986:AA1986"/>
    <mergeCell ref="C1986:D1986"/>
    <mergeCell ref="E1986:G1986"/>
    <mergeCell ref="H1986:J1986"/>
    <mergeCell ref="K1986:O1986"/>
    <mergeCell ref="P1986:R1986"/>
    <mergeCell ref="S1986:T1986"/>
    <mergeCell ref="U1986:W1986"/>
    <mergeCell ref="X1987:Y1987"/>
    <mergeCell ref="Z1987:AA1987"/>
    <mergeCell ref="C1987:D1987"/>
    <mergeCell ref="E1987:G1987"/>
    <mergeCell ref="H1987:J1987"/>
    <mergeCell ref="K1987:O1987"/>
    <mergeCell ref="P1987:R1987"/>
    <mergeCell ref="S1987:T1987"/>
    <mergeCell ref="U1987:W1987"/>
    <mergeCell ref="X1988:Y1988"/>
    <mergeCell ref="Z1988:AA1988"/>
    <mergeCell ref="C1988:D1988"/>
    <mergeCell ref="E1988:G1988"/>
    <mergeCell ref="H1988:J1988"/>
    <mergeCell ref="K1988:O1988"/>
    <mergeCell ref="P1988:R1988"/>
    <mergeCell ref="S1988:T1988"/>
    <mergeCell ref="U1988:W1988"/>
    <mergeCell ref="X1989:Y1989"/>
    <mergeCell ref="Z1989:AA1989"/>
    <mergeCell ref="C1989:D1989"/>
    <mergeCell ref="E1989:G1989"/>
    <mergeCell ref="H1989:J1989"/>
    <mergeCell ref="K1989:O1989"/>
    <mergeCell ref="P1989:R1989"/>
    <mergeCell ref="S1989:T1989"/>
    <mergeCell ref="U1989:W1989"/>
    <mergeCell ref="X1990:Y1990"/>
    <mergeCell ref="Z1990:AA1990"/>
    <mergeCell ref="C1990:D1990"/>
    <mergeCell ref="E1990:G1990"/>
    <mergeCell ref="H1990:J1990"/>
    <mergeCell ref="K1990:O1990"/>
    <mergeCell ref="P1990:R1990"/>
    <mergeCell ref="S1990:T1990"/>
    <mergeCell ref="U1990:W1990"/>
    <mergeCell ref="X1991:Y1991"/>
    <mergeCell ref="Z1991:AA1991"/>
    <mergeCell ref="C1991:D1991"/>
    <mergeCell ref="E1991:G1991"/>
    <mergeCell ref="H1991:J1991"/>
    <mergeCell ref="K1991:O1991"/>
    <mergeCell ref="P1991:R1991"/>
    <mergeCell ref="S1991:T1991"/>
    <mergeCell ref="U1991:W1991"/>
    <mergeCell ref="X1992:Y1992"/>
    <mergeCell ref="Z1992:AA1992"/>
    <mergeCell ref="C1992:D1992"/>
    <mergeCell ref="E1992:G1992"/>
    <mergeCell ref="H1992:J1992"/>
    <mergeCell ref="K1992:O1992"/>
    <mergeCell ref="P1992:R1992"/>
    <mergeCell ref="S1992:T1992"/>
    <mergeCell ref="U1992:W1992"/>
    <mergeCell ref="X1993:Y1993"/>
    <mergeCell ref="Z1993:AA1993"/>
    <mergeCell ref="C1993:D1993"/>
    <mergeCell ref="E1993:G1993"/>
    <mergeCell ref="H1993:J1993"/>
    <mergeCell ref="K1993:O1993"/>
    <mergeCell ref="P1993:R1993"/>
    <mergeCell ref="S1993:T1993"/>
    <mergeCell ref="U1993:W1993"/>
    <mergeCell ref="X1994:Y1994"/>
    <mergeCell ref="Z1994:AA1994"/>
    <mergeCell ref="C1994:D1994"/>
    <mergeCell ref="E1994:G1994"/>
    <mergeCell ref="H1994:J1994"/>
    <mergeCell ref="K1994:O1994"/>
    <mergeCell ref="P1994:R1994"/>
    <mergeCell ref="S1994:T1994"/>
    <mergeCell ref="U1994:W1994"/>
    <mergeCell ref="X1995:Y1995"/>
    <mergeCell ref="Z1995:AA1995"/>
    <mergeCell ref="C1995:D1995"/>
    <mergeCell ref="E1995:G1995"/>
    <mergeCell ref="H1995:J1995"/>
    <mergeCell ref="K1995:O1995"/>
    <mergeCell ref="P1995:R1995"/>
    <mergeCell ref="S1995:T1995"/>
    <mergeCell ref="U1995:W1995"/>
    <mergeCell ref="X81:Y81"/>
    <mergeCell ref="Z81:AA81"/>
    <mergeCell ref="AD81:AK81"/>
    <mergeCell ref="C81:D81"/>
    <mergeCell ref="E81:G81"/>
    <mergeCell ref="H81:J81"/>
    <mergeCell ref="K81:O81"/>
    <mergeCell ref="P81:R81"/>
    <mergeCell ref="S81:T81"/>
    <mergeCell ref="U81:W81"/>
    <mergeCell ref="X2003:Y2003"/>
    <mergeCell ref="Z2003:AA2003"/>
    <mergeCell ref="C2003:D2003"/>
    <mergeCell ref="E2003:G2003"/>
    <mergeCell ref="H2003:J2003"/>
    <mergeCell ref="K2003:O2003"/>
    <mergeCell ref="P2003:R2003"/>
    <mergeCell ref="S2003:T2003"/>
    <mergeCell ref="U2003:W2003"/>
    <mergeCell ref="X15:Y15"/>
    <mergeCell ref="Z15:AA15"/>
    <mergeCell ref="C15:D15"/>
    <mergeCell ref="E15:G15"/>
    <mergeCell ref="H15:J15"/>
    <mergeCell ref="K15:O15"/>
    <mergeCell ref="P15:R15"/>
    <mergeCell ref="S15:T15"/>
    <mergeCell ref="U15:W15"/>
    <mergeCell ref="X16:Y16"/>
    <mergeCell ref="Z16:AA16"/>
    <mergeCell ref="AD16:AK16"/>
    <mergeCell ref="C16:D16"/>
    <mergeCell ref="E16:G16"/>
    <mergeCell ref="H16:J16"/>
    <mergeCell ref="K16:O16"/>
    <mergeCell ref="P16:R16"/>
    <mergeCell ref="S16:T16"/>
    <mergeCell ref="U16:W16"/>
    <mergeCell ref="X17:Y17"/>
    <mergeCell ref="Z17:AA17"/>
    <mergeCell ref="AD17:AE17"/>
    <mergeCell ref="AF17:AG17"/>
    <mergeCell ref="AH17:AI17"/>
    <mergeCell ref="C17:D17"/>
    <mergeCell ref="E17:G17"/>
    <mergeCell ref="H17:J17"/>
    <mergeCell ref="K17:O17"/>
    <mergeCell ref="P17:R17"/>
    <mergeCell ref="S17:T17"/>
    <mergeCell ref="U17:W17"/>
    <mergeCell ref="X2004:Y2004"/>
    <mergeCell ref="Z2004:AA2004"/>
    <mergeCell ref="C2004:D2004"/>
    <mergeCell ref="E2004:G2004"/>
    <mergeCell ref="H2004:J2004"/>
    <mergeCell ref="K2004:O2004"/>
    <mergeCell ref="P2004:R2004"/>
    <mergeCell ref="S2004:T2004"/>
    <mergeCell ref="U2004:W2004"/>
    <mergeCell ref="X1996:Y1996"/>
    <mergeCell ref="Z1996:AA1996"/>
    <mergeCell ref="C1996:D1996"/>
    <mergeCell ref="E1996:G1996"/>
    <mergeCell ref="H1996:J1996"/>
    <mergeCell ref="K1996:O1996"/>
    <mergeCell ref="P1996:R1996"/>
    <mergeCell ref="S1996:T1996"/>
    <mergeCell ref="U1996:W1996"/>
    <mergeCell ref="X1997:Y1997"/>
    <mergeCell ref="Z1997:AA1997"/>
    <mergeCell ref="C1997:D1997"/>
    <mergeCell ref="E1997:G1997"/>
    <mergeCell ref="H1997:J1997"/>
    <mergeCell ref="K1997:O1997"/>
    <mergeCell ref="P1997:R1997"/>
    <mergeCell ref="S1997:T1997"/>
    <mergeCell ref="U1997:W1997"/>
    <mergeCell ref="X1998:Y1998"/>
    <mergeCell ref="Z1998:AA1998"/>
    <mergeCell ref="C1998:D1998"/>
    <mergeCell ref="E1998:G1998"/>
    <mergeCell ref="H1998:J1998"/>
    <mergeCell ref="K1998:O1998"/>
    <mergeCell ref="P1998:R1998"/>
    <mergeCell ref="S1998:T1998"/>
    <mergeCell ref="U1998:W1998"/>
    <mergeCell ref="X1999:Y1999"/>
    <mergeCell ref="Z1999:AA1999"/>
    <mergeCell ref="C1999:D1999"/>
    <mergeCell ref="E1999:G1999"/>
    <mergeCell ref="H1999:J1999"/>
    <mergeCell ref="K1999:O1999"/>
    <mergeCell ref="P1999:R1999"/>
    <mergeCell ref="S1999:T1999"/>
    <mergeCell ref="U1999:W1999"/>
    <mergeCell ref="X2000:Y2000"/>
    <mergeCell ref="Z2000:AA2000"/>
    <mergeCell ref="C2000:D2000"/>
    <mergeCell ref="E2000:G2000"/>
    <mergeCell ref="H2000:J2000"/>
    <mergeCell ref="K2000:O2000"/>
    <mergeCell ref="P2000:R2000"/>
    <mergeCell ref="S2000:T2000"/>
    <mergeCell ref="U2000:W2000"/>
    <mergeCell ref="X2001:Y2001"/>
    <mergeCell ref="Z2001:AA2001"/>
    <mergeCell ref="C2001:D2001"/>
    <mergeCell ref="E2001:G2001"/>
    <mergeCell ref="H2001:J2001"/>
    <mergeCell ref="K2001:O2001"/>
    <mergeCell ref="P2001:R2001"/>
    <mergeCell ref="S2001:T2001"/>
    <mergeCell ref="U2001:W2001"/>
    <mergeCell ref="X2002:Y2002"/>
    <mergeCell ref="Z2002:AA2002"/>
    <mergeCell ref="C2002:D2002"/>
    <mergeCell ref="E2002:G2002"/>
    <mergeCell ref="H2002:J2002"/>
    <mergeCell ref="K2002:O2002"/>
    <mergeCell ref="P2002:R2002"/>
    <mergeCell ref="S2002:T2002"/>
    <mergeCell ref="U2002:W2002"/>
    <mergeCell ref="X1926:Y1926"/>
    <mergeCell ref="Z1926:AA1926"/>
    <mergeCell ref="C1926:D1926"/>
    <mergeCell ref="E1926:G1926"/>
    <mergeCell ref="H1926:J1926"/>
    <mergeCell ref="K1926:O1926"/>
    <mergeCell ref="P1926:R1926"/>
    <mergeCell ref="S1926:T1926"/>
    <mergeCell ref="U1926:W1926"/>
    <mergeCell ref="X1927:Y1927"/>
    <mergeCell ref="Z1927:AA1927"/>
    <mergeCell ref="C1927:D1927"/>
    <mergeCell ref="E1927:G1927"/>
    <mergeCell ref="H1927:J1927"/>
    <mergeCell ref="K1927:O1927"/>
    <mergeCell ref="P1927:R1927"/>
    <mergeCell ref="S1927:T1927"/>
    <mergeCell ref="U1927:W1927"/>
    <mergeCell ref="X1928:Y1928"/>
    <mergeCell ref="Z1928:AA1928"/>
    <mergeCell ref="C1928:D1928"/>
    <mergeCell ref="E1928:G1928"/>
    <mergeCell ref="H1928:J1928"/>
    <mergeCell ref="K1928:O1928"/>
    <mergeCell ref="P1928:R1928"/>
    <mergeCell ref="S1928:T1928"/>
    <mergeCell ref="U1928:W1928"/>
    <mergeCell ref="X1929:Y1929"/>
    <mergeCell ref="Z1929:AA1929"/>
    <mergeCell ref="C1929:D1929"/>
    <mergeCell ref="E1929:G1929"/>
    <mergeCell ref="H1929:J1929"/>
    <mergeCell ref="K1929:O1929"/>
    <mergeCell ref="P1929:R1929"/>
    <mergeCell ref="S1929:T1929"/>
    <mergeCell ref="U1929:W1929"/>
    <mergeCell ref="X1930:Y1930"/>
    <mergeCell ref="Z1930:AA1930"/>
    <mergeCell ref="C1930:D1930"/>
    <mergeCell ref="E1930:G1930"/>
    <mergeCell ref="H1930:J1930"/>
    <mergeCell ref="K1930:O1930"/>
    <mergeCell ref="P1930:R1930"/>
    <mergeCell ref="S1930:T1930"/>
    <mergeCell ref="U1930:W1930"/>
    <mergeCell ref="X1931:Y1931"/>
    <mergeCell ref="Z1931:AA1931"/>
    <mergeCell ref="C1931:D1931"/>
    <mergeCell ref="E1931:G1931"/>
    <mergeCell ref="H1931:J1931"/>
    <mergeCell ref="K1931:O1931"/>
    <mergeCell ref="P1931:R1931"/>
    <mergeCell ref="S1931:T1931"/>
    <mergeCell ref="U1931:W1931"/>
    <mergeCell ref="X1932:Y1932"/>
    <mergeCell ref="Z1932:AA1932"/>
    <mergeCell ref="C1932:D1932"/>
    <mergeCell ref="E1932:G1932"/>
    <mergeCell ref="H1932:J1932"/>
    <mergeCell ref="K1932:O1932"/>
    <mergeCell ref="P1932:R1932"/>
    <mergeCell ref="S1932:T1932"/>
    <mergeCell ref="U1932:W1932"/>
    <mergeCell ref="X1933:Y1933"/>
    <mergeCell ref="Z1933:AA1933"/>
    <mergeCell ref="C1933:D1933"/>
    <mergeCell ref="E1933:G1933"/>
    <mergeCell ref="H1933:J1933"/>
    <mergeCell ref="K1933:O1933"/>
    <mergeCell ref="P1933:R1933"/>
    <mergeCell ref="S1933:T1933"/>
    <mergeCell ref="U1933:W1933"/>
    <mergeCell ref="X1934:Y1934"/>
    <mergeCell ref="Z1934:AA1934"/>
    <mergeCell ref="C1934:D1934"/>
    <mergeCell ref="E1934:G1934"/>
    <mergeCell ref="H1934:J1934"/>
    <mergeCell ref="K1934:O1934"/>
    <mergeCell ref="P1934:R1934"/>
    <mergeCell ref="S1934:T1934"/>
    <mergeCell ref="U1934:W1934"/>
    <mergeCell ref="X1935:Y1935"/>
    <mergeCell ref="Z1935:AA1935"/>
    <mergeCell ref="C1935:D1935"/>
    <mergeCell ref="E1935:G1935"/>
    <mergeCell ref="H1935:J1935"/>
    <mergeCell ref="K1935:O1935"/>
    <mergeCell ref="P1935:R1935"/>
    <mergeCell ref="S1935:T1935"/>
    <mergeCell ref="U1935:W1935"/>
    <mergeCell ref="X1936:Y1936"/>
    <mergeCell ref="Z1936:AA1936"/>
    <mergeCell ref="C1936:D1936"/>
    <mergeCell ref="E1936:G1936"/>
    <mergeCell ref="H1936:J1936"/>
    <mergeCell ref="K1936:O1936"/>
    <mergeCell ref="P1936:R1936"/>
    <mergeCell ref="S1936:T1936"/>
    <mergeCell ref="U1936:W1936"/>
    <mergeCell ref="X1937:Y1937"/>
    <mergeCell ref="Z1937:AA1937"/>
    <mergeCell ref="C1937:D1937"/>
    <mergeCell ref="E1937:G1937"/>
    <mergeCell ref="H1937:J1937"/>
    <mergeCell ref="K1937:O1937"/>
    <mergeCell ref="P1937:R1937"/>
    <mergeCell ref="S1937:T1937"/>
    <mergeCell ref="U1937:W1937"/>
    <mergeCell ref="X1938:Y1938"/>
    <mergeCell ref="Z1938:AA1938"/>
    <mergeCell ref="C1938:D1938"/>
    <mergeCell ref="E1938:G1938"/>
    <mergeCell ref="H1938:J1938"/>
    <mergeCell ref="K1938:O1938"/>
    <mergeCell ref="P1938:R1938"/>
    <mergeCell ref="S1938:T1938"/>
    <mergeCell ref="U1938:W1938"/>
    <mergeCell ref="X1939:Y1939"/>
    <mergeCell ref="Z1939:AA1939"/>
    <mergeCell ref="C1939:D1939"/>
    <mergeCell ref="E1939:G1939"/>
    <mergeCell ref="H1939:J1939"/>
    <mergeCell ref="K1939:O1939"/>
    <mergeCell ref="P1939:R1939"/>
    <mergeCell ref="S1939:T1939"/>
    <mergeCell ref="U1939:W1939"/>
    <mergeCell ref="X1940:Y1940"/>
    <mergeCell ref="Z1940:AA1940"/>
    <mergeCell ref="C1940:D1940"/>
    <mergeCell ref="E1940:G1940"/>
    <mergeCell ref="H1940:J1940"/>
    <mergeCell ref="K1940:O1940"/>
    <mergeCell ref="P1940:R1940"/>
    <mergeCell ref="S1940:T1940"/>
    <mergeCell ref="U1940:W1940"/>
    <mergeCell ref="X1941:Y1941"/>
    <mergeCell ref="Z1941:AA1941"/>
    <mergeCell ref="C1941:D1941"/>
    <mergeCell ref="E1941:G1941"/>
    <mergeCell ref="H1941:J1941"/>
    <mergeCell ref="K1941:O1941"/>
    <mergeCell ref="P1941:R1941"/>
    <mergeCell ref="S1941:T1941"/>
    <mergeCell ref="U1941:W1941"/>
    <mergeCell ref="X1942:Y1942"/>
    <mergeCell ref="Z1942:AA1942"/>
    <mergeCell ref="C1942:D1942"/>
    <mergeCell ref="E1942:G1942"/>
    <mergeCell ref="H1942:J1942"/>
    <mergeCell ref="K1942:O1942"/>
    <mergeCell ref="P1942:R1942"/>
    <mergeCell ref="S1942:T1942"/>
    <mergeCell ref="U1942:W1942"/>
    <mergeCell ref="X1943:Y1943"/>
    <mergeCell ref="Z1943:AA1943"/>
    <mergeCell ref="C1943:D1943"/>
    <mergeCell ref="E1943:G1943"/>
    <mergeCell ref="H1943:J1943"/>
    <mergeCell ref="K1943:O1943"/>
    <mergeCell ref="P1943:R1943"/>
    <mergeCell ref="S1943:T1943"/>
    <mergeCell ref="U1943:W1943"/>
    <mergeCell ref="X1944:Y1944"/>
    <mergeCell ref="Z1944:AA1944"/>
    <mergeCell ref="C1944:D1944"/>
    <mergeCell ref="E1944:G1944"/>
    <mergeCell ref="H1944:J1944"/>
    <mergeCell ref="K1944:O1944"/>
    <mergeCell ref="P1944:R1944"/>
    <mergeCell ref="S1944:T1944"/>
    <mergeCell ref="U1944:W1944"/>
    <mergeCell ref="X1945:Y1945"/>
    <mergeCell ref="Z1945:AA1945"/>
    <mergeCell ref="C1945:D1945"/>
    <mergeCell ref="E1945:G1945"/>
    <mergeCell ref="H1945:J1945"/>
    <mergeCell ref="K1945:O1945"/>
    <mergeCell ref="P1945:R1945"/>
    <mergeCell ref="S1945:T1945"/>
    <mergeCell ref="U1945:W1945"/>
    <mergeCell ref="X1946:Y1946"/>
    <mergeCell ref="Z1946:AA1946"/>
    <mergeCell ref="C1946:D1946"/>
    <mergeCell ref="E1946:G1946"/>
    <mergeCell ref="H1946:J1946"/>
    <mergeCell ref="K1946:O1946"/>
    <mergeCell ref="P1946:R1946"/>
    <mergeCell ref="S1946:T1946"/>
    <mergeCell ref="U1946:W1946"/>
    <mergeCell ref="X1947:Y1947"/>
    <mergeCell ref="Z1947:AA1947"/>
    <mergeCell ref="C1947:D1947"/>
    <mergeCell ref="E1947:G1947"/>
    <mergeCell ref="H1947:J1947"/>
    <mergeCell ref="K1947:O1947"/>
    <mergeCell ref="P1947:R1947"/>
    <mergeCell ref="S1947:T1947"/>
    <mergeCell ref="U1947:W1947"/>
    <mergeCell ref="X1948:Y1948"/>
    <mergeCell ref="Z1948:AA1948"/>
    <mergeCell ref="C1948:D1948"/>
    <mergeCell ref="E1948:G1948"/>
    <mergeCell ref="H1948:J1948"/>
    <mergeCell ref="K1948:O1948"/>
    <mergeCell ref="P1948:R1948"/>
    <mergeCell ref="S1948:T1948"/>
    <mergeCell ref="U1948:W1948"/>
    <mergeCell ref="X1949:Y1949"/>
    <mergeCell ref="Z1949:AA1949"/>
    <mergeCell ref="C1949:D1949"/>
    <mergeCell ref="E1949:G1949"/>
    <mergeCell ref="H1949:J1949"/>
    <mergeCell ref="K1949:O1949"/>
    <mergeCell ref="P1949:R1949"/>
    <mergeCell ref="S1949:T1949"/>
    <mergeCell ref="U1949:W1949"/>
    <mergeCell ref="X1950:Y1950"/>
    <mergeCell ref="Z1950:AA1950"/>
    <mergeCell ref="C1950:D1950"/>
    <mergeCell ref="E1950:G1950"/>
    <mergeCell ref="H1950:J1950"/>
    <mergeCell ref="K1950:O1950"/>
    <mergeCell ref="P1950:R1950"/>
    <mergeCell ref="S1950:T1950"/>
    <mergeCell ref="U1950:W1950"/>
    <mergeCell ref="X1951:Y1951"/>
    <mergeCell ref="Z1951:AA1951"/>
    <mergeCell ref="C1951:D1951"/>
    <mergeCell ref="E1951:G1951"/>
    <mergeCell ref="H1951:J1951"/>
    <mergeCell ref="K1951:O1951"/>
    <mergeCell ref="P1951:R1951"/>
    <mergeCell ref="S1951:T1951"/>
    <mergeCell ref="U1951:W1951"/>
    <mergeCell ref="X1952:Y1952"/>
    <mergeCell ref="Z1952:AA1952"/>
    <mergeCell ref="C1952:D1952"/>
    <mergeCell ref="E1952:G1952"/>
    <mergeCell ref="H1952:J1952"/>
    <mergeCell ref="K1952:O1952"/>
    <mergeCell ref="P1952:R1952"/>
    <mergeCell ref="S1952:T1952"/>
    <mergeCell ref="U1952:W1952"/>
    <mergeCell ref="X1953:Y1953"/>
    <mergeCell ref="Z1953:AA1953"/>
    <mergeCell ref="C1953:D1953"/>
    <mergeCell ref="E1953:G1953"/>
    <mergeCell ref="H1953:J1953"/>
    <mergeCell ref="K1953:O1953"/>
    <mergeCell ref="P1953:R1953"/>
    <mergeCell ref="S1953:T1953"/>
    <mergeCell ref="U1953:W1953"/>
    <mergeCell ref="X1954:Y1954"/>
    <mergeCell ref="Z1954:AA1954"/>
    <mergeCell ref="C1954:D1954"/>
    <mergeCell ref="E1954:G1954"/>
    <mergeCell ref="H1954:J1954"/>
    <mergeCell ref="K1954:O1954"/>
    <mergeCell ref="P1954:R1954"/>
    <mergeCell ref="S1954:T1954"/>
    <mergeCell ref="U1954:W1954"/>
    <mergeCell ref="X1955:Y1955"/>
    <mergeCell ref="Z1955:AA1955"/>
    <mergeCell ref="C1955:D1955"/>
    <mergeCell ref="E1955:G1955"/>
    <mergeCell ref="H1955:J1955"/>
    <mergeCell ref="K1955:O1955"/>
    <mergeCell ref="P1955:R1955"/>
    <mergeCell ref="S1955:T1955"/>
    <mergeCell ref="U1955:W1955"/>
    <mergeCell ref="X1956:Y1956"/>
    <mergeCell ref="Z1956:AA1956"/>
    <mergeCell ref="C1956:D1956"/>
    <mergeCell ref="E1956:G1956"/>
    <mergeCell ref="H1956:J1956"/>
    <mergeCell ref="K1956:O1956"/>
    <mergeCell ref="P1956:R1956"/>
    <mergeCell ref="S1956:T1956"/>
    <mergeCell ref="U1956:W1956"/>
    <mergeCell ref="X1957:Y1957"/>
    <mergeCell ref="Z1957:AA1957"/>
    <mergeCell ref="C1957:D1957"/>
    <mergeCell ref="E1957:G1957"/>
    <mergeCell ref="H1957:J1957"/>
    <mergeCell ref="K1957:O1957"/>
    <mergeCell ref="P1957:R1957"/>
    <mergeCell ref="S1957:T1957"/>
    <mergeCell ref="U1957:W1957"/>
    <mergeCell ref="X1958:Y1958"/>
    <mergeCell ref="Z1958:AA1958"/>
    <mergeCell ref="C1958:D1958"/>
    <mergeCell ref="E1958:G1958"/>
    <mergeCell ref="H1958:J1958"/>
    <mergeCell ref="K1958:O1958"/>
    <mergeCell ref="P1958:R1958"/>
    <mergeCell ref="S1958:T1958"/>
    <mergeCell ref="U1958:W1958"/>
    <mergeCell ref="X1959:Y1959"/>
    <mergeCell ref="Z1959:AA1959"/>
    <mergeCell ref="C1959:D1959"/>
    <mergeCell ref="E1959:G1959"/>
    <mergeCell ref="H1959:J1959"/>
    <mergeCell ref="K1959:O1959"/>
    <mergeCell ref="P1959:R1959"/>
    <mergeCell ref="S1959:T1959"/>
    <mergeCell ref="U1959:W1959"/>
    <mergeCell ref="X1960:Y1960"/>
    <mergeCell ref="Z1960:AA1960"/>
    <mergeCell ref="C1960:D1960"/>
    <mergeCell ref="E1960:G1960"/>
    <mergeCell ref="H1960:J1960"/>
    <mergeCell ref="K1960:O1960"/>
    <mergeCell ref="P1960:R1960"/>
    <mergeCell ref="S1960:T1960"/>
    <mergeCell ref="U1960:W1960"/>
    <mergeCell ref="X1961:Y1961"/>
    <mergeCell ref="Z1961:AA1961"/>
    <mergeCell ref="C1961:D1961"/>
    <mergeCell ref="E1961:G1961"/>
    <mergeCell ref="H1961:J1961"/>
    <mergeCell ref="K1961:O1961"/>
    <mergeCell ref="P1961:R1961"/>
    <mergeCell ref="S1961:T1961"/>
    <mergeCell ref="U1961:W1961"/>
    <mergeCell ref="X1962:Y1962"/>
    <mergeCell ref="Z1962:AA1962"/>
    <mergeCell ref="C1962:D1962"/>
    <mergeCell ref="E1962:G1962"/>
    <mergeCell ref="H1962:J1962"/>
    <mergeCell ref="K1962:O1962"/>
    <mergeCell ref="P1962:R1962"/>
    <mergeCell ref="S1962:T1962"/>
    <mergeCell ref="U1962:W1962"/>
    <mergeCell ref="X1963:Y1963"/>
    <mergeCell ref="Z1963:AA1963"/>
    <mergeCell ref="C1963:D1963"/>
    <mergeCell ref="E1963:G1963"/>
    <mergeCell ref="H1963:J1963"/>
    <mergeCell ref="K1963:O1963"/>
    <mergeCell ref="P1963:R1963"/>
    <mergeCell ref="S1963:T1963"/>
    <mergeCell ref="U1963:W1963"/>
    <mergeCell ref="X1964:Y1964"/>
    <mergeCell ref="Z1964:AA1964"/>
    <mergeCell ref="C1964:D1964"/>
    <mergeCell ref="E1964:G1964"/>
    <mergeCell ref="H1964:J1964"/>
    <mergeCell ref="K1964:O1964"/>
    <mergeCell ref="P1964:R1964"/>
    <mergeCell ref="S1964:T1964"/>
    <mergeCell ref="U1964:W1964"/>
    <mergeCell ref="X1965:Y1965"/>
    <mergeCell ref="Z1965:AA1965"/>
    <mergeCell ref="C1965:D1965"/>
    <mergeCell ref="E1965:G1965"/>
    <mergeCell ref="H1965:J1965"/>
    <mergeCell ref="K1965:O1965"/>
    <mergeCell ref="P1965:R1965"/>
    <mergeCell ref="S1965:T1965"/>
    <mergeCell ref="U1965:W1965"/>
    <mergeCell ref="X1966:Y1966"/>
    <mergeCell ref="Z1966:AA1966"/>
    <mergeCell ref="C1966:D1966"/>
    <mergeCell ref="E1966:G1966"/>
    <mergeCell ref="H1966:J1966"/>
    <mergeCell ref="K1966:O1966"/>
    <mergeCell ref="P1966:R1966"/>
    <mergeCell ref="S1966:T1966"/>
    <mergeCell ref="U1966:W1966"/>
    <mergeCell ref="X1967:Y1967"/>
    <mergeCell ref="Z1967:AA1967"/>
    <mergeCell ref="C1967:D1967"/>
    <mergeCell ref="E1967:G1967"/>
    <mergeCell ref="H1967:J1967"/>
    <mergeCell ref="K1967:O1967"/>
    <mergeCell ref="P1967:R1967"/>
    <mergeCell ref="S1967:T1967"/>
    <mergeCell ref="U1967:W1967"/>
    <mergeCell ref="X1968:Y1968"/>
    <mergeCell ref="Z1968:AA1968"/>
    <mergeCell ref="C1968:D1968"/>
    <mergeCell ref="E1968:G1968"/>
    <mergeCell ref="H1968:J1968"/>
    <mergeCell ref="K1968:O1968"/>
    <mergeCell ref="P1968:R1968"/>
    <mergeCell ref="S1968:T1968"/>
    <mergeCell ref="U1968:W1968"/>
    <mergeCell ref="X1969:Y1969"/>
    <mergeCell ref="Z1969:AA1969"/>
    <mergeCell ref="C1969:D1969"/>
    <mergeCell ref="E1969:G1969"/>
    <mergeCell ref="H1969:J1969"/>
    <mergeCell ref="K1969:O1969"/>
    <mergeCell ref="P1969:R1969"/>
    <mergeCell ref="S1969:T1969"/>
    <mergeCell ref="U1969:W1969"/>
    <mergeCell ref="X1970:Y1970"/>
    <mergeCell ref="Z1970:AA1970"/>
    <mergeCell ref="C1970:D1970"/>
    <mergeCell ref="E1970:G1970"/>
    <mergeCell ref="H1970:J1970"/>
    <mergeCell ref="K1970:O1970"/>
    <mergeCell ref="P1970:R1970"/>
    <mergeCell ref="S1970:T1970"/>
    <mergeCell ref="U1970:W1970"/>
    <mergeCell ref="X1971:Y1971"/>
    <mergeCell ref="Z1971:AA1971"/>
    <mergeCell ref="C1971:D1971"/>
    <mergeCell ref="E1971:G1971"/>
    <mergeCell ref="H1971:J1971"/>
    <mergeCell ref="K1971:O1971"/>
    <mergeCell ref="P1971:R1971"/>
    <mergeCell ref="S1971:T1971"/>
    <mergeCell ref="U1971:W1971"/>
    <mergeCell ref="X1972:Y1972"/>
    <mergeCell ref="Z1972:AA1972"/>
    <mergeCell ref="C1972:D1972"/>
    <mergeCell ref="E1972:G1972"/>
    <mergeCell ref="H1972:J1972"/>
    <mergeCell ref="K1972:O1972"/>
    <mergeCell ref="P1972:R1972"/>
    <mergeCell ref="S1972:T1972"/>
    <mergeCell ref="U1972:W1972"/>
    <mergeCell ref="X1973:Y1973"/>
    <mergeCell ref="Z1973:AA1973"/>
    <mergeCell ref="C1973:D1973"/>
    <mergeCell ref="E1973:G1973"/>
    <mergeCell ref="H1973:J1973"/>
    <mergeCell ref="K1973:O1973"/>
    <mergeCell ref="P1973:R1973"/>
    <mergeCell ref="S1973:T1973"/>
    <mergeCell ref="U1973:W1973"/>
    <mergeCell ref="X1974:Y1974"/>
    <mergeCell ref="Z1974:AA1974"/>
    <mergeCell ref="C1974:D1974"/>
    <mergeCell ref="E1974:G1974"/>
    <mergeCell ref="H1974:J1974"/>
    <mergeCell ref="K1974:O1974"/>
    <mergeCell ref="P1974:R1974"/>
    <mergeCell ref="S1974:T1974"/>
    <mergeCell ref="U1974:W1974"/>
    <mergeCell ref="X1387:Y1387"/>
    <mergeCell ref="Z1387:AA1387"/>
    <mergeCell ref="C1387:D1387"/>
    <mergeCell ref="E1387:G1387"/>
    <mergeCell ref="H1387:J1387"/>
    <mergeCell ref="K1387:O1387"/>
    <mergeCell ref="P1387:R1387"/>
    <mergeCell ref="S1387:T1387"/>
    <mergeCell ref="U1387:W1387"/>
    <mergeCell ref="X1388:Y1388"/>
    <mergeCell ref="Z1388:AA1388"/>
    <mergeCell ref="C1388:D1388"/>
    <mergeCell ref="E1388:G1388"/>
    <mergeCell ref="H1388:J1388"/>
    <mergeCell ref="K1388:O1388"/>
    <mergeCell ref="P1388:R1388"/>
    <mergeCell ref="S1388:T1388"/>
    <mergeCell ref="U1388:W1388"/>
    <mergeCell ref="X1389:Y1389"/>
    <mergeCell ref="Z1389:AA1389"/>
    <mergeCell ref="C1389:D1389"/>
    <mergeCell ref="E1389:G1389"/>
    <mergeCell ref="H1389:J1389"/>
    <mergeCell ref="K1389:O1389"/>
    <mergeCell ref="P1389:R1389"/>
    <mergeCell ref="S1389:T1389"/>
    <mergeCell ref="U1389:W1389"/>
    <mergeCell ref="X1390:Y1390"/>
    <mergeCell ref="Z1390:AA1390"/>
    <mergeCell ref="C1390:D1390"/>
    <mergeCell ref="E1390:G1390"/>
    <mergeCell ref="H1390:J1390"/>
    <mergeCell ref="K1390:O1390"/>
    <mergeCell ref="P1390:R1390"/>
    <mergeCell ref="S1390:T1390"/>
    <mergeCell ref="U1390:W1390"/>
    <mergeCell ref="X1391:Y1391"/>
    <mergeCell ref="Z1391:AA1391"/>
    <mergeCell ref="C1391:D1391"/>
    <mergeCell ref="E1391:G1391"/>
    <mergeCell ref="H1391:J1391"/>
    <mergeCell ref="K1391:O1391"/>
    <mergeCell ref="P1391:R1391"/>
    <mergeCell ref="S1391:T1391"/>
    <mergeCell ref="U1391:W1391"/>
    <mergeCell ref="X1392:Y1392"/>
    <mergeCell ref="Z1392:AA1392"/>
    <mergeCell ref="C1392:D1392"/>
    <mergeCell ref="E1392:G1392"/>
    <mergeCell ref="H1392:J1392"/>
    <mergeCell ref="K1392:O1392"/>
    <mergeCell ref="P1392:R1392"/>
    <mergeCell ref="S1392:T1392"/>
    <mergeCell ref="U1392:W1392"/>
    <mergeCell ref="X1393:Y1393"/>
    <mergeCell ref="Z1393:AA1393"/>
    <mergeCell ref="C1393:D1393"/>
    <mergeCell ref="E1393:G1393"/>
    <mergeCell ref="H1393:J1393"/>
    <mergeCell ref="K1393:O1393"/>
    <mergeCell ref="P1393:R1393"/>
    <mergeCell ref="S1393:T1393"/>
    <mergeCell ref="U1393:W1393"/>
    <mergeCell ref="X1394:Y1394"/>
    <mergeCell ref="Z1394:AA1394"/>
    <mergeCell ref="C1394:D1394"/>
    <mergeCell ref="E1394:G1394"/>
    <mergeCell ref="H1394:J1394"/>
    <mergeCell ref="K1394:O1394"/>
    <mergeCell ref="P1394:R1394"/>
    <mergeCell ref="S1394:T1394"/>
    <mergeCell ref="U1394:W1394"/>
    <mergeCell ref="X1395:Y1395"/>
    <mergeCell ref="Z1395:AA1395"/>
    <mergeCell ref="C1395:D1395"/>
    <mergeCell ref="E1395:G1395"/>
    <mergeCell ref="H1395:J1395"/>
    <mergeCell ref="K1395:O1395"/>
    <mergeCell ref="P1395:R1395"/>
    <mergeCell ref="S1395:T1395"/>
    <mergeCell ref="U1395:W1395"/>
    <mergeCell ref="X1396:Y1396"/>
    <mergeCell ref="Z1396:AA1396"/>
    <mergeCell ref="C1396:D1396"/>
    <mergeCell ref="E1396:G1396"/>
    <mergeCell ref="H1396:J1396"/>
    <mergeCell ref="K1396:O1396"/>
    <mergeCell ref="P1396:R1396"/>
    <mergeCell ref="S1396:T1396"/>
    <mergeCell ref="U1396:W1396"/>
    <mergeCell ref="X1397:Y1397"/>
    <mergeCell ref="Z1397:AA1397"/>
    <mergeCell ref="C1397:D1397"/>
    <mergeCell ref="E1397:G1397"/>
    <mergeCell ref="H1397:J1397"/>
    <mergeCell ref="K1397:O1397"/>
    <mergeCell ref="P1397:R1397"/>
    <mergeCell ref="S1397:T1397"/>
    <mergeCell ref="U1397:W1397"/>
    <mergeCell ref="X1398:Y1398"/>
    <mergeCell ref="Z1398:AA1398"/>
    <mergeCell ref="C1398:D1398"/>
    <mergeCell ref="E1398:G1398"/>
    <mergeCell ref="H1398:J1398"/>
    <mergeCell ref="K1398:O1398"/>
    <mergeCell ref="P1398:R1398"/>
    <mergeCell ref="S1398:T1398"/>
    <mergeCell ref="U1398:W1398"/>
    <mergeCell ref="X1399:Y1399"/>
    <mergeCell ref="Z1399:AA1399"/>
    <mergeCell ref="C1399:D1399"/>
    <mergeCell ref="E1399:G1399"/>
    <mergeCell ref="H1399:J1399"/>
    <mergeCell ref="K1399:O1399"/>
    <mergeCell ref="P1399:R1399"/>
    <mergeCell ref="S1399:T1399"/>
    <mergeCell ref="U1399:W1399"/>
    <mergeCell ref="X1400:Y1400"/>
    <mergeCell ref="Z1400:AA1400"/>
    <mergeCell ref="C1400:D1400"/>
    <mergeCell ref="E1400:G1400"/>
    <mergeCell ref="H1400:J1400"/>
    <mergeCell ref="K1400:O1400"/>
    <mergeCell ref="P1400:R1400"/>
    <mergeCell ref="S1400:T1400"/>
    <mergeCell ref="U1400:W1400"/>
    <mergeCell ref="X1401:Y1401"/>
    <mergeCell ref="Z1401:AA1401"/>
    <mergeCell ref="C1401:D1401"/>
    <mergeCell ref="E1401:G1401"/>
    <mergeCell ref="H1401:J1401"/>
    <mergeCell ref="K1401:O1401"/>
    <mergeCell ref="P1401:R1401"/>
    <mergeCell ref="S1401:T1401"/>
    <mergeCell ref="U1401:W1401"/>
    <mergeCell ref="X1402:Y1402"/>
    <mergeCell ref="Z1402:AA1402"/>
    <mergeCell ref="C1402:D1402"/>
    <mergeCell ref="E1402:G1402"/>
    <mergeCell ref="H1402:J1402"/>
    <mergeCell ref="K1402:O1402"/>
    <mergeCell ref="P1402:R1402"/>
    <mergeCell ref="S1402:T1402"/>
    <mergeCell ref="U1402:W1402"/>
    <mergeCell ref="X1403:Y1403"/>
    <mergeCell ref="Z1403:AA1403"/>
    <mergeCell ref="C1403:D1403"/>
    <mergeCell ref="E1403:G1403"/>
    <mergeCell ref="H1403:J1403"/>
    <mergeCell ref="K1403:O1403"/>
    <mergeCell ref="P1403:R1403"/>
    <mergeCell ref="S1403:T1403"/>
    <mergeCell ref="U1403:W1403"/>
    <mergeCell ref="X1404:Y1404"/>
    <mergeCell ref="Z1404:AA1404"/>
    <mergeCell ref="C1404:D1404"/>
    <mergeCell ref="E1404:G1404"/>
    <mergeCell ref="H1404:J1404"/>
    <mergeCell ref="K1404:O1404"/>
    <mergeCell ref="P1404:R1404"/>
    <mergeCell ref="S1404:T1404"/>
    <mergeCell ref="U1404:W1404"/>
    <mergeCell ref="X1405:Y1405"/>
    <mergeCell ref="Z1405:AA1405"/>
    <mergeCell ref="C1405:D1405"/>
    <mergeCell ref="E1405:G1405"/>
    <mergeCell ref="H1405:J1405"/>
    <mergeCell ref="K1405:O1405"/>
    <mergeCell ref="P1405:R1405"/>
    <mergeCell ref="S1405:T1405"/>
    <mergeCell ref="U1405:W1405"/>
    <mergeCell ref="X1406:Y1406"/>
    <mergeCell ref="Z1406:AA1406"/>
    <mergeCell ref="C1406:D1406"/>
    <mergeCell ref="E1406:G1406"/>
    <mergeCell ref="H1406:J1406"/>
    <mergeCell ref="K1406:O1406"/>
    <mergeCell ref="P1406:R1406"/>
    <mergeCell ref="S1406:T1406"/>
    <mergeCell ref="U1406:W1406"/>
    <mergeCell ref="X1407:Y1407"/>
    <mergeCell ref="Z1407:AA1407"/>
    <mergeCell ref="C1407:D1407"/>
    <mergeCell ref="E1407:G1407"/>
    <mergeCell ref="H1407:J1407"/>
    <mergeCell ref="K1407:O1407"/>
    <mergeCell ref="P1407:R1407"/>
    <mergeCell ref="S1407:T1407"/>
    <mergeCell ref="U1407:W1407"/>
    <mergeCell ref="X1408:Y1408"/>
    <mergeCell ref="Z1408:AA1408"/>
    <mergeCell ref="C1408:D1408"/>
    <mergeCell ref="E1408:G1408"/>
    <mergeCell ref="H1408:J1408"/>
    <mergeCell ref="K1408:O1408"/>
    <mergeCell ref="P1408:R1408"/>
    <mergeCell ref="S1408:T1408"/>
    <mergeCell ref="U1408:W1408"/>
    <mergeCell ref="X1409:Y1409"/>
    <mergeCell ref="Z1409:AA1409"/>
    <mergeCell ref="C1409:D1409"/>
    <mergeCell ref="E1409:G1409"/>
    <mergeCell ref="H1409:J1409"/>
    <mergeCell ref="K1409:O1409"/>
    <mergeCell ref="P1409:R1409"/>
    <mergeCell ref="S1409:T1409"/>
    <mergeCell ref="U1409:W1409"/>
    <mergeCell ref="X1410:Y1410"/>
    <mergeCell ref="Z1410:AA1410"/>
    <mergeCell ref="C1410:D1410"/>
    <mergeCell ref="E1410:G1410"/>
    <mergeCell ref="H1410:J1410"/>
    <mergeCell ref="K1410:O1410"/>
    <mergeCell ref="P1410:R1410"/>
    <mergeCell ref="S1410:T1410"/>
    <mergeCell ref="U1410:W1410"/>
    <mergeCell ref="X1411:Y1411"/>
    <mergeCell ref="Z1411:AA1411"/>
    <mergeCell ref="C1411:D1411"/>
    <mergeCell ref="E1411:G1411"/>
    <mergeCell ref="H1411:J1411"/>
    <mergeCell ref="K1411:O1411"/>
    <mergeCell ref="P1411:R1411"/>
    <mergeCell ref="S1411:T1411"/>
    <mergeCell ref="U1411:W1411"/>
    <mergeCell ref="X1412:Y1412"/>
    <mergeCell ref="Z1412:AA1412"/>
    <mergeCell ref="C1412:D1412"/>
    <mergeCell ref="E1412:G1412"/>
    <mergeCell ref="H1412:J1412"/>
    <mergeCell ref="K1412:O1412"/>
    <mergeCell ref="P1412:R1412"/>
    <mergeCell ref="S1412:T1412"/>
    <mergeCell ref="U1412:W1412"/>
    <mergeCell ref="X1413:Y1413"/>
    <mergeCell ref="Z1413:AA1413"/>
    <mergeCell ref="C1413:D1413"/>
    <mergeCell ref="E1413:G1413"/>
    <mergeCell ref="H1413:J1413"/>
    <mergeCell ref="K1413:O1413"/>
    <mergeCell ref="P1413:R1413"/>
    <mergeCell ref="S1413:T1413"/>
    <mergeCell ref="U1413:W1413"/>
    <mergeCell ref="X1414:Y1414"/>
    <mergeCell ref="Z1414:AA1414"/>
    <mergeCell ref="C1414:D1414"/>
    <mergeCell ref="E1414:G1414"/>
    <mergeCell ref="H1414:J1414"/>
    <mergeCell ref="K1414:O1414"/>
    <mergeCell ref="P1414:R1414"/>
    <mergeCell ref="S1414:T1414"/>
    <mergeCell ref="U1414:W1414"/>
    <mergeCell ref="X1415:Y1415"/>
    <mergeCell ref="Z1415:AA1415"/>
    <mergeCell ref="C1415:D1415"/>
    <mergeCell ref="E1415:G1415"/>
    <mergeCell ref="H1415:J1415"/>
    <mergeCell ref="K1415:O1415"/>
    <mergeCell ref="P1415:R1415"/>
    <mergeCell ref="S1415:T1415"/>
    <mergeCell ref="U1415:W1415"/>
    <mergeCell ref="X1416:Y1416"/>
    <mergeCell ref="Z1416:AA1416"/>
    <mergeCell ref="C1416:D1416"/>
    <mergeCell ref="E1416:G1416"/>
    <mergeCell ref="H1416:J1416"/>
    <mergeCell ref="K1416:O1416"/>
    <mergeCell ref="P1416:R1416"/>
    <mergeCell ref="S1416:T1416"/>
    <mergeCell ref="U1416:W1416"/>
    <mergeCell ref="X1417:Y1417"/>
    <mergeCell ref="Z1417:AA1417"/>
    <mergeCell ref="C1417:D1417"/>
    <mergeCell ref="E1417:G1417"/>
    <mergeCell ref="H1417:J1417"/>
    <mergeCell ref="K1417:O1417"/>
    <mergeCell ref="P1417:R1417"/>
    <mergeCell ref="S1417:T1417"/>
    <mergeCell ref="U1417:W1417"/>
    <mergeCell ref="X1418:Y1418"/>
    <mergeCell ref="Z1418:AA1418"/>
    <mergeCell ref="C1418:D1418"/>
    <mergeCell ref="E1418:G1418"/>
    <mergeCell ref="H1418:J1418"/>
    <mergeCell ref="K1418:O1418"/>
    <mergeCell ref="P1418:R1418"/>
    <mergeCell ref="S1418:T1418"/>
    <mergeCell ref="U1418:W1418"/>
    <mergeCell ref="X1419:Y1419"/>
    <mergeCell ref="Z1419:AA1419"/>
    <mergeCell ref="C1419:D1419"/>
    <mergeCell ref="E1419:G1419"/>
    <mergeCell ref="H1419:J1419"/>
    <mergeCell ref="K1419:O1419"/>
    <mergeCell ref="P1419:R1419"/>
    <mergeCell ref="S1419:T1419"/>
    <mergeCell ref="U1419:W1419"/>
    <mergeCell ref="X1420:Y1420"/>
    <mergeCell ref="Z1420:AA1420"/>
    <mergeCell ref="C1420:D1420"/>
    <mergeCell ref="E1420:G1420"/>
    <mergeCell ref="H1420:J1420"/>
    <mergeCell ref="K1420:O1420"/>
    <mergeCell ref="P1420:R1420"/>
    <mergeCell ref="S1420:T1420"/>
    <mergeCell ref="U1420:W1420"/>
    <mergeCell ref="X1421:Y1421"/>
    <mergeCell ref="Z1421:AA1421"/>
    <mergeCell ref="C1421:D1421"/>
    <mergeCell ref="E1421:G1421"/>
    <mergeCell ref="H1421:J1421"/>
    <mergeCell ref="K1421:O1421"/>
    <mergeCell ref="P1421:R1421"/>
    <mergeCell ref="S1421:T1421"/>
    <mergeCell ref="U1421:W1421"/>
    <mergeCell ref="X1422:Y1422"/>
    <mergeCell ref="Z1422:AA1422"/>
    <mergeCell ref="C1422:D1422"/>
    <mergeCell ref="E1422:G1422"/>
    <mergeCell ref="H1422:J1422"/>
    <mergeCell ref="K1422:O1422"/>
    <mergeCell ref="P1422:R1422"/>
    <mergeCell ref="S1422:T1422"/>
    <mergeCell ref="U1422:W1422"/>
    <mergeCell ref="X1423:Y1423"/>
    <mergeCell ref="Z1423:AA1423"/>
    <mergeCell ref="C1423:D1423"/>
    <mergeCell ref="E1423:G1423"/>
    <mergeCell ref="H1423:J1423"/>
    <mergeCell ref="K1423:O1423"/>
    <mergeCell ref="P1423:R1423"/>
    <mergeCell ref="S1423:T1423"/>
    <mergeCell ref="U1423:W1423"/>
    <mergeCell ref="X1424:Y1424"/>
    <mergeCell ref="Z1424:AA1424"/>
    <mergeCell ref="C1424:D1424"/>
    <mergeCell ref="E1424:G1424"/>
    <mergeCell ref="H1424:J1424"/>
    <mergeCell ref="K1424:O1424"/>
    <mergeCell ref="P1424:R1424"/>
    <mergeCell ref="S1424:T1424"/>
    <mergeCell ref="U1424:W1424"/>
    <mergeCell ref="X1425:Y1425"/>
    <mergeCell ref="Z1425:AA1425"/>
    <mergeCell ref="C1425:D1425"/>
    <mergeCell ref="E1425:G1425"/>
    <mergeCell ref="H1425:J1425"/>
    <mergeCell ref="K1425:O1425"/>
    <mergeCell ref="P1425:R1425"/>
    <mergeCell ref="S1425:T1425"/>
    <mergeCell ref="U1425:W1425"/>
    <mergeCell ref="X1426:Y1426"/>
    <mergeCell ref="Z1426:AA1426"/>
    <mergeCell ref="C1426:D1426"/>
    <mergeCell ref="E1426:G1426"/>
    <mergeCell ref="H1426:J1426"/>
    <mergeCell ref="K1426:O1426"/>
    <mergeCell ref="P1426:R1426"/>
    <mergeCell ref="S1426:T1426"/>
    <mergeCell ref="U1426:W1426"/>
    <mergeCell ref="X1427:Y1427"/>
    <mergeCell ref="Z1427:AA1427"/>
    <mergeCell ref="C1427:D1427"/>
    <mergeCell ref="E1427:G1427"/>
    <mergeCell ref="H1427:J1427"/>
    <mergeCell ref="K1427:O1427"/>
    <mergeCell ref="P1427:R1427"/>
    <mergeCell ref="S1427:T1427"/>
    <mergeCell ref="U1427:W1427"/>
    <mergeCell ref="X1428:Y1428"/>
    <mergeCell ref="Z1428:AA1428"/>
    <mergeCell ref="C1428:D1428"/>
    <mergeCell ref="E1428:G1428"/>
    <mergeCell ref="H1428:J1428"/>
    <mergeCell ref="K1428:O1428"/>
    <mergeCell ref="P1428:R1428"/>
    <mergeCell ref="S1428:T1428"/>
    <mergeCell ref="U1428:W1428"/>
    <mergeCell ref="X1429:Y1429"/>
    <mergeCell ref="Z1429:AA1429"/>
    <mergeCell ref="C1429:D1429"/>
    <mergeCell ref="E1429:G1429"/>
    <mergeCell ref="H1429:J1429"/>
    <mergeCell ref="K1429:O1429"/>
    <mergeCell ref="P1429:R1429"/>
    <mergeCell ref="S1429:T1429"/>
    <mergeCell ref="U1429:W1429"/>
    <mergeCell ref="X1430:Y1430"/>
    <mergeCell ref="Z1430:AA1430"/>
    <mergeCell ref="C1430:D1430"/>
    <mergeCell ref="E1430:G1430"/>
    <mergeCell ref="H1430:J1430"/>
    <mergeCell ref="K1430:O1430"/>
    <mergeCell ref="P1430:R1430"/>
    <mergeCell ref="S1430:T1430"/>
    <mergeCell ref="U1430:W1430"/>
    <mergeCell ref="X1431:Y1431"/>
    <mergeCell ref="Z1431:AA1431"/>
    <mergeCell ref="C1431:D1431"/>
    <mergeCell ref="E1431:G1431"/>
    <mergeCell ref="H1431:J1431"/>
    <mergeCell ref="K1431:O1431"/>
    <mergeCell ref="P1431:R1431"/>
    <mergeCell ref="S1431:T1431"/>
    <mergeCell ref="U1431:W1431"/>
    <mergeCell ref="X1432:Y1432"/>
    <mergeCell ref="Z1432:AA1432"/>
    <mergeCell ref="C1432:D1432"/>
    <mergeCell ref="E1432:G1432"/>
    <mergeCell ref="H1432:J1432"/>
    <mergeCell ref="K1432:O1432"/>
    <mergeCell ref="P1432:R1432"/>
    <mergeCell ref="S1432:T1432"/>
    <mergeCell ref="U1432:W1432"/>
    <mergeCell ref="X1433:Y1433"/>
    <mergeCell ref="Z1433:AA1433"/>
    <mergeCell ref="C1433:D1433"/>
    <mergeCell ref="E1433:G1433"/>
    <mergeCell ref="H1433:J1433"/>
    <mergeCell ref="K1433:O1433"/>
    <mergeCell ref="P1433:R1433"/>
    <mergeCell ref="S1433:T1433"/>
    <mergeCell ref="U1433:W1433"/>
    <mergeCell ref="X1434:Y1434"/>
    <mergeCell ref="Z1434:AA1434"/>
    <mergeCell ref="C1434:D1434"/>
    <mergeCell ref="E1434:G1434"/>
    <mergeCell ref="H1434:J1434"/>
    <mergeCell ref="K1434:O1434"/>
    <mergeCell ref="P1434:R1434"/>
    <mergeCell ref="S1434:T1434"/>
    <mergeCell ref="U1434:W1434"/>
    <mergeCell ref="X1435:Y1435"/>
    <mergeCell ref="Z1435:AA1435"/>
    <mergeCell ref="C1435:D1435"/>
    <mergeCell ref="E1435:G1435"/>
    <mergeCell ref="H1435:J1435"/>
    <mergeCell ref="K1435:O1435"/>
    <mergeCell ref="P1435:R1435"/>
    <mergeCell ref="S1435:T1435"/>
    <mergeCell ref="U1435:W1435"/>
    <mergeCell ref="X1436:Y1436"/>
    <mergeCell ref="Z1436:AA1436"/>
    <mergeCell ref="C1436:D1436"/>
    <mergeCell ref="E1436:G1436"/>
    <mergeCell ref="H1436:J1436"/>
    <mergeCell ref="K1436:O1436"/>
    <mergeCell ref="P1436:R1436"/>
    <mergeCell ref="S1436:T1436"/>
    <mergeCell ref="U1436:W1436"/>
    <mergeCell ref="X1437:Y1437"/>
    <mergeCell ref="Z1437:AA1437"/>
    <mergeCell ref="C1437:D1437"/>
    <mergeCell ref="E1437:G1437"/>
    <mergeCell ref="H1437:J1437"/>
    <mergeCell ref="K1437:O1437"/>
    <mergeCell ref="P1437:R1437"/>
    <mergeCell ref="S1437:T1437"/>
    <mergeCell ref="U1437:W1437"/>
    <mergeCell ref="X1438:Y1438"/>
    <mergeCell ref="Z1438:AA1438"/>
    <mergeCell ref="C1438:D1438"/>
    <mergeCell ref="E1438:G1438"/>
    <mergeCell ref="H1438:J1438"/>
    <mergeCell ref="K1438:O1438"/>
    <mergeCell ref="P1438:R1438"/>
    <mergeCell ref="S1438:T1438"/>
    <mergeCell ref="U1438:W1438"/>
    <mergeCell ref="X1439:Y1439"/>
    <mergeCell ref="Z1439:AA1439"/>
    <mergeCell ref="C1439:D1439"/>
    <mergeCell ref="E1439:G1439"/>
    <mergeCell ref="H1439:J1439"/>
    <mergeCell ref="K1439:O1439"/>
    <mergeCell ref="P1439:R1439"/>
    <mergeCell ref="S1439:T1439"/>
    <mergeCell ref="U1439:W1439"/>
    <mergeCell ref="X1440:Y1440"/>
    <mergeCell ref="Z1440:AA1440"/>
    <mergeCell ref="C1440:D1440"/>
    <mergeCell ref="E1440:G1440"/>
    <mergeCell ref="H1440:J1440"/>
    <mergeCell ref="K1440:O1440"/>
    <mergeCell ref="P1440:R1440"/>
    <mergeCell ref="S1440:T1440"/>
    <mergeCell ref="U1440:W1440"/>
    <mergeCell ref="X1441:Y1441"/>
    <mergeCell ref="Z1441:AA1441"/>
    <mergeCell ref="C1441:D1441"/>
    <mergeCell ref="E1441:G1441"/>
    <mergeCell ref="H1441:J1441"/>
    <mergeCell ref="K1441:O1441"/>
    <mergeCell ref="P1441:R1441"/>
    <mergeCell ref="S1441:T1441"/>
    <mergeCell ref="U1441:W1441"/>
    <mergeCell ref="X1442:Y1442"/>
    <mergeCell ref="Z1442:AA1442"/>
    <mergeCell ref="C1442:D1442"/>
    <mergeCell ref="E1442:G1442"/>
    <mergeCell ref="H1442:J1442"/>
    <mergeCell ref="K1442:O1442"/>
    <mergeCell ref="P1442:R1442"/>
    <mergeCell ref="S1442:T1442"/>
    <mergeCell ref="U1442:W1442"/>
    <mergeCell ref="X1443:Y1443"/>
    <mergeCell ref="Z1443:AA1443"/>
    <mergeCell ref="C1443:D1443"/>
    <mergeCell ref="E1443:G1443"/>
    <mergeCell ref="H1443:J1443"/>
    <mergeCell ref="K1443:O1443"/>
    <mergeCell ref="P1443:R1443"/>
    <mergeCell ref="S1443:T1443"/>
    <mergeCell ref="U1443:W1443"/>
    <mergeCell ref="X1444:Y1444"/>
    <mergeCell ref="Z1444:AA1444"/>
    <mergeCell ref="C1444:D1444"/>
    <mergeCell ref="E1444:G1444"/>
    <mergeCell ref="H1444:J1444"/>
    <mergeCell ref="K1444:O1444"/>
    <mergeCell ref="P1444:R1444"/>
    <mergeCell ref="S1444:T1444"/>
    <mergeCell ref="U1444:W1444"/>
    <mergeCell ref="X1445:Y1445"/>
    <mergeCell ref="Z1445:AA1445"/>
    <mergeCell ref="C1445:D1445"/>
    <mergeCell ref="E1445:G1445"/>
    <mergeCell ref="H1445:J1445"/>
    <mergeCell ref="K1445:O1445"/>
    <mergeCell ref="P1445:R1445"/>
    <mergeCell ref="S1445:T1445"/>
    <mergeCell ref="U1445:W1445"/>
    <mergeCell ref="X1446:Y1446"/>
    <mergeCell ref="Z1446:AA1446"/>
    <mergeCell ref="C1446:D1446"/>
    <mergeCell ref="E1446:G1446"/>
    <mergeCell ref="H1446:J1446"/>
    <mergeCell ref="K1446:O1446"/>
    <mergeCell ref="P1446:R1446"/>
    <mergeCell ref="S1446:T1446"/>
    <mergeCell ref="U1446:W1446"/>
    <mergeCell ref="X1447:Y1447"/>
    <mergeCell ref="Z1447:AA1447"/>
    <mergeCell ref="C1447:D1447"/>
    <mergeCell ref="E1447:G1447"/>
    <mergeCell ref="H1447:J1447"/>
    <mergeCell ref="K1447:O1447"/>
    <mergeCell ref="P1447:R1447"/>
    <mergeCell ref="S1447:T1447"/>
    <mergeCell ref="U1447:W1447"/>
    <mergeCell ref="X1448:Y1448"/>
    <mergeCell ref="Z1448:AA1448"/>
    <mergeCell ref="C1448:D1448"/>
    <mergeCell ref="E1448:G1448"/>
    <mergeCell ref="H1448:J1448"/>
    <mergeCell ref="K1448:O1448"/>
    <mergeCell ref="P1448:R1448"/>
    <mergeCell ref="S1448:T1448"/>
    <mergeCell ref="U1448:W1448"/>
    <mergeCell ref="X1449:Y1449"/>
    <mergeCell ref="Z1449:AA1449"/>
    <mergeCell ref="C1449:D1449"/>
    <mergeCell ref="E1449:G1449"/>
    <mergeCell ref="H1449:J1449"/>
    <mergeCell ref="K1449:O1449"/>
    <mergeCell ref="P1449:R1449"/>
    <mergeCell ref="S1449:T1449"/>
    <mergeCell ref="U1449:W1449"/>
    <mergeCell ref="X1450:Y1450"/>
    <mergeCell ref="Z1450:AA1450"/>
    <mergeCell ref="C1450:D1450"/>
    <mergeCell ref="E1450:G1450"/>
    <mergeCell ref="H1450:J1450"/>
    <mergeCell ref="K1450:O1450"/>
    <mergeCell ref="P1450:R1450"/>
    <mergeCell ref="S1450:T1450"/>
    <mergeCell ref="U1450:W1450"/>
    <mergeCell ref="X1451:Y1451"/>
    <mergeCell ref="Z1451:AA1451"/>
    <mergeCell ref="C1451:D1451"/>
    <mergeCell ref="E1451:G1451"/>
    <mergeCell ref="H1451:J1451"/>
    <mergeCell ref="K1451:O1451"/>
    <mergeCell ref="P1451:R1451"/>
    <mergeCell ref="S1451:T1451"/>
    <mergeCell ref="U1451:W1451"/>
    <mergeCell ref="X1452:Y1452"/>
    <mergeCell ref="Z1452:AA1452"/>
    <mergeCell ref="C1452:D1452"/>
    <mergeCell ref="E1452:G1452"/>
    <mergeCell ref="H1452:J1452"/>
    <mergeCell ref="K1452:O1452"/>
    <mergeCell ref="P1452:R1452"/>
    <mergeCell ref="S1452:T1452"/>
    <mergeCell ref="U1452:W1452"/>
    <mergeCell ref="X1453:Y1453"/>
    <mergeCell ref="Z1453:AA1453"/>
    <mergeCell ref="C1453:D1453"/>
    <mergeCell ref="E1453:G1453"/>
    <mergeCell ref="H1453:J1453"/>
    <mergeCell ref="K1453:O1453"/>
    <mergeCell ref="P1453:R1453"/>
    <mergeCell ref="S1453:T1453"/>
    <mergeCell ref="U1453:W1453"/>
    <mergeCell ref="X1454:Y1454"/>
    <mergeCell ref="Z1454:AA1454"/>
    <mergeCell ref="C1454:D1454"/>
    <mergeCell ref="E1454:G1454"/>
    <mergeCell ref="H1454:J1454"/>
    <mergeCell ref="K1454:O1454"/>
    <mergeCell ref="P1454:R1454"/>
    <mergeCell ref="S1454:T1454"/>
    <mergeCell ref="U1454:W1454"/>
    <mergeCell ref="X1455:Y1455"/>
    <mergeCell ref="Z1455:AA1455"/>
    <mergeCell ref="C1455:D1455"/>
    <mergeCell ref="E1455:G1455"/>
    <mergeCell ref="H1455:J1455"/>
    <mergeCell ref="K1455:O1455"/>
    <mergeCell ref="P1455:R1455"/>
    <mergeCell ref="S1455:T1455"/>
    <mergeCell ref="U1455:W1455"/>
    <mergeCell ref="X1456:Y1456"/>
    <mergeCell ref="Z1456:AA1456"/>
    <mergeCell ref="C1456:D1456"/>
    <mergeCell ref="E1456:G1456"/>
    <mergeCell ref="H1456:J1456"/>
    <mergeCell ref="K1456:O1456"/>
    <mergeCell ref="P1456:R1456"/>
    <mergeCell ref="S1456:T1456"/>
    <mergeCell ref="U1456:W1456"/>
    <mergeCell ref="X1457:Y1457"/>
    <mergeCell ref="Z1457:AA1457"/>
    <mergeCell ref="C1457:D1457"/>
    <mergeCell ref="E1457:G1457"/>
    <mergeCell ref="H1457:J1457"/>
    <mergeCell ref="K1457:O1457"/>
    <mergeCell ref="P1457:R1457"/>
    <mergeCell ref="S1457:T1457"/>
    <mergeCell ref="U1457:W1457"/>
    <mergeCell ref="X1458:Y1458"/>
    <mergeCell ref="Z1458:AA1458"/>
    <mergeCell ref="C1458:D1458"/>
    <mergeCell ref="E1458:G1458"/>
    <mergeCell ref="H1458:J1458"/>
    <mergeCell ref="K1458:O1458"/>
    <mergeCell ref="P1458:R1458"/>
    <mergeCell ref="S1458:T1458"/>
    <mergeCell ref="U1458:W1458"/>
    <mergeCell ref="X1459:Y1459"/>
    <mergeCell ref="Z1459:AA1459"/>
    <mergeCell ref="C1459:D1459"/>
    <mergeCell ref="E1459:G1459"/>
    <mergeCell ref="H1459:J1459"/>
    <mergeCell ref="K1459:O1459"/>
    <mergeCell ref="P1459:R1459"/>
    <mergeCell ref="S1459:T1459"/>
    <mergeCell ref="U1459:W1459"/>
    <mergeCell ref="X1460:Y1460"/>
    <mergeCell ref="Z1460:AA1460"/>
    <mergeCell ref="C1460:D1460"/>
    <mergeCell ref="E1460:G1460"/>
    <mergeCell ref="H1460:J1460"/>
    <mergeCell ref="K1460:O1460"/>
    <mergeCell ref="P1460:R1460"/>
    <mergeCell ref="S1460:T1460"/>
    <mergeCell ref="U1460:W1460"/>
    <mergeCell ref="X1461:Y1461"/>
    <mergeCell ref="Z1461:AA1461"/>
    <mergeCell ref="C1461:D1461"/>
    <mergeCell ref="E1461:G1461"/>
    <mergeCell ref="H1461:J1461"/>
    <mergeCell ref="K1461:O1461"/>
    <mergeCell ref="P1461:R1461"/>
    <mergeCell ref="S1461:T1461"/>
    <mergeCell ref="U1461:W1461"/>
    <mergeCell ref="X1462:Y1462"/>
    <mergeCell ref="Z1462:AA1462"/>
    <mergeCell ref="C1462:D1462"/>
    <mergeCell ref="E1462:G1462"/>
    <mergeCell ref="H1462:J1462"/>
    <mergeCell ref="K1462:O1462"/>
    <mergeCell ref="P1462:R1462"/>
    <mergeCell ref="S1462:T1462"/>
    <mergeCell ref="U1462:W1462"/>
    <mergeCell ref="X1463:Y1463"/>
    <mergeCell ref="Z1463:AA1463"/>
    <mergeCell ref="C1463:D1463"/>
    <mergeCell ref="E1463:G1463"/>
    <mergeCell ref="H1463:J1463"/>
    <mergeCell ref="K1463:O1463"/>
    <mergeCell ref="P1463:R1463"/>
    <mergeCell ref="S1463:T1463"/>
    <mergeCell ref="U1463:W1463"/>
    <mergeCell ref="X1464:Y1464"/>
    <mergeCell ref="Z1464:AA1464"/>
    <mergeCell ref="C1464:D1464"/>
    <mergeCell ref="E1464:G1464"/>
    <mergeCell ref="H1464:J1464"/>
    <mergeCell ref="K1464:O1464"/>
    <mergeCell ref="P1464:R1464"/>
    <mergeCell ref="S1464:T1464"/>
    <mergeCell ref="U1464:W1464"/>
    <mergeCell ref="X1465:Y1465"/>
    <mergeCell ref="Z1465:AA1465"/>
    <mergeCell ref="C1465:D1465"/>
    <mergeCell ref="E1465:G1465"/>
    <mergeCell ref="H1465:J1465"/>
    <mergeCell ref="K1465:O1465"/>
    <mergeCell ref="P1465:R1465"/>
    <mergeCell ref="S1465:T1465"/>
    <mergeCell ref="U1465:W1465"/>
    <mergeCell ref="X1466:Y1466"/>
    <mergeCell ref="Z1466:AA1466"/>
    <mergeCell ref="C1466:D1466"/>
    <mergeCell ref="E1466:G1466"/>
    <mergeCell ref="H1466:J1466"/>
    <mergeCell ref="K1466:O1466"/>
    <mergeCell ref="P1466:R1466"/>
    <mergeCell ref="S1466:T1466"/>
    <mergeCell ref="U1466:W1466"/>
    <mergeCell ref="X1467:Y1467"/>
    <mergeCell ref="Z1467:AA1467"/>
    <mergeCell ref="C1467:D1467"/>
    <mergeCell ref="E1467:G1467"/>
    <mergeCell ref="H1467:J1467"/>
    <mergeCell ref="K1467:O1467"/>
    <mergeCell ref="P1467:R1467"/>
    <mergeCell ref="S1467:T1467"/>
    <mergeCell ref="U1467:W1467"/>
    <mergeCell ref="X1468:Y1468"/>
    <mergeCell ref="Z1468:AA1468"/>
    <mergeCell ref="C1468:D1468"/>
    <mergeCell ref="E1468:G1468"/>
    <mergeCell ref="H1468:J1468"/>
    <mergeCell ref="K1468:O1468"/>
    <mergeCell ref="P1468:R1468"/>
    <mergeCell ref="S1468:T1468"/>
    <mergeCell ref="U1468:W1468"/>
    <mergeCell ref="X1469:Y1469"/>
    <mergeCell ref="Z1469:AA1469"/>
    <mergeCell ref="C1469:D1469"/>
    <mergeCell ref="E1469:G1469"/>
    <mergeCell ref="H1469:J1469"/>
    <mergeCell ref="K1469:O1469"/>
    <mergeCell ref="P1469:R1469"/>
    <mergeCell ref="S1469:T1469"/>
    <mergeCell ref="U1469:W1469"/>
    <mergeCell ref="X1470:Y1470"/>
    <mergeCell ref="Z1470:AA1470"/>
    <mergeCell ref="C1470:D1470"/>
    <mergeCell ref="E1470:G1470"/>
    <mergeCell ref="H1470:J1470"/>
    <mergeCell ref="K1470:O1470"/>
    <mergeCell ref="P1470:R1470"/>
    <mergeCell ref="S1470:T1470"/>
    <mergeCell ref="U1470:W1470"/>
    <mergeCell ref="X1471:Y1471"/>
    <mergeCell ref="Z1471:AA1471"/>
    <mergeCell ref="C1471:D1471"/>
    <mergeCell ref="E1471:G1471"/>
    <mergeCell ref="H1471:J1471"/>
    <mergeCell ref="K1471:O1471"/>
    <mergeCell ref="P1471:R1471"/>
    <mergeCell ref="S1471:T1471"/>
    <mergeCell ref="U1471:W1471"/>
    <mergeCell ref="X1472:Y1472"/>
    <mergeCell ref="Z1472:AA1472"/>
    <mergeCell ref="C1472:D1472"/>
    <mergeCell ref="E1472:G1472"/>
    <mergeCell ref="H1472:J1472"/>
    <mergeCell ref="K1472:O1472"/>
    <mergeCell ref="P1472:R1472"/>
    <mergeCell ref="S1472:T1472"/>
    <mergeCell ref="U1472:W1472"/>
    <mergeCell ref="X1473:Y1473"/>
    <mergeCell ref="Z1473:AA1473"/>
    <mergeCell ref="C1473:D1473"/>
    <mergeCell ref="E1473:G1473"/>
    <mergeCell ref="H1473:J1473"/>
    <mergeCell ref="K1473:O1473"/>
    <mergeCell ref="P1473:R1473"/>
    <mergeCell ref="S1473:T1473"/>
    <mergeCell ref="U1473:W1473"/>
    <mergeCell ref="X1474:Y1474"/>
    <mergeCell ref="Z1474:AA1474"/>
    <mergeCell ref="C1474:D1474"/>
    <mergeCell ref="E1474:G1474"/>
    <mergeCell ref="H1474:J1474"/>
    <mergeCell ref="K1474:O1474"/>
    <mergeCell ref="P1474:R1474"/>
    <mergeCell ref="S1474:T1474"/>
    <mergeCell ref="U1474:W1474"/>
    <mergeCell ref="X1475:Y1475"/>
    <mergeCell ref="Z1475:AA1475"/>
    <mergeCell ref="C1475:D1475"/>
    <mergeCell ref="E1475:G1475"/>
    <mergeCell ref="H1475:J1475"/>
    <mergeCell ref="K1475:O1475"/>
    <mergeCell ref="P1475:R1475"/>
    <mergeCell ref="S1475:T1475"/>
    <mergeCell ref="U1475:W1475"/>
    <mergeCell ref="X1476:Y1476"/>
    <mergeCell ref="Z1476:AA1476"/>
    <mergeCell ref="C1476:D1476"/>
    <mergeCell ref="E1476:G1476"/>
    <mergeCell ref="H1476:J1476"/>
    <mergeCell ref="K1476:O1476"/>
    <mergeCell ref="P1476:R1476"/>
    <mergeCell ref="S1476:T1476"/>
    <mergeCell ref="U1476:W1476"/>
    <mergeCell ref="X1477:Y1477"/>
    <mergeCell ref="Z1477:AA1477"/>
    <mergeCell ref="C1477:D1477"/>
    <mergeCell ref="E1477:G1477"/>
    <mergeCell ref="H1477:J1477"/>
    <mergeCell ref="K1477:O1477"/>
    <mergeCell ref="P1477:R1477"/>
    <mergeCell ref="S1477:T1477"/>
    <mergeCell ref="U1477:W1477"/>
    <mergeCell ref="X1478:Y1478"/>
    <mergeCell ref="Z1478:AA1478"/>
    <mergeCell ref="C1478:D1478"/>
    <mergeCell ref="E1478:G1478"/>
    <mergeCell ref="H1478:J1478"/>
    <mergeCell ref="K1478:O1478"/>
    <mergeCell ref="P1478:R1478"/>
    <mergeCell ref="S1478:T1478"/>
    <mergeCell ref="U1478:W1478"/>
    <mergeCell ref="X1479:Y1479"/>
    <mergeCell ref="Z1479:AA1479"/>
    <mergeCell ref="C1479:D1479"/>
    <mergeCell ref="E1479:G1479"/>
    <mergeCell ref="H1479:J1479"/>
    <mergeCell ref="K1479:O1479"/>
    <mergeCell ref="P1479:R1479"/>
    <mergeCell ref="S1479:T1479"/>
    <mergeCell ref="U1479:W1479"/>
    <mergeCell ref="X1480:Y1480"/>
    <mergeCell ref="Z1480:AA1480"/>
    <mergeCell ref="C1480:D1480"/>
    <mergeCell ref="E1480:G1480"/>
    <mergeCell ref="H1480:J1480"/>
    <mergeCell ref="K1480:O1480"/>
    <mergeCell ref="P1480:R1480"/>
    <mergeCell ref="S1480:T1480"/>
    <mergeCell ref="U1480:W1480"/>
    <mergeCell ref="X1481:Y1481"/>
    <mergeCell ref="Z1481:AA1481"/>
    <mergeCell ref="C1481:D1481"/>
    <mergeCell ref="E1481:G1481"/>
    <mergeCell ref="H1481:J1481"/>
    <mergeCell ref="K1481:O1481"/>
    <mergeCell ref="P1481:R1481"/>
    <mergeCell ref="S1481:T1481"/>
    <mergeCell ref="U1481:W1481"/>
    <mergeCell ref="X1482:Y1482"/>
    <mergeCell ref="Z1482:AA1482"/>
    <mergeCell ref="C1482:D1482"/>
    <mergeCell ref="E1482:G1482"/>
    <mergeCell ref="H1482:J1482"/>
    <mergeCell ref="K1482:O1482"/>
    <mergeCell ref="P1482:R1482"/>
    <mergeCell ref="S1482:T1482"/>
    <mergeCell ref="U1482:W1482"/>
    <mergeCell ref="X1483:Y1483"/>
    <mergeCell ref="Z1483:AA1483"/>
    <mergeCell ref="C1483:D1483"/>
    <mergeCell ref="E1483:G1483"/>
    <mergeCell ref="H1483:J1483"/>
    <mergeCell ref="K1483:O1483"/>
    <mergeCell ref="P1483:R1483"/>
    <mergeCell ref="S1483:T1483"/>
    <mergeCell ref="U1483:W1483"/>
    <mergeCell ref="X1484:Y1484"/>
    <mergeCell ref="Z1484:AA1484"/>
    <mergeCell ref="C1484:D1484"/>
    <mergeCell ref="E1484:G1484"/>
    <mergeCell ref="H1484:J1484"/>
    <mergeCell ref="K1484:O1484"/>
    <mergeCell ref="P1484:R1484"/>
    <mergeCell ref="S1484:T1484"/>
    <mergeCell ref="U1484:W1484"/>
    <mergeCell ref="X1485:Y1485"/>
    <mergeCell ref="Z1485:AA1485"/>
    <mergeCell ref="C1485:D1485"/>
    <mergeCell ref="E1485:G1485"/>
    <mergeCell ref="H1485:J1485"/>
    <mergeCell ref="K1485:O1485"/>
    <mergeCell ref="P1485:R1485"/>
    <mergeCell ref="S1485:T1485"/>
    <mergeCell ref="U1485:W1485"/>
    <mergeCell ref="X1486:Y1486"/>
    <mergeCell ref="Z1486:AA1486"/>
    <mergeCell ref="C1486:D1486"/>
    <mergeCell ref="E1486:G1486"/>
    <mergeCell ref="H1486:J1486"/>
    <mergeCell ref="K1486:O1486"/>
    <mergeCell ref="P1486:R1486"/>
    <mergeCell ref="S1486:T1486"/>
    <mergeCell ref="U1486:W1486"/>
    <mergeCell ref="X1487:Y1487"/>
    <mergeCell ref="Z1487:AA1487"/>
    <mergeCell ref="C1487:D1487"/>
    <mergeCell ref="E1487:G1487"/>
    <mergeCell ref="H1487:J1487"/>
    <mergeCell ref="K1487:O1487"/>
    <mergeCell ref="P1487:R1487"/>
    <mergeCell ref="S1487:T1487"/>
    <mergeCell ref="U1487:W1487"/>
    <mergeCell ref="X1488:Y1488"/>
    <mergeCell ref="Z1488:AA1488"/>
    <mergeCell ref="C1488:D1488"/>
    <mergeCell ref="E1488:G1488"/>
    <mergeCell ref="H1488:J1488"/>
    <mergeCell ref="K1488:O1488"/>
    <mergeCell ref="P1488:R1488"/>
    <mergeCell ref="S1488:T1488"/>
    <mergeCell ref="U1488:W1488"/>
    <mergeCell ref="X1489:Y1489"/>
    <mergeCell ref="Z1489:AA1489"/>
    <mergeCell ref="C1489:D1489"/>
    <mergeCell ref="E1489:G1489"/>
    <mergeCell ref="H1489:J1489"/>
    <mergeCell ref="K1489:O1489"/>
    <mergeCell ref="P1489:R1489"/>
    <mergeCell ref="S1489:T1489"/>
    <mergeCell ref="U1489:W1489"/>
    <mergeCell ref="X1490:Y1490"/>
    <mergeCell ref="Z1490:AA1490"/>
    <mergeCell ref="C1490:D1490"/>
    <mergeCell ref="E1490:G1490"/>
    <mergeCell ref="H1490:J1490"/>
    <mergeCell ref="K1490:O1490"/>
    <mergeCell ref="P1490:R1490"/>
    <mergeCell ref="S1490:T1490"/>
    <mergeCell ref="U1490:W1490"/>
    <mergeCell ref="X1491:Y1491"/>
    <mergeCell ref="Z1491:AA1491"/>
    <mergeCell ref="C1491:D1491"/>
    <mergeCell ref="E1491:G1491"/>
    <mergeCell ref="H1491:J1491"/>
    <mergeCell ref="K1491:O1491"/>
    <mergeCell ref="P1491:R1491"/>
    <mergeCell ref="S1491:T1491"/>
    <mergeCell ref="U1491:W1491"/>
    <mergeCell ref="X1492:Y1492"/>
    <mergeCell ref="Z1492:AA1492"/>
    <mergeCell ref="C1492:D1492"/>
    <mergeCell ref="E1492:G1492"/>
    <mergeCell ref="H1492:J1492"/>
    <mergeCell ref="K1492:O1492"/>
    <mergeCell ref="P1492:R1492"/>
    <mergeCell ref="S1492:T1492"/>
    <mergeCell ref="U1492:W1492"/>
    <mergeCell ref="X1493:Y1493"/>
    <mergeCell ref="Z1493:AA1493"/>
    <mergeCell ref="C1493:D1493"/>
    <mergeCell ref="E1493:G1493"/>
    <mergeCell ref="H1493:J1493"/>
    <mergeCell ref="K1493:O1493"/>
    <mergeCell ref="P1493:R1493"/>
    <mergeCell ref="S1493:T1493"/>
    <mergeCell ref="U1493:W1493"/>
    <mergeCell ref="X1494:Y1494"/>
    <mergeCell ref="Z1494:AA1494"/>
    <mergeCell ref="C1494:D1494"/>
    <mergeCell ref="E1494:G1494"/>
    <mergeCell ref="H1494:J1494"/>
    <mergeCell ref="K1494:O1494"/>
    <mergeCell ref="P1494:R1494"/>
    <mergeCell ref="S1494:T1494"/>
    <mergeCell ref="U1494:W1494"/>
    <mergeCell ref="X1495:Y1495"/>
    <mergeCell ref="Z1495:AA1495"/>
    <mergeCell ref="C1495:D1495"/>
    <mergeCell ref="E1495:G1495"/>
    <mergeCell ref="H1495:J1495"/>
    <mergeCell ref="K1495:O1495"/>
    <mergeCell ref="P1495:R1495"/>
    <mergeCell ref="S1495:T1495"/>
    <mergeCell ref="U1495:W1495"/>
    <mergeCell ref="X1496:Y1496"/>
    <mergeCell ref="Z1496:AA1496"/>
    <mergeCell ref="C1496:D1496"/>
    <mergeCell ref="E1496:G1496"/>
    <mergeCell ref="H1496:J1496"/>
    <mergeCell ref="K1496:O1496"/>
    <mergeCell ref="P1496:R1496"/>
    <mergeCell ref="S1496:T1496"/>
    <mergeCell ref="U1496:W1496"/>
    <mergeCell ref="X1497:Y1497"/>
    <mergeCell ref="Z1497:AA1497"/>
    <mergeCell ref="C1497:D1497"/>
    <mergeCell ref="E1497:G1497"/>
    <mergeCell ref="H1497:J1497"/>
    <mergeCell ref="K1497:O1497"/>
    <mergeCell ref="P1497:R1497"/>
    <mergeCell ref="S1497:T1497"/>
    <mergeCell ref="U1497:W1497"/>
    <mergeCell ref="X1498:Y1498"/>
    <mergeCell ref="Z1498:AA1498"/>
    <mergeCell ref="C1498:D1498"/>
    <mergeCell ref="E1498:G1498"/>
    <mergeCell ref="H1498:J1498"/>
    <mergeCell ref="K1498:O1498"/>
    <mergeCell ref="P1498:R1498"/>
    <mergeCell ref="S1498:T1498"/>
    <mergeCell ref="U1498:W1498"/>
    <mergeCell ref="X1499:Y1499"/>
    <mergeCell ref="Z1499:AA1499"/>
    <mergeCell ref="C1499:D1499"/>
    <mergeCell ref="E1499:G1499"/>
    <mergeCell ref="H1499:J1499"/>
    <mergeCell ref="K1499:O1499"/>
    <mergeCell ref="P1499:R1499"/>
    <mergeCell ref="S1499:T1499"/>
    <mergeCell ref="U1499:W1499"/>
    <mergeCell ref="X1500:Y1500"/>
    <mergeCell ref="Z1500:AA1500"/>
    <mergeCell ref="C1500:D1500"/>
    <mergeCell ref="E1500:G1500"/>
    <mergeCell ref="H1500:J1500"/>
    <mergeCell ref="K1500:O1500"/>
    <mergeCell ref="P1500:R1500"/>
    <mergeCell ref="S1500:T1500"/>
    <mergeCell ref="U1500:W1500"/>
    <mergeCell ref="X1501:Y1501"/>
    <mergeCell ref="Z1501:AA1501"/>
    <mergeCell ref="C1501:D1501"/>
    <mergeCell ref="E1501:G1501"/>
    <mergeCell ref="H1501:J1501"/>
    <mergeCell ref="K1501:O1501"/>
    <mergeCell ref="P1501:R1501"/>
    <mergeCell ref="S1501:T1501"/>
    <mergeCell ref="U1501:W1501"/>
    <mergeCell ref="X1502:Y1502"/>
    <mergeCell ref="Z1502:AA1502"/>
    <mergeCell ref="C1502:D1502"/>
    <mergeCell ref="E1502:G1502"/>
    <mergeCell ref="H1502:J1502"/>
    <mergeCell ref="K1502:O1502"/>
    <mergeCell ref="P1502:R1502"/>
    <mergeCell ref="S1502:T1502"/>
    <mergeCell ref="U1502:W1502"/>
    <mergeCell ref="X1503:Y1503"/>
    <mergeCell ref="Z1503:AA1503"/>
    <mergeCell ref="C1503:D1503"/>
    <mergeCell ref="E1503:G1503"/>
    <mergeCell ref="H1503:J1503"/>
    <mergeCell ref="K1503:O1503"/>
    <mergeCell ref="P1503:R1503"/>
    <mergeCell ref="S1503:T1503"/>
    <mergeCell ref="U1503:W1503"/>
    <mergeCell ref="X1504:Y1504"/>
    <mergeCell ref="Z1504:AA1504"/>
    <mergeCell ref="C1504:D1504"/>
    <mergeCell ref="E1504:G1504"/>
    <mergeCell ref="H1504:J1504"/>
    <mergeCell ref="K1504:O1504"/>
    <mergeCell ref="P1504:R1504"/>
    <mergeCell ref="S1504:T1504"/>
    <mergeCell ref="U1504:W1504"/>
    <mergeCell ref="X1505:Y1505"/>
    <mergeCell ref="Z1505:AA1505"/>
    <mergeCell ref="C1505:D1505"/>
    <mergeCell ref="E1505:G1505"/>
    <mergeCell ref="H1505:J1505"/>
    <mergeCell ref="K1505:O1505"/>
    <mergeCell ref="P1505:R1505"/>
    <mergeCell ref="S1505:T1505"/>
    <mergeCell ref="U1505:W1505"/>
    <mergeCell ref="X1506:Y1506"/>
    <mergeCell ref="Z1506:AA1506"/>
    <mergeCell ref="C1506:D1506"/>
    <mergeCell ref="E1506:G1506"/>
    <mergeCell ref="H1506:J1506"/>
    <mergeCell ref="K1506:O1506"/>
    <mergeCell ref="P1506:R1506"/>
    <mergeCell ref="S1506:T1506"/>
    <mergeCell ref="U1506:W1506"/>
    <mergeCell ref="X1507:Y1507"/>
    <mergeCell ref="Z1507:AA1507"/>
    <mergeCell ref="C1507:D1507"/>
    <mergeCell ref="E1507:G1507"/>
    <mergeCell ref="H1507:J1507"/>
    <mergeCell ref="K1507:O1507"/>
    <mergeCell ref="P1507:R1507"/>
    <mergeCell ref="S1507:T1507"/>
    <mergeCell ref="U1507:W1507"/>
    <mergeCell ref="X1508:Y1508"/>
    <mergeCell ref="Z1508:AA1508"/>
    <mergeCell ref="C1508:D1508"/>
    <mergeCell ref="E1508:G1508"/>
    <mergeCell ref="H1508:J1508"/>
    <mergeCell ref="K1508:O1508"/>
    <mergeCell ref="P1508:R1508"/>
    <mergeCell ref="S1508:T1508"/>
    <mergeCell ref="U1508:W1508"/>
    <mergeCell ref="X1509:Y1509"/>
    <mergeCell ref="Z1509:AA1509"/>
    <mergeCell ref="C1509:D1509"/>
    <mergeCell ref="E1509:G1509"/>
    <mergeCell ref="H1509:J1509"/>
    <mergeCell ref="K1509:O1509"/>
    <mergeCell ref="P1509:R1509"/>
    <mergeCell ref="S1509:T1509"/>
    <mergeCell ref="U1509:W1509"/>
    <mergeCell ref="X1510:Y1510"/>
    <mergeCell ref="Z1510:AA1510"/>
    <mergeCell ref="C1510:D1510"/>
    <mergeCell ref="E1510:G1510"/>
    <mergeCell ref="H1510:J1510"/>
    <mergeCell ref="K1510:O1510"/>
    <mergeCell ref="P1510:R1510"/>
    <mergeCell ref="S1510:T1510"/>
    <mergeCell ref="U1510:W1510"/>
    <mergeCell ref="X1511:Y1511"/>
    <mergeCell ref="Z1511:AA1511"/>
    <mergeCell ref="C1511:D1511"/>
    <mergeCell ref="E1511:G1511"/>
    <mergeCell ref="H1511:J1511"/>
    <mergeCell ref="K1511:O1511"/>
    <mergeCell ref="P1511:R1511"/>
    <mergeCell ref="S1511:T1511"/>
    <mergeCell ref="U1511:W1511"/>
    <mergeCell ref="X1512:Y1512"/>
    <mergeCell ref="Z1512:AA1512"/>
    <mergeCell ref="C1512:D1512"/>
    <mergeCell ref="E1512:G1512"/>
    <mergeCell ref="H1512:J1512"/>
    <mergeCell ref="K1512:O1512"/>
    <mergeCell ref="P1512:R1512"/>
    <mergeCell ref="S1512:T1512"/>
    <mergeCell ref="U1512:W1512"/>
    <mergeCell ref="X1513:Y1513"/>
    <mergeCell ref="Z1513:AA1513"/>
    <mergeCell ref="C1513:D1513"/>
    <mergeCell ref="E1513:G1513"/>
    <mergeCell ref="H1513:J1513"/>
    <mergeCell ref="K1513:O1513"/>
    <mergeCell ref="P1513:R1513"/>
    <mergeCell ref="S1513:T1513"/>
    <mergeCell ref="U1513:W1513"/>
    <mergeCell ref="X1514:Y1514"/>
    <mergeCell ref="Z1514:AA1514"/>
    <mergeCell ref="C1514:D1514"/>
    <mergeCell ref="E1514:G1514"/>
    <mergeCell ref="H1514:J1514"/>
    <mergeCell ref="K1514:O1514"/>
    <mergeCell ref="P1514:R1514"/>
    <mergeCell ref="S1514:T1514"/>
    <mergeCell ref="U1514:W1514"/>
    <mergeCell ref="X1515:Y1515"/>
    <mergeCell ref="Z1515:AA1515"/>
    <mergeCell ref="C1515:D1515"/>
    <mergeCell ref="E1515:G1515"/>
    <mergeCell ref="H1515:J1515"/>
    <mergeCell ref="K1515:O1515"/>
    <mergeCell ref="P1515:R1515"/>
    <mergeCell ref="S1515:T1515"/>
    <mergeCell ref="U1515:W1515"/>
    <mergeCell ref="X1516:Y1516"/>
    <mergeCell ref="Z1516:AA1516"/>
    <mergeCell ref="C1516:D1516"/>
    <mergeCell ref="E1516:G1516"/>
    <mergeCell ref="H1516:J1516"/>
    <mergeCell ref="K1516:O1516"/>
    <mergeCell ref="P1516:R1516"/>
    <mergeCell ref="S1516:T1516"/>
    <mergeCell ref="U1516:W1516"/>
    <mergeCell ref="X1517:Y1517"/>
    <mergeCell ref="Z1517:AA1517"/>
    <mergeCell ref="C1517:D1517"/>
    <mergeCell ref="E1517:G1517"/>
    <mergeCell ref="H1517:J1517"/>
    <mergeCell ref="K1517:O1517"/>
    <mergeCell ref="P1517:R1517"/>
    <mergeCell ref="S1517:T1517"/>
    <mergeCell ref="U1517:W1517"/>
    <mergeCell ref="X1518:Y1518"/>
    <mergeCell ref="Z1518:AA1518"/>
    <mergeCell ref="C1518:D1518"/>
    <mergeCell ref="E1518:G1518"/>
    <mergeCell ref="H1518:J1518"/>
    <mergeCell ref="K1518:O1518"/>
    <mergeCell ref="P1518:R1518"/>
    <mergeCell ref="S1518:T1518"/>
    <mergeCell ref="U1518:W1518"/>
    <mergeCell ref="X1519:Y1519"/>
    <mergeCell ref="Z1519:AA1519"/>
    <mergeCell ref="C1519:D1519"/>
    <mergeCell ref="E1519:G1519"/>
    <mergeCell ref="H1519:J1519"/>
    <mergeCell ref="K1519:O1519"/>
    <mergeCell ref="P1519:R1519"/>
    <mergeCell ref="S1519:T1519"/>
    <mergeCell ref="U1519:W1519"/>
    <mergeCell ref="X1520:Y1520"/>
    <mergeCell ref="Z1520:AA1520"/>
    <mergeCell ref="C1520:D1520"/>
    <mergeCell ref="E1520:G1520"/>
    <mergeCell ref="H1520:J1520"/>
    <mergeCell ref="K1520:O1520"/>
    <mergeCell ref="P1520:R1520"/>
    <mergeCell ref="S1520:T1520"/>
    <mergeCell ref="U1520:W1520"/>
    <mergeCell ref="X1521:Y1521"/>
    <mergeCell ref="Z1521:AA1521"/>
    <mergeCell ref="C1521:D1521"/>
    <mergeCell ref="E1521:G1521"/>
    <mergeCell ref="H1521:J1521"/>
    <mergeCell ref="K1521:O1521"/>
    <mergeCell ref="P1521:R1521"/>
    <mergeCell ref="S1521:T1521"/>
    <mergeCell ref="U1521:W1521"/>
    <mergeCell ref="X1522:Y1522"/>
    <mergeCell ref="Z1522:AA1522"/>
    <mergeCell ref="C1522:D1522"/>
    <mergeCell ref="E1522:G1522"/>
    <mergeCell ref="H1522:J1522"/>
    <mergeCell ref="K1522:O1522"/>
    <mergeCell ref="P1522:R1522"/>
    <mergeCell ref="S1522:T1522"/>
    <mergeCell ref="U1522:W1522"/>
    <mergeCell ref="X1523:Y1523"/>
    <mergeCell ref="Z1523:AA1523"/>
    <mergeCell ref="C1523:D1523"/>
    <mergeCell ref="E1523:G1523"/>
    <mergeCell ref="H1523:J1523"/>
    <mergeCell ref="K1523:O1523"/>
    <mergeCell ref="P1523:R1523"/>
    <mergeCell ref="S1523:T1523"/>
    <mergeCell ref="U1523:W1523"/>
    <mergeCell ref="X1524:Y1524"/>
    <mergeCell ref="Z1524:AA1524"/>
    <mergeCell ref="C1524:D1524"/>
    <mergeCell ref="E1524:G1524"/>
    <mergeCell ref="H1524:J1524"/>
    <mergeCell ref="K1524:O1524"/>
    <mergeCell ref="P1524:R1524"/>
    <mergeCell ref="S1524:T1524"/>
    <mergeCell ref="U1524:W1524"/>
    <mergeCell ref="X1525:Y1525"/>
    <mergeCell ref="Z1525:AA1525"/>
    <mergeCell ref="C1525:D1525"/>
    <mergeCell ref="E1525:G1525"/>
    <mergeCell ref="H1525:J1525"/>
    <mergeCell ref="K1525:O1525"/>
    <mergeCell ref="P1525:R1525"/>
    <mergeCell ref="S1525:T1525"/>
    <mergeCell ref="U1525:W1525"/>
    <mergeCell ref="X1526:Y1526"/>
    <mergeCell ref="Z1526:AA1526"/>
    <mergeCell ref="C1526:D1526"/>
    <mergeCell ref="E1526:G1526"/>
    <mergeCell ref="H1526:J1526"/>
    <mergeCell ref="K1526:O1526"/>
    <mergeCell ref="P1526:R1526"/>
    <mergeCell ref="S1526:T1526"/>
    <mergeCell ref="U1526:W1526"/>
    <mergeCell ref="X1527:Y1527"/>
    <mergeCell ref="Z1527:AA1527"/>
    <mergeCell ref="C1527:D1527"/>
    <mergeCell ref="E1527:G1527"/>
    <mergeCell ref="H1527:J1527"/>
    <mergeCell ref="K1527:O1527"/>
    <mergeCell ref="P1527:R1527"/>
    <mergeCell ref="S1527:T1527"/>
    <mergeCell ref="U1527:W1527"/>
    <mergeCell ref="X1528:Y1528"/>
    <mergeCell ref="Z1528:AA1528"/>
    <mergeCell ref="C1528:D1528"/>
    <mergeCell ref="E1528:G1528"/>
    <mergeCell ref="H1528:J1528"/>
    <mergeCell ref="K1528:O1528"/>
    <mergeCell ref="P1528:R1528"/>
    <mergeCell ref="S1528:T1528"/>
    <mergeCell ref="U1528:W1528"/>
    <mergeCell ref="X1529:Y1529"/>
    <mergeCell ref="Z1529:AA1529"/>
    <mergeCell ref="C1529:D1529"/>
    <mergeCell ref="E1529:G1529"/>
    <mergeCell ref="H1529:J1529"/>
    <mergeCell ref="K1529:O1529"/>
    <mergeCell ref="P1529:R1529"/>
    <mergeCell ref="S1529:T1529"/>
    <mergeCell ref="U1529:W1529"/>
    <mergeCell ref="X1530:Y1530"/>
    <mergeCell ref="Z1530:AA1530"/>
    <mergeCell ref="C1530:D1530"/>
    <mergeCell ref="E1530:G1530"/>
    <mergeCell ref="H1530:J1530"/>
    <mergeCell ref="K1530:O1530"/>
    <mergeCell ref="P1530:R1530"/>
    <mergeCell ref="S1530:T1530"/>
    <mergeCell ref="U1530:W1530"/>
    <mergeCell ref="X1531:Y1531"/>
    <mergeCell ref="Z1531:AA1531"/>
    <mergeCell ref="C1531:D1531"/>
    <mergeCell ref="E1531:G1531"/>
    <mergeCell ref="H1531:J1531"/>
    <mergeCell ref="K1531:O1531"/>
    <mergeCell ref="P1531:R1531"/>
    <mergeCell ref="S1531:T1531"/>
    <mergeCell ref="U1531:W1531"/>
    <mergeCell ref="X1532:Y1532"/>
    <mergeCell ref="Z1532:AA1532"/>
    <mergeCell ref="C1532:D1532"/>
    <mergeCell ref="E1532:G1532"/>
    <mergeCell ref="H1532:J1532"/>
    <mergeCell ref="K1532:O1532"/>
    <mergeCell ref="P1532:R1532"/>
    <mergeCell ref="S1532:T1532"/>
    <mergeCell ref="U1532:W1532"/>
    <mergeCell ref="X1533:Y1533"/>
    <mergeCell ref="Z1533:AA1533"/>
    <mergeCell ref="C1533:D1533"/>
    <mergeCell ref="E1533:G1533"/>
    <mergeCell ref="H1533:J1533"/>
    <mergeCell ref="K1533:O1533"/>
    <mergeCell ref="P1533:R1533"/>
    <mergeCell ref="S1533:T1533"/>
    <mergeCell ref="U1533:W1533"/>
    <mergeCell ref="X1534:Y1534"/>
    <mergeCell ref="Z1534:AA1534"/>
    <mergeCell ref="C1534:D1534"/>
    <mergeCell ref="E1534:G1534"/>
    <mergeCell ref="H1534:J1534"/>
    <mergeCell ref="K1534:O1534"/>
    <mergeCell ref="P1534:R1534"/>
    <mergeCell ref="S1534:T1534"/>
    <mergeCell ref="U1534:W1534"/>
    <mergeCell ref="X1535:Y1535"/>
    <mergeCell ref="Z1535:AA1535"/>
    <mergeCell ref="C1535:D1535"/>
    <mergeCell ref="E1535:G1535"/>
    <mergeCell ref="H1535:J1535"/>
    <mergeCell ref="K1535:O1535"/>
    <mergeCell ref="P1535:R1535"/>
    <mergeCell ref="S1535:T1535"/>
    <mergeCell ref="U1535:W1535"/>
    <mergeCell ref="X1536:Y1536"/>
    <mergeCell ref="Z1536:AA1536"/>
    <mergeCell ref="C1536:D1536"/>
    <mergeCell ref="E1536:G1536"/>
    <mergeCell ref="H1536:J1536"/>
    <mergeCell ref="K1536:O1536"/>
    <mergeCell ref="P1536:R1536"/>
    <mergeCell ref="S1536:T1536"/>
    <mergeCell ref="U1536:W1536"/>
    <mergeCell ref="X1537:Y1537"/>
    <mergeCell ref="Z1537:AA1537"/>
    <mergeCell ref="C1537:D1537"/>
    <mergeCell ref="E1537:G1537"/>
    <mergeCell ref="H1537:J1537"/>
    <mergeCell ref="K1537:O1537"/>
    <mergeCell ref="P1537:R1537"/>
    <mergeCell ref="S1537:T1537"/>
    <mergeCell ref="U1537:W1537"/>
    <mergeCell ref="X1538:Y1538"/>
    <mergeCell ref="Z1538:AA1538"/>
    <mergeCell ref="C1538:D1538"/>
    <mergeCell ref="E1538:G1538"/>
    <mergeCell ref="H1538:J1538"/>
    <mergeCell ref="K1538:O1538"/>
    <mergeCell ref="P1538:R1538"/>
    <mergeCell ref="S1538:T1538"/>
    <mergeCell ref="U1538:W1538"/>
    <mergeCell ref="X1539:Y1539"/>
    <mergeCell ref="Z1539:AA1539"/>
    <mergeCell ref="C1539:D1539"/>
    <mergeCell ref="E1539:G1539"/>
    <mergeCell ref="H1539:J1539"/>
    <mergeCell ref="K1539:O1539"/>
    <mergeCell ref="P1539:R1539"/>
    <mergeCell ref="S1539:T1539"/>
    <mergeCell ref="U1539:W1539"/>
    <mergeCell ref="X1540:Y1540"/>
    <mergeCell ref="Z1540:AA1540"/>
    <mergeCell ref="C1540:D1540"/>
    <mergeCell ref="E1540:G1540"/>
    <mergeCell ref="H1540:J1540"/>
    <mergeCell ref="K1540:O1540"/>
    <mergeCell ref="P1540:R1540"/>
    <mergeCell ref="S1540:T1540"/>
    <mergeCell ref="U1540:W1540"/>
    <mergeCell ref="X1541:Y1541"/>
    <mergeCell ref="Z1541:AA1541"/>
    <mergeCell ref="C1541:D1541"/>
    <mergeCell ref="E1541:G1541"/>
    <mergeCell ref="H1541:J1541"/>
    <mergeCell ref="K1541:O1541"/>
    <mergeCell ref="P1541:R1541"/>
    <mergeCell ref="S1541:T1541"/>
    <mergeCell ref="U1541:W1541"/>
    <mergeCell ref="X1542:Y1542"/>
    <mergeCell ref="Z1542:AA1542"/>
    <mergeCell ref="C1542:D1542"/>
    <mergeCell ref="E1542:G1542"/>
    <mergeCell ref="H1542:J1542"/>
    <mergeCell ref="K1542:O1542"/>
    <mergeCell ref="P1542:R1542"/>
    <mergeCell ref="S1542:T1542"/>
    <mergeCell ref="U1542:W1542"/>
    <mergeCell ref="X1543:Y1543"/>
    <mergeCell ref="Z1543:AA1543"/>
    <mergeCell ref="C1543:D1543"/>
    <mergeCell ref="E1543:G1543"/>
    <mergeCell ref="H1543:J1543"/>
    <mergeCell ref="K1543:O1543"/>
    <mergeCell ref="P1543:R1543"/>
    <mergeCell ref="S1543:T1543"/>
    <mergeCell ref="U1543:W1543"/>
    <mergeCell ref="X1544:Y1544"/>
    <mergeCell ref="Z1544:AA1544"/>
    <mergeCell ref="C1544:D1544"/>
    <mergeCell ref="E1544:G1544"/>
    <mergeCell ref="H1544:J1544"/>
    <mergeCell ref="K1544:O1544"/>
    <mergeCell ref="P1544:R1544"/>
    <mergeCell ref="S1544:T1544"/>
    <mergeCell ref="U1544:W1544"/>
    <mergeCell ref="X1545:Y1545"/>
    <mergeCell ref="Z1545:AA1545"/>
    <mergeCell ref="C1545:D1545"/>
    <mergeCell ref="E1545:G1545"/>
    <mergeCell ref="H1545:J1545"/>
    <mergeCell ref="K1545:O1545"/>
    <mergeCell ref="P1545:R1545"/>
    <mergeCell ref="S1545:T1545"/>
    <mergeCell ref="U1545:W1545"/>
    <mergeCell ref="X1546:Y1546"/>
    <mergeCell ref="Z1546:AA1546"/>
    <mergeCell ref="C1546:D1546"/>
    <mergeCell ref="E1546:G1546"/>
    <mergeCell ref="H1546:J1546"/>
    <mergeCell ref="K1546:O1546"/>
    <mergeCell ref="P1546:R1546"/>
    <mergeCell ref="S1546:T1546"/>
    <mergeCell ref="U1546:W1546"/>
    <mergeCell ref="X1547:Y1547"/>
    <mergeCell ref="Z1547:AA1547"/>
    <mergeCell ref="C1547:D1547"/>
    <mergeCell ref="E1547:G1547"/>
    <mergeCell ref="H1547:J1547"/>
    <mergeCell ref="K1547:O1547"/>
    <mergeCell ref="P1547:R1547"/>
    <mergeCell ref="S1547:T1547"/>
    <mergeCell ref="U1547:W1547"/>
    <mergeCell ref="X1548:Y1548"/>
    <mergeCell ref="Z1548:AA1548"/>
    <mergeCell ref="C1548:D1548"/>
    <mergeCell ref="E1548:G1548"/>
    <mergeCell ref="H1548:J1548"/>
    <mergeCell ref="K1548:O1548"/>
    <mergeCell ref="P1548:R1548"/>
    <mergeCell ref="S1548:T1548"/>
    <mergeCell ref="U1548:W1548"/>
    <mergeCell ref="X1549:Y1549"/>
    <mergeCell ref="Z1549:AA1549"/>
    <mergeCell ref="C1549:D1549"/>
    <mergeCell ref="E1549:G1549"/>
    <mergeCell ref="H1549:J1549"/>
    <mergeCell ref="K1549:O1549"/>
    <mergeCell ref="P1549:R1549"/>
    <mergeCell ref="S1549:T1549"/>
    <mergeCell ref="U1549:W1549"/>
    <mergeCell ref="X1550:Y1550"/>
    <mergeCell ref="Z1550:AA1550"/>
    <mergeCell ref="C1550:D1550"/>
    <mergeCell ref="E1550:G1550"/>
    <mergeCell ref="H1550:J1550"/>
    <mergeCell ref="K1550:O1550"/>
    <mergeCell ref="P1550:R1550"/>
    <mergeCell ref="S1550:T1550"/>
    <mergeCell ref="U1550:W1550"/>
    <mergeCell ref="X1551:Y1551"/>
    <mergeCell ref="Z1551:AA1551"/>
    <mergeCell ref="C1551:D1551"/>
    <mergeCell ref="E1551:G1551"/>
    <mergeCell ref="H1551:J1551"/>
    <mergeCell ref="K1551:O1551"/>
    <mergeCell ref="P1551:R1551"/>
    <mergeCell ref="S1551:T1551"/>
    <mergeCell ref="U1551:W1551"/>
    <mergeCell ref="X1552:Y1552"/>
    <mergeCell ref="Z1552:AA1552"/>
    <mergeCell ref="C1552:D1552"/>
    <mergeCell ref="E1552:G1552"/>
    <mergeCell ref="H1552:J1552"/>
    <mergeCell ref="K1552:O1552"/>
    <mergeCell ref="P1552:R1552"/>
    <mergeCell ref="S1552:T1552"/>
    <mergeCell ref="U1552:W1552"/>
    <mergeCell ref="X1553:Y1553"/>
    <mergeCell ref="Z1553:AA1553"/>
    <mergeCell ref="C1553:D1553"/>
    <mergeCell ref="E1553:G1553"/>
    <mergeCell ref="H1553:J1553"/>
    <mergeCell ref="K1553:O1553"/>
    <mergeCell ref="P1553:R1553"/>
    <mergeCell ref="S1553:T1553"/>
    <mergeCell ref="U1553:W1553"/>
    <mergeCell ref="X1554:Y1554"/>
    <mergeCell ref="Z1554:AA1554"/>
    <mergeCell ref="C1554:D1554"/>
    <mergeCell ref="E1554:G1554"/>
    <mergeCell ref="H1554:J1554"/>
    <mergeCell ref="K1554:O1554"/>
    <mergeCell ref="P1554:R1554"/>
    <mergeCell ref="S1554:T1554"/>
    <mergeCell ref="U1554:W1554"/>
    <mergeCell ref="X1555:Y1555"/>
    <mergeCell ref="Z1555:AA1555"/>
    <mergeCell ref="C1555:D1555"/>
    <mergeCell ref="E1555:G1555"/>
    <mergeCell ref="H1555:J1555"/>
    <mergeCell ref="K1555:O1555"/>
    <mergeCell ref="P1555:R1555"/>
    <mergeCell ref="S1555:T1555"/>
    <mergeCell ref="U1555:W1555"/>
    <mergeCell ref="X1556:Y1556"/>
    <mergeCell ref="Z1556:AA1556"/>
    <mergeCell ref="C1556:D1556"/>
    <mergeCell ref="E1556:G1556"/>
    <mergeCell ref="H1556:J1556"/>
    <mergeCell ref="K1556:O1556"/>
    <mergeCell ref="P1556:R1556"/>
    <mergeCell ref="S1556:T1556"/>
    <mergeCell ref="U1556:W1556"/>
    <mergeCell ref="X1557:Y1557"/>
    <mergeCell ref="Z1557:AA1557"/>
    <mergeCell ref="C1557:D1557"/>
    <mergeCell ref="E1557:G1557"/>
    <mergeCell ref="H1557:J1557"/>
    <mergeCell ref="K1557:O1557"/>
    <mergeCell ref="P1557:R1557"/>
    <mergeCell ref="S1557:T1557"/>
    <mergeCell ref="U1557:W1557"/>
    <mergeCell ref="X1558:Y1558"/>
    <mergeCell ref="Z1558:AA1558"/>
    <mergeCell ref="C1558:D1558"/>
    <mergeCell ref="E1558:G1558"/>
    <mergeCell ref="H1558:J1558"/>
    <mergeCell ref="K1558:O1558"/>
    <mergeCell ref="P1558:R1558"/>
    <mergeCell ref="S1558:T1558"/>
    <mergeCell ref="U1558:W1558"/>
    <mergeCell ref="X1559:Y1559"/>
    <mergeCell ref="Z1559:AA1559"/>
    <mergeCell ref="C1559:D1559"/>
    <mergeCell ref="E1559:G1559"/>
    <mergeCell ref="H1559:J1559"/>
    <mergeCell ref="K1559:O1559"/>
    <mergeCell ref="P1559:R1559"/>
    <mergeCell ref="S1559:T1559"/>
    <mergeCell ref="U1559:W1559"/>
    <mergeCell ref="X1560:Y1560"/>
    <mergeCell ref="Z1560:AA1560"/>
    <mergeCell ref="C1560:D1560"/>
    <mergeCell ref="E1560:G1560"/>
    <mergeCell ref="H1560:J1560"/>
    <mergeCell ref="K1560:O1560"/>
    <mergeCell ref="P1560:R1560"/>
    <mergeCell ref="S1560:T1560"/>
    <mergeCell ref="U1560:W1560"/>
    <mergeCell ref="X1561:Y1561"/>
    <mergeCell ref="Z1561:AA1561"/>
    <mergeCell ref="C1561:D1561"/>
    <mergeCell ref="E1561:G1561"/>
    <mergeCell ref="H1561:J1561"/>
    <mergeCell ref="K1561:O1561"/>
    <mergeCell ref="P1561:R1561"/>
    <mergeCell ref="S1561:T1561"/>
    <mergeCell ref="U1561:W1561"/>
    <mergeCell ref="X1562:Y1562"/>
    <mergeCell ref="Z1562:AA1562"/>
    <mergeCell ref="C1562:D1562"/>
    <mergeCell ref="E1562:G1562"/>
    <mergeCell ref="H1562:J1562"/>
    <mergeCell ref="K1562:O1562"/>
    <mergeCell ref="P1562:R1562"/>
    <mergeCell ref="S1562:T1562"/>
    <mergeCell ref="U1562:W1562"/>
    <mergeCell ref="X1563:Y1563"/>
    <mergeCell ref="Z1563:AA1563"/>
    <mergeCell ref="C1563:D1563"/>
    <mergeCell ref="E1563:G1563"/>
    <mergeCell ref="H1563:J1563"/>
    <mergeCell ref="K1563:O1563"/>
    <mergeCell ref="P1563:R1563"/>
    <mergeCell ref="S1563:T1563"/>
    <mergeCell ref="U1563:W1563"/>
    <mergeCell ref="X1564:Y1564"/>
    <mergeCell ref="Z1564:AA1564"/>
    <mergeCell ref="C1564:D1564"/>
    <mergeCell ref="E1564:G1564"/>
    <mergeCell ref="H1564:J1564"/>
    <mergeCell ref="K1564:O1564"/>
    <mergeCell ref="P1564:R1564"/>
    <mergeCell ref="S1564:T1564"/>
    <mergeCell ref="U1564:W1564"/>
    <mergeCell ref="X1565:Y1565"/>
    <mergeCell ref="Z1565:AA1565"/>
    <mergeCell ref="C1565:D1565"/>
    <mergeCell ref="E1565:G1565"/>
    <mergeCell ref="H1565:J1565"/>
    <mergeCell ref="K1565:O1565"/>
    <mergeCell ref="P1565:R1565"/>
    <mergeCell ref="S1565:T1565"/>
    <mergeCell ref="U1565:W1565"/>
    <mergeCell ref="X1566:Y1566"/>
    <mergeCell ref="Z1566:AA1566"/>
    <mergeCell ref="C1566:D1566"/>
    <mergeCell ref="E1566:G1566"/>
    <mergeCell ref="H1566:J1566"/>
    <mergeCell ref="K1566:O1566"/>
    <mergeCell ref="P1566:R1566"/>
    <mergeCell ref="S1566:T1566"/>
    <mergeCell ref="U1566:W1566"/>
    <mergeCell ref="X1567:Y1567"/>
    <mergeCell ref="Z1567:AA1567"/>
    <mergeCell ref="C1567:D1567"/>
    <mergeCell ref="E1567:G1567"/>
    <mergeCell ref="H1567:J1567"/>
    <mergeCell ref="K1567:O1567"/>
    <mergeCell ref="P1567:R1567"/>
    <mergeCell ref="S1567:T1567"/>
    <mergeCell ref="U1567:W1567"/>
    <mergeCell ref="X1568:Y1568"/>
    <mergeCell ref="Z1568:AA1568"/>
    <mergeCell ref="C1568:D1568"/>
    <mergeCell ref="E1568:G1568"/>
    <mergeCell ref="H1568:J1568"/>
    <mergeCell ref="K1568:O1568"/>
    <mergeCell ref="P1568:R1568"/>
    <mergeCell ref="S1568:T1568"/>
    <mergeCell ref="U1568:W1568"/>
    <mergeCell ref="X1569:Y1569"/>
    <mergeCell ref="Z1569:AA1569"/>
    <mergeCell ref="C1569:D1569"/>
    <mergeCell ref="E1569:G1569"/>
    <mergeCell ref="H1569:J1569"/>
    <mergeCell ref="K1569:O1569"/>
    <mergeCell ref="P1569:R1569"/>
    <mergeCell ref="S1569:T1569"/>
    <mergeCell ref="U1569:W1569"/>
    <mergeCell ref="X1570:Y1570"/>
    <mergeCell ref="Z1570:AA1570"/>
    <mergeCell ref="C1570:D1570"/>
    <mergeCell ref="E1570:G1570"/>
    <mergeCell ref="H1570:J1570"/>
    <mergeCell ref="K1570:O1570"/>
    <mergeCell ref="P1570:R1570"/>
    <mergeCell ref="S1570:T1570"/>
    <mergeCell ref="U1570:W1570"/>
    <mergeCell ref="X1571:Y1571"/>
    <mergeCell ref="Z1571:AA1571"/>
    <mergeCell ref="C1571:D1571"/>
    <mergeCell ref="E1571:G1571"/>
    <mergeCell ref="H1571:J1571"/>
    <mergeCell ref="K1571:O1571"/>
    <mergeCell ref="P1571:R1571"/>
    <mergeCell ref="S1571:T1571"/>
    <mergeCell ref="U1571:W1571"/>
    <mergeCell ref="X1572:Y1572"/>
    <mergeCell ref="Z1572:AA1572"/>
    <mergeCell ref="C1572:D1572"/>
    <mergeCell ref="E1572:G1572"/>
    <mergeCell ref="H1572:J1572"/>
    <mergeCell ref="K1572:O1572"/>
    <mergeCell ref="P1572:R1572"/>
    <mergeCell ref="S1572:T1572"/>
    <mergeCell ref="U1572:W1572"/>
    <mergeCell ref="X1573:Y1573"/>
    <mergeCell ref="Z1573:AA1573"/>
    <mergeCell ref="C1573:D1573"/>
    <mergeCell ref="E1573:G1573"/>
    <mergeCell ref="H1573:J1573"/>
    <mergeCell ref="K1573:O1573"/>
    <mergeCell ref="P1573:R1573"/>
    <mergeCell ref="S1573:T1573"/>
    <mergeCell ref="U1573:W1573"/>
    <mergeCell ref="X1574:Y1574"/>
    <mergeCell ref="Z1574:AA1574"/>
    <mergeCell ref="C1574:D1574"/>
    <mergeCell ref="E1574:G1574"/>
    <mergeCell ref="H1574:J1574"/>
    <mergeCell ref="K1574:O1574"/>
    <mergeCell ref="P1574:R1574"/>
    <mergeCell ref="S1574:T1574"/>
    <mergeCell ref="U1574:W1574"/>
    <mergeCell ref="X1575:Y1575"/>
    <mergeCell ref="Z1575:AA1575"/>
    <mergeCell ref="C1575:D1575"/>
    <mergeCell ref="E1575:G1575"/>
    <mergeCell ref="H1575:J1575"/>
    <mergeCell ref="K1575:O1575"/>
    <mergeCell ref="P1575:R1575"/>
    <mergeCell ref="S1575:T1575"/>
    <mergeCell ref="U1575:W1575"/>
    <mergeCell ref="X1576:Y1576"/>
    <mergeCell ref="Z1576:AA1576"/>
    <mergeCell ref="C1576:D1576"/>
    <mergeCell ref="E1576:G1576"/>
    <mergeCell ref="H1576:J1576"/>
    <mergeCell ref="K1576:O1576"/>
    <mergeCell ref="P1576:R1576"/>
    <mergeCell ref="S1576:T1576"/>
    <mergeCell ref="U1576:W1576"/>
    <mergeCell ref="X1577:Y1577"/>
    <mergeCell ref="Z1577:AA1577"/>
    <mergeCell ref="C1577:D1577"/>
    <mergeCell ref="E1577:G1577"/>
    <mergeCell ref="H1577:J1577"/>
    <mergeCell ref="K1577:O1577"/>
    <mergeCell ref="P1577:R1577"/>
    <mergeCell ref="S1577:T1577"/>
    <mergeCell ref="U1577:W1577"/>
    <mergeCell ref="X1578:Y1578"/>
    <mergeCell ref="Z1578:AA1578"/>
    <mergeCell ref="C1578:D1578"/>
    <mergeCell ref="E1578:G1578"/>
    <mergeCell ref="H1578:J1578"/>
    <mergeCell ref="K1578:O1578"/>
    <mergeCell ref="P1578:R1578"/>
    <mergeCell ref="S1578:T1578"/>
    <mergeCell ref="U1578:W1578"/>
    <mergeCell ref="X1579:Y1579"/>
    <mergeCell ref="Z1579:AA1579"/>
    <mergeCell ref="C1579:D1579"/>
    <mergeCell ref="E1579:G1579"/>
    <mergeCell ref="H1579:J1579"/>
    <mergeCell ref="K1579:O1579"/>
    <mergeCell ref="P1579:R1579"/>
    <mergeCell ref="S1579:T1579"/>
    <mergeCell ref="U1579:W1579"/>
    <mergeCell ref="X1580:Y1580"/>
    <mergeCell ref="Z1580:AA1580"/>
    <mergeCell ref="C1580:D1580"/>
    <mergeCell ref="E1580:G1580"/>
    <mergeCell ref="H1580:J1580"/>
    <mergeCell ref="K1580:O1580"/>
    <mergeCell ref="P1580:R1580"/>
    <mergeCell ref="S1580:T1580"/>
    <mergeCell ref="U1580:W1580"/>
    <mergeCell ref="X1581:Y1581"/>
    <mergeCell ref="Z1581:AA1581"/>
    <mergeCell ref="C1581:D1581"/>
    <mergeCell ref="E1581:G1581"/>
    <mergeCell ref="H1581:J1581"/>
    <mergeCell ref="K1581:O1581"/>
    <mergeCell ref="P1581:R1581"/>
    <mergeCell ref="S1581:T1581"/>
    <mergeCell ref="U1581:W1581"/>
    <mergeCell ref="X1582:Y1582"/>
    <mergeCell ref="Z1582:AA1582"/>
    <mergeCell ref="C1582:D1582"/>
    <mergeCell ref="E1582:G1582"/>
    <mergeCell ref="H1582:J1582"/>
    <mergeCell ref="K1582:O1582"/>
    <mergeCell ref="P1582:R1582"/>
    <mergeCell ref="S1582:T1582"/>
    <mergeCell ref="U1582:W1582"/>
    <mergeCell ref="X1583:Y1583"/>
    <mergeCell ref="Z1583:AA1583"/>
    <mergeCell ref="C1583:D1583"/>
    <mergeCell ref="E1583:G1583"/>
    <mergeCell ref="H1583:J1583"/>
    <mergeCell ref="K1583:O1583"/>
    <mergeCell ref="P1583:R1583"/>
    <mergeCell ref="S1583:T1583"/>
    <mergeCell ref="U1583:W1583"/>
    <mergeCell ref="X1584:Y1584"/>
    <mergeCell ref="Z1584:AA1584"/>
    <mergeCell ref="C1584:D1584"/>
    <mergeCell ref="E1584:G1584"/>
    <mergeCell ref="H1584:J1584"/>
    <mergeCell ref="K1584:O1584"/>
    <mergeCell ref="P1584:R1584"/>
    <mergeCell ref="S1584:T1584"/>
    <mergeCell ref="U1584:W1584"/>
    <mergeCell ref="X1585:Y1585"/>
    <mergeCell ref="Z1585:AA1585"/>
    <mergeCell ref="C1585:D1585"/>
    <mergeCell ref="E1585:G1585"/>
    <mergeCell ref="H1585:J1585"/>
    <mergeCell ref="K1585:O1585"/>
    <mergeCell ref="P1585:R1585"/>
    <mergeCell ref="S1585:T1585"/>
    <mergeCell ref="U1585:W1585"/>
    <mergeCell ref="X1586:Y1586"/>
    <mergeCell ref="Z1586:AA1586"/>
    <mergeCell ref="C1586:D1586"/>
    <mergeCell ref="E1586:G1586"/>
    <mergeCell ref="H1586:J1586"/>
    <mergeCell ref="K1586:O1586"/>
    <mergeCell ref="P1586:R1586"/>
    <mergeCell ref="S1586:T1586"/>
    <mergeCell ref="U1586:W1586"/>
    <mergeCell ref="X1587:Y1587"/>
    <mergeCell ref="Z1587:AA1587"/>
    <mergeCell ref="C1587:D1587"/>
    <mergeCell ref="E1587:G1587"/>
    <mergeCell ref="H1587:J1587"/>
    <mergeCell ref="K1587:O1587"/>
    <mergeCell ref="P1587:R1587"/>
    <mergeCell ref="S1587:T1587"/>
    <mergeCell ref="U1587:W1587"/>
    <mergeCell ref="X1588:Y1588"/>
    <mergeCell ref="Z1588:AA1588"/>
    <mergeCell ref="C1588:D1588"/>
    <mergeCell ref="E1588:G1588"/>
    <mergeCell ref="H1588:J1588"/>
    <mergeCell ref="K1588:O1588"/>
    <mergeCell ref="P1588:R1588"/>
    <mergeCell ref="S1588:T1588"/>
    <mergeCell ref="U1588:W1588"/>
    <mergeCell ref="X1589:Y1589"/>
    <mergeCell ref="Z1589:AA1589"/>
    <mergeCell ref="C1589:D1589"/>
    <mergeCell ref="E1589:G1589"/>
    <mergeCell ref="H1589:J1589"/>
    <mergeCell ref="K1589:O1589"/>
    <mergeCell ref="P1589:R1589"/>
    <mergeCell ref="S1589:T1589"/>
    <mergeCell ref="U1589:W1589"/>
    <mergeCell ref="X1590:Y1590"/>
    <mergeCell ref="Z1590:AA1590"/>
    <mergeCell ref="C1590:D1590"/>
    <mergeCell ref="E1590:G1590"/>
    <mergeCell ref="H1590:J1590"/>
    <mergeCell ref="K1590:O1590"/>
    <mergeCell ref="P1590:R1590"/>
    <mergeCell ref="S1590:T1590"/>
    <mergeCell ref="U1590:W1590"/>
    <mergeCell ref="X1591:Y1591"/>
    <mergeCell ref="Z1591:AA1591"/>
    <mergeCell ref="C1591:D1591"/>
    <mergeCell ref="E1591:G1591"/>
    <mergeCell ref="H1591:J1591"/>
    <mergeCell ref="K1591:O1591"/>
    <mergeCell ref="P1591:R1591"/>
    <mergeCell ref="S1591:T1591"/>
    <mergeCell ref="U1591:W1591"/>
    <mergeCell ref="X1592:Y1592"/>
    <mergeCell ref="Z1592:AA1592"/>
    <mergeCell ref="C1592:D1592"/>
    <mergeCell ref="E1592:G1592"/>
    <mergeCell ref="H1592:J1592"/>
    <mergeCell ref="K1592:O1592"/>
    <mergeCell ref="P1592:R1592"/>
    <mergeCell ref="S1592:T1592"/>
    <mergeCell ref="U1592:W1592"/>
    <mergeCell ref="X1593:Y1593"/>
    <mergeCell ref="Z1593:AA1593"/>
    <mergeCell ref="C1593:D1593"/>
    <mergeCell ref="E1593:G1593"/>
    <mergeCell ref="H1593:J1593"/>
    <mergeCell ref="K1593:O1593"/>
    <mergeCell ref="P1593:R1593"/>
    <mergeCell ref="S1593:T1593"/>
    <mergeCell ref="U1593:W1593"/>
    <mergeCell ref="X1594:Y1594"/>
    <mergeCell ref="Z1594:AA1594"/>
    <mergeCell ref="C1594:D1594"/>
    <mergeCell ref="E1594:G1594"/>
    <mergeCell ref="H1594:J1594"/>
    <mergeCell ref="K1594:O1594"/>
    <mergeCell ref="P1594:R1594"/>
    <mergeCell ref="S1594:T1594"/>
    <mergeCell ref="U1594:W1594"/>
    <mergeCell ref="X1595:Y1595"/>
    <mergeCell ref="Z1595:AA1595"/>
    <mergeCell ref="C1595:D1595"/>
    <mergeCell ref="E1595:G1595"/>
    <mergeCell ref="H1595:J1595"/>
    <mergeCell ref="K1595:O1595"/>
    <mergeCell ref="P1595:R1595"/>
    <mergeCell ref="S1595:T1595"/>
    <mergeCell ref="U1595:W1595"/>
    <mergeCell ref="X1596:Y1596"/>
    <mergeCell ref="Z1596:AA1596"/>
    <mergeCell ref="C1596:D1596"/>
    <mergeCell ref="E1596:G1596"/>
    <mergeCell ref="H1596:J1596"/>
    <mergeCell ref="K1596:O1596"/>
    <mergeCell ref="P1596:R1596"/>
    <mergeCell ref="S1596:T1596"/>
    <mergeCell ref="U1596:W1596"/>
    <mergeCell ref="X1597:Y1597"/>
    <mergeCell ref="Z1597:AA1597"/>
    <mergeCell ref="C1597:D1597"/>
    <mergeCell ref="E1597:G1597"/>
    <mergeCell ref="H1597:J1597"/>
    <mergeCell ref="K1597:O1597"/>
    <mergeCell ref="P1597:R1597"/>
    <mergeCell ref="S1597:T1597"/>
    <mergeCell ref="U1597:W1597"/>
    <mergeCell ref="X1598:Y1598"/>
    <mergeCell ref="Z1598:AA1598"/>
    <mergeCell ref="C1598:D1598"/>
    <mergeCell ref="E1598:G1598"/>
    <mergeCell ref="H1598:J1598"/>
    <mergeCell ref="K1598:O1598"/>
    <mergeCell ref="P1598:R1598"/>
    <mergeCell ref="S1598:T1598"/>
    <mergeCell ref="U1598:W1598"/>
    <mergeCell ref="X1599:Y1599"/>
    <mergeCell ref="Z1599:AA1599"/>
    <mergeCell ref="C1599:D1599"/>
    <mergeCell ref="E1599:G1599"/>
    <mergeCell ref="H1599:J1599"/>
    <mergeCell ref="K1599:O1599"/>
    <mergeCell ref="P1599:R1599"/>
    <mergeCell ref="S1599:T1599"/>
    <mergeCell ref="U1599:W1599"/>
    <mergeCell ref="X1600:Y1600"/>
    <mergeCell ref="Z1600:AA1600"/>
    <mergeCell ref="C1600:D1600"/>
    <mergeCell ref="E1600:G1600"/>
    <mergeCell ref="H1600:J1600"/>
    <mergeCell ref="K1600:O1600"/>
    <mergeCell ref="P1600:R1600"/>
    <mergeCell ref="S1600:T1600"/>
    <mergeCell ref="U1600:W1600"/>
    <mergeCell ref="X1601:Y1601"/>
    <mergeCell ref="Z1601:AA1601"/>
    <mergeCell ref="C1601:D1601"/>
    <mergeCell ref="E1601:G1601"/>
    <mergeCell ref="H1601:J1601"/>
    <mergeCell ref="K1601:O1601"/>
    <mergeCell ref="P1601:R1601"/>
    <mergeCell ref="S1601:T1601"/>
    <mergeCell ref="U1601:W1601"/>
    <mergeCell ref="X1602:Y1602"/>
    <mergeCell ref="Z1602:AA1602"/>
    <mergeCell ref="C1602:D1602"/>
    <mergeCell ref="E1602:G1602"/>
    <mergeCell ref="H1602:J1602"/>
    <mergeCell ref="K1602:O1602"/>
    <mergeCell ref="P1602:R1602"/>
    <mergeCell ref="S1602:T1602"/>
    <mergeCell ref="U1602:W1602"/>
    <mergeCell ref="X1603:Y1603"/>
    <mergeCell ref="Z1603:AA1603"/>
    <mergeCell ref="C1603:D1603"/>
    <mergeCell ref="E1603:G1603"/>
    <mergeCell ref="H1603:J1603"/>
    <mergeCell ref="K1603:O1603"/>
    <mergeCell ref="P1603:R1603"/>
    <mergeCell ref="S1603:T1603"/>
    <mergeCell ref="U1603:W1603"/>
    <mergeCell ref="X1604:Y1604"/>
    <mergeCell ref="Z1604:AA1604"/>
    <mergeCell ref="C1604:D1604"/>
    <mergeCell ref="E1604:G1604"/>
    <mergeCell ref="H1604:J1604"/>
    <mergeCell ref="K1604:O1604"/>
    <mergeCell ref="P1604:R1604"/>
    <mergeCell ref="S1604:T1604"/>
    <mergeCell ref="U1604:W1604"/>
    <mergeCell ref="X1605:Y1605"/>
    <mergeCell ref="Z1605:AA1605"/>
    <mergeCell ref="C1605:D1605"/>
    <mergeCell ref="E1605:G1605"/>
    <mergeCell ref="H1605:J1605"/>
    <mergeCell ref="K1605:O1605"/>
    <mergeCell ref="P1605:R1605"/>
    <mergeCell ref="S1605:T1605"/>
    <mergeCell ref="U1605:W1605"/>
    <mergeCell ref="X1606:Y1606"/>
    <mergeCell ref="Z1606:AA1606"/>
    <mergeCell ref="C1606:D1606"/>
    <mergeCell ref="E1606:G1606"/>
    <mergeCell ref="H1606:J1606"/>
    <mergeCell ref="K1606:O1606"/>
    <mergeCell ref="P1606:R1606"/>
    <mergeCell ref="S1606:T1606"/>
    <mergeCell ref="U1606:W1606"/>
    <mergeCell ref="X1607:Y1607"/>
    <mergeCell ref="Z1607:AA1607"/>
    <mergeCell ref="C1607:D1607"/>
    <mergeCell ref="E1607:G1607"/>
    <mergeCell ref="H1607:J1607"/>
    <mergeCell ref="K1607:O1607"/>
    <mergeCell ref="P1607:R1607"/>
    <mergeCell ref="S1607:T1607"/>
    <mergeCell ref="U1607:W1607"/>
    <mergeCell ref="X1608:Y1608"/>
    <mergeCell ref="Z1608:AA1608"/>
    <mergeCell ref="C1608:D1608"/>
    <mergeCell ref="E1608:G1608"/>
    <mergeCell ref="H1608:J1608"/>
    <mergeCell ref="K1608:O1608"/>
    <mergeCell ref="P1608:R1608"/>
    <mergeCell ref="S1608:T1608"/>
    <mergeCell ref="U1608:W1608"/>
    <mergeCell ref="X1609:Y1609"/>
    <mergeCell ref="Z1609:AA1609"/>
    <mergeCell ref="C1609:D1609"/>
    <mergeCell ref="E1609:G1609"/>
    <mergeCell ref="H1609:J1609"/>
    <mergeCell ref="K1609:O1609"/>
    <mergeCell ref="P1609:R1609"/>
    <mergeCell ref="S1609:T1609"/>
    <mergeCell ref="U1609:W1609"/>
    <mergeCell ref="X1610:Y1610"/>
    <mergeCell ref="Z1610:AA1610"/>
    <mergeCell ref="C1610:D1610"/>
    <mergeCell ref="E1610:G1610"/>
    <mergeCell ref="H1610:J1610"/>
    <mergeCell ref="K1610:O1610"/>
    <mergeCell ref="P1610:R1610"/>
    <mergeCell ref="S1610:T1610"/>
    <mergeCell ref="U1610:W1610"/>
    <mergeCell ref="X1611:Y1611"/>
    <mergeCell ref="Z1611:AA1611"/>
    <mergeCell ref="C1611:D1611"/>
    <mergeCell ref="E1611:G1611"/>
    <mergeCell ref="H1611:J1611"/>
    <mergeCell ref="K1611:O1611"/>
    <mergeCell ref="P1611:R1611"/>
    <mergeCell ref="S1611:T1611"/>
    <mergeCell ref="U1611:W1611"/>
    <mergeCell ref="X1612:Y1612"/>
    <mergeCell ref="Z1612:AA1612"/>
    <mergeCell ref="C1612:D1612"/>
    <mergeCell ref="E1612:G1612"/>
    <mergeCell ref="H1612:J1612"/>
    <mergeCell ref="K1612:O1612"/>
    <mergeCell ref="P1612:R1612"/>
    <mergeCell ref="S1612:T1612"/>
    <mergeCell ref="U1612:W1612"/>
    <mergeCell ref="X1613:Y1613"/>
    <mergeCell ref="Z1613:AA1613"/>
    <mergeCell ref="C1613:D1613"/>
    <mergeCell ref="E1613:G1613"/>
    <mergeCell ref="H1613:J1613"/>
    <mergeCell ref="K1613:O1613"/>
    <mergeCell ref="P1613:R1613"/>
    <mergeCell ref="S1613:T1613"/>
    <mergeCell ref="U1613:W1613"/>
    <mergeCell ref="X1614:Y1614"/>
    <mergeCell ref="Z1614:AA1614"/>
    <mergeCell ref="C1614:D1614"/>
    <mergeCell ref="E1614:G1614"/>
    <mergeCell ref="H1614:J1614"/>
    <mergeCell ref="K1614:O1614"/>
    <mergeCell ref="P1614:R1614"/>
    <mergeCell ref="S1614:T1614"/>
    <mergeCell ref="U1614:W1614"/>
    <mergeCell ref="X1615:Y1615"/>
    <mergeCell ref="Z1615:AA1615"/>
    <mergeCell ref="C1615:D1615"/>
    <mergeCell ref="E1615:G1615"/>
    <mergeCell ref="H1615:J1615"/>
    <mergeCell ref="K1615:O1615"/>
    <mergeCell ref="P1615:R1615"/>
    <mergeCell ref="S1615:T1615"/>
    <mergeCell ref="U1615:W1615"/>
    <mergeCell ref="X1616:Y1616"/>
    <mergeCell ref="Z1616:AA1616"/>
    <mergeCell ref="C1616:D1616"/>
    <mergeCell ref="E1616:G1616"/>
    <mergeCell ref="H1616:J1616"/>
    <mergeCell ref="K1616:O1616"/>
    <mergeCell ref="P1616:R1616"/>
    <mergeCell ref="S1616:T1616"/>
    <mergeCell ref="U1616:W1616"/>
    <mergeCell ref="X1617:Y1617"/>
    <mergeCell ref="Z1617:AA1617"/>
    <mergeCell ref="C1617:D1617"/>
    <mergeCell ref="E1617:G1617"/>
    <mergeCell ref="H1617:J1617"/>
    <mergeCell ref="K1617:O1617"/>
    <mergeCell ref="P1617:R1617"/>
    <mergeCell ref="S1617:T1617"/>
    <mergeCell ref="U1617:W1617"/>
    <mergeCell ref="X1618:Y1618"/>
    <mergeCell ref="Z1618:AA1618"/>
    <mergeCell ref="C1618:D1618"/>
    <mergeCell ref="E1618:G1618"/>
    <mergeCell ref="H1618:J1618"/>
    <mergeCell ref="K1618:O1618"/>
    <mergeCell ref="P1618:R1618"/>
    <mergeCell ref="S1618:T1618"/>
    <mergeCell ref="U1618:W1618"/>
    <mergeCell ref="X1619:Y1619"/>
    <mergeCell ref="Z1619:AA1619"/>
    <mergeCell ref="C1619:D1619"/>
    <mergeCell ref="E1619:G1619"/>
    <mergeCell ref="H1619:J1619"/>
    <mergeCell ref="K1619:O1619"/>
    <mergeCell ref="P1619:R1619"/>
    <mergeCell ref="S1619:T1619"/>
    <mergeCell ref="U1619:W1619"/>
    <mergeCell ref="X1620:Y1620"/>
    <mergeCell ref="Z1620:AA1620"/>
    <mergeCell ref="C1620:D1620"/>
    <mergeCell ref="E1620:G1620"/>
    <mergeCell ref="H1620:J1620"/>
    <mergeCell ref="K1620:O1620"/>
    <mergeCell ref="P1620:R1620"/>
    <mergeCell ref="S1620:T1620"/>
    <mergeCell ref="U1620:W1620"/>
    <mergeCell ref="X1621:Y1621"/>
    <mergeCell ref="Z1621:AA1621"/>
    <mergeCell ref="C1621:D1621"/>
    <mergeCell ref="E1621:G1621"/>
    <mergeCell ref="H1621:J1621"/>
    <mergeCell ref="K1621:O1621"/>
    <mergeCell ref="P1621:R1621"/>
    <mergeCell ref="S1621:T1621"/>
    <mergeCell ref="U1621:W1621"/>
    <mergeCell ref="X1622:Y1622"/>
    <mergeCell ref="Z1622:AA1622"/>
    <mergeCell ref="C1622:D1622"/>
    <mergeCell ref="E1622:G1622"/>
    <mergeCell ref="H1622:J1622"/>
    <mergeCell ref="K1622:O1622"/>
    <mergeCell ref="P1622:R1622"/>
    <mergeCell ref="S1622:T1622"/>
    <mergeCell ref="U1622:W1622"/>
    <mergeCell ref="X1623:Y1623"/>
    <mergeCell ref="Z1623:AA1623"/>
    <mergeCell ref="C1623:D1623"/>
    <mergeCell ref="E1623:G1623"/>
    <mergeCell ref="H1623:J1623"/>
    <mergeCell ref="K1623:O1623"/>
    <mergeCell ref="P1623:R1623"/>
    <mergeCell ref="S1623:T1623"/>
    <mergeCell ref="U1623:W1623"/>
    <mergeCell ref="X1624:Y1624"/>
    <mergeCell ref="Z1624:AA1624"/>
    <mergeCell ref="C1624:D1624"/>
    <mergeCell ref="E1624:G1624"/>
    <mergeCell ref="H1624:J1624"/>
    <mergeCell ref="K1624:O1624"/>
    <mergeCell ref="P1624:R1624"/>
    <mergeCell ref="S1624:T1624"/>
    <mergeCell ref="U1624:W1624"/>
    <mergeCell ref="X1625:Y1625"/>
    <mergeCell ref="Z1625:AA1625"/>
    <mergeCell ref="C1625:D1625"/>
    <mergeCell ref="E1625:G1625"/>
    <mergeCell ref="H1625:J1625"/>
    <mergeCell ref="K1625:O1625"/>
    <mergeCell ref="P1625:R1625"/>
    <mergeCell ref="S1625:T1625"/>
    <mergeCell ref="U1625:W1625"/>
    <mergeCell ref="X1626:Y1626"/>
    <mergeCell ref="Z1626:AA1626"/>
    <mergeCell ref="C1626:D1626"/>
    <mergeCell ref="E1626:G1626"/>
    <mergeCell ref="H1626:J1626"/>
    <mergeCell ref="K1626:O1626"/>
    <mergeCell ref="P1626:R1626"/>
    <mergeCell ref="S1626:T1626"/>
    <mergeCell ref="U1626:W1626"/>
    <mergeCell ref="X1627:Y1627"/>
    <mergeCell ref="Z1627:AA1627"/>
    <mergeCell ref="C1627:D1627"/>
    <mergeCell ref="E1627:G1627"/>
    <mergeCell ref="H1627:J1627"/>
    <mergeCell ref="K1627:O1627"/>
    <mergeCell ref="P1627:R1627"/>
    <mergeCell ref="S1627:T1627"/>
    <mergeCell ref="U1627:W1627"/>
    <mergeCell ref="X1628:Y1628"/>
    <mergeCell ref="Z1628:AA1628"/>
    <mergeCell ref="C1628:D1628"/>
    <mergeCell ref="E1628:G1628"/>
    <mergeCell ref="H1628:J1628"/>
    <mergeCell ref="K1628:O1628"/>
    <mergeCell ref="P1628:R1628"/>
    <mergeCell ref="S1628:T1628"/>
    <mergeCell ref="U1628:W1628"/>
    <mergeCell ref="X1629:Y1629"/>
    <mergeCell ref="Z1629:AA1629"/>
    <mergeCell ref="C1629:D1629"/>
    <mergeCell ref="E1629:G1629"/>
    <mergeCell ref="H1629:J1629"/>
    <mergeCell ref="K1629:O1629"/>
    <mergeCell ref="P1629:R1629"/>
    <mergeCell ref="S1629:T1629"/>
    <mergeCell ref="U1629:W1629"/>
    <mergeCell ref="X1630:Y1630"/>
    <mergeCell ref="Z1630:AA1630"/>
    <mergeCell ref="C1630:D1630"/>
    <mergeCell ref="E1630:G1630"/>
    <mergeCell ref="H1630:J1630"/>
    <mergeCell ref="K1630:O1630"/>
    <mergeCell ref="P1630:R1630"/>
    <mergeCell ref="S1630:T1630"/>
    <mergeCell ref="U1630:W1630"/>
    <mergeCell ref="X1631:Y1631"/>
    <mergeCell ref="Z1631:AA1631"/>
    <mergeCell ref="C1631:D1631"/>
    <mergeCell ref="E1631:G1631"/>
    <mergeCell ref="H1631:J1631"/>
    <mergeCell ref="K1631:O1631"/>
    <mergeCell ref="P1631:R1631"/>
    <mergeCell ref="S1631:T1631"/>
    <mergeCell ref="U1631:W1631"/>
    <mergeCell ref="X1632:Y1632"/>
    <mergeCell ref="Z1632:AA1632"/>
    <mergeCell ref="C1632:D1632"/>
    <mergeCell ref="E1632:G1632"/>
    <mergeCell ref="H1632:J1632"/>
    <mergeCell ref="K1632:O1632"/>
    <mergeCell ref="P1632:R1632"/>
    <mergeCell ref="S1632:T1632"/>
    <mergeCell ref="U1632:W1632"/>
    <mergeCell ref="X1633:Y1633"/>
    <mergeCell ref="Z1633:AA1633"/>
    <mergeCell ref="C1633:D1633"/>
    <mergeCell ref="E1633:G1633"/>
    <mergeCell ref="H1633:J1633"/>
    <mergeCell ref="K1633:O1633"/>
    <mergeCell ref="P1633:R1633"/>
    <mergeCell ref="S1633:T1633"/>
    <mergeCell ref="U1633:W1633"/>
    <mergeCell ref="X1634:Y1634"/>
    <mergeCell ref="Z1634:AA1634"/>
    <mergeCell ref="C1634:D1634"/>
    <mergeCell ref="E1634:G1634"/>
    <mergeCell ref="H1634:J1634"/>
    <mergeCell ref="K1634:O1634"/>
    <mergeCell ref="P1634:R1634"/>
    <mergeCell ref="S1634:T1634"/>
    <mergeCell ref="U1634:W1634"/>
    <mergeCell ref="X1635:Y1635"/>
    <mergeCell ref="Z1635:AA1635"/>
    <mergeCell ref="C1635:D1635"/>
    <mergeCell ref="E1635:G1635"/>
    <mergeCell ref="H1635:J1635"/>
    <mergeCell ref="K1635:O1635"/>
    <mergeCell ref="P1635:R1635"/>
    <mergeCell ref="S1635:T1635"/>
    <mergeCell ref="U1635:W1635"/>
    <mergeCell ref="X1636:Y1636"/>
    <mergeCell ref="Z1636:AA1636"/>
    <mergeCell ref="C1636:D1636"/>
    <mergeCell ref="E1636:G1636"/>
    <mergeCell ref="H1636:J1636"/>
    <mergeCell ref="K1636:O1636"/>
    <mergeCell ref="P1636:R1636"/>
    <mergeCell ref="S1636:T1636"/>
    <mergeCell ref="U1636:W1636"/>
    <mergeCell ref="X1637:Y1637"/>
    <mergeCell ref="Z1637:AA1637"/>
    <mergeCell ref="C1637:D1637"/>
    <mergeCell ref="E1637:G1637"/>
    <mergeCell ref="H1637:J1637"/>
    <mergeCell ref="K1637:O1637"/>
    <mergeCell ref="P1637:R1637"/>
    <mergeCell ref="S1637:T1637"/>
    <mergeCell ref="U1637:W1637"/>
    <mergeCell ref="X1638:Y1638"/>
    <mergeCell ref="Z1638:AA1638"/>
    <mergeCell ref="C1638:D1638"/>
    <mergeCell ref="E1638:G1638"/>
    <mergeCell ref="H1638:J1638"/>
    <mergeCell ref="K1638:O1638"/>
    <mergeCell ref="P1638:R1638"/>
    <mergeCell ref="S1638:T1638"/>
    <mergeCell ref="U1638:W1638"/>
    <mergeCell ref="X1639:Y1639"/>
    <mergeCell ref="Z1639:AA1639"/>
    <mergeCell ref="C1639:D1639"/>
    <mergeCell ref="E1639:G1639"/>
    <mergeCell ref="H1639:J1639"/>
    <mergeCell ref="K1639:O1639"/>
    <mergeCell ref="P1639:R1639"/>
    <mergeCell ref="S1639:T1639"/>
    <mergeCell ref="U1639:W1639"/>
    <mergeCell ref="X1640:Y1640"/>
    <mergeCell ref="Z1640:AA1640"/>
    <mergeCell ref="C1640:D1640"/>
    <mergeCell ref="E1640:G1640"/>
    <mergeCell ref="H1640:J1640"/>
    <mergeCell ref="K1640:O1640"/>
    <mergeCell ref="P1640:R1640"/>
    <mergeCell ref="S1640:T1640"/>
    <mergeCell ref="U1640:W1640"/>
    <mergeCell ref="X1641:Y1641"/>
    <mergeCell ref="Z1641:AA1641"/>
    <mergeCell ref="C1641:D1641"/>
    <mergeCell ref="E1641:G1641"/>
    <mergeCell ref="H1641:J1641"/>
    <mergeCell ref="K1641:O1641"/>
    <mergeCell ref="P1641:R1641"/>
    <mergeCell ref="S1641:T1641"/>
    <mergeCell ref="U1641:W1641"/>
    <mergeCell ref="X1642:Y1642"/>
    <mergeCell ref="Z1642:AA1642"/>
    <mergeCell ref="C1642:D1642"/>
    <mergeCell ref="E1642:G1642"/>
    <mergeCell ref="H1642:J1642"/>
    <mergeCell ref="K1642:O1642"/>
    <mergeCell ref="P1642:R1642"/>
    <mergeCell ref="S1642:T1642"/>
    <mergeCell ref="U1642:W1642"/>
    <mergeCell ref="X1643:Y1643"/>
    <mergeCell ref="Z1643:AA1643"/>
    <mergeCell ref="C1643:D1643"/>
    <mergeCell ref="E1643:G1643"/>
    <mergeCell ref="H1643:J1643"/>
    <mergeCell ref="K1643:O1643"/>
    <mergeCell ref="P1643:R1643"/>
    <mergeCell ref="S1643:T1643"/>
    <mergeCell ref="U1643:W1643"/>
    <mergeCell ref="X1644:Y1644"/>
    <mergeCell ref="Z1644:AA1644"/>
    <mergeCell ref="C1644:D1644"/>
    <mergeCell ref="E1644:G1644"/>
    <mergeCell ref="H1644:J1644"/>
    <mergeCell ref="K1644:O1644"/>
    <mergeCell ref="P1644:R1644"/>
    <mergeCell ref="S1644:T1644"/>
    <mergeCell ref="U1644:W1644"/>
    <mergeCell ref="X1645:Y1645"/>
    <mergeCell ref="Z1645:AA1645"/>
    <mergeCell ref="C1645:D1645"/>
    <mergeCell ref="E1645:G1645"/>
    <mergeCell ref="H1645:J1645"/>
    <mergeCell ref="K1645:O1645"/>
    <mergeCell ref="P1645:R1645"/>
    <mergeCell ref="S1645:T1645"/>
    <mergeCell ref="U1645:W1645"/>
    <mergeCell ref="X1646:Y1646"/>
    <mergeCell ref="Z1646:AA1646"/>
    <mergeCell ref="C1646:D1646"/>
    <mergeCell ref="E1646:G1646"/>
    <mergeCell ref="H1646:J1646"/>
    <mergeCell ref="K1646:O1646"/>
    <mergeCell ref="P1646:R1646"/>
    <mergeCell ref="S1646:T1646"/>
    <mergeCell ref="U1646:W1646"/>
    <mergeCell ref="X1647:Y1647"/>
    <mergeCell ref="Z1647:AA1647"/>
    <mergeCell ref="C1647:D1647"/>
    <mergeCell ref="E1647:G1647"/>
    <mergeCell ref="H1647:J1647"/>
    <mergeCell ref="K1647:O1647"/>
    <mergeCell ref="P1647:R1647"/>
    <mergeCell ref="S1647:T1647"/>
    <mergeCell ref="U1647:W1647"/>
    <mergeCell ref="X1648:Y1648"/>
    <mergeCell ref="Z1648:AA1648"/>
    <mergeCell ref="C1648:D1648"/>
    <mergeCell ref="E1648:G1648"/>
    <mergeCell ref="H1648:J1648"/>
    <mergeCell ref="K1648:O1648"/>
    <mergeCell ref="P1648:R1648"/>
    <mergeCell ref="S1648:T1648"/>
    <mergeCell ref="U1648:W1648"/>
    <mergeCell ref="X1649:Y1649"/>
    <mergeCell ref="Z1649:AA1649"/>
    <mergeCell ref="C1649:D1649"/>
    <mergeCell ref="E1649:G1649"/>
    <mergeCell ref="H1649:J1649"/>
    <mergeCell ref="K1649:O1649"/>
    <mergeCell ref="P1649:R1649"/>
    <mergeCell ref="S1649:T1649"/>
    <mergeCell ref="U1649:W1649"/>
    <mergeCell ref="X1650:Y1650"/>
    <mergeCell ref="Z1650:AA1650"/>
    <mergeCell ref="C1650:D1650"/>
    <mergeCell ref="E1650:G1650"/>
    <mergeCell ref="H1650:J1650"/>
    <mergeCell ref="K1650:O1650"/>
    <mergeCell ref="P1650:R1650"/>
    <mergeCell ref="S1650:T1650"/>
    <mergeCell ref="U1650:W1650"/>
    <mergeCell ref="X1651:Y1651"/>
    <mergeCell ref="Z1651:AA1651"/>
    <mergeCell ref="C1651:D1651"/>
    <mergeCell ref="E1651:G1651"/>
    <mergeCell ref="H1651:J1651"/>
    <mergeCell ref="K1651:O1651"/>
    <mergeCell ref="P1651:R1651"/>
    <mergeCell ref="S1651:T1651"/>
    <mergeCell ref="U1651:W1651"/>
    <mergeCell ref="X1652:Y1652"/>
    <mergeCell ref="Z1652:AA1652"/>
    <mergeCell ref="C1652:D1652"/>
    <mergeCell ref="E1652:G1652"/>
    <mergeCell ref="H1652:J1652"/>
    <mergeCell ref="K1652:O1652"/>
    <mergeCell ref="P1652:R1652"/>
    <mergeCell ref="S1652:T1652"/>
    <mergeCell ref="U1652:W1652"/>
    <mergeCell ref="X1653:Y1653"/>
    <mergeCell ref="Z1653:AA1653"/>
    <mergeCell ref="C1653:D1653"/>
    <mergeCell ref="E1653:G1653"/>
    <mergeCell ref="H1653:J1653"/>
    <mergeCell ref="K1653:O1653"/>
    <mergeCell ref="P1653:R1653"/>
    <mergeCell ref="S1653:T1653"/>
    <mergeCell ref="U1653:W1653"/>
    <mergeCell ref="X1654:Y1654"/>
    <mergeCell ref="Z1654:AA1654"/>
    <mergeCell ref="C1654:D1654"/>
    <mergeCell ref="E1654:G1654"/>
    <mergeCell ref="H1654:J1654"/>
    <mergeCell ref="K1654:O1654"/>
    <mergeCell ref="P1654:R1654"/>
    <mergeCell ref="S1654:T1654"/>
    <mergeCell ref="U1654:W1654"/>
    <mergeCell ref="X1655:Y1655"/>
    <mergeCell ref="Z1655:AA1655"/>
    <mergeCell ref="C1655:D1655"/>
    <mergeCell ref="E1655:G1655"/>
    <mergeCell ref="H1655:J1655"/>
    <mergeCell ref="K1655:O1655"/>
    <mergeCell ref="P1655:R1655"/>
    <mergeCell ref="S1655:T1655"/>
    <mergeCell ref="U1655:W1655"/>
    <mergeCell ref="X1656:Y1656"/>
    <mergeCell ref="Z1656:AA1656"/>
    <mergeCell ref="C1656:D1656"/>
    <mergeCell ref="E1656:G1656"/>
    <mergeCell ref="H1656:J1656"/>
    <mergeCell ref="K1656:O1656"/>
    <mergeCell ref="P1656:R1656"/>
    <mergeCell ref="S1656:T1656"/>
    <mergeCell ref="U1656:W1656"/>
    <mergeCell ref="X1657:Y1657"/>
    <mergeCell ref="Z1657:AA1657"/>
    <mergeCell ref="C1657:D1657"/>
    <mergeCell ref="E1657:G1657"/>
    <mergeCell ref="H1657:J1657"/>
    <mergeCell ref="K1657:O1657"/>
    <mergeCell ref="P1657:R1657"/>
    <mergeCell ref="S1657:T1657"/>
    <mergeCell ref="U1657:W1657"/>
    <mergeCell ref="X1658:Y1658"/>
    <mergeCell ref="Z1658:AA1658"/>
    <mergeCell ref="C1658:D1658"/>
    <mergeCell ref="E1658:G1658"/>
    <mergeCell ref="H1658:J1658"/>
    <mergeCell ref="K1658:O1658"/>
    <mergeCell ref="P1658:R1658"/>
    <mergeCell ref="S1658:T1658"/>
    <mergeCell ref="U1658:W1658"/>
    <mergeCell ref="X1659:Y1659"/>
    <mergeCell ref="Z1659:AA1659"/>
    <mergeCell ref="C1659:D1659"/>
    <mergeCell ref="E1659:G1659"/>
    <mergeCell ref="H1659:J1659"/>
    <mergeCell ref="K1659:O1659"/>
    <mergeCell ref="P1659:R1659"/>
    <mergeCell ref="S1659:T1659"/>
    <mergeCell ref="U1659:W1659"/>
    <mergeCell ref="X1660:Y1660"/>
    <mergeCell ref="Z1660:AA1660"/>
    <mergeCell ref="C1660:D1660"/>
    <mergeCell ref="E1660:G1660"/>
    <mergeCell ref="H1660:J1660"/>
    <mergeCell ref="K1660:O1660"/>
    <mergeCell ref="P1660:R1660"/>
    <mergeCell ref="S1660:T1660"/>
    <mergeCell ref="U1660:W1660"/>
    <mergeCell ref="X1661:Y1661"/>
    <mergeCell ref="Z1661:AA1661"/>
    <mergeCell ref="C1661:D1661"/>
    <mergeCell ref="E1661:G1661"/>
    <mergeCell ref="H1661:J1661"/>
    <mergeCell ref="K1661:O1661"/>
    <mergeCell ref="P1661:R1661"/>
    <mergeCell ref="S1661:T1661"/>
    <mergeCell ref="U1661:W1661"/>
    <mergeCell ref="X1662:Y1662"/>
    <mergeCell ref="Z1662:AA1662"/>
    <mergeCell ref="C1662:D1662"/>
    <mergeCell ref="E1662:G1662"/>
    <mergeCell ref="H1662:J1662"/>
    <mergeCell ref="K1662:O1662"/>
    <mergeCell ref="P1662:R1662"/>
    <mergeCell ref="S1662:T1662"/>
    <mergeCell ref="U1662:W1662"/>
    <mergeCell ref="X1663:Y1663"/>
    <mergeCell ref="Z1663:AA1663"/>
    <mergeCell ref="C1663:D1663"/>
    <mergeCell ref="E1663:G1663"/>
    <mergeCell ref="H1663:J1663"/>
    <mergeCell ref="K1663:O1663"/>
    <mergeCell ref="P1663:R1663"/>
    <mergeCell ref="S1663:T1663"/>
    <mergeCell ref="U1663:W1663"/>
    <mergeCell ref="X1664:Y1664"/>
    <mergeCell ref="Z1664:AA1664"/>
    <mergeCell ref="C1664:D1664"/>
    <mergeCell ref="E1664:G1664"/>
    <mergeCell ref="H1664:J1664"/>
    <mergeCell ref="K1664:O1664"/>
    <mergeCell ref="P1664:R1664"/>
    <mergeCell ref="S1664:T1664"/>
    <mergeCell ref="U1664:W1664"/>
    <mergeCell ref="X1665:Y1665"/>
    <mergeCell ref="Z1665:AA1665"/>
    <mergeCell ref="C1665:D1665"/>
    <mergeCell ref="E1665:G1665"/>
    <mergeCell ref="H1665:J1665"/>
    <mergeCell ref="K1665:O1665"/>
    <mergeCell ref="P1665:R1665"/>
    <mergeCell ref="S1665:T1665"/>
    <mergeCell ref="U1665:W1665"/>
    <mergeCell ref="X1666:Y1666"/>
    <mergeCell ref="Z1666:AA1666"/>
    <mergeCell ref="C1666:D1666"/>
    <mergeCell ref="E1666:G1666"/>
    <mergeCell ref="H1666:J1666"/>
    <mergeCell ref="K1666:O1666"/>
    <mergeCell ref="P1666:R1666"/>
    <mergeCell ref="S1666:T1666"/>
    <mergeCell ref="U1666:W1666"/>
    <mergeCell ref="X1667:Y1667"/>
    <mergeCell ref="Z1667:AA1667"/>
    <mergeCell ref="C1667:D1667"/>
    <mergeCell ref="E1667:G1667"/>
    <mergeCell ref="H1667:J1667"/>
    <mergeCell ref="K1667:O1667"/>
    <mergeCell ref="P1667:R1667"/>
    <mergeCell ref="S1667:T1667"/>
    <mergeCell ref="U1667:W1667"/>
    <mergeCell ref="X1668:Y1668"/>
    <mergeCell ref="Z1668:AA1668"/>
    <mergeCell ref="C1668:D1668"/>
    <mergeCell ref="E1668:G1668"/>
    <mergeCell ref="H1668:J1668"/>
    <mergeCell ref="K1668:O1668"/>
    <mergeCell ref="P1668:R1668"/>
    <mergeCell ref="S1668:T1668"/>
    <mergeCell ref="U1668:W1668"/>
    <mergeCell ref="X1669:Y1669"/>
    <mergeCell ref="Z1669:AA1669"/>
    <mergeCell ref="C1669:D1669"/>
    <mergeCell ref="E1669:G1669"/>
    <mergeCell ref="H1669:J1669"/>
    <mergeCell ref="K1669:O1669"/>
    <mergeCell ref="P1669:R1669"/>
    <mergeCell ref="S1669:T1669"/>
    <mergeCell ref="U1669:W1669"/>
    <mergeCell ref="X1670:Y1670"/>
    <mergeCell ref="Z1670:AA1670"/>
    <mergeCell ref="C1670:D1670"/>
    <mergeCell ref="E1670:G1670"/>
    <mergeCell ref="H1670:J1670"/>
    <mergeCell ref="K1670:O1670"/>
    <mergeCell ref="P1670:R1670"/>
    <mergeCell ref="S1670:T1670"/>
    <mergeCell ref="U1670:W1670"/>
    <mergeCell ref="X1671:Y1671"/>
    <mergeCell ref="Z1671:AA1671"/>
    <mergeCell ref="C1671:D1671"/>
    <mergeCell ref="E1671:G1671"/>
    <mergeCell ref="H1671:J1671"/>
    <mergeCell ref="K1671:O1671"/>
    <mergeCell ref="P1671:R1671"/>
    <mergeCell ref="S1671:T1671"/>
    <mergeCell ref="U1671:W1671"/>
    <mergeCell ref="X1672:Y1672"/>
    <mergeCell ref="Z1672:AA1672"/>
    <mergeCell ref="C1672:D1672"/>
    <mergeCell ref="E1672:G1672"/>
    <mergeCell ref="H1672:J1672"/>
    <mergeCell ref="K1672:O1672"/>
    <mergeCell ref="P1672:R1672"/>
    <mergeCell ref="S1672:T1672"/>
    <mergeCell ref="U1672:W1672"/>
    <mergeCell ref="X1673:Y1673"/>
    <mergeCell ref="Z1673:AA1673"/>
    <mergeCell ref="C1673:D1673"/>
    <mergeCell ref="E1673:G1673"/>
    <mergeCell ref="H1673:J1673"/>
    <mergeCell ref="K1673:O1673"/>
    <mergeCell ref="P1673:R1673"/>
    <mergeCell ref="S1673:T1673"/>
    <mergeCell ref="U1673:W1673"/>
    <mergeCell ref="X1674:Y1674"/>
    <mergeCell ref="Z1674:AA1674"/>
    <mergeCell ref="C1674:D1674"/>
    <mergeCell ref="E1674:G1674"/>
    <mergeCell ref="H1674:J1674"/>
    <mergeCell ref="K1674:O1674"/>
    <mergeCell ref="P1674:R1674"/>
    <mergeCell ref="S1674:T1674"/>
    <mergeCell ref="U1674:W1674"/>
    <mergeCell ref="X1675:Y1675"/>
    <mergeCell ref="Z1675:AA1675"/>
    <mergeCell ref="C1675:D1675"/>
    <mergeCell ref="E1675:G1675"/>
    <mergeCell ref="H1675:J1675"/>
    <mergeCell ref="K1675:O1675"/>
    <mergeCell ref="P1675:R1675"/>
    <mergeCell ref="S1675:T1675"/>
    <mergeCell ref="U1675:W1675"/>
    <mergeCell ref="X1676:Y1676"/>
    <mergeCell ref="Z1676:AA1676"/>
    <mergeCell ref="C1676:D1676"/>
    <mergeCell ref="E1676:G1676"/>
    <mergeCell ref="H1676:J1676"/>
    <mergeCell ref="K1676:O1676"/>
    <mergeCell ref="P1676:R1676"/>
    <mergeCell ref="S1676:T1676"/>
    <mergeCell ref="U1676:W1676"/>
    <mergeCell ref="X1677:Y1677"/>
    <mergeCell ref="Z1677:AA1677"/>
    <mergeCell ref="C1677:D1677"/>
    <mergeCell ref="E1677:G1677"/>
    <mergeCell ref="H1677:J1677"/>
    <mergeCell ref="K1677:O1677"/>
    <mergeCell ref="P1677:R1677"/>
    <mergeCell ref="S1677:T1677"/>
    <mergeCell ref="U1677:W1677"/>
    <mergeCell ref="X1678:Y1678"/>
    <mergeCell ref="Z1678:AA1678"/>
    <mergeCell ref="C1678:D1678"/>
    <mergeCell ref="E1678:G1678"/>
    <mergeCell ref="H1678:J1678"/>
    <mergeCell ref="K1678:O1678"/>
    <mergeCell ref="P1678:R1678"/>
    <mergeCell ref="S1678:T1678"/>
    <mergeCell ref="U1678:W1678"/>
    <mergeCell ref="X1679:Y1679"/>
    <mergeCell ref="Z1679:AA1679"/>
    <mergeCell ref="C1679:D1679"/>
    <mergeCell ref="E1679:G1679"/>
    <mergeCell ref="H1679:J1679"/>
    <mergeCell ref="K1679:O1679"/>
    <mergeCell ref="P1679:R1679"/>
    <mergeCell ref="S1679:T1679"/>
    <mergeCell ref="U1679:W1679"/>
    <mergeCell ref="X1680:Y1680"/>
    <mergeCell ref="Z1680:AA1680"/>
    <mergeCell ref="C1680:D1680"/>
    <mergeCell ref="E1680:G1680"/>
    <mergeCell ref="H1680:J1680"/>
    <mergeCell ref="K1680:O1680"/>
    <mergeCell ref="P1680:R1680"/>
    <mergeCell ref="S1680:T1680"/>
    <mergeCell ref="U1680:W1680"/>
    <mergeCell ref="X1681:Y1681"/>
    <mergeCell ref="Z1681:AA1681"/>
    <mergeCell ref="C1681:D1681"/>
    <mergeCell ref="E1681:G1681"/>
    <mergeCell ref="H1681:J1681"/>
    <mergeCell ref="K1681:O1681"/>
    <mergeCell ref="P1681:R1681"/>
    <mergeCell ref="S1681:T1681"/>
    <mergeCell ref="U1681:W1681"/>
    <mergeCell ref="X1682:Y1682"/>
    <mergeCell ref="Z1682:AA1682"/>
    <mergeCell ref="C1682:D1682"/>
    <mergeCell ref="E1682:G1682"/>
    <mergeCell ref="H1682:J1682"/>
    <mergeCell ref="K1682:O1682"/>
    <mergeCell ref="P1682:R1682"/>
    <mergeCell ref="S1682:T1682"/>
    <mergeCell ref="U1682:W1682"/>
    <mergeCell ref="X1683:Y1683"/>
    <mergeCell ref="Z1683:AA1683"/>
    <mergeCell ref="C1683:D1683"/>
    <mergeCell ref="E1683:G1683"/>
    <mergeCell ref="H1683:J1683"/>
    <mergeCell ref="K1683:O1683"/>
    <mergeCell ref="P1683:R1683"/>
    <mergeCell ref="S1683:T1683"/>
    <mergeCell ref="U1683:W1683"/>
    <mergeCell ref="X1684:Y1684"/>
    <mergeCell ref="Z1684:AA1684"/>
    <mergeCell ref="C1684:D1684"/>
    <mergeCell ref="E1684:G1684"/>
    <mergeCell ref="H1684:J1684"/>
    <mergeCell ref="K1684:O1684"/>
    <mergeCell ref="P1684:R1684"/>
    <mergeCell ref="S1684:T1684"/>
    <mergeCell ref="U1684:W1684"/>
    <mergeCell ref="X1685:Y1685"/>
    <mergeCell ref="Z1685:AA1685"/>
    <mergeCell ref="C1685:D1685"/>
    <mergeCell ref="E1685:G1685"/>
    <mergeCell ref="H1685:J1685"/>
    <mergeCell ref="K1685:O1685"/>
    <mergeCell ref="P1685:R1685"/>
    <mergeCell ref="S1685:T1685"/>
    <mergeCell ref="U1685:W1685"/>
    <mergeCell ref="X1686:Y1686"/>
    <mergeCell ref="Z1686:AA1686"/>
    <mergeCell ref="C1686:D1686"/>
    <mergeCell ref="E1686:G1686"/>
    <mergeCell ref="H1686:J1686"/>
    <mergeCell ref="K1686:O1686"/>
    <mergeCell ref="P1686:R1686"/>
    <mergeCell ref="S1686:T1686"/>
    <mergeCell ref="U1686:W1686"/>
    <mergeCell ref="X1687:Y1687"/>
    <mergeCell ref="Z1687:AA1687"/>
    <mergeCell ref="C1687:D1687"/>
    <mergeCell ref="E1687:G1687"/>
    <mergeCell ref="H1687:J1687"/>
    <mergeCell ref="K1687:O1687"/>
    <mergeCell ref="P1687:R1687"/>
    <mergeCell ref="S1687:T1687"/>
    <mergeCell ref="U1687:W1687"/>
    <mergeCell ref="X1688:Y1688"/>
    <mergeCell ref="Z1688:AA1688"/>
    <mergeCell ref="C1688:D1688"/>
    <mergeCell ref="E1688:G1688"/>
    <mergeCell ref="H1688:J1688"/>
    <mergeCell ref="K1688:O1688"/>
    <mergeCell ref="P1688:R1688"/>
    <mergeCell ref="S1688:T1688"/>
    <mergeCell ref="U1688:W1688"/>
    <mergeCell ref="X1689:Y1689"/>
    <mergeCell ref="Z1689:AA1689"/>
    <mergeCell ref="C1689:D1689"/>
    <mergeCell ref="E1689:G1689"/>
    <mergeCell ref="H1689:J1689"/>
    <mergeCell ref="K1689:O1689"/>
    <mergeCell ref="P1689:R1689"/>
    <mergeCell ref="S1689:T1689"/>
    <mergeCell ref="U1689:W1689"/>
    <mergeCell ref="X1690:Y1690"/>
    <mergeCell ref="Z1690:AA1690"/>
    <mergeCell ref="C1690:D1690"/>
    <mergeCell ref="E1690:G1690"/>
    <mergeCell ref="H1690:J1690"/>
    <mergeCell ref="K1690:O1690"/>
    <mergeCell ref="P1690:R1690"/>
    <mergeCell ref="S1690:T1690"/>
    <mergeCell ref="U1690:W1690"/>
    <mergeCell ref="X1691:Y1691"/>
    <mergeCell ref="Z1691:AA1691"/>
    <mergeCell ref="C1691:D1691"/>
    <mergeCell ref="E1691:G1691"/>
    <mergeCell ref="H1691:J1691"/>
    <mergeCell ref="K1691:O1691"/>
    <mergeCell ref="P1691:R1691"/>
    <mergeCell ref="S1691:T1691"/>
    <mergeCell ref="U1691:W1691"/>
    <mergeCell ref="X1692:Y1692"/>
    <mergeCell ref="Z1692:AA1692"/>
    <mergeCell ref="C1692:D1692"/>
    <mergeCell ref="E1692:G1692"/>
    <mergeCell ref="H1692:J1692"/>
    <mergeCell ref="K1692:O1692"/>
    <mergeCell ref="P1692:R1692"/>
    <mergeCell ref="S1692:T1692"/>
    <mergeCell ref="U1692:W1692"/>
    <mergeCell ref="X1693:Y1693"/>
    <mergeCell ref="Z1693:AA1693"/>
    <mergeCell ref="C1693:D1693"/>
    <mergeCell ref="E1693:G1693"/>
    <mergeCell ref="H1693:J1693"/>
    <mergeCell ref="K1693:O1693"/>
    <mergeCell ref="P1693:R1693"/>
    <mergeCell ref="S1693:T1693"/>
    <mergeCell ref="U1693:W1693"/>
    <mergeCell ref="X1694:Y1694"/>
    <mergeCell ref="Z1694:AA1694"/>
    <mergeCell ref="C1694:D1694"/>
    <mergeCell ref="E1694:G1694"/>
    <mergeCell ref="H1694:J1694"/>
    <mergeCell ref="K1694:O1694"/>
    <mergeCell ref="P1694:R1694"/>
    <mergeCell ref="S1694:T1694"/>
    <mergeCell ref="U1694:W1694"/>
    <mergeCell ref="X1695:Y1695"/>
    <mergeCell ref="Z1695:AA1695"/>
    <mergeCell ref="C1695:D1695"/>
    <mergeCell ref="E1695:G1695"/>
    <mergeCell ref="H1695:J1695"/>
    <mergeCell ref="K1695:O1695"/>
    <mergeCell ref="P1695:R1695"/>
    <mergeCell ref="S1695:T1695"/>
    <mergeCell ref="U1695:W1695"/>
    <mergeCell ref="X1696:Y1696"/>
    <mergeCell ref="Z1696:AA1696"/>
    <mergeCell ref="C1696:D1696"/>
    <mergeCell ref="E1696:G1696"/>
    <mergeCell ref="H1696:J1696"/>
    <mergeCell ref="K1696:O1696"/>
    <mergeCell ref="P1696:R1696"/>
    <mergeCell ref="S1696:T1696"/>
    <mergeCell ref="U1696:W1696"/>
    <mergeCell ref="X1697:Y1697"/>
    <mergeCell ref="Z1697:AA1697"/>
    <mergeCell ref="C1697:D1697"/>
    <mergeCell ref="E1697:G1697"/>
    <mergeCell ref="H1697:J1697"/>
    <mergeCell ref="K1697:O1697"/>
    <mergeCell ref="P1697:R1697"/>
    <mergeCell ref="S1697:T1697"/>
    <mergeCell ref="U1697:W1697"/>
    <mergeCell ref="X1698:Y1698"/>
    <mergeCell ref="Z1698:AA1698"/>
    <mergeCell ref="C1698:D1698"/>
    <mergeCell ref="E1698:G1698"/>
    <mergeCell ref="H1698:J1698"/>
    <mergeCell ref="K1698:O1698"/>
    <mergeCell ref="P1698:R1698"/>
    <mergeCell ref="S1698:T1698"/>
    <mergeCell ref="U1698:W1698"/>
    <mergeCell ref="X1699:Y1699"/>
    <mergeCell ref="Z1699:AA1699"/>
    <mergeCell ref="C1699:D1699"/>
    <mergeCell ref="E1699:G1699"/>
    <mergeCell ref="H1699:J1699"/>
    <mergeCell ref="K1699:O1699"/>
    <mergeCell ref="P1699:R1699"/>
    <mergeCell ref="S1699:T1699"/>
    <mergeCell ref="U1699:W1699"/>
    <mergeCell ref="X1700:Y1700"/>
    <mergeCell ref="Z1700:AA1700"/>
    <mergeCell ref="C1700:D1700"/>
    <mergeCell ref="E1700:G1700"/>
    <mergeCell ref="H1700:J1700"/>
    <mergeCell ref="K1700:O1700"/>
    <mergeCell ref="P1700:R1700"/>
    <mergeCell ref="S1700:T1700"/>
    <mergeCell ref="U1700:W1700"/>
    <mergeCell ref="X1701:Y1701"/>
    <mergeCell ref="Z1701:AA1701"/>
    <mergeCell ref="C1701:D1701"/>
    <mergeCell ref="E1701:G1701"/>
    <mergeCell ref="H1701:J1701"/>
    <mergeCell ref="K1701:O1701"/>
    <mergeCell ref="P1701:R1701"/>
    <mergeCell ref="S1701:T1701"/>
    <mergeCell ref="U1701:W1701"/>
    <mergeCell ref="X1702:Y1702"/>
    <mergeCell ref="Z1702:AA1702"/>
    <mergeCell ref="C1702:D1702"/>
    <mergeCell ref="E1702:G1702"/>
    <mergeCell ref="H1702:J1702"/>
    <mergeCell ref="K1702:O1702"/>
    <mergeCell ref="P1702:R1702"/>
    <mergeCell ref="S1702:T1702"/>
    <mergeCell ref="U1702:W1702"/>
    <mergeCell ref="X1703:Y1703"/>
    <mergeCell ref="Z1703:AA1703"/>
    <mergeCell ref="C1703:D1703"/>
    <mergeCell ref="E1703:G1703"/>
    <mergeCell ref="H1703:J1703"/>
    <mergeCell ref="K1703:O1703"/>
    <mergeCell ref="P1703:R1703"/>
    <mergeCell ref="S1703:T1703"/>
    <mergeCell ref="U1703:W1703"/>
    <mergeCell ref="X1704:Y1704"/>
    <mergeCell ref="Z1704:AA1704"/>
    <mergeCell ref="C1704:D1704"/>
    <mergeCell ref="E1704:G1704"/>
    <mergeCell ref="H1704:J1704"/>
    <mergeCell ref="K1704:O1704"/>
    <mergeCell ref="P1704:R1704"/>
    <mergeCell ref="S1704:T1704"/>
    <mergeCell ref="U1704:W1704"/>
    <mergeCell ref="X1705:Y1705"/>
    <mergeCell ref="Z1705:AA1705"/>
    <mergeCell ref="C1705:D1705"/>
    <mergeCell ref="E1705:G1705"/>
    <mergeCell ref="H1705:J1705"/>
    <mergeCell ref="K1705:O1705"/>
    <mergeCell ref="P1705:R1705"/>
    <mergeCell ref="S1705:T1705"/>
    <mergeCell ref="U1705:W1705"/>
    <mergeCell ref="X1706:Y1706"/>
    <mergeCell ref="Z1706:AA1706"/>
    <mergeCell ref="C1706:D1706"/>
    <mergeCell ref="E1706:G1706"/>
    <mergeCell ref="H1706:J1706"/>
    <mergeCell ref="K1706:O1706"/>
    <mergeCell ref="P1706:R1706"/>
    <mergeCell ref="S1706:T1706"/>
    <mergeCell ref="U1706:W1706"/>
    <mergeCell ref="X1707:Y1707"/>
    <mergeCell ref="Z1707:AA1707"/>
    <mergeCell ref="C1707:D1707"/>
    <mergeCell ref="E1707:G1707"/>
    <mergeCell ref="H1707:J1707"/>
    <mergeCell ref="K1707:O1707"/>
    <mergeCell ref="P1707:R1707"/>
    <mergeCell ref="S1707:T1707"/>
    <mergeCell ref="U1707:W1707"/>
    <mergeCell ref="X1708:Y1708"/>
    <mergeCell ref="Z1708:AA1708"/>
    <mergeCell ref="C1708:D1708"/>
    <mergeCell ref="E1708:G1708"/>
    <mergeCell ref="H1708:J1708"/>
    <mergeCell ref="K1708:O1708"/>
    <mergeCell ref="P1708:R1708"/>
    <mergeCell ref="S1708:T1708"/>
    <mergeCell ref="U1708:W1708"/>
    <mergeCell ref="X1709:Y1709"/>
    <mergeCell ref="Z1709:AA1709"/>
    <mergeCell ref="C1709:D1709"/>
    <mergeCell ref="E1709:G1709"/>
    <mergeCell ref="H1709:J1709"/>
    <mergeCell ref="K1709:O1709"/>
    <mergeCell ref="P1709:R1709"/>
    <mergeCell ref="S1709:T1709"/>
    <mergeCell ref="U1709:W1709"/>
    <mergeCell ref="X1710:Y1710"/>
    <mergeCell ref="Z1710:AA1710"/>
    <mergeCell ref="C1710:D1710"/>
    <mergeCell ref="E1710:G1710"/>
    <mergeCell ref="H1710:J1710"/>
    <mergeCell ref="K1710:O1710"/>
    <mergeCell ref="P1710:R1710"/>
    <mergeCell ref="S1710:T1710"/>
    <mergeCell ref="U1710:W1710"/>
    <mergeCell ref="X1711:Y1711"/>
    <mergeCell ref="Z1711:AA1711"/>
    <mergeCell ref="C1711:D1711"/>
    <mergeCell ref="E1711:G1711"/>
    <mergeCell ref="H1711:J1711"/>
    <mergeCell ref="K1711:O1711"/>
    <mergeCell ref="P1711:R1711"/>
    <mergeCell ref="S1711:T1711"/>
    <mergeCell ref="U1711:W1711"/>
    <mergeCell ref="X1712:Y1712"/>
    <mergeCell ref="Z1712:AA1712"/>
    <mergeCell ref="C1712:D1712"/>
    <mergeCell ref="E1712:G1712"/>
    <mergeCell ref="H1712:J1712"/>
    <mergeCell ref="K1712:O1712"/>
    <mergeCell ref="P1712:R1712"/>
    <mergeCell ref="S1712:T1712"/>
    <mergeCell ref="U1712:W1712"/>
    <mergeCell ref="X1713:Y1713"/>
    <mergeCell ref="Z1713:AA1713"/>
    <mergeCell ref="C1713:D1713"/>
    <mergeCell ref="E1713:G1713"/>
    <mergeCell ref="H1713:J1713"/>
    <mergeCell ref="K1713:O1713"/>
    <mergeCell ref="P1713:R1713"/>
    <mergeCell ref="S1713:T1713"/>
    <mergeCell ref="U1713:W1713"/>
    <mergeCell ref="X1714:Y1714"/>
    <mergeCell ref="Z1714:AA1714"/>
    <mergeCell ref="C1714:D1714"/>
    <mergeCell ref="E1714:G1714"/>
    <mergeCell ref="H1714:J1714"/>
    <mergeCell ref="K1714:O1714"/>
    <mergeCell ref="P1714:R1714"/>
    <mergeCell ref="S1714:T1714"/>
    <mergeCell ref="U1714:W1714"/>
    <mergeCell ref="X1715:Y1715"/>
    <mergeCell ref="Z1715:AA1715"/>
    <mergeCell ref="C1715:D1715"/>
    <mergeCell ref="E1715:G1715"/>
    <mergeCell ref="H1715:J1715"/>
    <mergeCell ref="K1715:O1715"/>
    <mergeCell ref="P1715:R1715"/>
    <mergeCell ref="S1715:T1715"/>
    <mergeCell ref="U1715:W1715"/>
    <mergeCell ref="X1716:Y1716"/>
    <mergeCell ref="Z1716:AA1716"/>
    <mergeCell ref="C1716:D1716"/>
    <mergeCell ref="E1716:G1716"/>
    <mergeCell ref="H1716:J1716"/>
    <mergeCell ref="K1716:O1716"/>
    <mergeCell ref="P1716:R1716"/>
    <mergeCell ref="S1716:T1716"/>
    <mergeCell ref="U1716:W1716"/>
    <mergeCell ref="X1717:Y1717"/>
    <mergeCell ref="Z1717:AA1717"/>
    <mergeCell ref="C1717:D1717"/>
    <mergeCell ref="E1717:G1717"/>
    <mergeCell ref="H1717:J1717"/>
    <mergeCell ref="K1717:O1717"/>
    <mergeCell ref="P1717:R1717"/>
    <mergeCell ref="S1717:T1717"/>
    <mergeCell ref="U1717:W1717"/>
    <mergeCell ref="X1718:Y1718"/>
    <mergeCell ref="Z1718:AA1718"/>
    <mergeCell ref="C1718:D1718"/>
    <mergeCell ref="E1718:G1718"/>
    <mergeCell ref="H1718:J1718"/>
    <mergeCell ref="K1718:O1718"/>
    <mergeCell ref="P1718:R1718"/>
    <mergeCell ref="S1718:T1718"/>
    <mergeCell ref="U1718:W1718"/>
    <mergeCell ref="X1719:Y1719"/>
    <mergeCell ref="Z1719:AA1719"/>
    <mergeCell ref="C1719:D1719"/>
    <mergeCell ref="E1719:G1719"/>
    <mergeCell ref="H1719:J1719"/>
    <mergeCell ref="K1719:O1719"/>
    <mergeCell ref="P1719:R1719"/>
    <mergeCell ref="S1719:T1719"/>
    <mergeCell ref="U1719:W1719"/>
    <mergeCell ref="X1720:Y1720"/>
    <mergeCell ref="Z1720:AA1720"/>
    <mergeCell ref="C1720:D1720"/>
    <mergeCell ref="E1720:G1720"/>
    <mergeCell ref="H1720:J1720"/>
    <mergeCell ref="K1720:O1720"/>
    <mergeCell ref="P1720:R1720"/>
    <mergeCell ref="S1720:T1720"/>
    <mergeCell ref="U1720:W1720"/>
    <mergeCell ref="X1721:Y1721"/>
    <mergeCell ref="Z1721:AA1721"/>
    <mergeCell ref="C1721:D1721"/>
    <mergeCell ref="E1721:G1721"/>
    <mergeCell ref="H1721:J1721"/>
    <mergeCell ref="K1721:O1721"/>
    <mergeCell ref="P1721:R1721"/>
    <mergeCell ref="S1721:T1721"/>
    <mergeCell ref="U1721:W1721"/>
    <mergeCell ref="X1722:Y1722"/>
    <mergeCell ref="Z1722:AA1722"/>
    <mergeCell ref="C1722:D1722"/>
    <mergeCell ref="E1722:G1722"/>
    <mergeCell ref="H1722:J1722"/>
    <mergeCell ref="K1722:O1722"/>
    <mergeCell ref="P1722:R1722"/>
    <mergeCell ref="S1722:T1722"/>
    <mergeCell ref="U1722:W1722"/>
    <mergeCell ref="X1723:Y1723"/>
    <mergeCell ref="Z1723:AA1723"/>
    <mergeCell ref="C1723:D1723"/>
    <mergeCell ref="E1723:G1723"/>
    <mergeCell ref="H1723:J1723"/>
    <mergeCell ref="K1723:O1723"/>
    <mergeCell ref="P1723:R1723"/>
    <mergeCell ref="S1723:T1723"/>
    <mergeCell ref="U1723:W1723"/>
    <mergeCell ref="X1724:Y1724"/>
    <mergeCell ref="Z1724:AA1724"/>
    <mergeCell ref="C1724:D1724"/>
    <mergeCell ref="E1724:G1724"/>
    <mergeCell ref="H1724:J1724"/>
    <mergeCell ref="K1724:O1724"/>
    <mergeCell ref="P1724:R1724"/>
    <mergeCell ref="S1724:T1724"/>
    <mergeCell ref="U1724:W1724"/>
    <mergeCell ref="X1725:Y1725"/>
    <mergeCell ref="Z1725:AA1725"/>
    <mergeCell ref="C1725:D1725"/>
    <mergeCell ref="E1725:G1725"/>
    <mergeCell ref="H1725:J1725"/>
    <mergeCell ref="K1725:O1725"/>
    <mergeCell ref="P1725:R1725"/>
    <mergeCell ref="S1725:T1725"/>
    <mergeCell ref="U1725:W1725"/>
    <mergeCell ref="X1726:Y1726"/>
    <mergeCell ref="Z1726:AA1726"/>
    <mergeCell ref="C1726:D1726"/>
    <mergeCell ref="E1726:G1726"/>
    <mergeCell ref="H1726:J1726"/>
    <mergeCell ref="K1726:O1726"/>
    <mergeCell ref="P1726:R1726"/>
    <mergeCell ref="S1726:T1726"/>
    <mergeCell ref="U1726:W1726"/>
    <mergeCell ref="X1727:Y1727"/>
    <mergeCell ref="Z1727:AA1727"/>
    <mergeCell ref="C1727:D1727"/>
    <mergeCell ref="E1727:G1727"/>
    <mergeCell ref="H1727:J1727"/>
    <mergeCell ref="K1727:O1727"/>
    <mergeCell ref="P1727:R1727"/>
    <mergeCell ref="S1727:T1727"/>
    <mergeCell ref="U1727:W1727"/>
    <mergeCell ref="X1728:Y1728"/>
    <mergeCell ref="Z1728:AA1728"/>
    <mergeCell ref="C1728:D1728"/>
    <mergeCell ref="E1728:G1728"/>
    <mergeCell ref="H1728:J1728"/>
    <mergeCell ref="K1728:O1728"/>
    <mergeCell ref="P1728:R1728"/>
    <mergeCell ref="S1728:T1728"/>
    <mergeCell ref="U1728:W1728"/>
    <mergeCell ref="X1729:Y1729"/>
    <mergeCell ref="Z1729:AA1729"/>
    <mergeCell ref="C1729:D1729"/>
    <mergeCell ref="E1729:G1729"/>
    <mergeCell ref="H1729:J1729"/>
    <mergeCell ref="K1729:O1729"/>
    <mergeCell ref="P1729:R1729"/>
    <mergeCell ref="S1729:T1729"/>
    <mergeCell ref="U1729:W1729"/>
  </mergeCells>
  <conditionalFormatting sqref="V3:W8 Z3:AA8">
    <cfRule type="cellIs" dxfId="1" priority="1" operator="greaterThanOrEqual">
      <formula>0</formula>
    </cfRule>
  </conditionalFormatting>
  <conditionalFormatting sqref="V3:W8 Z3:AA8">
    <cfRule type="cellIs" dxfId="0" priority="2" operator="lessThan">
      <formula>0</formula>
    </cfRule>
  </conditionalFormatting>
  <conditionalFormatting sqref="AK18:AK26 AK30:AK51">
    <cfRule type="cellIs" dxfId="5" priority="3" operator="greaterThan">
      <formula>0</formula>
    </cfRule>
  </conditionalFormatting>
  <conditionalFormatting sqref="AK18:AK26 AK30:AK51">
    <cfRule type="cellIs" dxfId="6" priority="4" operator="lessThan">
      <formula>0</formula>
    </cfRule>
  </conditionalFormatting>
  <dataValidations>
    <dataValidation type="list" allowBlank="1" showDropDown="1" showErrorMessage="1" sqref="E13:E2003">
      <formula1>"CAPITAL,INGRESOS,EGRESOS"</formula1>
    </dataValidation>
    <dataValidation type="list" allowBlank="1" showDropDown="1" showErrorMessage="1" sqref="S13:S2003">
      <formula1>'ADMINISTRACIÓN'!$AD$18:$AE$26</formula1>
    </dataValidation>
    <dataValidation type="list" allowBlank="1" showDropDown="1" showErrorMessage="1" sqref="H13:H2003">
      <formula1>System!$I$4:$J$40</formula1>
    </dataValidation>
    <dataValidation type="list" allowBlank="1" showErrorMessage="1" sqref="AD4">
      <formula1>"INGRESOS,EGRESOS,CAPITAL"</formula1>
    </dataValidation>
    <dataValidation type="list" allowBlank="1" showErrorMessage="1" sqref="Z13:Z2003">
      <formula1>"COMPLETADO,PENDIENTE,REVISIÓN,ANULADO"</formula1>
    </dataValidation>
    <dataValidation type="list" allowBlank="1" showErrorMessage="1" sqref="AI4">
      <formula1>'ADMINISTRACIÓN'!$AD$18:$AE$27</formula1>
    </dataValidation>
    <dataValidation type="list" allowBlank="1" showErrorMessage="1" sqref="AI8">
      <formula1>"Efectivo,Transferencia"</formula1>
    </dataValidation>
    <dataValidation type="list" allowBlank="1" showErrorMessage="1" sqref="AF4">
      <formula1>System!$I$4:$J$40</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4D79"/>
    <outlinePr summaryBelow="0" summaryRight="0"/>
  </sheetPr>
  <sheetViews>
    <sheetView workbookViewId="0"/>
  </sheetViews>
  <sheetFormatPr customHeight="1" defaultColWidth="12.63" defaultRowHeight="15.75" outlineLevelRow="1"/>
  <cols>
    <col customWidth="1" min="1" max="1" width="1.13"/>
    <col customWidth="1" min="2" max="11" width="4.5"/>
    <col customWidth="1" min="12" max="12" width="0.88"/>
    <col customWidth="1" min="13" max="22" width="4.5"/>
    <col customWidth="1" min="23" max="23" width="0.88"/>
    <col customWidth="1" min="24" max="25" width="4.5"/>
    <col customWidth="1" min="26" max="26" width="5.13"/>
    <col customWidth="1" min="27" max="27" width="0.88"/>
    <col customWidth="1" min="28" max="44" width="4.5"/>
    <col customWidth="1" min="45" max="45" width="1.7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row>
    <row r="2" ht="16.5" customHeight="1">
      <c r="A2" s="178"/>
      <c r="B2" s="179" t="s">
        <v>0</v>
      </c>
      <c r="C2" s="134"/>
      <c r="D2" s="134"/>
      <c r="E2" s="134"/>
      <c r="F2" s="180" t="s">
        <v>1871</v>
      </c>
      <c r="G2" s="71"/>
      <c r="H2" s="71"/>
      <c r="I2" s="71"/>
      <c r="J2" s="71"/>
      <c r="K2" s="72"/>
      <c r="L2" s="178"/>
      <c r="M2" s="181" t="s">
        <v>1872</v>
      </c>
      <c r="N2" s="71"/>
      <c r="O2" s="72"/>
      <c r="P2" s="182">
        <v>46089.0</v>
      </c>
      <c r="Q2" s="71"/>
      <c r="R2" s="72"/>
      <c r="S2" s="178"/>
      <c r="T2" s="183" t="s">
        <v>1873</v>
      </c>
      <c r="U2" s="71"/>
      <c r="V2" s="72"/>
      <c r="W2" s="178"/>
      <c r="X2" s="183" t="s">
        <v>1874</v>
      </c>
      <c r="Y2" s="71"/>
      <c r="Z2" s="72"/>
      <c r="AA2" s="178"/>
      <c r="AB2" s="183" t="s">
        <v>1875</v>
      </c>
      <c r="AC2" s="71"/>
      <c r="AD2" s="72"/>
      <c r="AE2" s="178"/>
      <c r="AF2" s="183" t="s">
        <v>1876</v>
      </c>
      <c r="AG2" s="71"/>
      <c r="AH2" s="72"/>
      <c r="AI2" s="178"/>
      <c r="AJ2" s="183" t="s">
        <v>1877</v>
      </c>
      <c r="AK2" s="71"/>
      <c r="AL2" s="72"/>
      <c r="AM2" s="178"/>
      <c r="AN2" s="183" t="s">
        <v>1878</v>
      </c>
      <c r="AO2" s="71"/>
      <c r="AP2" s="72"/>
      <c r="AQ2" s="178"/>
      <c r="AR2" s="178"/>
      <c r="AS2" s="178"/>
    </row>
    <row r="3" ht="16.5" customHeight="1">
      <c r="A3" s="178"/>
      <c r="B3" s="184"/>
      <c r="F3" s="185" t="s">
        <v>1879</v>
      </c>
      <c r="G3" s="134"/>
      <c r="H3" s="134"/>
      <c r="I3" s="134"/>
      <c r="J3" s="134"/>
      <c r="K3" s="101"/>
      <c r="L3" s="178"/>
      <c r="M3" s="186" t="s">
        <v>1880</v>
      </c>
      <c r="N3" s="134"/>
      <c r="O3" s="187"/>
      <c r="P3" s="188"/>
      <c r="Q3" s="134"/>
      <c r="R3" s="101"/>
      <c r="S3" s="178"/>
      <c r="T3" s="189">
        <v>0.0</v>
      </c>
      <c r="U3" s="134"/>
      <c r="V3" s="101"/>
      <c r="W3" s="178"/>
      <c r="X3" s="189">
        <f>((SUMIFS($P$10:$P$801,$E$10:$E$801,"INGRESOS",$G$10:$G$801,"TATTOO",$V$10:$V$801,"*ADO")+SUMIFS($P$10:$P$801,$E$10:$E$801,"INGRESOS",$G$10:$G$801,"VENTAS",$V$10:$V$801,"*ADO")+SUMIFS($P$10:$P$801,$E$10:$E$801,"INGRESOS",$G$10:$G$801,"PIERCING",$V$10:$V$801,"*ADO"))/2)-SUMIFS($P$10:$P$801,$E$10:$E$801,"EGRESOS",$G$10:$G$801,"COMISIÓN",$V$10:$V$801,"PAGADO")</f>
        <v>0</v>
      </c>
      <c r="Y3" s="134"/>
      <c r="Z3" s="101"/>
      <c r="AA3" s="178"/>
      <c r="AB3" s="189">
        <f>SUMIFS($P$10:$P$801,$E$10:$E$801,"EGRESOS",$G$10:$G$801,"COMISIÓN",$Y$10:$Y$801,"COMPLETADO",$C$10:$C$801,"&gt;="&amp;DASHBOARD!$AY$2-30,$C$10:$C$801,"&lt;="&amp;DASHBOARD!$AY$2)</f>
        <v>840000</v>
      </c>
      <c r="AC3" s="134"/>
      <c r="AD3" s="101"/>
      <c r="AE3" s="178"/>
      <c r="AF3" s="189">
        <f>SUMIFS($P$10:$P$801,$E$10:$E$801,"INGRESOS",$G$10:$G801,"VENTAS",$V$10:$V$801,"*ADO")+(SUMIFS($P$10:$P$801,$E$10:$E$801,"INGRESOS",$G$10:$G801,"COMISIÓN",$V$10:$V$801,"*ADO"))</f>
        <v>4736000</v>
      </c>
      <c r="AG3" s="134"/>
      <c r="AH3" s="101"/>
      <c r="AI3" s="178"/>
      <c r="AJ3" s="189">
        <f>SUMIFS($P$10:$P$801,$E$10:$E$801,"EGRESOS",$G$10:$G$801,"COMISIÓN",$V$10:$V$801,"*ADO")+SUMIFS($P$10:$P$801,$E$10:$E$801,"EGRESOS",$G$10:$G$801,"CMV",$V$10:$V$801,"*ADO")</f>
        <v>2268000</v>
      </c>
      <c r="AK3" s="134"/>
      <c r="AL3" s="101"/>
      <c r="AM3" s="178"/>
      <c r="AN3" s="189">
        <f>AF3-AJ3-X3</f>
        <v>2468000</v>
      </c>
      <c r="AO3" s="134"/>
      <c r="AP3" s="101"/>
      <c r="AQ3" s="178"/>
      <c r="AR3" s="178"/>
      <c r="AS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48"/>
      <c r="AG4" s="149"/>
      <c r="AH4" s="150"/>
      <c r="AI4" s="178"/>
      <c r="AJ4" s="148"/>
      <c r="AK4" s="149"/>
      <c r="AL4" s="150"/>
      <c r="AM4" s="178"/>
      <c r="AN4" s="148"/>
      <c r="AO4" s="149"/>
      <c r="AP4" s="150"/>
      <c r="AQ4" s="178"/>
      <c r="AR4" s="178"/>
      <c r="AS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row>
    <row r="6" ht="16.5" customHeight="1">
      <c r="A6" s="178"/>
      <c r="B6" s="192" t="s">
        <v>1881</v>
      </c>
      <c r="C6" s="72"/>
      <c r="D6" s="193"/>
      <c r="E6" s="178"/>
      <c r="F6" s="192" t="s">
        <v>1882</v>
      </c>
      <c r="G6" s="71"/>
      <c r="H6" s="72"/>
      <c r="I6" s="194" t="s">
        <v>1883</v>
      </c>
      <c r="J6" s="71"/>
      <c r="K6" s="72"/>
      <c r="L6" s="178"/>
      <c r="M6" s="192" t="s">
        <v>1884</v>
      </c>
      <c r="N6" s="71"/>
      <c r="O6" s="72"/>
      <c r="P6" s="182" t="str">
        <f>IF(T3&lt;0,"Adeudando",IF(X3&gt;0,"Saldo a liquidar",IF(AB3=0,"Sin movimientos",IF(X3=0,"Saldado",))))</f>
        <v>Saldado</v>
      </c>
      <c r="Q6" s="71"/>
      <c r="R6" s="72"/>
      <c r="S6" s="178"/>
      <c r="T6" s="195" t="s">
        <v>1885</v>
      </c>
      <c r="U6" s="71"/>
      <c r="V6" s="72"/>
      <c r="W6" s="178"/>
      <c r="X6" s="196" t="s">
        <v>1886</v>
      </c>
      <c r="Y6" s="71"/>
      <c r="Z6" s="72"/>
      <c r="AA6" s="178"/>
      <c r="AB6" s="197">
        <v>0.0</v>
      </c>
      <c r="AC6" s="71"/>
      <c r="AD6" s="72"/>
      <c r="AE6" s="178"/>
      <c r="AF6" s="178"/>
      <c r="AG6" s="178"/>
      <c r="AH6" s="178"/>
      <c r="AI6" s="178"/>
      <c r="AJ6" s="178"/>
      <c r="AK6" s="178"/>
      <c r="AL6" s="178"/>
      <c r="AM6" s="178"/>
      <c r="AN6" s="178"/>
      <c r="AO6" s="178"/>
      <c r="AP6" s="178"/>
      <c r="AQ6" s="178"/>
      <c r="AR6" s="178"/>
      <c r="AS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row>
    <row r="8" ht="16.5" customHeight="1">
      <c r="A8" s="178"/>
      <c r="B8" s="128" t="s">
        <v>58</v>
      </c>
      <c r="C8" s="71"/>
      <c r="D8" s="71"/>
      <c r="E8" s="71"/>
      <c r="F8" s="71"/>
      <c r="G8" s="71"/>
      <c r="H8" s="71"/>
      <c r="I8" s="71"/>
      <c r="J8" s="71"/>
      <c r="K8" s="71"/>
      <c r="L8" s="71"/>
      <c r="M8" s="71"/>
      <c r="N8" s="71"/>
      <c r="O8" s="71"/>
      <c r="P8" s="71"/>
      <c r="Q8" s="71"/>
      <c r="R8" s="71"/>
      <c r="S8" s="71"/>
      <c r="T8" s="71"/>
      <c r="U8" s="71"/>
      <c r="V8" s="71"/>
      <c r="W8" s="71"/>
      <c r="X8" s="71"/>
      <c r="Y8" s="71"/>
      <c r="Z8" s="72"/>
      <c r="AA8" s="178"/>
      <c r="AB8" s="178"/>
      <c r="AC8" s="178"/>
      <c r="AD8" s="178"/>
      <c r="AE8" s="178"/>
      <c r="AF8" s="178"/>
      <c r="AG8" s="178"/>
      <c r="AH8" s="178"/>
      <c r="AI8" s="178"/>
      <c r="AJ8" s="178"/>
      <c r="AK8" s="178"/>
      <c r="AL8" s="178"/>
      <c r="AM8" s="178"/>
      <c r="AN8" s="178"/>
      <c r="AO8" s="178"/>
      <c r="AP8" s="178"/>
      <c r="AQ8" s="178"/>
      <c r="AR8" s="178"/>
      <c r="AS8" s="178"/>
    </row>
    <row r="9" ht="16.5" customHeight="1" outlineLevel="1">
      <c r="A9" s="178"/>
      <c r="B9" s="130" t="s">
        <v>60</v>
      </c>
      <c r="C9" s="131" t="s">
        <v>61</v>
      </c>
      <c r="D9" s="72"/>
      <c r="E9" s="131" t="s">
        <v>38</v>
      </c>
      <c r="F9" s="71"/>
      <c r="G9" s="131" t="s">
        <v>62</v>
      </c>
      <c r="H9" s="71"/>
      <c r="I9" s="131" t="s">
        <v>45</v>
      </c>
      <c r="J9" s="71"/>
      <c r="K9" s="71"/>
      <c r="L9" s="71"/>
      <c r="M9" s="72"/>
      <c r="N9" s="131" t="s">
        <v>63</v>
      </c>
      <c r="O9" s="72"/>
      <c r="P9" s="131" t="s">
        <v>64</v>
      </c>
      <c r="Q9" s="71"/>
      <c r="R9" s="131" t="s">
        <v>65</v>
      </c>
      <c r="S9" s="72"/>
      <c r="T9" s="131" t="s">
        <v>55</v>
      </c>
      <c r="U9" s="72"/>
      <c r="V9" s="131" t="s">
        <v>1887</v>
      </c>
      <c r="W9" s="71"/>
      <c r="X9" s="72"/>
      <c r="Y9" s="131" t="s">
        <v>66</v>
      </c>
      <c r="Z9" s="72"/>
      <c r="AA9" s="178"/>
      <c r="AB9" s="77" t="s">
        <v>7</v>
      </c>
      <c r="AC9" s="71"/>
      <c r="AD9" s="71"/>
      <c r="AE9" s="71"/>
      <c r="AF9" s="71"/>
      <c r="AG9" s="71"/>
      <c r="AH9" s="71"/>
      <c r="AI9" s="72"/>
      <c r="AJ9" s="78" t="s">
        <v>9</v>
      </c>
      <c r="AK9" s="71"/>
      <c r="AL9" s="71"/>
      <c r="AM9" s="71"/>
      <c r="AN9" s="71"/>
      <c r="AO9" s="71"/>
      <c r="AP9" s="71"/>
      <c r="AQ9" s="72"/>
      <c r="AR9" s="178"/>
      <c r="AS9" s="178"/>
    </row>
    <row r="10" ht="16.5" customHeight="1" outlineLevel="1">
      <c r="A10" s="178"/>
      <c r="B10" s="141" t="s">
        <v>137</v>
      </c>
      <c r="C10" s="142">
        <v>46204.88297925926</v>
      </c>
      <c r="D10" s="72"/>
      <c r="E10" s="143" t="s">
        <v>70</v>
      </c>
      <c r="F10" s="71"/>
      <c r="G10" s="143" t="s">
        <v>138</v>
      </c>
      <c r="H10" s="71"/>
      <c r="I10" s="143" t="s">
        <v>139</v>
      </c>
      <c r="J10" s="71"/>
      <c r="K10" s="71"/>
      <c r="L10" s="71"/>
      <c r="M10" s="72"/>
      <c r="N10" s="198" t="s">
        <v>140</v>
      </c>
      <c r="O10" s="72"/>
      <c r="P10" s="199">
        <v>35000.0</v>
      </c>
      <c r="Q10" s="71"/>
      <c r="R10" s="200">
        <v>0.0</v>
      </c>
      <c r="S10" s="72"/>
      <c r="T10" s="201" t="s">
        <v>75</v>
      </c>
      <c r="U10" s="72"/>
      <c r="V10" s="202" t="s">
        <v>1888</v>
      </c>
      <c r="W10" s="71"/>
      <c r="X10" s="72"/>
      <c r="Y10" s="202" t="s">
        <v>74</v>
      </c>
      <c r="Z10" s="72"/>
      <c r="AA10" s="178"/>
      <c r="AB10" s="84" t="s">
        <v>36</v>
      </c>
      <c r="AC10" s="72"/>
      <c r="AD10" s="85">
        <f>SUMIFS($P$10:$P$811,$C$10:$C$811,"&gt;="&amp;DATE(2026,1,1),$C$10:$C$811,"&lt;"&amp;DATE(2026,2,1),$E$10:$E$811,"INGRESOS",$Y$10:$Y$811,"COMPLETADO")</f>
        <v>0</v>
      </c>
      <c r="AE10" s="72"/>
      <c r="AF10" s="84" t="s">
        <v>37</v>
      </c>
      <c r="AG10" s="72"/>
      <c r="AH10" s="85">
        <f>SUMIFS($P$10:$P$811,$C$10:$C$811,"&gt;="&amp;DATE(2026,2,1),$C$10:$C$811,"&lt;"&amp;DATE(2026,3,1),$E$10:$E$811,"INGRESOS",$Y$10:$Y$811,"COMPLETADO")</f>
        <v>0</v>
      </c>
      <c r="AI10" s="72"/>
      <c r="AJ10" s="86" t="s">
        <v>36</v>
      </c>
      <c r="AK10" s="72"/>
      <c r="AL10" s="87">
        <f>-SUMIFS($P$10:$P$811,$C$10:$C$811,"&gt;="&amp;DATE(2026,1,1),$C$10:$C$811,"&lt;"&amp;DATE(2026,2,1),$E$10:$E$811,"EGRESOS",$Y$10:$Y$811,"COMPLETADO")</f>
        <v>0</v>
      </c>
      <c r="AM10" s="72"/>
      <c r="AN10" s="86" t="s">
        <v>37</v>
      </c>
      <c r="AO10" s="72"/>
      <c r="AP10" s="88">
        <f>-SUMIFS($P$10:$P$811,$C$10:$C$811,"&gt;="&amp;DATE(2026,2,1),$C$10:$C$811,"&lt;"&amp;DATE(2026,3,1),$E$10:$E$811,"EGRESOS",$Y$10:$Y$811,"COMPLETADO")</f>
        <v>0</v>
      </c>
      <c r="AQ10" s="72"/>
      <c r="AR10" s="178"/>
      <c r="AS10" s="178"/>
    </row>
    <row r="11" ht="16.5" customHeight="1" outlineLevel="1">
      <c r="A11" s="178"/>
      <c r="B11" s="141" t="s">
        <v>142</v>
      </c>
      <c r="C11" s="142">
        <v>46204.881134421295</v>
      </c>
      <c r="D11" s="72"/>
      <c r="E11" s="143" t="s">
        <v>7</v>
      </c>
      <c r="F11" s="71"/>
      <c r="G11" s="143" t="s">
        <v>143</v>
      </c>
      <c r="H11" s="71"/>
      <c r="I11" s="143" t="s">
        <v>144</v>
      </c>
      <c r="J11" s="71"/>
      <c r="K11" s="71"/>
      <c r="L11" s="71"/>
      <c r="M11" s="72"/>
      <c r="N11" s="198" t="s">
        <v>140</v>
      </c>
      <c r="O11" s="72"/>
      <c r="P11" s="199">
        <v>70000.0</v>
      </c>
      <c r="Q11" s="71"/>
      <c r="R11" s="200">
        <v>0.0</v>
      </c>
      <c r="S11" s="72"/>
      <c r="T11" s="201" t="s">
        <v>75</v>
      </c>
      <c r="U11" s="72"/>
      <c r="V11" s="202" t="s">
        <v>1889</v>
      </c>
      <c r="W11" s="71"/>
      <c r="X11" s="72"/>
      <c r="Y11" s="202" t="s">
        <v>74</v>
      </c>
      <c r="Z11" s="72"/>
      <c r="AA11" s="178"/>
      <c r="AB11" s="84" t="s">
        <v>41</v>
      </c>
      <c r="AC11" s="72"/>
      <c r="AD11" s="85">
        <f>SUMIFS($P$10:$P$811,$C$10:$C$811,"&gt;="&amp;DATE(2026,3,1),$C$10:$C$811,"&lt;"&amp;DATE(2026,4,1),$E$10:$E$811,"INGRESOS",$Y$10:$Y$811,"COMPLETADO")</f>
        <v>769000</v>
      </c>
      <c r="AE11" s="72"/>
      <c r="AF11" s="84" t="s">
        <v>42</v>
      </c>
      <c r="AG11" s="72"/>
      <c r="AH11" s="85">
        <f>SUMIFS($P$10:$P$811,$C$10:$C$811,"&gt;="&amp;DATE(2026,4,1),$C$10:$C$811,"&lt;"&amp;DATE(2026,5,1),$E$10:$E$811,"INGRESOS",$Y$10:$Y$811,"COMPLETADO")</f>
        <v>1652500</v>
      </c>
      <c r="AI11" s="72"/>
      <c r="AJ11" s="86" t="s">
        <v>41</v>
      </c>
      <c r="AK11" s="72"/>
      <c r="AL11" s="87">
        <f>-SUMIFS($P$10:$P$811,$C$10:$C$811,"&gt;="&amp;DATE(2026,3,1),$C$10:$C$811,"&lt;"&amp;DATE(2026,4,1),$E$10:$E$811,"EGRESOS",$Y$10:$Y$811,"COMPLETADO")</f>
        <v>-852065</v>
      </c>
      <c r="AM11" s="72"/>
      <c r="AN11" s="86" t="s">
        <v>42</v>
      </c>
      <c r="AO11" s="72"/>
      <c r="AP11" s="88">
        <f>-SUMIFS($P$10:$P$811,$C$10:$C$811,"&gt;="&amp;DATE(2026,4,1),$C$10:$C$811,"&lt;"&amp;DATE(2026,5,1),$E$10:$E$811,"EGRESOS",$Y$10:$Y$811,"COMPLETADO")</f>
        <v>-792400</v>
      </c>
      <c r="AQ11" s="72"/>
      <c r="AR11" s="178"/>
      <c r="AS11" s="178"/>
    </row>
    <row r="12" ht="16.5" customHeight="1" outlineLevel="1">
      <c r="A12" s="178"/>
      <c r="B12" s="141" t="s">
        <v>173</v>
      </c>
      <c r="C12" s="142">
        <v>46202.0</v>
      </c>
      <c r="D12" s="72"/>
      <c r="E12" s="143" t="s">
        <v>70</v>
      </c>
      <c r="F12" s="71"/>
      <c r="G12" s="143" t="s">
        <v>138</v>
      </c>
      <c r="H12" s="71"/>
      <c r="I12" s="143" t="s">
        <v>174</v>
      </c>
      <c r="J12" s="71"/>
      <c r="K12" s="71"/>
      <c r="L12" s="71"/>
      <c r="M12" s="72"/>
      <c r="N12" s="198" t="s">
        <v>140</v>
      </c>
      <c r="O12" s="72"/>
      <c r="P12" s="199">
        <v>25000.0</v>
      </c>
      <c r="Q12" s="71"/>
      <c r="R12" s="200">
        <v>0.0</v>
      </c>
      <c r="S12" s="72"/>
      <c r="T12" s="201" t="s">
        <v>75</v>
      </c>
      <c r="U12" s="72"/>
      <c r="V12" s="202" t="s">
        <v>1888</v>
      </c>
      <c r="W12" s="71"/>
      <c r="X12" s="72"/>
      <c r="Y12" s="202" t="s">
        <v>74</v>
      </c>
      <c r="Z12" s="72"/>
      <c r="AA12" s="178"/>
      <c r="AB12" s="84" t="s">
        <v>43</v>
      </c>
      <c r="AC12" s="72"/>
      <c r="AD12" s="85">
        <f>SUMIFS($P$10:$P$811,$C$10:$C$811,"&gt;="&amp;DATE(2026,5,1),$C$10:$C$811,"&lt;"&amp;DATE(2026,6,1),$E$10:$E$811,"INGRESOS",$Y$10:$Y$811,"COMPLETADO")</f>
        <v>614500</v>
      </c>
      <c r="AE12" s="72"/>
      <c r="AF12" s="84" t="s">
        <v>44</v>
      </c>
      <c r="AG12" s="72"/>
      <c r="AH12" s="85">
        <f>SUMIFS($P$10:$P$811,$C$10:$C$811,"&gt;="&amp;DATE(2026,6,1),$C$10:$C$811,"&lt;"&amp;DATE(2026,7,1),$E$10:$E$811,"INGRESOS",$Y$10:$Y$811,"COMPLETADO")</f>
        <v>1962500</v>
      </c>
      <c r="AI12" s="72"/>
      <c r="AJ12" s="86" t="s">
        <v>43</v>
      </c>
      <c r="AK12" s="72"/>
      <c r="AL12" s="87">
        <f>-SUMIFS($P$10:$P$811,$C$10:$C$811,"&gt;="&amp;DATE(2026,5,1),$C$10:$C$811,"&lt;"&amp;DATE(2026,6,1),$E$10:$E$811,"EGRESOS",$Y$10:$Y$811,"COMPLETADO")</f>
        <v>-293500</v>
      </c>
      <c r="AM12" s="72"/>
      <c r="AN12" s="86" t="s">
        <v>44</v>
      </c>
      <c r="AO12" s="72"/>
      <c r="AP12" s="88">
        <f>-SUMIFS($P$10:$P$811,$C$10:$C$811,"&gt;="&amp;DATE(2026,6,1),$C$10:$C$811,"&lt;"&amp;DATE(2026,7,1),$E$10:$E$811,"EGRESOS",$Y$10:$Y$811,"COMPLETADO")</f>
        <v>-865000</v>
      </c>
      <c r="AQ12" s="72"/>
      <c r="AR12" s="178"/>
      <c r="AS12" s="178"/>
    </row>
    <row r="13" ht="16.5" customHeight="1" outlineLevel="1">
      <c r="A13" s="178"/>
      <c r="B13" s="141" t="s">
        <v>176</v>
      </c>
      <c r="C13" s="142">
        <v>46202.0</v>
      </c>
      <c r="D13" s="72"/>
      <c r="E13" s="143" t="s">
        <v>7</v>
      </c>
      <c r="F13" s="71"/>
      <c r="G13" s="143" t="s">
        <v>143</v>
      </c>
      <c r="H13" s="71"/>
      <c r="I13" s="143" t="s">
        <v>177</v>
      </c>
      <c r="J13" s="71"/>
      <c r="K13" s="71"/>
      <c r="L13" s="71"/>
      <c r="M13" s="72"/>
      <c r="N13" s="198" t="s">
        <v>140</v>
      </c>
      <c r="O13" s="72"/>
      <c r="P13" s="199">
        <v>50000.0</v>
      </c>
      <c r="Q13" s="71"/>
      <c r="R13" s="200">
        <v>0.0</v>
      </c>
      <c r="S13" s="72"/>
      <c r="T13" s="201" t="s">
        <v>75</v>
      </c>
      <c r="U13" s="72"/>
      <c r="V13" s="202" t="s">
        <v>1889</v>
      </c>
      <c r="W13" s="71"/>
      <c r="X13" s="72"/>
      <c r="Y13" s="202" t="s">
        <v>74</v>
      </c>
      <c r="Z13" s="72"/>
      <c r="AA13" s="178"/>
      <c r="AB13" s="84" t="s">
        <v>47</v>
      </c>
      <c r="AC13" s="72"/>
      <c r="AD13" s="85">
        <f>SUMIFS($P$10:$P$811,$C$10:$C$811,"&gt;="&amp;DATE(2026,7,1),$C$10:$C$811,"&lt;"&amp;DATE(2026,8,1),$E$10:$E$811,"INGRESOS",$Y$10:$Y$811,"COMPLETADO")</f>
        <v>70000</v>
      </c>
      <c r="AE13" s="72"/>
      <c r="AF13" s="84" t="s">
        <v>48</v>
      </c>
      <c r="AG13" s="72"/>
      <c r="AH13" s="85">
        <f>SUMIFS($P$10:$P$811,$C$10:$C$811,"&gt;="&amp;DATE(2026,8,1),$C$10:$C$811,"&lt;"&amp;DATE(2026,9,1),$E$10:$E$811,"INGRESOS",$Y$10:$Y$811,"COMPLETADO")</f>
        <v>0</v>
      </c>
      <c r="AI13" s="72"/>
      <c r="AJ13" s="86" t="s">
        <v>47</v>
      </c>
      <c r="AK13" s="72"/>
      <c r="AL13" s="87">
        <f>-SUMIFS($P$10:$P$811,$C$10:$C$811,"&gt;="&amp;DATE(2026,7,1),$C$10:$C$811,"&lt;"&amp;DATE(2026,8,1),$E$10:$E$811,"EGRESOS",$Y$10:$Y$811,"COMPLETADO")</f>
        <v>-35000</v>
      </c>
      <c r="AM13" s="72"/>
      <c r="AN13" s="86" t="s">
        <v>48</v>
      </c>
      <c r="AO13" s="72"/>
      <c r="AP13" s="88">
        <f>-SUMIFS($P$10:$P$811,$C$10:$C$811,"&gt;="&amp;DATE(2026,8,1),$C$10:$C$811,"&lt;"&amp;DATE(2026,9,1),$E$10:$E$811,"EGRESOS",$Y$10:$Y$811,"COMPLETADO")</f>
        <v>0</v>
      </c>
      <c r="AQ13" s="72"/>
      <c r="AR13" s="178"/>
      <c r="AS13" s="178"/>
    </row>
    <row r="14" ht="16.5" customHeight="1" outlineLevel="1">
      <c r="A14" s="178"/>
      <c r="B14" s="141" t="s">
        <v>191</v>
      </c>
      <c r="C14" s="142">
        <v>46202.79466109954</v>
      </c>
      <c r="D14" s="72"/>
      <c r="E14" s="143" t="s">
        <v>70</v>
      </c>
      <c r="F14" s="71"/>
      <c r="G14" s="143" t="s">
        <v>138</v>
      </c>
      <c r="H14" s="71"/>
      <c r="I14" s="143" t="s">
        <v>192</v>
      </c>
      <c r="J14" s="71"/>
      <c r="K14" s="71"/>
      <c r="L14" s="71"/>
      <c r="M14" s="72"/>
      <c r="N14" s="198" t="s">
        <v>140</v>
      </c>
      <c r="O14" s="72"/>
      <c r="P14" s="199">
        <v>45000.0</v>
      </c>
      <c r="Q14" s="71"/>
      <c r="R14" s="200">
        <v>0.0</v>
      </c>
      <c r="S14" s="72"/>
      <c r="T14" s="201" t="s">
        <v>75</v>
      </c>
      <c r="U14" s="72"/>
      <c r="V14" s="202" t="s">
        <v>1888</v>
      </c>
      <c r="W14" s="71"/>
      <c r="X14" s="72"/>
      <c r="Y14" s="202" t="s">
        <v>74</v>
      </c>
      <c r="Z14" s="72"/>
      <c r="AA14" s="178"/>
      <c r="AB14" s="84" t="s">
        <v>49</v>
      </c>
      <c r="AC14" s="72"/>
      <c r="AD14" s="85">
        <f>SUMIFS($P$10:$P$811,$C$10:$C$811,"&gt;="&amp;DATE(2026,9,1),$C$10:$C$811,"&lt;"&amp;DATE(2026,10,1),$E$10:$E$811,"INGRESOS",$Y$10:$Y$811,"COMPLETADO")</f>
        <v>0</v>
      </c>
      <c r="AE14" s="72"/>
      <c r="AF14" s="84" t="s">
        <v>50</v>
      </c>
      <c r="AG14" s="72"/>
      <c r="AH14" s="85">
        <f>SUMIFS($P$10:$P$811,$C$10:$C$811,"&gt;="&amp;DATE(2026,10,1),$C$10:$C$811,"&lt;"&amp;DATE(2026,11,1),$E$10:$E$811,"INGRESOS",$Y$10:$Y$811,"COMPLETADO")</f>
        <v>0</v>
      </c>
      <c r="AI14" s="72"/>
      <c r="AJ14" s="86" t="s">
        <v>49</v>
      </c>
      <c r="AK14" s="72"/>
      <c r="AL14" s="87">
        <f>-SUMIFS($P$10:$P$811,$C$10:$C$811,"&gt;="&amp;DATE(2026,9,1),$C$10:$C$811,"&lt;"&amp;DATE(2026,10,1),$E$10:$E$811,"EGRESOS",$Y$10:$Y$811,"COMPLETADO")</f>
        <v>0</v>
      </c>
      <c r="AM14" s="72"/>
      <c r="AN14" s="86" t="s">
        <v>50</v>
      </c>
      <c r="AO14" s="72"/>
      <c r="AP14" s="88">
        <f>-SUMIFS($P$10:$P$811,$C$10:$C$811,"&gt;="&amp;DATE(2026,10,1),$C$10:$C$811,"&lt;"&amp;DATE(2026,11,1),$E$10:$E$811,"EGRESOS",$Y$10:$Y$811,"COMPLETADO")</f>
        <v>0</v>
      </c>
      <c r="AQ14" s="72"/>
      <c r="AR14" s="178"/>
      <c r="AS14" s="178"/>
    </row>
    <row r="15" ht="16.5" customHeight="1" outlineLevel="1">
      <c r="A15" s="178"/>
      <c r="B15" s="141" t="s">
        <v>194</v>
      </c>
      <c r="C15" s="142">
        <v>46202.77544453704</v>
      </c>
      <c r="D15" s="72"/>
      <c r="E15" s="143" t="s">
        <v>7</v>
      </c>
      <c r="F15" s="71"/>
      <c r="G15" s="143" t="s">
        <v>143</v>
      </c>
      <c r="H15" s="71"/>
      <c r="I15" s="143" t="s">
        <v>195</v>
      </c>
      <c r="J15" s="71"/>
      <c r="K15" s="71"/>
      <c r="L15" s="71"/>
      <c r="M15" s="72"/>
      <c r="N15" s="198" t="s">
        <v>140</v>
      </c>
      <c r="O15" s="72"/>
      <c r="P15" s="199">
        <v>90000.0</v>
      </c>
      <c r="Q15" s="71"/>
      <c r="R15" s="200">
        <v>0.0</v>
      </c>
      <c r="S15" s="72"/>
      <c r="T15" s="201" t="s">
        <v>75</v>
      </c>
      <c r="U15" s="72"/>
      <c r="V15" s="202" t="s">
        <v>1888</v>
      </c>
      <c r="W15" s="71"/>
      <c r="X15" s="72"/>
      <c r="Y15" s="202" t="s">
        <v>74</v>
      </c>
      <c r="Z15" s="72"/>
      <c r="AA15" s="178"/>
      <c r="AB15" s="100" t="s">
        <v>52</v>
      </c>
      <c r="AC15" s="101"/>
      <c r="AD15" s="85">
        <f>SUMIFS($P$10:$P$811,$C$10:$C$811,"&gt;="&amp;DATE(2026,11,1),$C$10:$C$811,"&lt;"&amp;DATE(2026,12,1),$E$10:$E$811,"INGRESOS",$Y$10:$Y$811,"COMPLETADO")</f>
        <v>0</v>
      </c>
      <c r="AE15" s="72"/>
      <c r="AF15" s="100" t="s">
        <v>53</v>
      </c>
      <c r="AG15" s="101"/>
      <c r="AH15" s="102">
        <f>SUMIFS($P$10:$P$811,$C$10:$C$811,"&gt;="&amp;DATE(2026,12,1),$C$10:$C$811,"&lt;"&amp;DATE(2027,1,1),$E$10:$E$811,"INGRESOS",$Y$10:$Y$811,"COMPLETADO")</f>
        <v>0</v>
      </c>
      <c r="AI15" s="101"/>
      <c r="AJ15" s="103" t="s">
        <v>52</v>
      </c>
      <c r="AK15" s="101"/>
      <c r="AL15" s="87">
        <f>-SUMIFS($P$10:$P$811,$C$10:$C$811,"&gt;="&amp;DATE(2026,11,1),$C$10:$C$811,"&lt;"&amp;DATE(2026,12,1),$E$10:$E$811,"EGRESOS",$Y$10:$Y$811,"COMPLETADO")</f>
        <v>0</v>
      </c>
      <c r="AM15" s="72"/>
      <c r="AN15" s="103" t="s">
        <v>53</v>
      </c>
      <c r="AO15" s="101"/>
      <c r="AP15" s="104">
        <f>-SUMIFS($P$10:$P$811,$C$10:$C$811,"&gt;="&amp;DATE(2026,12,1),$C$10:$C$811,"&lt;"&amp;DATE(2027,1,1),$E$10:$E$811,"EGRESOS",$Y$10:$Y$811,"COMPLETADO")</f>
        <v>0</v>
      </c>
      <c r="AQ15" s="101"/>
      <c r="AR15" s="178"/>
      <c r="AS15" s="178"/>
    </row>
    <row r="16" ht="16.5" customHeight="1" outlineLevel="1">
      <c r="A16" s="178"/>
      <c r="B16" s="141" t="s">
        <v>211</v>
      </c>
      <c r="C16" s="142">
        <v>46199.55666263889</v>
      </c>
      <c r="D16" s="72"/>
      <c r="E16" s="143" t="s">
        <v>70</v>
      </c>
      <c r="F16" s="71"/>
      <c r="G16" s="143" t="s">
        <v>138</v>
      </c>
      <c r="H16" s="71"/>
      <c r="I16" s="143" t="s">
        <v>212</v>
      </c>
      <c r="J16" s="71"/>
      <c r="K16" s="71"/>
      <c r="L16" s="71"/>
      <c r="M16" s="72"/>
      <c r="N16" s="198" t="s">
        <v>140</v>
      </c>
      <c r="O16" s="72"/>
      <c r="P16" s="199">
        <v>15000.0</v>
      </c>
      <c r="Q16" s="71"/>
      <c r="R16" s="200">
        <v>0.0</v>
      </c>
      <c r="S16" s="72"/>
      <c r="T16" s="201" t="s">
        <v>75</v>
      </c>
      <c r="U16" s="72"/>
      <c r="V16" s="202" t="s">
        <v>1888</v>
      </c>
      <c r="W16" s="71"/>
      <c r="X16" s="72"/>
      <c r="Y16" s="202" t="s">
        <v>74</v>
      </c>
      <c r="Z16" s="72"/>
      <c r="AA16" s="178"/>
      <c r="AB16" s="110" t="s">
        <v>56</v>
      </c>
      <c r="AC16" s="111"/>
      <c r="AD16" s="111"/>
      <c r="AE16" s="112"/>
      <c r="AF16" s="113">
        <f>SUM(AD10:AE15,AH10:AI15)</f>
        <v>5068500</v>
      </c>
      <c r="AG16" s="111"/>
      <c r="AH16" s="111"/>
      <c r="AI16" s="114"/>
      <c r="AJ16" s="115" t="s">
        <v>56</v>
      </c>
      <c r="AK16" s="116"/>
      <c r="AL16" s="116"/>
      <c r="AM16" s="117"/>
      <c r="AN16" s="118">
        <f>SUM(AL10:AM15,AP10:AQ15)</f>
        <v>-2837965</v>
      </c>
      <c r="AO16" s="116"/>
      <c r="AP16" s="116"/>
      <c r="AQ16" s="119"/>
      <c r="AR16" s="178"/>
      <c r="AS16" s="178"/>
    </row>
    <row r="17" ht="16.5" customHeight="1" outlineLevel="1">
      <c r="A17" s="178"/>
      <c r="B17" s="141" t="s">
        <v>213</v>
      </c>
      <c r="C17" s="142">
        <v>46199.55535027778</v>
      </c>
      <c r="D17" s="72"/>
      <c r="E17" s="143" t="s">
        <v>7</v>
      </c>
      <c r="F17" s="71"/>
      <c r="G17" s="143" t="s">
        <v>143</v>
      </c>
      <c r="H17" s="71"/>
      <c r="I17" s="143" t="s">
        <v>214</v>
      </c>
      <c r="J17" s="71"/>
      <c r="K17" s="71"/>
      <c r="L17" s="71"/>
      <c r="M17" s="72"/>
      <c r="N17" s="198" t="s">
        <v>140</v>
      </c>
      <c r="O17" s="72"/>
      <c r="P17" s="199">
        <v>30000.0</v>
      </c>
      <c r="Q17" s="71"/>
      <c r="R17" s="200">
        <v>0.0</v>
      </c>
      <c r="S17" s="72"/>
      <c r="T17" s="201" t="s">
        <v>75</v>
      </c>
      <c r="U17" s="72"/>
      <c r="V17" s="202" t="s">
        <v>1889</v>
      </c>
      <c r="W17" s="71"/>
      <c r="X17" s="72"/>
      <c r="Y17" s="202" t="s">
        <v>74</v>
      </c>
      <c r="Z17" s="72"/>
      <c r="AA17" s="178"/>
      <c r="AB17" s="178"/>
      <c r="AC17" s="178"/>
      <c r="AD17" s="178"/>
      <c r="AE17" s="178"/>
      <c r="AF17" s="178"/>
      <c r="AG17" s="178"/>
      <c r="AH17" s="178"/>
      <c r="AI17" s="178"/>
      <c r="AJ17" s="178"/>
      <c r="AK17" s="178"/>
      <c r="AL17" s="178"/>
      <c r="AM17" s="178"/>
      <c r="AN17" s="178"/>
      <c r="AO17" s="178"/>
      <c r="AP17" s="178"/>
      <c r="AQ17" s="178"/>
      <c r="AR17" s="178"/>
      <c r="AS17" s="178"/>
    </row>
    <row r="18" ht="16.5" customHeight="1" outlineLevel="1">
      <c r="A18" s="178"/>
      <c r="B18" s="141" t="s">
        <v>235</v>
      </c>
      <c r="C18" s="142">
        <v>46198.68348561342</v>
      </c>
      <c r="D18" s="72"/>
      <c r="E18" s="143" t="s">
        <v>7</v>
      </c>
      <c r="F18" s="71"/>
      <c r="G18" s="143" t="s">
        <v>143</v>
      </c>
      <c r="H18" s="71"/>
      <c r="I18" s="143" t="s">
        <v>236</v>
      </c>
      <c r="J18" s="71"/>
      <c r="K18" s="71"/>
      <c r="L18" s="71"/>
      <c r="M18" s="72"/>
      <c r="N18" s="198" t="s">
        <v>140</v>
      </c>
      <c r="O18" s="72"/>
      <c r="P18" s="199">
        <v>50000.0</v>
      </c>
      <c r="Q18" s="71"/>
      <c r="R18" s="200">
        <v>0.0</v>
      </c>
      <c r="S18" s="72"/>
      <c r="T18" s="201" t="s">
        <v>75</v>
      </c>
      <c r="U18" s="72"/>
      <c r="V18" s="202" t="s">
        <v>1888</v>
      </c>
      <c r="W18" s="71"/>
      <c r="X18" s="72"/>
      <c r="Y18" s="202" t="s">
        <v>74</v>
      </c>
      <c r="Z18" s="72"/>
      <c r="AA18" s="178"/>
      <c r="AB18" s="80" t="s">
        <v>34</v>
      </c>
      <c r="AC18" s="71"/>
      <c r="AD18" s="71"/>
      <c r="AE18" s="71"/>
      <c r="AF18" s="71"/>
      <c r="AG18" s="71"/>
      <c r="AH18" s="71"/>
      <c r="AI18" s="72"/>
      <c r="AJ18" s="178"/>
      <c r="AK18" s="178"/>
      <c r="AL18" s="178"/>
      <c r="AM18" s="178"/>
      <c r="AN18" s="178"/>
      <c r="AO18" s="178"/>
      <c r="AP18" s="178"/>
      <c r="AQ18" s="178"/>
      <c r="AR18" s="178"/>
      <c r="AS18" s="178"/>
    </row>
    <row r="19" ht="16.5" customHeight="1" outlineLevel="1">
      <c r="A19" s="178"/>
      <c r="B19" s="141" t="s">
        <v>246</v>
      </c>
      <c r="C19" s="142">
        <v>46198.66044717593</v>
      </c>
      <c r="D19" s="72"/>
      <c r="E19" s="143" t="s">
        <v>70</v>
      </c>
      <c r="F19" s="71"/>
      <c r="G19" s="143" t="s">
        <v>138</v>
      </c>
      <c r="H19" s="71"/>
      <c r="I19" s="143" t="s">
        <v>247</v>
      </c>
      <c r="J19" s="71"/>
      <c r="K19" s="71"/>
      <c r="L19" s="71"/>
      <c r="M19" s="72"/>
      <c r="N19" s="198" t="s">
        <v>140</v>
      </c>
      <c r="O19" s="72"/>
      <c r="P19" s="199">
        <v>42500.0</v>
      </c>
      <c r="Q19" s="71"/>
      <c r="R19" s="200">
        <v>0.0</v>
      </c>
      <c r="S19" s="72"/>
      <c r="T19" s="201" t="s">
        <v>75</v>
      </c>
      <c r="U19" s="72"/>
      <c r="V19" s="202" t="s">
        <v>1888</v>
      </c>
      <c r="W19" s="71"/>
      <c r="X19" s="72"/>
      <c r="Y19" s="202" t="s">
        <v>74</v>
      </c>
      <c r="Z19" s="72"/>
      <c r="AA19" s="178"/>
      <c r="AB19" s="89" t="s">
        <v>36</v>
      </c>
      <c r="AC19" s="72"/>
      <c r="AD19" s="90">
        <f t="shared" ref="AD19:AD24" si="1">AD10+AL10</f>
        <v>0</v>
      </c>
      <c r="AE19" s="72"/>
      <c r="AF19" s="91" t="s">
        <v>37</v>
      </c>
      <c r="AG19" s="72"/>
      <c r="AH19" s="90">
        <f t="shared" ref="AH19:AH24" si="2">AH10+AP10</f>
        <v>0</v>
      </c>
      <c r="AI19" s="72"/>
      <c r="AJ19" s="178"/>
      <c r="AK19" s="178"/>
      <c r="AL19" s="178"/>
      <c r="AM19" s="178"/>
      <c r="AN19" s="178"/>
      <c r="AO19" s="178"/>
      <c r="AP19" s="178"/>
      <c r="AQ19" s="178"/>
      <c r="AR19" s="178"/>
      <c r="AS19" s="178"/>
    </row>
    <row r="20" ht="16.5" customHeight="1" outlineLevel="1">
      <c r="A20" s="178"/>
      <c r="B20" s="141" t="s">
        <v>248</v>
      </c>
      <c r="C20" s="142">
        <v>46198.65785528935</v>
      </c>
      <c r="D20" s="72"/>
      <c r="E20" s="143" t="s">
        <v>7</v>
      </c>
      <c r="F20" s="71"/>
      <c r="G20" s="143" t="s">
        <v>143</v>
      </c>
      <c r="H20" s="71"/>
      <c r="I20" s="143" t="s">
        <v>249</v>
      </c>
      <c r="J20" s="71"/>
      <c r="K20" s="71"/>
      <c r="L20" s="71"/>
      <c r="M20" s="72"/>
      <c r="N20" s="198" t="s">
        <v>140</v>
      </c>
      <c r="O20" s="72"/>
      <c r="P20" s="199">
        <v>35000.0</v>
      </c>
      <c r="Q20" s="71"/>
      <c r="R20" s="200">
        <v>0.0</v>
      </c>
      <c r="S20" s="72"/>
      <c r="T20" s="201" t="s">
        <v>75</v>
      </c>
      <c r="U20" s="72"/>
      <c r="V20" s="202" t="s">
        <v>1888</v>
      </c>
      <c r="W20" s="71"/>
      <c r="X20" s="72"/>
      <c r="Y20" s="202" t="s">
        <v>74</v>
      </c>
      <c r="Z20" s="72"/>
      <c r="AA20" s="178"/>
      <c r="AB20" s="89" t="s">
        <v>41</v>
      </c>
      <c r="AC20" s="72"/>
      <c r="AD20" s="90">
        <f t="shared" si="1"/>
        <v>-83065</v>
      </c>
      <c r="AE20" s="72"/>
      <c r="AF20" s="91" t="s">
        <v>42</v>
      </c>
      <c r="AG20" s="72"/>
      <c r="AH20" s="90">
        <f t="shared" si="2"/>
        <v>860100</v>
      </c>
      <c r="AI20" s="72"/>
      <c r="AJ20" s="178"/>
      <c r="AK20" s="178"/>
      <c r="AL20" s="178"/>
      <c r="AM20" s="178"/>
      <c r="AN20" s="178"/>
      <c r="AO20" s="178"/>
      <c r="AP20" s="178"/>
      <c r="AQ20" s="178"/>
      <c r="AR20" s="178"/>
      <c r="AS20" s="178"/>
    </row>
    <row r="21" ht="16.5" customHeight="1" outlineLevel="1">
      <c r="A21" s="178"/>
      <c r="B21" s="141" t="s">
        <v>250</v>
      </c>
      <c r="C21" s="142">
        <v>46198.58645952547</v>
      </c>
      <c r="D21" s="72"/>
      <c r="E21" s="143" t="s">
        <v>70</v>
      </c>
      <c r="F21" s="71"/>
      <c r="G21" s="143" t="s">
        <v>138</v>
      </c>
      <c r="H21" s="71"/>
      <c r="I21" s="143" t="s">
        <v>247</v>
      </c>
      <c r="J21" s="71"/>
      <c r="K21" s="71"/>
      <c r="L21" s="71"/>
      <c r="M21" s="72"/>
      <c r="N21" s="198" t="s">
        <v>140</v>
      </c>
      <c r="O21" s="72"/>
      <c r="P21" s="199">
        <v>10000.0</v>
      </c>
      <c r="Q21" s="71"/>
      <c r="R21" s="200">
        <v>0.0</v>
      </c>
      <c r="S21" s="72"/>
      <c r="T21" s="201" t="s">
        <v>75</v>
      </c>
      <c r="U21" s="72"/>
      <c r="V21" s="202" t="s">
        <v>1888</v>
      </c>
      <c r="W21" s="71"/>
      <c r="X21" s="72"/>
      <c r="Y21" s="202" t="s">
        <v>74</v>
      </c>
      <c r="Z21" s="72"/>
      <c r="AA21" s="178"/>
      <c r="AB21" s="89" t="s">
        <v>43</v>
      </c>
      <c r="AC21" s="72"/>
      <c r="AD21" s="90">
        <f t="shared" si="1"/>
        <v>321000</v>
      </c>
      <c r="AE21" s="72"/>
      <c r="AF21" s="91" t="s">
        <v>44</v>
      </c>
      <c r="AG21" s="72"/>
      <c r="AH21" s="90">
        <f t="shared" si="2"/>
        <v>1097500</v>
      </c>
      <c r="AI21" s="72"/>
      <c r="AJ21" s="178"/>
      <c r="AK21" s="178"/>
      <c r="AL21" s="178"/>
      <c r="AM21" s="178"/>
      <c r="AN21" s="178"/>
      <c r="AO21" s="178"/>
      <c r="AP21" s="178"/>
      <c r="AQ21" s="178"/>
      <c r="AR21" s="178"/>
      <c r="AS21" s="178"/>
    </row>
    <row r="22" ht="16.5" customHeight="1" outlineLevel="1">
      <c r="A22" s="178"/>
      <c r="B22" s="141" t="s">
        <v>251</v>
      </c>
      <c r="C22" s="142">
        <v>46198.584204328705</v>
      </c>
      <c r="D22" s="72"/>
      <c r="E22" s="143" t="s">
        <v>7</v>
      </c>
      <c r="F22" s="71"/>
      <c r="G22" s="143" t="s">
        <v>143</v>
      </c>
      <c r="H22" s="71"/>
      <c r="I22" s="143" t="s">
        <v>236</v>
      </c>
      <c r="J22" s="71"/>
      <c r="K22" s="71"/>
      <c r="L22" s="71"/>
      <c r="M22" s="72"/>
      <c r="N22" s="198" t="s">
        <v>140</v>
      </c>
      <c r="O22" s="72"/>
      <c r="P22" s="199">
        <v>20000.0</v>
      </c>
      <c r="Q22" s="71"/>
      <c r="R22" s="200">
        <v>0.0</v>
      </c>
      <c r="S22" s="72"/>
      <c r="T22" s="201" t="s">
        <v>75</v>
      </c>
      <c r="U22" s="72"/>
      <c r="V22" s="202" t="s">
        <v>1888</v>
      </c>
      <c r="W22" s="71"/>
      <c r="X22" s="72"/>
      <c r="Y22" s="202" t="s">
        <v>74</v>
      </c>
      <c r="Z22" s="72"/>
      <c r="AA22" s="178"/>
      <c r="AB22" s="89" t="s">
        <v>47</v>
      </c>
      <c r="AC22" s="72"/>
      <c r="AD22" s="90">
        <f t="shared" si="1"/>
        <v>35000</v>
      </c>
      <c r="AE22" s="72"/>
      <c r="AF22" s="91" t="s">
        <v>48</v>
      </c>
      <c r="AG22" s="72"/>
      <c r="AH22" s="90">
        <f t="shared" si="2"/>
        <v>0</v>
      </c>
      <c r="AI22" s="72"/>
      <c r="AJ22" s="178"/>
      <c r="AK22" s="178"/>
      <c r="AL22" s="178"/>
      <c r="AM22" s="178"/>
      <c r="AN22" s="178"/>
      <c r="AO22" s="178"/>
      <c r="AP22" s="178"/>
      <c r="AQ22" s="178"/>
      <c r="AR22" s="178"/>
      <c r="AS22" s="178"/>
    </row>
    <row r="23" ht="16.5" customHeight="1" outlineLevel="1">
      <c r="A23" s="178"/>
      <c r="B23" s="141" t="s">
        <v>306</v>
      </c>
      <c r="C23" s="142">
        <v>46194.765445474535</v>
      </c>
      <c r="D23" s="72"/>
      <c r="E23" s="143" t="s">
        <v>70</v>
      </c>
      <c r="F23" s="71"/>
      <c r="G23" s="143" t="s">
        <v>138</v>
      </c>
      <c r="H23" s="71"/>
      <c r="I23" s="143" t="s">
        <v>307</v>
      </c>
      <c r="J23" s="71"/>
      <c r="K23" s="71"/>
      <c r="L23" s="71"/>
      <c r="M23" s="72"/>
      <c r="N23" s="198" t="s">
        <v>140</v>
      </c>
      <c r="O23" s="72"/>
      <c r="P23" s="199">
        <v>25000.0</v>
      </c>
      <c r="Q23" s="71"/>
      <c r="R23" s="200">
        <v>0.0</v>
      </c>
      <c r="S23" s="72"/>
      <c r="T23" s="201" t="s">
        <v>75</v>
      </c>
      <c r="U23" s="72"/>
      <c r="V23" s="202" t="s">
        <v>1888</v>
      </c>
      <c r="W23" s="71"/>
      <c r="X23" s="72"/>
      <c r="Y23" s="202" t="s">
        <v>74</v>
      </c>
      <c r="Z23" s="72"/>
      <c r="AA23" s="178"/>
      <c r="AB23" s="89" t="s">
        <v>49</v>
      </c>
      <c r="AC23" s="72"/>
      <c r="AD23" s="90">
        <f t="shared" si="1"/>
        <v>0</v>
      </c>
      <c r="AE23" s="72"/>
      <c r="AF23" s="91" t="s">
        <v>50</v>
      </c>
      <c r="AG23" s="72"/>
      <c r="AH23" s="90">
        <f t="shared" si="2"/>
        <v>0</v>
      </c>
      <c r="AI23" s="72"/>
      <c r="AJ23" s="178"/>
      <c r="AK23" s="178"/>
      <c r="AL23" s="178"/>
      <c r="AM23" s="178"/>
      <c r="AN23" s="178"/>
      <c r="AO23" s="178"/>
      <c r="AP23" s="178"/>
      <c r="AQ23" s="178"/>
      <c r="AR23" s="178"/>
      <c r="AS23" s="178"/>
    </row>
    <row r="24" ht="16.5" customHeight="1" outlineLevel="1">
      <c r="A24" s="178"/>
      <c r="B24" s="141" t="s">
        <v>308</v>
      </c>
      <c r="C24" s="142">
        <v>46194.76393976852</v>
      </c>
      <c r="D24" s="72"/>
      <c r="E24" s="143" t="s">
        <v>7</v>
      </c>
      <c r="F24" s="71"/>
      <c r="G24" s="143" t="s">
        <v>143</v>
      </c>
      <c r="H24" s="71"/>
      <c r="I24" s="143" t="s">
        <v>236</v>
      </c>
      <c r="J24" s="71"/>
      <c r="K24" s="71"/>
      <c r="L24" s="71"/>
      <c r="M24" s="72"/>
      <c r="N24" s="198" t="s">
        <v>140</v>
      </c>
      <c r="O24" s="72"/>
      <c r="P24" s="199">
        <v>50000.0</v>
      </c>
      <c r="Q24" s="71"/>
      <c r="R24" s="200">
        <v>0.0</v>
      </c>
      <c r="S24" s="72"/>
      <c r="T24" s="201" t="s">
        <v>75</v>
      </c>
      <c r="U24" s="72"/>
      <c r="V24" s="202" t="s">
        <v>1888</v>
      </c>
      <c r="W24" s="71"/>
      <c r="X24" s="72"/>
      <c r="Y24" s="202" t="s">
        <v>74</v>
      </c>
      <c r="Z24" s="72"/>
      <c r="AA24" s="178"/>
      <c r="AB24" s="105" t="s">
        <v>52</v>
      </c>
      <c r="AC24" s="101"/>
      <c r="AD24" s="90">
        <f t="shared" si="1"/>
        <v>0</v>
      </c>
      <c r="AE24" s="72"/>
      <c r="AF24" s="106" t="s">
        <v>53</v>
      </c>
      <c r="AG24" s="101"/>
      <c r="AH24" s="90">
        <f t="shared" si="2"/>
        <v>0</v>
      </c>
      <c r="AI24" s="72"/>
      <c r="AJ24" s="178"/>
      <c r="AK24" s="178"/>
      <c r="AL24" s="178"/>
      <c r="AM24" s="178"/>
      <c r="AN24" s="178"/>
      <c r="AO24" s="178"/>
      <c r="AP24" s="178"/>
      <c r="AQ24" s="178"/>
      <c r="AR24" s="178"/>
      <c r="AS24" s="178"/>
    </row>
    <row r="25" ht="16.5" customHeight="1" outlineLevel="1">
      <c r="A25" s="178"/>
      <c r="B25" s="141" t="s">
        <v>315</v>
      </c>
      <c r="C25" s="142">
        <v>46193.50595623843</v>
      </c>
      <c r="D25" s="72"/>
      <c r="E25" s="143" t="s">
        <v>70</v>
      </c>
      <c r="F25" s="71"/>
      <c r="G25" s="143" t="s">
        <v>138</v>
      </c>
      <c r="H25" s="71"/>
      <c r="I25" s="143" t="s">
        <v>316</v>
      </c>
      <c r="J25" s="71"/>
      <c r="K25" s="71"/>
      <c r="L25" s="71"/>
      <c r="M25" s="72"/>
      <c r="N25" s="198" t="s">
        <v>140</v>
      </c>
      <c r="O25" s="72"/>
      <c r="P25" s="199">
        <v>75000.0</v>
      </c>
      <c r="Q25" s="71"/>
      <c r="R25" s="200">
        <v>0.0</v>
      </c>
      <c r="S25" s="72"/>
      <c r="T25" s="201" t="s">
        <v>75</v>
      </c>
      <c r="U25" s="72"/>
      <c r="V25" s="202" t="s">
        <v>1888</v>
      </c>
      <c r="W25" s="71"/>
      <c r="X25" s="72"/>
      <c r="Y25" s="202" t="s">
        <v>74</v>
      </c>
      <c r="Z25" s="72"/>
      <c r="AA25" s="178"/>
      <c r="AB25" s="120" t="s">
        <v>56</v>
      </c>
      <c r="AC25" s="121"/>
      <c r="AD25" s="121"/>
      <c r="AE25" s="122"/>
      <c r="AF25" s="123">
        <f>SUM(AD19:AE24,AH19:AI24)</f>
        <v>2230535</v>
      </c>
      <c r="AG25" s="121"/>
      <c r="AH25" s="121"/>
      <c r="AI25" s="124"/>
      <c r="AJ25" s="178"/>
      <c r="AK25" s="178"/>
      <c r="AL25" s="178"/>
      <c r="AM25" s="178"/>
      <c r="AN25" s="178"/>
      <c r="AO25" s="178"/>
      <c r="AP25" s="178"/>
      <c r="AQ25" s="178"/>
      <c r="AR25" s="178"/>
      <c r="AS25" s="178"/>
    </row>
    <row r="26" ht="16.5" customHeight="1" outlineLevel="1">
      <c r="A26" s="178"/>
      <c r="B26" s="141" t="s">
        <v>317</v>
      </c>
      <c r="C26" s="142">
        <v>46193.5038775</v>
      </c>
      <c r="D26" s="72"/>
      <c r="E26" s="143" t="s">
        <v>7</v>
      </c>
      <c r="F26" s="71"/>
      <c r="G26" s="143" t="s">
        <v>143</v>
      </c>
      <c r="H26" s="71"/>
      <c r="I26" s="143" t="s">
        <v>236</v>
      </c>
      <c r="J26" s="71"/>
      <c r="K26" s="71"/>
      <c r="L26" s="71"/>
      <c r="M26" s="72"/>
      <c r="N26" s="198" t="s">
        <v>140</v>
      </c>
      <c r="O26" s="72"/>
      <c r="P26" s="199">
        <v>50000.0</v>
      </c>
      <c r="Q26" s="71"/>
      <c r="R26" s="200">
        <v>0.0</v>
      </c>
      <c r="S26" s="72"/>
      <c r="T26" s="201" t="s">
        <v>75</v>
      </c>
      <c r="U26" s="72"/>
      <c r="V26" s="202" t="s">
        <v>1888</v>
      </c>
      <c r="W26" s="71"/>
      <c r="X26" s="72"/>
      <c r="Y26" s="202" t="s">
        <v>74</v>
      </c>
      <c r="Z26" s="72"/>
      <c r="AA26" s="178"/>
      <c r="AB26" s="178"/>
      <c r="AC26" s="178"/>
      <c r="AD26" s="178"/>
      <c r="AE26" s="178"/>
      <c r="AF26" s="178"/>
      <c r="AG26" s="178"/>
      <c r="AH26" s="178"/>
      <c r="AI26" s="178"/>
      <c r="AJ26" s="178"/>
      <c r="AK26" s="178"/>
      <c r="AL26" s="178"/>
      <c r="AM26" s="178"/>
      <c r="AN26" s="178"/>
      <c r="AO26" s="178"/>
      <c r="AP26" s="178"/>
      <c r="AQ26" s="178"/>
      <c r="AR26" s="178"/>
      <c r="AS26" s="178"/>
    </row>
    <row r="27" ht="16.5" customHeight="1" outlineLevel="1">
      <c r="A27" s="178"/>
      <c r="B27" s="141" t="s">
        <v>318</v>
      </c>
      <c r="C27" s="142">
        <v>46193.50073759259</v>
      </c>
      <c r="D27" s="72"/>
      <c r="E27" s="143" t="s">
        <v>7</v>
      </c>
      <c r="F27" s="71"/>
      <c r="G27" s="143" t="s">
        <v>143</v>
      </c>
      <c r="H27" s="71"/>
      <c r="I27" s="143" t="s">
        <v>319</v>
      </c>
      <c r="J27" s="71"/>
      <c r="K27" s="71"/>
      <c r="L27" s="71"/>
      <c r="M27" s="72"/>
      <c r="N27" s="198" t="s">
        <v>140</v>
      </c>
      <c r="O27" s="72"/>
      <c r="P27" s="199">
        <v>100000.0</v>
      </c>
      <c r="Q27" s="71"/>
      <c r="R27" s="200">
        <v>0.0</v>
      </c>
      <c r="S27" s="72"/>
      <c r="T27" s="201" t="s">
        <v>75</v>
      </c>
      <c r="U27" s="72"/>
      <c r="V27" s="202" t="s">
        <v>1888</v>
      </c>
      <c r="W27" s="71"/>
      <c r="X27" s="72"/>
      <c r="Y27" s="202" t="s">
        <v>74</v>
      </c>
      <c r="Z27" s="72"/>
      <c r="AA27" s="178"/>
      <c r="AB27" s="178"/>
      <c r="AC27" s="178"/>
      <c r="AD27" s="178"/>
      <c r="AE27" s="178"/>
      <c r="AF27" s="178"/>
      <c r="AG27" s="178"/>
      <c r="AH27" s="178"/>
      <c r="AI27" s="178"/>
      <c r="AJ27" s="178"/>
      <c r="AK27" s="178"/>
      <c r="AL27" s="178"/>
      <c r="AM27" s="178"/>
      <c r="AN27" s="178"/>
      <c r="AO27" s="178"/>
      <c r="AP27" s="178"/>
      <c r="AQ27" s="178"/>
      <c r="AR27" s="178"/>
      <c r="AS27" s="178"/>
    </row>
    <row r="28" ht="16.5" customHeight="1" outlineLevel="1">
      <c r="A28" s="178"/>
      <c r="B28" s="141" t="s">
        <v>347</v>
      </c>
      <c r="C28" s="142">
        <v>46190.63576449074</v>
      </c>
      <c r="D28" s="72"/>
      <c r="E28" s="143" t="s">
        <v>70</v>
      </c>
      <c r="F28" s="71"/>
      <c r="G28" s="143" t="s">
        <v>138</v>
      </c>
      <c r="H28" s="71"/>
      <c r="I28" s="143" t="s">
        <v>348</v>
      </c>
      <c r="J28" s="71"/>
      <c r="K28" s="71"/>
      <c r="L28" s="71"/>
      <c r="M28" s="72"/>
      <c r="N28" s="198" t="s">
        <v>140</v>
      </c>
      <c r="O28" s="72"/>
      <c r="P28" s="199">
        <v>100000.0</v>
      </c>
      <c r="Q28" s="71"/>
      <c r="R28" s="200">
        <v>0.0</v>
      </c>
      <c r="S28" s="72"/>
      <c r="T28" s="201" t="s">
        <v>75</v>
      </c>
      <c r="U28" s="72"/>
      <c r="V28" s="202" t="s">
        <v>1888</v>
      </c>
      <c r="W28" s="71"/>
      <c r="X28" s="72"/>
      <c r="Y28" s="202" t="s">
        <v>74</v>
      </c>
      <c r="Z28" s="72"/>
      <c r="AA28" s="178"/>
      <c r="AB28" s="178"/>
      <c r="AC28" s="178"/>
      <c r="AD28" s="178"/>
      <c r="AE28" s="178"/>
      <c r="AF28" s="178"/>
      <c r="AG28" s="178"/>
      <c r="AH28" s="178"/>
      <c r="AI28" s="178"/>
      <c r="AJ28" s="178"/>
      <c r="AK28" s="178"/>
      <c r="AL28" s="178"/>
      <c r="AM28" s="178"/>
      <c r="AN28" s="178"/>
      <c r="AO28" s="178"/>
      <c r="AP28" s="178"/>
      <c r="AQ28" s="178"/>
      <c r="AR28" s="178"/>
      <c r="AS28" s="178"/>
    </row>
    <row r="29" ht="16.5" customHeight="1" outlineLevel="1">
      <c r="A29" s="178"/>
      <c r="B29" s="141" t="s">
        <v>349</v>
      </c>
      <c r="C29" s="142">
        <v>46190.634360173615</v>
      </c>
      <c r="D29" s="72"/>
      <c r="E29" s="143" t="s">
        <v>7</v>
      </c>
      <c r="F29" s="71"/>
      <c r="G29" s="143" t="s">
        <v>143</v>
      </c>
      <c r="H29" s="71"/>
      <c r="I29" s="143" t="s">
        <v>350</v>
      </c>
      <c r="J29" s="71"/>
      <c r="K29" s="71"/>
      <c r="L29" s="71"/>
      <c r="M29" s="72"/>
      <c r="N29" s="198" t="s">
        <v>140</v>
      </c>
      <c r="O29" s="72"/>
      <c r="P29" s="199">
        <v>200000.0</v>
      </c>
      <c r="Q29" s="71"/>
      <c r="R29" s="200">
        <v>0.0</v>
      </c>
      <c r="S29" s="72"/>
      <c r="T29" s="201" t="s">
        <v>75</v>
      </c>
      <c r="U29" s="72"/>
      <c r="V29" s="202" t="s">
        <v>1888</v>
      </c>
      <c r="W29" s="71"/>
      <c r="X29" s="72"/>
      <c r="Y29" s="202" t="s">
        <v>74</v>
      </c>
      <c r="Z29" s="72"/>
      <c r="AA29" s="178"/>
      <c r="AB29" s="178"/>
      <c r="AC29" s="178"/>
      <c r="AD29" s="178"/>
      <c r="AE29" s="178"/>
      <c r="AF29" s="178"/>
      <c r="AG29" s="178"/>
      <c r="AH29" s="178"/>
      <c r="AI29" s="178"/>
      <c r="AJ29" s="178"/>
      <c r="AK29" s="178"/>
      <c r="AL29" s="178"/>
      <c r="AM29" s="178"/>
      <c r="AN29" s="178"/>
      <c r="AO29" s="178"/>
      <c r="AP29" s="178"/>
      <c r="AQ29" s="178"/>
      <c r="AR29" s="178"/>
      <c r="AS29" s="178"/>
    </row>
    <row r="30" ht="16.5" customHeight="1" outlineLevel="1">
      <c r="A30" s="178"/>
      <c r="B30" s="141" t="s">
        <v>381</v>
      </c>
      <c r="C30" s="142">
        <v>46187.765203159724</v>
      </c>
      <c r="D30" s="72"/>
      <c r="E30" s="143" t="s">
        <v>70</v>
      </c>
      <c r="F30" s="71"/>
      <c r="G30" s="143" t="s">
        <v>138</v>
      </c>
      <c r="H30" s="71"/>
      <c r="I30" s="143" t="s">
        <v>382</v>
      </c>
      <c r="J30" s="71"/>
      <c r="K30" s="71"/>
      <c r="L30" s="71"/>
      <c r="M30" s="72"/>
      <c r="N30" s="198" t="s">
        <v>140</v>
      </c>
      <c r="O30" s="72"/>
      <c r="P30" s="199">
        <v>30000.0</v>
      </c>
      <c r="Q30" s="71"/>
      <c r="R30" s="200">
        <v>0.0</v>
      </c>
      <c r="S30" s="72"/>
      <c r="T30" s="201" t="s">
        <v>75</v>
      </c>
      <c r="U30" s="72"/>
      <c r="V30" s="202" t="s">
        <v>1888</v>
      </c>
      <c r="W30" s="71"/>
      <c r="X30" s="72"/>
      <c r="Y30" s="202" t="s">
        <v>74</v>
      </c>
      <c r="Z30" s="72"/>
      <c r="AA30" s="178"/>
      <c r="AB30" s="178"/>
      <c r="AC30" s="178"/>
      <c r="AD30" s="178"/>
      <c r="AE30" s="178"/>
      <c r="AF30" s="178"/>
      <c r="AG30" s="178"/>
      <c r="AH30" s="178"/>
      <c r="AI30" s="178"/>
      <c r="AJ30" s="178"/>
      <c r="AK30" s="178"/>
      <c r="AL30" s="178"/>
      <c r="AM30" s="178"/>
      <c r="AN30" s="178"/>
      <c r="AO30" s="178"/>
      <c r="AP30" s="178"/>
      <c r="AQ30" s="178"/>
      <c r="AR30" s="178"/>
      <c r="AS30" s="178"/>
    </row>
    <row r="31" ht="16.5" customHeight="1" outlineLevel="1">
      <c r="A31" s="178"/>
      <c r="B31" s="141" t="s">
        <v>383</v>
      </c>
      <c r="C31" s="142">
        <v>46187.764377071755</v>
      </c>
      <c r="D31" s="72"/>
      <c r="E31" s="143" t="s">
        <v>7</v>
      </c>
      <c r="F31" s="71"/>
      <c r="G31" s="143" t="s">
        <v>143</v>
      </c>
      <c r="H31" s="71"/>
      <c r="I31" s="143" t="s">
        <v>384</v>
      </c>
      <c r="J31" s="71"/>
      <c r="K31" s="71"/>
      <c r="L31" s="71"/>
      <c r="M31" s="72"/>
      <c r="N31" s="198" t="s">
        <v>140</v>
      </c>
      <c r="O31" s="72"/>
      <c r="P31" s="199">
        <v>60000.0</v>
      </c>
      <c r="Q31" s="71"/>
      <c r="R31" s="200">
        <v>0.0</v>
      </c>
      <c r="S31" s="72"/>
      <c r="T31" s="201" t="s">
        <v>75</v>
      </c>
      <c r="U31" s="72"/>
      <c r="V31" s="202" t="s">
        <v>1889</v>
      </c>
      <c r="W31" s="71"/>
      <c r="X31" s="72"/>
      <c r="Y31" s="202" t="s">
        <v>74</v>
      </c>
      <c r="Z31" s="72"/>
      <c r="AA31" s="178"/>
      <c r="AB31" s="178"/>
      <c r="AC31" s="178"/>
      <c r="AD31" s="178"/>
      <c r="AE31" s="178"/>
      <c r="AF31" s="178"/>
      <c r="AG31" s="178"/>
      <c r="AH31" s="178"/>
      <c r="AI31" s="178"/>
      <c r="AJ31" s="178"/>
      <c r="AK31" s="178"/>
      <c r="AL31" s="178"/>
      <c r="AM31" s="178"/>
      <c r="AN31" s="178"/>
      <c r="AO31" s="178"/>
      <c r="AP31" s="178"/>
      <c r="AQ31" s="178"/>
      <c r="AR31" s="178"/>
      <c r="AS31" s="178"/>
    </row>
    <row r="32" ht="16.5" customHeight="1" outlineLevel="1">
      <c r="A32" s="178"/>
      <c r="B32" s="141" t="s">
        <v>449</v>
      </c>
      <c r="C32" s="142">
        <v>46183.710868993054</v>
      </c>
      <c r="D32" s="72"/>
      <c r="E32" s="143" t="s">
        <v>70</v>
      </c>
      <c r="F32" s="71"/>
      <c r="G32" s="143" t="s">
        <v>138</v>
      </c>
      <c r="H32" s="71"/>
      <c r="I32" s="143" t="s">
        <v>450</v>
      </c>
      <c r="J32" s="71"/>
      <c r="K32" s="71"/>
      <c r="L32" s="71"/>
      <c r="M32" s="72"/>
      <c r="N32" s="198" t="s">
        <v>140</v>
      </c>
      <c r="O32" s="72"/>
      <c r="P32" s="199">
        <v>55000.0</v>
      </c>
      <c r="Q32" s="71"/>
      <c r="R32" s="200">
        <v>0.0</v>
      </c>
      <c r="S32" s="72"/>
      <c r="T32" s="201" t="s">
        <v>75</v>
      </c>
      <c r="U32" s="72"/>
      <c r="V32" s="202" t="s">
        <v>1888</v>
      </c>
      <c r="W32" s="71"/>
      <c r="X32" s="72"/>
      <c r="Y32" s="202" t="s">
        <v>74</v>
      </c>
      <c r="Z32" s="72"/>
      <c r="AA32" s="178"/>
      <c r="AB32" s="178"/>
      <c r="AC32" s="178"/>
      <c r="AD32" s="178"/>
      <c r="AE32" s="178"/>
      <c r="AF32" s="178"/>
      <c r="AG32" s="178"/>
      <c r="AH32" s="178"/>
      <c r="AI32" s="178"/>
      <c r="AJ32" s="178"/>
      <c r="AK32" s="178"/>
      <c r="AL32" s="178"/>
      <c r="AM32" s="178"/>
      <c r="AN32" s="178"/>
      <c r="AO32" s="178"/>
      <c r="AP32" s="178"/>
      <c r="AQ32" s="178"/>
      <c r="AR32" s="178"/>
      <c r="AS32" s="178"/>
    </row>
    <row r="33" ht="16.5" customHeight="1" outlineLevel="1">
      <c r="A33" s="178"/>
      <c r="B33" s="141" t="s">
        <v>451</v>
      </c>
      <c r="C33" s="142">
        <v>46183.70927861111</v>
      </c>
      <c r="D33" s="72"/>
      <c r="E33" s="143" t="s">
        <v>7</v>
      </c>
      <c r="F33" s="71"/>
      <c r="G33" s="143" t="s">
        <v>143</v>
      </c>
      <c r="H33" s="71"/>
      <c r="I33" s="143" t="s">
        <v>452</v>
      </c>
      <c r="J33" s="71"/>
      <c r="K33" s="71"/>
      <c r="L33" s="71"/>
      <c r="M33" s="72"/>
      <c r="N33" s="198" t="s">
        <v>140</v>
      </c>
      <c r="O33" s="72"/>
      <c r="P33" s="199">
        <v>110000.0</v>
      </c>
      <c r="Q33" s="71"/>
      <c r="R33" s="200">
        <v>0.0</v>
      </c>
      <c r="S33" s="72"/>
      <c r="T33" s="201" t="s">
        <v>75</v>
      </c>
      <c r="U33" s="72"/>
      <c r="V33" s="202" t="s">
        <v>1888</v>
      </c>
      <c r="W33" s="71"/>
      <c r="X33" s="72"/>
      <c r="Y33" s="202" t="s">
        <v>74</v>
      </c>
      <c r="Z33" s="72"/>
      <c r="AA33" s="178"/>
      <c r="AB33" s="178"/>
      <c r="AC33" s="178"/>
      <c r="AD33" s="178"/>
      <c r="AE33" s="178"/>
      <c r="AF33" s="178"/>
      <c r="AG33" s="178"/>
      <c r="AH33" s="178"/>
      <c r="AI33" s="178"/>
      <c r="AJ33" s="178"/>
      <c r="AK33" s="178"/>
      <c r="AL33" s="178"/>
      <c r="AM33" s="178"/>
      <c r="AN33" s="178"/>
      <c r="AO33" s="178"/>
      <c r="AP33" s="178"/>
      <c r="AQ33" s="178"/>
      <c r="AR33" s="178"/>
      <c r="AS33" s="178"/>
    </row>
    <row r="34" ht="16.5" customHeight="1" outlineLevel="1">
      <c r="A34" s="178"/>
      <c r="B34" s="141" t="s">
        <v>523</v>
      </c>
      <c r="C34" s="142">
        <v>46181.870954074075</v>
      </c>
      <c r="D34" s="72"/>
      <c r="E34" s="143" t="s">
        <v>70</v>
      </c>
      <c r="F34" s="71"/>
      <c r="G34" s="143" t="s">
        <v>138</v>
      </c>
      <c r="H34" s="71"/>
      <c r="I34" s="143" t="s">
        <v>524</v>
      </c>
      <c r="J34" s="71"/>
      <c r="K34" s="71"/>
      <c r="L34" s="71"/>
      <c r="M34" s="72"/>
      <c r="N34" s="198" t="s">
        <v>140</v>
      </c>
      <c r="O34" s="72"/>
      <c r="P34" s="199">
        <v>50000.0</v>
      </c>
      <c r="Q34" s="71"/>
      <c r="R34" s="200">
        <v>0.0</v>
      </c>
      <c r="S34" s="72"/>
      <c r="T34" s="201" t="s">
        <v>75</v>
      </c>
      <c r="U34" s="72"/>
      <c r="V34" s="202" t="s">
        <v>1888</v>
      </c>
      <c r="W34" s="71"/>
      <c r="X34" s="72"/>
      <c r="Y34" s="202" t="s">
        <v>74</v>
      </c>
      <c r="Z34" s="72"/>
      <c r="AA34" s="178"/>
      <c r="AB34" s="178"/>
      <c r="AC34" s="178"/>
      <c r="AD34" s="178"/>
      <c r="AE34" s="178"/>
      <c r="AF34" s="178"/>
      <c r="AG34" s="178"/>
      <c r="AH34" s="178"/>
      <c r="AI34" s="178"/>
      <c r="AJ34" s="178"/>
      <c r="AK34" s="178"/>
      <c r="AL34" s="178"/>
      <c r="AM34" s="178"/>
      <c r="AN34" s="178"/>
      <c r="AO34" s="178"/>
      <c r="AP34" s="178"/>
      <c r="AQ34" s="178"/>
      <c r="AR34" s="178"/>
      <c r="AS34" s="178"/>
    </row>
    <row r="35" ht="16.5" customHeight="1" outlineLevel="1">
      <c r="A35" s="178"/>
      <c r="B35" s="141" t="s">
        <v>525</v>
      </c>
      <c r="C35" s="142">
        <v>46181.869281562496</v>
      </c>
      <c r="D35" s="72"/>
      <c r="E35" s="143" t="s">
        <v>7</v>
      </c>
      <c r="F35" s="71"/>
      <c r="G35" s="143" t="s">
        <v>143</v>
      </c>
      <c r="H35" s="71"/>
      <c r="I35" s="143" t="s">
        <v>526</v>
      </c>
      <c r="J35" s="71"/>
      <c r="K35" s="71"/>
      <c r="L35" s="71"/>
      <c r="M35" s="72"/>
      <c r="N35" s="198" t="s">
        <v>140</v>
      </c>
      <c r="O35" s="72"/>
      <c r="P35" s="199">
        <v>100000.0</v>
      </c>
      <c r="Q35" s="71"/>
      <c r="R35" s="200">
        <v>0.0</v>
      </c>
      <c r="S35" s="72"/>
      <c r="T35" s="201" t="s">
        <v>75</v>
      </c>
      <c r="U35" s="72"/>
      <c r="V35" s="202" t="s">
        <v>1888</v>
      </c>
      <c r="W35" s="71"/>
      <c r="X35" s="72"/>
      <c r="Y35" s="202" t="s">
        <v>74</v>
      </c>
      <c r="Z35" s="72"/>
      <c r="AA35" s="178"/>
      <c r="AB35" s="178"/>
      <c r="AC35" s="178"/>
      <c r="AD35" s="178"/>
      <c r="AE35" s="178"/>
      <c r="AF35" s="178"/>
      <c r="AG35" s="178"/>
      <c r="AH35" s="178"/>
      <c r="AI35" s="178"/>
      <c r="AJ35" s="178"/>
      <c r="AK35" s="178"/>
      <c r="AL35" s="178"/>
      <c r="AM35" s="178"/>
      <c r="AN35" s="178"/>
      <c r="AO35" s="178"/>
      <c r="AP35" s="178"/>
      <c r="AQ35" s="178"/>
      <c r="AR35" s="178"/>
      <c r="AS35" s="178"/>
    </row>
    <row r="36" ht="16.5" customHeight="1" outlineLevel="1">
      <c r="A36" s="178"/>
      <c r="B36" s="141" t="s">
        <v>542</v>
      </c>
      <c r="C36" s="142">
        <v>46179.81743005787</v>
      </c>
      <c r="D36" s="72"/>
      <c r="E36" s="143" t="s">
        <v>7</v>
      </c>
      <c r="F36" s="71"/>
      <c r="G36" s="143" t="s">
        <v>157</v>
      </c>
      <c r="H36" s="71"/>
      <c r="I36" s="143" t="s">
        <v>543</v>
      </c>
      <c r="J36" s="71"/>
      <c r="K36" s="71"/>
      <c r="L36" s="71"/>
      <c r="M36" s="72"/>
      <c r="N36" s="198" t="s">
        <v>140</v>
      </c>
      <c r="O36" s="72"/>
      <c r="P36" s="199">
        <v>205000.0</v>
      </c>
      <c r="Q36" s="71"/>
      <c r="R36" s="200">
        <v>0.0</v>
      </c>
      <c r="S36" s="72"/>
      <c r="T36" s="201" t="s">
        <v>75</v>
      </c>
      <c r="U36" s="72"/>
      <c r="V36" s="202" t="s">
        <v>1888</v>
      </c>
      <c r="W36" s="71"/>
      <c r="X36" s="72"/>
      <c r="Y36" s="202" t="s">
        <v>74</v>
      </c>
      <c r="Z36" s="72"/>
      <c r="AA36" s="178"/>
      <c r="AB36" s="178"/>
      <c r="AC36" s="178"/>
      <c r="AD36" s="178"/>
      <c r="AE36" s="178"/>
      <c r="AF36" s="178"/>
      <c r="AG36" s="178"/>
      <c r="AH36" s="178"/>
      <c r="AI36" s="178"/>
      <c r="AJ36" s="178"/>
      <c r="AK36" s="178"/>
      <c r="AL36" s="178"/>
      <c r="AM36" s="178"/>
      <c r="AN36" s="178"/>
      <c r="AO36" s="178"/>
      <c r="AP36" s="178"/>
      <c r="AQ36" s="178"/>
      <c r="AR36" s="178"/>
      <c r="AS36" s="178"/>
    </row>
    <row r="37" ht="16.5" customHeight="1" outlineLevel="1">
      <c r="A37" s="178"/>
      <c r="B37" s="141" t="s">
        <v>593</v>
      </c>
      <c r="C37" s="142">
        <v>46177.71332009259</v>
      </c>
      <c r="D37" s="72"/>
      <c r="E37" s="143" t="s">
        <v>7</v>
      </c>
      <c r="F37" s="71"/>
      <c r="G37" s="143" t="s">
        <v>591</v>
      </c>
      <c r="H37" s="71"/>
      <c r="I37" s="143" t="s">
        <v>594</v>
      </c>
      <c r="J37" s="71"/>
      <c r="K37" s="71"/>
      <c r="L37" s="71"/>
      <c r="M37" s="72"/>
      <c r="N37" s="198" t="s">
        <v>140</v>
      </c>
      <c r="O37" s="72"/>
      <c r="P37" s="199">
        <v>27500.0</v>
      </c>
      <c r="Q37" s="71"/>
      <c r="R37" s="200">
        <v>0.0</v>
      </c>
      <c r="S37" s="72"/>
      <c r="T37" s="201" t="s">
        <v>75</v>
      </c>
      <c r="U37" s="72"/>
      <c r="V37" s="202" t="s">
        <v>1888</v>
      </c>
      <c r="W37" s="71"/>
      <c r="X37" s="72"/>
      <c r="Y37" s="202" t="s">
        <v>74</v>
      </c>
      <c r="Z37" s="72"/>
      <c r="AA37" s="178"/>
      <c r="AB37" s="178"/>
      <c r="AC37" s="178"/>
      <c r="AD37" s="178"/>
      <c r="AE37" s="178"/>
      <c r="AF37" s="178"/>
      <c r="AG37" s="178"/>
      <c r="AH37" s="178"/>
      <c r="AI37" s="178"/>
      <c r="AJ37" s="178"/>
      <c r="AK37" s="178"/>
      <c r="AL37" s="178"/>
      <c r="AM37" s="178"/>
      <c r="AN37" s="178"/>
      <c r="AO37" s="178"/>
      <c r="AP37" s="178"/>
      <c r="AQ37" s="178"/>
      <c r="AR37" s="178"/>
      <c r="AS37" s="178"/>
    </row>
    <row r="38" ht="16.5" customHeight="1" outlineLevel="1">
      <c r="A38" s="178"/>
      <c r="B38" s="141" t="s">
        <v>607</v>
      </c>
      <c r="C38" s="142">
        <v>46177.587319212966</v>
      </c>
      <c r="D38" s="72"/>
      <c r="E38" s="143" t="s">
        <v>70</v>
      </c>
      <c r="F38" s="71"/>
      <c r="G38" s="143" t="s">
        <v>138</v>
      </c>
      <c r="H38" s="71"/>
      <c r="I38" s="143" t="s">
        <v>608</v>
      </c>
      <c r="J38" s="71"/>
      <c r="K38" s="71"/>
      <c r="L38" s="71"/>
      <c r="M38" s="72"/>
      <c r="N38" s="198" t="s">
        <v>140</v>
      </c>
      <c r="O38" s="72"/>
      <c r="P38" s="199">
        <v>50000.0</v>
      </c>
      <c r="Q38" s="71"/>
      <c r="R38" s="200">
        <v>0.0</v>
      </c>
      <c r="S38" s="72"/>
      <c r="T38" s="201" t="s">
        <v>67</v>
      </c>
      <c r="U38" s="72"/>
      <c r="V38" s="202" t="s">
        <v>1888</v>
      </c>
      <c r="W38" s="71"/>
      <c r="X38" s="72"/>
      <c r="Y38" s="202" t="s">
        <v>74</v>
      </c>
      <c r="Z38" s="72"/>
      <c r="AA38" s="178"/>
      <c r="AB38" s="178"/>
      <c r="AC38" s="178"/>
      <c r="AD38" s="178"/>
      <c r="AE38" s="178"/>
      <c r="AF38" s="178"/>
      <c r="AG38" s="178"/>
      <c r="AH38" s="178"/>
      <c r="AI38" s="178"/>
      <c r="AJ38" s="178"/>
      <c r="AK38" s="178"/>
      <c r="AL38" s="178"/>
      <c r="AM38" s="178"/>
      <c r="AN38" s="178"/>
      <c r="AO38" s="178"/>
      <c r="AP38" s="178"/>
      <c r="AQ38" s="178"/>
      <c r="AR38" s="178"/>
      <c r="AS38" s="178"/>
    </row>
    <row r="39" ht="16.5" customHeight="1" outlineLevel="1">
      <c r="A39" s="178"/>
      <c r="B39" s="141" t="s">
        <v>609</v>
      </c>
      <c r="C39" s="142">
        <v>46177.58586293981</v>
      </c>
      <c r="D39" s="72"/>
      <c r="E39" s="143" t="s">
        <v>7</v>
      </c>
      <c r="F39" s="71"/>
      <c r="G39" s="143" t="s">
        <v>143</v>
      </c>
      <c r="H39" s="71"/>
      <c r="I39" s="143" t="s">
        <v>610</v>
      </c>
      <c r="J39" s="71"/>
      <c r="K39" s="71"/>
      <c r="L39" s="71"/>
      <c r="M39" s="72"/>
      <c r="N39" s="198" t="s">
        <v>140</v>
      </c>
      <c r="O39" s="72"/>
      <c r="P39" s="199">
        <v>100000.0</v>
      </c>
      <c r="Q39" s="71"/>
      <c r="R39" s="200">
        <v>0.0</v>
      </c>
      <c r="S39" s="72"/>
      <c r="T39" s="201" t="s">
        <v>67</v>
      </c>
      <c r="U39" s="72"/>
      <c r="V39" s="202" t="s">
        <v>1888</v>
      </c>
      <c r="W39" s="71"/>
      <c r="X39" s="72"/>
      <c r="Y39" s="202" t="s">
        <v>74</v>
      </c>
      <c r="Z39" s="72"/>
      <c r="AA39" s="178"/>
      <c r="AB39" s="178"/>
      <c r="AC39" s="178"/>
      <c r="AD39" s="178"/>
      <c r="AE39" s="178"/>
      <c r="AF39" s="178"/>
      <c r="AG39" s="178"/>
      <c r="AH39" s="178"/>
      <c r="AI39" s="178"/>
      <c r="AJ39" s="178"/>
      <c r="AK39" s="178"/>
      <c r="AL39" s="178"/>
      <c r="AM39" s="178"/>
      <c r="AN39" s="178"/>
      <c r="AO39" s="178"/>
      <c r="AP39" s="178"/>
      <c r="AQ39" s="178"/>
      <c r="AR39" s="178"/>
      <c r="AS39" s="178"/>
    </row>
    <row r="40" ht="16.5" customHeight="1" outlineLevel="1">
      <c r="A40" s="178"/>
      <c r="B40" s="141" t="s">
        <v>614</v>
      </c>
      <c r="C40" s="142">
        <v>46176.99842037037</v>
      </c>
      <c r="D40" s="72"/>
      <c r="E40" s="143" t="s">
        <v>70</v>
      </c>
      <c r="F40" s="71"/>
      <c r="G40" s="143" t="s">
        <v>138</v>
      </c>
      <c r="H40" s="71"/>
      <c r="I40" s="143" t="s">
        <v>615</v>
      </c>
      <c r="J40" s="71"/>
      <c r="K40" s="71"/>
      <c r="L40" s="71"/>
      <c r="M40" s="72"/>
      <c r="N40" s="198" t="s">
        <v>140</v>
      </c>
      <c r="O40" s="72"/>
      <c r="P40" s="199">
        <v>17500.0</v>
      </c>
      <c r="Q40" s="71"/>
      <c r="R40" s="200">
        <v>0.0</v>
      </c>
      <c r="S40" s="72"/>
      <c r="T40" s="201" t="s">
        <v>67</v>
      </c>
      <c r="U40" s="72"/>
      <c r="V40" s="202" t="s">
        <v>1888</v>
      </c>
      <c r="W40" s="71"/>
      <c r="X40" s="72"/>
      <c r="Y40" s="202" t="s">
        <v>74</v>
      </c>
      <c r="Z40" s="72"/>
      <c r="AA40" s="178"/>
      <c r="AB40" s="178"/>
      <c r="AC40" s="178"/>
      <c r="AD40" s="178"/>
      <c r="AE40" s="178"/>
      <c r="AF40" s="178"/>
      <c r="AG40" s="178"/>
      <c r="AH40" s="178"/>
      <c r="AI40" s="178"/>
      <c r="AJ40" s="178"/>
      <c r="AK40" s="178"/>
      <c r="AL40" s="178"/>
      <c r="AM40" s="178"/>
      <c r="AN40" s="178"/>
      <c r="AO40" s="178"/>
      <c r="AP40" s="178"/>
      <c r="AQ40" s="178"/>
      <c r="AR40" s="178"/>
      <c r="AS40" s="178"/>
    </row>
    <row r="41" ht="16.5" customHeight="1" outlineLevel="1">
      <c r="A41" s="178"/>
      <c r="B41" s="141" t="s">
        <v>616</v>
      </c>
      <c r="C41" s="142">
        <v>46176.99647618056</v>
      </c>
      <c r="D41" s="72"/>
      <c r="E41" s="143" t="s">
        <v>7</v>
      </c>
      <c r="F41" s="71"/>
      <c r="G41" s="143" t="s">
        <v>143</v>
      </c>
      <c r="H41" s="71"/>
      <c r="I41" s="143" t="s">
        <v>617</v>
      </c>
      <c r="J41" s="71"/>
      <c r="K41" s="71"/>
      <c r="L41" s="71"/>
      <c r="M41" s="72"/>
      <c r="N41" s="198" t="s">
        <v>140</v>
      </c>
      <c r="O41" s="72"/>
      <c r="P41" s="199">
        <v>35000.0</v>
      </c>
      <c r="Q41" s="71"/>
      <c r="R41" s="200">
        <v>0.0</v>
      </c>
      <c r="S41" s="72"/>
      <c r="T41" s="201" t="s">
        <v>67</v>
      </c>
      <c r="U41" s="72"/>
      <c r="V41" s="202" t="s">
        <v>1888</v>
      </c>
      <c r="W41" s="71"/>
      <c r="X41" s="72"/>
      <c r="Y41" s="202" t="s">
        <v>74</v>
      </c>
      <c r="Z41" s="72"/>
      <c r="AA41" s="178"/>
      <c r="AB41" s="178"/>
      <c r="AC41" s="178"/>
      <c r="AD41" s="178"/>
      <c r="AE41" s="178"/>
      <c r="AF41" s="178"/>
      <c r="AG41" s="178"/>
      <c r="AH41" s="178"/>
      <c r="AI41" s="178"/>
      <c r="AJ41" s="178"/>
      <c r="AK41" s="178"/>
      <c r="AL41" s="178"/>
      <c r="AM41" s="178"/>
      <c r="AN41" s="178"/>
      <c r="AO41" s="178"/>
      <c r="AP41" s="178"/>
      <c r="AQ41" s="178"/>
      <c r="AR41" s="178"/>
      <c r="AS41" s="178"/>
    </row>
    <row r="42" ht="16.5" customHeight="1" outlineLevel="1">
      <c r="A42" s="178"/>
      <c r="B42" s="141" t="s">
        <v>618</v>
      </c>
      <c r="C42" s="142">
        <v>46176.99202791667</v>
      </c>
      <c r="D42" s="72"/>
      <c r="E42" s="143" t="s">
        <v>70</v>
      </c>
      <c r="F42" s="71"/>
      <c r="G42" s="143" t="s">
        <v>138</v>
      </c>
      <c r="H42" s="71"/>
      <c r="I42" s="143" t="s">
        <v>615</v>
      </c>
      <c r="J42" s="71"/>
      <c r="K42" s="71"/>
      <c r="L42" s="71"/>
      <c r="M42" s="72"/>
      <c r="N42" s="198" t="s">
        <v>140</v>
      </c>
      <c r="O42" s="72"/>
      <c r="P42" s="199">
        <v>220000.0</v>
      </c>
      <c r="Q42" s="71"/>
      <c r="R42" s="200">
        <v>0.0</v>
      </c>
      <c r="S42" s="72"/>
      <c r="T42" s="201" t="s">
        <v>75</v>
      </c>
      <c r="U42" s="72"/>
      <c r="V42" s="202" t="s">
        <v>1888</v>
      </c>
      <c r="W42" s="71"/>
      <c r="X42" s="72"/>
      <c r="Y42" s="202" t="s">
        <v>74</v>
      </c>
      <c r="Z42" s="72"/>
      <c r="AA42" s="178"/>
      <c r="AB42" s="178"/>
      <c r="AC42" s="178"/>
      <c r="AD42" s="178"/>
      <c r="AE42" s="178"/>
      <c r="AF42" s="178"/>
      <c r="AG42" s="178"/>
      <c r="AH42" s="178"/>
      <c r="AI42" s="178"/>
      <c r="AJ42" s="178"/>
      <c r="AK42" s="178"/>
      <c r="AL42" s="178"/>
      <c r="AM42" s="178"/>
      <c r="AN42" s="178"/>
      <c r="AO42" s="178"/>
      <c r="AP42" s="178"/>
      <c r="AQ42" s="178"/>
      <c r="AR42" s="178"/>
      <c r="AS42" s="178"/>
    </row>
    <row r="43" ht="16.5" customHeight="1" outlineLevel="1">
      <c r="A43" s="178"/>
      <c r="B43" s="141" t="s">
        <v>619</v>
      </c>
      <c r="C43" s="142">
        <v>46176.99008699074</v>
      </c>
      <c r="D43" s="72"/>
      <c r="E43" s="143" t="s">
        <v>7</v>
      </c>
      <c r="F43" s="71"/>
      <c r="G43" s="143" t="s">
        <v>143</v>
      </c>
      <c r="H43" s="71"/>
      <c r="I43" s="143" t="s">
        <v>620</v>
      </c>
      <c r="J43" s="71"/>
      <c r="K43" s="71"/>
      <c r="L43" s="71"/>
      <c r="M43" s="72"/>
      <c r="N43" s="198" t="s">
        <v>140</v>
      </c>
      <c r="O43" s="72"/>
      <c r="P43" s="199">
        <v>40000.0</v>
      </c>
      <c r="Q43" s="71"/>
      <c r="R43" s="200">
        <v>0.0</v>
      </c>
      <c r="S43" s="72"/>
      <c r="T43" s="201" t="s">
        <v>75</v>
      </c>
      <c r="U43" s="72"/>
      <c r="V43" s="202" t="s">
        <v>1889</v>
      </c>
      <c r="W43" s="71"/>
      <c r="X43" s="72"/>
      <c r="Y43" s="202" t="s">
        <v>74</v>
      </c>
      <c r="Z43" s="72"/>
      <c r="AA43" s="178"/>
      <c r="AB43" s="178"/>
      <c r="AC43" s="178"/>
      <c r="AD43" s="178"/>
      <c r="AE43" s="178"/>
      <c r="AF43" s="178"/>
      <c r="AG43" s="178"/>
      <c r="AH43" s="178"/>
      <c r="AI43" s="178"/>
      <c r="AJ43" s="178"/>
      <c r="AK43" s="178"/>
      <c r="AL43" s="178"/>
      <c r="AM43" s="178"/>
      <c r="AN43" s="178"/>
      <c r="AO43" s="178"/>
      <c r="AP43" s="178"/>
      <c r="AQ43" s="178"/>
      <c r="AR43" s="178"/>
      <c r="AS43" s="178"/>
    </row>
    <row r="44" ht="16.5" customHeight="1" outlineLevel="1">
      <c r="A44" s="178"/>
      <c r="B44" s="141" t="s">
        <v>621</v>
      </c>
      <c r="C44" s="142">
        <v>46176.988080104165</v>
      </c>
      <c r="D44" s="72"/>
      <c r="E44" s="143" t="s">
        <v>7</v>
      </c>
      <c r="F44" s="71"/>
      <c r="G44" s="143" t="s">
        <v>143</v>
      </c>
      <c r="H44" s="71"/>
      <c r="I44" s="143" t="s">
        <v>236</v>
      </c>
      <c r="J44" s="71"/>
      <c r="K44" s="71"/>
      <c r="L44" s="71"/>
      <c r="M44" s="72"/>
      <c r="N44" s="198" t="s">
        <v>140</v>
      </c>
      <c r="O44" s="72"/>
      <c r="P44" s="199">
        <v>50000.0</v>
      </c>
      <c r="Q44" s="71"/>
      <c r="R44" s="200">
        <v>0.0</v>
      </c>
      <c r="S44" s="72"/>
      <c r="T44" s="201" t="s">
        <v>75</v>
      </c>
      <c r="U44" s="72"/>
      <c r="V44" s="202" t="s">
        <v>1888</v>
      </c>
      <c r="W44" s="71"/>
      <c r="X44" s="72"/>
      <c r="Y44" s="202" t="s">
        <v>74</v>
      </c>
      <c r="Z44" s="72"/>
      <c r="AA44" s="178"/>
      <c r="AB44" s="178"/>
      <c r="AC44" s="178"/>
      <c r="AD44" s="178"/>
      <c r="AE44" s="178"/>
      <c r="AF44" s="178"/>
      <c r="AG44" s="178"/>
      <c r="AH44" s="178"/>
      <c r="AI44" s="178"/>
      <c r="AJ44" s="178"/>
      <c r="AK44" s="178"/>
      <c r="AL44" s="178"/>
      <c r="AM44" s="178"/>
      <c r="AN44" s="178"/>
      <c r="AO44" s="178"/>
      <c r="AP44" s="178"/>
      <c r="AQ44" s="178"/>
      <c r="AR44" s="178"/>
      <c r="AS44" s="178"/>
    </row>
    <row r="45" ht="16.5" customHeight="1" outlineLevel="1">
      <c r="A45" s="178"/>
      <c r="B45" s="141" t="s">
        <v>622</v>
      </c>
      <c r="C45" s="142">
        <v>46176.986199363426</v>
      </c>
      <c r="D45" s="72"/>
      <c r="E45" s="143" t="s">
        <v>7</v>
      </c>
      <c r="F45" s="71"/>
      <c r="G45" s="143" t="s">
        <v>143</v>
      </c>
      <c r="H45" s="71"/>
      <c r="I45" s="143" t="s">
        <v>623</v>
      </c>
      <c r="J45" s="71"/>
      <c r="K45" s="71"/>
      <c r="L45" s="71"/>
      <c r="M45" s="72"/>
      <c r="N45" s="198" t="s">
        <v>140</v>
      </c>
      <c r="O45" s="72"/>
      <c r="P45" s="199">
        <v>350000.0</v>
      </c>
      <c r="Q45" s="71"/>
      <c r="R45" s="200">
        <v>0.0</v>
      </c>
      <c r="S45" s="72"/>
      <c r="T45" s="201" t="s">
        <v>75</v>
      </c>
      <c r="U45" s="72"/>
      <c r="V45" s="202" t="s">
        <v>1888</v>
      </c>
      <c r="W45" s="71"/>
      <c r="X45" s="72"/>
      <c r="Y45" s="202" t="s">
        <v>74</v>
      </c>
      <c r="Z45" s="72"/>
      <c r="AA45" s="178"/>
      <c r="AB45" s="178"/>
      <c r="AC45" s="178"/>
      <c r="AD45" s="178"/>
      <c r="AE45" s="178"/>
      <c r="AF45" s="178"/>
      <c r="AG45" s="178"/>
      <c r="AH45" s="178"/>
      <c r="AI45" s="178"/>
      <c r="AJ45" s="178"/>
      <c r="AK45" s="178"/>
      <c r="AL45" s="178"/>
      <c r="AM45" s="178"/>
      <c r="AN45" s="178"/>
      <c r="AO45" s="178"/>
      <c r="AP45" s="178"/>
      <c r="AQ45" s="178"/>
      <c r="AR45" s="178"/>
      <c r="AS45" s="178"/>
    </row>
    <row r="46" ht="16.5" customHeight="1" outlineLevel="1">
      <c r="A46" s="178"/>
      <c r="B46" s="141" t="s">
        <v>717</v>
      </c>
      <c r="C46" s="142">
        <v>46175.40420942129</v>
      </c>
      <c r="D46" s="72"/>
      <c r="E46" s="143" t="s">
        <v>70</v>
      </c>
      <c r="F46" s="71"/>
      <c r="G46" s="143" t="s">
        <v>138</v>
      </c>
      <c r="H46" s="71"/>
      <c r="I46" s="143" t="s">
        <v>718</v>
      </c>
      <c r="J46" s="71"/>
      <c r="K46" s="71"/>
      <c r="L46" s="71"/>
      <c r="M46" s="72"/>
      <c r="N46" s="198" t="s">
        <v>140</v>
      </c>
      <c r="O46" s="72"/>
      <c r="P46" s="199">
        <v>45000.0</v>
      </c>
      <c r="Q46" s="71"/>
      <c r="R46" s="200">
        <v>0.0</v>
      </c>
      <c r="S46" s="72"/>
      <c r="T46" s="201" t="s">
        <v>75</v>
      </c>
      <c r="U46" s="72"/>
      <c r="V46" s="202" t="s">
        <v>1888</v>
      </c>
      <c r="W46" s="71"/>
      <c r="X46" s="72"/>
      <c r="Y46" s="202" t="s">
        <v>74</v>
      </c>
      <c r="Z46" s="72"/>
      <c r="AA46" s="178"/>
      <c r="AB46" s="178"/>
      <c r="AC46" s="178"/>
      <c r="AD46" s="178"/>
      <c r="AE46" s="178"/>
      <c r="AF46" s="178"/>
      <c r="AG46" s="178"/>
      <c r="AH46" s="178"/>
      <c r="AI46" s="178"/>
      <c r="AJ46" s="178"/>
      <c r="AK46" s="178"/>
      <c r="AL46" s="178"/>
      <c r="AM46" s="178"/>
      <c r="AN46" s="178"/>
      <c r="AO46" s="178"/>
      <c r="AP46" s="178"/>
      <c r="AQ46" s="178"/>
      <c r="AR46" s="178"/>
      <c r="AS46" s="178"/>
    </row>
    <row r="47" ht="16.5" customHeight="1" outlineLevel="1">
      <c r="A47" s="178"/>
      <c r="B47" s="141" t="s">
        <v>719</v>
      </c>
      <c r="C47" s="142">
        <v>46175.40207677083</v>
      </c>
      <c r="D47" s="72"/>
      <c r="E47" s="143" t="s">
        <v>7</v>
      </c>
      <c r="F47" s="71"/>
      <c r="G47" s="143" t="s">
        <v>143</v>
      </c>
      <c r="H47" s="71"/>
      <c r="I47" s="143" t="s">
        <v>720</v>
      </c>
      <c r="J47" s="71"/>
      <c r="K47" s="71"/>
      <c r="L47" s="71"/>
      <c r="M47" s="72"/>
      <c r="N47" s="198" t="s">
        <v>140</v>
      </c>
      <c r="O47" s="72"/>
      <c r="P47" s="199">
        <v>60000.0</v>
      </c>
      <c r="Q47" s="71"/>
      <c r="R47" s="200">
        <v>0.0</v>
      </c>
      <c r="S47" s="72"/>
      <c r="T47" s="201" t="s">
        <v>75</v>
      </c>
      <c r="U47" s="72"/>
      <c r="V47" s="202" t="s">
        <v>1888</v>
      </c>
      <c r="W47" s="71"/>
      <c r="X47" s="72"/>
      <c r="Y47" s="202" t="s">
        <v>74</v>
      </c>
      <c r="Z47" s="72"/>
      <c r="AA47" s="178"/>
      <c r="AB47" s="178"/>
      <c r="AC47" s="178"/>
      <c r="AD47" s="178"/>
      <c r="AE47" s="178"/>
      <c r="AF47" s="178"/>
      <c r="AG47" s="178"/>
      <c r="AH47" s="178"/>
      <c r="AI47" s="178"/>
      <c r="AJ47" s="178"/>
      <c r="AK47" s="178"/>
      <c r="AL47" s="178"/>
      <c r="AM47" s="178"/>
      <c r="AN47" s="178"/>
      <c r="AO47" s="178"/>
      <c r="AP47" s="178"/>
      <c r="AQ47" s="178"/>
      <c r="AR47" s="178"/>
      <c r="AS47" s="178"/>
    </row>
    <row r="48" ht="16.5" customHeight="1" outlineLevel="1">
      <c r="A48" s="178"/>
      <c r="B48" s="141" t="s">
        <v>721</v>
      </c>
      <c r="C48" s="142">
        <v>46175.39975405093</v>
      </c>
      <c r="D48" s="72"/>
      <c r="E48" s="143" t="s">
        <v>7</v>
      </c>
      <c r="F48" s="71"/>
      <c r="G48" s="143" t="s">
        <v>143</v>
      </c>
      <c r="H48" s="71"/>
      <c r="I48" s="143" t="s">
        <v>722</v>
      </c>
      <c r="J48" s="71"/>
      <c r="K48" s="71"/>
      <c r="L48" s="71"/>
      <c r="M48" s="72"/>
      <c r="N48" s="198" t="s">
        <v>140</v>
      </c>
      <c r="O48" s="72"/>
      <c r="P48" s="199">
        <v>30000.0</v>
      </c>
      <c r="Q48" s="71"/>
      <c r="R48" s="200">
        <v>0.0</v>
      </c>
      <c r="S48" s="72"/>
      <c r="T48" s="201" t="s">
        <v>75</v>
      </c>
      <c r="U48" s="72"/>
      <c r="V48" s="202" t="s">
        <v>1888</v>
      </c>
      <c r="W48" s="71"/>
      <c r="X48" s="72"/>
      <c r="Y48" s="202" t="s">
        <v>74</v>
      </c>
      <c r="Z48" s="72"/>
      <c r="AA48" s="178"/>
      <c r="AB48" s="178"/>
      <c r="AC48" s="178"/>
      <c r="AD48" s="178"/>
      <c r="AE48" s="178"/>
      <c r="AF48" s="178"/>
      <c r="AG48" s="178"/>
      <c r="AH48" s="178"/>
      <c r="AI48" s="178"/>
      <c r="AJ48" s="178"/>
      <c r="AK48" s="178"/>
      <c r="AL48" s="178"/>
      <c r="AM48" s="178"/>
      <c r="AN48" s="178"/>
      <c r="AO48" s="178"/>
      <c r="AP48" s="178"/>
      <c r="AQ48" s="178"/>
      <c r="AR48" s="178"/>
      <c r="AS48" s="178"/>
    </row>
    <row r="49" ht="16.5" customHeight="1" outlineLevel="1">
      <c r="A49" s="178"/>
      <c r="B49" s="141" t="s">
        <v>762</v>
      </c>
      <c r="C49" s="142">
        <v>46174.66724400463</v>
      </c>
      <c r="D49" s="72"/>
      <c r="E49" s="143" t="s">
        <v>70</v>
      </c>
      <c r="F49" s="71"/>
      <c r="G49" s="143" t="s">
        <v>138</v>
      </c>
      <c r="H49" s="71"/>
      <c r="I49" s="143" t="s">
        <v>763</v>
      </c>
      <c r="J49" s="71"/>
      <c r="K49" s="71"/>
      <c r="L49" s="71"/>
      <c r="M49" s="72"/>
      <c r="N49" s="198" t="s">
        <v>140</v>
      </c>
      <c r="O49" s="72"/>
      <c r="P49" s="199">
        <v>60000.0</v>
      </c>
      <c r="Q49" s="71"/>
      <c r="R49" s="200">
        <v>0.0</v>
      </c>
      <c r="S49" s="72"/>
      <c r="T49" s="201" t="s">
        <v>75</v>
      </c>
      <c r="U49" s="72"/>
      <c r="V49" s="202" t="s">
        <v>1888</v>
      </c>
      <c r="W49" s="71"/>
      <c r="X49" s="72"/>
      <c r="Y49" s="202" t="s">
        <v>74</v>
      </c>
      <c r="Z49" s="72"/>
      <c r="AA49" s="178"/>
      <c r="AB49" s="178"/>
      <c r="AC49" s="178"/>
      <c r="AD49" s="178"/>
      <c r="AE49" s="178"/>
      <c r="AF49" s="178"/>
      <c r="AG49" s="178"/>
      <c r="AH49" s="178"/>
      <c r="AI49" s="178"/>
      <c r="AJ49" s="178"/>
      <c r="AK49" s="178"/>
      <c r="AL49" s="178"/>
      <c r="AM49" s="178"/>
      <c r="AN49" s="178"/>
      <c r="AO49" s="178"/>
      <c r="AP49" s="178"/>
      <c r="AQ49" s="178"/>
      <c r="AR49" s="178"/>
      <c r="AS49" s="178"/>
    </row>
    <row r="50" ht="16.5" customHeight="1" outlineLevel="1">
      <c r="A50" s="178"/>
      <c r="B50" s="141" t="s">
        <v>764</v>
      </c>
      <c r="C50" s="142">
        <v>46174.66160127315</v>
      </c>
      <c r="D50" s="72"/>
      <c r="E50" s="143" t="s">
        <v>7</v>
      </c>
      <c r="F50" s="71"/>
      <c r="G50" s="143" t="s">
        <v>143</v>
      </c>
      <c r="H50" s="71"/>
      <c r="I50" s="143" t="s">
        <v>765</v>
      </c>
      <c r="J50" s="71"/>
      <c r="K50" s="71"/>
      <c r="L50" s="71"/>
      <c r="M50" s="72"/>
      <c r="N50" s="198" t="s">
        <v>140</v>
      </c>
      <c r="O50" s="72"/>
      <c r="P50" s="199">
        <v>20000.0</v>
      </c>
      <c r="Q50" s="71"/>
      <c r="R50" s="200">
        <v>0.0</v>
      </c>
      <c r="S50" s="72"/>
      <c r="T50" s="201" t="s">
        <v>75</v>
      </c>
      <c r="U50" s="72"/>
      <c r="V50" s="202" t="s">
        <v>1889</v>
      </c>
      <c r="W50" s="71"/>
      <c r="X50" s="72"/>
      <c r="Y50" s="202" t="s">
        <v>74</v>
      </c>
      <c r="Z50" s="72"/>
      <c r="AA50" s="178"/>
      <c r="AB50" s="178"/>
      <c r="AC50" s="178"/>
      <c r="AD50" s="178"/>
      <c r="AE50" s="178"/>
      <c r="AF50" s="178"/>
      <c r="AG50" s="178"/>
      <c r="AH50" s="178"/>
      <c r="AI50" s="178"/>
      <c r="AJ50" s="178"/>
      <c r="AK50" s="178"/>
      <c r="AL50" s="178"/>
      <c r="AM50" s="178"/>
      <c r="AN50" s="178"/>
      <c r="AO50" s="178"/>
      <c r="AP50" s="178"/>
      <c r="AQ50" s="178"/>
      <c r="AR50" s="178"/>
      <c r="AS50" s="178"/>
    </row>
    <row r="51" ht="16.5" customHeight="1" outlineLevel="1">
      <c r="A51" s="178"/>
      <c r="B51" s="141" t="s">
        <v>766</v>
      </c>
      <c r="C51" s="142">
        <v>46174.66037813657</v>
      </c>
      <c r="D51" s="72"/>
      <c r="E51" s="143" t="s">
        <v>7</v>
      </c>
      <c r="F51" s="71"/>
      <c r="G51" s="143" t="s">
        <v>143</v>
      </c>
      <c r="H51" s="71"/>
      <c r="I51" s="143" t="s">
        <v>767</v>
      </c>
      <c r="J51" s="71"/>
      <c r="K51" s="71"/>
      <c r="L51" s="71"/>
      <c r="M51" s="72"/>
      <c r="N51" s="198" t="s">
        <v>140</v>
      </c>
      <c r="O51" s="72"/>
      <c r="P51" s="199">
        <v>100000.0</v>
      </c>
      <c r="Q51" s="71"/>
      <c r="R51" s="200">
        <v>0.0</v>
      </c>
      <c r="S51" s="72"/>
      <c r="T51" s="201" t="s">
        <v>75</v>
      </c>
      <c r="U51" s="72"/>
      <c r="V51" s="202" t="s">
        <v>1889</v>
      </c>
      <c r="W51" s="71"/>
      <c r="X51" s="72"/>
      <c r="Y51" s="202" t="s">
        <v>74</v>
      </c>
      <c r="Z51" s="72"/>
      <c r="AA51" s="178"/>
      <c r="AB51" s="178"/>
      <c r="AC51" s="178"/>
      <c r="AD51" s="178"/>
      <c r="AE51" s="178"/>
      <c r="AF51" s="178"/>
      <c r="AG51" s="178"/>
      <c r="AH51" s="178"/>
      <c r="AI51" s="178"/>
      <c r="AJ51" s="178"/>
      <c r="AK51" s="178"/>
      <c r="AL51" s="178"/>
      <c r="AM51" s="178"/>
      <c r="AN51" s="178"/>
      <c r="AO51" s="178"/>
      <c r="AP51" s="178"/>
      <c r="AQ51" s="178"/>
      <c r="AR51" s="178"/>
      <c r="AS51" s="178"/>
    </row>
    <row r="52" ht="16.5" customHeight="1" outlineLevel="1">
      <c r="A52" s="178"/>
      <c r="B52" s="141" t="s">
        <v>788</v>
      </c>
      <c r="C52" s="142">
        <v>46172.77307802084</v>
      </c>
      <c r="D52" s="72"/>
      <c r="E52" s="143" t="s">
        <v>70</v>
      </c>
      <c r="F52" s="71"/>
      <c r="G52" s="143" t="s">
        <v>138</v>
      </c>
      <c r="H52" s="71"/>
      <c r="I52" s="143" t="s">
        <v>789</v>
      </c>
      <c r="J52" s="71"/>
      <c r="K52" s="71"/>
      <c r="L52" s="71"/>
      <c r="M52" s="72"/>
      <c r="N52" s="198" t="s">
        <v>140</v>
      </c>
      <c r="O52" s="72"/>
      <c r="P52" s="199">
        <v>45000.0</v>
      </c>
      <c r="Q52" s="71"/>
      <c r="R52" s="200">
        <v>0.0</v>
      </c>
      <c r="S52" s="72"/>
      <c r="T52" s="201" t="s">
        <v>75</v>
      </c>
      <c r="U52" s="72"/>
      <c r="V52" s="202" t="s">
        <v>1888</v>
      </c>
      <c r="W52" s="71"/>
      <c r="X52" s="72"/>
      <c r="Y52" s="202" t="s">
        <v>74</v>
      </c>
      <c r="Z52" s="72"/>
      <c r="AA52" s="178"/>
      <c r="AB52" s="178"/>
      <c r="AC52" s="178"/>
      <c r="AD52" s="178"/>
      <c r="AE52" s="178"/>
      <c r="AF52" s="178"/>
      <c r="AG52" s="178"/>
      <c r="AH52" s="178"/>
      <c r="AI52" s="178"/>
      <c r="AJ52" s="178"/>
      <c r="AK52" s="178"/>
      <c r="AL52" s="178"/>
      <c r="AM52" s="178"/>
      <c r="AN52" s="178"/>
      <c r="AO52" s="178"/>
      <c r="AP52" s="178"/>
      <c r="AQ52" s="178"/>
      <c r="AR52" s="178"/>
      <c r="AS52" s="178"/>
    </row>
    <row r="53" ht="16.5" customHeight="1" outlineLevel="1">
      <c r="A53" s="178"/>
      <c r="B53" s="141" t="s">
        <v>790</v>
      </c>
      <c r="C53" s="142">
        <v>46172.77209650463</v>
      </c>
      <c r="D53" s="72"/>
      <c r="E53" s="143" t="s">
        <v>7</v>
      </c>
      <c r="F53" s="71"/>
      <c r="G53" s="143" t="s">
        <v>143</v>
      </c>
      <c r="H53" s="71"/>
      <c r="I53" s="143" t="s">
        <v>791</v>
      </c>
      <c r="J53" s="71"/>
      <c r="K53" s="71"/>
      <c r="L53" s="71"/>
      <c r="M53" s="72"/>
      <c r="N53" s="198" t="s">
        <v>140</v>
      </c>
      <c r="O53" s="72"/>
      <c r="P53" s="199">
        <v>90000.0</v>
      </c>
      <c r="Q53" s="71"/>
      <c r="R53" s="200">
        <v>0.0</v>
      </c>
      <c r="S53" s="72"/>
      <c r="T53" s="201" t="s">
        <v>75</v>
      </c>
      <c r="U53" s="72"/>
      <c r="V53" s="202" t="s">
        <v>1888</v>
      </c>
      <c r="W53" s="71"/>
      <c r="X53" s="72"/>
      <c r="Y53" s="202" t="s">
        <v>74</v>
      </c>
      <c r="Z53" s="72"/>
      <c r="AA53" s="178"/>
      <c r="AB53" s="178"/>
      <c r="AC53" s="178"/>
      <c r="AD53" s="178"/>
      <c r="AE53" s="178"/>
      <c r="AF53" s="178"/>
      <c r="AG53" s="178"/>
      <c r="AH53" s="178"/>
      <c r="AI53" s="178"/>
      <c r="AJ53" s="178"/>
      <c r="AK53" s="178"/>
      <c r="AL53" s="178"/>
      <c r="AM53" s="178"/>
      <c r="AN53" s="178"/>
      <c r="AO53" s="178"/>
      <c r="AP53" s="178"/>
      <c r="AQ53" s="178"/>
      <c r="AR53" s="178"/>
      <c r="AS53" s="178"/>
    </row>
    <row r="54" ht="16.5" customHeight="1" outlineLevel="1">
      <c r="A54" s="178"/>
      <c r="B54" s="141" t="s">
        <v>804</v>
      </c>
      <c r="C54" s="142">
        <v>46170.40003362269</v>
      </c>
      <c r="D54" s="72"/>
      <c r="E54" s="143" t="s">
        <v>70</v>
      </c>
      <c r="F54" s="71"/>
      <c r="G54" s="143" t="s">
        <v>138</v>
      </c>
      <c r="H54" s="71"/>
      <c r="I54" s="143" t="s">
        <v>805</v>
      </c>
      <c r="J54" s="71"/>
      <c r="K54" s="71"/>
      <c r="L54" s="71"/>
      <c r="M54" s="72"/>
      <c r="N54" s="198" t="s">
        <v>140</v>
      </c>
      <c r="O54" s="72"/>
      <c r="P54" s="199">
        <v>15000.0</v>
      </c>
      <c r="Q54" s="71"/>
      <c r="R54" s="200">
        <v>0.0</v>
      </c>
      <c r="S54" s="72"/>
      <c r="T54" s="201" t="s">
        <v>75</v>
      </c>
      <c r="U54" s="72"/>
      <c r="V54" s="202" t="s">
        <v>1888</v>
      </c>
      <c r="W54" s="71"/>
      <c r="X54" s="72"/>
      <c r="Y54" s="202" t="s">
        <v>74</v>
      </c>
      <c r="Z54" s="72"/>
      <c r="AA54" s="178"/>
      <c r="AB54" s="178"/>
      <c r="AC54" s="178"/>
      <c r="AD54" s="178"/>
      <c r="AE54" s="178"/>
      <c r="AF54" s="178"/>
      <c r="AG54" s="178"/>
      <c r="AH54" s="178"/>
      <c r="AI54" s="178"/>
      <c r="AJ54" s="178"/>
      <c r="AK54" s="178"/>
      <c r="AL54" s="178"/>
      <c r="AM54" s="178"/>
      <c r="AN54" s="178"/>
      <c r="AO54" s="178"/>
      <c r="AP54" s="178"/>
      <c r="AQ54" s="178"/>
      <c r="AR54" s="178"/>
      <c r="AS54" s="178"/>
    </row>
    <row r="55" ht="16.5" customHeight="1" outlineLevel="1">
      <c r="A55" s="178"/>
      <c r="B55" s="141" t="s">
        <v>806</v>
      </c>
      <c r="C55" s="142">
        <v>46170.39793107639</v>
      </c>
      <c r="D55" s="72"/>
      <c r="E55" s="143" t="s">
        <v>7</v>
      </c>
      <c r="F55" s="71"/>
      <c r="G55" s="143" t="s">
        <v>143</v>
      </c>
      <c r="H55" s="71"/>
      <c r="I55" s="143" t="s">
        <v>807</v>
      </c>
      <c r="J55" s="71"/>
      <c r="K55" s="71"/>
      <c r="L55" s="71"/>
      <c r="M55" s="72"/>
      <c r="N55" s="198" t="s">
        <v>140</v>
      </c>
      <c r="O55" s="72"/>
      <c r="P55" s="199">
        <v>30000.0</v>
      </c>
      <c r="Q55" s="71"/>
      <c r="R55" s="200">
        <v>0.0</v>
      </c>
      <c r="S55" s="72"/>
      <c r="T55" s="201" t="s">
        <v>75</v>
      </c>
      <c r="U55" s="72"/>
      <c r="V55" s="202" t="s">
        <v>1888</v>
      </c>
      <c r="W55" s="71"/>
      <c r="X55" s="72"/>
      <c r="Y55" s="202" t="s">
        <v>74</v>
      </c>
      <c r="Z55" s="72"/>
      <c r="AA55" s="178"/>
      <c r="AB55" s="178"/>
      <c r="AC55" s="178"/>
      <c r="AD55" s="178"/>
      <c r="AE55" s="178"/>
      <c r="AF55" s="178"/>
      <c r="AG55" s="178"/>
      <c r="AH55" s="178"/>
      <c r="AI55" s="178"/>
      <c r="AJ55" s="178"/>
      <c r="AK55" s="178"/>
      <c r="AL55" s="178"/>
      <c r="AM55" s="178"/>
      <c r="AN55" s="178"/>
      <c r="AO55" s="178"/>
      <c r="AP55" s="178"/>
      <c r="AQ55" s="178"/>
      <c r="AR55" s="178"/>
      <c r="AS55" s="178"/>
    </row>
    <row r="56" ht="16.5" customHeight="1" outlineLevel="1">
      <c r="A56" s="178"/>
      <c r="B56" s="141" t="s">
        <v>844</v>
      </c>
      <c r="C56" s="142">
        <v>46168.00190940972</v>
      </c>
      <c r="D56" s="72"/>
      <c r="E56" s="143" t="s">
        <v>70</v>
      </c>
      <c r="F56" s="71"/>
      <c r="G56" s="143" t="s">
        <v>138</v>
      </c>
      <c r="H56" s="71"/>
      <c r="I56" s="143" t="s">
        <v>845</v>
      </c>
      <c r="J56" s="71"/>
      <c r="K56" s="71"/>
      <c r="L56" s="71"/>
      <c r="M56" s="72"/>
      <c r="N56" s="198" t="s">
        <v>140</v>
      </c>
      <c r="O56" s="72"/>
      <c r="P56" s="199">
        <v>15000.0</v>
      </c>
      <c r="Q56" s="71"/>
      <c r="R56" s="200">
        <v>0.0</v>
      </c>
      <c r="S56" s="72"/>
      <c r="T56" s="201" t="s">
        <v>75</v>
      </c>
      <c r="U56" s="72"/>
      <c r="V56" s="202" t="s">
        <v>1888</v>
      </c>
      <c r="W56" s="71"/>
      <c r="X56" s="72"/>
      <c r="Y56" s="202" t="s">
        <v>74</v>
      </c>
      <c r="Z56" s="72"/>
      <c r="AA56" s="178"/>
      <c r="AB56" s="178"/>
      <c r="AC56" s="178"/>
      <c r="AD56" s="178"/>
      <c r="AE56" s="178"/>
      <c r="AF56" s="178"/>
      <c r="AG56" s="178"/>
      <c r="AH56" s="178"/>
      <c r="AI56" s="178"/>
      <c r="AJ56" s="178"/>
      <c r="AK56" s="178"/>
      <c r="AL56" s="178"/>
      <c r="AM56" s="178"/>
      <c r="AN56" s="178"/>
      <c r="AO56" s="178"/>
      <c r="AP56" s="178"/>
      <c r="AQ56" s="178"/>
      <c r="AR56" s="178"/>
      <c r="AS56" s="178"/>
    </row>
    <row r="57" ht="16.5" customHeight="1" outlineLevel="1">
      <c r="A57" s="178"/>
      <c r="B57" s="141" t="s">
        <v>846</v>
      </c>
      <c r="C57" s="142">
        <v>46168.00090431713</v>
      </c>
      <c r="D57" s="72"/>
      <c r="E57" s="143" t="s">
        <v>7</v>
      </c>
      <c r="F57" s="71"/>
      <c r="G57" s="143" t="s">
        <v>143</v>
      </c>
      <c r="H57" s="71"/>
      <c r="I57" s="143" t="s">
        <v>847</v>
      </c>
      <c r="J57" s="71"/>
      <c r="K57" s="71"/>
      <c r="L57" s="71"/>
      <c r="M57" s="72"/>
      <c r="N57" s="198" t="s">
        <v>140</v>
      </c>
      <c r="O57" s="72"/>
      <c r="P57" s="199">
        <v>30000.0</v>
      </c>
      <c r="Q57" s="71"/>
      <c r="R57" s="200">
        <v>0.0</v>
      </c>
      <c r="S57" s="72"/>
      <c r="T57" s="201" t="s">
        <v>75</v>
      </c>
      <c r="U57" s="72"/>
      <c r="V57" s="202" t="s">
        <v>1889</v>
      </c>
      <c r="W57" s="71"/>
      <c r="X57" s="72"/>
      <c r="Y57" s="202" t="s">
        <v>74</v>
      </c>
      <c r="Z57" s="72"/>
      <c r="AA57" s="178"/>
      <c r="AB57" s="178"/>
      <c r="AC57" s="178"/>
      <c r="AD57" s="178"/>
      <c r="AE57" s="178"/>
      <c r="AF57" s="178"/>
      <c r="AG57" s="178"/>
      <c r="AH57" s="178"/>
      <c r="AI57" s="178"/>
      <c r="AJ57" s="178"/>
      <c r="AK57" s="178"/>
      <c r="AL57" s="178"/>
      <c r="AM57" s="178"/>
      <c r="AN57" s="178"/>
      <c r="AO57" s="178"/>
      <c r="AP57" s="178"/>
      <c r="AQ57" s="178"/>
      <c r="AR57" s="178"/>
      <c r="AS57" s="178"/>
    </row>
    <row r="58" ht="16.5" customHeight="1" outlineLevel="1">
      <c r="A58" s="178"/>
      <c r="B58" s="141" t="s">
        <v>885</v>
      </c>
      <c r="C58" s="142">
        <v>46162.6610384838</v>
      </c>
      <c r="D58" s="72"/>
      <c r="E58" s="143" t="s">
        <v>70</v>
      </c>
      <c r="F58" s="71"/>
      <c r="G58" s="143" t="s">
        <v>138</v>
      </c>
      <c r="H58" s="71"/>
      <c r="I58" s="143" t="s">
        <v>886</v>
      </c>
      <c r="J58" s="71"/>
      <c r="K58" s="71"/>
      <c r="L58" s="71"/>
      <c r="M58" s="72"/>
      <c r="N58" s="198" t="s">
        <v>140</v>
      </c>
      <c r="O58" s="72"/>
      <c r="P58" s="199">
        <v>15000.0</v>
      </c>
      <c r="Q58" s="71"/>
      <c r="R58" s="200">
        <v>0.0</v>
      </c>
      <c r="S58" s="72"/>
      <c r="T58" s="201" t="s">
        <v>75</v>
      </c>
      <c r="U58" s="72"/>
      <c r="V58" s="202" t="s">
        <v>1888</v>
      </c>
      <c r="W58" s="71"/>
      <c r="X58" s="72"/>
      <c r="Y58" s="202" t="s">
        <v>74</v>
      </c>
      <c r="Z58" s="72"/>
      <c r="AA58" s="178"/>
      <c r="AB58" s="178"/>
      <c r="AC58" s="178"/>
      <c r="AD58" s="178"/>
      <c r="AE58" s="178"/>
      <c r="AF58" s="178"/>
      <c r="AG58" s="178"/>
      <c r="AH58" s="178"/>
      <c r="AI58" s="178"/>
      <c r="AJ58" s="178"/>
      <c r="AK58" s="178"/>
      <c r="AL58" s="178"/>
      <c r="AM58" s="178"/>
      <c r="AN58" s="178"/>
      <c r="AO58" s="178"/>
      <c r="AP58" s="178"/>
      <c r="AQ58" s="178"/>
      <c r="AR58" s="178"/>
      <c r="AS58" s="178"/>
    </row>
    <row r="59" ht="16.5" customHeight="1" outlineLevel="1">
      <c r="A59" s="178"/>
      <c r="B59" s="141" t="s">
        <v>887</v>
      </c>
      <c r="C59" s="142">
        <v>46162.63211997686</v>
      </c>
      <c r="D59" s="72"/>
      <c r="E59" s="143" t="s">
        <v>7</v>
      </c>
      <c r="F59" s="71"/>
      <c r="G59" s="143" t="s">
        <v>143</v>
      </c>
      <c r="H59" s="71"/>
      <c r="I59" s="143" t="s">
        <v>888</v>
      </c>
      <c r="J59" s="71"/>
      <c r="K59" s="71"/>
      <c r="L59" s="71"/>
      <c r="M59" s="72"/>
      <c r="N59" s="198" t="s">
        <v>140</v>
      </c>
      <c r="O59" s="72"/>
      <c r="P59" s="199">
        <v>30000.0</v>
      </c>
      <c r="Q59" s="71"/>
      <c r="R59" s="200">
        <v>0.0</v>
      </c>
      <c r="S59" s="72"/>
      <c r="T59" s="201" t="s">
        <v>75</v>
      </c>
      <c r="U59" s="72"/>
      <c r="V59" s="202" t="s">
        <v>1889</v>
      </c>
      <c r="W59" s="71"/>
      <c r="X59" s="72"/>
      <c r="Y59" s="202" t="s">
        <v>74</v>
      </c>
      <c r="Z59" s="72"/>
      <c r="AA59" s="178"/>
      <c r="AB59" s="178"/>
      <c r="AC59" s="178"/>
      <c r="AD59" s="178"/>
      <c r="AE59" s="178"/>
      <c r="AF59" s="178"/>
      <c r="AG59" s="178"/>
      <c r="AH59" s="178"/>
      <c r="AI59" s="178"/>
      <c r="AJ59" s="178"/>
      <c r="AK59" s="178"/>
      <c r="AL59" s="178"/>
      <c r="AM59" s="178"/>
      <c r="AN59" s="178"/>
      <c r="AO59" s="178"/>
      <c r="AP59" s="178"/>
      <c r="AQ59" s="178"/>
      <c r="AR59" s="178"/>
      <c r="AS59" s="178"/>
    </row>
    <row r="60" ht="16.5" customHeight="1" outlineLevel="1">
      <c r="A60" s="178"/>
      <c r="B60" s="141" t="s">
        <v>906</v>
      </c>
      <c r="C60" s="142">
        <v>46160.82972896991</v>
      </c>
      <c r="D60" s="72"/>
      <c r="E60" s="143" t="s">
        <v>70</v>
      </c>
      <c r="F60" s="71"/>
      <c r="G60" s="143" t="s">
        <v>138</v>
      </c>
      <c r="H60" s="71"/>
      <c r="I60" s="143" t="s">
        <v>907</v>
      </c>
      <c r="J60" s="71"/>
      <c r="K60" s="71"/>
      <c r="L60" s="71"/>
      <c r="M60" s="72"/>
      <c r="N60" s="198" t="s">
        <v>140</v>
      </c>
      <c r="O60" s="72"/>
      <c r="P60" s="199">
        <v>18500.0</v>
      </c>
      <c r="Q60" s="71"/>
      <c r="R60" s="200">
        <v>0.0</v>
      </c>
      <c r="S60" s="72"/>
      <c r="T60" s="201" t="s">
        <v>67</v>
      </c>
      <c r="U60" s="72"/>
      <c r="V60" s="202" t="s">
        <v>1888</v>
      </c>
      <c r="W60" s="71"/>
      <c r="X60" s="72"/>
      <c r="Y60" s="202" t="s">
        <v>74</v>
      </c>
      <c r="Z60" s="72"/>
      <c r="AA60" s="178"/>
      <c r="AB60" s="178"/>
      <c r="AC60" s="178"/>
      <c r="AD60" s="178"/>
      <c r="AE60" s="178"/>
      <c r="AF60" s="178"/>
      <c r="AG60" s="178"/>
      <c r="AH60" s="178"/>
      <c r="AI60" s="178"/>
      <c r="AJ60" s="178"/>
      <c r="AK60" s="178"/>
      <c r="AL60" s="178"/>
      <c r="AM60" s="178"/>
      <c r="AN60" s="178"/>
      <c r="AO60" s="178"/>
      <c r="AP60" s="178"/>
      <c r="AQ60" s="178"/>
      <c r="AR60" s="178"/>
      <c r="AS60" s="178"/>
    </row>
    <row r="61" ht="16.5" customHeight="1" outlineLevel="1">
      <c r="A61" s="178"/>
      <c r="B61" s="141" t="s">
        <v>908</v>
      </c>
      <c r="C61" s="142">
        <v>46160.82658415509</v>
      </c>
      <c r="D61" s="72"/>
      <c r="E61" s="143" t="s">
        <v>7</v>
      </c>
      <c r="F61" s="71"/>
      <c r="G61" s="143" t="s">
        <v>143</v>
      </c>
      <c r="H61" s="71"/>
      <c r="I61" s="143" t="s">
        <v>909</v>
      </c>
      <c r="J61" s="71"/>
      <c r="K61" s="71"/>
      <c r="L61" s="71"/>
      <c r="M61" s="72"/>
      <c r="N61" s="198" t="s">
        <v>140</v>
      </c>
      <c r="O61" s="72"/>
      <c r="P61" s="199">
        <v>37000.0</v>
      </c>
      <c r="Q61" s="71"/>
      <c r="R61" s="200">
        <v>0.0</v>
      </c>
      <c r="S61" s="72"/>
      <c r="T61" s="201" t="s">
        <v>67</v>
      </c>
      <c r="U61" s="72"/>
      <c r="V61" s="202" t="s">
        <v>1888</v>
      </c>
      <c r="W61" s="71"/>
      <c r="X61" s="72"/>
      <c r="Y61" s="202" t="s">
        <v>74</v>
      </c>
      <c r="Z61" s="72"/>
      <c r="AA61" s="178"/>
      <c r="AB61" s="178"/>
      <c r="AC61" s="178"/>
      <c r="AD61" s="178"/>
      <c r="AE61" s="178"/>
      <c r="AF61" s="178"/>
      <c r="AG61" s="178"/>
      <c r="AH61" s="178"/>
      <c r="AI61" s="178"/>
      <c r="AJ61" s="178"/>
      <c r="AK61" s="178"/>
      <c r="AL61" s="178"/>
      <c r="AM61" s="178"/>
      <c r="AN61" s="178"/>
      <c r="AO61" s="178"/>
      <c r="AP61" s="178"/>
      <c r="AQ61" s="178"/>
      <c r="AR61" s="178"/>
      <c r="AS61" s="178"/>
    </row>
    <row r="62" ht="16.5" customHeight="1" outlineLevel="1">
      <c r="A62" s="178"/>
      <c r="B62" s="141" t="s">
        <v>923</v>
      </c>
      <c r="C62" s="142">
        <v>46159.08131412037</v>
      </c>
      <c r="D62" s="72"/>
      <c r="E62" s="143" t="s">
        <v>70</v>
      </c>
      <c r="F62" s="71"/>
      <c r="G62" s="143" t="s">
        <v>138</v>
      </c>
      <c r="H62" s="71"/>
      <c r="I62" s="143" t="s">
        <v>924</v>
      </c>
      <c r="J62" s="71"/>
      <c r="K62" s="71"/>
      <c r="L62" s="71"/>
      <c r="M62" s="72"/>
      <c r="N62" s="198" t="s">
        <v>140</v>
      </c>
      <c r="O62" s="72"/>
      <c r="P62" s="199">
        <v>15000.0</v>
      </c>
      <c r="Q62" s="71"/>
      <c r="R62" s="200">
        <v>0.0</v>
      </c>
      <c r="S62" s="72"/>
      <c r="T62" s="201" t="s">
        <v>75</v>
      </c>
      <c r="U62" s="72"/>
      <c r="V62" s="202" t="s">
        <v>1888</v>
      </c>
      <c r="W62" s="71"/>
      <c r="X62" s="72"/>
      <c r="Y62" s="202" t="s">
        <v>74</v>
      </c>
      <c r="Z62" s="72"/>
      <c r="AA62" s="178"/>
      <c r="AB62" s="178"/>
      <c r="AC62" s="178"/>
      <c r="AD62" s="178"/>
      <c r="AE62" s="178"/>
      <c r="AF62" s="178"/>
      <c r="AG62" s="178"/>
      <c r="AH62" s="178"/>
      <c r="AI62" s="178"/>
      <c r="AJ62" s="178"/>
      <c r="AK62" s="178"/>
      <c r="AL62" s="178"/>
      <c r="AM62" s="178"/>
      <c r="AN62" s="178"/>
      <c r="AO62" s="178"/>
      <c r="AP62" s="178"/>
      <c r="AQ62" s="178"/>
      <c r="AR62" s="178"/>
      <c r="AS62" s="178"/>
    </row>
    <row r="63" ht="16.5" customHeight="1" outlineLevel="1">
      <c r="A63" s="178"/>
      <c r="B63" s="141" t="s">
        <v>925</v>
      </c>
      <c r="C63" s="142">
        <v>46159.07996337963</v>
      </c>
      <c r="D63" s="72"/>
      <c r="E63" s="143" t="s">
        <v>7</v>
      </c>
      <c r="F63" s="71"/>
      <c r="G63" s="143" t="s">
        <v>143</v>
      </c>
      <c r="H63" s="71"/>
      <c r="I63" s="143" t="s">
        <v>807</v>
      </c>
      <c r="J63" s="71"/>
      <c r="K63" s="71"/>
      <c r="L63" s="71"/>
      <c r="M63" s="72"/>
      <c r="N63" s="198" t="s">
        <v>140</v>
      </c>
      <c r="O63" s="72"/>
      <c r="P63" s="199">
        <v>30000.0</v>
      </c>
      <c r="Q63" s="71"/>
      <c r="R63" s="200">
        <v>0.0</v>
      </c>
      <c r="S63" s="72"/>
      <c r="T63" s="201" t="s">
        <v>75</v>
      </c>
      <c r="U63" s="72"/>
      <c r="V63" s="202" t="s">
        <v>1888</v>
      </c>
      <c r="W63" s="71"/>
      <c r="X63" s="72"/>
      <c r="Y63" s="202" t="s">
        <v>74</v>
      </c>
      <c r="Z63" s="72"/>
      <c r="AA63" s="178"/>
      <c r="AB63" s="178"/>
      <c r="AC63" s="178"/>
      <c r="AD63" s="178"/>
      <c r="AE63" s="178"/>
      <c r="AF63" s="178"/>
      <c r="AG63" s="178"/>
      <c r="AH63" s="178"/>
      <c r="AI63" s="178"/>
      <c r="AJ63" s="178"/>
      <c r="AK63" s="178"/>
      <c r="AL63" s="178"/>
      <c r="AM63" s="178"/>
      <c r="AN63" s="178"/>
      <c r="AO63" s="178"/>
      <c r="AP63" s="178"/>
      <c r="AQ63" s="178"/>
      <c r="AR63" s="178"/>
      <c r="AS63" s="178"/>
    </row>
    <row r="64" ht="16.5" customHeight="1" outlineLevel="1">
      <c r="A64" s="178"/>
      <c r="B64" s="141" t="s">
        <v>926</v>
      </c>
      <c r="C64" s="142">
        <v>46158.699015833336</v>
      </c>
      <c r="D64" s="72"/>
      <c r="E64" s="143" t="s">
        <v>70</v>
      </c>
      <c r="F64" s="71"/>
      <c r="G64" s="143" t="s">
        <v>138</v>
      </c>
      <c r="H64" s="71"/>
      <c r="I64" s="143" t="s">
        <v>927</v>
      </c>
      <c r="J64" s="71"/>
      <c r="K64" s="71"/>
      <c r="L64" s="71"/>
      <c r="M64" s="72"/>
      <c r="N64" s="198" t="s">
        <v>140</v>
      </c>
      <c r="O64" s="72"/>
      <c r="P64" s="199">
        <v>30000.0</v>
      </c>
      <c r="Q64" s="71"/>
      <c r="R64" s="200">
        <v>0.0</v>
      </c>
      <c r="S64" s="72"/>
      <c r="T64" s="201" t="s">
        <v>75</v>
      </c>
      <c r="U64" s="72"/>
      <c r="V64" s="202" t="s">
        <v>1888</v>
      </c>
      <c r="W64" s="71"/>
      <c r="X64" s="72"/>
      <c r="Y64" s="202" t="s">
        <v>74</v>
      </c>
      <c r="Z64" s="72"/>
      <c r="AA64" s="178"/>
      <c r="AB64" s="178"/>
      <c r="AC64" s="178"/>
      <c r="AD64" s="178"/>
      <c r="AE64" s="178"/>
      <c r="AF64" s="178"/>
      <c r="AG64" s="178"/>
      <c r="AH64" s="178"/>
      <c r="AI64" s="178"/>
      <c r="AJ64" s="178"/>
      <c r="AK64" s="178"/>
      <c r="AL64" s="178"/>
      <c r="AM64" s="178"/>
      <c r="AN64" s="178"/>
      <c r="AO64" s="178"/>
      <c r="AP64" s="178"/>
      <c r="AQ64" s="178"/>
      <c r="AR64" s="178"/>
      <c r="AS64" s="178"/>
    </row>
    <row r="65" ht="16.5" customHeight="1" outlineLevel="1">
      <c r="A65" s="178"/>
      <c r="B65" s="141" t="s">
        <v>928</v>
      </c>
      <c r="C65" s="142">
        <v>46158.69559258102</v>
      </c>
      <c r="D65" s="72"/>
      <c r="E65" s="143" t="s">
        <v>7</v>
      </c>
      <c r="F65" s="71"/>
      <c r="G65" s="143" t="s">
        <v>143</v>
      </c>
      <c r="H65" s="71"/>
      <c r="I65" s="143" t="s">
        <v>929</v>
      </c>
      <c r="J65" s="71"/>
      <c r="K65" s="71"/>
      <c r="L65" s="71"/>
      <c r="M65" s="72"/>
      <c r="N65" s="198" t="s">
        <v>140</v>
      </c>
      <c r="O65" s="72"/>
      <c r="P65" s="199">
        <v>60000.0</v>
      </c>
      <c r="Q65" s="71"/>
      <c r="R65" s="200">
        <v>0.0</v>
      </c>
      <c r="S65" s="72"/>
      <c r="T65" s="201" t="s">
        <v>75</v>
      </c>
      <c r="U65" s="72"/>
      <c r="V65" s="202" t="s">
        <v>1889</v>
      </c>
      <c r="W65" s="71"/>
      <c r="X65" s="72"/>
      <c r="Y65" s="202" t="s">
        <v>74</v>
      </c>
      <c r="Z65" s="72"/>
      <c r="AA65" s="178"/>
      <c r="AB65" s="178"/>
      <c r="AC65" s="178"/>
      <c r="AD65" s="178"/>
      <c r="AE65" s="178"/>
      <c r="AF65" s="178"/>
      <c r="AG65" s="178"/>
      <c r="AH65" s="178"/>
      <c r="AI65" s="178"/>
      <c r="AJ65" s="178"/>
      <c r="AK65" s="178"/>
      <c r="AL65" s="178"/>
      <c r="AM65" s="178"/>
      <c r="AN65" s="178"/>
      <c r="AO65" s="178"/>
      <c r="AP65" s="178"/>
      <c r="AQ65" s="178"/>
      <c r="AR65" s="178"/>
      <c r="AS65" s="178"/>
    </row>
    <row r="66" ht="16.5" customHeight="1" outlineLevel="1">
      <c r="A66" s="178"/>
      <c r="B66" s="141" t="s">
        <v>932</v>
      </c>
      <c r="C66" s="142">
        <v>46158.61626203704</v>
      </c>
      <c r="D66" s="72"/>
      <c r="E66" s="143" t="s">
        <v>70</v>
      </c>
      <c r="F66" s="71"/>
      <c r="G66" s="143" t="s">
        <v>138</v>
      </c>
      <c r="H66" s="71"/>
      <c r="I66" s="143" t="s">
        <v>927</v>
      </c>
      <c r="J66" s="71"/>
      <c r="K66" s="71"/>
      <c r="L66" s="71"/>
      <c r="M66" s="72"/>
      <c r="N66" s="198" t="s">
        <v>933</v>
      </c>
      <c r="O66" s="72"/>
      <c r="P66" s="199">
        <v>25000.0</v>
      </c>
      <c r="Q66" s="71"/>
      <c r="R66" s="200">
        <v>0.0</v>
      </c>
      <c r="S66" s="72"/>
      <c r="T66" s="201" t="s">
        <v>75</v>
      </c>
      <c r="U66" s="72"/>
      <c r="V66" s="202" t="s">
        <v>1888</v>
      </c>
      <c r="W66" s="71"/>
      <c r="X66" s="72"/>
      <c r="Y66" s="202" t="s">
        <v>74</v>
      </c>
      <c r="Z66" s="72"/>
      <c r="AA66" s="178"/>
      <c r="AB66" s="178"/>
      <c r="AC66" s="178"/>
      <c r="AD66" s="178"/>
      <c r="AE66" s="178"/>
      <c r="AF66" s="178"/>
      <c r="AG66" s="178"/>
      <c r="AH66" s="178"/>
      <c r="AI66" s="178"/>
      <c r="AJ66" s="178"/>
      <c r="AK66" s="178"/>
      <c r="AL66" s="178"/>
      <c r="AM66" s="178"/>
      <c r="AN66" s="178"/>
      <c r="AO66" s="178"/>
      <c r="AP66" s="178"/>
      <c r="AQ66" s="178"/>
      <c r="AR66" s="178"/>
      <c r="AS66" s="178"/>
    </row>
    <row r="67" ht="16.5" customHeight="1" outlineLevel="1">
      <c r="A67" s="178"/>
      <c r="B67" s="141" t="s">
        <v>934</v>
      </c>
      <c r="C67" s="142">
        <v>46158.61190509259</v>
      </c>
      <c r="D67" s="72"/>
      <c r="E67" s="143" t="s">
        <v>7</v>
      </c>
      <c r="F67" s="71"/>
      <c r="G67" s="143" t="s">
        <v>143</v>
      </c>
      <c r="H67" s="71"/>
      <c r="I67" s="143" t="s">
        <v>888</v>
      </c>
      <c r="J67" s="71"/>
      <c r="K67" s="71"/>
      <c r="L67" s="71"/>
      <c r="M67" s="72"/>
      <c r="N67" s="198" t="s">
        <v>140</v>
      </c>
      <c r="O67" s="72"/>
      <c r="P67" s="199">
        <v>50000.0</v>
      </c>
      <c r="Q67" s="71"/>
      <c r="R67" s="200">
        <v>0.0</v>
      </c>
      <c r="S67" s="72"/>
      <c r="T67" s="201" t="s">
        <v>75</v>
      </c>
      <c r="U67" s="72"/>
      <c r="V67" s="202" t="s">
        <v>1889</v>
      </c>
      <c r="W67" s="71"/>
      <c r="X67" s="72"/>
      <c r="Y67" s="202" t="s">
        <v>74</v>
      </c>
      <c r="Z67" s="72"/>
      <c r="AA67" s="178"/>
      <c r="AB67" s="178"/>
      <c r="AC67" s="178"/>
      <c r="AD67" s="178"/>
      <c r="AE67" s="178"/>
      <c r="AF67" s="178"/>
      <c r="AG67" s="178"/>
      <c r="AH67" s="178"/>
      <c r="AI67" s="178"/>
      <c r="AJ67" s="178"/>
      <c r="AK67" s="178"/>
      <c r="AL67" s="178"/>
      <c r="AM67" s="178"/>
      <c r="AN67" s="178"/>
      <c r="AO67" s="178"/>
      <c r="AP67" s="178"/>
      <c r="AQ67" s="178"/>
      <c r="AR67" s="178"/>
      <c r="AS67" s="178"/>
    </row>
    <row r="68" ht="16.5" customHeight="1" outlineLevel="1">
      <c r="A68" s="178"/>
      <c r="B68" s="141" t="s">
        <v>972</v>
      </c>
      <c r="C68" s="142">
        <v>46155.669760185185</v>
      </c>
      <c r="D68" s="72"/>
      <c r="E68" s="143" t="s">
        <v>70</v>
      </c>
      <c r="F68" s="71"/>
      <c r="G68" s="143" t="s">
        <v>138</v>
      </c>
      <c r="H68" s="71"/>
      <c r="I68" s="143" t="s">
        <v>973</v>
      </c>
      <c r="J68" s="71"/>
      <c r="K68" s="71"/>
      <c r="L68" s="71"/>
      <c r="M68" s="72"/>
      <c r="N68" s="198" t="s">
        <v>140</v>
      </c>
      <c r="O68" s="72"/>
      <c r="P68" s="199">
        <v>25000.0</v>
      </c>
      <c r="Q68" s="71"/>
      <c r="R68" s="200">
        <v>0.0</v>
      </c>
      <c r="S68" s="72"/>
      <c r="T68" s="201" t="s">
        <v>75</v>
      </c>
      <c r="U68" s="72"/>
      <c r="V68" s="202" t="s">
        <v>1888</v>
      </c>
      <c r="W68" s="71"/>
      <c r="X68" s="72"/>
      <c r="Y68" s="202" t="s">
        <v>74</v>
      </c>
      <c r="Z68" s="72"/>
      <c r="AA68" s="178"/>
      <c r="AB68" s="178"/>
      <c r="AC68" s="178"/>
      <c r="AD68" s="178"/>
      <c r="AE68" s="178"/>
      <c r="AF68" s="178"/>
      <c r="AG68" s="178"/>
      <c r="AH68" s="178"/>
      <c r="AI68" s="178"/>
      <c r="AJ68" s="178"/>
      <c r="AK68" s="178"/>
      <c r="AL68" s="178"/>
      <c r="AM68" s="178"/>
      <c r="AN68" s="178"/>
      <c r="AO68" s="178"/>
      <c r="AP68" s="178"/>
      <c r="AQ68" s="178"/>
      <c r="AR68" s="178"/>
      <c r="AS68" s="178"/>
    </row>
    <row r="69" ht="16.5" customHeight="1" outlineLevel="1">
      <c r="A69" s="178"/>
      <c r="B69" s="141" t="s">
        <v>974</v>
      </c>
      <c r="C69" s="142">
        <v>46155.58241725694</v>
      </c>
      <c r="D69" s="72"/>
      <c r="E69" s="143" t="s">
        <v>7</v>
      </c>
      <c r="F69" s="71"/>
      <c r="G69" s="143" t="s">
        <v>143</v>
      </c>
      <c r="H69" s="71"/>
      <c r="I69" s="143" t="s">
        <v>888</v>
      </c>
      <c r="J69" s="71"/>
      <c r="K69" s="71"/>
      <c r="L69" s="71"/>
      <c r="M69" s="72"/>
      <c r="N69" s="198" t="s">
        <v>140</v>
      </c>
      <c r="O69" s="72"/>
      <c r="P69" s="199">
        <v>50000.0</v>
      </c>
      <c r="Q69" s="71"/>
      <c r="R69" s="200">
        <v>0.0</v>
      </c>
      <c r="S69" s="72"/>
      <c r="T69" s="201" t="s">
        <v>75</v>
      </c>
      <c r="U69" s="72"/>
      <c r="V69" s="202" t="s">
        <v>1889</v>
      </c>
      <c r="W69" s="71"/>
      <c r="X69" s="72"/>
      <c r="Y69" s="202" t="s">
        <v>74</v>
      </c>
      <c r="Z69" s="72"/>
      <c r="AA69" s="178"/>
      <c r="AB69" s="178"/>
      <c r="AC69" s="178"/>
      <c r="AD69" s="178"/>
      <c r="AE69" s="178"/>
      <c r="AF69" s="178"/>
      <c r="AG69" s="178"/>
      <c r="AH69" s="178"/>
      <c r="AI69" s="178"/>
      <c r="AJ69" s="178"/>
      <c r="AK69" s="178"/>
      <c r="AL69" s="178"/>
      <c r="AM69" s="178"/>
      <c r="AN69" s="178"/>
      <c r="AO69" s="178"/>
      <c r="AP69" s="178"/>
      <c r="AQ69" s="178"/>
      <c r="AR69" s="178"/>
      <c r="AS69" s="178"/>
    </row>
    <row r="70" ht="16.5" customHeight="1" outlineLevel="1">
      <c r="A70" s="178"/>
      <c r="B70" s="141" t="s">
        <v>1042</v>
      </c>
      <c r="C70" s="142">
        <v>46149.75064262732</v>
      </c>
      <c r="D70" s="72"/>
      <c r="E70" s="143" t="s">
        <v>70</v>
      </c>
      <c r="F70" s="71"/>
      <c r="G70" s="143" t="s">
        <v>138</v>
      </c>
      <c r="H70" s="71"/>
      <c r="I70" s="143" t="s">
        <v>1043</v>
      </c>
      <c r="J70" s="71"/>
      <c r="K70" s="71"/>
      <c r="L70" s="71"/>
      <c r="M70" s="72"/>
      <c r="N70" s="198" t="s">
        <v>140</v>
      </c>
      <c r="O70" s="72"/>
      <c r="P70" s="199">
        <v>25000.0</v>
      </c>
      <c r="Q70" s="71"/>
      <c r="R70" s="200">
        <v>0.0</v>
      </c>
      <c r="S70" s="72"/>
      <c r="T70" s="201" t="s">
        <v>75</v>
      </c>
      <c r="U70" s="72"/>
      <c r="V70" s="202" t="s">
        <v>1888</v>
      </c>
      <c r="W70" s="71"/>
      <c r="X70" s="72"/>
      <c r="Y70" s="202" t="s">
        <v>74</v>
      </c>
      <c r="Z70" s="72"/>
      <c r="AA70" s="178"/>
      <c r="AB70" s="178"/>
      <c r="AC70" s="178"/>
      <c r="AD70" s="178"/>
      <c r="AE70" s="178"/>
      <c r="AF70" s="178"/>
      <c r="AG70" s="178"/>
      <c r="AH70" s="178"/>
      <c r="AI70" s="178"/>
      <c r="AJ70" s="178"/>
      <c r="AK70" s="178"/>
      <c r="AL70" s="178"/>
      <c r="AM70" s="178"/>
      <c r="AN70" s="178"/>
      <c r="AO70" s="178"/>
      <c r="AP70" s="178"/>
      <c r="AQ70" s="178"/>
      <c r="AR70" s="178"/>
      <c r="AS70" s="178"/>
    </row>
    <row r="71" ht="16.5" customHeight="1" outlineLevel="1">
      <c r="A71" s="178"/>
      <c r="B71" s="141" t="s">
        <v>1044</v>
      </c>
      <c r="C71" s="142">
        <v>46149.74913993056</v>
      </c>
      <c r="D71" s="72"/>
      <c r="E71" s="143" t="s">
        <v>7</v>
      </c>
      <c r="F71" s="71"/>
      <c r="G71" s="143" t="s">
        <v>143</v>
      </c>
      <c r="H71" s="71"/>
      <c r="I71" s="143" t="s">
        <v>1045</v>
      </c>
      <c r="J71" s="71"/>
      <c r="K71" s="71"/>
      <c r="L71" s="71"/>
      <c r="M71" s="72"/>
      <c r="N71" s="198" t="s">
        <v>140</v>
      </c>
      <c r="O71" s="72"/>
      <c r="P71" s="199">
        <v>50000.0</v>
      </c>
      <c r="Q71" s="71"/>
      <c r="R71" s="200">
        <v>0.0</v>
      </c>
      <c r="S71" s="72"/>
      <c r="T71" s="201" t="s">
        <v>75</v>
      </c>
      <c r="U71" s="72"/>
      <c r="V71" s="202" t="s">
        <v>1889</v>
      </c>
      <c r="W71" s="71"/>
      <c r="X71" s="72"/>
      <c r="Y71" s="202" t="s">
        <v>74</v>
      </c>
      <c r="Z71" s="72"/>
      <c r="AA71" s="178"/>
      <c r="AB71" s="178"/>
      <c r="AC71" s="178"/>
      <c r="AD71" s="178"/>
      <c r="AE71" s="178"/>
      <c r="AF71" s="178"/>
      <c r="AG71" s="178"/>
      <c r="AH71" s="178"/>
      <c r="AI71" s="178"/>
      <c r="AJ71" s="178"/>
      <c r="AK71" s="178"/>
      <c r="AL71" s="178"/>
      <c r="AM71" s="178"/>
      <c r="AN71" s="178"/>
      <c r="AO71" s="178"/>
      <c r="AP71" s="178"/>
      <c r="AQ71" s="178"/>
      <c r="AR71" s="178"/>
      <c r="AS71" s="178"/>
    </row>
    <row r="72" ht="16.5" customHeight="1" outlineLevel="1">
      <c r="A72" s="178"/>
      <c r="B72" s="141" t="s">
        <v>1081</v>
      </c>
      <c r="C72" s="142">
        <v>46148.531934328705</v>
      </c>
      <c r="D72" s="72"/>
      <c r="E72" s="143" t="s">
        <v>70</v>
      </c>
      <c r="F72" s="71"/>
      <c r="G72" s="143" t="s">
        <v>138</v>
      </c>
      <c r="H72" s="71"/>
      <c r="I72" s="143" t="s">
        <v>1082</v>
      </c>
      <c r="J72" s="71"/>
      <c r="K72" s="71"/>
      <c r="L72" s="71"/>
      <c r="M72" s="72"/>
      <c r="N72" s="198" t="s">
        <v>140</v>
      </c>
      <c r="O72" s="72"/>
      <c r="P72" s="199">
        <v>20000.0</v>
      </c>
      <c r="Q72" s="71"/>
      <c r="R72" s="200">
        <v>0.0</v>
      </c>
      <c r="S72" s="72"/>
      <c r="T72" s="201" t="s">
        <v>75</v>
      </c>
      <c r="U72" s="72"/>
      <c r="V72" s="202" t="s">
        <v>1888</v>
      </c>
      <c r="W72" s="71"/>
      <c r="X72" s="72"/>
      <c r="Y72" s="202" t="s">
        <v>74</v>
      </c>
      <c r="Z72" s="72"/>
      <c r="AA72" s="178"/>
      <c r="AB72" s="178"/>
      <c r="AC72" s="178"/>
      <c r="AD72" s="178"/>
      <c r="AE72" s="178"/>
      <c r="AF72" s="178"/>
      <c r="AG72" s="178"/>
      <c r="AH72" s="178"/>
      <c r="AI72" s="178"/>
      <c r="AJ72" s="178"/>
      <c r="AK72" s="178"/>
      <c r="AL72" s="178"/>
      <c r="AM72" s="178"/>
      <c r="AN72" s="178"/>
      <c r="AO72" s="178"/>
      <c r="AP72" s="178"/>
      <c r="AQ72" s="178"/>
      <c r="AR72" s="178"/>
      <c r="AS72" s="178"/>
    </row>
    <row r="73" ht="16.5" customHeight="1" outlineLevel="1">
      <c r="A73" s="178"/>
      <c r="B73" s="141" t="s">
        <v>1083</v>
      </c>
      <c r="C73" s="142">
        <v>46148.53028826389</v>
      </c>
      <c r="D73" s="72"/>
      <c r="E73" s="143" t="s">
        <v>7</v>
      </c>
      <c r="F73" s="71"/>
      <c r="G73" s="143" t="s">
        <v>143</v>
      </c>
      <c r="H73" s="71"/>
      <c r="I73" s="143" t="s">
        <v>1084</v>
      </c>
      <c r="J73" s="71"/>
      <c r="K73" s="71"/>
      <c r="L73" s="71"/>
      <c r="M73" s="72"/>
      <c r="N73" s="198" t="s">
        <v>140</v>
      </c>
      <c r="O73" s="72"/>
      <c r="P73" s="199">
        <v>40000.0</v>
      </c>
      <c r="Q73" s="71"/>
      <c r="R73" s="200">
        <v>0.0</v>
      </c>
      <c r="S73" s="72"/>
      <c r="T73" s="201" t="s">
        <v>75</v>
      </c>
      <c r="U73" s="72"/>
      <c r="V73" s="202" t="s">
        <v>1889</v>
      </c>
      <c r="W73" s="71"/>
      <c r="X73" s="72"/>
      <c r="Y73" s="202" t="s">
        <v>74</v>
      </c>
      <c r="Z73" s="72"/>
      <c r="AA73" s="178"/>
      <c r="AB73" s="178"/>
      <c r="AC73" s="178"/>
      <c r="AD73" s="178"/>
      <c r="AE73" s="178"/>
      <c r="AF73" s="178"/>
      <c r="AG73" s="178"/>
      <c r="AH73" s="178"/>
      <c r="AI73" s="178"/>
      <c r="AJ73" s="178"/>
      <c r="AK73" s="178"/>
      <c r="AL73" s="178"/>
      <c r="AM73" s="178"/>
      <c r="AN73" s="178"/>
      <c r="AO73" s="178"/>
      <c r="AP73" s="178"/>
      <c r="AQ73" s="178"/>
      <c r="AR73" s="178"/>
      <c r="AS73" s="178"/>
    </row>
    <row r="74" ht="16.5" customHeight="1" outlineLevel="1">
      <c r="A74" s="178"/>
      <c r="B74" s="141" t="s">
        <v>1085</v>
      </c>
      <c r="C74" s="142">
        <v>46148.52989065972</v>
      </c>
      <c r="D74" s="72"/>
      <c r="E74" s="143" t="s">
        <v>7</v>
      </c>
      <c r="F74" s="71"/>
      <c r="G74" s="143" t="s">
        <v>143</v>
      </c>
      <c r="H74" s="71"/>
      <c r="I74" s="143" t="s">
        <v>1084</v>
      </c>
      <c r="J74" s="71"/>
      <c r="K74" s="71"/>
      <c r="L74" s="71"/>
      <c r="M74" s="72"/>
      <c r="N74" s="198" t="s">
        <v>140</v>
      </c>
      <c r="O74" s="72"/>
      <c r="P74" s="199">
        <v>40000.0</v>
      </c>
      <c r="Q74" s="71"/>
      <c r="R74" s="200">
        <v>0.0</v>
      </c>
      <c r="S74" s="72"/>
      <c r="T74" s="201" t="s">
        <v>75</v>
      </c>
      <c r="U74" s="72"/>
      <c r="V74" s="202" t="s">
        <v>1890</v>
      </c>
      <c r="W74" s="71"/>
      <c r="X74" s="72"/>
      <c r="Y74" s="202" t="s">
        <v>626</v>
      </c>
      <c r="Z74" s="72"/>
      <c r="AA74" s="178"/>
      <c r="AB74" s="178"/>
      <c r="AC74" s="178"/>
      <c r="AD74" s="178"/>
      <c r="AE74" s="178"/>
      <c r="AF74" s="178"/>
      <c r="AG74" s="178"/>
      <c r="AH74" s="178"/>
      <c r="AI74" s="178"/>
      <c r="AJ74" s="178"/>
      <c r="AK74" s="178"/>
      <c r="AL74" s="178"/>
      <c r="AM74" s="178"/>
      <c r="AN74" s="178"/>
      <c r="AO74" s="178"/>
      <c r="AP74" s="178"/>
      <c r="AQ74" s="178"/>
      <c r="AR74" s="178"/>
      <c r="AS74" s="178"/>
    </row>
    <row r="75" ht="16.5" customHeight="1" outlineLevel="1">
      <c r="A75" s="178"/>
      <c r="B75" s="141" t="s">
        <v>1087</v>
      </c>
      <c r="C75" s="142">
        <v>46148.492448159726</v>
      </c>
      <c r="D75" s="72"/>
      <c r="E75" s="143" t="s">
        <v>7</v>
      </c>
      <c r="F75" s="71"/>
      <c r="G75" s="143" t="s">
        <v>591</v>
      </c>
      <c r="H75" s="71"/>
      <c r="I75" s="143" t="s">
        <v>594</v>
      </c>
      <c r="J75" s="71"/>
      <c r="K75" s="71"/>
      <c r="L75" s="71"/>
      <c r="M75" s="72"/>
      <c r="N75" s="198" t="s">
        <v>140</v>
      </c>
      <c r="O75" s="72"/>
      <c r="P75" s="199">
        <v>27500.0</v>
      </c>
      <c r="Q75" s="71"/>
      <c r="R75" s="200">
        <v>0.0</v>
      </c>
      <c r="S75" s="72"/>
      <c r="T75" s="201" t="s">
        <v>75</v>
      </c>
      <c r="U75" s="72"/>
      <c r="V75" s="202" t="s">
        <v>597</v>
      </c>
      <c r="W75" s="71"/>
      <c r="X75" s="72"/>
      <c r="Y75" s="202" t="s">
        <v>74</v>
      </c>
      <c r="Z75" s="72"/>
      <c r="AA75" s="178"/>
      <c r="AB75" s="178"/>
      <c r="AC75" s="178"/>
      <c r="AD75" s="178"/>
      <c r="AE75" s="178"/>
      <c r="AF75" s="178"/>
      <c r="AG75" s="178"/>
      <c r="AH75" s="178"/>
      <c r="AI75" s="178"/>
      <c r="AJ75" s="178"/>
      <c r="AK75" s="178"/>
      <c r="AL75" s="178"/>
      <c r="AM75" s="178"/>
      <c r="AN75" s="178"/>
      <c r="AO75" s="178"/>
      <c r="AP75" s="178"/>
      <c r="AQ75" s="178"/>
      <c r="AR75" s="178"/>
      <c r="AS75" s="178"/>
    </row>
    <row r="76" ht="16.5" customHeight="1" outlineLevel="1">
      <c r="A76" s="178"/>
      <c r="B76" s="141" t="s">
        <v>1219</v>
      </c>
      <c r="C76" s="142">
        <v>46146.37354890046</v>
      </c>
      <c r="D76" s="72"/>
      <c r="E76" s="143" t="s">
        <v>70</v>
      </c>
      <c r="F76" s="71"/>
      <c r="G76" s="143" t="s">
        <v>138</v>
      </c>
      <c r="H76" s="71"/>
      <c r="I76" s="143" t="s">
        <v>1215</v>
      </c>
      <c r="J76" s="71"/>
      <c r="K76" s="71"/>
      <c r="L76" s="71"/>
      <c r="M76" s="72"/>
      <c r="N76" s="198" t="s">
        <v>140</v>
      </c>
      <c r="O76" s="72"/>
      <c r="P76" s="199">
        <v>25000.0</v>
      </c>
      <c r="Q76" s="71"/>
      <c r="R76" s="200">
        <v>0.0</v>
      </c>
      <c r="S76" s="72"/>
      <c r="T76" s="201" t="s">
        <v>75</v>
      </c>
      <c r="U76" s="72"/>
      <c r="V76" s="202" t="s">
        <v>1888</v>
      </c>
      <c r="W76" s="71"/>
      <c r="X76" s="72"/>
      <c r="Y76" s="202" t="s">
        <v>74</v>
      </c>
      <c r="Z76" s="72"/>
      <c r="AA76" s="178"/>
      <c r="AB76" s="178"/>
      <c r="AC76" s="178"/>
      <c r="AD76" s="178"/>
      <c r="AE76" s="178"/>
      <c r="AF76" s="178"/>
      <c r="AG76" s="178"/>
      <c r="AH76" s="178"/>
      <c r="AI76" s="178"/>
      <c r="AJ76" s="178"/>
      <c r="AK76" s="178"/>
      <c r="AL76" s="178"/>
      <c r="AM76" s="178"/>
      <c r="AN76" s="178"/>
      <c r="AO76" s="178"/>
      <c r="AP76" s="178"/>
      <c r="AQ76" s="178"/>
      <c r="AR76" s="178"/>
      <c r="AS76" s="178"/>
    </row>
    <row r="77" ht="16.5" customHeight="1" outlineLevel="1">
      <c r="A77" s="178"/>
      <c r="B77" s="141" t="s">
        <v>1220</v>
      </c>
      <c r="C77" s="142">
        <v>46146.36793100694</v>
      </c>
      <c r="D77" s="72"/>
      <c r="E77" s="143" t="s">
        <v>7</v>
      </c>
      <c r="F77" s="71"/>
      <c r="G77" s="143" t="s">
        <v>143</v>
      </c>
      <c r="H77" s="71"/>
      <c r="I77" s="143" t="s">
        <v>1221</v>
      </c>
      <c r="J77" s="71"/>
      <c r="K77" s="71"/>
      <c r="L77" s="71"/>
      <c r="M77" s="72"/>
      <c r="N77" s="198" t="s">
        <v>140</v>
      </c>
      <c r="O77" s="72"/>
      <c r="P77" s="199">
        <v>50000.0</v>
      </c>
      <c r="Q77" s="71"/>
      <c r="R77" s="200">
        <v>0.0</v>
      </c>
      <c r="S77" s="72"/>
      <c r="T77" s="201" t="s">
        <v>75</v>
      </c>
      <c r="U77" s="72"/>
      <c r="V77" s="202" t="s">
        <v>1889</v>
      </c>
      <c r="W77" s="71"/>
      <c r="X77" s="72"/>
      <c r="Y77" s="202" t="s">
        <v>74</v>
      </c>
      <c r="Z77" s="72"/>
      <c r="AA77" s="178"/>
      <c r="AB77" s="178"/>
      <c r="AC77" s="178"/>
      <c r="AD77" s="178"/>
      <c r="AE77" s="178"/>
      <c r="AF77" s="178"/>
      <c r="AG77" s="178"/>
      <c r="AH77" s="178"/>
      <c r="AI77" s="178"/>
      <c r="AJ77" s="178"/>
      <c r="AK77" s="178"/>
      <c r="AL77" s="178"/>
      <c r="AM77" s="178"/>
      <c r="AN77" s="178"/>
      <c r="AO77" s="178"/>
      <c r="AP77" s="178"/>
      <c r="AQ77" s="178"/>
      <c r="AR77" s="178"/>
      <c r="AS77" s="178"/>
    </row>
    <row r="78" ht="16.5" customHeight="1" outlineLevel="1">
      <c r="A78" s="178"/>
      <c r="B78" s="141" t="s">
        <v>1235</v>
      </c>
      <c r="C78" s="142">
        <v>46144.89152233796</v>
      </c>
      <c r="D78" s="72"/>
      <c r="E78" s="143" t="s">
        <v>70</v>
      </c>
      <c r="F78" s="71"/>
      <c r="G78" s="143" t="s">
        <v>138</v>
      </c>
      <c r="H78" s="71"/>
      <c r="I78" s="143" t="s">
        <v>1236</v>
      </c>
      <c r="J78" s="71"/>
      <c r="K78" s="71"/>
      <c r="L78" s="71"/>
      <c r="M78" s="72"/>
      <c r="N78" s="198" t="s">
        <v>140</v>
      </c>
      <c r="O78" s="72"/>
      <c r="P78" s="199">
        <v>20000.0</v>
      </c>
      <c r="Q78" s="71"/>
      <c r="R78" s="200">
        <v>0.0</v>
      </c>
      <c r="S78" s="72"/>
      <c r="T78" s="201" t="s">
        <v>75</v>
      </c>
      <c r="U78" s="72"/>
      <c r="V78" s="202" t="s">
        <v>1888</v>
      </c>
      <c r="W78" s="71"/>
      <c r="X78" s="72"/>
      <c r="Y78" s="202" t="s">
        <v>74</v>
      </c>
      <c r="Z78" s="72"/>
      <c r="AA78" s="178"/>
      <c r="AB78" s="178"/>
      <c r="AC78" s="178"/>
      <c r="AD78" s="178"/>
      <c r="AE78" s="178"/>
      <c r="AF78" s="178"/>
      <c r="AG78" s="178"/>
      <c r="AH78" s="178"/>
      <c r="AI78" s="178"/>
      <c r="AJ78" s="178"/>
      <c r="AK78" s="178"/>
      <c r="AL78" s="178"/>
      <c r="AM78" s="178"/>
      <c r="AN78" s="178"/>
      <c r="AO78" s="178"/>
      <c r="AP78" s="178"/>
      <c r="AQ78" s="178"/>
      <c r="AR78" s="178"/>
      <c r="AS78" s="178"/>
    </row>
    <row r="79" ht="16.5" customHeight="1" outlineLevel="1">
      <c r="A79" s="178"/>
      <c r="B79" s="141" t="s">
        <v>1237</v>
      </c>
      <c r="C79" s="142">
        <v>46144.89070421296</v>
      </c>
      <c r="D79" s="72"/>
      <c r="E79" s="143" t="s">
        <v>7</v>
      </c>
      <c r="F79" s="71"/>
      <c r="G79" s="143" t="s">
        <v>143</v>
      </c>
      <c r="H79" s="71"/>
      <c r="I79" s="143" t="s">
        <v>1238</v>
      </c>
      <c r="J79" s="71"/>
      <c r="K79" s="71"/>
      <c r="L79" s="71"/>
      <c r="M79" s="72"/>
      <c r="N79" s="198" t="s">
        <v>140</v>
      </c>
      <c r="O79" s="72"/>
      <c r="P79" s="199">
        <v>40000.0</v>
      </c>
      <c r="Q79" s="71"/>
      <c r="R79" s="200">
        <v>0.0</v>
      </c>
      <c r="S79" s="72"/>
      <c r="T79" s="201" t="s">
        <v>75</v>
      </c>
      <c r="U79" s="72"/>
      <c r="V79" s="202" t="s">
        <v>1889</v>
      </c>
      <c r="W79" s="71"/>
      <c r="X79" s="72"/>
      <c r="Y79" s="202" t="s">
        <v>74</v>
      </c>
      <c r="Z79" s="72"/>
      <c r="AA79" s="178"/>
      <c r="AB79" s="178"/>
      <c r="AC79" s="178"/>
      <c r="AD79" s="178"/>
      <c r="AE79" s="178"/>
      <c r="AF79" s="178"/>
      <c r="AG79" s="178"/>
      <c r="AH79" s="178"/>
      <c r="AI79" s="178"/>
      <c r="AJ79" s="178"/>
      <c r="AK79" s="178"/>
      <c r="AL79" s="178"/>
      <c r="AM79" s="178"/>
      <c r="AN79" s="178"/>
      <c r="AO79" s="178"/>
      <c r="AP79" s="178"/>
      <c r="AQ79" s="178"/>
      <c r="AR79" s="178"/>
      <c r="AS79" s="178"/>
    </row>
    <row r="80" ht="16.5" customHeight="1" outlineLevel="1">
      <c r="A80" s="178"/>
      <c r="B80" s="141" t="s">
        <v>1247</v>
      </c>
      <c r="C80" s="142">
        <v>46142.972243854165</v>
      </c>
      <c r="D80" s="72"/>
      <c r="E80" s="143" t="s">
        <v>70</v>
      </c>
      <c r="F80" s="71"/>
      <c r="G80" s="143" t="s">
        <v>138</v>
      </c>
      <c r="H80" s="71"/>
      <c r="I80" s="143" t="s">
        <v>1248</v>
      </c>
      <c r="J80" s="71"/>
      <c r="K80" s="71"/>
      <c r="L80" s="71"/>
      <c r="M80" s="72"/>
      <c r="N80" s="198" t="s">
        <v>140</v>
      </c>
      <c r="O80" s="72"/>
      <c r="P80" s="199">
        <v>20000.0</v>
      </c>
      <c r="Q80" s="71"/>
      <c r="R80" s="200">
        <v>0.0</v>
      </c>
      <c r="S80" s="72"/>
      <c r="T80" s="201" t="s">
        <v>75</v>
      </c>
      <c r="U80" s="72"/>
      <c r="V80" s="202" t="s">
        <v>1888</v>
      </c>
      <c r="W80" s="71"/>
      <c r="X80" s="72"/>
      <c r="Y80" s="202" t="s">
        <v>74</v>
      </c>
      <c r="Z80" s="72"/>
      <c r="AA80" s="178"/>
      <c r="AB80" s="178"/>
      <c r="AC80" s="178"/>
      <c r="AD80" s="178"/>
      <c r="AE80" s="178"/>
      <c r="AF80" s="178"/>
      <c r="AG80" s="178"/>
      <c r="AH80" s="178"/>
      <c r="AI80" s="178"/>
      <c r="AJ80" s="178"/>
      <c r="AK80" s="178"/>
      <c r="AL80" s="178"/>
      <c r="AM80" s="178"/>
      <c r="AN80" s="178"/>
      <c r="AO80" s="178"/>
      <c r="AP80" s="178"/>
      <c r="AQ80" s="178"/>
      <c r="AR80" s="178"/>
      <c r="AS80" s="178"/>
    </row>
    <row r="81" ht="16.5" customHeight="1" outlineLevel="1">
      <c r="A81" s="178"/>
      <c r="B81" s="141" t="s">
        <v>1249</v>
      </c>
      <c r="C81" s="142">
        <v>46142.97097804398</v>
      </c>
      <c r="D81" s="72"/>
      <c r="E81" s="143" t="s">
        <v>7</v>
      </c>
      <c r="F81" s="71"/>
      <c r="G81" s="143" t="s">
        <v>143</v>
      </c>
      <c r="H81" s="71"/>
      <c r="I81" s="143" t="s">
        <v>1250</v>
      </c>
      <c r="J81" s="71"/>
      <c r="K81" s="71"/>
      <c r="L81" s="71"/>
      <c r="M81" s="72"/>
      <c r="N81" s="198" t="s">
        <v>140</v>
      </c>
      <c r="O81" s="72"/>
      <c r="P81" s="199">
        <v>40000.0</v>
      </c>
      <c r="Q81" s="71"/>
      <c r="R81" s="200">
        <v>0.0</v>
      </c>
      <c r="S81" s="72"/>
      <c r="T81" s="201" t="s">
        <v>75</v>
      </c>
      <c r="U81" s="72"/>
      <c r="V81" s="202" t="s">
        <v>1889</v>
      </c>
      <c r="W81" s="71"/>
      <c r="X81" s="72"/>
      <c r="Y81" s="202" t="s">
        <v>74</v>
      </c>
      <c r="Z81" s="72"/>
      <c r="AA81" s="178"/>
      <c r="AB81" s="178"/>
      <c r="AC81" s="178"/>
      <c r="AD81" s="178"/>
      <c r="AE81" s="178"/>
      <c r="AF81" s="178"/>
      <c r="AG81" s="178"/>
      <c r="AH81" s="178"/>
      <c r="AI81" s="178"/>
      <c r="AJ81" s="178"/>
      <c r="AK81" s="178"/>
      <c r="AL81" s="178"/>
      <c r="AM81" s="178"/>
      <c r="AN81" s="178"/>
      <c r="AO81" s="178"/>
      <c r="AP81" s="178"/>
      <c r="AQ81" s="178"/>
      <c r="AR81" s="178"/>
      <c r="AS81" s="178"/>
    </row>
    <row r="82" ht="16.5" customHeight="1" outlineLevel="1">
      <c r="A82" s="178"/>
      <c r="B82" s="141" t="s">
        <v>1303</v>
      </c>
      <c r="C82" s="142">
        <v>46139.45205841435</v>
      </c>
      <c r="D82" s="72"/>
      <c r="E82" s="143" t="s">
        <v>70</v>
      </c>
      <c r="F82" s="71"/>
      <c r="G82" s="143" t="s">
        <v>138</v>
      </c>
      <c r="H82" s="71"/>
      <c r="I82" s="143" t="s">
        <v>1304</v>
      </c>
      <c r="J82" s="71"/>
      <c r="K82" s="71"/>
      <c r="L82" s="71"/>
      <c r="M82" s="72"/>
      <c r="N82" s="198" t="s">
        <v>140</v>
      </c>
      <c r="O82" s="72"/>
      <c r="P82" s="199">
        <v>60000.0</v>
      </c>
      <c r="Q82" s="71"/>
      <c r="R82" s="200">
        <v>0.0</v>
      </c>
      <c r="S82" s="72"/>
      <c r="T82" s="201" t="s">
        <v>75</v>
      </c>
      <c r="U82" s="72"/>
      <c r="V82" s="202" t="s">
        <v>1888</v>
      </c>
      <c r="W82" s="71"/>
      <c r="X82" s="72"/>
      <c r="Y82" s="202" t="s">
        <v>74</v>
      </c>
      <c r="Z82" s="72"/>
      <c r="AA82" s="178"/>
      <c r="AB82" s="178"/>
      <c r="AC82" s="178"/>
      <c r="AD82" s="178"/>
      <c r="AE82" s="178"/>
      <c r="AF82" s="178"/>
      <c r="AG82" s="178"/>
      <c r="AH82" s="178"/>
      <c r="AI82" s="178"/>
      <c r="AJ82" s="178"/>
      <c r="AK82" s="178"/>
      <c r="AL82" s="178"/>
      <c r="AM82" s="178"/>
      <c r="AN82" s="178"/>
      <c r="AO82" s="178"/>
      <c r="AP82" s="178"/>
      <c r="AQ82" s="178"/>
      <c r="AR82" s="178"/>
      <c r="AS82" s="178"/>
    </row>
    <row r="83" ht="16.5" customHeight="1" outlineLevel="1">
      <c r="A83" s="178"/>
      <c r="B83" s="141" t="s">
        <v>1305</v>
      </c>
      <c r="C83" s="142">
        <v>46139.44829270833</v>
      </c>
      <c r="D83" s="72"/>
      <c r="E83" s="143" t="s">
        <v>7</v>
      </c>
      <c r="F83" s="71"/>
      <c r="G83" s="143" t="s">
        <v>143</v>
      </c>
      <c r="H83" s="71"/>
      <c r="I83" s="143" t="s">
        <v>1306</v>
      </c>
      <c r="J83" s="71"/>
      <c r="K83" s="71"/>
      <c r="L83" s="71"/>
      <c r="M83" s="72"/>
      <c r="N83" s="198" t="s">
        <v>140</v>
      </c>
      <c r="O83" s="72"/>
      <c r="P83" s="199">
        <v>120000.0</v>
      </c>
      <c r="Q83" s="71"/>
      <c r="R83" s="200">
        <v>0.0</v>
      </c>
      <c r="S83" s="72"/>
      <c r="T83" s="201" t="s">
        <v>75</v>
      </c>
      <c r="U83" s="72"/>
      <c r="V83" s="202" t="s">
        <v>1888</v>
      </c>
      <c r="W83" s="71"/>
      <c r="X83" s="72"/>
      <c r="Y83" s="202" t="s">
        <v>74</v>
      </c>
      <c r="Z83" s="72"/>
      <c r="AA83" s="178"/>
      <c r="AB83" s="178"/>
      <c r="AC83" s="178"/>
      <c r="AD83" s="178"/>
      <c r="AE83" s="178"/>
      <c r="AF83" s="178"/>
      <c r="AG83" s="178"/>
      <c r="AH83" s="178"/>
      <c r="AI83" s="178"/>
      <c r="AJ83" s="178"/>
      <c r="AK83" s="178"/>
      <c r="AL83" s="178"/>
      <c r="AM83" s="178"/>
      <c r="AN83" s="178"/>
      <c r="AO83" s="178"/>
      <c r="AP83" s="178"/>
      <c r="AQ83" s="178"/>
      <c r="AR83" s="178"/>
      <c r="AS83" s="178"/>
    </row>
    <row r="84" ht="16.5" customHeight="1" outlineLevel="1">
      <c r="A84" s="178"/>
      <c r="B84" s="141" t="s">
        <v>1354</v>
      </c>
      <c r="C84" s="142">
        <v>46132.82317478009</v>
      </c>
      <c r="D84" s="72"/>
      <c r="E84" s="143" t="s">
        <v>70</v>
      </c>
      <c r="F84" s="71"/>
      <c r="G84" s="143" t="s">
        <v>138</v>
      </c>
      <c r="H84" s="71"/>
      <c r="I84" s="143" t="s">
        <v>1355</v>
      </c>
      <c r="J84" s="71"/>
      <c r="K84" s="71"/>
      <c r="L84" s="71"/>
      <c r="M84" s="72"/>
      <c r="N84" s="198" t="s">
        <v>140</v>
      </c>
      <c r="O84" s="72"/>
      <c r="P84" s="199">
        <v>150000.0</v>
      </c>
      <c r="Q84" s="71"/>
      <c r="R84" s="200">
        <v>0.0</v>
      </c>
      <c r="S84" s="72"/>
      <c r="T84" s="201" t="s">
        <v>75</v>
      </c>
      <c r="U84" s="72"/>
      <c r="V84" s="202" t="s">
        <v>1888</v>
      </c>
      <c r="W84" s="71"/>
      <c r="X84" s="72"/>
      <c r="Y84" s="202" t="s">
        <v>74</v>
      </c>
      <c r="Z84" s="72"/>
      <c r="AA84" s="178"/>
      <c r="AB84" s="178"/>
      <c r="AC84" s="178"/>
      <c r="AD84" s="178"/>
      <c r="AE84" s="178"/>
      <c r="AF84" s="178"/>
      <c r="AG84" s="178"/>
      <c r="AH84" s="178"/>
      <c r="AI84" s="178"/>
      <c r="AJ84" s="178"/>
      <c r="AK84" s="178"/>
      <c r="AL84" s="178"/>
      <c r="AM84" s="178"/>
      <c r="AN84" s="178"/>
      <c r="AO84" s="178"/>
      <c r="AP84" s="178"/>
      <c r="AQ84" s="178"/>
      <c r="AR84" s="178"/>
      <c r="AS84" s="178"/>
    </row>
    <row r="85" ht="16.5" customHeight="1" outlineLevel="1">
      <c r="A85" s="178"/>
      <c r="B85" s="141" t="s">
        <v>1356</v>
      </c>
      <c r="C85" s="142">
        <v>46132.82240211805</v>
      </c>
      <c r="D85" s="72"/>
      <c r="E85" s="143" t="s">
        <v>70</v>
      </c>
      <c r="F85" s="71"/>
      <c r="G85" s="143" t="s">
        <v>138</v>
      </c>
      <c r="H85" s="71"/>
      <c r="I85" s="143" t="s">
        <v>1355</v>
      </c>
      <c r="J85" s="71"/>
      <c r="K85" s="71"/>
      <c r="L85" s="71"/>
      <c r="M85" s="72"/>
      <c r="N85" s="198" t="s">
        <v>140</v>
      </c>
      <c r="O85" s="72"/>
      <c r="P85" s="199">
        <v>140000.0</v>
      </c>
      <c r="Q85" s="71"/>
      <c r="R85" s="200">
        <v>0.0</v>
      </c>
      <c r="S85" s="72"/>
      <c r="T85" s="201" t="s">
        <v>67</v>
      </c>
      <c r="U85" s="72"/>
      <c r="V85" s="202" t="s">
        <v>1888</v>
      </c>
      <c r="W85" s="71"/>
      <c r="X85" s="72"/>
      <c r="Y85" s="202" t="s">
        <v>74</v>
      </c>
      <c r="Z85" s="72"/>
      <c r="AA85" s="178"/>
      <c r="AB85" s="178"/>
      <c r="AC85" s="178"/>
      <c r="AD85" s="178"/>
      <c r="AE85" s="178"/>
      <c r="AF85" s="178"/>
      <c r="AG85" s="178"/>
      <c r="AH85" s="178"/>
      <c r="AI85" s="178"/>
      <c r="AJ85" s="178"/>
      <c r="AK85" s="178"/>
      <c r="AL85" s="178"/>
      <c r="AM85" s="178"/>
      <c r="AN85" s="178"/>
      <c r="AO85" s="178"/>
      <c r="AP85" s="178"/>
      <c r="AQ85" s="178"/>
      <c r="AR85" s="178"/>
      <c r="AS85" s="178"/>
    </row>
    <row r="86" ht="16.5" customHeight="1" outlineLevel="1">
      <c r="A86" s="178"/>
      <c r="B86" s="141" t="s">
        <v>1357</v>
      </c>
      <c r="C86" s="142">
        <v>46132.82149657408</v>
      </c>
      <c r="D86" s="72"/>
      <c r="E86" s="143" t="s">
        <v>7</v>
      </c>
      <c r="F86" s="71"/>
      <c r="G86" s="143" t="s">
        <v>143</v>
      </c>
      <c r="H86" s="71"/>
      <c r="I86" s="143" t="s">
        <v>1358</v>
      </c>
      <c r="J86" s="71"/>
      <c r="K86" s="71"/>
      <c r="L86" s="71"/>
      <c r="M86" s="72"/>
      <c r="N86" s="198" t="s">
        <v>140</v>
      </c>
      <c r="O86" s="72"/>
      <c r="P86" s="199">
        <v>280000.0</v>
      </c>
      <c r="Q86" s="71"/>
      <c r="R86" s="200">
        <v>0.0</v>
      </c>
      <c r="S86" s="72"/>
      <c r="T86" s="201" t="s">
        <v>67</v>
      </c>
      <c r="U86" s="72"/>
      <c r="V86" s="202" t="s">
        <v>1888</v>
      </c>
      <c r="W86" s="71"/>
      <c r="X86" s="72"/>
      <c r="Y86" s="202" t="s">
        <v>74</v>
      </c>
      <c r="Z86" s="72"/>
      <c r="AA86" s="178"/>
      <c r="AB86" s="178"/>
      <c r="AC86" s="178"/>
      <c r="AD86" s="178"/>
      <c r="AE86" s="178"/>
      <c r="AF86" s="178"/>
      <c r="AG86" s="178"/>
      <c r="AH86" s="178"/>
      <c r="AI86" s="178"/>
      <c r="AJ86" s="178"/>
      <c r="AK86" s="178"/>
      <c r="AL86" s="178"/>
      <c r="AM86" s="178"/>
      <c r="AN86" s="178"/>
      <c r="AO86" s="178"/>
      <c r="AP86" s="178"/>
      <c r="AQ86" s="178"/>
      <c r="AR86" s="178"/>
      <c r="AS86" s="178"/>
    </row>
    <row r="87" ht="16.5" customHeight="1" outlineLevel="1">
      <c r="A87" s="178"/>
      <c r="B87" s="141" t="s">
        <v>1359</v>
      </c>
      <c r="C87" s="142">
        <v>46132.82038586806</v>
      </c>
      <c r="D87" s="72"/>
      <c r="E87" s="143" t="s">
        <v>7</v>
      </c>
      <c r="F87" s="71"/>
      <c r="G87" s="143" t="s">
        <v>143</v>
      </c>
      <c r="H87" s="71"/>
      <c r="I87" s="143" t="s">
        <v>1360</v>
      </c>
      <c r="J87" s="71"/>
      <c r="K87" s="71"/>
      <c r="L87" s="71"/>
      <c r="M87" s="72"/>
      <c r="N87" s="198" t="s">
        <v>140</v>
      </c>
      <c r="O87" s="72"/>
      <c r="P87" s="199">
        <v>300000.0</v>
      </c>
      <c r="Q87" s="71"/>
      <c r="R87" s="200">
        <v>0.0</v>
      </c>
      <c r="S87" s="72"/>
      <c r="T87" s="201" t="s">
        <v>75</v>
      </c>
      <c r="U87" s="72"/>
      <c r="V87" s="202" t="s">
        <v>1888</v>
      </c>
      <c r="W87" s="71"/>
      <c r="X87" s="72"/>
      <c r="Y87" s="202" t="s">
        <v>74</v>
      </c>
      <c r="Z87" s="72"/>
      <c r="AA87" s="178"/>
      <c r="AB87" s="178"/>
      <c r="AC87" s="178"/>
      <c r="AD87" s="178"/>
      <c r="AE87" s="178"/>
      <c r="AF87" s="178"/>
      <c r="AG87" s="178"/>
      <c r="AH87" s="178"/>
      <c r="AI87" s="178"/>
      <c r="AJ87" s="178"/>
      <c r="AK87" s="178"/>
      <c r="AL87" s="178"/>
      <c r="AM87" s="178"/>
      <c r="AN87" s="178"/>
      <c r="AO87" s="178"/>
      <c r="AP87" s="178"/>
      <c r="AQ87" s="178"/>
      <c r="AR87" s="178"/>
      <c r="AS87" s="178"/>
    </row>
    <row r="88" ht="16.5" customHeight="1" outlineLevel="1">
      <c r="A88" s="178"/>
      <c r="B88" s="141" t="s">
        <v>1365</v>
      </c>
      <c r="C88" s="142">
        <v>46131.872023240736</v>
      </c>
      <c r="D88" s="72"/>
      <c r="E88" s="143" t="s">
        <v>7</v>
      </c>
      <c r="F88" s="71"/>
      <c r="G88" s="143" t="s">
        <v>138</v>
      </c>
      <c r="H88" s="71"/>
      <c r="I88" s="143" t="s">
        <v>1366</v>
      </c>
      <c r="J88" s="71"/>
      <c r="K88" s="71"/>
      <c r="L88" s="71"/>
      <c r="M88" s="72"/>
      <c r="N88" s="198" t="s">
        <v>1367</v>
      </c>
      <c r="O88" s="72"/>
      <c r="P88" s="199">
        <v>75000.0</v>
      </c>
      <c r="Q88" s="71"/>
      <c r="R88" s="200">
        <v>0.0</v>
      </c>
      <c r="S88" s="72"/>
      <c r="T88" s="201" t="s">
        <v>75</v>
      </c>
      <c r="U88" s="72"/>
      <c r="V88" s="202" t="s">
        <v>1888</v>
      </c>
      <c r="W88" s="71"/>
      <c r="X88" s="72"/>
      <c r="Y88" s="202" t="s">
        <v>74</v>
      </c>
      <c r="Z88" s="72"/>
      <c r="AA88" s="178"/>
      <c r="AB88" s="178"/>
      <c r="AC88" s="178"/>
      <c r="AD88" s="178"/>
      <c r="AE88" s="178"/>
      <c r="AF88" s="178"/>
      <c r="AG88" s="178"/>
      <c r="AH88" s="178"/>
      <c r="AI88" s="178"/>
      <c r="AJ88" s="178"/>
      <c r="AK88" s="178"/>
      <c r="AL88" s="178"/>
      <c r="AM88" s="178"/>
      <c r="AN88" s="178"/>
      <c r="AO88" s="178"/>
      <c r="AP88" s="178"/>
      <c r="AQ88" s="178"/>
      <c r="AR88" s="178"/>
      <c r="AS88" s="178"/>
    </row>
    <row r="89" ht="16.5" customHeight="1" outlineLevel="1">
      <c r="A89" s="178"/>
      <c r="B89" s="141" t="s">
        <v>1393</v>
      </c>
      <c r="C89" s="142">
        <v>46129.66553966435</v>
      </c>
      <c r="D89" s="72"/>
      <c r="E89" s="143" t="s">
        <v>70</v>
      </c>
      <c r="F89" s="71"/>
      <c r="G89" s="143" t="s">
        <v>138</v>
      </c>
      <c r="H89" s="71"/>
      <c r="I89" s="143" t="s">
        <v>1394</v>
      </c>
      <c r="J89" s="71"/>
      <c r="K89" s="71"/>
      <c r="L89" s="71"/>
      <c r="M89" s="72"/>
      <c r="N89" s="198" t="s">
        <v>140</v>
      </c>
      <c r="O89" s="72"/>
      <c r="P89" s="199">
        <v>25000.0</v>
      </c>
      <c r="Q89" s="71"/>
      <c r="R89" s="200">
        <v>0.0</v>
      </c>
      <c r="S89" s="72"/>
      <c r="T89" s="201" t="s">
        <v>67</v>
      </c>
      <c r="U89" s="72"/>
      <c r="V89" s="202" t="s">
        <v>1888</v>
      </c>
      <c r="W89" s="71"/>
      <c r="X89" s="72"/>
      <c r="Y89" s="202" t="s">
        <v>74</v>
      </c>
      <c r="Z89" s="72"/>
      <c r="AA89" s="178"/>
      <c r="AB89" s="178"/>
      <c r="AC89" s="178"/>
      <c r="AD89" s="178"/>
      <c r="AE89" s="178"/>
      <c r="AF89" s="178"/>
      <c r="AG89" s="178"/>
      <c r="AH89" s="178"/>
      <c r="AI89" s="178"/>
      <c r="AJ89" s="178"/>
      <c r="AK89" s="178"/>
      <c r="AL89" s="178"/>
      <c r="AM89" s="178"/>
      <c r="AN89" s="178"/>
      <c r="AO89" s="178"/>
      <c r="AP89" s="178"/>
      <c r="AQ89" s="178"/>
      <c r="AR89" s="178"/>
      <c r="AS89" s="178"/>
    </row>
    <row r="90" ht="16.5" customHeight="1" outlineLevel="1">
      <c r="A90" s="178"/>
      <c r="B90" s="141" t="s">
        <v>1395</v>
      </c>
      <c r="C90" s="142">
        <v>46129.66402829861</v>
      </c>
      <c r="D90" s="72"/>
      <c r="E90" s="143" t="s">
        <v>7</v>
      </c>
      <c r="F90" s="71"/>
      <c r="G90" s="143" t="s">
        <v>143</v>
      </c>
      <c r="H90" s="71"/>
      <c r="I90" s="143" t="s">
        <v>1396</v>
      </c>
      <c r="J90" s="71"/>
      <c r="K90" s="71"/>
      <c r="L90" s="71"/>
      <c r="M90" s="72"/>
      <c r="N90" s="198" t="s">
        <v>140</v>
      </c>
      <c r="O90" s="72"/>
      <c r="P90" s="199">
        <v>50000.0</v>
      </c>
      <c r="Q90" s="71"/>
      <c r="R90" s="200">
        <v>0.0</v>
      </c>
      <c r="S90" s="72"/>
      <c r="T90" s="201" t="s">
        <v>67</v>
      </c>
      <c r="U90" s="72"/>
      <c r="V90" s="202" t="s">
        <v>1888</v>
      </c>
      <c r="W90" s="71"/>
      <c r="X90" s="72"/>
      <c r="Y90" s="202" t="s">
        <v>74</v>
      </c>
      <c r="Z90" s="72"/>
      <c r="AA90" s="178"/>
      <c r="AB90" s="178"/>
      <c r="AC90" s="178"/>
      <c r="AD90" s="178"/>
      <c r="AE90" s="178"/>
      <c r="AF90" s="178"/>
      <c r="AG90" s="178"/>
      <c r="AH90" s="178"/>
      <c r="AI90" s="178"/>
      <c r="AJ90" s="178"/>
      <c r="AK90" s="178"/>
      <c r="AL90" s="178"/>
      <c r="AM90" s="178"/>
      <c r="AN90" s="178"/>
      <c r="AO90" s="178"/>
      <c r="AP90" s="178"/>
      <c r="AQ90" s="178"/>
      <c r="AR90" s="178"/>
      <c r="AS90" s="178"/>
    </row>
    <row r="91" ht="16.5" customHeight="1" outlineLevel="1">
      <c r="A91" s="178"/>
      <c r="B91" s="141" t="s">
        <v>1453</v>
      </c>
      <c r="C91" s="142">
        <v>46123.94984015047</v>
      </c>
      <c r="D91" s="72"/>
      <c r="E91" s="143" t="s">
        <v>70</v>
      </c>
      <c r="F91" s="71"/>
      <c r="G91" s="143" t="s">
        <v>138</v>
      </c>
      <c r="H91" s="71"/>
      <c r="I91" s="143" t="s">
        <v>1454</v>
      </c>
      <c r="J91" s="71"/>
      <c r="K91" s="71"/>
      <c r="L91" s="71"/>
      <c r="M91" s="72"/>
      <c r="N91" s="198" t="s">
        <v>140</v>
      </c>
      <c r="O91" s="72"/>
      <c r="P91" s="199">
        <v>177500.0</v>
      </c>
      <c r="Q91" s="71"/>
      <c r="R91" s="200">
        <v>0.0</v>
      </c>
      <c r="S91" s="72"/>
      <c r="T91" s="201" t="s">
        <v>75</v>
      </c>
      <c r="U91" s="72"/>
      <c r="V91" s="202" t="s">
        <v>1888</v>
      </c>
      <c r="W91" s="71"/>
      <c r="X91" s="72"/>
      <c r="Y91" s="202" t="s">
        <v>74</v>
      </c>
      <c r="Z91" s="72"/>
      <c r="AA91" s="178"/>
      <c r="AB91" s="178"/>
      <c r="AC91" s="178"/>
      <c r="AD91" s="178"/>
      <c r="AE91" s="178"/>
      <c r="AF91" s="178"/>
      <c r="AG91" s="178"/>
      <c r="AH91" s="178"/>
      <c r="AI91" s="178"/>
      <c r="AJ91" s="178"/>
      <c r="AK91" s="178"/>
      <c r="AL91" s="178"/>
      <c r="AM91" s="178"/>
      <c r="AN91" s="178"/>
      <c r="AO91" s="178"/>
      <c r="AP91" s="178"/>
      <c r="AQ91" s="178"/>
      <c r="AR91" s="178"/>
      <c r="AS91" s="178"/>
    </row>
    <row r="92" ht="16.5" customHeight="1" outlineLevel="1">
      <c r="A92" s="178"/>
      <c r="B92" s="141" t="s">
        <v>1455</v>
      </c>
      <c r="C92" s="142">
        <v>46123.948673182866</v>
      </c>
      <c r="D92" s="72"/>
      <c r="E92" s="143" t="s">
        <v>7</v>
      </c>
      <c r="F92" s="71"/>
      <c r="G92" s="143" t="s">
        <v>143</v>
      </c>
      <c r="H92" s="71"/>
      <c r="I92" s="143" t="s">
        <v>1456</v>
      </c>
      <c r="J92" s="71"/>
      <c r="K92" s="71"/>
      <c r="L92" s="71"/>
      <c r="M92" s="72"/>
      <c r="N92" s="198" t="s">
        <v>140</v>
      </c>
      <c r="O92" s="72"/>
      <c r="P92" s="199">
        <v>135000.0</v>
      </c>
      <c r="Q92" s="71"/>
      <c r="R92" s="200">
        <v>0.0</v>
      </c>
      <c r="S92" s="72"/>
      <c r="T92" s="201" t="s">
        <v>75</v>
      </c>
      <c r="U92" s="72"/>
      <c r="V92" s="202" t="s">
        <v>1888</v>
      </c>
      <c r="W92" s="71"/>
      <c r="X92" s="72"/>
      <c r="Y92" s="202" t="s">
        <v>74</v>
      </c>
      <c r="Z92" s="72"/>
      <c r="AA92" s="178"/>
      <c r="AB92" s="178"/>
      <c r="AC92" s="178"/>
      <c r="AD92" s="178"/>
      <c r="AE92" s="178"/>
      <c r="AF92" s="178"/>
      <c r="AG92" s="178"/>
      <c r="AH92" s="178"/>
      <c r="AI92" s="178"/>
      <c r="AJ92" s="178"/>
      <c r="AK92" s="178"/>
      <c r="AL92" s="178"/>
      <c r="AM92" s="178"/>
      <c r="AN92" s="178"/>
      <c r="AO92" s="178"/>
      <c r="AP92" s="178"/>
      <c r="AQ92" s="178"/>
      <c r="AR92" s="178"/>
      <c r="AS92" s="178"/>
    </row>
    <row r="93" ht="16.5" customHeight="1" outlineLevel="1">
      <c r="A93" s="178"/>
      <c r="B93" s="141" t="s">
        <v>1457</v>
      </c>
      <c r="C93" s="142">
        <v>46123.947989189815</v>
      </c>
      <c r="D93" s="72"/>
      <c r="E93" s="143" t="s">
        <v>7</v>
      </c>
      <c r="F93" s="71"/>
      <c r="G93" s="143" t="s">
        <v>143</v>
      </c>
      <c r="H93" s="71"/>
      <c r="I93" s="143" t="s">
        <v>1458</v>
      </c>
      <c r="J93" s="71"/>
      <c r="K93" s="71"/>
      <c r="L93" s="71"/>
      <c r="M93" s="72"/>
      <c r="N93" s="198" t="s">
        <v>140</v>
      </c>
      <c r="O93" s="72"/>
      <c r="P93" s="199">
        <v>40000.0</v>
      </c>
      <c r="Q93" s="71"/>
      <c r="R93" s="200">
        <v>0.0</v>
      </c>
      <c r="S93" s="72"/>
      <c r="T93" s="201" t="s">
        <v>75</v>
      </c>
      <c r="U93" s="72"/>
      <c r="V93" s="202" t="s">
        <v>1888</v>
      </c>
      <c r="W93" s="71"/>
      <c r="X93" s="72"/>
      <c r="Y93" s="202" t="s">
        <v>74</v>
      </c>
      <c r="Z93" s="72"/>
      <c r="AA93" s="178"/>
      <c r="AB93" s="178"/>
      <c r="AC93" s="178"/>
      <c r="AD93" s="178"/>
      <c r="AE93" s="178"/>
      <c r="AF93" s="178"/>
      <c r="AG93" s="178"/>
      <c r="AH93" s="178"/>
      <c r="AI93" s="178"/>
      <c r="AJ93" s="178"/>
      <c r="AK93" s="178"/>
      <c r="AL93" s="178"/>
      <c r="AM93" s="178"/>
      <c r="AN93" s="178"/>
      <c r="AO93" s="178"/>
      <c r="AP93" s="178"/>
      <c r="AQ93" s="178"/>
      <c r="AR93" s="178"/>
      <c r="AS93" s="178"/>
    </row>
    <row r="94" ht="16.5" customHeight="1" outlineLevel="1">
      <c r="A94" s="178"/>
      <c r="B94" s="141" t="s">
        <v>1459</v>
      </c>
      <c r="C94" s="142">
        <v>46123.94708900463</v>
      </c>
      <c r="D94" s="72"/>
      <c r="E94" s="143" t="s">
        <v>7</v>
      </c>
      <c r="F94" s="71"/>
      <c r="G94" s="143" t="s">
        <v>143</v>
      </c>
      <c r="H94" s="71"/>
      <c r="I94" s="143" t="s">
        <v>1460</v>
      </c>
      <c r="J94" s="71"/>
      <c r="K94" s="71"/>
      <c r="L94" s="71"/>
      <c r="M94" s="72"/>
      <c r="N94" s="198" t="s">
        <v>140</v>
      </c>
      <c r="O94" s="72"/>
      <c r="P94" s="199">
        <v>180000.0</v>
      </c>
      <c r="Q94" s="71"/>
      <c r="R94" s="200">
        <v>0.0</v>
      </c>
      <c r="S94" s="72"/>
      <c r="T94" s="201" t="s">
        <v>75</v>
      </c>
      <c r="U94" s="72"/>
      <c r="V94" s="202" t="s">
        <v>1888</v>
      </c>
      <c r="W94" s="71"/>
      <c r="X94" s="72"/>
      <c r="Y94" s="202" t="s">
        <v>74</v>
      </c>
      <c r="Z94" s="72"/>
      <c r="AA94" s="178"/>
      <c r="AB94" s="178"/>
      <c r="AC94" s="178"/>
      <c r="AD94" s="178"/>
      <c r="AE94" s="178"/>
      <c r="AF94" s="178"/>
      <c r="AG94" s="178"/>
      <c r="AH94" s="178"/>
      <c r="AI94" s="178"/>
      <c r="AJ94" s="178"/>
      <c r="AK94" s="178"/>
      <c r="AL94" s="178"/>
      <c r="AM94" s="178"/>
      <c r="AN94" s="178"/>
      <c r="AO94" s="178"/>
      <c r="AP94" s="178"/>
      <c r="AQ94" s="178"/>
      <c r="AR94" s="178"/>
      <c r="AS94" s="178"/>
    </row>
    <row r="95" ht="16.5" customHeight="1" outlineLevel="1">
      <c r="A95" s="178"/>
      <c r="B95" s="141" t="s">
        <v>1468</v>
      </c>
      <c r="C95" s="142">
        <v>46122.7443678125</v>
      </c>
      <c r="D95" s="72"/>
      <c r="E95" s="143" t="s">
        <v>70</v>
      </c>
      <c r="F95" s="71"/>
      <c r="G95" s="143" t="s">
        <v>196</v>
      </c>
      <c r="H95" s="71"/>
      <c r="I95" s="143" t="s">
        <v>1469</v>
      </c>
      <c r="J95" s="71"/>
      <c r="K95" s="71"/>
      <c r="L95" s="71"/>
      <c r="M95" s="72"/>
      <c r="N95" s="198" t="s">
        <v>150</v>
      </c>
      <c r="O95" s="72"/>
      <c r="P95" s="199">
        <v>27400.0</v>
      </c>
      <c r="Q95" s="71"/>
      <c r="R95" s="200">
        <v>0.0</v>
      </c>
      <c r="S95" s="72"/>
      <c r="T95" s="201" t="s">
        <v>67</v>
      </c>
      <c r="U95" s="72"/>
      <c r="V95" s="202" t="s">
        <v>1888</v>
      </c>
      <c r="W95" s="71"/>
      <c r="X95" s="72"/>
      <c r="Y95" s="202" t="s">
        <v>74</v>
      </c>
      <c r="Z95" s="72"/>
      <c r="AA95" s="178"/>
      <c r="AB95" s="178"/>
      <c r="AC95" s="178"/>
      <c r="AD95" s="178"/>
      <c r="AE95" s="178"/>
      <c r="AF95" s="178"/>
      <c r="AG95" s="178"/>
      <c r="AH95" s="178"/>
      <c r="AI95" s="178"/>
      <c r="AJ95" s="178"/>
      <c r="AK95" s="178"/>
      <c r="AL95" s="178"/>
      <c r="AM95" s="178"/>
      <c r="AN95" s="178"/>
      <c r="AO95" s="178"/>
      <c r="AP95" s="178"/>
      <c r="AQ95" s="178"/>
      <c r="AR95" s="178"/>
      <c r="AS95" s="178"/>
    </row>
    <row r="96" ht="16.5" customHeight="1" outlineLevel="1">
      <c r="A96" s="178"/>
      <c r="B96" s="141" t="s">
        <v>1471</v>
      </c>
      <c r="C96" s="142">
        <v>46122.670077523144</v>
      </c>
      <c r="D96" s="72"/>
      <c r="E96" s="143" t="s">
        <v>70</v>
      </c>
      <c r="F96" s="71"/>
      <c r="G96" s="143" t="s">
        <v>1472</v>
      </c>
      <c r="H96" s="71"/>
      <c r="I96" s="143" t="s">
        <v>1473</v>
      </c>
      <c r="J96" s="71"/>
      <c r="K96" s="71"/>
      <c r="L96" s="71"/>
      <c r="M96" s="72"/>
      <c r="N96" s="198" t="s">
        <v>140</v>
      </c>
      <c r="O96" s="72"/>
      <c r="P96" s="199">
        <v>10000.0</v>
      </c>
      <c r="Q96" s="71"/>
      <c r="R96" s="200">
        <v>0.0</v>
      </c>
      <c r="S96" s="72"/>
      <c r="T96" s="201" t="s">
        <v>67</v>
      </c>
      <c r="U96" s="72"/>
      <c r="V96" s="202" t="s">
        <v>1888</v>
      </c>
      <c r="W96" s="71"/>
      <c r="X96" s="72"/>
      <c r="Y96" s="202" t="s">
        <v>74</v>
      </c>
      <c r="Z96" s="72"/>
      <c r="AA96" s="178"/>
      <c r="AB96" s="178"/>
      <c r="AC96" s="178"/>
      <c r="AD96" s="178"/>
      <c r="AE96" s="178"/>
      <c r="AF96" s="178"/>
      <c r="AG96" s="178"/>
      <c r="AH96" s="178"/>
      <c r="AI96" s="178"/>
      <c r="AJ96" s="178"/>
      <c r="AK96" s="178"/>
      <c r="AL96" s="178"/>
      <c r="AM96" s="178"/>
      <c r="AN96" s="178"/>
      <c r="AO96" s="178"/>
      <c r="AP96" s="178"/>
      <c r="AQ96" s="178"/>
      <c r="AR96" s="178"/>
      <c r="AS96" s="178"/>
    </row>
    <row r="97" ht="16.5" customHeight="1" outlineLevel="1">
      <c r="A97" s="178"/>
      <c r="B97" s="141" t="s">
        <v>1499</v>
      </c>
      <c r="C97" s="142">
        <v>46120.370655879626</v>
      </c>
      <c r="D97" s="72"/>
      <c r="E97" s="143" t="s">
        <v>7</v>
      </c>
      <c r="F97" s="71"/>
      <c r="G97" s="143" t="s">
        <v>138</v>
      </c>
      <c r="H97" s="71"/>
      <c r="I97" s="143" t="s">
        <v>1500</v>
      </c>
      <c r="J97" s="71"/>
      <c r="K97" s="71"/>
      <c r="L97" s="71"/>
      <c r="M97" s="72"/>
      <c r="N97" s="198" t="s">
        <v>140</v>
      </c>
      <c r="O97" s="72"/>
      <c r="P97" s="199">
        <v>15000.0</v>
      </c>
      <c r="Q97" s="71"/>
      <c r="R97" s="200">
        <v>0.0</v>
      </c>
      <c r="S97" s="72"/>
      <c r="T97" s="201" t="s">
        <v>75</v>
      </c>
      <c r="U97" s="72"/>
      <c r="V97" s="202" t="s">
        <v>1889</v>
      </c>
      <c r="W97" s="71"/>
      <c r="X97" s="72"/>
      <c r="Y97" s="202" t="s">
        <v>74</v>
      </c>
      <c r="Z97" s="72"/>
      <c r="AA97" s="178"/>
      <c r="AB97" s="178"/>
      <c r="AC97" s="178"/>
      <c r="AD97" s="178"/>
      <c r="AE97" s="178"/>
      <c r="AF97" s="178"/>
      <c r="AG97" s="178"/>
      <c r="AH97" s="178"/>
      <c r="AI97" s="178"/>
      <c r="AJ97" s="178"/>
      <c r="AK97" s="178"/>
      <c r="AL97" s="178"/>
      <c r="AM97" s="178"/>
      <c r="AN97" s="178"/>
      <c r="AO97" s="178"/>
      <c r="AP97" s="178"/>
      <c r="AQ97" s="178"/>
      <c r="AR97" s="178"/>
      <c r="AS97" s="178"/>
    </row>
    <row r="98" ht="16.5" customHeight="1" outlineLevel="1">
      <c r="A98" s="178"/>
      <c r="B98" s="141" t="s">
        <v>1502</v>
      </c>
      <c r="C98" s="142">
        <v>46119.65075475695</v>
      </c>
      <c r="D98" s="72"/>
      <c r="E98" s="143" t="s">
        <v>70</v>
      </c>
      <c r="F98" s="71"/>
      <c r="G98" s="143" t="s">
        <v>196</v>
      </c>
      <c r="H98" s="71"/>
      <c r="I98" s="143" t="s">
        <v>1503</v>
      </c>
      <c r="J98" s="71"/>
      <c r="K98" s="71"/>
      <c r="L98" s="71"/>
      <c r="M98" s="72"/>
      <c r="N98" s="198" t="s">
        <v>546</v>
      </c>
      <c r="O98" s="72"/>
      <c r="P98" s="199">
        <v>10000.0</v>
      </c>
      <c r="Q98" s="71"/>
      <c r="R98" s="200">
        <v>0.0</v>
      </c>
      <c r="S98" s="72"/>
      <c r="T98" s="201" t="s">
        <v>67</v>
      </c>
      <c r="U98" s="72"/>
      <c r="V98" s="202" t="s">
        <v>1888</v>
      </c>
      <c r="W98" s="71"/>
      <c r="X98" s="72"/>
      <c r="Y98" s="202" t="s">
        <v>74</v>
      </c>
      <c r="Z98" s="72"/>
      <c r="AA98" s="178"/>
      <c r="AB98" s="178"/>
      <c r="AC98" s="178"/>
      <c r="AD98" s="178"/>
      <c r="AE98" s="178"/>
      <c r="AF98" s="178"/>
      <c r="AG98" s="178"/>
      <c r="AH98" s="178"/>
      <c r="AI98" s="178"/>
      <c r="AJ98" s="178"/>
      <c r="AK98" s="178"/>
      <c r="AL98" s="178"/>
      <c r="AM98" s="178"/>
      <c r="AN98" s="178"/>
      <c r="AO98" s="178"/>
      <c r="AP98" s="178"/>
      <c r="AQ98" s="178"/>
      <c r="AR98" s="178"/>
      <c r="AS98" s="178"/>
    </row>
    <row r="99" ht="16.5" customHeight="1" outlineLevel="1">
      <c r="A99" s="178"/>
      <c r="B99" s="141" t="s">
        <v>1546</v>
      </c>
      <c r="C99" s="142">
        <v>46117.06159722222</v>
      </c>
      <c r="D99" s="72"/>
      <c r="E99" s="143" t="s">
        <v>70</v>
      </c>
      <c r="F99" s="71"/>
      <c r="G99" s="143" t="s">
        <v>138</v>
      </c>
      <c r="H99" s="71"/>
      <c r="I99" s="143" t="s">
        <v>1547</v>
      </c>
      <c r="J99" s="71"/>
      <c r="K99" s="71"/>
      <c r="L99" s="71"/>
      <c r="M99" s="72"/>
      <c r="N99" s="198" t="s">
        <v>140</v>
      </c>
      <c r="O99" s="72"/>
      <c r="P99" s="199">
        <v>42500.0</v>
      </c>
      <c r="Q99" s="71"/>
      <c r="R99" s="200">
        <v>0.0</v>
      </c>
      <c r="S99" s="72"/>
      <c r="T99" s="201" t="s">
        <v>75</v>
      </c>
      <c r="U99" s="72"/>
      <c r="V99" s="202" t="s">
        <v>1888</v>
      </c>
      <c r="W99" s="71"/>
      <c r="X99" s="72"/>
      <c r="Y99" s="202" t="s">
        <v>74</v>
      </c>
      <c r="Z99" s="72"/>
      <c r="AA99" s="178"/>
      <c r="AB99" s="178"/>
      <c r="AC99" s="178"/>
      <c r="AD99" s="178"/>
      <c r="AE99" s="178"/>
      <c r="AF99" s="178"/>
      <c r="AG99" s="178"/>
      <c r="AH99" s="178"/>
      <c r="AI99" s="178"/>
      <c r="AJ99" s="178"/>
      <c r="AK99" s="178"/>
      <c r="AL99" s="178"/>
      <c r="AM99" s="178"/>
      <c r="AN99" s="178"/>
      <c r="AO99" s="178"/>
      <c r="AP99" s="178"/>
      <c r="AQ99" s="178"/>
      <c r="AR99" s="178"/>
      <c r="AS99" s="178"/>
    </row>
    <row r="100" ht="16.5" customHeight="1" outlineLevel="1">
      <c r="A100" s="178"/>
      <c r="B100" s="141" t="s">
        <v>1548</v>
      </c>
      <c r="C100" s="142">
        <v>46117.06081273148</v>
      </c>
      <c r="D100" s="72"/>
      <c r="E100" s="143" t="s">
        <v>7</v>
      </c>
      <c r="F100" s="71"/>
      <c r="G100" s="143" t="s">
        <v>143</v>
      </c>
      <c r="H100" s="71"/>
      <c r="I100" s="143" t="s">
        <v>1549</v>
      </c>
      <c r="J100" s="71"/>
      <c r="K100" s="71"/>
      <c r="L100" s="71"/>
      <c r="M100" s="72"/>
      <c r="N100" s="198" t="s">
        <v>140</v>
      </c>
      <c r="O100" s="72"/>
      <c r="P100" s="199">
        <v>85000.0</v>
      </c>
      <c r="Q100" s="71"/>
      <c r="R100" s="200">
        <v>0.0</v>
      </c>
      <c r="S100" s="72"/>
      <c r="T100" s="201" t="s">
        <v>75</v>
      </c>
      <c r="U100" s="72"/>
      <c r="V100" s="202" t="s">
        <v>1888</v>
      </c>
      <c r="W100" s="71"/>
      <c r="X100" s="72"/>
      <c r="Y100" s="202" t="s">
        <v>74</v>
      </c>
      <c r="Z100" s="72"/>
      <c r="AA100" s="178"/>
      <c r="AB100" s="178"/>
      <c r="AC100" s="178"/>
      <c r="AD100" s="178"/>
      <c r="AE100" s="178"/>
      <c r="AF100" s="178"/>
      <c r="AG100" s="178"/>
      <c r="AH100" s="178"/>
      <c r="AI100" s="178"/>
      <c r="AJ100" s="178"/>
      <c r="AK100" s="178"/>
      <c r="AL100" s="178"/>
      <c r="AM100" s="178"/>
      <c r="AN100" s="178"/>
      <c r="AO100" s="178"/>
      <c r="AP100" s="178"/>
      <c r="AQ100" s="178"/>
      <c r="AR100" s="178"/>
      <c r="AS100" s="178"/>
    </row>
    <row r="101" ht="16.5" customHeight="1" outlineLevel="1">
      <c r="A101" s="178"/>
      <c r="B101" s="141" t="s">
        <v>1553</v>
      </c>
      <c r="C101" s="142">
        <v>46117.05678265046</v>
      </c>
      <c r="D101" s="72"/>
      <c r="E101" s="143" t="s">
        <v>7</v>
      </c>
      <c r="F101" s="71"/>
      <c r="G101" s="143" t="s">
        <v>175</v>
      </c>
      <c r="H101" s="71"/>
      <c r="I101" s="143" t="s">
        <v>1554</v>
      </c>
      <c r="J101" s="71"/>
      <c r="K101" s="71"/>
      <c r="L101" s="71"/>
      <c r="M101" s="72"/>
      <c r="N101" s="198" t="s">
        <v>140</v>
      </c>
      <c r="O101" s="72"/>
      <c r="P101" s="199">
        <v>45000.0</v>
      </c>
      <c r="Q101" s="71"/>
      <c r="R101" s="200">
        <v>0.0</v>
      </c>
      <c r="S101" s="72"/>
      <c r="T101" s="201" t="s">
        <v>67</v>
      </c>
      <c r="U101" s="72"/>
      <c r="V101" s="202" t="s">
        <v>1888</v>
      </c>
      <c r="W101" s="71"/>
      <c r="X101" s="72"/>
      <c r="Y101" s="202" t="s">
        <v>74</v>
      </c>
      <c r="Z101" s="72"/>
      <c r="AA101" s="178"/>
      <c r="AB101" s="178"/>
      <c r="AC101" s="178"/>
      <c r="AD101" s="178"/>
      <c r="AE101" s="178"/>
      <c r="AF101" s="178"/>
      <c r="AG101" s="178"/>
      <c r="AH101" s="178"/>
      <c r="AI101" s="178"/>
      <c r="AJ101" s="178"/>
      <c r="AK101" s="178"/>
      <c r="AL101" s="178"/>
      <c r="AM101" s="178"/>
      <c r="AN101" s="178"/>
      <c r="AO101" s="178"/>
      <c r="AP101" s="178"/>
      <c r="AQ101" s="178"/>
      <c r="AR101" s="178"/>
      <c r="AS101" s="178"/>
    </row>
    <row r="102" ht="16.5" customHeight="1" outlineLevel="1">
      <c r="A102" s="178"/>
      <c r="B102" s="141" t="s">
        <v>1562</v>
      </c>
      <c r="C102" s="142">
        <v>46114.670065185186</v>
      </c>
      <c r="D102" s="72"/>
      <c r="E102" s="143" t="s">
        <v>7</v>
      </c>
      <c r="F102" s="71"/>
      <c r="G102" s="143" t="s">
        <v>591</v>
      </c>
      <c r="H102" s="71"/>
      <c r="I102" s="143" t="s">
        <v>594</v>
      </c>
      <c r="J102" s="71"/>
      <c r="K102" s="71"/>
      <c r="L102" s="71"/>
      <c r="M102" s="72"/>
      <c r="N102" s="198" t="s">
        <v>140</v>
      </c>
      <c r="O102" s="72"/>
      <c r="P102" s="199">
        <v>27500.0</v>
      </c>
      <c r="Q102" s="71"/>
      <c r="R102" s="200">
        <v>0.0</v>
      </c>
      <c r="S102" s="72"/>
      <c r="T102" s="201" t="s">
        <v>67</v>
      </c>
      <c r="U102" s="72"/>
      <c r="V102" s="202" t="s">
        <v>1888</v>
      </c>
      <c r="W102" s="71"/>
      <c r="X102" s="72"/>
      <c r="Y102" s="202" t="s">
        <v>74</v>
      </c>
      <c r="Z102" s="72"/>
      <c r="AA102" s="178"/>
      <c r="AB102" s="178"/>
      <c r="AC102" s="178"/>
      <c r="AD102" s="178"/>
      <c r="AE102" s="178"/>
      <c r="AF102" s="178"/>
      <c r="AG102" s="178"/>
      <c r="AH102" s="178"/>
      <c r="AI102" s="178"/>
      <c r="AJ102" s="178"/>
      <c r="AK102" s="178"/>
      <c r="AL102" s="178"/>
      <c r="AM102" s="178"/>
      <c r="AN102" s="178"/>
      <c r="AO102" s="178"/>
      <c r="AP102" s="178"/>
      <c r="AQ102" s="178"/>
      <c r="AR102" s="178"/>
      <c r="AS102" s="178"/>
    </row>
    <row r="103" ht="16.5" customHeight="1" outlineLevel="1">
      <c r="A103" s="178"/>
      <c r="B103" s="141" t="s">
        <v>1570</v>
      </c>
      <c r="C103" s="142">
        <v>46113.906352453705</v>
      </c>
      <c r="D103" s="72"/>
      <c r="E103" s="143" t="s">
        <v>70</v>
      </c>
      <c r="F103" s="71"/>
      <c r="G103" s="143" t="s">
        <v>138</v>
      </c>
      <c r="H103" s="71"/>
      <c r="I103" s="143" t="s">
        <v>1571</v>
      </c>
      <c r="J103" s="71"/>
      <c r="K103" s="71"/>
      <c r="L103" s="71"/>
      <c r="M103" s="72"/>
      <c r="N103" s="198" t="s">
        <v>140</v>
      </c>
      <c r="O103" s="72"/>
      <c r="P103" s="199">
        <v>50000.0</v>
      </c>
      <c r="Q103" s="71"/>
      <c r="R103" s="200">
        <v>0.0</v>
      </c>
      <c r="S103" s="72"/>
      <c r="T103" s="201" t="s">
        <v>75</v>
      </c>
      <c r="U103" s="72"/>
      <c r="V103" s="202" t="s">
        <v>1888</v>
      </c>
      <c r="W103" s="71"/>
      <c r="X103" s="72"/>
      <c r="Y103" s="202" t="s">
        <v>74</v>
      </c>
      <c r="Z103" s="72"/>
      <c r="AA103" s="178"/>
      <c r="AB103" s="178"/>
      <c r="AC103" s="178"/>
      <c r="AD103" s="178"/>
      <c r="AE103" s="178"/>
      <c r="AF103" s="178"/>
      <c r="AG103" s="178"/>
      <c r="AH103" s="178"/>
      <c r="AI103" s="178"/>
      <c r="AJ103" s="178"/>
      <c r="AK103" s="178"/>
      <c r="AL103" s="178"/>
      <c r="AM103" s="178"/>
      <c r="AN103" s="178"/>
      <c r="AO103" s="178"/>
      <c r="AP103" s="178"/>
      <c r="AQ103" s="178"/>
      <c r="AR103" s="178"/>
      <c r="AS103" s="178"/>
    </row>
    <row r="104" ht="16.5" customHeight="1" outlineLevel="1">
      <c r="A104" s="178"/>
      <c r="B104" s="141" t="s">
        <v>1582</v>
      </c>
      <c r="C104" s="142">
        <v>46113.75379429398</v>
      </c>
      <c r="D104" s="72"/>
      <c r="E104" s="143" t="s">
        <v>7</v>
      </c>
      <c r="F104" s="71"/>
      <c r="G104" s="143" t="s">
        <v>143</v>
      </c>
      <c r="H104" s="71"/>
      <c r="I104" s="143" t="s">
        <v>1583</v>
      </c>
      <c r="J104" s="71"/>
      <c r="K104" s="71"/>
      <c r="L104" s="71"/>
      <c r="M104" s="72"/>
      <c r="N104" s="198" t="s">
        <v>140</v>
      </c>
      <c r="O104" s="72"/>
      <c r="P104" s="199">
        <v>100000.0</v>
      </c>
      <c r="Q104" s="71"/>
      <c r="R104" s="200">
        <v>0.0</v>
      </c>
      <c r="S104" s="72"/>
      <c r="T104" s="201" t="s">
        <v>75</v>
      </c>
      <c r="U104" s="72"/>
      <c r="V104" s="202" t="s">
        <v>1888</v>
      </c>
      <c r="W104" s="71"/>
      <c r="X104" s="72"/>
      <c r="Y104" s="202" t="s">
        <v>74</v>
      </c>
      <c r="Z104" s="72"/>
      <c r="AA104" s="178"/>
      <c r="AB104" s="178"/>
      <c r="AC104" s="178"/>
      <c r="AD104" s="178"/>
      <c r="AE104" s="178"/>
      <c r="AF104" s="178"/>
      <c r="AG104" s="178"/>
      <c r="AH104" s="178"/>
      <c r="AI104" s="178"/>
      <c r="AJ104" s="178"/>
      <c r="AK104" s="178"/>
      <c r="AL104" s="178"/>
      <c r="AM104" s="178"/>
      <c r="AN104" s="178"/>
      <c r="AO104" s="178"/>
      <c r="AP104" s="178"/>
      <c r="AQ104" s="178"/>
      <c r="AR104" s="178"/>
      <c r="AS104" s="178"/>
    </row>
    <row r="105" ht="16.5" customHeight="1" outlineLevel="1">
      <c r="A105" s="178"/>
      <c r="B105" s="141" t="s">
        <v>1590</v>
      </c>
      <c r="C105" s="142">
        <v>46113.40662376158</v>
      </c>
      <c r="D105" s="72"/>
      <c r="E105" s="143" t="s">
        <v>70</v>
      </c>
      <c r="F105" s="71"/>
      <c r="G105" s="143" t="s">
        <v>138</v>
      </c>
      <c r="H105" s="71"/>
      <c r="I105" s="143" t="s">
        <v>1571</v>
      </c>
      <c r="J105" s="71"/>
      <c r="K105" s="71"/>
      <c r="L105" s="71"/>
      <c r="M105" s="72"/>
      <c r="N105" s="198" t="s">
        <v>140</v>
      </c>
      <c r="O105" s="72"/>
      <c r="P105" s="199">
        <v>80000.0</v>
      </c>
      <c r="Q105" s="71"/>
      <c r="R105" s="200">
        <v>0.0</v>
      </c>
      <c r="S105" s="72"/>
      <c r="T105" s="201" t="s">
        <v>75</v>
      </c>
      <c r="U105" s="72"/>
      <c r="V105" s="202" t="s">
        <v>1888</v>
      </c>
      <c r="W105" s="71"/>
      <c r="X105" s="72"/>
      <c r="Y105" s="202" t="s">
        <v>74</v>
      </c>
      <c r="Z105" s="72"/>
      <c r="AA105" s="178"/>
      <c r="AB105" s="178"/>
      <c r="AC105" s="178"/>
      <c r="AD105" s="178"/>
      <c r="AE105" s="178"/>
      <c r="AF105" s="178"/>
      <c r="AG105" s="178"/>
      <c r="AH105" s="178"/>
      <c r="AI105" s="178"/>
      <c r="AJ105" s="178"/>
      <c r="AK105" s="178"/>
      <c r="AL105" s="178"/>
      <c r="AM105" s="178"/>
      <c r="AN105" s="178"/>
      <c r="AO105" s="178"/>
      <c r="AP105" s="178"/>
      <c r="AQ105" s="178"/>
      <c r="AR105" s="178"/>
      <c r="AS105" s="178"/>
    </row>
    <row r="106" ht="16.5" customHeight="1" outlineLevel="1">
      <c r="A106" s="178"/>
      <c r="B106" s="141" t="s">
        <v>1591</v>
      </c>
      <c r="C106" s="142">
        <v>46113.40541340278</v>
      </c>
      <c r="D106" s="72"/>
      <c r="E106" s="143" t="s">
        <v>7</v>
      </c>
      <c r="F106" s="71"/>
      <c r="G106" s="143" t="s">
        <v>143</v>
      </c>
      <c r="H106" s="71"/>
      <c r="I106" s="143" t="s">
        <v>1592</v>
      </c>
      <c r="J106" s="71"/>
      <c r="K106" s="71"/>
      <c r="L106" s="71"/>
      <c r="M106" s="72"/>
      <c r="N106" s="198" t="s">
        <v>140</v>
      </c>
      <c r="O106" s="72"/>
      <c r="P106" s="199">
        <v>160000.0</v>
      </c>
      <c r="Q106" s="71"/>
      <c r="R106" s="200">
        <v>0.0</v>
      </c>
      <c r="S106" s="72"/>
      <c r="T106" s="201" t="s">
        <v>75</v>
      </c>
      <c r="U106" s="72"/>
      <c r="V106" s="202" t="s">
        <v>1888</v>
      </c>
      <c r="W106" s="71"/>
      <c r="X106" s="72"/>
      <c r="Y106" s="202" t="s">
        <v>74</v>
      </c>
      <c r="Z106" s="72"/>
      <c r="AA106" s="178"/>
      <c r="AB106" s="178"/>
      <c r="AC106" s="178"/>
      <c r="AD106" s="178"/>
      <c r="AE106" s="178"/>
      <c r="AF106" s="178"/>
      <c r="AG106" s="178"/>
      <c r="AH106" s="178"/>
      <c r="AI106" s="178"/>
      <c r="AJ106" s="178"/>
      <c r="AK106" s="178"/>
      <c r="AL106" s="178"/>
      <c r="AM106" s="178"/>
      <c r="AN106" s="178"/>
      <c r="AO106" s="178"/>
      <c r="AP106" s="178"/>
      <c r="AQ106" s="178"/>
      <c r="AR106" s="178"/>
      <c r="AS106" s="178"/>
    </row>
    <row r="107" ht="16.5" customHeight="1" outlineLevel="1">
      <c r="A107" s="178"/>
      <c r="B107" s="141" t="s">
        <v>1613</v>
      </c>
      <c r="C107" s="142">
        <v>46110.77094069445</v>
      </c>
      <c r="D107" s="72"/>
      <c r="E107" s="143" t="s">
        <v>70</v>
      </c>
      <c r="F107" s="71"/>
      <c r="G107" s="143" t="s">
        <v>138</v>
      </c>
      <c r="H107" s="71"/>
      <c r="I107" s="143" t="s">
        <v>1614</v>
      </c>
      <c r="J107" s="71"/>
      <c r="K107" s="71"/>
      <c r="L107" s="71"/>
      <c r="M107" s="72"/>
      <c r="N107" s="198" t="s">
        <v>140</v>
      </c>
      <c r="O107" s="72"/>
      <c r="P107" s="199">
        <v>30000.0</v>
      </c>
      <c r="Q107" s="71"/>
      <c r="R107" s="200">
        <v>0.0</v>
      </c>
      <c r="S107" s="72"/>
      <c r="T107" s="201" t="s">
        <v>75</v>
      </c>
      <c r="U107" s="72"/>
      <c r="V107" s="202" t="s">
        <v>1888</v>
      </c>
      <c r="W107" s="71"/>
      <c r="X107" s="72"/>
      <c r="Y107" s="202" t="s">
        <v>74</v>
      </c>
      <c r="Z107" s="72"/>
      <c r="AA107" s="178"/>
      <c r="AB107" s="178"/>
      <c r="AC107" s="178"/>
      <c r="AD107" s="178"/>
      <c r="AE107" s="178"/>
      <c r="AF107" s="178"/>
      <c r="AG107" s="178"/>
      <c r="AH107" s="178"/>
      <c r="AI107" s="178"/>
      <c r="AJ107" s="178"/>
      <c r="AK107" s="178"/>
      <c r="AL107" s="178"/>
      <c r="AM107" s="178"/>
      <c r="AN107" s="178"/>
      <c r="AO107" s="178"/>
      <c r="AP107" s="178"/>
      <c r="AQ107" s="178"/>
      <c r="AR107" s="178"/>
      <c r="AS107" s="178"/>
    </row>
    <row r="108" ht="16.5" customHeight="1" outlineLevel="1">
      <c r="A108" s="178"/>
      <c r="B108" s="141" t="s">
        <v>1615</v>
      </c>
      <c r="C108" s="142">
        <v>46110.770455555554</v>
      </c>
      <c r="D108" s="72"/>
      <c r="E108" s="143" t="s">
        <v>7</v>
      </c>
      <c r="F108" s="71"/>
      <c r="G108" s="143" t="s">
        <v>143</v>
      </c>
      <c r="H108" s="71"/>
      <c r="I108" s="143" t="s">
        <v>1616</v>
      </c>
      <c r="J108" s="71"/>
      <c r="K108" s="71"/>
      <c r="L108" s="71"/>
      <c r="M108" s="72"/>
      <c r="N108" s="198" t="s">
        <v>140</v>
      </c>
      <c r="O108" s="72"/>
      <c r="P108" s="199">
        <v>60000.0</v>
      </c>
      <c r="Q108" s="71"/>
      <c r="R108" s="200">
        <v>0.0</v>
      </c>
      <c r="S108" s="72"/>
      <c r="T108" s="201" t="s">
        <v>75</v>
      </c>
      <c r="U108" s="72"/>
      <c r="V108" s="202" t="s">
        <v>1889</v>
      </c>
      <c r="W108" s="71"/>
      <c r="X108" s="72"/>
      <c r="Y108" s="202" t="s">
        <v>74</v>
      </c>
      <c r="Z108" s="72"/>
      <c r="AA108" s="178"/>
      <c r="AB108" s="178"/>
      <c r="AC108" s="178"/>
      <c r="AD108" s="178"/>
      <c r="AE108" s="178"/>
      <c r="AF108" s="178"/>
      <c r="AG108" s="178"/>
      <c r="AH108" s="178"/>
      <c r="AI108" s="178"/>
      <c r="AJ108" s="178"/>
      <c r="AK108" s="178"/>
      <c r="AL108" s="178"/>
      <c r="AM108" s="178"/>
      <c r="AN108" s="178"/>
      <c r="AO108" s="178"/>
      <c r="AP108" s="178"/>
      <c r="AQ108" s="178"/>
      <c r="AR108" s="178"/>
      <c r="AS108" s="178"/>
    </row>
    <row r="109" ht="16.5" customHeight="1" outlineLevel="1">
      <c r="A109" s="178"/>
      <c r="B109" s="141" t="s">
        <v>1619</v>
      </c>
      <c r="C109" s="142">
        <v>46110.76465369213</v>
      </c>
      <c r="D109" s="72"/>
      <c r="E109" s="143" t="s">
        <v>70</v>
      </c>
      <c r="F109" s="71"/>
      <c r="G109" s="143" t="s">
        <v>138</v>
      </c>
      <c r="H109" s="71"/>
      <c r="I109" s="143" t="s">
        <v>1614</v>
      </c>
      <c r="J109" s="71"/>
      <c r="K109" s="71"/>
      <c r="L109" s="71"/>
      <c r="M109" s="72"/>
      <c r="N109" s="198" t="s">
        <v>140</v>
      </c>
      <c r="O109" s="72"/>
      <c r="P109" s="199">
        <v>90000.0</v>
      </c>
      <c r="Q109" s="71"/>
      <c r="R109" s="200">
        <v>0.0</v>
      </c>
      <c r="S109" s="72"/>
      <c r="T109" s="201" t="s">
        <v>75</v>
      </c>
      <c r="U109" s="72"/>
      <c r="V109" s="202" t="s">
        <v>1888</v>
      </c>
      <c r="W109" s="71"/>
      <c r="X109" s="72"/>
      <c r="Y109" s="202" t="s">
        <v>74</v>
      </c>
      <c r="Z109" s="72"/>
      <c r="AA109" s="178"/>
      <c r="AB109" s="178"/>
      <c r="AC109" s="178"/>
      <c r="AD109" s="178"/>
      <c r="AE109" s="178"/>
      <c r="AF109" s="178"/>
      <c r="AG109" s="178"/>
      <c r="AH109" s="178"/>
      <c r="AI109" s="178"/>
      <c r="AJ109" s="178"/>
      <c r="AK109" s="178"/>
      <c r="AL109" s="178"/>
      <c r="AM109" s="178"/>
      <c r="AN109" s="178"/>
      <c r="AO109" s="178"/>
      <c r="AP109" s="178"/>
      <c r="AQ109" s="178"/>
      <c r="AR109" s="178"/>
      <c r="AS109" s="178"/>
    </row>
    <row r="110" ht="16.5" customHeight="1" outlineLevel="1">
      <c r="A110" s="178"/>
      <c r="B110" s="141" t="s">
        <v>1620</v>
      </c>
      <c r="C110" s="142">
        <v>46110.763837199076</v>
      </c>
      <c r="D110" s="72"/>
      <c r="E110" s="143" t="s">
        <v>7</v>
      </c>
      <c r="F110" s="71"/>
      <c r="G110" s="143" t="s">
        <v>143</v>
      </c>
      <c r="H110" s="71"/>
      <c r="I110" s="143" t="s">
        <v>1621</v>
      </c>
      <c r="J110" s="71"/>
      <c r="K110" s="71"/>
      <c r="L110" s="71"/>
      <c r="M110" s="72"/>
      <c r="N110" s="198" t="s">
        <v>140</v>
      </c>
      <c r="O110" s="72"/>
      <c r="P110" s="199">
        <v>80000.0</v>
      </c>
      <c r="Q110" s="71"/>
      <c r="R110" s="200">
        <v>0.0</v>
      </c>
      <c r="S110" s="72"/>
      <c r="T110" s="201" t="s">
        <v>75</v>
      </c>
      <c r="U110" s="72"/>
      <c r="V110" s="202" t="s">
        <v>1888</v>
      </c>
      <c r="W110" s="71"/>
      <c r="X110" s="72"/>
      <c r="Y110" s="202" t="s">
        <v>74</v>
      </c>
      <c r="Z110" s="72"/>
      <c r="AA110" s="178"/>
      <c r="AB110" s="178"/>
      <c r="AC110" s="178"/>
      <c r="AD110" s="178"/>
      <c r="AE110" s="178"/>
      <c r="AF110" s="178"/>
      <c r="AG110" s="178"/>
      <c r="AH110" s="178"/>
      <c r="AI110" s="178"/>
      <c r="AJ110" s="178"/>
      <c r="AK110" s="178"/>
      <c r="AL110" s="178"/>
      <c r="AM110" s="178"/>
      <c r="AN110" s="178"/>
      <c r="AO110" s="178"/>
      <c r="AP110" s="178"/>
      <c r="AQ110" s="178"/>
      <c r="AR110" s="178"/>
      <c r="AS110" s="178"/>
    </row>
    <row r="111" ht="16.5" customHeight="1" outlineLevel="1">
      <c r="A111" s="178"/>
      <c r="B111" s="141" t="s">
        <v>1622</v>
      </c>
      <c r="C111" s="142">
        <v>46110.76311960648</v>
      </c>
      <c r="D111" s="72"/>
      <c r="E111" s="143" t="s">
        <v>7</v>
      </c>
      <c r="F111" s="71"/>
      <c r="G111" s="143" t="s">
        <v>143</v>
      </c>
      <c r="H111" s="71"/>
      <c r="I111" s="143" t="s">
        <v>1623</v>
      </c>
      <c r="J111" s="71"/>
      <c r="K111" s="71"/>
      <c r="L111" s="71"/>
      <c r="M111" s="72"/>
      <c r="N111" s="198" t="s">
        <v>140</v>
      </c>
      <c r="O111" s="72"/>
      <c r="P111" s="199">
        <v>100000.0</v>
      </c>
      <c r="Q111" s="71"/>
      <c r="R111" s="200">
        <v>0.0</v>
      </c>
      <c r="S111" s="72"/>
      <c r="T111" s="201" t="s">
        <v>75</v>
      </c>
      <c r="U111" s="72"/>
      <c r="V111" s="202" t="s">
        <v>1889</v>
      </c>
      <c r="W111" s="71"/>
      <c r="X111" s="72"/>
      <c r="Y111" s="202" t="s">
        <v>74</v>
      </c>
      <c r="Z111" s="72"/>
      <c r="AA111" s="178"/>
      <c r="AB111" s="178"/>
      <c r="AC111" s="178"/>
      <c r="AD111" s="178"/>
      <c r="AE111" s="178"/>
      <c r="AF111" s="178"/>
      <c r="AG111" s="178"/>
      <c r="AH111" s="178"/>
      <c r="AI111" s="178"/>
      <c r="AJ111" s="178"/>
      <c r="AK111" s="178"/>
      <c r="AL111" s="178"/>
      <c r="AM111" s="178"/>
      <c r="AN111" s="178"/>
      <c r="AO111" s="178"/>
      <c r="AP111" s="178"/>
      <c r="AQ111" s="178"/>
      <c r="AR111" s="178"/>
      <c r="AS111" s="178"/>
    </row>
    <row r="112" ht="16.5" customHeight="1" outlineLevel="1">
      <c r="A112" s="178"/>
      <c r="B112" s="141" t="s">
        <v>1624</v>
      </c>
      <c r="C112" s="142">
        <v>46109.47224342593</v>
      </c>
      <c r="D112" s="72"/>
      <c r="E112" s="143" t="s">
        <v>70</v>
      </c>
      <c r="F112" s="71"/>
      <c r="G112" s="143" t="s">
        <v>138</v>
      </c>
      <c r="H112" s="71"/>
      <c r="I112" s="143" t="s">
        <v>1625</v>
      </c>
      <c r="J112" s="71"/>
      <c r="K112" s="71"/>
      <c r="L112" s="71"/>
      <c r="M112" s="72"/>
      <c r="N112" s="198" t="s">
        <v>140</v>
      </c>
      <c r="O112" s="72"/>
      <c r="P112" s="199">
        <v>20000.0</v>
      </c>
      <c r="Q112" s="71"/>
      <c r="R112" s="200">
        <v>0.0</v>
      </c>
      <c r="S112" s="72"/>
      <c r="T112" s="201" t="s">
        <v>75</v>
      </c>
      <c r="U112" s="72"/>
      <c r="V112" s="202" t="s">
        <v>1888</v>
      </c>
      <c r="W112" s="71"/>
      <c r="X112" s="72"/>
      <c r="Y112" s="202" t="s">
        <v>74</v>
      </c>
      <c r="Z112" s="72"/>
      <c r="AA112" s="178"/>
      <c r="AB112" s="178"/>
      <c r="AC112" s="178"/>
      <c r="AD112" s="178"/>
      <c r="AE112" s="178"/>
      <c r="AF112" s="178"/>
      <c r="AG112" s="178"/>
      <c r="AH112" s="178"/>
      <c r="AI112" s="178"/>
      <c r="AJ112" s="178"/>
      <c r="AK112" s="178"/>
      <c r="AL112" s="178"/>
      <c r="AM112" s="178"/>
      <c r="AN112" s="178"/>
      <c r="AO112" s="178"/>
      <c r="AP112" s="178"/>
      <c r="AQ112" s="178"/>
      <c r="AR112" s="178"/>
      <c r="AS112" s="178"/>
    </row>
    <row r="113" ht="16.5" customHeight="1" outlineLevel="1">
      <c r="A113" s="178"/>
      <c r="B113" s="141" t="s">
        <v>1626</v>
      </c>
      <c r="C113" s="142">
        <v>46109.45189635416</v>
      </c>
      <c r="D113" s="72"/>
      <c r="E113" s="143" t="s">
        <v>7</v>
      </c>
      <c r="F113" s="71"/>
      <c r="G113" s="143" t="s">
        <v>143</v>
      </c>
      <c r="H113" s="71"/>
      <c r="I113" s="143" t="s">
        <v>1627</v>
      </c>
      <c r="J113" s="71"/>
      <c r="K113" s="71"/>
      <c r="L113" s="71"/>
      <c r="M113" s="72"/>
      <c r="N113" s="198" t="s">
        <v>140</v>
      </c>
      <c r="O113" s="72"/>
      <c r="P113" s="199">
        <v>40000.0</v>
      </c>
      <c r="Q113" s="71"/>
      <c r="R113" s="200">
        <v>0.0</v>
      </c>
      <c r="S113" s="72"/>
      <c r="T113" s="201" t="s">
        <v>75</v>
      </c>
      <c r="U113" s="72"/>
      <c r="V113" s="202" t="s">
        <v>1889</v>
      </c>
      <c r="W113" s="71"/>
      <c r="X113" s="72"/>
      <c r="Y113" s="202" t="s">
        <v>74</v>
      </c>
      <c r="Z113" s="72"/>
      <c r="AA113" s="178"/>
      <c r="AB113" s="178"/>
      <c r="AC113" s="178"/>
      <c r="AD113" s="178"/>
      <c r="AE113" s="178"/>
      <c r="AF113" s="178"/>
      <c r="AG113" s="178"/>
      <c r="AH113" s="178"/>
      <c r="AI113" s="178"/>
      <c r="AJ113" s="178"/>
      <c r="AK113" s="178"/>
      <c r="AL113" s="178"/>
      <c r="AM113" s="178"/>
      <c r="AN113" s="178"/>
      <c r="AO113" s="178"/>
      <c r="AP113" s="178"/>
      <c r="AQ113" s="178"/>
      <c r="AR113" s="178"/>
      <c r="AS113" s="178"/>
    </row>
    <row r="114" ht="16.5" customHeight="1" outlineLevel="1">
      <c r="A114" s="178"/>
      <c r="B114" s="141" t="s">
        <v>1628</v>
      </c>
      <c r="C114" s="142">
        <v>46109.450336828704</v>
      </c>
      <c r="D114" s="72"/>
      <c r="E114" s="143" t="s">
        <v>70</v>
      </c>
      <c r="F114" s="71"/>
      <c r="G114" s="143" t="s">
        <v>1472</v>
      </c>
      <c r="H114" s="71"/>
      <c r="I114" s="143" t="s">
        <v>1473</v>
      </c>
      <c r="J114" s="71"/>
      <c r="K114" s="71"/>
      <c r="L114" s="71"/>
      <c r="M114" s="72"/>
      <c r="N114" s="198" t="s">
        <v>140</v>
      </c>
      <c r="O114" s="72"/>
      <c r="P114" s="199">
        <v>12000.0</v>
      </c>
      <c r="Q114" s="71"/>
      <c r="R114" s="200">
        <v>0.0</v>
      </c>
      <c r="S114" s="72"/>
      <c r="T114" s="201" t="s">
        <v>75</v>
      </c>
      <c r="U114" s="72"/>
      <c r="V114" s="202" t="s">
        <v>1888</v>
      </c>
      <c r="W114" s="71"/>
      <c r="X114" s="72"/>
      <c r="Y114" s="202" t="s">
        <v>74</v>
      </c>
      <c r="Z114" s="72"/>
      <c r="AA114" s="178"/>
      <c r="AB114" s="178"/>
      <c r="AC114" s="178"/>
      <c r="AD114" s="178"/>
      <c r="AE114" s="178"/>
      <c r="AF114" s="178"/>
      <c r="AG114" s="178"/>
      <c r="AH114" s="178"/>
      <c r="AI114" s="178"/>
      <c r="AJ114" s="178"/>
      <c r="AK114" s="178"/>
      <c r="AL114" s="178"/>
      <c r="AM114" s="178"/>
      <c r="AN114" s="178"/>
      <c r="AO114" s="178"/>
      <c r="AP114" s="178"/>
      <c r="AQ114" s="178"/>
      <c r="AR114" s="178"/>
      <c r="AS114" s="178"/>
    </row>
    <row r="115" ht="16.5" customHeight="1" outlineLevel="1">
      <c r="A115" s="178"/>
      <c r="B115" s="141" t="s">
        <v>1658</v>
      </c>
      <c r="C115" s="142">
        <v>46106.70603927084</v>
      </c>
      <c r="D115" s="72"/>
      <c r="E115" s="143" t="s">
        <v>70</v>
      </c>
      <c r="F115" s="71"/>
      <c r="G115" s="143" t="s">
        <v>138</v>
      </c>
      <c r="H115" s="71"/>
      <c r="I115" s="143" t="s">
        <v>1659</v>
      </c>
      <c r="J115" s="71"/>
      <c r="K115" s="71"/>
      <c r="L115" s="71"/>
      <c r="M115" s="72"/>
      <c r="N115" s="198" t="s">
        <v>140</v>
      </c>
      <c r="O115" s="72"/>
      <c r="P115" s="199">
        <v>47500.0</v>
      </c>
      <c r="Q115" s="71"/>
      <c r="R115" s="200">
        <v>0.0</v>
      </c>
      <c r="S115" s="72"/>
      <c r="T115" s="201" t="s">
        <v>75</v>
      </c>
      <c r="U115" s="72"/>
      <c r="V115" s="202" t="s">
        <v>1888</v>
      </c>
      <c r="W115" s="71"/>
      <c r="X115" s="72"/>
      <c r="Y115" s="202" t="s">
        <v>74</v>
      </c>
      <c r="Z115" s="72"/>
      <c r="AA115" s="178"/>
      <c r="AB115" s="178"/>
      <c r="AC115" s="178"/>
      <c r="AD115" s="178"/>
      <c r="AE115" s="178"/>
      <c r="AF115" s="178"/>
      <c r="AG115" s="178"/>
      <c r="AH115" s="178"/>
      <c r="AI115" s="178"/>
      <c r="AJ115" s="178"/>
      <c r="AK115" s="178"/>
      <c r="AL115" s="178"/>
      <c r="AM115" s="178"/>
      <c r="AN115" s="178"/>
      <c r="AO115" s="178"/>
      <c r="AP115" s="178"/>
      <c r="AQ115" s="178"/>
      <c r="AR115" s="178"/>
      <c r="AS115" s="178"/>
    </row>
    <row r="116" ht="16.5" customHeight="1" outlineLevel="1">
      <c r="A116" s="178"/>
      <c r="B116" s="141" t="s">
        <v>1660</v>
      </c>
      <c r="C116" s="142">
        <v>46106.705020312496</v>
      </c>
      <c r="D116" s="72"/>
      <c r="E116" s="143" t="s">
        <v>7</v>
      </c>
      <c r="F116" s="71"/>
      <c r="G116" s="143" t="s">
        <v>143</v>
      </c>
      <c r="H116" s="71"/>
      <c r="I116" s="143" t="s">
        <v>1661</v>
      </c>
      <c r="J116" s="71"/>
      <c r="K116" s="71"/>
      <c r="L116" s="71"/>
      <c r="M116" s="72"/>
      <c r="N116" s="198" t="s">
        <v>140</v>
      </c>
      <c r="O116" s="72"/>
      <c r="P116" s="199">
        <v>95000.0</v>
      </c>
      <c r="Q116" s="71"/>
      <c r="R116" s="200">
        <v>0.0</v>
      </c>
      <c r="S116" s="72"/>
      <c r="T116" s="201" t="s">
        <v>75</v>
      </c>
      <c r="U116" s="72"/>
      <c r="V116" s="202" t="s">
        <v>1888</v>
      </c>
      <c r="W116" s="71"/>
      <c r="X116" s="72"/>
      <c r="Y116" s="202" t="s">
        <v>74</v>
      </c>
      <c r="Z116" s="72"/>
      <c r="AA116" s="178"/>
      <c r="AB116" s="178"/>
      <c r="AC116" s="178"/>
      <c r="AD116" s="178"/>
      <c r="AE116" s="178"/>
      <c r="AF116" s="178"/>
      <c r="AG116" s="178"/>
      <c r="AH116" s="178"/>
      <c r="AI116" s="178"/>
      <c r="AJ116" s="178"/>
      <c r="AK116" s="178"/>
      <c r="AL116" s="178"/>
      <c r="AM116" s="178"/>
      <c r="AN116" s="178"/>
      <c r="AO116" s="178"/>
      <c r="AP116" s="178"/>
      <c r="AQ116" s="178"/>
      <c r="AR116" s="178"/>
      <c r="AS116" s="178"/>
    </row>
    <row r="117" ht="16.5" customHeight="1" outlineLevel="1">
      <c r="A117" s="178"/>
      <c r="B117" s="141" t="s">
        <v>1677</v>
      </c>
      <c r="C117" s="142">
        <v>46105.01496998842</v>
      </c>
      <c r="D117" s="72"/>
      <c r="E117" s="143" t="s">
        <v>70</v>
      </c>
      <c r="F117" s="71"/>
      <c r="G117" s="143" t="s">
        <v>138</v>
      </c>
      <c r="H117" s="71"/>
      <c r="I117" s="143" t="s">
        <v>1678</v>
      </c>
      <c r="J117" s="71"/>
      <c r="K117" s="71"/>
      <c r="L117" s="71"/>
      <c r="M117" s="72"/>
      <c r="N117" s="198" t="s">
        <v>140</v>
      </c>
      <c r="O117" s="72"/>
      <c r="P117" s="199">
        <v>42500.0</v>
      </c>
      <c r="Q117" s="71"/>
      <c r="R117" s="200">
        <v>0.0</v>
      </c>
      <c r="S117" s="72"/>
      <c r="T117" s="201" t="s">
        <v>75</v>
      </c>
      <c r="U117" s="72"/>
      <c r="V117" s="202" t="s">
        <v>1888</v>
      </c>
      <c r="W117" s="71"/>
      <c r="X117" s="72"/>
      <c r="Y117" s="202" t="s">
        <v>74</v>
      </c>
      <c r="Z117" s="72"/>
      <c r="AA117" s="178"/>
      <c r="AB117" s="178"/>
      <c r="AC117" s="178"/>
      <c r="AD117" s="178"/>
      <c r="AE117" s="178"/>
      <c r="AF117" s="178"/>
      <c r="AG117" s="178"/>
      <c r="AH117" s="178"/>
      <c r="AI117" s="178"/>
      <c r="AJ117" s="178"/>
      <c r="AK117" s="178"/>
      <c r="AL117" s="178"/>
      <c r="AM117" s="178"/>
      <c r="AN117" s="178"/>
      <c r="AO117" s="178"/>
      <c r="AP117" s="178"/>
      <c r="AQ117" s="178"/>
      <c r="AR117" s="178"/>
      <c r="AS117" s="178"/>
    </row>
    <row r="118" ht="16.5" customHeight="1" outlineLevel="1">
      <c r="A118" s="178"/>
      <c r="B118" s="141" t="s">
        <v>1679</v>
      </c>
      <c r="C118" s="142">
        <v>46105.01362488426</v>
      </c>
      <c r="D118" s="72"/>
      <c r="E118" s="143" t="s">
        <v>7</v>
      </c>
      <c r="F118" s="71"/>
      <c r="G118" s="143" t="s">
        <v>143</v>
      </c>
      <c r="H118" s="71"/>
      <c r="I118" s="143" t="s">
        <v>1680</v>
      </c>
      <c r="J118" s="71"/>
      <c r="K118" s="71"/>
      <c r="L118" s="71"/>
      <c r="M118" s="72"/>
      <c r="N118" s="198" t="s">
        <v>140</v>
      </c>
      <c r="O118" s="72"/>
      <c r="P118" s="199">
        <v>85000.0</v>
      </c>
      <c r="Q118" s="71"/>
      <c r="R118" s="200">
        <v>0.0</v>
      </c>
      <c r="S118" s="72"/>
      <c r="T118" s="201" t="s">
        <v>75</v>
      </c>
      <c r="U118" s="72"/>
      <c r="V118" s="202" t="s">
        <v>1888</v>
      </c>
      <c r="W118" s="71"/>
      <c r="X118" s="72"/>
      <c r="Y118" s="202" t="s">
        <v>74</v>
      </c>
      <c r="Z118" s="72"/>
      <c r="AA118" s="178"/>
      <c r="AB118" s="178"/>
      <c r="AC118" s="178"/>
      <c r="AD118" s="178"/>
      <c r="AE118" s="178"/>
      <c r="AF118" s="178"/>
      <c r="AG118" s="178"/>
      <c r="AH118" s="178"/>
      <c r="AI118" s="178"/>
      <c r="AJ118" s="178"/>
      <c r="AK118" s="178"/>
      <c r="AL118" s="178"/>
      <c r="AM118" s="178"/>
      <c r="AN118" s="178"/>
      <c r="AO118" s="178"/>
      <c r="AP118" s="178"/>
      <c r="AQ118" s="178"/>
      <c r="AR118" s="178"/>
      <c r="AS118" s="178"/>
    </row>
    <row r="119" ht="16.5" customHeight="1" outlineLevel="1">
      <c r="A119" s="178"/>
      <c r="B119" s="141" t="s">
        <v>1681</v>
      </c>
      <c r="C119" s="142">
        <v>46103.6102333912</v>
      </c>
      <c r="D119" s="72"/>
      <c r="E119" s="143" t="s">
        <v>70</v>
      </c>
      <c r="F119" s="71"/>
      <c r="G119" s="143" t="s">
        <v>138</v>
      </c>
      <c r="H119" s="71"/>
      <c r="I119" s="143" t="s">
        <v>1682</v>
      </c>
      <c r="J119" s="71"/>
      <c r="K119" s="71"/>
      <c r="L119" s="71"/>
      <c r="M119" s="72"/>
      <c r="N119" s="198" t="s">
        <v>140</v>
      </c>
      <c r="O119" s="72"/>
      <c r="P119" s="199">
        <v>50000.0</v>
      </c>
      <c r="Q119" s="71"/>
      <c r="R119" s="200">
        <v>0.0</v>
      </c>
      <c r="S119" s="72"/>
      <c r="T119" s="201" t="s">
        <v>75</v>
      </c>
      <c r="U119" s="72"/>
      <c r="V119" s="202" t="s">
        <v>1888</v>
      </c>
      <c r="W119" s="71"/>
      <c r="X119" s="72"/>
      <c r="Y119" s="202" t="s">
        <v>74</v>
      </c>
      <c r="Z119" s="72"/>
      <c r="AA119" s="178"/>
      <c r="AB119" s="178"/>
      <c r="AC119" s="178"/>
      <c r="AD119" s="178"/>
      <c r="AE119" s="178"/>
      <c r="AF119" s="178"/>
      <c r="AG119" s="178"/>
      <c r="AH119" s="178"/>
      <c r="AI119" s="178"/>
      <c r="AJ119" s="178"/>
      <c r="AK119" s="178"/>
      <c r="AL119" s="178"/>
      <c r="AM119" s="178"/>
      <c r="AN119" s="178"/>
      <c r="AO119" s="178"/>
      <c r="AP119" s="178"/>
      <c r="AQ119" s="178"/>
      <c r="AR119" s="178"/>
      <c r="AS119" s="178"/>
    </row>
    <row r="120" ht="16.5" customHeight="1" outlineLevel="1">
      <c r="A120" s="178"/>
      <c r="B120" s="141" t="s">
        <v>1683</v>
      </c>
      <c r="C120" s="142">
        <v>46103.56400193287</v>
      </c>
      <c r="D120" s="72"/>
      <c r="E120" s="143" t="s">
        <v>7</v>
      </c>
      <c r="F120" s="71"/>
      <c r="G120" s="143" t="s">
        <v>143</v>
      </c>
      <c r="H120" s="71"/>
      <c r="I120" s="143" t="s">
        <v>1684</v>
      </c>
      <c r="J120" s="71"/>
      <c r="K120" s="71"/>
      <c r="L120" s="71"/>
      <c r="M120" s="72"/>
      <c r="N120" s="198" t="s">
        <v>140</v>
      </c>
      <c r="O120" s="72"/>
      <c r="P120" s="199">
        <v>100000.0</v>
      </c>
      <c r="Q120" s="71"/>
      <c r="R120" s="200">
        <v>0.0</v>
      </c>
      <c r="S120" s="72"/>
      <c r="T120" s="201" t="s">
        <v>75</v>
      </c>
      <c r="U120" s="72"/>
      <c r="V120" s="202" t="s">
        <v>1888</v>
      </c>
      <c r="W120" s="71"/>
      <c r="X120" s="72"/>
      <c r="Y120" s="202" t="s">
        <v>74</v>
      </c>
      <c r="Z120" s="72"/>
      <c r="AA120" s="178"/>
      <c r="AB120" s="178"/>
      <c r="AC120" s="178"/>
      <c r="AD120" s="178"/>
      <c r="AE120" s="178"/>
      <c r="AF120" s="178"/>
      <c r="AG120" s="178"/>
      <c r="AH120" s="178"/>
      <c r="AI120" s="178"/>
      <c r="AJ120" s="178"/>
      <c r="AK120" s="178"/>
      <c r="AL120" s="178"/>
      <c r="AM120" s="178"/>
      <c r="AN120" s="178"/>
      <c r="AO120" s="178"/>
      <c r="AP120" s="178"/>
      <c r="AQ120" s="178"/>
      <c r="AR120" s="178"/>
      <c r="AS120" s="178"/>
    </row>
    <row r="121" ht="16.5" customHeight="1" outlineLevel="1">
      <c r="A121" s="178"/>
      <c r="B121" s="141" t="s">
        <v>1691</v>
      </c>
      <c r="C121" s="142">
        <v>46103.50310047454</v>
      </c>
      <c r="D121" s="72"/>
      <c r="E121" s="143" t="s">
        <v>7</v>
      </c>
      <c r="F121" s="71"/>
      <c r="G121" s="143" t="s">
        <v>138</v>
      </c>
      <c r="H121" s="71"/>
      <c r="I121" s="143" t="s">
        <v>1692</v>
      </c>
      <c r="J121" s="71"/>
      <c r="K121" s="71"/>
      <c r="L121" s="71"/>
      <c r="M121" s="72"/>
      <c r="N121" s="198" t="s">
        <v>140</v>
      </c>
      <c r="O121" s="72"/>
      <c r="P121" s="199">
        <v>20000.0</v>
      </c>
      <c r="Q121" s="71"/>
      <c r="R121" s="200">
        <v>0.0</v>
      </c>
      <c r="S121" s="72"/>
      <c r="T121" s="201" t="s">
        <v>75</v>
      </c>
      <c r="U121" s="72"/>
      <c r="V121" s="202" t="s">
        <v>1889</v>
      </c>
      <c r="W121" s="71"/>
      <c r="X121" s="72"/>
      <c r="Y121" s="202" t="s">
        <v>74</v>
      </c>
      <c r="Z121" s="72"/>
      <c r="AA121" s="178"/>
      <c r="AB121" s="178"/>
      <c r="AC121" s="178"/>
      <c r="AD121" s="178"/>
      <c r="AE121" s="178"/>
      <c r="AF121" s="178"/>
      <c r="AG121" s="178"/>
      <c r="AH121" s="178"/>
      <c r="AI121" s="178"/>
      <c r="AJ121" s="178"/>
      <c r="AK121" s="178"/>
      <c r="AL121" s="178"/>
      <c r="AM121" s="178"/>
      <c r="AN121" s="178"/>
      <c r="AO121" s="178"/>
      <c r="AP121" s="178"/>
      <c r="AQ121" s="178"/>
      <c r="AR121" s="178"/>
      <c r="AS121" s="178"/>
    </row>
    <row r="122" ht="16.5" customHeight="1" outlineLevel="1">
      <c r="A122" s="178"/>
      <c r="B122" s="141" t="s">
        <v>1698</v>
      </c>
      <c r="C122" s="142">
        <v>46102.537268935186</v>
      </c>
      <c r="D122" s="72"/>
      <c r="E122" s="143" t="s">
        <v>70</v>
      </c>
      <c r="F122" s="71"/>
      <c r="G122" s="143" t="s">
        <v>1472</v>
      </c>
      <c r="H122" s="71"/>
      <c r="I122" s="143" t="s">
        <v>1699</v>
      </c>
      <c r="J122" s="71"/>
      <c r="K122" s="71"/>
      <c r="L122" s="71"/>
      <c r="M122" s="72"/>
      <c r="N122" s="198" t="s">
        <v>1700</v>
      </c>
      <c r="O122" s="72"/>
      <c r="P122" s="199">
        <v>27500.0</v>
      </c>
      <c r="Q122" s="71"/>
      <c r="R122" s="200">
        <v>0.0</v>
      </c>
      <c r="S122" s="72"/>
      <c r="T122" s="201" t="s">
        <v>75</v>
      </c>
      <c r="U122" s="72"/>
      <c r="V122" s="202" t="s">
        <v>1890</v>
      </c>
      <c r="W122" s="71"/>
      <c r="X122" s="72"/>
      <c r="Y122" s="202" t="s">
        <v>626</v>
      </c>
      <c r="Z122" s="72"/>
      <c r="AA122" s="178"/>
      <c r="AB122" s="178"/>
      <c r="AC122" s="178"/>
      <c r="AD122" s="178"/>
      <c r="AE122" s="178"/>
      <c r="AF122" s="178"/>
      <c r="AG122" s="178"/>
      <c r="AH122" s="178"/>
      <c r="AI122" s="178"/>
      <c r="AJ122" s="178"/>
      <c r="AK122" s="178"/>
      <c r="AL122" s="178"/>
      <c r="AM122" s="178"/>
      <c r="AN122" s="178"/>
      <c r="AO122" s="178"/>
      <c r="AP122" s="178"/>
      <c r="AQ122" s="178"/>
      <c r="AR122" s="178"/>
      <c r="AS122" s="178"/>
    </row>
    <row r="123" ht="16.5" customHeight="1" outlineLevel="1">
      <c r="A123" s="178"/>
      <c r="B123" s="141" t="s">
        <v>1701</v>
      </c>
      <c r="C123" s="142">
        <v>46102.535986504634</v>
      </c>
      <c r="D123" s="72"/>
      <c r="E123" s="143" t="s">
        <v>70</v>
      </c>
      <c r="F123" s="71"/>
      <c r="G123" s="143" t="s">
        <v>1472</v>
      </c>
      <c r="H123" s="71"/>
      <c r="I123" s="143" t="s">
        <v>1699</v>
      </c>
      <c r="J123" s="71"/>
      <c r="K123" s="71"/>
      <c r="L123" s="71"/>
      <c r="M123" s="72"/>
      <c r="N123" s="198" t="s">
        <v>1700</v>
      </c>
      <c r="O123" s="72"/>
      <c r="P123" s="199">
        <v>27500.0</v>
      </c>
      <c r="Q123" s="71"/>
      <c r="R123" s="200">
        <v>0.0</v>
      </c>
      <c r="S123" s="72"/>
      <c r="T123" s="201" t="s">
        <v>75</v>
      </c>
      <c r="U123" s="72"/>
      <c r="V123" s="202" t="s">
        <v>1888</v>
      </c>
      <c r="W123" s="71"/>
      <c r="X123" s="72"/>
      <c r="Y123" s="202" t="s">
        <v>74</v>
      </c>
      <c r="Z123" s="72"/>
      <c r="AA123" s="178"/>
      <c r="AB123" s="178"/>
      <c r="AC123" s="178"/>
      <c r="AD123" s="178"/>
      <c r="AE123" s="178"/>
      <c r="AF123" s="178"/>
      <c r="AG123" s="178"/>
      <c r="AH123" s="178"/>
      <c r="AI123" s="178"/>
      <c r="AJ123" s="178"/>
      <c r="AK123" s="178"/>
      <c r="AL123" s="178"/>
      <c r="AM123" s="178"/>
      <c r="AN123" s="178"/>
      <c r="AO123" s="178"/>
      <c r="AP123" s="178"/>
      <c r="AQ123" s="178"/>
      <c r="AR123" s="178"/>
      <c r="AS123" s="178"/>
    </row>
    <row r="124" ht="16.5" customHeight="1" outlineLevel="1">
      <c r="A124" s="178"/>
      <c r="B124" s="141" t="s">
        <v>1702</v>
      </c>
      <c r="C124" s="142">
        <v>46102.532931319445</v>
      </c>
      <c r="D124" s="72"/>
      <c r="E124" s="143" t="s">
        <v>7</v>
      </c>
      <c r="F124" s="71"/>
      <c r="G124" s="143" t="s">
        <v>138</v>
      </c>
      <c r="H124" s="71"/>
      <c r="I124" s="143" t="s">
        <v>1703</v>
      </c>
      <c r="J124" s="71"/>
      <c r="K124" s="71"/>
      <c r="L124" s="71"/>
      <c r="M124" s="72"/>
      <c r="N124" s="198" t="s">
        <v>140</v>
      </c>
      <c r="O124" s="72"/>
      <c r="P124" s="199">
        <v>20000.0</v>
      </c>
      <c r="Q124" s="71"/>
      <c r="R124" s="200">
        <v>0.0</v>
      </c>
      <c r="S124" s="72"/>
      <c r="T124" s="201" t="s">
        <v>75</v>
      </c>
      <c r="U124" s="72"/>
      <c r="V124" s="202" t="s">
        <v>1889</v>
      </c>
      <c r="W124" s="71"/>
      <c r="X124" s="72"/>
      <c r="Y124" s="202" t="s">
        <v>74</v>
      </c>
      <c r="Z124" s="72"/>
      <c r="AA124" s="178"/>
      <c r="AB124" s="178"/>
      <c r="AC124" s="178"/>
      <c r="AD124" s="178"/>
      <c r="AE124" s="178"/>
      <c r="AF124" s="178"/>
      <c r="AG124" s="178"/>
      <c r="AH124" s="178"/>
      <c r="AI124" s="178"/>
      <c r="AJ124" s="178"/>
      <c r="AK124" s="178"/>
      <c r="AL124" s="178"/>
      <c r="AM124" s="178"/>
      <c r="AN124" s="178"/>
      <c r="AO124" s="178"/>
      <c r="AP124" s="178"/>
      <c r="AQ124" s="178"/>
      <c r="AR124" s="178"/>
      <c r="AS124" s="178"/>
    </row>
    <row r="125" ht="16.5" customHeight="1" outlineLevel="1">
      <c r="A125" s="178"/>
      <c r="B125" s="141" t="s">
        <v>1704</v>
      </c>
      <c r="C125" s="142">
        <v>46102.53239716435</v>
      </c>
      <c r="D125" s="72"/>
      <c r="E125" s="143" t="s">
        <v>7</v>
      </c>
      <c r="F125" s="71"/>
      <c r="G125" s="143" t="s">
        <v>138</v>
      </c>
      <c r="H125" s="71"/>
      <c r="I125" s="143" t="s">
        <v>1705</v>
      </c>
      <c r="J125" s="71"/>
      <c r="K125" s="71"/>
      <c r="L125" s="71"/>
      <c r="M125" s="72"/>
      <c r="N125" s="198" t="s">
        <v>140</v>
      </c>
      <c r="O125" s="72"/>
      <c r="P125" s="199">
        <v>20000.0</v>
      </c>
      <c r="Q125" s="71"/>
      <c r="R125" s="200">
        <v>0.0</v>
      </c>
      <c r="S125" s="72"/>
      <c r="T125" s="201" t="s">
        <v>75</v>
      </c>
      <c r="U125" s="72"/>
      <c r="V125" s="202" t="s">
        <v>1889</v>
      </c>
      <c r="W125" s="71"/>
      <c r="X125" s="72"/>
      <c r="Y125" s="202" t="s">
        <v>74</v>
      </c>
      <c r="Z125" s="72"/>
      <c r="AA125" s="178"/>
      <c r="AB125" s="178"/>
      <c r="AC125" s="178"/>
      <c r="AD125" s="178"/>
      <c r="AE125" s="178"/>
      <c r="AF125" s="178"/>
      <c r="AG125" s="178"/>
      <c r="AH125" s="178"/>
      <c r="AI125" s="178"/>
      <c r="AJ125" s="178"/>
      <c r="AK125" s="178"/>
      <c r="AL125" s="178"/>
      <c r="AM125" s="178"/>
      <c r="AN125" s="178"/>
      <c r="AO125" s="178"/>
      <c r="AP125" s="178"/>
      <c r="AQ125" s="178"/>
      <c r="AR125" s="178"/>
      <c r="AS125" s="178"/>
    </row>
    <row r="126" ht="16.5" customHeight="1" outlineLevel="1">
      <c r="A126" s="178"/>
      <c r="B126" s="141" t="s">
        <v>1713</v>
      </c>
      <c r="C126" s="142">
        <v>46101.98233324074</v>
      </c>
      <c r="D126" s="72"/>
      <c r="E126" s="143" t="s">
        <v>70</v>
      </c>
      <c r="F126" s="71"/>
      <c r="G126" s="143" t="s">
        <v>196</v>
      </c>
      <c r="H126" s="71"/>
      <c r="I126" s="143" t="s">
        <v>1714</v>
      </c>
      <c r="J126" s="71"/>
      <c r="K126" s="71"/>
      <c r="L126" s="71"/>
      <c r="M126" s="72"/>
      <c r="N126" s="198" t="s">
        <v>150</v>
      </c>
      <c r="O126" s="72"/>
      <c r="P126" s="199">
        <v>16927.0</v>
      </c>
      <c r="Q126" s="71"/>
      <c r="R126" s="200">
        <v>0.0</v>
      </c>
      <c r="S126" s="72"/>
      <c r="T126" s="201" t="s">
        <v>75</v>
      </c>
      <c r="U126" s="72"/>
      <c r="V126" s="202" t="s">
        <v>1888</v>
      </c>
      <c r="W126" s="71"/>
      <c r="X126" s="72"/>
      <c r="Y126" s="202" t="s">
        <v>74</v>
      </c>
      <c r="Z126" s="72"/>
      <c r="AA126" s="178"/>
      <c r="AB126" s="178"/>
      <c r="AC126" s="178"/>
      <c r="AD126" s="178"/>
      <c r="AE126" s="178"/>
      <c r="AF126" s="178"/>
      <c r="AG126" s="178"/>
      <c r="AH126" s="178"/>
      <c r="AI126" s="178"/>
      <c r="AJ126" s="178"/>
      <c r="AK126" s="178"/>
      <c r="AL126" s="178"/>
      <c r="AM126" s="178"/>
      <c r="AN126" s="178"/>
      <c r="AO126" s="178"/>
      <c r="AP126" s="178"/>
      <c r="AQ126" s="178"/>
      <c r="AR126" s="178"/>
      <c r="AS126" s="178"/>
    </row>
    <row r="127" ht="16.5" customHeight="1" outlineLevel="1">
      <c r="A127" s="178"/>
      <c r="B127" s="141" t="s">
        <v>1715</v>
      </c>
      <c r="C127" s="142">
        <v>46101.9807868287</v>
      </c>
      <c r="D127" s="72"/>
      <c r="E127" s="143" t="s">
        <v>7</v>
      </c>
      <c r="F127" s="71"/>
      <c r="G127" s="143" t="s">
        <v>138</v>
      </c>
      <c r="H127" s="71"/>
      <c r="I127" s="143" t="s">
        <v>1716</v>
      </c>
      <c r="J127" s="71"/>
      <c r="K127" s="71"/>
      <c r="L127" s="71"/>
      <c r="M127" s="72"/>
      <c r="N127" s="198" t="s">
        <v>140</v>
      </c>
      <c r="O127" s="72"/>
      <c r="P127" s="199">
        <v>25000.0</v>
      </c>
      <c r="Q127" s="71"/>
      <c r="R127" s="200">
        <v>0.0</v>
      </c>
      <c r="S127" s="72"/>
      <c r="T127" s="201" t="s">
        <v>75</v>
      </c>
      <c r="U127" s="72"/>
      <c r="V127" s="202" t="s">
        <v>1888</v>
      </c>
      <c r="W127" s="71"/>
      <c r="X127" s="72"/>
      <c r="Y127" s="202" t="s">
        <v>74</v>
      </c>
      <c r="Z127" s="72"/>
      <c r="AA127" s="178"/>
      <c r="AB127" s="178"/>
      <c r="AC127" s="178"/>
      <c r="AD127" s="178"/>
      <c r="AE127" s="178"/>
      <c r="AF127" s="178"/>
      <c r="AG127" s="178"/>
      <c r="AH127" s="178"/>
      <c r="AI127" s="178"/>
      <c r="AJ127" s="178"/>
      <c r="AK127" s="178"/>
      <c r="AL127" s="178"/>
      <c r="AM127" s="178"/>
      <c r="AN127" s="178"/>
      <c r="AO127" s="178"/>
      <c r="AP127" s="178"/>
      <c r="AQ127" s="178"/>
      <c r="AR127" s="178"/>
      <c r="AS127" s="178"/>
    </row>
    <row r="128" ht="16.5" customHeight="1" outlineLevel="1">
      <c r="A128" s="178"/>
      <c r="B128" s="141" t="s">
        <v>1724</v>
      </c>
      <c r="C128" s="142">
        <v>46101.35312179398</v>
      </c>
      <c r="D128" s="72"/>
      <c r="E128" s="143" t="s">
        <v>7</v>
      </c>
      <c r="F128" s="71"/>
      <c r="G128" s="143" t="s">
        <v>138</v>
      </c>
      <c r="H128" s="71"/>
      <c r="I128" s="143" t="s">
        <v>1725</v>
      </c>
      <c r="J128" s="71"/>
      <c r="K128" s="71"/>
      <c r="L128" s="71"/>
      <c r="M128" s="72"/>
      <c r="N128" s="198" t="s">
        <v>140</v>
      </c>
      <c r="O128" s="72"/>
      <c r="P128" s="199">
        <v>40000.0</v>
      </c>
      <c r="Q128" s="71"/>
      <c r="R128" s="200">
        <v>0.0</v>
      </c>
      <c r="S128" s="72"/>
      <c r="T128" s="201" t="s">
        <v>67</v>
      </c>
      <c r="U128" s="72"/>
      <c r="V128" s="202" t="s">
        <v>1888</v>
      </c>
      <c r="W128" s="71"/>
      <c r="X128" s="72"/>
      <c r="Y128" s="202" t="s">
        <v>74</v>
      </c>
      <c r="Z128" s="72"/>
      <c r="AA128" s="178"/>
      <c r="AB128" s="178"/>
      <c r="AC128" s="178"/>
      <c r="AD128" s="178"/>
      <c r="AE128" s="178"/>
      <c r="AF128" s="178"/>
      <c r="AG128" s="178"/>
      <c r="AH128" s="178"/>
      <c r="AI128" s="178"/>
      <c r="AJ128" s="178"/>
      <c r="AK128" s="178"/>
      <c r="AL128" s="178"/>
      <c r="AM128" s="178"/>
      <c r="AN128" s="178"/>
      <c r="AO128" s="178"/>
      <c r="AP128" s="178"/>
      <c r="AQ128" s="178"/>
      <c r="AR128" s="178"/>
      <c r="AS128" s="178"/>
    </row>
    <row r="129" ht="16.5" customHeight="1" outlineLevel="1">
      <c r="A129" s="178"/>
      <c r="B129" s="141" t="s">
        <v>1726</v>
      </c>
      <c r="C129" s="142">
        <v>46101.352708148144</v>
      </c>
      <c r="D129" s="72"/>
      <c r="E129" s="143" t="s">
        <v>7</v>
      </c>
      <c r="F129" s="71"/>
      <c r="G129" s="143" t="s">
        <v>138</v>
      </c>
      <c r="H129" s="71"/>
      <c r="I129" s="143" t="s">
        <v>1725</v>
      </c>
      <c r="J129" s="71"/>
      <c r="K129" s="71"/>
      <c r="L129" s="71"/>
      <c r="M129" s="72"/>
      <c r="N129" s="198" t="s">
        <v>140</v>
      </c>
      <c r="O129" s="72"/>
      <c r="P129" s="199">
        <v>54000.0</v>
      </c>
      <c r="Q129" s="71"/>
      <c r="R129" s="200">
        <v>0.0</v>
      </c>
      <c r="S129" s="72"/>
      <c r="T129" s="201" t="s">
        <v>75</v>
      </c>
      <c r="U129" s="72"/>
      <c r="V129" s="202" t="s">
        <v>1888</v>
      </c>
      <c r="W129" s="71"/>
      <c r="X129" s="72"/>
      <c r="Y129" s="202" t="s">
        <v>74</v>
      </c>
      <c r="Z129" s="72"/>
      <c r="AA129" s="178"/>
      <c r="AB129" s="178"/>
      <c r="AC129" s="178"/>
      <c r="AD129" s="178"/>
      <c r="AE129" s="178"/>
      <c r="AF129" s="178"/>
      <c r="AG129" s="178"/>
      <c r="AH129" s="178"/>
      <c r="AI129" s="178"/>
      <c r="AJ129" s="178"/>
      <c r="AK129" s="178"/>
      <c r="AL129" s="178"/>
      <c r="AM129" s="178"/>
      <c r="AN129" s="178"/>
      <c r="AO129" s="178"/>
      <c r="AP129" s="178"/>
      <c r="AQ129" s="178"/>
      <c r="AR129" s="178"/>
      <c r="AS129" s="178"/>
    </row>
    <row r="130" ht="16.5" customHeight="1" outlineLevel="1">
      <c r="A130" s="178"/>
      <c r="B130" s="141" t="s">
        <v>1729</v>
      </c>
      <c r="C130" s="142">
        <v>46099.92306664352</v>
      </c>
      <c r="D130" s="72"/>
      <c r="E130" s="143" t="s">
        <v>7</v>
      </c>
      <c r="F130" s="71"/>
      <c r="G130" s="143" t="s">
        <v>138</v>
      </c>
      <c r="H130" s="71"/>
      <c r="I130" s="143" t="s">
        <v>1730</v>
      </c>
      <c r="J130" s="71"/>
      <c r="K130" s="71"/>
      <c r="L130" s="71"/>
      <c r="M130" s="72"/>
      <c r="N130" s="198" t="s">
        <v>140</v>
      </c>
      <c r="O130" s="72"/>
      <c r="P130" s="199">
        <v>30000.0</v>
      </c>
      <c r="Q130" s="71"/>
      <c r="R130" s="200">
        <v>0.0</v>
      </c>
      <c r="S130" s="72"/>
      <c r="T130" s="201" t="s">
        <v>67</v>
      </c>
      <c r="U130" s="72"/>
      <c r="V130" s="202" t="s">
        <v>1888</v>
      </c>
      <c r="W130" s="71"/>
      <c r="X130" s="72"/>
      <c r="Y130" s="202" t="s">
        <v>74</v>
      </c>
      <c r="Z130" s="72"/>
      <c r="AA130" s="178"/>
      <c r="AB130" s="178"/>
      <c r="AC130" s="178"/>
      <c r="AD130" s="178"/>
      <c r="AE130" s="178"/>
      <c r="AF130" s="178"/>
      <c r="AG130" s="178"/>
      <c r="AH130" s="178"/>
      <c r="AI130" s="178"/>
      <c r="AJ130" s="178"/>
      <c r="AK130" s="178"/>
      <c r="AL130" s="178"/>
      <c r="AM130" s="178"/>
      <c r="AN130" s="178"/>
      <c r="AO130" s="178"/>
      <c r="AP130" s="178"/>
      <c r="AQ130" s="178"/>
      <c r="AR130" s="178"/>
      <c r="AS130" s="178"/>
    </row>
    <row r="131" ht="16.5" customHeight="1" outlineLevel="1">
      <c r="A131" s="178"/>
      <c r="B131" s="141" t="s">
        <v>1798</v>
      </c>
      <c r="C131" s="142">
        <v>46093.63535585648</v>
      </c>
      <c r="D131" s="72"/>
      <c r="E131" s="143" t="s">
        <v>70</v>
      </c>
      <c r="F131" s="71"/>
      <c r="G131" s="143" t="s">
        <v>196</v>
      </c>
      <c r="H131" s="71"/>
      <c r="I131" s="143" t="s">
        <v>1799</v>
      </c>
      <c r="J131" s="71"/>
      <c r="K131" s="71"/>
      <c r="L131" s="71"/>
      <c r="M131" s="72"/>
      <c r="N131" s="198" t="s">
        <v>1612</v>
      </c>
      <c r="O131" s="72"/>
      <c r="P131" s="199">
        <v>230000.0</v>
      </c>
      <c r="Q131" s="71"/>
      <c r="R131" s="200">
        <v>0.0</v>
      </c>
      <c r="S131" s="72"/>
      <c r="T131" s="201" t="s">
        <v>67</v>
      </c>
      <c r="U131" s="72"/>
      <c r="V131" s="202" t="s">
        <v>1888</v>
      </c>
      <c r="W131" s="71"/>
      <c r="X131" s="72"/>
      <c r="Y131" s="202" t="s">
        <v>74</v>
      </c>
      <c r="Z131" s="72"/>
      <c r="AA131" s="178"/>
      <c r="AB131" s="178"/>
      <c r="AC131" s="178"/>
      <c r="AD131" s="178"/>
      <c r="AE131" s="178"/>
      <c r="AF131" s="178"/>
      <c r="AG131" s="178"/>
      <c r="AH131" s="178"/>
      <c r="AI131" s="178"/>
      <c r="AJ131" s="178"/>
      <c r="AK131" s="178"/>
      <c r="AL131" s="178"/>
      <c r="AM131" s="178"/>
      <c r="AN131" s="178"/>
      <c r="AO131" s="178"/>
      <c r="AP131" s="178"/>
      <c r="AQ131" s="178"/>
      <c r="AR131" s="178"/>
      <c r="AS131" s="178"/>
    </row>
    <row r="132" ht="16.5" customHeight="1" outlineLevel="1">
      <c r="A132" s="178"/>
      <c r="B132" s="141" t="s">
        <v>1803</v>
      </c>
      <c r="C132" s="142">
        <v>46092.25769641204</v>
      </c>
      <c r="D132" s="72"/>
      <c r="E132" s="143" t="s">
        <v>70</v>
      </c>
      <c r="F132" s="71"/>
      <c r="G132" s="143" t="s">
        <v>196</v>
      </c>
      <c r="H132" s="71"/>
      <c r="I132" s="143" t="s">
        <v>1804</v>
      </c>
      <c r="J132" s="71"/>
      <c r="K132" s="71"/>
      <c r="L132" s="71"/>
      <c r="M132" s="72"/>
      <c r="N132" s="198" t="s">
        <v>1612</v>
      </c>
      <c r="O132" s="72"/>
      <c r="P132" s="199">
        <v>235638.0</v>
      </c>
      <c r="Q132" s="71"/>
      <c r="R132" s="200">
        <v>0.0</v>
      </c>
      <c r="S132" s="72"/>
      <c r="T132" s="201" t="s">
        <v>75</v>
      </c>
      <c r="U132" s="72"/>
      <c r="V132" s="202" t="s">
        <v>1888</v>
      </c>
      <c r="W132" s="71"/>
      <c r="X132" s="72"/>
      <c r="Y132" s="202" t="s">
        <v>74</v>
      </c>
      <c r="Z132" s="72"/>
      <c r="AA132" s="178"/>
      <c r="AB132" s="178"/>
      <c r="AC132" s="178"/>
      <c r="AD132" s="178"/>
      <c r="AE132" s="178"/>
      <c r="AF132" s="178"/>
      <c r="AG132" s="178"/>
      <c r="AH132" s="178"/>
      <c r="AI132" s="178"/>
      <c r="AJ132" s="178"/>
      <c r="AK132" s="178"/>
      <c r="AL132" s="178"/>
      <c r="AM132" s="178"/>
      <c r="AN132" s="178"/>
      <c r="AO132" s="178"/>
      <c r="AP132" s="178"/>
      <c r="AQ132" s="178"/>
      <c r="AR132" s="178"/>
      <c r="AS132" s="178"/>
    </row>
    <row r="133" ht="16.5" customHeight="1" outlineLevel="1">
      <c r="A133" s="178"/>
      <c r="B133" s="141" t="s">
        <v>1853</v>
      </c>
      <c r="C133" s="142">
        <v>46084.85206065972</v>
      </c>
      <c r="D133" s="72"/>
      <c r="E133" s="143" t="s">
        <v>70</v>
      </c>
      <c r="F133" s="71"/>
      <c r="G133" s="143" t="s">
        <v>196</v>
      </c>
      <c r="H133" s="71"/>
      <c r="I133" s="143" t="s">
        <v>1854</v>
      </c>
      <c r="J133" s="71"/>
      <c r="K133" s="71"/>
      <c r="L133" s="71"/>
      <c r="M133" s="72"/>
      <c r="N133" s="198" t="s">
        <v>150</v>
      </c>
      <c r="O133" s="72"/>
      <c r="P133" s="199">
        <v>50000.0</v>
      </c>
      <c r="Q133" s="71"/>
      <c r="R133" s="200">
        <v>0.0</v>
      </c>
      <c r="S133" s="72"/>
      <c r="T133" s="201" t="s">
        <v>67</v>
      </c>
      <c r="U133" s="72"/>
      <c r="V133" s="202" t="s">
        <v>1888</v>
      </c>
      <c r="W133" s="71"/>
      <c r="X133" s="72"/>
      <c r="Y133" s="202" t="s">
        <v>74</v>
      </c>
      <c r="Z133" s="72"/>
      <c r="AA133" s="178"/>
      <c r="AB133" s="178"/>
      <c r="AC133" s="178"/>
      <c r="AD133" s="178"/>
      <c r="AE133" s="178"/>
      <c r="AF133" s="178"/>
      <c r="AG133" s="178"/>
      <c r="AH133" s="178"/>
      <c r="AI133" s="178"/>
      <c r="AJ133" s="178"/>
      <c r="AK133" s="178"/>
      <c r="AL133" s="178"/>
      <c r="AM133" s="178"/>
      <c r="AN133" s="178"/>
      <c r="AO133" s="178"/>
      <c r="AP133" s="178"/>
      <c r="AQ133" s="178"/>
      <c r="AR133" s="178"/>
      <c r="AS133" s="178"/>
    </row>
    <row r="134" ht="16.5" customHeight="1" outlineLevel="1">
      <c r="A134" s="178"/>
      <c r="B134" s="141"/>
      <c r="C134" s="142"/>
      <c r="D134" s="72"/>
      <c r="E134" s="143"/>
      <c r="F134" s="71"/>
      <c r="G134" s="143"/>
      <c r="H134" s="71"/>
      <c r="I134" s="143"/>
      <c r="J134" s="71"/>
      <c r="K134" s="71"/>
      <c r="L134" s="71"/>
      <c r="M134" s="72"/>
      <c r="N134" s="198"/>
      <c r="O134" s="72"/>
      <c r="P134" s="199"/>
      <c r="Q134" s="71"/>
      <c r="R134" s="200"/>
      <c r="S134" s="72"/>
      <c r="T134" s="201"/>
      <c r="U134" s="72"/>
      <c r="V134" s="202"/>
      <c r="W134" s="71"/>
      <c r="X134" s="72"/>
      <c r="Y134" s="202"/>
      <c r="Z134" s="72"/>
      <c r="AA134" s="178"/>
      <c r="AB134" s="178"/>
      <c r="AC134" s="178"/>
      <c r="AD134" s="178"/>
      <c r="AE134" s="178"/>
      <c r="AF134" s="178"/>
      <c r="AG134" s="178"/>
      <c r="AH134" s="178"/>
      <c r="AI134" s="178"/>
      <c r="AJ134" s="178"/>
      <c r="AK134" s="178"/>
      <c r="AL134" s="178"/>
      <c r="AM134" s="178"/>
      <c r="AN134" s="178"/>
      <c r="AO134" s="178"/>
      <c r="AP134" s="178"/>
      <c r="AQ134" s="178"/>
      <c r="AR134" s="178"/>
      <c r="AS134" s="178"/>
    </row>
    <row r="135" ht="16.5" customHeight="1" outlineLevel="1">
      <c r="A135" s="178"/>
      <c r="B135" s="141"/>
      <c r="C135" s="142"/>
      <c r="D135" s="72"/>
      <c r="E135" s="143"/>
      <c r="F135" s="71"/>
      <c r="G135" s="143"/>
      <c r="H135" s="71"/>
      <c r="I135" s="143"/>
      <c r="J135" s="71"/>
      <c r="K135" s="71"/>
      <c r="L135" s="71"/>
      <c r="M135" s="72"/>
      <c r="N135" s="198"/>
      <c r="O135" s="72"/>
      <c r="P135" s="199"/>
      <c r="Q135" s="71"/>
      <c r="R135" s="200"/>
      <c r="S135" s="72"/>
      <c r="T135" s="201"/>
      <c r="U135" s="72"/>
      <c r="V135" s="202"/>
      <c r="W135" s="71"/>
      <c r="X135" s="72"/>
      <c r="Y135" s="202"/>
      <c r="Z135" s="72"/>
      <c r="AA135" s="178"/>
      <c r="AB135" s="178"/>
      <c r="AC135" s="178"/>
      <c r="AD135" s="178"/>
      <c r="AE135" s="178"/>
      <c r="AF135" s="178"/>
      <c r="AG135" s="178"/>
      <c r="AH135" s="178"/>
      <c r="AI135" s="178"/>
      <c r="AJ135" s="178"/>
      <c r="AK135" s="178"/>
      <c r="AL135" s="178"/>
      <c r="AM135" s="178"/>
      <c r="AN135" s="178"/>
      <c r="AO135" s="178"/>
      <c r="AP135" s="178"/>
      <c r="AQ135" s="178"/>
      <c r="AR135" s="178"/>
      <c r="AS135" s="178"/>
    </row>
    <row r="136" ht="16.5" customHeight="1" outlineLevel="1">
      <c r="A136" s="178"/>
      <c r="B136" s="141"/>
      <c r="C136" s="142"/>
      <c r="D136" s="72"/>
      <c r="E136" s="143"/>
      <c r="F136" s="71"/>
      <c r="G136" s="143"/>
      <c r="H136" s="71"/>
      <c r="I136" s="143"/>
      <c r="J136" s="71"/>
      <c r="K136" s="71"/>
      <c r="L136" s="71"/>
      <c r="M136" s="72"/>
      <c r="N136" s="198"/>
      <c r="O136" s="72"/>
      <c r="P136" s="199"/>
      <c r="Q136" s="71"/>
      <c r="R136" s="200"/>
      <c r="S136" s="72"/>
      <c r="T136" s="201"/>
      <c r="U136" s="72"/>
      <c r="V136" s="202"/>
      <c r="W136" s="71"/>
      <c r="X136" s="72"/>
      <c r="Y136" s="202"/>
      <c r="Z136" s="72"/>
      <c r="AA136" s="178"/>
      <c r="AB136" s="178"/>
      <c r="AC136" s="178"/>
      <c r="AD136" s="178"/>
      <c r="AE136" s="178"/>
      <c r="AF136" s="178"/>
      <c r="AG136" s="178"/>
      <c r="AH136" s="178"/>
      <c r="AI136" s="178"/>
      <c r="AJ136" s="178"/>
      <c r="AK136" s="178"/>
      <c r="AL136" s="178"/>
      <c r="AM136" s="178"/>
      <c r="AN136" s="178"/>
      <c r="AO136" s="178"/>
      <c r="AP136" s="178"/>
      <c r="AQ136" s="178"/>
      <c r="AR136" s="178"/>
      <c r="AS136" s="178"/>
    </row>
    <row r="137" ht="16.5" customHeight="1" outlineLevel="1">
      <c r="A137" s="178"/>
      <c r="B137" s="141"/>
      <c r="C137" s="142"/>
      <c r="D137" s="72"/>
      <c r="E137" s="143"/>
      <c r="F137" s="71"/>
      <c r="G137" s="143"/>
      <c r="H137" s="71"/>
      <c r="I137" s="143"/>
      <c r="J137" s="71"/>
      <c r="K137" s="71"/>
      <c r="L137" s="71"/>
      <c r="M137" s="72"/>
      <c r="N137" s="198"/>
      <c r="O137" s="72"/>
      <c r="P137" s="199"/>
      <c r="Q137" s="71"/>
      <c r="R137" s="200"/>
      <c r="S137" s="72"/>
      <c r="T137" s="201"/>
      <c r="U137" s="72"/>
      <c r="V137" s="202"/>
      <c r="W137" s="71"/>
      <c r="X137" s="72"/>
      <c r="Y137" s="202"/>
      <c r="Z137" s="72"/>
      <c r="AA137" s="178"/>
      <c r="AB137" s="178"/>
      <c r="AC137" s="178"/>
      <c r="AD137" s="178"/>
      <c r="AE137" s="178"/>
      <c r="AF137" s="178"/>
      <c r="AG137" s="178"/>
      <c r="AH137" s="178"/>
      <c r="AI137" s="178"/>
      <c r="AJ137" s="178"/>
      <c r="AK137" s="178"/>
      <c r="AL137" s="178"/>
      <c r="AM137" s="178"/>
      <c r="AN137" s="178"/>
      <c r="AO137" s="178"/>
      <c r="AP137" s="178"/>
      <c r="AQ137" s="178"/>
      <c r="AR137" s="178"/>
      <c r="AS137" s="178"/>
    </row>
    <row r="138" ht="16.5" customHeight="1" outlineLevel="1">
      <c r="A138" s="178"/>
      <c r="B138" s="141"/>
      <c r="C138" s="142"/>
      <c r="D138" s="72"/>
      <c r="E138" s="143"/>
      <c r="F138" s="71"/>
      <c r="G138" s="143"/>
      <c r="H138" s="71"/>
      <c r="I138" s="143"/>
      <c r="J138" s="71"/>
      <c r="K138" s="71"/>
      <c r="L138" s="71"/>
      <c r="M138" s="72"/>
      <c r="N138" s="198"/>
      <c r="O138" s="72"/>
      <c r="P138" s="199"/>
      <c r="Q138" s="71"/>
      <c r="R138" s="200"/>
      <c r="S138" s="72"/>
      <c r="T138" s="201"/>
      <c r="U138" s="72"/>
      <c r="V138" s="202"/>
      <c r="W138" s="71"/>
      <c r="X138" s="72"/>
      <c r="Y138" s="202"/>
      <c r="Z138" s="72"/>
      <c r="AA138" s="178"/>
      <c r="AB138" s="178"/>
      <c r="AC138" s="178"/>
      <c r="AD138" s="178"/>
      <c r="AE138" s="178"/>
      <c r="AF138" s="178"/>
      <c r="AG138" s="178"/>
      <c r="AH138" s="178"/>
      <c r="AI138" s="178"/>
      <c r="AJ138" s="178"/>
      <c r="AK138" s="178"/>
      <c r="AL138" s="178"/>
      <c r="AM138" s="178"/>
      <c r="AN138" s="178"/>
      <c r="AO138" s="178"/>
      <c r="AP138" s="178"/>
      <c r="AQ138" s="178"/>
      <c r="AR138" s="178"/>
      <c r="AS138" s="178"/>
    </row>
    <row r="139" ht="16.5" customHeight="1" outlineLevel="1">
      <c r="A139" s="178"/>
      <c r="B139" s="141"/>
      <c r="C139" s="142"/>
      <c r="D139" s="72"/>
      <c r="E139" s="143"/>
      <c r="F139" s="71"/>
      <c r="G139" s="143"/>
      <c r="H139" s="71"/>
      <c r="I139" s="143"/>
      <c r="J139" s="71"/>
      <c r="K139" s="71"/>
      <c r="L139" s="71"/>
      <c r="M139" s="72"/>
      <c r="N139" s="198"/>
      <c r="O139" s="72"/>
      <c r="P139" s="199"/>
      <c r="Q139" s="71"/>
      <c r="R139" s="200"/>
      <c r="S139" s="72"/>
      <c r="T139" s="201"/>
      <c r="U139" s="72"/>
      <c r="V139" s="202"/>
      <c r="W139" s="71"/>
      <c r="X139" s="72"/>
      <c r="Y139" s="202"/>
      <c r="Z139" s="72"/>
      <c r="AA139" s="178"/>
      <c r="AB139" s="178"/>
      <c r="AC139" s="178"/>
      <c r="AD139" s="178"/>
      <c r="AE139" s="178"/>
      <c r="AF139" s="178"/>
      <c r="AG139" s="178"/>
      <c r="AH139" s="178"/>
      <c r="AI139" s="178"/>
      <c r="AJ139" s="178"/>
      <c r="AK139" s="178"/>
      <c r="AL139" s="178"/>
      <c r="AM139" s="178"/>
      <c r="AN139" s="178"/>
      <c r="AO139" s="178"/>
      <c r="AP139" s="178"/>
      <c r="AQ139" s="178"/>
      <c r="AR139" s="178"/>
      <c r="AS139" s="178"/>
    </row>
    <row r="140" ht="16.5" customHeight="1" outlineLevel="1">
      <c r="A140" s="178"/>
      <c r="B140" s="141"/>
      <c r="C140" s="142"/>
      <c r="D140" s="72"/>
      <c r="E140" s="143"/>
      <c r="F140" s="71"/>
      <c r="G140" s="143"/>
      <c r="H140" s="71"/>
      <c r="I140" s="143"/>
      <c r="J140" s="71"/>
      <c r="K140" s="71"/>
      <c r="L140" s="71"/>
      <c r="M140" s="72"/>
      <c r="N140" s="198"/>
      <c r="O140" s="72"/>
      <c r="P140" s="199"/>
      <c r="Q140" s="71"/>
      <c r="R140" s="200"/>
      <c r="S140" s="72"/>
      <c r="T140" s="201"/>
      <c r="U140" s="72"/>
      <c r="V140" s="202"/>
      <c r="W140" s="71"/>
      <c r="X140" s="72"/>
      <c r="Y140" s="202"/>
      <c r="Z140" s="72"/>
      <c r="AA140" s="178"/>
      <c r="AB140" s="178"/>
      <c r="AC140" s="178"/>
      <c r="AD140" s="178"/>
      <c r="AE140" s="178"/>
      <c r="AF140" s="178"/>
      <c r="AG140" s="178"/>
      <c r="AH140" s="178"/>
      <c r="AI140" s="178"/>
      <c r="AJ140" s="178"/>
      <c r="AK140" s="178"/>
      <c r="AL140" s="178"/>
      <c r="AM140" s="178"/>
      <c r="AN140" s="178"/>
      <c r="AO140" s="178"/>
      <c r="AP140" s="178"/>
      <c r="AQ140" s="178"/>
      <c r="AR140" s="178"/>
      <c r="AS140" s="178"/>
    </row>
    <row r="141" ht="16.5" customHeight="1" outlineLevel="1">
      <c r="A141" s="178"/>
      <c r="B141" s="141"/>
      <c r="C141" s="142"/>
      <c r="D141" s="72"/>
      <c r="E141" s="143"/>
      <c r="F141" s="71"/>
      <c r="G141" s="143"/>
      <c r="H141" s="71"/>
      <c r="I141" s="143"/>
      <c r="J141" s="71"/>
      <c r="K141" s="71"/>
      <c r="L141" s="71"/>
      <c r="M141" s="72"/>
      <c r="N141" s="198"/>
      <c r="O141" s="72"/>
      <c r="P141" s="199"/>
      <c r="Q141" s="71"/>
      <c r="R141" s="200"/>
      <c r="S141" s="72"/>
      <c r="T141" s="201"/>
      <c r="U141" s="72"/>
      <c r="V141" s="202"/>
      <c r="W141" s="71"/>
      <c r="X141" s="72"/>
      <c r="Y141" s="202"/>
      <c r="Z141" s="72"/>
      <c r="AA141" s="178"/>
      <c r="AB141" s="178"/>
      <c r="AC141" s="178"/>
      <c r="AD141" s="178"/>
      <c r="AE141" s="178"/>
      <c r="AF141" s="178"/>
      <c r="AG141" s="178"/>
      <c r="AH141" s="178"/>
      <c r="AI141" s="178"/>
      <c r="AJ141" s="178"/>
      <c r="AK141" s="178"/>
      <c r="AL141" s="178"/>
      <c r="AM141" s="178"/>
      <c r="AN141" s="178"/>
      <c r="AO141" s="178"/>
      <c r="AP141" s="178"/>
      <c r="AQ141" s="178"/>
      <c r="AR141" s="178"/>
      <c r="AS141" s="178"/>
    </row>
    <row r="142" ht="16.5" customHeight="1" outlineLevel="1">
      <c r="A142" s="178"/>
      <c r="B142" s="141"/>
      <c r="C142" s="142"/>
      <c r="D142" s="72"/>
      <c r="E142" s="143"/>
      <c r="F142" s="71"/>
      <c r="G142" s="143"/>
      <c r="H142" s="71"/>
      <c r="I142" s="143"/>
      <c r="J142" s="71"/>
      <c r="K142" s="71"/>
      <c r="L142" s="71"/>
      <c r="M142" s="72"/>
      <c r="N142" s="198"/>
      <c r="O142" s="72"/>
      <c r="P142" s="199"/>
      <c r="Q142" s="71"/>
      <c r="R142" s="200"/>
      <c r="S142" s="72"/>
      <c r="T142" s="201"/>
      <c r="U142" s="72"/>
      <c r="V142" s="202"/>
      <c r="W142" s="71"/>
      <c r="X142" s="72"/>
      <c r="Y142" s="202"/>
      <c r="Z142" s="72"/>
      <c r="AA142" s="178"/>
      <c r="AB142" s="178"/>
      <c r="AC142" s="178"/>
      <c r="AD142" s="178"/>
      <c r="AE142" s="178"/>
      <c r="AF142" s="178"/>
      <c r="AG142" s="178"/>
      <c r="AH142" s="178"/>
      <c r="AI142" s="178"/>
      <c r="AJ142" s="178"/>
      <c r="AK142" s="178"/>
      <c r="AL142" s="178"/>
      <c r="AM142" s="178"/>
      <c r="AN142" s="178"/>
      <c r="AO142" s="178"/>
      <c r="AP142" s="178"/>
      <c r="AQ142" s="178"/>
      <c r="AR142" s="178"/>
      <c r="AS142" s="178"/>
    </row>
    <row r="143" ht="16.5" customHeight="1" outlineLevel="1">
      <c r="A143" s="178"/>
      <c r="B143" s="141"/>
      <c r="C143" s="142"/>
      <c r="D143" s="72"/>
      <c r="E143" s="143"/>
      <c r="F143" s="71"/>
      <c r="G143" s="143"/>
      <c r="H143" s="71"/>
      <c r="I143" s="143"/>
      <c r="J143" s="71"/>
      <c r="K143" s="71"/>
      <c r="L143" s="71"/>
      <c r="M143" s="72"/>
      <c r="N143" s="198"/>
      <c r="O143" s="72"/>
      <c r="P143" s="199"/>
      <c r="Q143" s="71"/>
      <c r="R143" s="200"/>
      <c r="S143" s="72"/>
      <c r="T143" s="201"/>
      <c r="U143" s="72"/>
      <c r="V143" s="202"/>
      <c r="W143" s="71"/>
      <c r="X143" s="72"/>
      <c r="Y143" s="202"/>
      <c r="Z143" s="72"/>
      <c r="AA143" s="178"/>
      <c r="AB143" s="178"/>
      <c r="AC143" s="178"/>
      <c r="AD143" s="178"/>
      <c r="AE143" s="178"/>
      <c r="AF143" s="178"/>
      <c r="AG143" s="178"/>
      <c r="AH143" s="178"/>
      <c r="AI143" s="178"/>
      <c r="AJ143" s="178"/>
      <c r="AK143" s="178"/>
      <c r="AL143" s="178"/>
      <c r="AM143" s="178"/>
      <c r="AN143" s="178"/>
      <c r="AO143" s="178"/>
      <c r="AP143" s="178"/>
      <c r="AQ143" s="178"/>
      <c r="AR143" s="178"/>
      <c r="AS143" s="178"/>
    </row>
    <row r="144" ht="16.5" customHeight="1" outlineLevel="1">
      <c r="A144" s="178"/>
      <c r="B144" s="141"/>
      <c r="C144" s="142"/>
      <c r="D144" s="72"/>
      <c r="E144" s="143"/>
      <c r="F144" s="71"/>
      <c r="G144" s="143"/>
      <c r="H144" s="71"/>
      <c r="I144" s="143"/>
      <c r="J144" s="71"/>
      <c r="K144" s="71"/>
      <c r="L144" s="71"/>
      <c r="M144" s="72"/>
      <c r="N144" s="198"/>
      <c r="O144" s="72"/>
      <c r="P144" s="199"/>
      <c r="Q144" s="71"/>
      <c r="R144" s="200"/>
      <c r="S144" s="72"/>
      <c r="T144" s="201"/>
      <c r="U144" s="72"/>
      <c r="V144" s="202"/>
      <c r="W144" s="71"/>
      <c r="X144" s="72"/>
      <c r="Y144" s="202"/>
      <c r="Z144" s="72"/>
      <c r="AA144" s="178"/>
      <c r="AB144" s="178"/>
      <c r="AC144" s="178"/>
      <c r="AD144" s="178"/>
      <c r="AE144" s="178"/>
      <c r="AF144" s="178"/>
      <c r="AG144" s="178"/>
      <c r="AH144" s="178"/>
      <c r="AI144" s="178"/>
      <c r="AJ144" s="178"/>
      <c r="AK144" s="178"/>
      <c r="AL144" s="178"/>
      <c r="AM144" s="178"/>
      <c r="AN144" s="178"/>
      <c r="AO144" s="178"/>
      <c r="AP144" s="178"/>
      <c r="AQ144" s="178"/>
      <c r="AR144" s="178"/>
      <c r="AS144" s="178"/>
    </row>
    <row r="145" ht="16.5" customHeight="1" outlineLevel="1">
      <c r="A145" s="178"/>
      <c r="B145" s="141"/>
      <c r="C145" s="142"/>
      <c r="D145" s="72"/>
      <c r="E145" s="143"/>
      <c r="F145" s="71"/>
      <c r="G145" s="143"/>
      <c r="H145" s="71"/>
      <c r="I145" s="143"/>
      <c r="J145" s="71"/>
      <c r="K145" s="71"/>
      <c r="L145" s="71"/>
      <c r="M145" s="72"/>
      <c r="N145" s="198"/>
      <c r="O145" s="72"/>
      <c r="P145" s="199"/>
      <c r="Q145" s="71"/>
      <c r="R145" s="200"/>
      <c r="S145" s="72"/>
      <c r="T145" s="201"/>
      <c r="U145" s="72"/>
      <c r="V145" s="202"/>
      <c r="W145" s="71"/>
      <c r="X145" s="72"/>
      <c r="Y145" s="202"/>
      <c r="Z145" s="72"/>
      <c r="AA145" s="178"/>
      <c r="AB145" s="178"/>
      <c r="AC145" s="178"/>
      <c r="AD145" s="178"/>
      <c r="AE145" s="178"/>
      <c r="AF145" s="178"/>
      <c r="AG145" s="178"/>
      <c r="AH145" s="178"/>
      <c r="AI145" s="178"/>
      <c r="AJ145" s="178"/>
      <c r="AK145" s="178"/>
      <c r="AL145" s="178"/>
      <c r="AM145" s="178"/>
      <c r="AN145" s="178"/>
      <c r="AO145" s="178"/>
      <c r="AP145" s="178"/>
      <c r="AQ145" s="178"/>
      <c r="AR145" s="178"/>
      <c r="AS145" s="178"/>
    </row>
    <row r="146" ht="16.5" customHeight="1" outlineLevel="1">
      <c r="A146" s="178"/>
      <c r="B146" s="141"/>
      <c r="C146" s="142"/>
      <c r="D146" s="72"/>
      <c r="E146" s="143"/>
      <c r="F146" s="71"/>
      <c r="G146" s="143"/>
      <c r="H146" s="71"/>
      <c r="I146" s="143"/>
      <c r="J146" s="71"/>
      <c r="K146" s="71"/>
      <c r="L146" s="71"/>
      <c r="M146" s="72"/>
      <c r="N146" s="198"/>
      <c r="O146" s="72"/>
      <c r="P146" s="199"/>
      <c r="Q146" s="71"/>
      <c r="R146" s="200"/>
      <c r="S146" s="72"/>
      <c r="T146" s="201"/>
      <c r="U146" s="72"/>
      <c r="V146" s="202"/>
      <c r="W146" s="71"/>
      <c r="X146" s="72"/>
      <c r="Y146" s="202"/>
      <c r="Z146" s="72"/>
      <c r="AA146" s="178"/>
      <c r="AB146" s="178"/>
      <c r="AC146" s="178"/>
      <c r="AD146" s="178"/>
      <c r="AE146" s="178"/>
      <c r="AF146" s="178"/>
      <c r="AG146" s="178"/>
      <c r="AH146" s="178"/>
      <c r="AI146" s="178"/>
      <c r="AJ146" s="178"/>
      <c r="AK146" s="178"/>
      <c r="AL146" s="178"/>
      <c r="AM146" s="178"/>
      <c r="AN146" s="178"/>
      <c r="AO146" s="178"/>
      <c r="AP146" s="178"/>
      <c r="AQ146" s="178"/>
      <c r="AR146" s="178"/>
      <c r="AS146" s="178"/>
    </row>
    <row r="147" ht="16.5" customHeight="1" outlineLevel="1">
      <c r="A147" s="178"/>
      <c r="B147" s="141"/>
      <c r="C147" s="142"/>
      <c r="D147" s="72"/>
      <c r="E147" s="143"/>
      <c r="F147" s="71"/>
      <c r="G147" s="143"/>
      <c r="H147" s="71"/>
      <c r="I147" s="143"/>
      <c r="J147" s="71"/>
      <c r="K147" s="71"/>
      <c r="L147" s="71"/>
      <c r="M147" s="72"/>
      <c r="N147" s="198"/>
      <c r="O147" s="72"/>
      <c r="P147" s="199"/>
      <c r="Q147" s="71"/>
      <c r="R147" s="200"/>
      <c r="S147" s="72"/>
      <c r="T147" s="201"/>
      <c r="U147" s="72"/>
      <c r="V147" s="202"/>
      <c r="W147" s="71"/>
      <c r="X147" s="72"/>
      <c r="Y147" s="202"/>
      <c r="Z147" s="72"/>
      <c r="AA147" s="178"/>
      <c r="AB147" s="178"/>
      <c r="AC147" s="178"/>
      <c r="AD147" s="178"/>
      <c r="AE147" s="178"/>
      <c r="AF147" s="178"/>
      <c r="AG147" s="178"/>
      <c r="AH147" s="178"/>
      <c r="AI147" s="178"/>
      <c r="AJ147" s="178"/>
      <c r="AK147" s="178"/>
      <c r="AL147" s="178"/>
      <c r="AM147" s="178"/>
      <c r="AN147" s="178"/>
      <c r="AO147" s="178"/>
      <c r="AP147" s="178"/>
      <c r="AQ147" s="178"/>
      <c r="AR147" s="178"/>
      <c r="AS147" s="178"/>
    </row>
    <row r="148" ht="16.5" customHeight="1" outlineLevel="1">
      <c r="A148" s="178"/>
      <c r="B148" s="141"/>
      <c r="C148" s="142"/>
      <c r="D148" s="72"/>
      <c r="E148" s="143"/>
      <c r="F148" s="71"/>
      <c r="G148" s="143"/>
      <c r="H148" s="71"/>
      <c r="I148" s="143"/>
      <c r="J148" s="71"/>
      <c r="K148" s="71"/>
      <c r="L148" s="71"/>
      <c r="M148" s="72"/>
      <c r="N148" s="198"/>
      <c r="O148" s="72"/>
      <c r="P148" s="199"/>
      <c r="Q148" s="71"/>
      <c r="R148" s="200"/>
      <c r="S148" s="72"/>
      <c r="T148" s="201"/>
      <c r="U148" s="72"/>
      <c r="V148" s="202"/>
      <c r="W148" s="71"/>
      <c r="X148" s="72"/>
      <c r="Y148" s="202"/>
      <c r="Z148" s="72"/>
      <c r="AA148" s="178"/>
      <c r="AB148" s="178"/>
      <c r="AC148" s="178"/>
      <c r="AD148" s="178"/>
      <c r="AE148" s="178"/>
      <c r="AF148" s="178"/>
      <c r="AG148" s="178"/>
      <c r="AH148" s="178"/>
      <c r="AI148" s="178"/>
      <c r="AJ148" s="178"/>
      <c r="AK148" s="178"/>
      <c r="AL148" s="178"/>
      <c r="AM148" s="178"/>
      <c r="AN148" s="178"/>
      <c r="AO148" s="178"/>
      <c r="AP148" s="178"/>
      <c r="AQ148" s="178"/>
      <c r="AR148" s="178"/>
      <c r="AS148" s="178"/>
    </row>
    <row r="149" ht="16.5" customHeight="1" outlineLevel="1">
      <c r="A149" s="178"/>
      <c r="B149" s="141"/>
      <c r="C149" s="142"/>
      <c r="D149" s="72"/>
      <c r="E149" s="143"/>
      <c r="F149" s="71"/>
      <c r="G149" s="143"/>
      <c r="H149" s="71"/>
      <c r="I149" s="143"/>
      <c r="J149" s="71"/>
      <c r="K149" s="71"/>
      <c r="L149" s="71"/>
      <c r="M149" s="72"/>
      <c r="N149" s="198"/>
      <c r="O149" s="72"/>
      <c r="P149" s="199"/>
      <c r="Q149" s="71"/>
      <c r="R149" s="200"/>
      <c r="S149" s="72"/>
      <c r="T149" s="201"/>
      <c r="U149" s="72"/>
      <c r="V149" s="202"/>
      <c r="W149" s="71"/>
      <c r="X149" s="72"/>
      <c r="Y149" s="202"/>
      <c r="Z149" s="72"/>
      <c r="AA149" s="178"/>
      <c r="AB149" s="178"/>
      <c r="AC149" s="178"/>
      <c r="AD149" s="178"/>
      <c r="AE149" s="178"/>
      <c r="AF149" s="178"/>
      <c r="AG149" s="178"/>
      <c r="AH149" s="178"/>
      <c r="AI149" s="178"/>
      <c r="AJ149" s="178"/>
      <c r="AK149" s="178"/>
      <c r="AL149" s="178"/>
      <c r="AM149" s="178"/>
      <c r="AN149" s="178"/>
      <c r="AO149" s="178"/>
      <c r="AP149" s="178"/>
      <c r="AQ149" s="178"/>
      <c r="AR149" s="178"/>
      <c r="AS149" s="178"/>
    </row>
    <row r="150" ht="16.5" customHeight="1" outlineLevel="1">
      <c r="A150" s="178"/>
      <c r="B150" s="141"/>
      <c r="C150" s="142"/>
      <c r="D150" s="72"/>
      <c r="E150" s="143"/>
      <c r="F150" s="71"/>
      <c r="G150" s="143"/>
      <c r="H150" s="71"/>
      <c r="I150" s="143"/>
      <c r="J150" s="71"/>
      <c r="K150" s="71"/>
      <c r="L150" s="71"/>
      <c r="M150" s="72"/>
      <c r="N150" s="198"/>
      <c r="O150" s="72"/>
      <c r="P150" s="199"/>
      <c r="Q150" s="71"/>
      <c r="R150" s="200"/>
      <c r="S150" s="72"/>
      <c r="T150" s="201"/>
      <c r="U150" s="72"/>
      <c r="V150" s="202"/>
      <c r="W150" s="71"/>
      <c r="X150" s="72"/>
      <c r="Y150" s="202"/>
      <c r="Z150" s="72"/>
      <c r="AA150" s="178"/>
      <c r="AB150" s="178"/>
      <c r="AC150" s="178"/>
      <c r="AD150" s="178"/>
      <c r="AE150" s="178"/>
      <c r="AF150" s="178"/>
      <c r="AG150" s="178"/>
      <c r="AH150" s="178"/>
      <c r="AI150" s="178"/>
      <c r="AJ150" s="178"/>
      <c r="AK150" s="178"/>
      <c r="AL150" s="178"/>
      <c r="AM150" s="178"/>
      <c r="AN150" s="178"/>
      <c r="AO150" s="178"/>
      <c r="AP150" s="178"/>
      <c r="AQ150" s="178"/>
      <c r="AR150" s="178"/>
      <c r="AS150" s="178"/>
    </row>
    <row r="151" ht="16.5" customHeight="1" outlineLevel="1">
      <c r="A151" s="178"/>
      <c r="B151" s="141"/>
      <c r="C151" s="142"/>
      <c r="D151" s="72"/>
      <c r="E151" s="143"/>
      <c r="F151" s="71"/>
      <c r="G151" s="143"/>
      <c r="H151" s="71"/>
      <c r="I151" s="143"/>
      <c r="J151" s="71"/>
      <c r="K151" s="71"/>
      <c r="L151" s="71"/>
      <c r="M151" s="72"/>
      <c r="N151" s="198"/>
      <c r="O151" s="72"/>
      <c r="P151" s="199"/>
      <c r="Q151" s="71"/>
      <c r="R151" s="200"/>
      <c r="S151" s="72"/>
      <c r="T151" s="201"/>
      <c r="U151" s="72"/>
      <c r="V151" s="202"/>
      <c r="W151" s="71"/>
      <c r="X151" s="72"/>
      <c r="Y151" s="202"/>
      <c r="Z151" s="72"/>
      <c r="AA151" s="178"/>
      <c r="AB151" s="178"/>
      <c r="AC151" s="178"/>
      <c r="AD151" s="178"/>
      <c r="AE151" s="178"/>
      <c r="AF151" s="178"/>
      <c r="AG151" s="178"/>
      <c r="AH151" s="178"/>
      <c r="AI151" s="178"/>
      <c r="AJ151" s="178"/>
      <c r="AK151" s="178"/>
      <c r="AL151" s="178"/>
      <c r="AM151" s="178"/>
      <c r="AN151" s="178"/>
      <c r="AO151" s="178"/>
      <c r="AP151" s="178"/>
      <c r="AQ151" s="178"/>
      <c r="AR151" s="178"/>
      <c r="AS151" s="178"/>
    </row>
    <row r="152" ht="16.5" customHeight="1" outlineLevel="1">
      <c r="A152" s="178"/>
      <c r="B152" s="141"/>
      <c r="C152" s="142"/>
      <c r="D152" s="72"/>
      <c r="E152" s="143"/>
      <c r="F152" s="71"/>
      <c r="G152" s="143"/>
      <c r="H152" s="71"/>
      <c r="I152" s="143"/>
      <c r="J152" s="71"/>
      <c r="K152" s="71"/>
      <c r="L152" s="71"/>
      <c r="M152" s="72"/>
      <c r="N152" s="198"/>
      <c r="O152" s="72"/>
      <c r="P152" s="199"/>
      <c r="Q152" s="71"/>
      <c r="R152" s="200"/>
      <c r="S152" s="72"/>
      <c r="T152" s="201"/>
      <c r="U152" s="72"/>
      <c r="V152" s="202"/>
      <c r="W152" s="71"/>
      <c r="X152" s="72"/>
      <c r="Y152" s="202"/>
      <c r="Z152" s="72"/>
      <c r="AA152" s="178"/>
      <c r="AB152" s="178"/>
      <c r="AC152" s="178"/>
      <c r="AD152" s="178"/>
      <c r="AE152" s="178"/>
      <c r="AF152" s="178"/>
      <c r="AG152" s="178"/>
      <c r="AH152" s="178"/>
      <c r="AI152" s="178"/>
      <c r="AJ152" s="178"/>
      <c r="AK152" s="178"/>
      <c r="AL152" s="178"/>
      <c r="AM152" s="178"/>
      <c r="AN152" s="178"/>
      <c r="AO152" s="178"/>
      <c r="AP152" s="178"/>
      <c r="AQ152" s="178"/>
      <c r="AR152" s="178"/>
      <c r="AS152" s="178"/>
    </row>
    <row r="153" ht="16.5" customHeight="1" outlineLevel="1">
      <c r="A153" s="178"/>
      <c r="B153" s="141"/>
      <c r="C153" s="142"/>
      <c r="D153" s="72"/>
      <c r="E153" s="143"/>
      <c r="F153" s="71"/>
      <c r="G153" s="143"/>
      <c r="H153" s="71"/>
      <c r="I153" s="143"/>
      <c r="J153" s="71"/>
      <c r="K153" s="71"/>
      <c r="L153" s="71"/>
      <c r="M153" s="72"/>
      <c r="N153" s="198"/>
      <c r="O153" s="72"/>
      <c r="P153" s="199"/>
      <c r="Q153" s="71"/>
      <c r="R153" s="200"/>
      <c r="S153" s="72"/>
      <c r="T153" s="201"/>
      <c r="U153" s="72"/>
      <c r="V153" s="202"/>
      <c r="W153" s="71"/>
      <c r="X153" s="72"/>
      <c r="Y153" s="202"/>
      <c r="Z153" s="72"/>
      <c r="AA153" s="178"/>
      <c r="AB153" s="178"/>
      <c r="AC153" s="178"/>
      <c r="AD153" s="178"/>
      <c r="AE153" s="178"/>
      <c r="AF153" s="178"/>
      <c r="AG153" s="178"/>
      <c r="AH153" s="178"/>
      <c r="AI153" s="178"/>
      <c r="AJ153" s="178"/>
      <c r="AK153" s="178"/>
      <c r="AL153" s="178"/>
      <c r="AM153" s="178"/>
      <c r="AN153" s="178"/>
      <c r="AO153" s="178"/>
      <c r="AP153" s="178"/>
      <c r="AQ153" s="178"/>
      <c r="AR153" s="178"/>
      <c r="AS153" s="178"/>
    </row>
    <row r="154" ht="16.5" customHeight="1" outlineLevel="1">
      <c r="A154" s="178"/>
      <c r="B154" s="141"/>
      <c r="C154" s="142"/>
      <c r="D154" s="72"/>
      <c r="E154" s="143"/>
      <c r="F154" s="71"/>
      <c r="G154" s="143"/>
      <c r="H154" s="71"/>
      <c r="I154" s="143"/>
      <c r="J154" s="71"/>
      <c r="K154" s="71"/>
      <c r="L154" s="71"/>
      <c r="M154" s="72"/>
      <c r="N154" s="198"/>
      <c r="O154" s="72"/>
      <c r="P154" s="199"/>
      <c r="Q154" s="71"/>
      <c r="R154" s="200"/>
      <c r="S154" s="72"/>
      <c r="T154" s="201"/>
      <c r="U154" s="72"/>
      <c r="V154" s="202"/>
      <c r="W154" s="71"/>
      <c r="X154" s="72"/>
      <c r="Y154" s="202"/>
      <c r="Z154" s="72"/>
      <c r="AA154" s="178"/>
      <c r="AB154" s="178"/>
      <c r="AC154" s="178"/>
      <c r="AD154" s="178"/>
      <c r="AE154" s="178"/>
      <c r="AF154" s="178"/>
      <c r="AG154" s="178"/>
      <c r="AH154" s="178"/>
      <c r="AI154" s="178"/>
      <c r="AJ154" s="178"/>
      <c r="AK154" s="178"/>
      <c r="AL154" s="178"/>
      <c r="AM154" s="178"/>
      <c r="AN154" s="178"/>
      <c r="AO154" s="178"/>
      <c r="AP154" s="178"/>
      <c r="AQ154" s="178"/>
      <c r="AR154" s="178"/>
      <c r="AS154" s="178"/>
    </row>
    <row r="155" ht="16.5" customHeight="1" outlineLevel="1">
      <c r="A155" s="178"/>
      <c r="B155" s="141"/>
      <c r="C155" s="142"/>
      <c r="D155" s="72"/>
      <c r="E155" s="143"/>
      <c r="F155" s="71"/>
      <c r="G155" s="143"/>
      <c r="H155" s="71"/>
      <c r="I155" s="143"/>
      <c r="J155" s="71"/>
      <c r="K155" s="71"/>
      <c r="L155" s="71"/>
      <c r="M155" s="72"/>
      <c r="N155" s="198"/>
      <c r="O155" s="72"/>
      <c r="P155" s="199"/>
      <c r="Q155" s="71"/>
      <c r="R155" s="200"/>
      <c r="S155" s="72"/>
      <c r="T155" s="201"/>
      <c r="U155" s="72"/>
      <c r="V155" s="202"/>
      <c r="W155" s="71"/>
      <c r="X155" s="72"/>
      <c r="Y155" s="202"/>
      <c r="Z155" s="72"/>
      <c r="AA155" s="178"/>
      <c r="AB155" s="178"/>
      <c r="AC155" s="178"/>
      <c r="AD155" s="178"/>
      <c r="AE155" s="178"/>
      <c r="AF155" s="178"/>
      <c r="AG155" s="178"/>
      <c r="AH155" s="178"/>
      <c r="AI155" s="178"/>
      <c r="AJ155" s="178"/>
      <c r="AK155" s="178"/>
      <c r="AL155" s="178"/>
      <c r="AM155" s="178"/>
      <c r="AN155" s="178"/>
      <c r="AO155" s="178"/>
      <c r="AP155" s="178"/>
      <c r="AQ155" s="178"/>
      <c r="AR155" s="178"/>
      <c r="AS155" s="178"/>
    </row>
    <row r="156" ht="16.5" customHeight="1" outlineLevel="1">
      <c r="A156" s="178"/>
      <c r="B156" s="141"/>
      <c r="C156" s="142"/>
      <c r="D156" s="72"/>
      <c r="E156" s="143"/>
      <c r="F156" s="71"/>
      <c r="G156" s="143"/>
      <c r="H156" s="71"/>
      <c r="I156" s="143"/>
      <c r="J156" s="71"/>
      <c r="K156" s="71"/>
      <c r="L156" s="71"/>
      <c r="M156" s="72"/>
      <c r="N156" s="198"/>
      <c r="O156" s="72"/>
      <c r="P156" s="199"/>
      <c r="Q156" s="71"/>
      <c r="R156" s="200"/>
      <c r="S156" s="72"/>
      <c r="T156" s="201"/>
      <c r="U156" s="72"/>
      <c r="V156" s="202"/>
      <c r="W156" s="71"/>
      <c r="X156" s="72"/>
      <c r="Y156" s="202"/>
      <c r="Z156" s="72"/>
      <c r="AA156" s="178"/>
      <c r="AB156" s="178"/>
      <c r="AC156" s="178"/>
      <c r="AD156" s="178"/>
      <c r="AE156" s="178"/>
      <c r="AF156" s="178"/>
      <c r="AG156" s="178"/>
      <c r="AH156" s="178"/>
      <c r="AI156" s="178"/>
      <c r="AJ156" s="178"/>
      <c r="AK156" s="178"/>
      <c r="AL156" s="178"/>
      <c r="AM156" s="178"/>
      <c r="AN156" s="178"/>
      <c r="AO156" s="178"/>
      <c r="AP156" s="178"/>
      <c r="AQ156" s="178"/>
      <c r="AR156" s="178"/>
      <c r="AS156" s="178"/>
    </row>
    <row r="157" ht="16.5" customHeight="1" outlineLevel="1">
      <c r="A157" s="178"/>
      <c r="B157" s="141"/>
      <c r="C157" s="142"/>
      <c r="D157" s="72"/>
      <c r="E157" s="143"/>
      <c r="F157" s="71"/>
      <c r="G157" s="143"/>
      <c r="H157" s="71"/>
      <c r="I157" s="143"/>
      <c r="J157" s="71"/>
      <c r="K157" s="71"/>
      <c r="L157" s="71"/>
      <c r="M157" s="72"/>
      <c r="N157" s="198"/>
      <c r="O157" s="72"/>
      <c r="P157" s="199"/>
      <c r="Q157" s="71"/>
      <c r="R157" s="200"/>
      <c r="S157" s="72"/>
      <c r="T157" s="201"/>
      <c r="U157" s="72"/>
      <c r="V157" s="202"/>
      <c r="W157" s="71"/>
      <c r="X157" s="72"/>
      <c r="Y157" s="202"/>
      <c r="Z157" s="72"/>
      <c r="AA157" s="178"/>
      <c r="AB157" s="178"/>
      <c r="AC157" s="178"/>
      <c r="AD157" s="178"/>
      <c r="AE157" s="178"/>
      <c r="AF157" s="178"/>
      <c r="AG157" s="178"/>
      <c r="AH157" s="178"/>
      <c r="AI157" s="178"/>
      <c r="AJ157" s="178"/>
      <c r="AK157" s="178"/>
      <c r="AL157" s="178"/>
      <c r="AM157" s="178"/>
      <c r="AN157" s="178"/>
      <c r="AO157" s="178"/>
      <c r="AP157" s="178"/>
      <c r="AQ157" s="178"/>
      <c r="AR157" s="178"/>
      <c r="AS157" s="178"/>
    </row>
    <row r="158" ht="16.5" customHeight="1" outlineLevel="1">
      <c r="A158" s="178"/>
      <c r="B158" s="141"/>
      <c r="C158" s="142"/>
      <c r="D158" s="72"/>
      <c r="E158" s="143"/>
      <c r="F158" s="71"/>
      <c r="G158" s="143"/>
      <c r="H158" s="71"/>
      <c r="I158" s="143"/>
      <c r="J158" s="71"/>
      <c r="K158" s="71"/>
      <c r="L158" s="71"/>
      <c r="M158" s="72"/>
      <c r="N158" s="198"/>
      <c r="O158" s="72"/>
      <c r="P158" s="199"/>
      <c r="Q158" s="71"/>
      <c r="R158" s="200"/>
      <c r="S158" s="72"/>
      <c r="T158" s="201"/>
      <c r="U158" s="72"/>
      <c r="V158" s="202"/>
      <c r="W158" s="71"/>
      <c r="X158" s="72"/>
      <c r="Y158" s="202"/>
      <c r="Z158" s="72"/>
      <c r="AA158" s="178"/>
      <c r="AB158" s="178"/>
      <c r="AC158" s="178"/>
      <c r="AD158" s="178"/>
      <c r="AE158" s="178"/>
      <c r="AF158" s="178"/>
      <c r="AG158" s="178"/>
      <c r="AH158" s="178"/>
      <c r="AI158" s="178"/>
      <c r="AJ158" s="178"/>
      <c r="AK158" s="178"/>
      <c r="AL158" s="178"/>
      <c r="AM158" s="178"/>
      <c r="AN158" s="178"/>
      <c r="AO158" s="178"/>
      <c r="AP158" s="178"/>
      <c r="AQ158" s="178"/>
      <c r="AR158" s="178"/>
      <c r="AS158" s="178"/>
    </row>
    <row r="159" ht="16.5" customHeight="1" outlineLevel="1">
      <c r="A159" s="178"/>
      <c r="B159" s="141"/>
      <c r="C159" s="142"/>
      <c r="D159" s="72"/>
      <c r="E159" s="143"/>
      <c r="F159" s="71"/>
      <c r="G159" s="143"/>
      <c r="H159" s="71"/>
      <c r="I159" s="143"/>
      <c r="J159" s="71"/>
      <c r="K159" s="71"/>
      <c r="L159" s="71"/>
      <c r="M159" s="72"/>
      <c r="N159" s="198"/>
      <c r="O159" s="72"/>
      <c r="P159" s="199"/>
      <c r="Q159" s="71"/>
      <c r="R159" s="200"/>
      <c r="S159" s="72"/>
      <c r="T159" s="201"/>
      <c r="U159" s="72"/>
      <c r="V159" s="202"/>
      <c r="W159" s="71"/>
      <c r="X159" s="72"/>
      <c r="Y159" s="202"/>
      <c r="Z159" s="72"/>
      <c r="AA159" s="178"/>
      <c r="AB159" s="178"/>
      <c r="AC159" s="178"/>
      <c r="AD159" s="178"/>
      <c r="AE159" s="178"/>
      <c r="AF159" s="178"/>
      <c r="AG159" s="178"/>
      <c r="AH159" s="178"/>
      <c r="AI159" s="178"/>
      <c r="AJ159" s="178"/>
      <c r="AK159" s="178"/>
      <c r="AL159" s="178"/>
      <c r="AM159" s="178"/>
      <c r="AN159" s="178"/>
      <c r="AO159" s="178"/>
      <c r="AP159" s="178"/>
      <c r="AQ159" s="178"/>
      <c r="AR159" s="178"/>
      <c r="AS159" s="178"/>
    </row>
    <row r="160" ht="16.5" customHeight="1" outlineLevel="1">
      <c r="A160" s="178"/>
      <c r="B160" s="141"/>
      <c r="C160" s="142"/>
      <c r="D160" s="72"/>
      <c r="E160" s="143"/>
      <c r="F160" s="71"/>
      <c r="G160" s="143"/>
      <c r="H160" s="71"/>
      <c r="I160" s="143"/>
      <c r="J160" s="71"/>
      <c r="K160" s="71"/>
      <c r="L160" s="71"/>
      <c r="M160" s="72"/>
      <c r="N160" s="198"/>
      <c r="O160" s="72"/>
      <c r="P160" s="199"/>
      <c r="Q160" s="71"/>
      <c r="R160" s="200"/>
      <c r="S160" s="72"/>
      <c r="T160" s="201"/>
      <c r="U160" s="72"/>
      <c r="V160" s="202"/>
      <c r="W160" s="71"/>
      <c r="X160" s="72"/>
      <c r="Y160" s="202"/>
      <c r="Z160" s="72"/>
      <c r="AA160" s="178"/>
      <c r="AB160" s="178"/>
      <c r="AC160" s="178"/>
      <c r="AD160" s="178"/>
      <c r="AE160" s="178"/>
      <c r="AF160" s="178"/>
      <c r="AG160" s="178"/>
      <c r="AH160" s="178"/>
      <c r="AI160" s="178"/>
      <c r="AJ160" s="178"/>
      <c r="AK160" s="178"/>
      <c r="AL160" s="178"/>
      <c r="AM160" s="178"/>
      <c r="AN160" s="178"/>
      <c r="AO160" s="178"/>
      <c r="AP160" s="178"/>
      <c r="AQ160" s="178"/>
      <c r="AR160" s="178"/>
      <c r="AS160" s="178"/>
    </row>
    <row r="161" ht="16.5" customHeight="1" outlineLevel="1">
      <c r="A161" s="178"/>
      <c r="B161" s="141"/>
      <c r="C161" s="142"/>
      <c r="D161" s="72"/>
      <c r="E161" s="143"/>
      <c r="F161" s="71"/>
      <c r="G161" s="143"/>
      <c r="H161" s="71"/>
      <c r="I161" s="143"/>
      <c r="J161" s="71"/>
      <c r="K161" s="71"/>
      <c r="L161" s="71"/>
      <c r="M161" s="72"/>
      <c r="N161" s="198"/>
      <c r="O161" s="72"/>
      <c r="P161" s="199"/>
      <c r="Q161" s="71"/>
      <c r="R161" s="200"/>
      <c r="S161" s="72"/>
      <c r="T161" s="201"/>
      <c r="U161" s="72"/>
      <c r="V161" s="202"/>
      <c r="W161" s="71"/>
      <c r="X161" s="72"/>
      <c r="Y161" s="202"/>
      <c r="Z161" s="72"/>
      <c r="AA161" s="178"/>
      <c r="AB161" s="178"/>
      <c r="AC161" s="178"/>
      <c r="AD161" s="178"/>
      <c r="AE161" s="178"/>
      <c r="AF161" s="178"/>
      <c r="AG161" s="178"/>
      <c r="AH161" s="178"/>
      <c r="AI161" s="178"/>
      <c r="AJ161" s="178"/>
      <c r="AK161" s="178"/>
      <c r="AL161" s="178"/>
      <c r="AM161" s="178"/>
      <c r="AN161" s="178"/>
      <c r="AO161" s="178"/>
      <c r="AP161" s="178"/>
      <c r="AQ161" s="178"/>
      <c r="AR161" s="178"/>
      <c r="AS161" s="178"/>
    </row>
    <row r="162" ht="16.5" customHeight="1" outlineLevel="1">
      <c r="A162" s="178"/>
      <c r="B162" s="141"/>
      <c r="C162" s="142"/>
      <c r="D162" s="72"/>
      <c r="E162" s="143"/>
      <c r="F162" s="71"/>
      <c r="G162" s="143"/>
      <c r="H162" s="71"/>
      <c r="I162" s="143"/>
      <c r="J162" s="71"/>
      <c r="K162" s="71"/>
      <c r="L162" s="71"/>
      <c r="M162" s="72"/>
      <c r="N162" s="198"/>
      <c r="O162" s="72"/>
      <c r="P162" s="199"/>
      <c r="Q162" s="71"/>
      <c r="R162" s="200"/>
      <c r="S162" s="72"/>
      <c r="T162" s="201"/>
      <c r="U162" s="72"/>
      <c r="V162" s="202"/>
      <c r="W162" s="71"/>
      <c r="X162" s="72"/>
      <c r="Y162" s="202"/>
      <c r="Z162" s="72"/>
      <c r="AA162" s="178"/>
      <c r="AB162" s="178"/>
      <c r="AC162" s="178"/>
      <c r="AD162" s="178"/>
      <c r="AE162" s="178"/>
      <c r="AF162" s="178"/>
      <c r="AG162" s="178"/>
      <c r="AH162" s="178"/>
      <c r="AI162" s="178"/>
      <c r="AJ162" s="178"/>
      <c r="AK162" s="178"/>
      <c r="AL162" s="178"/>
      <c r="AM162" s="178"/>
      <c r="AN162" s="178"/>
      <c r="AO162" s="178"/>
      <c r="AP162" s="178"/>
      <c r="AQ162" s="178"/>
      <c r="AR162" s="178"/>
      <c r="AS162" s="178"/>
    </row>
    <row r="163" ht="16.5" customHeight="1" outlineLevel="1">
      <c r="A163" s="178"/>
      <c r="B163" s="141"/>
      <c r="C163" s="142"/>
      <c r="D163" s="72"/>
      <c r="E163" s="143"/>
      <c r="F163" s="71"/>
      <c r="G163" s="143"/>
      <c r="H163" s="71"/>
      <c r="I163" s="143"/>
      <c r="J163" s="71"/>
      <c r="K163" s="71"/>
      <c r="L163" s="71"/>
      <c r="M163" s="72"/>
      <c r="N163" s="198"/>
      <c r="O163" s="72"/>
      <c r="P163" s="199"/>
      <c r="Q163" s="71"/>
      <c r="R163" s="200"/>
      <c r="S163" s="72"/>
      <c r="T163" s="201"/>
      <c r="U163" s="72"/>
      <c r="V163" s="202"/>
      <c r="W163" s="71"/>
      <c r="X163" s="72"/>
      <c r="Y163" s="202"/>
      <c r="Z163" s="72"/>
      <c r="AA163" s="178"/>
      <c r="AB163" s="178"/>
      <c r="AC163" s="178"/>
      <c r="AD163" s="178"/>
      <c r="AE163" s="178"/>
      <c r="AF163" s="178"/>
      <c r="AG163" s="178"/>
      <c r="AH163" s="178"/>
      <c r="AI163" s="178"/>
      <c r="AJ163" s="178"/>
      <c r="AK163" s="178"/>
      <c r="AL163" s="178"/>
      <c r="AM163" s="178"/>
      <c r="AN163" s="178"/>
      <c r="AO163" s="178"/>
      <c r="AP163" s="178"/>
      <c r="AQ163" s="178"/>
      <c r="AR163" s="178"/>
      <c r="AS163" s="178"/>
    </row>
    <row r="164" ht="16.5" customHeight="1" outlineLevel="1">
      <c r="A164" s="178"/>
      <c r="B164" s="141"/>
      <c r="C164" s="142"/>
      <c r="D164" s="72"/>
      <c r="E164" s="143"/>
      <c r="F164" s="71"/>
      <c r="G164" s="143"/>
      <c r="H164" s="71"/>
      <c r="I164" s="143"/>
      <c r="J164" s="71"/>
      <c r="K164" s="71"/>
      <c r="L164" s="71"/>
      <c r="M164" s="72"/>
      <c r="N164" s="198"/>
      <c r="O164" s="72"/>
      <c r="P164" s="199"/>
      <c r="Q164" s="71"/>
      <c r="R164" s="200"/>
      <c r="S164" s="72"/>
      <c r="T164" s="201"/>
      <c r="U164" s="72"/>
      <c r="V164" s="202"/>
      <c r="W164" s="71"/>
      <c r="X164" s="72"/>
      <c r="Y164" s="202"/>
      <c r="Z164" s="72"/>
      <c r="AA164" s="178"/>
      <c r="AB164" s="178"/>
      <c r="AC164" s="178"/>
      <c r="AD164" s="178"/>
      <c r="AE164" s="178"/>
      <c r="AF164" s="178"/>
      <c r="AG164" s="178"/>
      <c r="AH164" s="178"/>
      <c r="AI164" s="178"/>
      <c r="AJ164" s="178"/>
      <c r="AK164" s="178"/>
      <c r="AL164" s="178"/>
      <c r="AM164" s="178"/>
      <c r="AN164" s="178"/>
      <c r="AO164" s="178"/>
      <c r="AP164" s="178"/>
      <c r="AQ164" s="178"/>
      <c r="AR164" s="178"/>
      <c r="AS164" s="178"/>
    </row>
    <row r="165" ht="16.5" customHeight="1" outlineLevel="1">
      <c r="A165" s="178"/>
      <c r="B165" s="141"/>
      <c r="C165" s="142"/>
      <c r="D165" s="72"/>
      <c r="E165" s="143"/>
      <c r="F165" s="71"/>
      <c r="G165" s="143"/>
      <c r="H165" s="71"/>
      <c r="I165" s="143"/>
      <c r="J165" s="71"/>
      <c r="K165" s="71"/>
      <c r="L165" s="71"/>
      <c r="M165" s="72"/>
      <c r="N165" s="198"/>
      <c r="O165" s="72"/>
      <c r="P165" s="199"/>
      <c r="Q165" s="71"/>
      <c r="R165" s="200"/>
      <c r="S165" s="72"/>
      <c r="T165" s="201"/>
      <c r="U165" s="72"/>
      <c r="V165" s="202"/>
      <c r="W165" s="71"/>
      <c r="X165" s="72"/>
      <c r="Y165" s="202"/>
      <c r="Z165" s="72"/>
      <c r="AA165" s="178"/>
      <c r="AB165" s="178"/>
      <c r="AC165" s="178"/>
      <c r="AD165" s="178"/>
      <c r="AE165" s="178"/>
      <c r="AF165" s="178"/>
      <c r="AG165" s="178"/>
      <c r="AH165" s="178"/>
      <c r="AI165" s="178"/>
      <c r="AJ165" s="178"/>
      <c r="AK165" s="178"/>
      <c r="AL165" s="178"/>
      <c r="AM165" s="178"/>
      <c r="AN165" s="178"/>
      <c r="AO165" s="178"/>
      <c r="AP165" s="178"/>
      <c r="AQ165" s="178"/>
      <c r="AR165" s="178"/>
      <c r="AS165" s="178"/>
    </row>
    <row r="166" ht="16.5" customHeight="1" outlineLevel="1">
      <c r="A166" s="178"/>
      <c r="B166" s="141"/>
      <c r="C166" s="142"/>
      <c r="D166" s="72"/>
      <c r="E166" s="143"/>
      <c r="F166" s="71"/>
      <c r="G166" s="143"/>
      <c r="H166" s="71"/>
      <c r="I166" s="143"/>
      <c r="J166" s="71"/>
      <c r="K166" s="71"/>
      <c r="L166" s="71"/>
      <c r="M166" s="72"/>
      <c r="N166" s="198"/>
      <c r="O166" s="72"/>
      <c r="P166" s="199"/>
      <c r="Q166" s="71"/>
      <c r="R166" s="200"/>
      <c r="S166" s="72"/>
      <c r="T166" s="201"/>
      <c r="U166" s="72"/>
      <c r="V166" s="202"/>
      <c r="W166" s="71"/>
      <c r="X166" s="72"/>
      <c r="Y166" s="202"/>
      <c r="Z166" s="72"/>
      <c r="AA166" s="178"/>
      <c r="AB166" s="178"/>
      <c r="AC166" s="178"/>
      <c r="AD166" s="178"/>
      <c r="AE166" s="178"/>
      <c r="AF166" s="178"/>
      <c r="AG166" s="178"/>
      <c r="AH166" s="178"/>
      <c r="AI166" s="178"/>
      <c r="AJ166" s="178"/>
      <c r="AK166" s="178"/>
      <c r="AL166" s="178"/>
      <c r="AM166" s="178"/>
      <c r="AN166" s="178"/>
      <c r="AO166" s="178"/>
      <c r="AP166" s="178"/>
      <c r="AQ166" s="178"/>
      <c r="AR166" s="178"/>
      <c r="AS166" s="178"/>
    </row>
    <row r="167" ht="16.5" customHeight="1" outlineLevel="1">
      <c r="A167" s="178"/>
      <c r="B167" s="141"/>
      <c r="C167" s="142"/>
      <c r="D167" s="72"/>
      <c r="E167" s="143"/>
      <c r="F167" s="71"/>
      <c r="G167" s="143"/>
      <c r="H167" s="71"/>
      <c r="I167" s="143"/>
      <c r="J167" s="71"/>
      <c r="K167" s="71"/>
      <c r="L167" s="71"/>
      <c r="M167" s="72"/>
      <c r="N167" s="198"/>
      <c r="O167" s="72"/>
      <c r="P167" s="199"/>
      <c r="Q167" s="71"/>
      <c r="R167" s="200"/>
      <c r="S167" s="72"/>
      <c r="T167" s="201"/>
      <c r="U167" s="72"/>
      <c r="V167" s="202"/>
      <c r="W167" s="71"/>
      <c r="X167" s="72"/>
      <c r="Y167" s="202"/>
      <c r="Z167" s="72"/>
      <c r="AA167" s="178"/>
      <c r="AB167" s="178"/>
      <c r="AC167" s="178"/>
      <c r="AD167" s="178"/>
      <c r="AE167" s="178"/>
      <c r="AF167" s="178"/>
      <c r="AG167" s="178"/>
      <c r="AH167" s="178"/>
      <c r="AI167" s="178"/>
      <c r="AJ167" s="178"/>
      <c r="AK167" s="178"/>
      <c r="AL167" s="178"/>
      <c r="AM167" s="178"/>
      <c r="AN167" s="178"/>
      <c r="AO167" s="178"/>
      <c r="AP167" s="178"/>
      <c r="AQ167" s="178"/>
      <c r="AR167" s="178"/>
      <c r="AS167" s="178"/>
    </row>
    <row r="168" ht="16.5" customHeight="1" outlineLevel="1">
      <c r="A168" s="178"/>
      <c r="B168" s="141"/>
      <c r="C168" s="142"/>
      <c r="D168" s="72"/>
      <c r="E168" s="143"/>
      <c r="F168" s="71"/>
      <c r="G168" s="143"/>
      <c r="H168" s="71"/>
      <c r="I168" s="143"/>
      <c r="J168" s="71"/>
      <c r="K168" s="71"/>
      <c r="L168" s="71"/>
      <c r="M168" s="72"/>
      <c r="N168" s="198"/>
      <c r="O168" s="72"/>
      <c r="P168" s="199"/>
      <c r="Q168" s="71"/>
      <c r="R168" s="200"/>
      <c r="S168" s="72"/>
      <c r="T168" s="201"/>
      <c r="U168" s="72"/>
      <c r="V168" s="202"/>
      <c r="W168" s="71"/>
      <c r="X168" s="72"/>
      <c r="Y168" s="202"/>
      <c r="Z168" s="72"/>
      <c r="AA168" s="178"/>
      <c r="AB168" s="178"/>
      <c r="AC168" s="178"/>
      <c r="AD168" s="178"/>
      <c r="AE168" s="178"/>
      <c r="AF168" s="178"/>
      <c r="AG168" s="178"/>
      <c r="AH168" s="178"/>
      <c r="AI168" s="178"/>
      <c r="AJ168" s="178"/>
      <c r="AK168" s="178"/>
      <c r="AL168" s="178"/>
      <c r="AM168" s="178"/>
      <c r="AN168" s="178"/>
      <c r="AO168" s="178"/>
      <c r="AP168" s="178"/>
      <c r="AQ168" s="178"/>
      <c r="AR168" s="178"/>
      <c r="AS168" s="178"/>
    </row>
    <row r="169" ht="16.5" customHeight="1" outlineLevel="1">
      <c r="A169" s="178"/>
      <c r="B169" s="141"/>
      <c r="C169" s="142"/>
      <c r="D169" s="72"/>
      <c r="E169" s="143"/>
      <c r="F169" s="71"/>
      <c r="G169" s="143"/>
      <c r="H169" s="71"/>
      <c r="I169" s="143"/>
      <c r="J169" s="71"/>
      <c r="K169" s="71"/>
      <c r="L169" s="71"/>
      <c r="M169" s="72"/>
      <c r="N169" s="198"/>
      <c r="O169" s="72"/>
      <c r="P169" s="199"/>
      <c r="Q169" s="71"/>
      <c r="R169" s="200"/>
      <c r="S169" s="72"/>
      <c r="T169" s="201"/>
      <c r="U169" s="72"/>
      <c r="V169" s="202"/>
      <c r="W169" s="71"/>
      <c r="X169" s="72"/>
      <c r="Y169" s="202"/>
      <c r="Z169" s="72"/>
      <c r="AA169" s="178"/>
      <c r="AB169" s="178"/>
      <c r="AC169" s="178"/>
      <c r="AD169" s="178"/>
      <c r="AE169" s="178"/>
      <c r="AF169" s="178"/>
      <c r="AG169" s="178"/>
      <c r="AH169" s="178"/>
      <c r="AI169" s="178"/>
      <c r="AJ169" s="178"/>
      <c r="AK169" s="178"/>
      <c r="AL169" s="178"/>
      <c r="AM169" s="178"/>
      <c r="AN169" s="178"/>
      <c r="AO169" s="178"/>
      <c r="AP169" s="178"/>
      <c r="AQ169" s="178"/>
      <c r="AR169" s="178"/>
      <c r="AS169" s="178"/>
    </row>
    <row r="170" ht="16.5" customHeight="1" outlineLevel="1">
      <c r="A170" s="178"/>
      <c r="B170" s="141"/>
      <c r="C170" s="142"/>
      <c r="D170" s="72"/>
      <c r="E170" s="143"/>
      <c r="F170" s="71"/>
      <c r="G170" s="143"/>
      <c r="H170" s="71"/>
      <c r="I170" s="143"/>
      <c r="J170" s="71"/>
      <c r="K170" s="71"/>
      <c r="L170" s="71"/>
      <c r="M170" s="72"/>
      <c r="N170" s="198"/>
      <c r="O170" s="72"/>
      <c r="P170" s="199"/>
      <c r="Q170" s="71"/>
      <c r="R170" s="200"/>
      <c r="S170" s="72"/>
      <c r="T170" s="201"/>
      <c r="U170" s="72"/>
      <c r="V170" s="202"/>
      <c r="W170" s="71"/>
      <c r="X170" s="72"/>
      <c r="Y170" s="202"/>
      <c r="Z170" s="72"/>
      <c r="AA170" s="178"/>
      <c r="AB170" s="178"/>
      <c r="AC170" s="178"/>
      <c r="AD170" s="178"/>
      <c r="AE170" s="178"/>
      <c r="AF170" s="178"/>
      <c r="AG170" s="178"/>
      <c r="AH170" s="178"/>
      <c r="AI170" s="178"/>
      <c r="AJ170" s="178"/>
      <c r="AK170" s="178"/>
      <c r="AL170" s="178"/>
      <c r="AM170" s="178"/>
      <c r="AN170" s="178"/>
      <c r="AO170" s="178"/>
      <c r="AP170" s="178"/>
      <c r="AQ170" s="178"/>
      <c r="AR170" s="178"/>
      <c r="AS170" s="178"/>
    </row>
    <row r="171" ht="16.5" customHeight="1" outlineLevel="1">
      <c r="A171" s="178"/>
      <c r="B171" s="141"/>
      <c r="C171" s="142"/>
      <c r="D171" s="72"/>
      <c r="E171" s="143"/>
      <c r="F171" s="71"/>
      <c r="G171" s="143"/>
      <c r="H171" s="71"/>
      <c r="I171" s="143"/>
      <c r="J171" s="71"/>
      <c r="K171" s="71"/>
      <c r="L171" s="71"/>
      <c r="M171" s="72"/>
      <c r="N171" s="198"/>
      <c r="O171" s="72"/>
      <c r="P171" s="199"/>
      <c r="Q171" s="71"/>
      <c r="R171" s="200"/>
      <c r="S171" s="72"/>
      <c r="T171" s="201"/>
      <c r="U171" s="72"/>
      <c r="V171" s="202"/>
      <c r="W171" s="71"/>
      <c r="X171" s="72"/>
      <c r="Y171" s="202"/>
      <c r="Z171" s="72"/>
      <c r="AA171" s="178"/>
      <c r="AB171" s="178"/>
      <c r="AC171" s="178"/>
      <c r="AD171" s="178"/>
      <c r="AE171" s="178"/>
      <c r="AF171" s="178"/>
      <c r="AG171" s="178"/>
      <c r="AH171" s="178"/>
      <c r="AI171" s="178"/>
      <c r="AJ171" s="178"/>
      <c r="AK171" s="178"/>
      <c r="AL171" s="178"/>
      <c r="AM171" s="178"/>
      <c r="AN171" s="178"/>
      <c r="AO171" s="178"/>
      <c r="AP171" s="178"/>
      <c r="AQ171" s="178"/>
      <c r="AR171" s="178"/>
      <c r="AS171" s="178"/>
    </row>
    <row r="172" ht="16.5" customHeight="1" outlineLevel="1">
      <c r="A172" s="178"/>
      <c r="B172" s="141"/>
      <c r="C172" s="142"/>
      <c r="D172" s="72"/>
      <c r="E172" s="143"/>
      <c r="F172" s="71"/>
      <c r="G172" s="143"/>
      <c r="H172" s="71"/>
      <c r="I172" s="143"/>
      <c r="J172" s="71"/>
      <c r="K172" s="71"/>
      <c r="L172" s="71"/>
      <c r="M172" s="72"/>
      <c r="N172" s="198"/>
      <c r="O172" s="72"/>
      <c r="P172" s="199"/>
      <c r="Q172" s="71"/>
      <c r="R172" s="200"/>
      <c r="S172" s="72"/>
      <c r="T172" s="201"/>
      <c r="U172" s="72"/>
      <c r="V172" s="202"/>
      <c r="W172" s="71"/>
      <c r="X172" s="72"/>
      <c r="Y172" s="202"/>
      <c r="Z172" s="72"/>
      <c r="AA172" s="178"/>
      <c r="AB172" s="178"/>
      <c r="AC172" s="178"/>
      <c r="AD172" s="178"/>
      <c r="AE172" s="178"/>
      <c r="AF172" s="178"/>
      <c r="AG172" s="178"/>
      <c r="AH172" s="178"/>
      <c r="AI172" s="178"/>
      <c r="AJ172" s="178"/>
      <c r="AK172" s="178"/>
      <c r="AL172" s="178"/>
      <c r="AM172" s="178"/>
      <c r="AN172" s="178"/>
      <c r="AO172" s="178"/>
      <c r="AP172" s="178"/>
      <c r="AQ172" s="178"/>
      <c r="AR172" s="178"/>
      <c r="AS172" s="178"/>
    </row>
    <row r="173" ht="16.5" customHeight="1" outlineLevel="1">
      <c r="A173" s="178"/>
      <c r="B173" s="141"/>
      <c r="C173" s="142"/>
      <c r="D173" s="72"/>
      <c r="E173" s="143"/>
      <c r="F173" s="71"/>
      <c r="G173" s="143"/>
      <c r="H173" s="71"/>
      <c r="I173" s="143"/>
      <c r="J173" s="71"/>
      <c r="K173" s="71"/>
      <c r="L173" s="71"/>
      <c r="M173" s="72"/>
      <c r="N173" s="198"/>
      <c r="O173" s="72"/>
      <c r="P173" s="199"/>
      <c r="Q173" s="71"/>
      <c r="R173" s="200"/>
      <c r="S173" s="72"/>
      <c r="T173" s="201"/>
      <c r="U173" s="72"/>
      <c r="V173" s="202"/>
      <c r="W173" s="71"/>
      <c r="X173" s="72"/>
      <c r="Y173" s="202"/>
      <c r="Z173" s="72"/>
      <c r="AA173" s="178"/>
      <c r="AB173" s="178"/>
      <c r="AC173" s="178"/>
      <c r="AD173" s="178"/>
      <c r="AE173" s="178"/>
      <c r="AF173" s="178"/>
      <c r="AG173" s="178"/>
      <c r="AH173" s="178"/>
      <c r="AI173" s="178"/>
      <c r="AJ173" s="178"/>
      <c r="AK173" s="178"/>
      <c r="AL173" s="178"/>
      <c r="AM173" s="178"/>
      <c r="AN173" s="178"/>
      <c r="AO173" s="178"/>
      <c r="AP173" s="178"/>
      <c r="AQ173" s="178"/>
      <c r="AR173" s="178"/>
      <c r="AS173" s="178"/>
    </row>
    <row r="174" ht="16.5" customHeight="1" outlineLevel="1">
      <c r="A174" s="178"/>
      <c r="B174" s="141"/>
      <c r="C174" s="142"/>
      <c r="D174" s="72"/>
      <c r="E174" s="143"/>
      <c r="F174" s="71"/>
      <c r="G174" s="143"/>
      <c r="H174" s="71"/>
      <c r="I174" s="143"/>
      <c r="J174" s="71"/>
      <c r="K174" s="71"/>
      <c r="L174" s="71"/>
      <c r="M174" s="72"/>
      <c r="N174" s="198"/>
      <c r="O174" s="72"/>
      <c r="P174" s="199"/>
      <c r="Q174" s="71"/>
      <c r="R174" s="200"/>
      <c r="S174" s="72"/>
      <c r="T174" s="201"/>
      <c r="U174" s="72"/>
      <c r="V174" s="202"/>
      <c r="W174" s="71"/>
      <c r="X174" s="72"/>
      <c r="Y174" s="202"/>
      <c r="Z174" s="72"/>
      <c r="AA174" s="178"/>
      <c r="AB174" s="178"/>
      <c r="AC174" s="178"/>
      <c r="AD174" s="178"/>
      <c r="AE174" s="178"/>
      <c r="AF174" s="178"/>
      <c r="AG174" s="178"/>
      <c r="AH174" s="178"/>
      <c r="AI174" s="178"/>
      <c r="AJ174" s="178"/>
      <c r="AK174" s="178"/>
      <c r="AL174" s="178"/>
      <c r="AM174" s="178"/>
      <c r="AN174" s="178"/>
      <c r="AO174" s="178"/>
      <c r="AP174" s="178"/>
      <c r="AQ174" s="178"/>
      <c r="AR174" s="178"/>
      <c r="AS174" s="178"/>
    </row>
    <row r="175" ht="16.5" customHeight="1" outlineLevel="1">
      <c r="A175" s="178"/>
      <c r="B175" s="141"/>
      <c r="C175" s="142"/>
      <c r="D175" s="72"/>
      <c r="E175" s="143"/>
      <c r="F175" s="71"/>
      <c r="G175" s="143"/>
      <c r="H175" s="71"/>
      <c r="I175" s="143"/>
      <c r="J175" s="71"/>
      <c r="K175" s="71"/>
      <c r="L175" s="71"/>
      <c r="M175" s="72"/>
      <c r="N175" s="198"/>
      <c r="O175" s="72"/>
      <c r="P175" s="199"/>
      <c r="Q175" s="71"/>
      <c r="R175" s="200"/>
      <c r="S175" s="72"/>
      <c r="T175" s="201"/>
      <c r="U175" s="72"/>
      <c r="V175" s="202"/>
      <c r="W175" s="71"/>
      <c r="X175" s="72"/>
      <c r="Y175" s="202"/>
      <c r="Z175" s="72"/>
      <c r="AA175" s="178"/>
      <c r="AB175" s="178"/>
      <c r="AC175" s="178"/>
      <c r="AD175" s="178"/>
      <c r="AE175" s="178"/>
      <c r="AF175" s="178"/>
      <c r="AG175" s="178"/>
      <c r="AH175" s="178"/>
      <c r="AI175" s="178"/>
      <c r="AJ175" s="178"/>
      <c r="AK175" s="178"/>
      <c r="AL175" s="178"/>
      <c r="AM175" s="178"/>
      <c r="AN175" s="178"/>
      <c r="AO175" s="178"/>
      <c r="AP175" s="178"/>
      <c r="AQ175" s="178"/>
      <c r="AR175" s="178"/>
      <c r="AS175" s="178"/>
    </row>
    <row r="176" ht="16.5" customHeight="1" outlineLevel="1">
      <c r="A176" s="178"/>
      <c r="B176" s="141"/>
      <c r="C176" s="142"/>
      <c r="D176" s="72"/>
      <c r="E176" s="143"/>
      <c r="F176" s="71"/>
      <c r="G176" s="143"/>
      <c r="H176" s="71"/>
      <c r="I176" s="143"/>
      <c r="J176" s="71"/>
      <c r="K176" s="71"/>
      <c r="L176" s="71"/>
      <c r="M176" s="72"/>
      <c r="N176" s="198"/>
      <c r="O176" s="72"/>
      <c r="P176" s="199"/>
      <c r="Q176" s="71"/>
      <c r="R176" s="200"/>
      <c r="S176" s="72"/>
      <c r="T176" s="201"/>
      <c r="U176" s="72"/>
      <c r="V176" s="202"/>
      <c r="W176" s="71"/>
      <c r="X176" s="72"/>
      <c r="Y176" s="202"/>
      <c r="Z176" s="72"/>
      <c r="AA176" s="178"/>
      <c r="AB176" s="178"/>
      <c r="AC176" s="178"/>
      <c r="AD176" s="178"/>
      <c r="AE176" s="178"/>
      <c r="AF176" s="178"/>
      <c r="AG176" s="178"/>
      <c r="AH176" s="178"/>
      <c r="AI176" s="178"/>
      <c r="AJ176" s="178"/>
      <c r="AK176" s="178"/>
      <c r="AL176" s="178"/>
      <c r="AM176" s="178"/>
      <c r="AN176" s="178"/>
      <c r="AO176" s="178"/>
      <c r="AP176" s="178"/>
      <c r="AQ176" s="178"/>
      <c r="AR176" s="178"/>
      <c r="AS176" s="178"/>
    </row>
    <row r="177" ht="16.5" customHeight="1" outlineLevel="1">
      <c r="A177" s="178"/>
      <c r="B177" s="141"/>
      <c r="C177" s="142"/>
      <c r="D177" s="72"/>
      <c r="E177" s="143"/>
      <c r="F177" s="71"/>
      <c r="G177" s="143"/>
      <c r="H177" s="71"/>
      <c r="I177" s="143"/>
      <c r="J177" s="71"/>
      <c r="K177" s="71"/>
      <c r="L177" s="71"/>
      <c r="M177" s="72"/>
      <c r="N177" s="198"/>
      <c r="O177" s="72"/>
      <c r="P177" s="199"/>
      <c r="Q177" s="71"/>
      <c r="R177" s="200"/>
      <c r="S177" s="72"/>
      <c r="T177" s="201"/>
      <c r="U177" s="72"/>
      <c r="V177" s="202"/>
      <c r="W177" s="71"/>
      <c r="X177" s="72"/>
      <c r="Y177" s="202"/>
      <c r="Z177" s="72"/>
      <c r="AA177" s="178"/>
      <c r="AB177" s="178"/>
      <c r="AC177" s="178"/>
      <c r="AD177" s="178"/>
      <c r="AE177" s="178"/>
      <c r="AF177" s="178"/>
      <c r="AG177" s="178"/>
      <c r="AH177" s="178"/>
      <c r="AI177" s="178"/>
      <c r="AJ177" s="178"/>
      <c r="AK177" s="178"/>
      <c r="AL177" s="178"/>
      <c r="AM177" s="178"/>
      <c r="AN177" s="178"/>
      <c r="AO177" s="178"/>
      <c r="AP177" s="178"/>
      <c r="AQ177" s="178"/>
      <c r="AR177" s="178"/>
      <c r="AS177" s="178"/>
    </row>
    <row r="178" ht="16.5" customHeight="1" outlineLevel="1">
      <c r="A178" s="178"/>
      <c r="B178" s="141"/>
      <c r="C178" s="142"/>
      <c r="D178" s="72"/>
      <c r="E178" s="143"/>
      <c r="F178" s="71"/>
      <c r="G178" s="143"/>
      <c r="H178" s="71"/>
      <c r="I178" s="143"/>
      <c r="J178" s="71"/>
      <c r="K178" s="71"/>
      <c r="L178" s="71"/>
      <c r="M178" s="72"/>
      <c r="N178" s="198"/>
      <c r="O178" s="72"/>
      <c r="P178" s="199"/>
      <c r="Q178" s="71"/>
      <c r="R178" s="200"/>
      <c r="S178" s="72"/>
      <c r="T178" s="201"/>
      <c r="U178" s="72"/>
      <c r="V178" s="202"/>
      <c r="W178" s="71"/>
      <c r="X178" s="72"/>
      <c r="Y178" s="202"/>
      <c r="Z178" s="72"/>
      <c r="AA178" s="178"/>
      <c r="AB178" s="178"/>
      <c r="AC178" s="178"/>
      <c r="AD178" s="178"/>
      <c r="AE178" s="178"/>
      <c r="AF178" s="178"/>
      <c r="AG178" s="178"/>
      <c r="AH178" s="178"/>
      <c r="AI178" s="178"/>
      <c r="AJ178" s="178"/>
      <c r="AK178" s="178"/>
      <c r="AL178" s="178"/>
      <c r="AM178" s="178"/>
      <c r="AN178" s="178"/>
      <c r="AO178" s="178"/>
      <c r="AP178" s="178"/>
      <c r="AQ178" s="178"/>
      <c r="AR178" s="178"/>
      <c r="AS178" s="178"/>
    </row>
    <row r="179" ht="16.5" customHeight="1" outlineLevel="1">
      <c r="A179" s="178"/>
      <c r="B179" s="141"/>
      <c r="C179" s="142"/>
      <c r="D179" s="72"/>
      <c r="E179" s="143"/>
      <c r="F179" s="71"/>
      <c r="G179" s="143"/>
      <c r="H179" s="71"/>
      <c r="I179" s="143"/>
      <c r="J179" s="71"/>
      <c r="K179" s="71"/>
      <c r="L179" s="71"/>
      <c r="M179" s="72"/>
      <c r="N179" s="198"/>
      <c r="O179" s="72"/>
      <c r="P179" s="199"/>
      <c r="Q179" s="71"/>
      <c r="R179" s="200"/>
      <c r="S179" s="72"/>
      <c r="T179" s="201"/>
      <c r="U179" s="72"/>
      <c r="V179" s="202"/>
      <c r="W179" s="71"/>
      <c r="X179" s="72"/>
      <c r="Y179" s="202"/>
      <c r="Z179" s="72"/>
      <c r="AA179" s="178"/>
      <c r="AB179" s="178"/>
      <c r="AC179" s="178"/>
      <c r="AD179" s="178"/>
      <c r="AE179" s="178"/>
      <c r="AF179" s="178"/>
      <c r="AG179" s="178"/>
      <c r="AH179" s="178"/>
      <c r="AI179" s="178"/>
      <c r="AJ179" s="178"/>
      <c r="AK179" s="178"/>
      <c r="AL179" s="178"/>
      <c r="AM179" s="178"/>
      <c r="AN179" s="178"/>
      <c r="AO179" s="178"/>
      <c r="AP179" s="178"/>
      <c r="AQ179" s="178"/>
      <c r="AR179" s="178"/>
      <c r="AS179" s="178"/>
    </row>
    <row r="180" ht="16.5" customHeight="1" outlineLevel="1">
      <c r="A180" s="178"/>
      <c r="B180" s="141"/>
      <c r="C180" s="142"/>
      <c r="D180" s="72"/>
      <c r="E180" s="143"/>
      <c r="F180" s="71"/>
      <c r="G180" s="143"/>
      <c r="H180" s="71"/>
      <c r="I180" s="143"/>
      <c r="J180" s="71"/>
      <c r="K180" s="71"/>
      <c r="L180" s="71"/>
      <c r="M180" s="72"/>
      <c r="N180" s="198"/>
      <c r="O180" s="72"/>
      <c r="P180" s="199"/>
      <c r="Q180" s="71"/>
      <c r="R180" s="200"/>
      <c r="S180" s="72"/>
      <c r="T180" s="201"/>
      <c r="U180" s="72"/>
      <c r="V180" s="202"/>
      <c r="W180" s="71"/>
      <c r="X180" s="72"/>
      <c r="Y180" s="202"/>
      <c r="Z180" s="72"/>
      <c r="AA180" s="178"/>
      <c r="AB180" s="178"/>
      <c r="AC180" s="178"/>
      <c r="AD180" s="178"/>
      <c r="AE180" s="178"/>
      <c r="AF180" s="178"/>
      <c r="AG180" s="178"/>
      <c r="AH180" s="178"/>
      <c r="AI180" s="178"/>
      <c r="AJ180" s="178"/>
      <c r="AK180" s="178"/>
      <c r="AL180" s="178"/>
      <c r="AM180" s="178"/>
      <c r="AN180" s="178"/>
      <c r="AO180" s="178"/>
      <c r="AP180" s="178"/>
      <c r="AQ180" s="178"/>
      <c r="AR180" s="178"/>
      <c r="AS180" s="178"/>
    </row>
    <row r="181" ht="16.5" customHeight="1" outlineLevel="1">
      <c r="A181" s="178"/>
      <c r="B181" s="141"/>
      <c r="C181" s="142"/>
      <c r="D181" s="72"/>
      <c r="E181" s="143"/>
      <c r="F181" s="71"/>
      <c r="G181" s="143"/>
      <c r="H181" s="71"/>
      <c r="I181" s="143"/>
      <c r="J181" s="71"/>
      <c r="K181" s="71"/>
      <c r="L181" s="71"/>
      <c r="M181" s="72"/>
      <c r="N181" s="198"/>
      <c r="O181" s="72"/>
      <c r="P181" s="199"/>
      <c r="Q181" s="71"/>
      <c r="R181" s="200"/>
      <c r="S181" s="72"/>
      <c r="T181" s="201"/>
      <c r="U181" s="72"/>
      <c r="V181" s="202"/>
      <c r="W181" s="71"/>
      <c r="X181" s="72"/>
      <c r="Y181" s="202"/>
      <c r="Z181" s="72"/>
      <c r="AA181" s="178"/>
      <c r="AB181" s="178"/>
      <c r="AC181" s="178"/>
      <c r="AD181" s="178"/>
      <c r="AE181" s="178"/>
      <c r="AF181" s="178"/>
      <c r="AG181" s="178"/>
      <c r="AH181" s="178"/>
      <c r="AI181" s="178"/>
      <c r="AJ181" s="178"/>
      <c r="AK181" s="178"/>
      <c r="AL181" s="178"/>
      <c r="AM181" s="178"/>
      <c r="AN181" s="178"/>
      <c r="AO181" s="178"/>
      <c r="AP181" s="178"/>
      <c r="AQ181" s="178"/>
      <c r="AR181" s="178"/>
      <c r="AS181" s="178"/>
    </row>
    <row r="182" ht="16.5" customHeight="1" outlineLevel="1">
      <c r="A182" s="178"/>
      <c r="B182" s="141"/>
      <c r="C182" s="142"/>
      <c r="D182" s="72"/>
      <c r="E182" s="143"/>
      <c r="F182" s="71"/>
      <c r="G182" s="143"/>
      <c r="H182" s="71"/>
      <c r="I182" s="143"/>
      <c r="J182" s="71"/>
      <c r="K182" s="71"/>
      <c r="L182" s="71"/>
      <c r="M182" s="72"/>
      <c r="N182" s="198"/>
      <c r="O182" s="72"/>
      <c r="P182" s="199"/>
      <c r="Q182" s="71"/>
      <c r="R182" s="200"/>
      <c r="S182" s="72"/>
      <c r="T182" s="201"/>
      <c r="U182" s="72"/>
      <c r="V182" s="202"/>
      <c r="W182" s="71"/>
      <c r="X182" s="72"/>
      <c r="Y182" s="202"/>
      <c r="Z182" s="72"/>
      <c r="AA182" s="178"/>
      <c r="AB182" s="178"/>
      <c r="AC182" s="178"/>
      <c r="AD182" s="178"/>
      <c r="AE182" s="178"/>
      <c r="AF182" s="178"/>
      <c r="AG182" s="178"/>
      <c r="AH182" s="178"/>
      <c r="AI182" s="178"/>
      <c r="AJ182" s="178"/>
      <c r="AK182" s="178"/>
      <c r="AL182" s="178"/>
      <c r="AM182" s="178"/>
      <c r="AN182" s="178"/>
      <c r="AO182" s="178"/>
      <c r="AP182" s="178"/>
      <c r="AQ182" s="178"/>
      <c r="AR182" s="178"/>
      <c r="AS182" s="178"/>
    </row>
    <row r="183" ht="16.5" customHeight="1" outlineLevel="1">
      <c r="A183" s="178"/>
      <c r="B183" s="141"/>
      <c r="C183" s="142"/>
      <c r="D183" s="72"/>
      <c r="E183" s="143"/>
      <c r="F183" s="71"/>
      <c r="G183" s="143"/>
      <c r="H183" s="71"/>
      <c r="I183" s="143"/>
      <c r="J183" s="71"/>
      <c r="K183" s="71"/>
      <c r="L183" s="71"/>
      <c r="M183" s="72"/>
      <c r="N183" s="198"/>
      <c r="O183" s="72"/>
      <c r="P183" s="199"/>
      <c r="Q183" s="71"/>
      <c r="R183" s="200"/>
      <c r="S183" s="72"/>
      <c r="T183" s="201"/>
      <c r="U183" s="72"/>
      <c r="V183" s="202"/>
      <c r="W183" s="71"/>
      <c r="X183" s="72"/>
      <c r="Y183" s="202"/>
      <c r="Z183" s="72"/>
      <c r="AA183" s="178"/>
      <c r="AB183" s="178"/>
      <c r="AC183" s="178"/>
      <c r="AD183" s="178"/>
      <c r="AE183" s="178"/>
      <c r="AF183" s="178"/>
      <c r="AG183" s="178"/>
      <c r="AH183" s="178"/>
      <c r="AI183" s="178"/>
      <c r="AJ183" s="178"/>
      <c r="AK183" s="178"/>
      <c r="AL183" s="178"/>
      <c r="AM183" s="178"/>
      <c r="AN183" s="178"/>
      <c r="AO183" s="178"/>
      <c r="AP183" s="178"/>
      <c r="AQ183" s="178"/>
      <c r="AR183" s="178"/>
      <c r="AS183" s="178"/>
    </row>
    <row r="184" ht="16.5" customHeight="1" outlineLevel="1">
      <c r="A184" s="178"/>
      <c r="B184" s="141"/>
      <c r="C184" s="142"/>
      <c r="D184" s="72"/>
      <c r="E184" s="143"/>
      <c r="F184" s="71"/>
      <c r="G184" s="143"/>
      <c r="H184" s="71"/>
      <c r="I184" s="143"/>
      <c r="J184" s="71"/>
      <c r="K184" s="71"/>
      <c r="L184" s="71"/>
      <c r="M184" s="72"/>
      <c r="N184" s="198"/>
      <c r="O184" s="72"/>
      <c r="P184" s="199"/>
      <c r="Q184" s="71"/>
      <c r="R184" s="200"/>
      <c r="S184" s="72"/>
      <c r="T184" s="201"/>
      <c r="U184" s="72"/>
      <c r="V184" s="202"/>
      <c r="W184" s="71"/>
      <c r="X184" s="72"/>
      <c r="Y184" s="202"/>
      <c r="Z184" s="72"/>
      <c r="AA184" s="178"/>
      <c r="AB184" s="178"/>
      <c r="AC184" s="178"/>
      <c r="AD184" s="178"/>
      <c r="AE184" s="178"/>
      <c r="AF184" s="178"/>
      <c r="AG184" s="178"/>
      <c r="AH184" s="178"/>
      <c r="AI184" s="178"/>
      <c r="AJ184" s="178"/>
      <c r="AK184" s="178"/>
      <c r="AL184" s="178"/>
      <c r="AM184" s="178"/>
      <c r="AN184" s="178"/>
      <c r="AO184" s="178"/>
      <c r="AP184" s="178"/>
      <c r="AQ184" s="178"/>
      <c r="AR184" s="178"/>
      <c r="AS184" s="178"/>
    </row>
    <row r="185" ht="16.5" customHeight="1" outlineLevel="1">
      <c r="A185" s="178"/>
      <c r="B185" s="141"/>
      <c r="C185" s="142"/>
      <c r="D185" s="72"/>
      <c r="E185" s="143"/>
      <c r="F185" s="71"/>
      <c r="G185" s="143"/>
      <c r="H185" s="71"/>
      <c r="I185" s="143"/>
      <c r="J185" s="71"/>
      <c r="K185" s="71"/>
      <c r="L185" s="71"/>
      <c r="M185" s="72"/>
      <c r="N185" s="198"/>
      <c r="O185" s="72"/>
      <c r="P185" s="199"/>
      <c r="Q185" s="71"/>
      <c r="R185" s="200"/>
      <c r="S185" s="72"/>
      <c r="T185" s="201"/>
      <c r="U185" s="72"/>
      <c r="V185" s="202"/>
      <c r="W185" s="71"/>
      <c r="X185" s="72"/>
      <c r="Y185" s="202"/>
      <c r="Z185" s="72"/>
      <c r="AA185" s="178"/>
      <c r="AB185" s="178"/>
      <c r="AC185" s="178"/>
      <c r="AD185" s="178"/>
      <c r="AE185" s="178"/>
      <c r="AF185" s="178"/>
      <c r="AG185" s="178"/>
      <c r="AH185" s="178"/>
      <c r="AI185" s="178"/>
      <c r="AJ185" s="178"/>
      <c r="AK185" s="178"/>
      <c r="AL185" s="178"/>
      <c r="AM185" s="178"/>
      <c r="AN185" s="178"/>
      <c r="AO185" s="178"/>
      <c r="AP185" s="178"/>
      <c r="AQ185" s="178"/>
      <c r="AR185" s="178"/>
      <c r="AS185" s="178"/>
    </row>
    <row r="186" ht="16.5" customHeight="1" outlineLevel="1">
      <c r="A186" s="178"/>
      <c r="B186" s="141"/>
      <c r="C186" s="142"/>
      <c r="D186" s="72"/>
      <c r="E186" s="143"/>
      <c r="F186" s="71"/>
      <c r="G186" s="143"/>
      <c r="H186" s="71"/>
      <c r="I186" s="143"/>
      <c r="J186" s="71"/>
      <c r="K186" s="71"/>
      <c r="L186" s="71"/>
      <c r="M186" s="72"/>
      <c r="N186" s="198"/>
      <c r="O186" s="72"/>
      <c r="P186" s="199"/>
      <c r="Q186" s="71"/>
      <c r="R186" s="200"/>
      <c r="S186" s="72"/>
      <c r="T186" s="201"/>
      <c r="U186" s="72"/>
      <c r="V186" s="202"/>
      <c r="W186" s="71"/>
      <c r="X186" s="72"/>
      <c r="Y186" s="202"/>
      <c r="Z186" s="72"/>
      <c r="AA186" s="178"/>
      <c r="AB186" s="178"/>
      <c r="AC186" s="178"/>
      <c r="AD186" s="178"/>
      <c r="AE186" s="178"/>
      <c r="AF186" s="178"/>
      <c r="AG186" s="178"/>
      <c r="AH186" s="178"/>
      <c r="AI186" s="178"/>
      <c r="AJ186" s="178"/>
      <c r="AK186" s="178"/>
      <c r="AL186" s="178"/>
      <c r="AM186" s="178"/>
      <c r="AN186" s="178"/>
      <c r="AO186" s="178"/>
      <c r="AP186" s="178"/>
      <c r="AQ186" s="178"/>
      <c r="AR186" s="178"/>
      <c r="AS186" s="178"/>
    </row>
    <row r="187" ht="16.5" customHeight="1" outlineLevel="1">
      <c r="A187" s="178"/>
      <c r="B187" s="141"/>
      <c r="C187" s="142"/>
      <c r="D187" s="72"/>
      <c r="E187" s="143"/>
      <c r="F187" s="71"/>
      <c r="G187" s="143"/>
      <c r="H187" s="71"/>
      <c r="I187" s="143"/>
      <c r="J187" s="71"/>
      <c r="K187" s="71"/>
      <c r="L187" s="71"/>
      <c r="M187" s="72"/>
      <c r="N187" s="198"/>
      <c r="O187" s="72"/>
      <c r="P187" s="199"/>
      <c r="Q187" s="71"/>
      <c r="R187" s="200"/>
      <c r="S187" s="72"/>
      <c r="T187" s="201"/>
      <c r="U187" s="72"/>
      <c r="V187" s="202"/>
      <c r="W187" s="71"/>
      <c r="X187" s="72"/>
      <c r="Y187" s="202"/>
      <c r="Z187" s="72"/>
      <c r="AA187" s="178"/>
      <c r="AB187" s="178"/>
      <c r="AC187" s="178"/>
      <c r="AD187" s="178"/>
      <c r="AE187" s="178"/>
      <c r="AF187" s="178"/>
      <c r="AG187" s="178"/>
      <c r="AH187" s="178"/>
      <c r="AI187" s="178"/>
      <c r="AJ187" s="178"/>
      <c r="AK187" s="178"/>
      <c r="AL187" s="178"/>
      <c r="AM187" s="178"/>
      <c r="AN187" s="178"/>
      <c r="AO187" s="178"/>
      <c r="AP187" s="178"/>
      <c r="AQ187" s="178"/>
      <c r="AR187" s="178"/>
      <c r="AS187" s="178"/>
    </row>
    <row r="188" ht="16.5" customHeight="1" outlineLevel="1">
      <c r="A188" s="178"/>
      <c r="B188" s="141"/>
      <c r="C188" s="142"/>
      <c r="D188" s="72"/>
      <c r="E188" s="143"/>
      <c r="F188" s="71"/>
      <c r="G188" s="143"/>
      <c r="H188" s="71"/>
      <c r="I188" s="143"/>
      <c r="J188" s="71"/>
      <c r="K188" s="71"/>
      <c r="L188" s="71"/>
      <c r="M188" s="72"/>
      <c r="N188" s="198"/>
      <c r="O188" s="72"/>
      <c r="P188" s="199"/>
      <c r="Q188" s="71"/>
      <c r="R188" s="200"/>
      <c r="S188" s="72"/>
      <c r="T188" s="201"/>
      <c r="U188" s="72"/>
      <c r="V188" s="202"/>
      <c r="W188" s="71"/>
      <c r="X188" s="72"/>
      <c r="Y188" s="202"/>
      <c r="Z188" s="72"/>
      <c r="AA188" s="178"/>
      <c r="AB188" s="178"/>
      <c r="AC188" s="178"/>
      <c r="AD188" s="178"/>
      <c r="AE188" s="178"/>
      <c r="AF188" s="178"/>
      <c r="AG188" s="178"/>
      <c r="AH188" s="178"/>
      <c r="AI188" s="178"/>
      <c r="AJ188" s="178"/>
      <c r="AK188" s="178"/>
      <c r="AL188" s="178"/>
      <c r="AM188" s="178"/>
      <c r="AN188" s="178"/>
      <c r="AO188" s="178"/>
      <c r="AP188" s="178"/>
      <c r="AQ188" s="178"/>
      <c r="AR188" s="178"/>
      <c r="AS188" s="178"/>
    </row>
    <row r="189" ht="16.5" customHeight="1" outlineLevel="1">
      <c r="A189" s="178"/>
      <c r="B189" s="141"/>
      <c r="C189" s="142"/>
      <c r="D189" s="72"/>
      <c r="E189" s="143"/>
      <c r="F189" s="71"/>
      <c r="G189" s="143"/>
      <c r="H189" s="71"/>
      <c r="I189" s="143"/>
      <c r="J189" s="71"/>
      <c r="K189" s="71"/>
      <c r="L189" s="71"/>
      <c r="M189" s="72"/>
      <c r="N189" s="198"/>
      <c r="O189" s="72"/>
      <c r="P189" s="199"/>
      <c r="Q189" s="71"/>
      <c r="R189" s="200"/>
      <c r="S189" s="72"/>
      <c r="T189" s="201"/>
      <c r="U189" s="72"/>
      <c r="V189" s="202"/>
      <c r="W189" s="71"/>
      <c r="X189" s="72"/>
      <c r="Y189" s="202"/>
      <c r="Z189" s="72"/>
      <c r="AA189" s="178"/>
      <c r="AB189" s="178"/>
      <c r="AC189" s="178"/>
      <c r="AD189" s="178"/>
      <c r="AE189" s="178"/>
      <c r="AF189" s="178"/>
      <c r="AG189" s="178"/>
      <c r="AH189" s="178"/>
      <c r="AI189" s="178"/>
      <c r="AJ189" s="178"/>
      <c r="AK189" s="178"/>
      <c r="AL189" s="178"/>
      <c r="AM189" s="178"/>
      <c r="AN189" s="178"/>
      <c r="AO189" s="178"/>
      <c r="AP189" s="178"/>
      <c r="AQ189" s="178"/>
      <c r="AR189" s="178"/>
      <c r="AS189" s="178"/>
    </row>
    <row r="190" ht="16.5" customHeight="1" outlineLevel="1">
      <c r="A190" s="178"/>
      <c r="B190" s="141"/>
      <c r="C190" s="142"/>
      <c r="D190" s="72"/>
      <c r="E190" s="143"/>
      <c r="F190" s="71"/>
      <c r="G190" s="143"/>
      <c r="H190" s="71"/>
      <c r="I190" s="143"/>
      <c r="J190" s="71"/>
      <c r="K190" s="71"/>
      <c r="L190" s="71"/>
      <c r="M190" s="72"/>
      <c r="N190" s="198"/>
      <c r="O190" s="72"/>
      <c r="P190" s="199"/>
      <c r="Q190" s="71"/>
      <c r="R190" s="200"/>
      <c r="S190" s="72"/>
      <c r="T190" s="201"/>
      <c r="U190" s="72"/>
      <c r="V190" s="202"/>
      <c r="W190" s="71"/>
      <c r="X190" s="72"/>
      <c r="Y190" s="202"/>
      <c r="Z190" s="72"/>
      <c r="AA190" s="178"/>
      <c r="AB190" s="178"/>
      <c r="AC190" s="178"/>
      <c r="AD190" s="178"/>
      <c r="AE190" s="178"/>
      <c r="AF190" s="178"/>
      <c r="AG190" s="178"/>
      <c r="AH190" s="178"/>
      <c r="AI190" s="178"/>
      <c r="AJ190" s="178"/>
      <c r="AK190" s="178"/>
      <c r="AL190" s="178"/>
      <c r="AM190" s="178"/>
      <c r="AN190" s="178"/>
      <c r="AO190" s="178"/>
      <c r="AP190" s="178"/>
      <c r="AQ190" s="178"/>
      <c r="AR190" s="178"/>
      <c r="AS190" s="178"/>
    </row>
    <row r="191" ht="16.5" customHeight="1" outlineLevel="1">
      <c r="A191" s="178"/>
      <c r="B191" s="141"/>
      <c r="C191" s="142"/>
      <c r="D191" s="72"/>
      <c r="E191" s="143"/>
      <c r="F191" s="71"/>
      <c r="G191" s="143"/>
      <c r="H191" s="71"/>
      <c r="I191" s="143"/>
      <c r="J191" s="71"/>
      <c r="K191" s="71"/>
      <c r="L191" s="71"/>
      <c r="M191" s="72"/>
      <c r="N191" s="198"/>
      <c r="O191" s="72"/>
      <c r="P191" s="199"/>
      <c r="Q191" s="71"/>
      <c r="R191" s="200"/>
      <c r="S191" s="72"/>
      <c r="T191" s="201"/>
      <c r="U191" s="72"/>
      <c r="V191" s="202"/>
      <c r="W191" s="71"/>
      <c r="X191" s="72"/>
      <c r="Y191" s="202"/>
      <c r="Z191" s="72"/>
      <c r="AA191" s="178"/>
      <c r="AB191" s="178"/>
      <c r="AC191" s="178"/>
      <c r="AD191" s="178"/>
      <c r="AE191" s="178"/>
      <c r="AF191" s="178"/>
      <c r="AG191" s="178"/>
      <c r="AH191" s="178"/>
      <c r="AI191" s="178"/>
      <c r="AJ191" s="178"/>
      <c r="AK191" s="178"/>
      <c r="AL191" s="178"/>
      <c r="AM191" s="178"/>
      <c r="AN191" s="178"/>
      <c r="AO191" s="178"/>
      <c r="AP191" s="178"/>
      <c r="AQ191" s="178"/>
      <c r="AR191" s="178"/>
      <c r="AS191" s="178"/>
    </row>
    <row r="192" ht="16.5" customHeight="1" outlineLevel="1">
      <c r="A192" s="178"/>
      <c r="B192" s="141"/>
      <c r="C192" s="142"/>
      <c r="D192" s="72"/>
      <c r="E192" s="143"/>
      <c r="F192" s="71"/>
      <c r="G192" s="143"/>
      <c r="H192" s="71"/>
      <c r="I192" s="143"/>
      <c r="J192" s="71"/>
      <c r="K192" s="71"/>
      <c r="L192" s="71"/>
      <c r="M192" s="72"/>
      <c r="N192" s="198"/>
      <c r="O192" s="72"/>
      <c r="P192" s="199"/>
      <c r="Q192" s="71"/>
      <c r="R192" s="200"/>
      <c r="S192" s="72"/>
      <c r="T192" s="201"/>
      <c r="U192" s="72"/>
      <c r="V192" s="202"/>
      <c r="W192" s="71"/>
      <c r="X192" s="72"/>
      <c r="Y192" s="202"/>
      <c r="Z192" s="72"/>
      <c r="AA192" s="178"/>
      <c r="AB192" s="178"/>
      <c r="AC192" s="178"/>
      <c r="AD192" s="178"/>
      <c r="AE192" s="178"/>
      <c r="AF192" s="178"/>
      <c r="AG192" s="178"/>
      <c r="AH192" s="178"/>
      <c r="AI192" s="178"/>
      <c r="AJ192" s="178"/>
      <c r="AK192" s="178"/>
      <c r="AL192" s="178"/>
      <c r="AM192" s="178"/>
      <c r="AN192" s="178"/>
      <c r="AO192" s="178"/>
      <c r="AP192" s="178"/>
      <c r="AQ192" s="178"/>
      <c r="AR192" s="178"/>
      <c r="AS192" s="178"/>
    </row>
    <row r="193" ht="16.5" customHeight="1" outlineLevel="1">
      <c r="A193" s="178"/>
      <c r="B193" s="141"/>
      <c r="C193" s="142"/>
      <c r="D193" s="72"/>
      <c r="E193" s="143"/>
      <c r="F193" s="71"/>
      <c r="G193" s="143"/>
      <c r="H193" s="71"/>
      <c r="I193" s="143"/>
      <c r="J193" s="71"/>
      <c r="K193" s="71"/>
      <c r="L193" s="71"/>
      <c r="M193" s="72"/>
      <c r="N193" s="198"/>
      <c r="O193" s="72"/>
      <c r="P193" s="199"/>
      <c r="Q193" s="71"/>
      <c r="R193" s="200"/>
      <c r="S193" s="72"/>
      <c r="T193" s="201"/>
      <c r="U193" s="72"/>
      <c r="V193" s="202"/>
      <c r="W193" s="71"/>
      <c r="X193" s="72"/>
      <c r="Y193" s="202"/>
      <c r="Z193" s="72"/>
      <c r="AA193" s="178"/>
      <c r="AB193" s="178"/>
      <c r="AC193" s="178"/>
      <c r="AD193" s="178"/>
      <c r="AE193" s="178"/>
      <c r="AF193" s="178"/>
      <c r="AG193" s="178"/>
      <c r="AH193" s="178"/>
      <c r="AI193" s="178"/>
      <c r="AJ193" s="178"/>
      <c r="AK193" s="178"/>
      <c r="AL193" s="178"/>
      <c r="AM193" s="178"/>
      <c r="AN193" s="178"/>
      <c r="AO193" s="178"/>
      <c r="AP193" s="178"/>
      <c r="AQ193" s="178"/>
      <c r="AR193" s="178"/>
      <c r="AS193" s="178"/>
    </row>
    <row r="194" ht="16.5" customHeight="1" outlineLevel="1">
      <c r="A194" s="178"/>
      <c r="B194" s="141"/>
      <c r="C194" s="142"/>
      <c r="D194" s="72"/>
      <c r="E194" s="143"/>
      <c r="F194" s="71"/>
      <c r="G194" s="143"/>
      <c r="H194" s="71"/>
      <c r="I194" s="143"/>
      <c r="J194" s="71"/>
      <c r="K194" s="71"/>
      <c r="L194" s="71"/>
      <c r="M194" s="72"/>
      <c r="N194" s="198"/>
      <c r="O194" s="72"/>
      <c r="P194" s="199"/>
      <c r="Q194" s="71"/>
      <c r="R194" s="200"/>
      <c r="S194" s="72"/>
      <c r="T194" s="201"/>
      <c r="U194" s="72"/>
      <c r="V194" s="202"/>
      <c r="W194" s="71"/>
      <c r="X194" s="72"/>
      <c r="Y194" s="202"/>
      <c r="Z194" s="72"/>
      <c r="AA194" s="178"/>
      <c r="AB194" s="178"/>
      <c r="AC194" s="178"/>
      <c r="AD194" s="178"/>
      <c r="AE194" s="178"/>
      <c r="AF194" s="178"/>
      <c r="AG194" s="178"/>
      <c r="AH194" s="178"/>
      <c r="AI194" s="178"/>
      <c r="AJ194" s="178"/>
      <c r="AK194" s="178"/>
      <c r="AL194" s="178"/>
      <c r="AM194" s="178"/>
      <c r="AN194" s="178"/>
      <c r="AO194" s="178"/>
      <c r="AP194" s="178"/>
      <c r="AQ194" s="178"/>
      <c r="AR194" s="178"/>
      <c r="AS194" s="178"/>
    </row>
    <row r="195" ht="16.5" customHeight="1" outlineLevel="1">
      <c r="A195" s="178"/>
      <c r="B195" s="141"/>
      <c r="C195" s="142"/>
      <c r="D195" s="72"/>
      <c r="E195" s="143"/>
      <c r="F195" s="71"/>
      <c r="G195" s="143"/>
      <c r="H195" s="71"/>
      <c r="I195" s="143"/>
      <c r="J195" s="71"/>
      <c r="K195" s="71"/>
      <c r="L195" s="71"/>
      <c r="M195" s="72"/>
      <c r="N195" s="198"/>
      <c r="O195" s="72"/>
      <c r="P195" s="199"/>
      <c r="Q195" s="71"/>
      <c r="R195" s="200"/>
      <c r="S195" s="72"/>
      <c r="T195" s="201"/>
      <c r="U195" s="72"/>
      <c r="V195" s="202"/>
      <c r="W195" s="71"/>
      <c r="X195" s="72"/>
      <c r="Y195" s="202"/>
      <c r="Z195" s="72"/>
      <c r="AA195" s="178"/>
      <c r="AB195" s="178"/>
      <c r="AC195" s="178"/>
      <c r="AD195" s="178"/>
      <c r="AE195" s="178"/>
      <c r="AF195" s="178"/>
      <c r="AG195" s="178"/>
      <c r="AH195" s="178"/>
      <c r="AI195" s="178"/>
      <c r="AJ195" s="178"/>
      <c r="AK195" s="178"/>
      <c r="AL195" s="178"/>
      <c r="AM195" s="178"/>
      <c r="AN195" s="178"/>
      <c r="AO195" s="178"/>
      <c r="AP195" s="178"/>
      <c r="AQ195" s="178"/>
      <c r="AR195" s="178"/>
      <c r="AS195" s="178"/>
    </row>
    <row r="196" ht="16.5" customHeight="1" outlineLevel="1">
      <c r="A196" s="178"/>
      <c r="B196" s="141"/>
      <c r="C196" s="142"/>
      <c r="D196" s="72"/>
      <c r="E196" s="143"/>
      <c r="F196" s="71"/>
      <c r="G196" s="143"/>
      <c r="H196" s="71"/>
      <c r="I196" s="143"/>
      <c r="J196" s="71"/>
      <c r="K196" s="71"/>
      <c r="L196" s="71"/>
      <c r="M196" s="72"/>
      <c r="N196" s="198"/>
      <c r="O196" s="72"/>
      <c r="P196" s="199"/>
      <c r="Q196" s="71"/>
      <c r="R196" s="200"/>
      <c r="S196" s="72"/>
      <c r="T196" s="201"/>
      <c r="U196" s="72"/>
      <c r="V196" s="202"/>
      <c r="W196" s="71"/>
      <c r="X196" s="72"/>
      <c r="Y196" s="202"/>
      <c r="Z196" s="72"/>
      <c r="AA196" s="178"/>
      <c r="AB196" s="178"/>
      <c r="AC196" s="178"/>
      <c r="AD196" s="178"/>
      <c r="AE196" s="178"/>
      <c r="AF196" s="178"/>
      <c r="AG196" s="178"/>
      <c r="AH196" s="178"/>
      <c r="AI196" s="178"/>
      <c r="AJ196" s="178"/>
      <c r="AK196" s="178"/>
      <c r="AL196" s="178"/>
      <c r="AM196" s="178"/>
      <c r="AN196" s="178"/>
      <c r="AO196" s="178"/>
      <c r="AP196" s="178"/>
      <c r="AQ196" s="178"/>
      <c r="AR196" s="178"/>
      <c r="AS196" s="178"/>
    </row>
    <row r="197" ht="16.5" customHeight="1" outlineLevel="1">
      <c r="A197" s="178"/>
      <c r="B197" s="141"/>
      <c r="C197" s="142"/>
      <c r="D197" s="72"/>
      <c r="E197" s="143"/>
      <c r="F197" s="71"/>
      <c r="G197" s="143"/>
      <c r="H197" s="71"/>
      <c r="I197" s="143"/>
      <c r="J197" s="71"/>
      <c r="K197" s="71"/>
      <c r="L197" s="71"/>
      <c r="M197" s="72"/>
      <c r="N197" s="198"/>
      <c r="O197" s="72"/>
      <c r="P197" s="199"/>
      <c r="Q197" s="71"/>
      <c r="R197" s="200"/>
      <c r="S197" s="72"/>
      <c r="T197" s="201"/>
      <c r="U197" s="72"/>
      <c r="V197" s="202"/>
      <c r="W197" s="71"/>
      <c r="X197" s="72"/>
      <c r="Y197" s="202"/>
      <c r="Z197" s="72"/>
      <c r="AA197" s="178"/>
      <c r="AB197" s="178"/>
      <c r="AC197" s="178"/>
      <c r="AD197" s="178"/>
      <c r="AE197" s="178"/>
      <c r="AF197" s="178"/>
      <c r="AG197" s="178"/>
      <c r="AH197" s="178"/>
      <c r="AI197" s="178"/>
      <c r="AJ197" s="178"/>
      <c r="AK197" s="178"/>
      <c r="AL197" s="178"/>
      <c r="AM197" s="178"/>
      <c r="AN197" s="178"/>
      <c r="AO197" s="178"/>
      <c r="AP197" s="178"/>
      <c r="AQ197" s="178"/>
      <c r="AR197" s="178"/>
      <c r="AS197" s="178"/>
    </row>
    <row r="198" ht="16.5" customHeight="1" outlineLevel="1">
      <c r="A198" s="178"/>
      <c r="B198" s="141"/>
      <c r="C198" s="142"/>
      <c r="D198" s="72"/>
      <c r="E198" s="143"/>
      <c r="F198" s="71"/>
      <c r="G198" s="143"/>
      <c r="H198" s="71"/>
      <c r="I198" s="143"/>
      <c r="J198" s="71"/>
      <c r="K198" s="71"/>
      <c r="L198" s="71"/>
      <c r="M198" s="72"/>
      <c r="N198" s="198"/>
      <c r="O198" s="72"/>
      <c r="P198" s="199"/>
      <c r="Q198" s="71"/>
      <c r="R198" s="200"/>
      <c r="S198" s="72"/>
      <c r="T198" s="201"/>
      <c r="U198" s="72"/>
      <c r="V198" s="202"/>
      <c r="W198" s="71"/>
      <c r="X198" s="72"/>
      <c r="Y198" s="202"/>
      <c r="Z198" s="72"/>
      <c r="AA198" s="178"/>
      <c r="AB198" s="178"/>
      <c r="AC198" s="178"/>
      <c r="AD198" s="178"/>
      <c r="AE198" s="178"/>
      <c r="AF198" s="178"/>
      <c r="AG198" s="178"/>
      <c r="AH198" s="178"/>
      <c r="AI198" s="178"/>
      <c r="AJ198" s="178"/>
      <c r="AK198" s="178"/>
      <c r="AL198" s="178"/>
      <c r="AM198" s="178"/>
      <c r="AN198" s="178"/>
      <c r="AO198" s="178"/>
      <c r="AP198" s="178"/>
      <c r="AQ198" s="178"/>
      <c r="AR198" s="178"/>
      <c r="AS198" s="178"/>
    </row>
    <row r="199" ht="16.5" customHeight="1" outlineLevel="1">
      <c r="A199" s="178"/>
      <c r="B199" s="141"/>
      <c r="C199" s="142"/>
      <c r="D199" s="72"/>
      <c r="E199" s="143"/>
      <c r="F199" s="71"/>
      <c r="G199" s="143"/>
      <c r="H199" s="71"/>
      <c r="I199" s="143"/>
      <c r="J199" s="71"/>
      <c r="K199" s="71"/>
      <c r="L199" s="71"/>
      <c r="M199" s="72"/>
      <c r="N199" s="198"/>
      <c r="O199" s="72"/>
      <c r="P199" s="199"/>
      <c r="Q199" s="71"/>
      <c r="R199" s="200"/>
      <c r="S199" s="72"/>
      <c r="T199" s="201"/>
      <c r="U199" s="72"/>
      <c r="V199" s="202"/>
      <c r="W199" s="71"/>
      <c r="X199" s="72"/>
      <c r="Y199" s="202"/>
      <c r="Z199" s="72"/>
      <c r="AA199" s="178"/>
      <c r="AB199" s="178"/>
      <c r="AC199" s="178"/>
      <c r="AD199" s="178"/>
      <c r="AE199" s="178"/>
      <c r="AF199" s="178"/>
      <c r="AG199" s="178"/>
      <c r="AH199" s="178"/>
      <c r="AI199" s="178"/>
      <c r="AJ199" s="178"/>
      <c r="AK199" s="178"/>
      <c r="AL199" s="178"/>
      <c r="AM199" s="178"/>
      <c r="AN199" s="178"/>
      <c r="AO199" s="178"/>
      <c r="AP199" s="178"/>
      <c r="AQ199" s="178"/>
      <c r="AR199" s="178"/>
      <c r="AS199" s="178"/>
    </row>
    <row r="200" ht="16.5" customHeight="1" outlineLevel="1">
      <c r="A200" s="178"/>
      <c r="B200" s="141"/>
      <c r="C200" s="142"/>
      <c r="D200" s="72"/>
      <c r="E200" s="143"/>
      <c r="F200" s="71"/>
      <c r="G200" s="143"/>
      <c r="H200" s="71"/>
      <c r="I200" s="143"/>
      <c r="J200" s="71"/>
      <c r="K200" s="71"/>
      <c r="L200" s="71"/>
      <c r="M200" s="72"/>
      <c r="N200" s="198"/>
      <c r="O200" s="72"/>
      <c r="P200" s="199"/>
      <c r="Q200" s="71"/>
      <c r="R200" s="200"/>
      <c r="S200" s="72"/>
      <c r="T200" s="201"/>
      <c r="U200" s="72"/>
      <c r="V200" s="202"/>
      <c r="W200" s="71"/>
      <c r="X200" s="72"/>
      <c r="Y200" s="202"/>
      <c r="Z200" s="72"/>
      <c r="AA200" s="178"/>
      <c r="AB200" s="178"/>
      <c r="AC200" s="178"/>
      <c r="AD200" s="178"/>
      <c r="AE200" s="178"/>
      <c r="AF200" s="178"/>
      <c r="AG200" s="178"/>
      <c r="AH200" s="178"/>
      <c r="AI200" s="178"/>
      <c r="AJ200" s="178"/>
      <c r="AK200" s="178"/>
      <c r="AL200" s="178"/>
      <c r="AM200" s="178"/>
      <c r="AN200" s="178"/>
      <c r="AO200" s="178"/>
      <c r="AP200" s="178"/>
      <c r="AQ200" s="178"/>
      <c r="AR200" s="178"/>
      <c r="AS200" s="178"/>
    </row>
    <row r="201" ht="16.5" customHeight="1" outlineLevel="1">
      <c r="A201" s="178"/>
      <c r="B201" s="141"/>
      <c r="C201" s="142"/>
      <c r="D201" s="72"/>
      <c r="E201" s="143"/>
      <c r="F201" s="71"/>
      <c r="G201" s="143"/>
      <c r="H201" s="71"/>
      <c r="I201" s="143"/>
      <c r="J201" s="71"/>
      <c r="K201" s="71"/>
      <c r="L201" s="71"/>
      <c r="M201" s="72"/>
      <c r="N201" s="198"/>
      <c r="O201" s="72"/>
      <c r="P201" s="199"/>
      <c r="Q201" s="71"/>
      <c r="R201" s="200"/>
      <c r="S201" s="72"/>
      <c r="T201" s="201"/>
      <c r="U201" s="72"/>
      <c r="V201" s="202"/>
      <c r="W201" s="71"/>
      <c r="X201" s="72"/>
      <c r="Y201" s="202"/>
      <c r="Z201" s="72"/>
      <c r="AA201" s="178"/>
      <c r="AB201" s="178"/>
      <c r="AC201" s="178"/>
      <c r="AD201" s="178"/>
      <c r="AE201" s="178"/>
      <c r="AF201" s="178"/>
      <c r="AG201" s="178"/>
      <c r="AH201" s="178"/>
      <c r="AI201" s="178"/>
      <c r="AJ201" s="178"/>
      <c r="AK201" s="178"/>
      <c r="AL201" s="178"/>
      <c r="AM201" s="178"/>
      <c r="AN201" s="178"/>
      <c r="AO201" s="178"/>
      <c r="AP201" s="178"/>
      <c r="AQ201" s="178"/>
      <c r="AR201" s="178"/>
      <c r="AS201" s="178"/>
    </row>
    <row r="202" ht="16.5" customHeight="1" outlineLevel="1">
      <c r="A202" s="178"/>
      <c r="B202" s="141"/>
      <c r="C202" s="142"/>
      <c r="D202" s="72"/>
      <c r="E202" s="143"/>
      <c r="F202" s="71"/>
      <c r="G202" s="143"/>
      <c r="H202" s="71"/>
      <c r="I202" s="143"/>
      <c r="J202" s="71"/>
      <c r="K202" s="71"/>
      <c r="L202" s="71"/>
      <c r="M202" s="72"/>
      <c r="N202" s="198"/>
      <c r="O202" s="72"/>
      <c r="P202" s="199"/>
      <c r="Q202" s="71"/>
      <c r="R202" s="200"/>
      <c r="S202" s="72"/>
      <c r="T202" s="201"/>
      <c r="U202" s="72"/>
      <c r="V202" s="202"/>
      <c r="W202" s="71"/>
      <c r="X202" s="72"/>
      <c r="Y202" s="202"/>
      <c r="Z202" s="72"/>
      <c r="AA202" s="178"/>
      <c r="AB202" s="178"/>
      <c r="AC202" s="178"/>
      <c r="AD202" s="178"/>
      <c r="AE202" s="178"/>
      <c r="AF202" s="178"/>
      <c r="AG202" s="178"/>
      <c r="AH202" s="178"/>
      <c r="AI202" s="178"/>
      <c r="AJ202" s="178"/>
      <c r="AK202" s="178"/>
      <c r="AL202" s="178"/>
      <c r="AM202" s="178"/>
      <c r="AN202" s="178"/>
      <c r="AO202" s="178"/>
      <c r="AP202" s="178"/>
      <c r="AQ202" s="178"/>
      <c r="AR202" s="178"/>
      <c r="AS202" s="178"/>
    </row>
    <row r="203" ht="16.5" customHeight="1" outlineLevel="1">
      <c r="A203" s="178"/>
      <c r="B203" s="141"/>
      <c r="C203" s="142"/>
      <c r="D203" s="72"/>
      <c r="E203" s="143"/>
      <c r="F203" s="71"/>
      <c r="G203" s="143"/>
      <c r="H203" s="71"/>
      <c r="I203" s="143"/>
      <c r="J203" s="71"/>
      <c r="K203" s="71"/>
      <c r="L203" s="71"/>
      <c r="M203" s="72"/>
      <c r="N203" s="198"/>
      <c r="O203" s="72"/>
      <c r="P203" s="199"/>
      <c r="Q203" s="71"/>
      <c r="R203" s="200"/>
      <c r="S203" s="72"/>
      <c r="T203" s="201"/>
      <c r="U203" s="72"/>
      <c r="V203" s="202"/>
      <c r="W203" s="71"/>
      <c r="X203" s="72"/>
      <c r="Y203" s="202"/>
      <c r="Z203" s="72"/>
      <c r="AA203" s="178"/>
      <c r="AB203" s="178"/>
      <c r="AC203" s="178"/>
      <c r="AD203" s="178"/>
      <c r="AE203" s="178"/>
      <c r="AF203" s="178"/>
      <c r="AG203" s="178"/>
      <c r="AH203" s="178"/>
      <c r="AI203" s="178"/>
      <c r="AJ203" s="178"/>
      <c r="AK203" s="178"/>
      <c r="AL203" s="178"/>
      <c r="AM203" s="178"/>
      <c r="AN203" s="178"/>
      <c r="AO203" s="178"/>
      <c r="AP203" s="178"/>
      <c r="AQ203" s="178"/>
      <c r="AR203" s="178"/>
      <c r="AS203" s="178"/>
    </row>
    <row r="204" ht="16.5" customHeight="1" outlineLevel="1">
      <c r="A204" s="178"/>
      <c r="B204" s="141"/>
      <c r="C204" s="142"/>
      <c r="D204" s="72"/>
      <c r="E204" s="143"/>
      <c r="F204" s="71"/>
      <c r="G204" s="143"/>
      <c r="H204" s="71"/>
      <c r="I204" s="143"/>
      <c r="J204" s="71"/>
      <c r="K204" s="71"/>
      <c r="L204" s="71"/>
      <c r="M204" s="72"/>
      <c r="N204" s="198"/>
      <c r="O204" s="72"/>
      <c r="P204" s="199"/>
      <c r="Q204" s="71"/>
      <c r="R204" s="200"/>
      <c r="S204" s="72"/>
      <c r="T204" s="201"/>
      <c r="U204" s="72"/>
      <c r="V204" s="202"/>
      <c r="W204" s="71"/>
      <c r="X204" s="72"/>
      <c r="Y204" s="202"/>
      <c r="Z204" s="72"/>
      <c r="AA204" s="178"/>
      <c r="AB204" s="178"/>
      <c r="AC204" s="178"/>
      <c r="AD204" s="178"/>
      <c r="AE204" s="178"/>
      <c r="AF204" s="178"/>
      <c r="AG204" s="178"/>
      <c r="AH204" s="178"/>
      <c r="AI204" s="178"/>
      <c r="AJ204" s="178"/>
      <c r="AK204" s="178"/>
      <c r="AL204" s="178"/>
      <c r="AM204" s="178"/>
      <c r="AN204" s="178"/>
      <c r="AO204" s="178"/>
      <c r="AP204" s="178"/>
      <c r="AQ204" s="178"/>
      <c r="AR204" s="178"/>
      <c r="AS204" s="178"/>
    </row>
    <row r="205" ht="16.5" customHeight="1" outlineLevel="1">
      <c r="A205" s="178"/>
      <c r="B205" s="141"/>
      <c r="C205" s="142"/>
      <c r="D205" s="72"/>
      <c r="E205" s="143"/>
      <c r="F205" s="71"/>
      <c r="G205" s="143"/>
      <c r="H205" s="71"/>
      <c r="I205" s="143"/>
      <c r="J205" s="71"/>
      <c r="K205" s="71"/>
      <c r="L205" s="71"/>
      <c r="M205" s="72"/>
      <c r="N205" s="198"/>
      <c r="O205" s="72"/>
      <c r="P205" s="199"/>
      <c r="Q205" s="71"/>
      <c r="R205" s="200"/>
      <c r="S205" s="72"/>
      <c r="T205" s="201"/>
      <c r="U205" s="72"/>
      <c r="V205" s="202"/>
      <c r="W205" s="71"/>
      <c r="X205" s="72"/>
      <c r="Y205" s="202"/>
      <c r="Z205" s="72"/>
      <c r="AA205" s="178"/>
      <c r="AB205" s="178"/>
      <c r="AC205" s="178"/>
      <c r="AD205" s="178"/>
      <c r="AE205" s="178"/>
      <c r="AF205" s="178"/>
      <c r="AG205" s="178"/>
      <c r="AH205" s="178"/>
      <c r="AI205" s="178"/>
      <c r="AJ205" s="178"/>
      <c r="AK205" s="178"/>
      <c r="AL205" s="178"/>
      <c r="AM205" s="178"/>
      <c r="AN205" s="178"/>
      <c r="AO205" s="178"/>
      <c r="AP205" s="178"/>
      <c r="AQ205" s="178"/>
      <c r="AR205" s="178"/>
      <c r="AS205" s="178"/>
    </row>
    <row r="206" ht="16.5" customHeight="1" outlineLevel="1">
      <c r="A206" s="178"/>
      <c r="B206" s="141"/>
      <c r="C206" s="142"/>
      <c r="D206" s="72"/>
      <c r="E206" s="143"/>
      <c r="F206" s="71"/>
      <c r="G206" s="143"/>
      <c r="H206" s="71"/>
      <c r="I206" s="143"/>
      <c r="J206" s="71"/>
      <c r="K206" s="71"/>
      <c r="L206" s="71"/>
      <c r="M206" s="72"/>
      <c r="N206" s="198"/>
      <c r="O206" s="72"/>
      <c r="P206" s="199"/>
      <c r="Q206" s="71"/>
      <c r="R206" s="200"/>
      <c r="S206" s="72"/>
      <c r="T206" s="201"/>
      <c r="U206" s="72"/>
      <c r="V206" s="202"/>
      <c r="W206" s="71"/>
      <c r="X206" s="72"/>
      <c r="Y206" s="202"/>
      <c r="Z206" s="72"/>
      <c r="AA206" s="178"/>
      <c r="AB206" s="178"/>
      <c r="AC206" s="178"/>
      <c r="AD206" s="178"/>
      <c r="AE206" s="178"/>
      <c r="AF206" s="178"/>
      <c r="AG206" s="178"/>
      <c r="AH206" s="178"/>
      <c r="AI206" s="178"/>
      <c r="AJ206" s="178"/>
      <c r="AK206" s="178"/>
      <c r="AL206" s="178"/>
      <c r="AM206" s="178"/>
      <c r="AN206" s="178"/>
      <c r="AO206" s="178"/>
      <c r="AP206" s="178"/>
      <c r="AQ206" s="178"/>
      <c r="AR206" s="178"/>
      <c r="AS206" s="178"/>
    </row>
    <row r="207" ht="16.5" customHeight="1" outlineLevel="1">
      <c r="A207" s="178"/>
      <c r="B207" s="141"/>
      <c r="C207" s="142"/>
      <c r="D207" s="72"/>
      <c r="E207" s="143"/>
      <c r="F207" s="71"/>
      <c r="G207" s="143"/>
      <c r="H207" s="71"/>
      <c r="I207" s="143"/>
      <c r="J207" s="71"/>
      <c r="K207" s="71"/>
      <c r="L207" s="71"/>
      <c r="M207" s="72"/>
      <c r="N207" s="198"/>
      <c r="O207" s="72"/>
      <c r="P207" s="199"/>
      <c r="Q207" s="71"/>
      <c r="R207" s="200"/>
      <c r="S207" s="72"/>
      <c r="T207" s="201"/>
      <c r="U207" s="72"/>
      <c r="V207" s="202"/>
      <c r="W207" s="71"/>
      <c r="X207" s="72"/>
      <c r="Y207" s="202"/>
      <c r="Z207" s="72"/>
      <c r="AA207" s="178"/>
      <c r="AB207" s="178"/>
      <c r="AC207" s="178"/>
      <c r="AD207" s="178"/>
      <c r="AE207" s="178"/>
      <c r="AF207" s="178"/>
      <c r="AG207" s="178"/>
      <c r="AH207" s="178"/>
      <c r="AI207" s="178"/>
      <c r="AJ207" s="178"/>
      <c r="AK207" s="178"/>
      <c r="AL207" s="178"/>
      <c r="AM207" s="178"/>
      <c r="AN207" s="178"/>
      <c r="AO207" s="178"/>
      <c r="AP207" s="178"/>
      <c r="AQ207" s="178"/>
      <c r="AR207" s="178"/>
      <c r="AS207" s="178"/>
    </row>
    <row r="208" ht="16.5" customHeight="1" outlineLevel="1">
      <c r="A208" s="178"/>
      <c r="B208" s="141"/>
      <c r="C208" s="142"/>
      <c r="D208" s="72"/>
      <c r="E208" s="143"/>
      <c r="F208" s="71"/>
      <c r="G208" s="143"/>
      <c r="H208" s="71"/>
      <c r="I208" s="143"/>
      <c r="J208" s="71"/>
      <c r="K208" s="71"/>
      <c r="L208" s="71"/>
      <c r="M208" s="72"/>
      <c r="N208" s="198"/>
      <c r="O208" s="72"/>
      <c r="P208" s="199"/>
      <c r="Q208" s="71"/>
      <c r="R208" s="200"/>
      <c r="S208" s="72"/>
      <c r="T208" s="201"/>
      <c r="U208" s="72"/>
      <c r="V208" s="202"/>
      <c r="W208" s="71"/>
      <c r="X208" s="72"/>
      <c r="Y208" s="202"/>
      <c r="Z208" s="72"/>
      <c r="AA208" s="178"/>
      <c r="AB208" s="178"/>
      <c r="AC208" s="178"/>
      <c r="AD208" s="178"/>
      <c r="AE208" s="178"/>
      <c r="AF208" s="178"/>
      <c r="AG208" s="178"/>
      <c r="AH208" s="178"/>
      <c r="AI208" s="178"/>
      <c r="AJ208" s="178"/>
      <c r="AK208" s="178"/>
      <c r="AL208" s="178"/>
      <c r="AM208" s="178"/>
      <c r="AN208" s="178"/>
      <c r="AO208" s="178"/>
      <c r="AP208" s="178"/>
      <c r="AQ208" s="178"/>
      <c r="AR208" s="178"/>
      <c r="AS208" s="178"/>
    </row>
    <row r="209" ht="16.5" customHeight="1" outlineLevel="1">
      <c r="A209" s="178"/>
      <c r="B209" s="141"/>
      <c r="C209" s="142"/>
      <c r="D209" s="72"/>
      <c r="E209" s="143"/>
      <c r="F209" s="71"/>
      <c r="G209" s="143"/>
      <c r="H209" s="71"/>
      <c r="I209" s="143"/>
      <c r="J209" s="71"/>
      <c r="K209" s="71"/>
      <c r="L209" s="71"/>
      <c r="M209" s="72"/>
      <c r="N209" s="198"/>
      <c r="O209" s="72"/>
      <c r="P209" s="199"/>
      <c r="Q209" s="71"/>
      <c r="R209" s="200"/>
      <c r="S209" s="72"/>
      <c r="T209" s="201"/>
      <c r="U209" s="72"/>
      <c r="V209" s="202"/>
      <c r="W209" s="71"/>
      <c r="X209" s="72"/>
      <c r="Y209" s="202"/>
      <c r="Z209" s="72"/>
      <c r="AA209" s="178"/>
      <c r="AB209" s="178"/>
      <c r="AC209" s="178"/>
      <c r="AD209" s="178"/>
      <c r="AE209" s="178"/>
      <c r="AF209" s="178"/>
      <c r="AG209" s="178"/>
      <c r="AH209" s="178"/>
      <c r="AI209" s="178"/>
      <c r="AJ209" s="178"/>
      <c r="AK209" s="178"/>
      <c r="AL209" s="178"/>
      <c r="AM209" s="178"/>
      <c r="AN209" s="178"/>
      <c r="AO209" s="178"/>
      <c r="AP209" s="178"/>
      <c r="AQ209" s="178"/>
      <c r="AR209" s="178"/>
      <c r="AS209" s="178"/>
    </row>
    <row r="210" ht="16.5" customHeight="1" outlineLevel="1">
      <c r="A210" s="178"/>
      <c r="B210" s="141"/>
      <c r="C210" s="142"/>
      <c r="D210" s="72"/>
      <c r="E210" s="143"/>
      <c r="F210" s="71"/>
      <c r="G210" s="143"/>
      <c r="H210" s="71"/>
      <c r="I210" s="143"/>
      <c r="J210" s="71"/>
      <c r="K210" s="71"/>
      <c r="L210" s="71"/>
      <c r="M210" s="72"/>
      <c r="N210" s="198"/>
      <c r="O210" s="72"/>
      <c r="P210" s="199"/>
      <c r="Q210" s="71"/>
      <c r="R210" s="200"/>
      <c r="S210" s="72"/>
      <c r="T210" s="201"/>
      <c r="U210" s="72"/>
      <c r="V210" s="202"/>
      <c r="W210" s="71"/>
      <c r="X210" s="72"/>
      <c r="Y210" s="202"/>
      <c r="Z210" s="72"/>
      <c r="AA210" s="178"/>
      <c r="AB210" s="178"/>
      <c r="AC210" s="178"/>
      <c r="AD210" s="178"/>
      <c r="AE210" s="178"/>
      <c r="AF210" s="178"/>
      <c r="AG210" s="178"/>
      <c r="AH210" s="178"/>
      <c r="AI210" s="178"/>
      <c r="AJ210" s="178"/>
      <c r="AK210" s="178"/>
      <c r="AL210" s="178"/>
      <c r="AM210" s="178"/>
      <c r="AN210" s="178"/>
      <c r="AO210" s="178"/>
      <c r="AP210" s="178"/>
      <c r="AQ210" s="178"/>
      <c r="AR210" s="178"/>
      <c r="AS210" s="178"/>
    </row>
    <row r="211" ht="16.5" customHeight="1" outlineLevel="1">
      <c r="A211" s="178"/>
      <c r="B211" s="141"/>
      <c r="C211" s="142"/>
      <c r="D211" s="72"/>
      <c r="E211" s="143"/>
      <c r="F211" s="71"/>
      <c r="G211" s="143"/>
      <c r="H211" s="71"/>
      <c r="I211" s="143"/>
      <c r="J211" s="71"/>
      <c r="K211" s="71"/>
      <c r="L211" s="71"/>
      <c r="M211" s="72"/>
      <c r="N211" s="198"/>
      <c r="O211" s="72"/>
      <c r="P211" s="199"/>
      <c r="Q211" s="71"/>
      <c r="R211" s="200"/>
      <c r="S211" s="72"/>
      <c r="T211" s="201"/>
      <c r="U211" s="72"/>
      <c r="V211" s="202"/>
      <c r="W211" s="71"/>
      <c r="X211" s="72"/>
      <c r="Y211" s="202"/>
      <c r="Z211" s="72"/>
      <c r="AA211" s="178"/>
      <c r="AB211" s="178"/>
      <c r="AC211" s="178"/>
      <c r="AD211" s="178"/>
      <c r="AE211" s="178"/>
      <c r="AF211" s="178"/>
      <c r="AG211" s="178"/>
      <c r="AH211" s="178"/>
      <c r="AI211" s="178"/>
      <c r="AJ211" s="178"/>
      <c r="AK211" s="178"/>
      <c r="AL211" s="178"/>
      <c r="AM211" s="178"/>
      <c r="AN211" s="178"/>
      <c r="AO211" s="178"/>
      <c r="AP211" s="178"/>
      <c r="AQ211" s="178"/>
      <c r="AR211" s="178"/>
      <c r="AS211" s="178"/>
    </row>
    <row r="212" ht="16.5" customHeight="1" outlineLevel="1">
      <c r="A212" s="178"/>
      <c r="B212" s="141"/>
      <c r="C212" s="142"/>
      <c r="D212" s="72"/>
      <c r="E212" s="143"/>
      <c r="F212" s="71"/>
      <c r="G212" s="143"/>
      <c r="H212" s="71"/>
      <c r="I212" s="143"/>
      <c r="J212" s="71"/>
      <c r="K212" s="71"/>
      <c r="L212" s="71"/>
      <c r="M212" s="72"/>
      <c r="N212" s="198"/>
      <c r="O212" s="72"/>
      <c r="P212" s="199"/>
      <c r="Q212" s="71"/>
      <c r="R212" s="200"/>
      <c r="S212" s="72"/>
      <c r="T212" s="201"/>
      <c r="U212" s="72"/>
      <c r="V212" s="202"/>
      <c r="W212" s="71"/>
      <c r="X212" s="72"/>
      <c r="Y212" s="202"/>
      <c r="Z212" s="72"/>
      <c r="AA212" s="178"/>
      <c r="AB212" s="178"/>
      <c r="AC212" s="178"/>
      <c r="AD212" s="178"/>
      <c r="AE212" s="178"/>
      <c r="AF212" s="178"/>
      <c r="AG212" s="178"/>
      <c r="AH212" s="178"/>
      <c r="AI212" s="178"/>
      <c r="AJ212" s="178"/>
      <c r="AK212" s="178"/>
      <c r="AL212" s="178"/>
      <c r="AM212" s="178"/>
      <c r="AN212" s="178"/>
      <c r="AO212" s="178"/>
      <c r="AP212" s="178"/>
      <c r="AQ212" s="178"/>
      <c r="AR212" s="178"/>
      <c r="AS212" s="178"/>
    </row>
    <row r="213" ht="16.5" customHeight="1" outlineLevel="1">
      <c r="A213" s="178"/>
      <c r="B213" s="141"/>
      <c r="C213" s="142"/>
      <c r="D213" s="72"/>
      <c r="E213" s="143"/>
      <c r="F213" s="71"/>
      <c r="G213" s="143"/>
      <c r="H213" s="71"/>
      <c r="I213" s="143"/>
      <c r="J213" s="71"/>
      <c r="K213" s="71"/>
      <c r="L213" s="71"/>
      <c r="M213" s="72"/>
      <c r="N213" s="198"/>
      <c r="O213" s="72"/>
      <c r="P213" s="199"/>
      <c r="Q213" s="71"/>
      <c r="R213" s="200"/>
      <c r="S213" s="72"/>
      <c r="T213" s="201"/>
      <c r="U213" s="72"/>
      <c r="V213" s="202"/>
      <c r="W213" s="71"/>
      <c r="X213" s="72"/>
      <c r="Y213" s="202"/>
      <c r="Z213" s="72"/>
      <c r="AA213" s="178"/>
      <c r="AB213" s="178"/>
      <c r="AC213" s="178"/>
      <c r="AD213" s="178"/>
      <c r="AE213" s="178"/>
      <c r="AF213" s="178"/>
      <c r="AG213" s="178"/>
      <c r="AH213" s="178"/>
      <c r="AI213" s="178"/>
      <c r="AJ213" s="178"/>
      <c r="AK213" s="178"/>
      <c r="AL213" s="178"/>
      <c r="AM213" s="178"/>
      <c r="AN213" s="178"/>
      <c r="AO213" s="178"/>
      <c r="AP213" s="178"/>
      <c r="AQ213" s="178"/>
      <c r="AR213" s="178"/>
      <c r="AS213" s="178"/>
    </row>
    <row r="214" ht="16.5" customHeight="1" outlineLevel="1">
      <c r="A214" s="178"/>
      <c r="B214" s="141"/>
      <c r="C214" s="142"/>
      <c r="D214" s="72"/>
      <c r="E214" s="143"/>
      <c r="F214" s="71"/>
      <c r="G214" s="143"/>
      <c r="H214" s="71"/>
      <c r="I214" s="143"/>
      <c r="J214" s="71"/>
      <c r="K214" s="71"/>
      <c r="L214" s="71"/>
      <c r="M214" s="72"/>
      <c r="N214" s="198"/>
      <c r="O214" s="72"/>
      <c r="P214" s="199"/>
      <c r="Q214" s="71"/>
      <c r="R214" s="200"/>
      <c r="S214" s="72"/>
      <c r="T214" s="201"/>
      <c r="U214" s="72"/>
      <c r="V214" s="202"/>
      <c r="W214" s="71"/>
      <c r="X214" s="72"/>
      <c r="Y214" s="202"/>
      <c r="Z214" s="72"/>
      <c r="AA214" s="178"/>
      <c r="AB214" s="178"/>
      <c r="AC214" s="178"/>
      <c r="AD214" s="178"/>
      <c r="AE214" s="178"/>
      <c r="AF214" s="178"/>
      <c r="AG214" s="178"/>
      <c r="AH214" s="178"/>
      <c r="AI214" s="178"/>
      <c r="AJ214" s="178"/>
      <c r="AK214" s="178"/>
      <c r="AL214" s="178"/>
      <c r="AM214" s="178"/>
      <c r="AN214" s="178"/>
      <c r="AO214" s="178"/>
      <c r="AP214" s="178"/>
      <c r="AQ214" s="178"/>
      <c r="AR214" s="178"/>
      <c r="AS214" s="178"/>
    </row>
    <row r="215" ht="16.5" customHeight="1" outlineLevel="1">
      <c r="A215" s="178"/>
      <c r="B215" s="141"/>
      <c r="C215" s="142"/>
      <c r="D215" s="72"/>
      <c r="E215" s="143"/>
      <c r="F215" s="71"/>
      <c r="G215" s="143"/>
      <c r="H215" s="71"/>
      <c r="I215" s="143"/>
      <c r="J215" s="71"/>
      <c r="K215" s="71"/>
      <c r="L215" s="71"/>
      <c r="M215" s="72"/>
      <c r="N215" s="198"/>
      <c r="O215" s="72"/>
      <c r="P215" s="199"/>
      <c r="Q215" s="71"/>
      <c r="R215" s="200"/>
      <c r="S215" s="72"/>
      <c r="T215" s="201"/>
      <c r="U215" s="72"/>
      <c r="V215" s="202"/>
      <c r="W215" s="71"/>
      <c r="X215" s="72"/>
      <c r="Y215" s="202"/>
      <c r="Z215" s="72"/>
      <c r="AA215" s="178"/>
      <c r="AB215" s="178"/>
      <c r="AC215" s="178"/>
      <c r="AD215" s="178"/>
      <c r="AE215" s="178"/>
      <c r="AF215" s="178"/>
      <c r="AG215" s="178"/>
      <c r="AH215" s="178"/>
      <c r="AI215" s="178"/>
      <c r="AJ215" s="178"/>
      <c r="AK215" s="178"/>
      <c r="AL215" s="178"/>
      <c r="AM215" s="178"/>
      <c r="AN215" s="178"/>
      <c r="AO215" s="178"/>
      <c r="AP215" s="178"/>
      <c r="AQ215" s="178"/>
      <c r="AR215" s="178"/>
      <c r="AS215" s="178"/>
    </row>
    <row r="216" ht="16.5" customHeight="1" outlineLevel="1">
      <c r="A216" s="178"/>
      <c r="B216" s="141"/>
      <c r="C216" s="142"/>
      <c r="D216" s="72"/>
      <c r="E216" s="143"/>
      <c r="F216" s="71"/>
      <c r="G216" s="143"/>
      <c r="H216" s="71"/>
      <c r="I216" s="143"/>
      <c r="J216" s="71"/>
      <c r="K216" s="71"/>
      <c r="L216" s="71"/>
      <c r="M216" s="72"/>
      <c r="N216" s="198"/>
      <c r="O216" s="72"/>
      <c r="P216" s="199"/>
      <c r="Q216" s="71"/>
      <c r="R216" s="200"/>
      <c r="S216" s="72"/>
      <c r="T216" s="201"/>
      <c r="U216" s="72"/>
      <c r="V216" s="202"/>
      <c r="W216" s="71"/>
      <c r="X216" s="72"/>
      <c r="Y216" s="202"/>
      <c r="Z216" s="72"/>
      <c r="AA216" s="178"/>
      <c r="AB216" s="178"/>
      <c r="AC216" s="178"/>
      <c r="AD216" s="178"/>
      <c r="AE216" s="178"/>
      <c r="AF216" s="178"/>
      <c r="AG216" s="178"/>
      <c r="AH216" s="178"/>
      <c r="AI216" s="178"/>
      <c r="AJ216" s="178"/>
      <c r="AK216" s="178"/>
      <c r="AL216" s="178"/>
      <c r="AM216" s="178"/>
      <c r="AN216" s="178"/>
      <c r="AO216" s="178"/>
      <c r="AP216" s="178"/>
      <c r="AQ216" s="178"/>
      <c r="AR216" s="178"/>
      <c r="AS216" s="178"/>
    </row>
    <row r="217" ht="16.5" customHeight="1" outlineLevel="1">
      <c r="A217" s="178"/>
      <c r="B217" s="141"/>
      <c r="C217" s="142"/>
      <c r="D217" s="72"/>
      <c r="E217" s="143"/>
      <c r="F217" s="71"/>
      <c r="G217" s="143"/>
      <c r="H217" s="71"/>
      <c r="I217" s="143"/>
      <c r="J217" s="71"/>
      <c r="K217" s="71"/>
      <c r="L217" s="71"/>
      <c r="M217" s="72"/>
      <c r="N217" s="198"/>
      <c r="O217" s="72"/>
      <c r="P217" s="199"/>
      <c r="Q217" s="71"/>
      <c r="R217" s="200"/>
      <c r="S217" s="72"/>
      <c r="T217" s="201"/>
      <c r="U217" s="72"/>
      <c r="V217" s="202"/>
      <c r="W217" s="71"/>
      <c r="X217" s="72"/>
      <c r="Y217" s="202"/>
      <c r="Z217" s="72"/>
      <c r="AA217" s="178"/>
      <c r="AB217" s="178"/>
      <c r="AC217" s="178"/>
      <c r="AD217" s="178"/>
      <c r="AE217" s="178"/>
      <c r="AF217" s="178"/>
      <c r="AG217" s="178"/>
      <c r="AH217" s="178"/>
      <c r="AI217" s="178"/>
      <c r="AJ217" s="178"/>
      <c r="AK217" s="178"/>
      <c r="AL217" s="178"/>
      <c r="AM217" s="178"/>
      <c r="AN217" s="178"/>
      <c r="AO217" s="178"/>
      <c r="AP217" s="178"/>
      <c r="AQ217" s="178"/>
      <c r="AR217" s="178"/>
      <c r="AS217" s="178"/>
    </row>
    <row r="218" ht="16.5" customHeight="1" outlineLevel="1">
      <c r="A218" s="178"/>
      <c r="B218" s="141"/>
      <c r="C218" s="142"/>
      <c r="D218" s="72"/>
      <c r="E218" s="143"/>
      <c r="F218" s="71"/>
      <c r="G218" s="143"/>
      <c r="H218" s="71"/>
      <c r="I218" s="143"/>
      <c r="J218" s="71"/>
      <c r="K218" s="71"/>
      <c r="L218" s="71"/>
      <c r="M218" s="72"/>
      <c r="N218" s="198"/>
      <c r="O218" s="72"/>
      <c r="P218" s="199"/>
      <c r="Q218" s="71"/>
      <c r="R218" s="200"/>
      <c r="S218" s="72"/>
      <c r="T218" s="201"/>
      <c r="U218" s="72"/>
      <c r="V218" s="202"/>
      <c r="W218" s="71"/>
      <c r="X218" s="72"/>
      <c r="Y218" s="202"/>
      <c r="Z218" s="72"/>
      <c r="AA218" s="178"/>
      <c r="AB218" s="178"/>
      <c r="AC218" s="178"/>
      <c r="AD218" s="178"/>
      <c r="AE218" s="178"/>
      <c r="AF218" s="178"/>
      <c r="AG218" s="178"/>
      <c r="AH218" s="178"/>
      <c r="AI218" s="178"/>
      <c r="AJ218" s="178"/>
      <c r="AK218" s="178"/>
      <c r="AL218" s="178"/>
      <c r="AM218" s="178"/>
      <c r="AN218" s="178"/>
      <c r="AO218" s="178"/>
      <c r="AP218" s="178"/>
      <c r="AQ218" s="178"/>
      <c r="AR218" s="178"/>
      <c r="AS218" s="178"/>
    </row>
    <row r="219" ht="16.5" customHeight="1" outlineLevel="1">
      <c r="A219" s="178"/>
      <c r="B219" s="141"/>
      <c r="C219" s="142"/>
      <c r="D219" s="72"/>
      <c r="E219" s="143"/>
      <c r="F219" s="71"/>
      <c r="G219" s="143"/>
      <c r="H219" s="71"/>
      <c r="I219" s="143"/>
      <c r="J219" s="71"/>
      <c r="K219" s="71"/>
      <c r="L219" s="71"/>
      <c r="M219" s="72"/>
      <c r="N219" s="198"/>
      <c r="O219" s="72"/>
      <c r="P219" s="199"/>
      <c r="Q219" s="71"/>
      <c r="R219" s="200"/>
      <c r="S219" s="72"/>
      <c r="T219" s="201"/>
      <c r="U219" s="72"/>
      <c r="V219" s="202"/>
      <c r="W219" s="71"/>
      <c r="X219" s="72"/>
      <c r="Y219" s="202"/>
      <c r="Z219" s="72"/>
      <c r="AA219" s="178"/>
      <c r="AB219" s="178"/>
      <c r="AC219" s="178"/>
      <c r="AD219" s="178"/>
      <c r="AE219" s="178"/>
      <c r="AF219" s="178"/>
      <c r="AG219" s="178"/>
      <c r="AH219" s="178"/>
      <c r="AI219" s="178"/>
      <c r="AJ219" s="178"/>
      <c r="AK219" s="178"/>
      <c r="AL219" s="178"/>
      <c r="AM219" s="178"/>
      <c r="AN219" s="178"/>
      <c r="AO219" s="178"/>
      <c r="AP219" s="178"/>
      <c r="AQ219" s="178"/>
      <c r="AR219" s="178"/>
      <c r="AS219" s="178"/>
    </row>
    <row r="220" ht="16.5" customHeight="1" outlineLevel="1">
      <c r="A220" s="178"/>
      <c r="B220" s="141"/>
      <c r="C220" s="142"/>
      <c r="D220" s="72"/>
      <c r="E220" s="143"/>
      <c r="F220" s="71"/>
      <c r="G220" s="143"/>
      <c r="H220" s="71"/>
      <c r="I220" s="143"/>
      <c r="J220" s="71"/>
      <c r="K220" s="71"/>
      <c r="L220" s="71"/>
      <c r="M220" s="72"/>
      <c r="N220" s="198"/>
      <c r="O220" s="72"/>
      <c r="P220" s="199"/>
      <c r="Q220" s="71"/>
      <c r="R220" s="200"/>
      <c r="S220" s="72"/>
      <c r="T220" s="201"/>
      <c r="U220" s="72"/>
      <c r="V220" s="202"/>
      <c r="W220" s="71"/>
      <c r="X220" s="72"/>
      <c r="Y220" s="202"/>
      <c r="Z220" s="72"/>
      <c r="AA220" s="178"/>
      <c r="AB220" s="178"/>
      <c r="AC220" s="178"/>
      <c r="AD220" s="178"/>
      <c r="AE220" s="178"/>
      <c r="AF220" s="178"/>
      <c r="AG220" s="178"/>
      <c r="AH220" s="178"/>
      <c r="AI220" s="178"/>
      <c r="AJ220" s="178"/>
      <c r="AK220" s="178"/>
      <c r="AL220" s="178"/>
      <c r="AM220" s="178"/>
      <c r="AN220" s="178"/>
      <c r="AO220" s="178"/>
      <c r="AP220" s="178"/>
      <c r="AQ220" s="178"/>
      <c r="AR220" s="178"/>
      <c r="AS220" s="178"/>
    </row>
    <row r="221" ht="16.5" customHeight="1" outlineLevel="1">
      <c r="A221" s="178"/>
      <c r="B221" s="141"/>
      <c r="C221" s="142"/>
      <c r="D221" s="72"/>
      <c r="E221" s="143"/>
      <c r="F221" s="71"/>
      <c r="G221" s="143"/>
      <c r="H221" s="71"/>
      <c r="I221" s="143"/>
      <c r="J221" s="71"/>
      <c r="K221" s="71"/>
      <c r="L221" s="71"/>
      <c r="M221" s="72"/>
      <c r="N221" s="198"/>
      <c r="O221" s="72"/>
      <c r="P221" s="199"/>
      <c r="Q221" s="71"/>
      <c r="R221" s="200"/>
      <c r="S221" s="72"/>
      <c r="T221" s="201"/>
      <c r="U221" s="72"/>
      <c r="V221" s="202"/>
      <c r="W221" s="71"/>
      <c r="X221" s="72"/>
      <c r="Y221" s="202"/>
      <c r="Z221" s="72"/>
      <c r="AA221" s="178"/>
      <c r="AB221" s="178"/>
      <c r="AC221" s="178"/>
      <c r="AD221" s="178"/>
      <c r="AE221" s="178"/>
      <c r="AF221" s="178"/>
      <c r="AG221" s="178"/>
      <c r="AH221" s="178"/>
      <c r="AI221" s="178"/>
      <c r="AJ221" s="178"/>
      <c r="AK221" s="178"/>
      <c r="AL221" s="178"/>
      <c r="AM221" s="178"/>
      <c r="AN221" s="178"/>
      <c r="AO221" s="178"/>
      <c r="AP221" s="178"/>
      <c r="AQ221" s="178"/>
      <c r="AR221" s="178"/>
      <c r="AS221" s="178"/>
    </row>
    <row r="222" ht="16.5" customHeight="1" outlineLevel="1">
      <c r="A222" s="178"/>
      <c r="B222" s="141"/>
      <c r="C222" s="142"/>
      <c r="D222" s="72"/>
      <c r="E222" s="143"/>
      <c r="F222" s="71"/>
      <c r="G222" s="143"/>
      <c r="H222" s="71"/>
      <c r="I222" s="143"/>
      <c r="J222" s="71"/>
      <c r="K222" s="71"/>
      <c r="L222" s="71"/>
      <c r="M222" s="72"/>
      <c r="N222" s="198"/>
      <c r="O222" s="72"/>
      <c r="P222" s="199"/>
      <c r="Q222" s="71"/>
      <c r="R222" s="200"/>
      <c r="S222" s="72"/>
      <c r="T222" s="201"/>
      <c r="U222" s="72"/>
      <c r="V222" s="202"/>
      <c r="W222" s="71"/>
      <c r="X222" s="72"/>
      <c r="Y222" s="202"/>
      <c r="Z222" s="72"/>
      <c r="AA222" s="178"/>
      <c r="AB222" s="178"/>
      <c r="AC222" s="178"/>
      <c r="AD222" s="178"/>
      <c r="AE222" s="178"/>
      <c r="AF222" s="178"/>
      <c r="AG222" s="178"/>
      <c r="AH222" s="178"/>
      <c r="AI222" s="178"/>
      <c r="AJ222" s="178"/>
      <c r="AK222" s="178"/>
      <c r="AL222" s="178"/>
      <c r="AM222" s="178"/>
      <c r="AN222" s="178"/>
      <c r="AO222" s="178"/>
      <c r="AP222" s="178"/>
      <c r="AQ222" s="178"/>
      <c r="AR222" s="178"/>
      <c r="AS222" s="178"/>
    </row>
    <row r="223" ht="16.5" customHeight="1" outlineLevel="1">
      <c r="A223" s="178"/>
      <c r="B223" s="141"/>
      <c r="C223" s="142"/>
      <c r="D223" s="72"/>
      <c r="E223" s="143"/>
      <c r="F223" s="71"/>
      <c r="G223" s="143"/>
      <c r="H223" s="71"/>
      <c r="I223" s="143"/>
      <c r="J223" s="71"/>
      <c r="K223" s="71"/>
      <c r="L223" s="71"/>
      <c r="M223" s="72"/>
      <c r="N223" s="198"/>
      <c r="O223" s="72"/>
      <c r="P223" s="199"/>
      <c r="Q223" s="71"/>
      <c r="R223" s="200"/>
      <c r="S223" s="72"/>
      <c r="T223" s="201"/>
      <c r="U223" s="72"/>
      <c r="V223" s="202"/>
      <c r="W223" s="71"/>
      <c r="X223" s="72"/>
      <c r="Y223" s="202"/>
      <c r="Z223" s="72"/>
      <c r="AA223" s="178"/>
      <c r="AB223" s="178"/>
      <c r="AC223" s="178"/>
      <c r="AD223" s="178"/>
      <c r="AE223" s="178"/>
      <c r="AF223" s="178"/>
      <c r="AG223" s="178"/>
      <c r="AH223" s="178"/>
      <c r="AI223" s="178"/>
      <c r="AJ223" s="178"/>
      <c r="AK223" s="178"/>
      <c r="AL223" s="178"/>
      <c r="AM223" s="178"/>
      <c r="AN223" s="178"/>
      <c r="AO223" s="178"/>
      <c r="AP223" s="178"/>
      <c r="AQ223" s="178"/>
      <c r="AR223" s="178"/>
      <c r="AS223" s="178"/>
    </row>
    <row r="224" ht="16.5" customHeight="1" outlineLevel="1">
      <c r="A224" s="178"/>
      <c r="B224" s="141"/>
      <c r="C224" s="142"/>
      <c r="D224" s="72"/>
      <c r="E224" s="143"/>
      <c r="F224" s="71"/>
      <c r="G224" s="143"/>
      <c r="H224" s="71"/>
      <c r="I224" s="143"/>
      <c r="J224" s="71"/>
      <c r="K224" s="71"/>
      <c r="L224" s="71"/>
      <c r="M224" s="72"/>
      <c r="N224" s="198"/>
      <c r="O224" s="72"/>
      <c r="P224" s="199"/>
      <c r="Q224" s="71"/>
      <c r="R224" s="200"/>
      <c r="S224" s="72"/>
      <c r="T224" s="201"/>
      <c r="U224" s="72"/>
      <c r="V224" s="202"/>
      <c r="W224" s="71"/>
      <c r="X224" s="72"/>
      <c r="Y224" s="202"/>
      <c r="Z224" s="72"/>
      <c r="AA224" s="178"/>
      <c r="AB224" s="178"/>
      <c r="AC224" s="178"/>
      <c r="AD224" s="178"/>
      <c r="AE224" s="178"/>
      <c r="AF224" s="178"/>
      <c r="AG224" s="178"/>
      <c r="AH224" s="178"/>
      <c r="AI224" s="178"/>
      <c r="AJ224" s="178"/>
      <c r="AK224" s="178"/>
      <c r="AL224" s="178"/>
      <c r="AM224" s="178"/>
      <c r="AN224" s="178"/>
      <c r="AO224" s="178"/>
      <c r="AP224" s="178"/>
      <c r="AQ224" s="178"/>
      <c r="AR224" s="178"/>
      <c r="AS224" s="178"/>
    </row>
    <row r="225" ht="16.5" customHeight="1" outlineLevel="1">
      <c r="A225" s="178"/>
      <c r="B225" s="141"/>
      <c r="C225" s="142"/>
      <c r="D225" s="72"/>
      <c r="E225" s="143"/>
      <c r="F225" s="71"/>
      <c r="G225" s="143"/>
      <c r="H225" s="71"/>
      <c r="I225" s="143"/>
      <c r="J225" s="71"/>
      <c r="K225" s="71"/>
      <c r="L225" s="71"/>
      <c r="M225" s="72"/>
      <c r="N225" s="198"/>
      <c r="O225" s="72"/>
      <c r="P225" s="199"/>
      <c r="Q225" s="71"/>
      <c r="R225" s="200"/>
      <c r="S225" s="72"/>
      <c r="T225" s="201"/>
      <c r="U225" s="72"/>
      <c r="V225" s="202"/>
      <c r="W225" s="71"/>
      <c r="X225" s="72"/>
      <c r="Y225" s="202"/>
      <c r="Z225" s="72"/>
      <c r="AA225" s="178"/>
      <c r="AB225" s="178"/>
      <c r="AC225" s="178"/>
      <c r="AD225" s="178"/>
      <c r="AE225" s="178"/>
      <c r="AF225" s="178"/>
      <c r="AG225" s="178"/>
      <c r="AH225" s="178"/>
      <c r="AI225" s="178"/>
      <c r="AJ225" s="178"/>
      <c r="AK225" s="178"/>
      <c r="AL225" s="178"/>
      <c r="AM225" s="178"/>
      <c r="AN225" s="178"/>
      <c r="AO225" s="178"/>
      <c r="AP225" s="178"/>
      <c r="AQ225" s="178"/>
      <c r="AR225" s="178"/>
      <c r="AS225" s="178"/>
    </row>
    <row r="226" ht="16.5" customHeight="1" outlineLevel="1">
      <c r="A226" s="178"/>
      <c r="B226" s="141"/>
      <c r="C226" s="142"/>
      <c r="D226" s="72"/>
      <c r="E226" s="143"/>
      <c r="F226" s="71"/>
      <c r="G226" s="143"/>
      <c r="H226" s="71"/>
      <c r="I226" s="143"/>
      <c r="J226" s="71"/>
      <c r="K226" s="71"/>
      <c r="L226" s="71"/>
      <c r="M226" s="72"/>
      <c r="N226" s="198"/>
      <c r="O226" s="72"/>
      <c r="P226" s="199"/>
      <c r="Q226" s="71"/>
      <c r="R226" s="200"/>
      <c r="S226" s="72"/>
      <c r="T226" s="201"/>
      <c r="U226" s="72"/>
      <c r="V226" s="202"/>
      <c r="W226" s="71"/>
      <c r="X226" s="72"/>
      <c r="Y226" s="202"/>
      <c r="Z226" s="72"/>
      <c r="AA226" s="178"/>
      <c r="AB226" s="178"/>
      <c r="AC226" s="178"/>
      <c r="AD226" s="178"/>
      <c r="AE226" s="178"/>
      <c r="AF226" s="178"/>
      <c r="AG226" s="178"/>
      <c r="AH226" s="178"/>
      <c r="AI226" s="178"/>
      <c r="AJ226" s="178"/>
      <c r="AK226" s="178"/>
      <c r="AL226" s="178"/>
      <c r="AM226" s="178"/>
      <c r="AN226" s="178"/>
      <c r="AO226" s="178"/>
      <c r="AP226" s="178"/>
      <c r="AQ226" s="178"/>
      <c r="AR226" s="178"/>
      <c r="AS226" s="178"/>
    </row>
    <row r="227" ht="16.5" customHeight="1" outlineLevel="1">
      <c r="A227" s="178"/>
      <c r="B227" s="141"/>
      <c r="C227" s="142"/>
      <c r="D227" s="72"/>
      <c r="E227" s="143"/>
      <c r="F227" s="71"/>
      <c r="G227" s="143"/>
      <c r="H227" s="71"/>
      <c r="I227" s="143"/>
      <c r="J227" s="71"/>
      <c r="K227" s="71"/>
      <c r="L227" s="71"/>
      <c r="M227" s="72"/>
      <c r="N227" s="198"/>
      <c r="O227" s="72"/>
      <c r="P227" s="199"/>
      <c r="Q227" s="71"/>
      <c r="R227" s="200"/>
      <c r="S227" s="72"/>
      <c r="T227" s="201"/>
      <c r="U227" s="72"/>
      <c r="V227" s="202"/>
      <c r="W227" s="71"/>
      <c r="X227" s="72"/>
      <c r="Y227" s="202"/>
      <c r="Z227" s="72"/>
      <c r="AA227" s="178"/>
      <c r="AB227" s="178"/>
      <c r="AC227" s="178"/>
      <c r="AD227" s="178"/>
      <c r="AE227" s="178"/>
      <c r="AF227" s="178"/>
      <c r="AG227" s="178"/>
      <c r="AH227" s="178"/>
      <c r="AI227" s="178"/>
      <c r="AJ227" s="178"/>
      <c r="AK227" s="178"/>
      <c r="AL227" s="178"/>
      <c r="AM227" s="178"/>
      <c r="AN227" s="178"/>
      <c r="AO227" s="178"/>
      <c r="AP227" s="178"/>
      <c r="AQ227" s="178"/>
      <c r="AR227" s="178"/>
      <c r="AS227" s="178"/>
    </row>
    <row r="228" ht="16.5" customHeight="1" outlineLevel="1">
      <c r="A228" s="178"/>
      <c r="B228" s="141"/>
      <c r="C228" s="142"/>
      <c r="D228" s="72"/>
      <c r="E228" s="143"/>
      <c r="F228" s="71"/>
      <c r="G228" s="143"/>
      <c r="H228" s="71"/>
      <c r="I228" s="143"/>
      <c r="J228" s="71"/>
      <c r="K228" s="71"/>
      <c r="L228" s="71"/>
      <c r="M228" s="72"/>
      <c r="N228" s="198"/>
      <c r="O228" s="72"/>
      <c r="P228" s="199"/>
      <c r="Q228" s="71"/>
      <c r="R228" s="200"/>
      <c r="S228" s="72"/>
      <c r="T228" s="201"/>
      <c r="U228" s="72"/>
      <c r="V228" s="202"/>
      <c r="W228" s="71"/>
      <c r="X228" s="72"/>
      <c r="Y228" s="202"/>
      <c r="Z228" s="72"/>
      <c r="AA228" s="178"/>
      <c r="AB228" s="178"/>
      <c r="AC228" s="178"/>
      <c r="AD228" s="178"/>
      <c r="AE228" s="178"/>
      <c r="AF228" s="178"/>
      <c r="AG228" s="178"/>
      <c r="AH228" s="178"/>
      <c r="AI228" s="178"/>
      <c r="AJ228" s="178"/>
      <c r="AK228" s="178"/>
      <c r="AL228" s="178"/>
      <c r="AM228" s="178"/>
      <c r="AN228" s="178"/>
      <c r="AO228" s="178"/>
      <c r="AP228" s="178"/>
      <c r="AQ228" s="178"/>
      <c r="AR228" s="178"/>
      <c r="AS228" s="178"/>
    </row>
    <row r="229" ht="16.5" customHeight="1" outlineLevel="1">
      <c r="A229" s="178"/>
      <c r="B229" s="141"/>
      <c r="C229" s="142"/>
      <c r="D229" s="72"/>
      <c r="E229" s="143"/>
      <c r="F229" s="71"/>
      <c r="G229" s="143"/>
      <c r="H229" s="71"/>
      <c r="I229" s="143"/>
      <c r="J229" s="71"/>
      <c r="K229" s="71"/>
      <c r="L229" s="71"/>
      <c r="M229" s="72"/>
      <c r="N229" s="198"/>
      <c r="O229" s="72"/>
      <c r="P229" s="199"/>
      <c r="Q229" s="71"/>
      <c r="R229" s="200"/>
      <c r="S229" s="72"/>
      <c r="T229" s="201"/>
      <c r="U229" s="72"/>
      <c r="V229" s="202"/>
      <c r="W229" s="71"/>
      <c r="X229" s="72"/>
      <c r="Y229" s="202"/>
      <c r="Z229" s="72"/>
      <c r="AA229" s="178"/>
      <c r="AB229" s="178"/>
      <c r="AC229" s="178"/>
      <c r="AD229" s="178"/>
      <c r="AE229" s="178"/>
      <c r="AF229" s="178"/>
      <c r="AG229" s="178"/>
      <c r="AH229" s="178"/>
      <c r="AI229" s="178"/>
      <c r="AJ229" s="178"/>
      <c r="AK229" s="178"/>
      <c r="AL229" s="178"/>
      <c r="AM229" s="178"/>
      <c r="AN229" s="178"/>
      <c r="AO229" s="178"/>
      <c r="AP229" s="178"/>
      <c r="AQ229" s="178"/>
      <c r="AR229" s="178"/>
      <c r="AS229" s="178"/>
    </row>
    <row r="230" ht="16.5" customHeight="1" outlineLevel="1">
      <c r="A230" s="178"/>
      <c r="B230" s="141"/>
      <c r="C230" s="142"/>
      <c r="D230" s="72"/>
      <c r="E230" s="143"/>
      <c r="F230" s="71"/>
      <c r="G230" s="143"/>
      <c r="H230" s="71"/>
      <c r="I230" s="143"/>
      <c r="J230" s="71"/>
      <c r="K230" s="71"/>
      <c r="L230" s="71"/>
      <c r="M230" s="72"/>
      <c r="N230" s="198"/>
      <c r="O230" s="72"/>
      <c r="P230" s="199"/>
      <c r="Q230" s="71"/>
      <c r="R230" s="200"/>
      <c r="S230" s="72"/>
      <c r="T230" s="201"/>
      <c r="U230" s="72"/>
      <c r="V230" s="202"/>
      <c r="W230" s="71"/>
      <c r="X230" s="72"/>
      <c r="Y230" s="202"/>
      <c r="Z230" s="72"/>
      <c r="AA230" s="178"/>
      <c r="AB230" s="178"/>
      <c r="AC230" s="178"/>
      <c r="AD230" s="178"/>
      <c r="AE230" s="178"/>
      <c r="AF230" s="178"/>
      <c r="AG230" s="178"/>
      <c r="AH230" s="178"/>
      <c r="AI230" s="178"/>
      <c r="AJ230" s="178"/>
      <c r="AK230" s="178"/>
      <c r="AL230" s="178"/>
      <c r="AM230" s="178"/>
      <c r="AN230" s="178"/>
      <c r="AO230" s="178"/>
      <c r="AP230" s="178"/>
      <c r="AQ230" s="178"/>
      <c r="AR230" s="178"/>
      <c r="AS230" s="178"/>
    </row>
    <row r="231" ht="16.5" customHeight="1" outlineLevel="1">
      <c r="A231" s="178"/>
      <c r="B231" s="141"/>
      <c r="C231" s="142"/>
      <c r="D231" s="72"/>
      <c r="E231" s="143"/>
      <c r="F231" s="71"/>
      <c r="G231" s="143"/>
      <c r="H231" s="71"/>
      <c r="I231" s="143"/>
      <c r="J231" s="71"/>
      <c r="K231" s="71"/>
      <c r="L231" s="71"/>
      <c r="M231" s="72"/>
      <c r="N231" s="198"/>
      <c r="O231" s="72"/>
      <c r="P231" s="199"/>
      <c r="Q231" s="71"/>
      <c r="R231" s="200"/>
      <c r="S231" s="72"/>
      <c r="T231" s="201"/>
      <c r="U231" s="72"/>
      <c r="V231" s="202"/>
      <c r="W231" s="71"/>
      <c r="X231" s="72"/>
      <c r="Y231" s="202"/>
      <c r="Z231" s="72"/>
      <c r="AA231" s="178"/>
      <c r="AB231" s="178"/>
      <c r="AC231" s="178"/>
      <c r="AD231" s="178"/>
      <c r="AE231" s="178"/>
      <c r="AF231" s="178"/>
      <c r="AG231" s="178"/>
      <c r="AH231" s="178"/>
      <c r="AI231" s="178"/>
      <c r="AJ231" s="178"/>
      <c r="AK231" s="178"/>
      <c r="AL231" s="178"/>
      <c r="AM231" s="178"/>
      <c r="AN231" s="178"/>
      <c r="AO231" s="178"/>
      <c r="AP231" s="178"/>
      <c r="AQ231" s="178"/>
      <c r="AR231" s="178"/>
      <c r="AS231" s="178"/>
    </row>
    <row r="232" ht="16.5" customHeight="1" outlineLevel="1">
      <c r="A232" s="178"/>
      <c r="B232" s="141"/>
      <c r="C232" s="142"/>
      <c r="D232" s="72"/>
      <c r="E232" s="143"/>
      <c r="F232" s="71"/>
      <c r="G232" s="143"/>
      <c r="H232" s="71"/>
      <c r="I232" s="143"/>
      <c r="J232" s="71"/>
      <c r="K232" s="71"/>
      <c r="L232" s="71"/>
      <c r="M232" s="72"/>
      <c r="N232" s="198"/>
      <c r="O232" s="72"/>
      <c r="P232" s="199"/>
      <c r="Q232" s="71"/>
      <c r="R232" s="200"/>
      <c r="S232" s="72"/>
      <c r="T232" s="201"/>
      <c r="U232" s="72"/>
      <c r="V232" s="202"/>
      <c r="W232" s="71"/>
      <c r="X232" s="72"/>
      <c r="Y232" s="202"/>
      <c r="Z232" s="72"/>
      <c r="AA232" s="178"/>
      <c r="AB232" s="178"/>
      <c r="AC232" s="178"/>
      <c r="AD232" s="178"/>
      <c r="AE232" s="178"/>
      <c r="AF232" s="178"/>
      <c r="AG232" s="178"/>
      <c r="AH232" s="178"/>
      <c r="AI232" s="178"/>
      <c r="AJ232" s="178"/>
      <c r="AK232" s="178"/>
      <c r="AL232" s="178"/>
      <c r="AM232" s="178"/>
      <c r="AN232" s="178"/>
      <c r="AO232" s="178"/>
      <c r="AP232" s="178"/>
      <c r="AQ232" s="178"/>
      <c r="AR232" s="178"/>
      <c r="AS232" s="178"/>
    </row>
    <row r="233" ht="16.5" customHeight="1" outlineLevel="1">
      <c r="A233" s="178"/>
      <c r="B233" s="141"/>
      <c r="C233" s="142"/>
      <c r="D233" s="72"/>
      <c r="E233" s="143"/>
      <c r="F233" s="71"/>
      <c r="G233" s="143"/>
      <c r="H233" s="71"/>
      <c r="I233" s="143"/>
      <c r="J233" s="71"/>
      <c r="K233" s="71"/>
      <c r="L233" s="71"/>
      <c r="M233" s="72"/>
      <c r="N233" s="198"/>
      <c r="O233" s="72"/>
      <c r="P233" s="199"/>
      <c r="Q233" s="71"/>
      <c r="R233" s="200"/>
      <c r="S233" s="72"/>
      <c r="T233" s="201"/>
      <c r="U233" s="72"/>
      <c r="V233" s="202"/>
      <c r="W233" s="71"/>
      <c r="X233" s="72"/>
      <c r="Y233" s="202"/>
      <c r="Z233" s="72"/>
      <c r="AA233" s="178"/>
      <c r="AB233" s="178"/>
      <c r="AC233" s="178"/>
      <c r="AD233" s="178"/>
      <c r="AE233" s="178"/>
      <c r="AF233" s="178"/>
      <c r="AG233" s="178"/>
      <c r="AH233" s="178"/>
      <c r="AI233" s="178"/>
      <c r="AJ233" s="178"/>
      <c r="AK233" s="178"/>
      <c r="AL233" s="178"/>
      <c r="AM233" s="178"/>
      <c r="AN233" s="178"/>
      <c r="AO233" s="178"/>
      <c r="AP233" s="178"/>
      <c r="AQ233" s="178"/>
      <c r="AR233" s="178"/>
      <c r="AS233" s="178"/>
    </row>
    <row r="234" ht="16.5" customHeight="1" outlineLevel="1">
      <c r="A234" s="178"/>
      <c r="B234" s="141"/>
      <c r="C234" s="142"/>
      <c r="D234" s="72"/>
      <c r="E234" s="143"/>
      <c r="F234" s="71"/>
      <c r="G234" s="143"/>
      <c r="H234" s="71"/>
      <c r="I234" s="143"/>
      <c r="J234" s="71"/>
      <c r="K234" s="71"/>
      <c r="L234" s="71"/>
      <c r="M234" s="72"/>
      <c r="N234" s="198"/>
      <c r="O234" s="72"/>
      <c r="P234" s="199"/>
      <c r="Q234" s="71"/>
      <c r="R234" s="200"/>
      <c r="S234" s="72"/>
      <c r="T234" s="201"/>
      <c r="U234" s="72"/>
      <c r="V234" s="202"/>
      <c r="W234" s="71"/>
      <c r="X234" s="72"/>
      <c r="Y234" s="202"/>
      <c r="Z234" s="72"/>
      <c r="AA234" s="178"/>
      <c r="AB234" s="178"/>
      <c r="AC234" s="178"/>
      <c r="AD234" s="178"/>
      <c r="AE234" s="178"/>
      <c r="AF234" s="178"/>
      <c r="AG234" s="178"/>
      <c r="AH234" s="178"/>
      <c r="AI234" s="178"/>
      <c r="AJ234" s="178"/>
      <c r="AK234" s="178"/>
      <c r="AL234" s="178"/>
      <c r="AM234" s="178"/>
      <c r="AN234" s="178"/>
      <c r="AO234" s="178"/>
      <c r="AP234" s="178"/>
      <c r="AQ234" s="178"/>
      <c r="AR234" s="178"/>
      <c r="AS234" s="178"/>
    </row>
    <row r="235" ht="16.5" customHeight="1" outlineLevel="1">
      <c r="A235" s="178"/>
      <c r="B235" s="141"/>
      <c r="C235" s="142"/>
      <c r="D235" s="72"/>
      <c r="E235" s="143"/>
      <c r="F235" s="71"/>
      <c r="G235" s="143"/>
      <c r="H235" s="71"/>
      <c r="I235" s="143"/>
      <c r="J235" s="71"/>
      <c r="K235" s="71"/>
      <c r="L235" s="71"/>
      <c r="M235" s="72"/>
      <c r="N235" s="198"/>
      <c r="O235" s="72"/>
      <c r="P235" s="199"/>
      <c r="Q235" s="71"/>
      <c r="R235" s="200"/>
      <c r="S235" s="72"/>
      <c r="T235" s="201"/>
      <c r="U235" s="72"/>
      <c r="V235" s="202"/>
      <c r="W235" s="71"/>
      <c r="X235" s="72"/>
      <c r="Y235" s="202"/>
      <c r="Z235" s="72"/>
      <c r="AA235" s="178"/>
      <c r="AB235" s="178"/>
      <c r="AC235" s="178"/>
      <c r="AD235" s="178"/>
      <c r="AE235" s="178"/>
      <c r="AF235" s="178"/>
      <c r="AG235" s="178"/>
      <c r="AH235" s="178"/>
      <c r="AI235" s="178"/>
      <c r="AJ235" s="178"/>
      <c r="AK235" s="178"/>
      <c r="AL235" s="178"/>
      <c r="AM235" s="178"/>
      <c r="AN235" s="178"/>
      <c r="AO235" s="178"/>
      <c r="AP235" s="178"/>
      <c r="AQ235" s="178"/>
      <c r="AR235" s="178"/>
      <c r="AS235" s="178"/>
    </row>
    <row r="236" ht="16.5" customHeight="1" outlineLevel="1">
      <c r="A236" s="178"/>
      <c r="B236" s="141"/>
      <c r="C236" s="142"/>
      <c r="D236" s="72"/>
      <c r="E236" s="143"/>
      <c r="F236" s="71"/>
      <c r="G236" s="143"/>
      <c r="H236" s="71"/>
      <c r="I236" s="143"/>
      <c r="J236" s="71"/>
      <c r="K236" s="71"/>
      <c r="L236" s="71"/>
      <c r="M236" s="72"/>
      <c r="N236" s="198"/>
      <c r="O236" s="72"/>
      <c r="P236" s="199"/>
      <c r="Q236" s="71"/>
      <c r="R236" s="200"/>
      <c r="S236" s="72"/>
      <c r="T236" s="201"/>
      <c r="U236" s="72"/>
      <c r="V236" s="202"/>
      <c r="W236" s="71"/>
      <c r="X236" s="72"/>
      <c r="Y236" s="202"/>
      <c r="Z236" s="72"/>
      <c r="AA236" s="178"/>
      <c r="AB236" s="178"/>
      <c r="AC236" s="178"/>
      <c r="AD236" s="178"/>
      <c r="AE236" s="178"/>
      <c r="AF236" s="178"/>
      <c r="AG236" s="178"/>
      <c r="AH236" s="178"/>
      <c r="AI236" s="178"/>
      <c r="AJ236" s="178"/>
      <c r="AK236" s="178"/>
      <c r="AL236" s="178"/>
      <c r="AM236" s="178"/>
      <c r="AN236" s="178"/>
      <c r="AO236" s="178"/>
      <c r="AP236" s="178"/>
      <c r="AQ236" s="178"/>
      <c r="AR236" s="178"/>
      <c r="AS236" s="178"/>
    </row>
    <row r="237" ht="16.5" customHeight="1" outlineLevel="1">
      <c r="A237" s="178"/>
      <c r="B237" s="141"/>
      <c r="C237" s="142"/>
      <c r="D237" s="72"/>
      <c r="E237" s="143"/>
      <c r="F237" s="71"/>
      <c r="G237" s="143"/>
      <c r="H237" s="71"/>
      <c r="I237" s="143"/>
      <c r="J237" s="71"/>
      <c r="K237" s="71"/>
      <c r="L237" s="71"/>
      <c r="M237" s="72"/>
      <c r="N237" s="198"/>
      <c r="O237" s="72"/>
      <c r="P237" s="199"/>
      <c r="Q237" s="71"/>
      <c r="R237" s="200"/>
      <c r="S237" s="72"/>
      <c r="T237" s="201"/>
      <c r="U237" s="72"/>
      <c r="V237" s="202"/>
      <c r="W237" s="71"/>
      <c r="X237" s="72"/>
      <c r="Y237" s="202"/>
      <c r="Z237" s="72"/>
      <c r="AA237" s="178"/>
      <c r="AB237" s="178"/>
      <c r="AC237" s="178"/>
      <c r="AD237" s="178"/>
      <c r="AE237" s="178"/>
      <c r="AF237" s="178"/>
      <c r="AG237" s="178"/>
      <c r="AH237" s="178"/>
      <c r="AI237" s="178"/>
      <c r="AJ237" s="178"/>
      <c r="AK237" s="178"/>
      <c r="AL237" s="178"/>
      <c r="AM237" s="178"/>
      <c r="AN237" s="178"/>
      <c r="AO237" s="178"/>
      <c r="AP237" s="178"/>
      <c r="AQ237" s="178"/>
      <c r="AR237" s="178"/>
      <c r="AS237" s="178"/>
    </row>
    <row r="238" ht="16.5" customHeight="1" outlineLevel="1">
      <c r="A238" s="178"/>
      <c r="B238" s="141"/>
      <c r="C238" s="142"/>
      <c r="D238" s="72"/>
      <c r="E238" s="143"/>
      <c r="F238" s="71"/>
      <c r="G238" s="143"/>
      <c r="H238" s="71"/>
      <c r="I238" s="143"/>
      <c r="J238" s="71"/>
      <c r="K238" s="71"/>
      <c r="L238" s="71"/>
      <c r="M238" s="72"/>
      <c r="N238" s="198"/>
      <c r="O238" s="72"/>
      <c r="P238" s="199"/>
      <c r="Q238" s="71"/>
      <c r="R238" s="200"/>
      <c r="S238" s="72"/>
      <c r="T238" s="201"/>
      <c r="U238" s="72"/>
      <c r="V238" s="202"/>
      <c r="W238" s="71"/>
      <c r="X238" s="72"/>
      <c r="Y238" s="202"/>
      <c r="Z238" s="72"/>
      <c r="AA238" s="178"/>
      <c r="AB238" s="178"/>
      <c r="AC238" s="178"/>
      <c r="AD238" s="178"/>
      <c r="AE238" s="178"/>
      <c r="AF238" s="178"/>
      <c r="AG238" s="178"/>
      <c r="AH238" s="178"/>
      <c r="AI238" s="178"/>
      <c r="AJ238" s="178"/>
      <c r="AK238" s="178"/>
      <c r="AL238" s="178"/>
      <c r="AM238" s="178"/>
      <c r="AN238" s="178"/>
      <c r="AO238" s="178"/>
      <c r="AP238" s="178"/>
      <c r="AQ238" s="178"/>
      <c r="AR238" s="178"/>
      <c r="AS238" s="178"/>
    </row>
    <row r="239" ht="16.5" customHeight="1" outlineLevel="1">
      <c r="A239" s="178"/>
      <c r="B239" s="141"/>
      <c r="C239" s="142"/>
      <c r="D239" s="72"/>
      <c r="E239" s="143"/>
      <c r="F239" s="71"/>
      <c r="G239" s="143"/>
      <c r="H239" s="71"/>
      <c r="I239" s="143"/>
      <c r="J239" s="71"/>
      <c r="K239" s="71"/>
      <c r="L239" s="71"/>
      <c r="M239" s="72"/>
      <c r="N239" s="198"/>
      <c r="O239" s="72"/>
      <c r="P239" s="199"/>
      <c r="Q239" s="71"/>
      <c r="R239" s="200"/>
      <c r="S239" s="72"/>
      <c r="T239" s="201"/>
      <c r="U239" s="72"/>
      <c r="V239" s="202"/>
      <c r="W239" s="71"/>
      <c r="X239" s="72"/>
      <c r="Y239" s="202"/>
      <c r="Z239" s="72"/>
      <c r="AA239" s="178"/>
      <c r="AB239" s="178"/>
      <c r="AC239" s="178"/>
      <c r="AD239" s="178"/>
      <c r="AE239" s="178"/>
      <c r="AF239" s="178"/>
      <c r="AG239" s="178"/>
      <c r="AH239" s="178"/>
      <c r="AI239" s="178"/>
      <c r="AJ239" s="178"/>
      <c r="AK239" s="178"/>
      <c r="AL239" s="178"/>
      <c r="AM239" s="178"/>
      <c r="AN239" s="178"/>
      <c r="AO239" s="178"/>
      <c r="AP239" s="178"/>
      <c r="AQ239" s="178"/>
      <c r="AR239" s="178"/>
      <c r="AS239" s="178"/>
    </row>
    <row r="240" ht="16.5" customHeight="1" outlineLevel="1">
      <c r="A240" s="178"/>
      <c r="B240" s="141"/>
      <c r="C240" s="142"/>
      <c r="D240" s="72"/>
      <c r="E240" s="143"/>
      <c r="F240" s="71"/>
      <c r="G240" s="143"/>
      <c r="H240" s="71"/>
      <c r="I240" s="143"/>
      <c r="J240" s="71"/>
      <c r="K240" s="71"/>
      <c r="L240" s="71"/>
      <c r="M240" s="72"/>
      <c r="N240" s="198"/>
      <c r="O240" s="72"/>
      <c r="P240" s="199"/>
      <c r="Q240" s="71"/>
      <c r="R240" s="200"/>
      <c r="S240" s="72"/>
      <c r="T240" s="201"/>
      <c r="U240" s="72"/>
      <c r="V240" s="202"/>
      <c r="W240" s="71"/>
      <c r="X240" s="72"/>
      <c r="Y240" s="202"/>
      <c r="Z240" s="72"/>
      <c r="AA240" s="178"/>
      <c r="AB240" s="178"/>
      <c r="AC240" s="178"/>
      <c r="AD240" s="178"/>
      <c r="AE240" s="178"/>
      <c r="AF240" s="178"/>
      <c r="AG240" s="178"/>
      <c r="AH240" s="178"/>
      <c r="AI240" s="178"/>
      <c r="AJ240" s="178"/>
      <c r="AK240" s="178"/>
      <c r="AL240" s="178"/>
      <c r="AM240" s="178"/>
      <c r="AN240" s="178"/>
      <c r="AO240" s="178"/>
      <c r="AP240" s="178"/>
      <c r="AQ240" s="178"/>
      <c r="AR240" s="178"/>
      <c r="AS240" s="178"/>
    </row>
    <row r="241" ht="16.5" customHeight="1" outlineLevel="1">
      <c r="A241" s="178"/>
      <c r="B241" s="141"/>
      <c r="C241" s="142"/>
      <c r="D241" s="72"/>
      <c r="E241" s="143"/>
      <c r="F241" s="71"/>
      <c r="G241" s="143"/>
      <c r="H241" s="71"/>
      <c r="I241" s="143"/>
      <c r="J241" s="71"/>
      <c r="K241" s="71"/>
      <c r="L241" s="71"/>
      <c r="M241" s="72"/>
      <c r="N241" s="198"/>
      <c r="O241" s="72"/>
      <c r="P241" s="199"/>
      <c r="Q241" s="71"/>
      <c r="R241" s="200"/>
      <c r="S241" s="72"/>
      <c r="T241" s="201"/>
      <c r="U241" s="72"/>
      <c r="V241" s="202"/>
      <c r="W241" s="71"/>
      <c r="X241" s="72"/>
      <c r="Y241" s="202"/>
      <c r="Z241" s="72"/>
      <c r="AA241" s="178"/>
      <c r="AB241" s="178"/>
      <c r="AC241" s="178"/>
      <c r="AD241" s="178"/>
      <c r="AE241" s="178"/>
      <c r="AF241" s="178"/>
      <c r="AG241" s="178"/>
      <c r="AH241" s="178"/>
      <c r="AI241" s="178"/>
      <c r="AJ241" s="178"/>
      <c r="AK241" s="178"/>
      <c r="AL241" s="178"/>
      <c r="AM241" s="178"/>
      <c r="AN241" s="178"/>
      <c r="AO241" s="178"/>
      <c r="AP241" s="178"/>
      <c r="AQ241" s="178"/>
      <c r="AR241" s="178"/>
      <c r="AS241" s="178"/>
    </row>
    <row r="242" ht="16.5" customHeight="1" outlineLevel="1">
      <c r="A242" s="178"/>
      <c r="B242" s="141"/>
      <c r="C242" s="142"/>
      <c r="D242" s="72"/>
      <c r="E242" s="143"/>
      <c r="F242" s="71"/>
      <c r="G242" s="143"/>
      <c r="H242" s="71"/>
      <c r="I242" s="143"/>
      <c r="J242" s="71"/>
      <c r="K242" s="71"/>
      <c r="L242" s="71"/>
      <c r="M242" s="72"/>
      <c r="N242" s="198"/>
      <c r="O242" s="72"/>
      <c r="P242" s="199"/>
      <c r="Q242" s="71"/>
      <c r="R242" s="200"/>
      <c r="S242" s="72"/>
      <c r="T242" s="201"/>
      <c r="U242" s="72"/>
      <c r="V242" s="202"/>
      <c r="W242" s="71"/>
      <c r="X242" s="72"/>
      <c r="Y242" s="202"/>
      <c r="Z242" s="72"/>
      <c r="AA242" s="178"/>
      <c r="AB242" s="178"/>
      <c r="AC242" s="178"/>
      <c r="AD242" s="178"/>
      <c r="AE242" s="178"/>
      <c r="AF242" s="178"/>
      <c r="AG242" s="178"/>
      <c r="AH242" s="178"/>
      <c r="AI242" s="178"/>
      <c r="AJ242" s="178"/>
      <c r="AK242" s="178"/>
      <c r="AL242" s="178"/>
      <c r="AM242" s="178"/>
      <c r="AN242" s="178"/>
      <c r="AO242" s="178"/>
      <c r="AP242" s="178"/>
      <c r="AQ242" s="178"/>
      <c r="AR242" s="178"/>
      <c r="AS242" s="178"/>
    </row>
    <row r="243" ht="16.5" customHeight="1" outlineLevel="1">
      <c r="A243" s="178"/>
      <c r="B243" s="141"/>
      <c r="C243" s="142"/>
      <c r="D243" s="72"/>
      <c r="E243" s="143"/>
      <c r="F243" s="71"/>
      <c r="G243" s="143"/>
      <c r="H243" s="71"/>
      <c r="I243" s="143"/>
      <c r="J243" s="71"/>
      <c r="K243" s="71"/>
      <c r="L243" s="71"/>
      <c r="M243" s="72"/>
      <c r="N243" s="198"/>
      <c r="O243" s="72"/>
      <c r="P243" s="199"/>
      <c r="Q243" s="71"/>
      <c r="R243" s="200"/>
      <c r="S243" s="72"/>
      <c r="T243" s="201"/>
      <c r="U243" s="72"/>
      <c r="V243" s="202"/>
      <c r="W243" s="71"/>
      <c r="X243" s="72"/>
      <c r="Y243" s="202"/>
      <c r="Z243" s="72"/>
      <c r="AA243" s="178"/>
      <c r="AB243" s="178"/>
      <c r="AC243" s="178"/>
      <c r="AD243" s="178"/>
      <c r="AE243" s="178"/>
      <c r="AF243" s="178"/>
      <c r="AG243" s="178"/>
      <c r="AH243" s="178"/>
      <c r="AI243" s="178"/>
      <c r="AJ243" s="178"/>
      <c r="AK243" s="178"/>
      <c r="AL243" s="178"/>
      <c r="AM243" s="178"/>
      <c r="AN243" s="178"/>
      <c r="AO243" s="178"/>
      <c r="AP243" s="178"/>
      <c r="AQ243" s="178"/>
      <c r="AR243" s="178"/>
      <c r="AS243" s="178"/>
    </row>
    <row r="244" ht="16.5" customHeight="1" outlineLevel="1">
      <c r="A244" s="178"/>
      <c r="B244" s="141"/>
      <c r="C244" s="142"/>
      <c r="D244" s="72"/>
      <c r="E244" s="143"/>
      <c r="F244" s="71"/>
      <c r="G244" s="143"/>
      <c r="H244" s="71"/>
      <c r="I244" s="143"/>
      <c r="J244" s="71"/>
      <c r="K244" s="71"/>
      <c r="L244" s="71"/>
      <c r="M244" s="72"/>
      <c r="N244" s="198"/>
      <c r="O244" s="72"/>
      <c r="P244" s="199"/>
      <c r="Q244" s="71"/>
      <c r="R244" s="200"/>
      <c r="S244" s="72"/>
      <c r="T244" s="201"/>
      <c r="U244" s="72"/>
      <c r="V244" s="202"/>
      <c r="W244" s="71"/>
      <c r="X244" s="72"/>
      <c r="Y244" s="202"/>
      <c r="Z244" s="72"/>
      <c r="AA244" s="178"/>
      <c r="AB244" s="178"/>
      <c r="AC244" s="178"/>
      <c r="AD244" s="178"/>
      <c r="AE244" s="178"/>
      <c r="AF244" s="178"/>
      <c r="AG244" s="178"/>
      <c r="AH244" s="178"/>
      <c r="AI244" s="178"/>
      <c r="AJ244" s="178"/>
      <c r="AK244" s="178"/>
      <c r="AL244" s="178"/>
      <c r="AM244" s="178"/>
      <c r="AN244" s="178"/>
      <c r="AO244" s="178"/>
      <c r="AP244" s="178"/>
      <c r="AQ244" s="178"/>
      <c r="AR244" s="178"/>
      <c r="AS244" s="178"/>
    </row>
    <row r="245" ht="16.5" customHeight="1" outlineLevel="1">
      <c r="A245" s="178"/>
      <c r="B245" s="141"/>
      <c r="C245" s="142"/>
      <c r="D245" s="72"/>
      <c r="E245" s="143"/>
      <c r="F245" s="71"/>
      <c r="G245" s="143"/>
      <c r="H245" s="71"/>
      <c r="I245" s="143"/>
      <c r="J245" s="71"/>
      <c r="K245" s="71"/>
      <c r="L245" s="71"/>
      <c r="M245" s="72"/>
      <c r="N245" s="198"/>
      <c r="O245" s="72"/>
      <c r="P245" s="199"/>
      <c r="Q245" s="71"/>
      <c r="R245" s="200"/>
      <c r="S245" s="72"/>
      <c r="T245" s="201"/>
      <c r="U245" s="72"/>
      <c r="V245" s="202"/>
      <c r="W245" s="71"/>
      <c r="X245" s="72"/>
      <c r="Y245" s="202"/>
      <c r="Z245" s="72"/>
      <c r="AA245" s="178"/>
      <c r="AB245" s="178"/>
      <c r="AC245" s="178"/>
      <c r="AD245" s="178"/>
      <c r="AE245" s="178"/>
      <c r="AF245" s="178"/>
      <c r="AG245" s="178"/>
      <c r="AH245" s="178"/>
      <c r="AI245" s="178"/>
      <c r="AJ245" s="178"/>
      <c r="AK245" s="178"/>
      <c r="AL245" s="178"/>
      <c r="AM245" s="178"/>
      <c r="AN245" s="178"/>
      <c r="AO245" s="178"/>
      <c r="AP245" s="178"/>
      <c r="AQ245" s="178"/>
      <c r="AR245" s="178"/>
      <c r="AS245" s="178"/>
    </row>
    <row r="246" ht="16.5" customHeight="1" outlineLevel="1">
      <c r="A246" s="178"/>
      <c r="B246" s="141"/>
      <c r="C246" s="142"/>
      <c r="D246" s="72"/>
      <c r="E246" s="143"/>
      <c r="F246" s="71"/>
      <c r="G246" s="143"/>
      <c r="H246" s="71"/>
      <c r="I246" s="143"/>
      <c r="J246" s="71"/>
      <c r="K246" s="71"/>
      <c r="L246" s="71"/>
      <c r="M246" s="72"/>
      <c r="N246" s="198"/>
      <c r="O246" s="72"/>
      <c r="P246" s="199"/>
      <c r="Q246" s="71"/>
      <c r="R246" s="200"/>
      <c r="S246" s="72"/>
      <c r="T246" s="201"/>
      <c r="U246" s="72"/>
      <c r="V246" s="202"/>
      <c r="W246" s="71"/>
      <c r="X246" s="72"/>
      <c r="Y246" s="202"/>
      <c r="Z246" s="72"/>
      <c r="AA246" s="178"/>
      <c r="AB246" s="178"/>
      <c r="AC246" s="178"/>
      <c r="AD246" s="178"/>
      <c r="AE246" s="178"/>
      <c r="AF246" s="178"/>
      <c r="AG246" s="178"/>
      <c r="AH246" s="178"/>
      <c r="AI246" s="178"/>
      <c r="AJ246" s="178"/>
      <c r="AK246" s="178"/>
      <c r="AL246" s="178"/>
      <c r="AM246" s="178"/>
      <c r="AN246" s="178"/>
      <c r="AO246" s="178"/>
      <c r="AP246" s="178"/>
      <c r="AQ246" s="178"/>
      <c r="AR246" s="178"/>
      <c r="AS246" s="178"/>
    </row>
    <row r="247" ht="16.5" customHeight="1" outlineLevel="1">
      <c r="A247" s="178"/>
      <c r="B247" s="141"/>
      <c r="C247" s="142"/>
      <c r="D247" s="72"/>
      <c r="E247" s="143"/>
      <c r="F247" s="71"/>
      <c r="G247" s="143"/>
      <c r="H247" s="71"/>
      <c r="I247" s="143"/>
      <c r="J247" s="71"/>
      <c r="K247" s="71"/>
      <c r="L247" s="71"/>
      <c r="M247" s="72"/>
      <c r="N247" s="198"/>
      <c r="O247" s="72"/>
      <c r="P247" s="199"/>
      <c r="Q247" s="71"/>
      <c r="R247" s="200"/>
      <c r="S247" s="72"/>
      <c r="T247" s="201"/>
      <c r="U247" s="72"/>
      <c r="V247" s="202"/>
      <c r="W247" s="71"/>
      <c r="X247" s="72"/>
      <c r="Y247" s="202"/>
      <c r="Z247" s="72"/>
      <c r="AA247" s="178"/>
      <c r="AB247" s="178"/>
      <c r="AC247" s="178"/>
      <c r="AD247" s="178"/>
      <c r="AE247" s="178"/>
      <c r="AF247" s="178"/>
      <c r="AG247" s="178"/>
      <c r="AH247" s="178"/>
      <c r="AI247" s="178"/>
      <c r="AJ247" s="178"/>
      <c r="AK247" s="178"/>
      <c r="AL247" s="178"/>
      <c r="AM247" s="178"/>
      <c r="AN247" s="178"/>
      <c r="AO247" s="178"/>
      <c r="AP247" s="178"/>
      <c r="AQ247" s="178"/>
      <c r="AR247" s="178"/>
      <c r="AS247" s="178"/>
    </row>
    <row r="248" ht="16.5" customHeight="1" outlineLevel="1">
      <c r="A248" s="178"/>
      <c r="B248" s="141"/>
      <c r="C248" s="142"/>
      <c r="D248" s="72"/>
      <c r="E248" s="143"/>
      <c r="F248" s="71"/>
      <c r="G248" s="143"/>
      <c r="H248" s="71"/>
      <c r="I248" s="143"/>
      <c r="J248" s="71"/>
      <c r="K248" s="71"/>
      <c r="L248" s="71"/>
      <c r="M248" s="72"/>
      <c r="N248" s="198"/>
      <c r="O248" s="72"/>
      <c r="P248" s="199"/>
      <c r="Q248" s="71"/>
      <c r="R248" s="200"/>
      <c r="S248" s="72"/>
      <c r="T248" s="201"/>
      <c r="U248" s="72"/>
      <c r="V248" s="202"/>
      <c r="W248" s="71"/>
      <c r="X248" s="72"/>
      <c r="Y248" s="202"/>
      <c r="Z248" s="72"/>
      <c r="AA248" s="178"/>
      <c r="AB248" s="178"/>
      <c r="AC248" s="178"/>
      <c r="AD248" s="178"/>
      <c r="AE248" s="178"/>
      <c r="AF248" s="178"/>
      <c r="AG248" s="178"/>
      <c r="AH248" s="178"/>
      <c r="AI248" s="178"/>
      <c r="AJ248" s="178"/>
      <c r="AK248" s="178"/>
      <c r="AL248" s="178"/>
      <c r="AM248" s="178"/>
      <c r="AN248" s="178"/>
      <c r="AO248" s="178"/>
      <c r="AP248" s="178"/>
      <c r="AQ248" s="178"/>
      <c r="AR248" s="178"/>
      <c r="AS248" s="178"/>
    </row>
    <row r="249" ht="16.5" customHeight="1" outlineLevel="1">
      <c r="A249" s="178"/>
      <c r="B249" s="141"/>
      <c r="C249" s="142"/>
      <c r="D249" s="72"/>
      <c r="E249" s="143"/>
      <c r="F249" s="71"/>
      <c r="G249" s="143"/>
      <c r="H249" s="71"/>
      <c r="I249" s="143"/>
      <c r="J249" s="71"/>
      <c r="K249" s="71"/>
      <c r="L249" s="71"/>
      <c r="M249" s="72"/>
      <c r="N249" s="198"/>
      <c r="O249" s="72"/>
      <c r="P249" s="199"/>
      <c r="Q249" s="71"/>
      <c r="R249" s="200"/>
      <c r="S249" s="72"/>
      <c r="T249" s="201"/>
      <c r="U249" s="72"/>
      <c r="V249" s="202"/>
      <c r="W249" s="71"/>
      <c r="X249" s="72"/>
      <c r="Y249" s="202"/>
      <c r="Z249" s="72"/>
      <c r="AA249" s="178"/>
      <c r="AB249" s="178"/>
      <c r="AC249" s="178"/>
      <c r="AD249" s="178"/>
      <c r="AE249" s="178"/>
      <c r="AF249" s="178"/>
      <c r="AG249" s="178"/>
      <c r="AH249" s="178"/>
      <c r="AI249" s="178"/>
      <c r="AJ249" s="178"/>
      <c r="AK249" s="178"/>
      <c r="AL249" s="178"/>
      <c r="AM249" s="178"/>
      <c r="AN249" s="178"/>
      <c r="AO249" s="178"/>
      <c r="AP249" s="178"/>
      <c r="AQ249" s="178"/>
      <c r="AR249" s="178"/>
      <c r="AS249" s="178"/>
    </row>
    <row r="250" ht="16.5" customHeight="1" outlineLevel="1">
      <c r="A250" s="178"/>
      <c r="B250" s="141"/>
      <c r="C250" s="142"/>
      <c r="D250" s="72"/>
      <c r="E250" s="143"/>
      <c r="F250" s="71"/>
      <c r="G250" s="143"/>
      <c r="H250" s="71"/>
      <c r="I250" s="143"/>
      <c r="J250" s="71"/>
      <c r="K250" s="71"/>
      <c r="L250" s="71"/>
      <c r="M250" s="72"/>
      <c r="N250" s="198"/>
      <c r="O250" s="72"/>
      <c r="P250" s="199"/>
      <c r="Q250" s="71"/>
      <c r="R250" s="200"/>
      <c r="S250" s="72"/>
      <c r="T250" s="201"/>
      <c r="U250" s="72"/>
      <c r="V250" s="202"/>
      <c r="W250" s="71"/>
      <c r="X250" s="72"/>
      <c r="Y250" s="202"/>
      <c r="Z250" s="72"/>
      <c r="AA250" s="178"/>
      <c r="AB250" s="178"/>
      <c r="AC250" s="178"/>
      <c r="AD250" s="178"/>
      <c r="AE250" s="178"/>
      <c r="AF250" s="178"/>
      <c r="AG250" s="178"/>
      <c r="AH250" s="178"/>
      <c r="AI250" s="178"/>
      <c r="AJ250" s="178"/>
      <c r="AK250" s="178"/>
      <c r="AL250" s="178"/>
      <c r="AM250" s="178"/>
      <c r="AN250" s="178"/>
      <c r="AO250" s="178"/>
      <c r="AP250" s="178"/>
      <c r="AQ250" s="178"/>
      <c r="AR250" s="178"/>
      <c r="AS250" s="178"/>
    </row>
    <row r="251" ht="16.5" customHeight="1" outlineLevel="1">
      <c r="A251" s="178"/>
      <c r="B251" s="141"/>
      <c r="C251" s="142"/>
      <c r="D251" s="72"/>
      <c r="E251" s="143"/>
      <c r="F251" s="71"/>
      <c r="G251" s="143"/>
      <c r="H251" s="71"/>
      <c r="I251" s="143"/>
      <c r="J251" s="71"/>
      <c r="K251" s="71"/>
      <c r="L251" s="71"/>
      <c r="M251" s="72"/>
      <c r="N251" s="198"/>
      <c r="O251" s="72"/>
      <c r="P251" s="199"/>
      <c r="Q251" s="71"/>
      <c r="R251" s="200"/>
      <c r="S251" s="72"/>
      <c r="T251" s="201"/>
      <c r="U251" s="72"/>
      <c r="V251" s="202"/>
      <c r="W251" s="71"/>
      <c r="X251" s="72"/>
      <c r="Y251" s="202"/>
      <c r="Z251" s="72"/>
      <c r="AA251" s="178"/>
      <c r="AB251" s="178"/>
      <c r="AC251" s="178"/>
      <c r="AD251" s="178"/>
      <c r="AE251" s="178"/>
      <c r="AF251" s="178"/>
      <c r="AG251" s="178"/>
      <c r="AH251" s="178"/>
      <c r="AI251" s="178"/>
      <c r="AJ251" s="178"/>
      <c r="AK251" s="178"/>
      <c r="AL251" s="178"/>
      <c r="AM251" s="178"/>
      <c r="AN251" s="178"/>
      <c r="AO251" s="178"/>
      <c r="AP251" s="178"/>
      <c r="AQ251" s="178"/>
      <c r="AR251" s="178"/>
      <c r="AS251" s="178"/>
    </row>
    <row r="252" ht="16.5" customHeight="1" outlineLevel="1">
      <c r="A252" s="178"/>
      <c r="B252" s="141"/>
      <c r="C252" s="142"/>
      <c r="D252" s="72"/>
      <c r="E252" s="143"/>
      <c r="F252" s="71"/>
      <c r="G252" s="143"/>
      <c r="H252" s="71"/>
      <c r="I252" s="143"/>
      <c r="J252" s="71"/>
      <c r="K252" s="71"/>
      <c r="L252" s="71"/>
      <c r="M252" s="72"/>
      <c r="N252" s="198"/>
      <c r="O252" s="72"/>
      <c r="P252" s="199"/>
      <c r="Q252" s="71"/>
      <c r="R252" s="200"/>
      <c r="S252" s="72"/>
      <c r="T252" s="201"/>
      <c r="U252" s="72"/>
      <c r="V252" s="202"/>
      <c r="W252" s="71"/>
      <c r="X252" s="72"/>
      <c r="Y252" s="202"/>
      <c r="Z252" s="72"/>
      <c r="AA252" s="178"/>
      <c r="AB252" s="178"/>
      <c r="AC252" s="178"/>
      <c r="AD252" s="178"/>
      <c r="AE252" s="178"/>
      <c r="AF252" s="178"/>
      <c r="AG252" s="178"/>
      <c r="AH252" s="178"/>
      <c r="AI252" s="178"/>
      <c r="AJ252" s="178"/>
      <c r="AK252" s="178"/>
      <c r="AL252" s="178"/>
      <c r="AM252" s="178"/>
      <c r="AN252" s="178"/>
      <c r="AO252" s="178"/>
      <c r="AP252" s="178"/>
      <c r="AQ252" s="178"/>
      <c r="AR252" s="178"/>
      <c r="AS252" s="178"/>
    </row>
    <row r="253" ht="16.5" customHeight="1" outlineLevel="1">
      <c r="A253" s="178"/>
      <c r="B253" s="141"/>
      <c r="C253" s="142"/>
      <c r="D253" s="72"/>
      <c r="E253" s="143"/>
      <c r="F253" s="71"/>
      <c r="G253" s="143"/>
      <c r="H253" s="71"/>
      <c r="I253" s="143"/>
      <c r="J253" s="71"/>
      <c r="K253" s="71"/>
      <c r="L253" s="71"/>
      <c r="M253" s="72"/>
      <c r="N253" s="198"/>
      <c r="O253" s="72"/>
      <c r="P253" s="199"/>
      <c r="Q253" s="71"/>
      <c r="R253" s="200"/>
      <c r="S253" s="72"/>
      <c r="T253" s="201"/>
      <c r="U253" s="72"/>
      <c r="V253" s="202"/>
      <c r="W253" s="71"/>
      <c r="X253" s="72"/>
      <c r="Y253" s="202"/>
      <c r="Z253" s="72"/>
      <c r="AA253" s="178"/>
      <c r="AB253" s="178"/>
      <c r="AC253" s="178"/>
      <c r="AD253" s="178"/>
      <c r="AE253" s="178"/>
      <c r="AF253" s="178"/>
      <c r="AG253" s="178"/>
      <c r="AH253" s="178"/>
      <c r="AI253" s="178"/>
      <c r="AJ253" s="178"/>
      <c r="AK253" s="178"/>
      <c r="AL253" s="178"/>
      <c r="AM253" s="178"/>
      <c r="AN253" s="178"/>
      <c r="AO253" s="178"/>
      <c r="AP253" s="178"/>
      <c r="AQ253" s="178"/>
      <c r="AR253" s="178"/>
      <c r="AS253" s="178"/>
    </row>
    <row r="254" ht="16.5" customHeight="1" outlineLevel="1">
      <c r="A254" s="178"/>
      <c r="B254" s="141"/>
      <c r="C254" s="142"/>
      <c r="D254" s="72"/>
      <c r="E254" s="143"/>
      <c r="F254" s="71"/>
      <c r="G254" s="143"/>
      <c r="H254" s="71"/>
      <c r="I254" s="143"/>
      <c r="J254" s="71"/>
      <c r="K254" s="71"/>
      <c r="L254" s="71"/>
      <c r="M254" s="72"/>
      <c r="N254" s="198"/>
      <c r="O254" s="72"/>
      <c r="P254" s="199"/>
      <c r="Q254" s="71"/>
      <c r="R254" s="200"/>
      <c r="S254" s="72"/>
      <c r="T254" s="201"/>
      <c r="U254" s="72"/>
      <c r="V254" s="202"/>
      <c r="W254" s="71"/>
      <c r="X254" s="72"/>
      <c r="Y254" s="202"/>
      <c r="Z254" s="72"/>
      <c r="AA254" s="178"/>
      <c r="AB254" s="178"/>
      <c r="AC254" s="178"/>
      <c r="AD254" s="178"/>
      <c r="AE254" s="178"/>
      <c r="AF254" s="178"/>
      <c r="AG254" s="178"/>
      <c r="AH254" s="178"/>
      <c r="AI254" s="178"/>
      <c r="AJ254" s="178"/>
      <c r="AK254" s="178"/>
      <c r="AL254" s="178"/>
      <c r="AM254" s="178"/>
      <c r="AN254" s="178"/>
      <c r="AO254" s="178"/>
      <c r="AP254" s="178"/>
      <c r="AQ254" s="178"/>
      <c r="AR254" s="178"/>
      <c r="AS254" s="178"/>
    </row>
    <row r="255" ht="16.5" customHeight="1" outlineLevel="1">
      <c r="A255" s="178"/>
      <c r="B255" s="141"/>
      <c r="C255" s="142"/>
      <c r="D255" s="72"/>
      <c r="E255" s="143"/>
      <c r="F255" s="71"/>
      <c r="G255" s="143"/>
      <c r="H255" s="71"/>
      <c r="I255" s="143"/>
      <c r="J255" s="71"/>
      <c r="K255" s="71"/>
      <c r="L255" s="71"/>
      <c r="M255" s="72"/>
      <c r="N255" s="198"/>
      <c r="O255" s="72"/>
      <c r="P255" s="199"/>
      <c r="Q255" s="71"/>
      <c r="R255" s="200"/>
      <c r="S255" s="72"/>
      <c r="T255" s="201"/>
      <c r="U255" s="72"/>
      <c r="V255" s="202"/>
      <c r="W255" s="71"/>
      <c r="X255" s="72"/>
      <c r="Y255" s="202"/>
      <c r="Z255" s="72"/>
      <c r="AA255" s="178"/>
      <c r="AB255" s="178"/>
      <c r="AC255" s="178"/>
      <c r="AD255" s="178"/>
      <c r="AE255" s="178"/>
      <c r="AF255" s="178"/>
      <c r="AG255" s="178"/>
      <c r="AH255" s="178"/>
      <c r="AI255" s="178"/>
      <c r="AJ255" s="178"/>
      <c r="AK255" s="178"/>
      <c r="AL255" s="178"/>
      <c r="AM255" s="178"/>
      <c r="AN255" s="178"/>
      <c r="AO255" s="178"/>
      <c r="AP255" s="178"/>
      <c r="AQ255" s="178"/>
      <c r="AR255" s="178"/>
      <c r="AS255" s="178"/>
    </row>
    <row r="256" ht="16.5" customHeight="1" outlineLevel="1">
      <c r="A256" s="178"/>
      <c r="B256" s="141"/>
      <c r="C256" s="142"/>
      <c r="D256" s="72"/>
      <c r="E256" s="143"/>
      <c r="F256" s="71"/>
      <c r="G256" s="143"/>
      <c r="H256" s="71"/>
      <c r="I256" s="143"/>
      <c r="J256" s="71"/>
      <c r="K256" s="71"/>
      <c r="L256" s="71"/>
      <c r="M256" s="72"/>
      <c r="N256" s="198"/>
      <c r="O256" s="72"/>
      <c r="P256" s="199"/>
      <c r="Q256" s="71"/>
      <c r="R256" s="200"/>
      <c r="S256" s="72"/>
      <c r="T256" s="201"/>
      <c r="U256" s="72"/>
      <c r="V256" s="202"/>
      <c r="W256" s="71"/>
      <c r="X256" s="72"/>
      <c r="Y256" s="202"/>
      <c r="Z256" s="72"/>
      <c r="AA256" s="178"/>
      <c r="AB256" s="178"/>
      <c r="AC256" s="178"/>
      <c r="AD256" s="178"/>
      <c r="AE256" s="178"/>
      <c r="AF256" s="178"/>
      <c r="AG256" s="178"/>
      <c r="AH256" s="178"/>
      <c r="AI256" s="178"/>
      <c r="AJ256" s="178"/>
      <c r="AK256" s="178"/>
      <c r="AL256" s="178"/>
      <c r="AM256" s="178"/>
      <c r="AN256" s="178"/>
      <c r="AO256" s="178"/>
      <c r="AP256" s="178"/>
      <c r="AQ256" s="178"/>
      <c r="AR256" s="178"/>
      <c r="AS256" s="178"/>
    </row>
    <row r="257" ht="16.5" customHeight="1" outlineLevel="1">
      <c r="A257" s="178"/>
      <c r="B257" s="141"/>
      <c r="C257" s="142"/>
      <c r="D257" s="72"/>
      <c r="E257" s="143"/>
      <c r="F257" s="71"/>
      <c r="G257" s="143"/>
      <c r="H257" s="71"/>
      <c r="I257" s="143"/>
      <c r="J257" s="71"/>
      <c r="K257" s="71"/>
      <c r="L257" s="71"/>
      <c r="M257" s="72"/>
      <c r="N257" s="198"/>
      <c r="O257" s="72"/>
      <c r="P257" s="199"/>
      <c r="Q257" s="71"/>
      <c r="R257" s="200"/>
      <c r="S257" s="72"/>
      <c r="T257" s="201"/>
      <c r="U257" s="72"/>
      <c r="V257" s="202"/>
      <c r="W257" s="71"/>
      <c r="X257" s="72"/>
      <c r="Y257" s="202"/>
      <c r="Z257" s="72"/>
      <c r="AA257" s="178"/>
      <c r="AB257" s="178"/>
      <c r="AC257" s="178"/>
      <c r="AD257" s="178"/>
      <c r="AE257" s="178"/>
      <c r="AF257" s="178"/>
      <c r="AG257" s="178"/>
      <c r="AH257" s="178"/>
      <c r="AI257" s="178"/>
      <c r="AJ257" s="178"/>
      <c r="AK257" s="178"/>
      <c r="AL257" s="178"/>
      <c r="AM257" s="178"/>
      <c r="AN257" s="178"/>
      <c r="AO257" s="178"/>
      <c r="AP257" s="178"/>
      <c r="AQ257" s="178"/>
      <c r="AR257" s="178"/>
      <c r="AS257" s="178"/>
    </row>
    <row r="258" ht="16.5" customHeight="1" outlineLevel="1">
      <c r="A258" s="178"/>
      <c r="B258" s="141"/>
      <c r="C258" s="142"/>
      <c r="D258" s="72"/>
      <c r="E258" s="143"/>
      <c r="F258" s="71"/>
      <c r="G258" s="143"/>
      <c r="H258" s="71"/>
      <c r="I258" s="143"/>
      <c r="J258" s="71"/>
      <c r="K258" s="71"/>
      <c r="L258" s="71"/>
      <c r="M258" s="72"/>
      <c r="N258" s="198"/>
      <c r="O258" s="72"/>
      <c r="P258" s="199"/>
      <c r="Q258" s="71"/>
      <c r="R258" s="200"/>
      <c r="S258" s="72"/>
      <c r="T258" s="201"/>
      <c r="U258" s="72"/>
      <c r="V258" s="202"/>
      <c r="W258" s="71"/>
      <c r="X258" s="72"/>
      <c r="Y258" s="202"/>
      <c r="Z258" s="72"/>
      <c r="AA258" s="178"/>
      <c r="AB258" s="178"/>
      <c r="AC258" s="178"/>
      <c r="AD258" s="178"/>
      <c r="AE258" s="178"/>
      <c r="AF258" s="178"/>
      <c r="AG258" s="178"/>
      <c r="AH258" s="178"/>
      <c r="AI258" s="178"/>
      <c r="AJ258" s="178"/>
      <c r="AK258" s="178"/>
      <c r="AL258" s="178"/>
      <c r="AM258" s="178"/>
      <c r="AN258" s="178"/>
      <c r="AO258" s="178"/>
      <c r="AP258" s="178"/>
      <c r="AQ258" s="178"/>
      <c r="AR258" s="178"/>
      <c r="AS258" s="178"/>
    </row>
    <row r="259" ht="16.5" customHeight="1" outlineLevel="1">
      <c r="A259" s="178"/>
      <c r="B259" s="141"/>
      <c r="C259" s="142"/>
      <c r="D259" s="72"/>
      <c r="E259" s="143"/>
      <c r="F259" s="71"/>
      <c r="G259" s="143"/>
      <c r="H259" s="71"/>
      <c r="I259" s="143"/>
      <c r="J259" s="71"/>
      <c r="K259" s="71"/>
      <c r="L259" s="71"/>
      <c r="M259" s="72"/>
      <c r="N259" s="198"/>
      <c r="O259" s="72"/>
      <c r="P259" s="199"/>
      <c r="Q259" s="71"/>
      <c r="R259" s="200"/>
      <c r="S259" s="72"/>
      <c r="T259" s="201"/>
      <c r="U259" s="72"/>
      <c r="V259" s="202"/>
      <c r="W259" s="71"/>
      <c r="X259" s="72"/>
      <c r="Y259" s="202"/>
      <c r="Z259" s="72"/>
      <c r="AA259" s="178"/>
      <c r="AB259" s="178"/>
      <c r="AC259" s="178"/>
      <c r="AD259" s="178"/>
      <c r="AE259" s="178"/>
      <c r="AF259" s="178"/>
      <c r="AG259" s="178"/>
      <c r="AH259" s="178"/>
      <c r="AI259" s="178"/>
      <c r="AJ259" s="178"/>
      <c r="AK259" s="178"/>
      <c r="AL259" s="178"/>
      <c r="AM259" s="178"/>
      <c r="AN259" s="178"/>
      <c r="AO259" s="178"/>
      <c r="AP259" s="178"/>
      <c r="AQ259" s="178"/>
      <c r="AR259" s="178"/>
      <c r="AS259" s="178"/>
    </row>
    <row r="260" ht="16.5" customHeight="1" outlineLevel="1">
      <c r="A260" s="178"/>
      <c r="B260" s="141"/>
      <c r="C260" s="142"/>
      <c r="D260" s="72"/>
      <c r="E260" s="143"/>
      <c r="F260" s="71"/>
      <c r="G260" s="143"/>
      <c r="H260" s="71"/>
      <c r="I260" s="143"/>
      <c r="J260" s="71"/>
      <c r="K260" s="71"/>
      <c r="L260" s="71"/>
      <c r="M260" s="72"/>
      <c r="N260" s="198"/>
      <c r="O260" s="72"/>
      <c r="P260" s="199"/>
      <c r="Q260" s="71"/>
      <c r="R260" s="200"/>
      <c r="S260" s="72"/>
      <c r="T260" s="201"/>
      <c r="U260" s="72"/>
      <c r="V260" s="202"/>
      <c r="W260" s="71"/>
      <c r="X260" s="72"/>
      <c r="Y260" s="202"/>
      <c r="Z260" s="72"/>
      <c r="AA260" s="178"/>
      <c r="AB260" s="178"/>
      <c r="AC260" s="178"/>
      <c r="AD260" s="178"/>
      <c r="AE260" s="178"/>
      <c r="AF260" s="178"/>
      <c r="AG260" s="178"/>
      <c r="AH260" s="178"/>
      <c r="AI260" s="178"/>
      <c r="AJ260" s="178"/>
      <c r="AK260" s="178"/>
      <c r="AL260" s="178"/>
      <c r="AM260" s="178"/>
      <c r="AN260" s="178"/>
      <c r="AO260" s="178"/>
      <c r="AP260" s="178"/>
      <c r="AQ260" s="178"/>
      <c r="AR260" s="178"/>
      <c r="AS260" s="178"/>
    </row>
    <row r="261" ht="16.5" customHeight="1" outlineLevel="1">
      <c r="A261" s="178"/>
      <c r="B261" s="141"/>
      <c r="C261" s="142"/>
      <c r="D261" s="72"/>
      <c r="E261" s="143"/>
      <c r="F261" s="71"/>
      <c r="G261" s="143"/>
      <c r="H261" s="71"/>
      <c r="I261" s="143"/>
      <c r="J261" s="71"/>
      <c r="K261" s="71"/>
      <c r="L261" s="71"/>
      <c r="M261" s="72"/>
      <c r="N261" s="198"/>
      <c r="O261" s="72"/>
      <c r="P261" s="199"/>
      <c r="Q261" s="71"/>
      <c r="R261" s="200"/>
      <c r="S261" s="72"/>
      <c r="T261" s="201"/>
      <c r="U261" s="72"/>
      <c r="V261" s="202"/>
      <c r="W261" s="71"/>
      <c r="X261" s="72"/>
      <c r="Y261" s="202"/>
      <c r="Z261" s="72"/>
      <c r="AA261" s="178"/>
      <c r="AB261" s="178"/>
      <c r="AC261" s="178"/>
      <c r="AD261" s="178"/>
      <c r="AE261" s="178"/>
      <c r="AF261" s="178"/>
      <c r="AG261" s="178"/>
      <c r="AH261" s="178"/>
      <c r="AI261" s="178"/>
      <c r="AJ261" s="178"/>
      <c r="AK261" s="178"/>
      <c r="AL261" s="178"/>
      <c r="AM261" s="178"/>
      <c r="AN261" s="178"/>
      <c r="AO261" s="178"/>
      <c r="AP261" s="178"/>
      <c r="AQ261" s="178"/>
      <c r="AR261" s="178"/>
      <c r="AS261" s="178"/>
    </row>
    <row r="262" ht="16.5" customHeight="1" outlineLevel="1">
      <c r="A262" s="178"/>
      <c r="B262" s="141"/>
      <c r="C262" s="142"/>
      <c r="D262" s="72"/>
      <c r="E262" s="143"/>
      <c r="F262" s="71"/>
      <c r="G262" s="143"/>
      <c r="H262" s="71"/>
      <c r="I262" s="143"/>
      <c r="J262" s="71"/>
      <c r="K262" s="71"/>
      <c r="L262" s="71"/>
      <c r="M262" s="72"/>
      <c r="N262" s="198"/>
      <c r="O262" s="72"/>
      <c r="P262" s="199"/>
      <c r="Q262" s="71"/>
      <c r="R262" s="200"/>
      <c r="S262" s="72"/>
      <c r="T262" s="201"/>
      <c r="U262" s="72"/>
      <c r="V262" s="202"/>
      <c r="W262" s="71"/>
      <c r="X262" s="72"/>
      <c r="Y262" s="202"/>
      <c r="Z262" s="72"/>
      <c r="AA262" s="178"/>
      <c r="AB262" s="178"/>
      <c r="AC262" s="178"/>
      <c r="AD262" s="178"/>
      <c r="AE262" s="178"/>
      <c r="AF262" s="178"/>
      <c r="AG262" s="178"/>
      <c r="AH262" s="178"/>
      <c r="AI262" s="178"/>
      <c r="AJ262" s="178"/>
      <c r="AK262" s="178"/>
      <c r="AL262" s="178"/>
      <c r="AM262" s="178"/>
      <c r="AN262" s="178"/>
      <c r="AO262" s="178"/>
      <c r="AP262" s="178"/>
      <c r="AQ262" s="178"/>
      <c r="AR262" s="178"/>
      <c r="AS262" s="178"/>
    </row>
    <row r="263" ht="16.5" customHeight="1" outlineLevel="1">
      <c r="A263" s="178"/>
      <c r="B263" s="141"/>
      <c r="C263" s="142"/>
      <c r="D263" s="72"/>
      <c r="E263" s="143"/>
      <c r="F263" s="71"/>
      <c r="G263" s="143"/>
      <c r="H263" s="71"/>
      <c r="I263" s="143"/>
      <c r="J263" s="71"/>
      <c r="K263" s="71"/>
      <c r="L263" s="71"/>
      <c r="M263" s="72"/>
      <c r="N263" s="198"/>
      <c r="O263" s="72"/>
      <c r="P263" s="199"/>
      <c r="Q263" s="71"/>
      <c r="R263" s="200"/>
      <c r="S263" s="72"/>
      <c r="T263" s="201"/>
      <c r="U263" s="72"/>
      <c r="V263" s="202"/>
      <c r="W263" s="71"/>
      <c r="X263" s="72"/>
      <c r="Y263" s="202"/>
      <c r="Z263" s="72"/>
      <c r="AA263" s="178"/>
      <c r="AB263" s="178"/>
      <c r="AC263" s="178"/>
      <c r="AD263" s="178"/>
      <c r="AE263" s="178"/>
      <c r="AF263" s="178"/>
      <c r="AG263" s="178"/>
      <c r="AH263" s="178"/>
      <c r="AI263" s="178"/>
      <c r="AJ263" s="178"/>
      <c r="AK263" s="178"/>
      <c r="AL263" s="178"/>
      <c r="AM263" s="178"/>
      <c r="AN263" s="178"/>
      <c r="AO263" s="178"/>
      <c r="AP263" s="178"/>
      <c r="AQ263" s="178"/>
      <c r="AR263" s="178"/>
      <c r="AS263" s="178"/>
    </row>
    <row r="264" ht="16.5" customHeight="1" outlineLevel="1">
      <c r="A264" s="178"/>
      <c r="B264" s="141"/>
      <c r="C264" s="142"/>
      <c r="D264" s="72"/>
      <c r="E264" s="143"/>
      <c r="F264" s="71"/>
      <c r="G264" s="143"/>
      <c r="H264" s="71"/>
      <c r="I264" s="143"/>
      <c r="J264" s="71"/>
      <c r="K264" s="71"/>
      <c r="L264" s="71"/>
      <c r="M264" s="72"/>
      <c r="N264" s="198"/>
      <c r="O264" s="72"/>
      <c r="P264" s="199"/>
      <c r="Q264" s="71"/>
      <c r="R264" s="200"/>
      <c r="S264" s="72"/>
      <c r="T264" s="201"/>
      <c r="U264" s="72"/>
      <c r="V264" s="202"/>
      <c r="W264" s="71"/>
      <c r="X264" s="72"/>
      <c r="Y264" s="202"/>
      <c r="Z264" s="72"/>
      <c r="AA264" s="178"/>
      <c r="AB264" s="178"/>
      <c r="AC264" s="178"/>
      <c r="AD264" s="178"/>
      <c r="AE264" s="178"/>
      <c r="AF264" s="178"/>
      <c r="AG264" s="178"/>
      <c r="AH264" s="178"/>
      <c r="AI264" s="178"/>
      <c r="AJ264" s="178"/>
      <c r="AK264" s="178"/>
      <c r="AL264" s="178"/>
      <c r="AM264" s="178"/>
      <c r="AN264" s="178"/>
      <c r="AO264" s="178"/>
      <c r="AP264" s="178"/>
      <c r="AQ264" s="178"/>
      <c r="AR264" s="178"/>
      <c r="AS264" s="178"/>
    </row>
    <row r="265" ht="16.5" customHeight="1" outlineLevel="1">
      <c r="A265" s="178"/>
      <c r="B265" s="141"/>
      <c r="C265" s="142"/>
      <c r="D265" s="72"/>
      <c r="E265" s="143"/>
      <c r="F265" s="71"/>
      <c r="G265" s="143"/>
      <c r="H265" s="71"/>
      <c r="I265" s="143"/>
      <c r="J265" s="71"/>
      <c r="K265" s="71"/>
      <c r="L265" s="71"/>
      <c r="M265" s="72"/>
      <c r="N265" s="198"/>
      <c r="O265" s="72"/>
      <c r="P265" s="199"/>
      <c r="Q265" s="71"/>
      <c r="R265" s="200"/>
      <c r="S265" s="72"/>
      <c r="T265" s="201"/>
      <c r="U265" s="72"/>
      <c r="V265" s="202"/>
      <c r="W265" s="71"/>
      <c r="X265" s="72"/>
      <c r="Y265" s="202"/>
      <c r="Z265" s="72"/>
      <c r="AA265" s="178"/>
      <c r="AB265" s="178"/>
      <c r="AC265" s="178"/>
      <c r="AD265" s="178"/>
      <c r="AE265" s="178"/>
      <c r="AF265" s="178"/>
      <c r="AG265" s="178"/>
      <c r="AH265" s="178"/>
      <c r="AI265" s="178"/>
      <c r="AJ265" s="178"/>
      <c r="AK265" s="178"/>
      <c r="AL265" s="178"/>
      <c r="AM265" s="178"/>
      <c r="AN265" s="178"/>
      <c r="AO265" s="178"/>
      <c r="AP265" s="178"/>
      <c r="AQ265" s="178"/>
      <c r="AR265" s="178"/>
      <c r="AS265" s="178"/>
    </row>
    <row r="266" ht="16.5" customHeight="1" outlineLevel="1">
      <c r="A266" s="178"/>
      <c r="B266" s="141"/>
      <c r="C266" s="142"/>
      <c r="D266" s="72"/>
      <c r="E266" s="143"/>
      <c r="F266" s="71"/>
      <c r="G266" s="143"/>
      <c r="H266" s="71"/>
      <c r="I266" s="143"/>
      <c r="J266" s="71"/>
      <c r="K266" s="71"/>
      <c r="L266" s="71"/>
      <c r="M266" s="72"/>
      <c r="N266" s="198"/>
      <c r="O266" s="72"/>
      <c r="P266" s="199"/>
      <c r="Q266" s="71"/>
      <c r="R266" s="200"/>
      <c r="S266" s="72"/>
      <c r="T266" s="201"/>
      <c r="U266" s="72"/>
      <c r="V266" s="202"/>
      <c r="W266" s="71"/>
      <c r="X266" s="72"/>
      <c r="Y266" s="202"/>
      <c r="Z266" s="72"/>
      <c r="AA266" s="178"/>
      <c r="AB266" s="178"/>
      <c r="AC266" s="178"/>
      <c r="AD266" s="178"/>
      <c r="AE266" s="178"/>
      <c r="AF266" s="178"/>
      <c r="AG266" s="178"/>
      <c r="AH266" s="178"/>
      <c r="AI266" s="178"/>
      <c r="AJ266" s="178"/>
      <c r="AK266" s="178"/>
      <c r="AL266" s="178"/>
      <c r="AM266" s="178"/>
      <c r="AN266" s="178"/>
      <c r="AO266" s="178"/>
      <c r="AP266" s="178"/>
      <c r="AQ266" s="178"/>
      <c r="AR266" s="178"/>
      <c r="AS266" s="178"/>
    </row>
    <row r="267" ht="16.5" customHeight="1" outlineLevel="1">
      <c r="A267" s="178"/>
      <c r="B267" s="141"/>
      <c r="C267" s="142"/>
      <c r="D267" s="72"/>
      <c r="E267" s="143"/>
      <c r="F267" s="71"/>
      <c r="G267" s="143"/>
      <c r="H267" s="71"/>
      <c r="I267" s="143"/>
      <c r="J267" s="71"/>
      <c r="K267" s="71"/>
      <c r="L267" s="71"/>
      <c r="M267" s="72"/>
      <c r="N267" s="198"/>
      <c r="O267" s="72"/>
      <c r="P267" s="199"/>
      <c r="Q267" s="71"/>
      <c r="R267" s="200"/>
      <c r="S267" s="72"/>
      <c r="T267" s="201"/>
      <c r="U267" s="72"/>
      <c r="V267" s="202"/>
      <c r="W267" s="71"/>
      <c r="X267" s="72"/>
      <c r="Y267" s="202"/>
      <c r="Z267" s="72"/>
      <c r="AA267" s="178"/>
      <c r="AB267" s="178"/>
      <c r="AC267" s="178"/>
      <c r="AD267" s="178"/>
      <c r="AE267" s="178"/>
      <c r="AF267" s="178"/>
      <c r="AG267" s="178"/>
      <c r="AH267" s="178"/>
      <c r="AI267" s="178"/>
      <c r="AJ267" s="178"/>
      <c r="AK267" s="178"/>
      <c r="AL267" s="178"/>
      <c r="AM267" s="178"/>
      <c r="AN267" s="178"/>
      <c r="AO267" s="178"/>
      <c r="AP267" s="178"/>
      <c r="AQ267" s="178"/>
      <c r="AR267" s="178"/>
      <c r="AS267" s="178"/>
    </row>
    <row r="268" ht="16.5" customHeight="1" outlineLevel="1">
      <c r="A268" s="178"/>
      <c r="B268" s="141"/>
      <c r="C268" s="142"/>
      <c r="D268" s="72"/>
      <c r="E268" s="143"/>
      <c r="F268" s="71"/>
      <c r="G268" s="143"/>
      <c r="H268" s="71"/>
      <c r="I268" s="143"/>
      <c r="J268" s="71"/>
      <c r="K268" s="71"/>
      <c r="L268" s="71"/>
      <c r="M268" s="72"/>
      <c r="N268" s="198"/>
      <c r="O268" s="72"/>
      <c r="P268" s="199"/>
      <c r="Q268" s="71"/>
      <c r="R268" s="200"/>
      <c r="S268" s="72"/>
      <c r="T268" s="201"/>
      <c r="U268" s="72"/>
      <c r="V268" s="202"/>
      <c r="W268" s="71"/>
      <c r="X268" s="72"/>
      <c r="Y268" s="202"/>
      <c r="Z268" s="72"/>
      <c r="AA268" s="178"/>
      <c r="AB268" s="178"/>
      <c r="AC268" s="178"/>
      <c r="AD268" s="178"/>
      <c r="AE268" s="178"/>
      <c r="AF268" s="178"/>
      <c r="AG268" s="178"/>
      <c r="AH268" s="178"/>
      <c r="AI268" s="178"/>
      <c r="AJ268" s="178"/>
      <c r="AK268" s="178"/>
      <c r="AL268" s="178"/>
      <c r="AM268" s="178"/>
      <c r="AN268" s="178"/>
      <c r="AO268" s="178"/>
      <c r="AP268" s="178"/>
      <c r="AQ268" s="178"/>
      <c r="AR268" s="178"/>
      <c r="AS268" s="178"/>
    </row>
    <row r="269" ht="16.5" customHeight="1" outlineLevel="1">
      <c r="A269" s="178"/>
      <c r="B269" s="141"/>
      <c r="C269" s="142"/>
      <c r="D269" s="72"/>
      <c r="E269" s="143"/>
      <c r="F269" s="71"/>
      <c r="G269" s="143"/>
      <c r="H269" s="71"/>
      <c r="I269" s="143"/>
      <c r="J269" s="71"/>
      <c r="K269" s="71"/>
      <c r="L269" s="71"/>
      <c r="M269" s="72"/>
      <c r="N269" s="198"/>
      <c r="O269" s="72"/>
      <c r="P269" s="199"/>
      <c r="Q269" s="71"/>
      <c r="R269" s="200"/>
      <c r="S269" s="72"/>
      <c r="T269" s="201"/>
      <c r="U269" s="72"/>
      <c r="V269" s="202"/>
      <c r="W269" s="71"/>
      <c r="X269" s="72"/>
      <c r="Y269" s="202"/>
      <c r="Z269" s="72"/>
      <c r="AA269" s="178"/>
      <c r="AB269" s="178"/>
      <c r="AC269" s="178"/>
      <c r="AD269" s="178"/>
      <c r="AE269" s="178"/>
      <c r="AF269" s="178"/>
      <c r="AG269" s="178"/>
      <c r="AH269" s="178"/>
      <c r="AI269" s="178"/>
      <c r="AJ269" s="178"/>
      <c r="AK269" s="178"/>
      <c r="AL269" s="178"/>
      <c r="AM269" s="178"/>
      <c r="AN269" s="178"/>
      <c r="AO269" s="178"/>
      <c r="AP269" s="178"/>
      <c r="AQ269" s="178"/>
      <c r="AR269" s="178"/>
      <c r="AS269" s="178"/>
    </row>
    <row r="270" ht="16.5" customHeight="1" outlineLevel="1">
      <c r="A270" s="178"/>
      <c r="B270" s="141"/>
      <c r="C270" s="142"/>
      <c r="D270" s="72"/>
      <c r="E270" s="143"/>
      <c r="F270" s="71"/>
      <c r="G270" s="143"/>
      <c r="H270" s="71"/>
      <c r="I270" s="143"/>
      <c r="J270" s="71"/>
      <c r="K270" s="71"/>
      <c r="L270" s="71"/>
      <c r="M270" s="72"/>
      <c r="N270" s="198"/>
      <c r="O270" s="72"/>
      <c r="P270" s="199"/>
      <c r="Q270" s="71"/>
      <c r="R270" s="200"/>
      <c r="S270" s="72"/>
      <c r="T270" s="201"/>
      <c r="U270" s="72"/>
      <c r="V270" s="202"/>
      <c r="W270" s="71"/>
      <c r="X270" s="72"/>
      <c r="Y270" s="202"/>
      <c r="Z270" s="72"/>
      <c r="AA270" s="178"/>
      <c r="AB270" s="178"/>
      <c r="AC270" s="178"/>
      <c r="AD270" s="178"/>
      <c r="AE270" s="178"/>
      <c r="AF270" s="178"/>
      <c r="AG270" s="178"/>
      <c r="AH270" s="178"/>
      <c r="AI270" s="178"/>
      <c r="AJ270" s="178"/>
      <c r="AK270" s="178"/>
      <c r="AL270" s="178"/>
      <c r="AM270" s="178"/>
      <c r="AN270" s="178"/>
      <c r="AO270" s="178"/>
      <c r="AP270" s="178"/>
      <c r="AQ270" s="178"/>
      <c r="AR270" s="178"/>
      <c r="AS270" s="178"/>
    </row>
    <row r="271" ht="16.5" customHeight="1" outlineLevel="1">
      <c r="A271" s="178"/>
      <c r="B271" s="141"/>
      <c r="C271" s="142"/>
      <c r="D271" s="72"/>
      <c r="E271" s="143"/>
      <c r="F271" s="71"/>
      <c r="G271" s="143"/>
      <c r="H271" s="71"/>
      <c r="I271" s="143"/>
      <c r="J271" s="71"/>
      <c r="K271" s="71"/>
      <c r="L271" s="71"/>
      <c r="M271" s="72"/>
      <c r="N271" s="198"/>
      <c r="O271" s="72"/>
      <c r="P271" s="199"/>
      <c r="Q271" s="71"/>
      <c r="R271" s="200"/>
      <c r="S271" s="72"/>
      <c r="T271" s="201"/>
      <c r="U271" s="72"/>
      <c r="V271" s="202"/>
      <c r="W271" s="71"/>
      <c r="X271" s="72"/>
      <c r="Y271" s="202"/>
      <c r="Z271" s="72"/>
      <c r="AA271" s="178"/>
      <c r="AB271" s="178"/>
      <c r="AC271" s="178"/>
      <c r="AD271" s="178"/>
      <c r="AE271" s="178"/>
      <c r="AF271" s="178"/>
      <c r="AG271" s="178"/>
      <c r="AH271" s="178"/>
      <c r="AI271" s="178"/>
      <c r="AJ271" s="178"/>
      <c r="AK271" s="178"/>
      <c r="AL271" s="178"/>
      <c r="AM271" s="178"/>
      <c r="AN271" s="178"/>
      <c r="AO271" s="178"/>
      <c r="AP271" s="178"/>
      <c r="AQ271" s="178"/>
      <c r="AR271" s="178"/>
      <c r="AS271" s="178"/>
    </row>
    <row r="272" ht="16.5" customHeight="1" outlineLevel="1">
      <c r="A272" s="178"/>
      <c r="B272" s="141"/>
      <c r="C272" s="142"/>
      <c r="D272" s="72"/>
      <c r="E272" s="143"/>
      <c r="F272" s="71"/>
      <c r="G272" s="143"/>
      <c r="H272" s="71"/>
      <c r="I272" s="143"/>
      <c r="J272" s="71"/>
      <c r="K272" s="71"/>
      <c r="L272" s="71"/>
      <c r="M272" s="72"/>
      <c r="N272" s="198"/>
      <c r="O272" s="72"/>
      <c r="P272" s="199"/>
      <c r="Q272" s="71"/>
      <c r="R272" s="200"/>
      <c r="S272" s="72"/>
      <c r="T272" s="201"/>
      <c r="U272" s="72"/>
      <c r="V272" s="202"/>
      <c r="W272" s="71"/>
      <c r="X272" s="72"/>
      <c r="Y272" s="202"/>
      <c r="Z272" s="72"/>
      <c r="AA272" s="178"/>
      <c r="AB272" s="178"/>
      <c r="AC272" s="178"/>
      <c r="AD272" s="178"/>
      <c r="AE272" s="178"/>
      <c r="AF272" s="178"/>
      <c r="AG272" s="178"/>
      <c r="AH272" s="178"/>
      <c r="AI272" s="178"/>
      <c r="AJ272" s="178"/>
      <c r="AK272" s="178"/>
      <c r="AL272" s="178"/>
      <c r="AM272" s="178"/>
      <c r="AN272" s="178"/>
      <c r="AO272" s="178"/>
      <c r="AP272" s="178"/>
      <c r="AQ272" s="178"/>
      <c r="AR272" s="178"/>
      <c r="AS272" s="178"/>
    </row>
    <row r="273" ht="16.5" customHeight="1" outlineLevel="1">
      <c r="A273" s="178"/>
      <c r="B273" s="141"/>
      <c r="C273" s="142"/>
      <c r="D273" s="72"/>
      <c r="E273" s="143"/>
      <c r="F273" s="71"/>
      <c r="G273" s="143"/>
      <c r="H273" s="71"/>
      <c r="I273" s="143"/>
      <c r="J273" s="71"/>
      <c r="K273" s="71"/>
      <c r="L273" s="71"/>
      <c r="M273" s="72"/>
      <c r="N273" s="198"/>
      <c r="O273" s="72"/>
      <c r="P273" s="199"/>
      <c r="Q273" s="71"/>
      <c r="R273" s="200"/>
      <c r="S273" s="72"/>
      <c r="T273" s="201"/>
      <c r="U273" s="72"/>
      <c r="V273" s="202"/>
      <c r="W273" s="71"/>
      <c r="X273" s="72"/>
      <c r="Y273" s="202"/>
      <c r="Z273" s="72"/>
      <c r="AA273" s="178"/>
      <c r="AB273" s="178"/>
      <c r="AC273" s="178"/>
      <c r="AD273" s="178"/>
      <c r="AE273" s="178"/>
      <c r="AF273" s="178"/>
      <c r="AG273" s="178"/>
      <c r="AH273" s="178"/>
      <c r="AI273" s="178"/>
      <c r="AJ273" s="178"/>
      <c r="AK273" s="178"/>
      <c r="AL273" s="178"/>
      <c r="AM273" s="178"/>
      <c r="AN273" s="178"/>
      <c r="AO273" s="178"/>
      <c r="AP273" s="178"/>
      <c r="AQ273" s="178"/>
      <c r="AR273" s="178"/>
      <c r="AS273" s="178"/>
    </row>
    <row r="274" ht="16.5" customHeight="1" outlineLevel="1">
      <c r="A274" s="178"/>
      <c r="B274" s="141"/>
      <c r="C274" s="142"/>
      <c r="D274" s="72"/>
      <c r="E274" s="143"/>
      <c r="F274" s="71"/>
      <c r="G274" s="143"/>
      <c r="H274" s="71"/>
      <c r="I274" s="143"/>
      <c r="J274" s="71"/>
      <c r="K274" s="71"/>
      <c r="L274" s="71"/>
      <c r="M274" s="72"/>
      <c r="N274" s="198"/>
      <c r="O274" s="72"/>
      <c r="P274" s="199"/>
      <c r="Q274" s="71"/>
      <c r="R274" s="200"/>
      <c r="S274" s="72"/>
      <c r="T274" s="201"/>
      <c r="U274" s="72"/>
      <c r="V274" s="202"/>
      <c r="W274" s="71"/>
      <c r="X274" s="72"/>
      <c r="Y274" s="202"/>
      <c r="Z274" s="72"/>
      <c r="AA274" s="178"/>
      <c r="AB274" s="178"/>
      <c r="AC274" s="178"/>
      <c r="AD274" s="178"/>
      <c r="AE274" s="178"/>
      <c r="AF274" s="178"/>
      <c r="AG274" s="178"/>
      <c r="AH274" s="178"/>
      <c r="AI274" s="178"/>
      <c r="AJ274" s="178"/>
      <c r="AK274" s="178"/>
      <c r="AL274" s="178"/>
      <c r="AM274" s="178"/>
      <c r="AN274" s="178"/>
      <c r="AO274" s="178"/>
      <c r="AP274" s="178"/>
      <c r="AQ274" s="178"/>
      <c r="AR274" s="178"/>
      <c r="AS274" s="178"/>
    </row>
    <row r="275" ht="16.5" customHeight="1" outlineLevel="1">
      <c r="A275" s="178"/>
      <c r="B275" s="141"/>
      <c r="C275" s="142"/>
      <c r="D275" s="72"/>
      <c r="E275" s="143"/>
      <c r="F275" s="71"/>
      <c r="G275" s="143"/>
      <c r="H275" s="71"/>
      <c r="I275" s="143"/>
      <c r="J275" s="71"/>
      <c r="K275" s="71"/>
      <c r="L275" s="71"/>
      <c r="M275" s="72"/>
      <c r="N275" s="198"/>
      <c r="O275" s="72"/>
      <c r="P275" s="199"/>
      <c r="Q275" s="71"/>
      <c r="R275" s="200"/>
      <c r="S275" s="72"/>
      <c r="T275" s="201"/>
      <c r="U275" s="72"/>
      <c r="V275" s="202"/>
      <c r="W275" s="71"/>
      <c r="X275" s="72"/>
      <c r="Y275" s="202"/>
      <c r="Z275" s="72"/>
      <c r="AA275" s="178"/>
      <c r="AB275" s="178"/>
      <c r="AC275" s="178"/>
      <c r="AD275" s="178"/>
      <c r="AE275" s="178"/>
      <c r="AF275" s="178"/>
      <c r="AG275" s="178"/>
      <c r="AH275" s="178"/>
      <c r="AI275" s="178"/>
      <c r="AJ275" s="178"/>
      <c r="AK275" s="178"/>
      <c r="AL275" s="178"/>
      <c r="AM275" s="178"/>
      <c r="AN275" s="178"/>
      <c r="AO275" s="178"/>
      <c r="AP275" s="178"/>
      <c r="AQ275" s="178"/>
      <c r="AR275" s="178"/>
      <c r="AS275" s="178"/>
    </row>
    <row r="276" ht="16.5" customHeight="1" outlineLevel="1">
      <c r="A276" s="178"/>
      <c r="B276" s="141"/>
      <c r="C276" s="142"/>
      <c r="D276" s="72"/>
      <c r="E276" s="143"/>
      <c r="F276" s="71"/>
      <c r="G276" s="143"/>
      <c r="H276" s="71"/>
      <c r="I276" s="143"/>
      <c r="J276" s="71"/>
      <c r="K276" s="71"/>
      <c r="L276" s="71"/>
      <c r="M276" s="72"/>
      <c r="N276" s="198"/>
      <c r="O276" s="72"/>
      <c r="P276" s="199"/>
      <c r="Q276" s="71"/>
      <c r="R276" s="200"/>
      <c r="S276" s="72"/>
      <c r="T276" s="201"/>
      <c r="U276" s="72"/>
      <c r="V276" s="202"/>
      <c r="W276" s="71"/>
      <c r="X276" s="72"/>
      <c r="Y276" s="202"/>
      <c r="Z276" s="72"/>
      <c r="AA276" s="178"/>
      <c r="AB276" s="178"/>
      <c r="AC276" s="178"/>
      <c r="AD276" s="178"/>
      <c r="AE276" s="178"/>
      <c r="AF276" s="178"/>
      <c r="AG276" s="178"/>
      <c r="AH276" s="178"/>
      <c r="AI276" s="178"/>
      <c r="AJ276" s="178"/>
      <c r="AK276" s="178"/>
      <c r="AL276" s="178"/>
      <c r="AM276" s="178"/>
      <c r="AN276" s="178"/>
      <c r="AO276" s="178"/>
      <c r="AP276" s="178"/>
      <c r="AQ276" s="178"/>
      <c r="AR276" s="178"/>
      <c r="AS276" s="178"/>
    </row>
    <row r="277" ht="16.5" customHeight="1" outlineLevel="1">
      <c r="A277" s="178"/>
      <c r="B277" s="141"/>
      <c r="C277" s="142"/>
      <c r="D277" s="72"/>
      <c r="E277" s="143"/>
      <c r="F277" s="71"/>
      <c r="G277" s="143"/>
      <c r="H277" s="71"/>
      <c r="I277" s="143"/>
      <c r="J277" s="71"/>
      <c r="K277" s="71"/>
      <c r="L277" s="71"/>
      <c r="M277" s="72"/>
      <c r="N277" s="198"/>
      <c r="O277" s="72"/>
      <c r="P277" s="199"/>
      <c r="Q277" s="71"/>
      <c r="R277" s="200"/>
      <c r="S277" s="72"/>
      <c r="T277" s="201"/>
      <c r="U277" s="72"/>
      <c r="V277" s="202"/>
      <c r="W277" s="71"/>
      <c r="X277" s="72"/>
      <c r="Y277" s="202"/>
      <c r="Z277" s="72"/>
      <c r="AA277" s="178"/>
      <c r="AB277" s="178"/>
      <c r="AC277" s="178"/>
      <c r="AD277" s="178"/>
      <c r="AE277" s="178"/>
      <c r="AF277" s="178"/>
      <c r="AG277" s="178"/>
      <c r="AH277" s="178"/>
      <c r="AI277" s="178"/>
      <c r="AJ277" s="178"/>
      <c r="AK277" s="178"/>
      <c r="AL277" s="178"/>
      <c r="AM277" s="178"/>
      <c r="AN277" s="178"/>
      <c r="AO277" s="178"/>
      <c r="AP277" s="178"/>
      <c r="AQ277" s="178"/>
      <c r="AR277" s="178"/>
      <c r="AS277" s="178"/>
    </row>
    <row r="278" ht="16.5" customHeight="1" outlineLevel="1">
      <c r="A278" s="178"/>
      <c r="B278" s="141"/>
      <c r="C278" s="142"/>
      <c r="D278" s="72"/>
      <c r="E278" s="143"/>
      <c r="F278" s="71"/>
      <c r="G278" s="143"/>
      <c r="H278" s="71"/>
      <c r="I278" s="143"/>
      <c r="J278" s="71"/>
      <c r="K278" s="71"/>
      <c r="L278" s="71"/>
      <c r="M278" s="72"/>
      <c r="N278" s="198"/>
      <c r="O278" s="72"/>
      <c r="P278" s="199"/>
      <c r="Q278" s="71"/>
      <c r="R278" s="200"/>
      <c r="S278" s="72"/>
      <c r="T278" s="201"/>
      <c r="U278" s="72"/>
      <c r="V278" s="202"/>
      <c r="W278" s="71"/>
      <c r="X278" s="72"/>
      <c r="Y278" s="202"/>
      <c r="Z278" s="72"/>
      <c r="AA278" s="178"/>
      <c r="AB278" s="178"/>
      <c r="AC278" s="178"/>
      <c r="AD278" s="178"/>
      <c r="AE278" s="178"/>
      <c r="AF278" s="178"/>
      <c r="AG278" s="178"/>
      <c r="AH278" s="178"/>
      <c r="AI278" s="178"/>
      <c r="AJ278" s="178"/>
      <c r="AK278" s="178"/>
      <c r="AL278" s="178"/>
      <c r="AM278" s="178"/>
      <c r="AN278" s="178"/>
      <c r="AO278" s="178"/>
      <c r="AP278" s="178"/>
      <c r="AQ278" s="178"/>
      <c r="AR278" s="178"/>
      <c r="AS278" s="178"/>
    </row>
    <row r="279" ht="16.5" customHeight="1" outlineLevel="1">
      <c r="A279" s="178"/>
      <c r="B279" s="141"/>
      <c r="C279" s="142"/>
      <c r="D279" s="72"/>
      <c r="E279" s="143"/>
      <c r="F279" s="71"/>
      <c r="G279" s="143"/>
      <c r="H279" s="71"/>
      <c r="I279" s="143"/>
      <c r="J279" s="71"/>
      <c r="K279" s="71"/>
      <c r="L279" s="71"/>
      <c r="M279" s="72"/>
      <c r="N279" s="198"/>
      <c r="O279" s="72"/>
      <c r="P279" s="199"/>
      <c r="Q279" s="71"/>
      <c r="R279" s="200"/>
      <c r="S279" s="72"/>
      <c r="T279" s="201"/>
      <c r="U279" s="72"/>
      <c r="V279" s="202"/>
      <c r="W279" s="71"/>
      <c r="X279" s="72"/>
      <c r="Y279" s="202"/>
      <c r="Z279" s="72"/>
      <c r="AA279" s="178"/>
      <c r="AB279" s="178"/>
      <c r="AC279" s="178"/>
      <c r="AD279" s="178"/>
      <c r="AE279" s="178"/>
      <c r="AF279" s="178"/>
      <c r="AG279" s="178"/>
      <c r="AH279" s="178"/>
      <c r="AI279" s="178"/>
      <c r="AJ279" s="178"/>
      <c r="AK279" s="178"/>
      <c r="AL279" s="178"/>
      <c r="AM279" s="178"/>
      <c r="AN279" s="178"/>
      <c r="AO279" s="178"/>
      <c r="AP279" s="178"/>
      <c r="AQ279" s="178"/>
      <c r="AR279" s="178"/>
      <c r="AS279" s="178"/>
    </row>
    <row r="280" ht="16.5" customHeight="1" outlineLevel="1">
      <c r="A280" s="178"/>
      <c r="B280" s="141"/>
      <c r="C280" s="142"/>
      <c r="D280" s="72"/>
      <c r="E280" s="143"/>
      <c r="F280" s="71"/>
      <c r="G280" s="143"/>
      <c r="H280" s="71"/>
      <c r="I280" s="143"/>
      <c r="J280" s="71"/>
      <c r="K280" s="71"/>
      <c r="L280" s="71"/>
      <c r="M280" s="72"/>
      <c r="N280" s="198"/>
      <c r="O280" s="72"/>
      <c r="P280" s="199"/>
      <c r="Q280" s="71"/>
      <c r="R280" s="200"/>
      <c r="S280" s="72"/>
      <c r="T280" s="201"/>
      <c r="U280" s="72"/>
      <c r="V280" s="202"/>
      <c r="W280" s="71"/>
      <c r="X280" s="72"/>
      <c r="Y280" s="202"/>
      <c r="Z280" s="72"/>
      <c r="AA280" s="178"/>
      <c r="AB280" s="178"/>
      <c r="AC280" s="178"/>
      <c r="AD280" s="178"/>
      <c r="AE280" s="178"/>
      <c r="AF280" s="178"/>
      <c r="AG280" s="178"/>
      <c r="AH280" s="178"/>
      <c r="AI280" s="178"/>
      <c r="AJ280" s="178"/>
      <c r="AK280" s="178"/>
      <c r="AL280" s="178"/>
      <c r="AM280" s="178"/>
      <c r="AN280" s="178"/>
      <c r="AO280" s="178"/>
      <c r="AP280" s="178"/>
      <c r="AQ280" s="178"/>
      <c r="AR280" s="178"/>
      <c r="AS280" s="178"/>
    </row>
    <row r="281" ht="16.5" customHeight="1" outlineLevel="1">
      <c r="A281" s="178"/>
      <c r="B281" s="141"/>
      <c r="C281" s="142"/>
      <c r="D281" s="72"/>
      <c r="E281" s="143"/>
      <c r="F281" s="71"/>
      <c r="G281" s="143"/>
      <c r="H281" s="71"/>
      <c r="I281" s="143"/>
      <c r="J281" s="71"/>
      <c r="K281" s="71"/>
      <c r="L281" s="71"/>
      <c r="M281" s="72"/>
      <c r="N281" s="198"/>
      <c r="O281" s="72"/>
      <c r="P281" s="199"/>
      <c r="Q281" s="71"/>
      <c r="R281" s="200"/>
      <c r="S281" s="72"/>
      <c r="T281" s="201"/>
      <c r="U281" s="72"/>
      <c r="V281" s="202"/>
      <c r="W281" s="71"/>
      <c r="X281" s="72"/>
      <c r="Y281" s="202"/>
      <c r="Z281" s="72"/>
      <c r="AA281" s="178"/>
      <c r="AB281" s="178"/>
      <c r="AC281" s="178"/>
      <c r="AD281" s="178"/>
      <c r="AE281" s="178"/>
      <c r="AF281" s="178"/>
      <c r="AG281" s="178"/>
      <c r="AH281" s="178"/>
      <c r="AI281" s="178"/>
      <c r="AJ281" s="178"/>
      <c r="AK281" s="178"/>
      <c r="AL281" s="178"/>
      <c r="AM281" s="178"/>
      <c r="AN281" s="178"/>
      <c r="AO281" s="178"/>
      <c r="AP281" s="178"/>
      <c r="AQ281" s="178"/>
      <c r="AR281" s="178"/>
      <c r="AS281" s="178"/>
    </row>
    <row r="282" ht="16.5" customHeight="1" outlineLevel="1">
      <c r="A282" s="178"/>
      <c r="B282" s="141"/>
      <c r="C282" s="142"/>
      <c r="D282" s="72"/>
      <c r="E282" s="143"/>
      <c r="F282" s="71"/>
      <c r="G282" s="143"/>
      <c r="H282" s="71"/>
      <c r="I282" s="143"/>
      <c r="J282" s="71"/>
      <c r="K282" s="71"/>
      <c r="L282" s="71"/>
      <c r="M282" s="72"/>
      <c r="N282" s="198"/>
      <c r="O282" s="72"/>
      <c r="P282" s="199"/>
      <c r="Q282" s="71"/>
      <c r="R282" s="200"/>
      <c r="S282" s="72"/>
      <c r="T282" s="201"/>
      <c r="U282" s="72"/>
      <c r="V282" s="202"/>
      <c r="W282" s="71"/>
      <c r="X282" s="72"/>
      <c r="Y282" s="202"/>
      <c r="Z282" s="72"/>
      <c r="AA282" s="178"/>
      <c r="AB282" s="178"/>
      <c r="AC282" s="178"/>
      <c r="AD282" s="178"/>
      <c r="AE282" s="178"/>
      <c r="AF282" s="178"/>
      <c r="AG282" s="178"/>
      <c r="AH282" s="178"/>
      <c r="AI282" s="178"/>
      <c r="AJ282" s="178"/>
      <c r="AK282" s="178"/>
      <c r="AL282" s="178"/>
      <c r="AM282" s="178"/>
      <c r="AN282" s="178"/>
      <c r="AO282" s="178"/>
      <c r="AP282" s="178"/>
      <c r="AQ282" s="178"/>
      <c r="AR282" s="178"/>
      <c r="AS282" s="178"/>
    </row>
    <row r="283" ht="16.5" customHeight="1" outlineLevel="1">
      <c r="A283" s="178"/>
      <c r="B283" s="141"/>
      <c r="C283" s="142"/>
      <c r="D283" s="72"/>
      <c r="E283" s="143"/>
      <c r="F283" s="71"/>
      <c r="G283" s="143"/>
      <c r="H283" s="71"/>
      <c r="I283" s="143"/>
      <c r="J283" s="71"/>
      <c r="K283" s="71"/>
      <c r="L283" s="71"/>
      <c r="M283" s="72"/>
      <c r="N283" s="198"/>
      <c r="O283" s="72"/>
      <c r="P283" s="199"/>
      <c r="Q283" s="71"/>
      <c r="R283" s="200"/>
      <c r="S283" s="72"/>
      <c r="T283" s="201"/>
      <c r="U283" s="72"/>
      <c r="V283" s="202"/>
      <c r="W283" s="71"/>
      <c r="X283" s="72"/>
      <c r="Y283" s="202"/>
      <c r="Z283" s="72"/>
      <c r="AA283" s="178"/>
      <c r="AB283" s="178"/>
      <c r="AC283" s="178"/>
      <c r="AD283" s="178"/>
      <c r="AE283" s="178"/>
      <c r="AF283" s="178"/>
      <c r="AG283" s="178"/>
      <c r="AH283" s="178"/>
      <c r="AI283" s="178"/>
      <c r="AJ283" s="178"/>
      <c r="AK283" s="178"/>
      <c r="AL283" s="178"/>
      <c r="AM283" s="178"/>
      <c r="AN283" s="178"/>
      <c r="AO283" s="178"/>
      <c r="AP283" s="178"/>
      <c r="AQ283" s="178"/>
      <c r="AR283" s="178"/>
      <c r="AS283" s="178"/>
    </row>
    <row r="284" ht="16.5" customHeight="1" outlineLevel="1">
      <c r="A284" s="178"/>
      <c r="B284" s="141"/>
      <c r="C284" s="142"/>
      <c r="D284" s="72"/>
      <c r="E284" s="143"/>
      <c r="F284" s="71"/>
      <c r="G284" s="143"/>
      <c r="H284" s="71"/>
      <c r="I284" s="143"/>
      <c r="J284" s="71"/>
      <c r="K284" s="71"/>
      <c r="L284" s="71"/>
      <c r="M284" s="72"/>
      <c r="N284" s="198"/>
      <c r="O284" s="72"/>
      <c r="P284" s="199"/>
      <c r="Q284" s="71"/>
      <c r="R284" s="200"/>
      <c r="S284" s="72"/>
      <c r="T284" s="201"/>
      <c r="U284" s="72"/>
      <c r="V284" s="202"/>
      <c r="W284" s="71"/>
      <c r="X284" s="72"/>
      <c r="Y284" s="202"/>
      <c r="Z284" s="72"/>
      <c r="AA284" s="178"/>
      <c r="AB284" s="178"/>
      <c r="AC284" s="178"/>
      <c r="AD284" s="178"/>
      <c r="AE284" s="178"/>
      <c r="AF284" s="178"/>
      <c r="AG284" s="178"/>
      <c r="AH284" s="178"/>
      <c r="AI284" s="178"/>
      <c r="AJ284" s="178"/>
      <c r="AK284" s="178"/>
      <c r="AL284" s="178"/>
      <c r="AM284" s="178"/>
      <c r="AN284" s="178"/>
      <c r="AO284" s="178"/>
      <c r="AP284" s="178"/>
      <c r="AQ284" s="178"/>
      <c r="AR284" s="178"/>
      <c r="AS284" s="178"/>
    </row>
    <row r="285" ht="16.5" customHeight="1" outlineLevel="1">
      <c r="A285" s="178"/>
      <c r="B285" s="141"/>
      <c r="C285" s="142"/>
      <c r="D285" s="72"/>
      <c r="E285" s="143"/>
      <c r="F285" s="71"/>
      <c r="G285" s="143"/>
      <c r="H285" s="71"/>
      <c r="I285" s="143"/>
      <c r="J285" s="71"/>
      <c r="K285" s="71"/>
      <c r="L285" s="71"/>
      <c r="M285" s="72"/>
      <c r="N285" s="198"/>
      <c r="O285" s="72"/>
      <c r="P285" s="199"/>
      <c r="Q285" s="71"/>
      <c r="R285" s="200"/>
      <c r="S285" s="72"/>
      <c r="T285" s="201"/>
      <c r="U285" s="72"/>
      <c r="V285" s="202"/>
      <c r="W285" s="71"/>
      <c r="X285" s="72"/>
      <c r="Y285" s="202"/>
      <c r="Z285" s="72"/>
      <c r="AA285" s="178"/>
      <c r="AB285" s="178"/>
      <c r="AC285" s="178"/>
      <c r="AD285" s="178"/>
      <c r="AE285" s="178"/>
      <c r="AF285" s="178"/>
      <c r="AG285" s="178"/>
      <c r="AH285" s="178"/>
      <c r="AI285" s="178"/>
      <c r="AJ285" s="178"/>
      <c r="AK285" s="178"/>
      <c r="AL285" s="178"/>
      <c r="AM285" s="178"/>
      <c r="AN285" s="178"/>
      <c r="AO285" s="178"/>
      <c r="AP285" s="178"/>
      <c r="AQ285" s="178"/>
      <c r="AR285" s="178"/>
      <c r="AS285" s="178"/>
    </row>
    <row r="286" ht="16.5" customHeight="1" outlineLevel="1">
      <c r="A286" s="178"/>
      <c r="B286" s="141"/>
      <c r="C286" s="142"/>
      <c r="D286" s="72"/>
      <c r="E286" s="143"/>
      <c r="F286" s="71"/>
      <c r="G286" s="143"/>
      <c r="H286" s="71"/>
      <c r="I286" s="143"/>
      <c r="J286" s="71"/>
      <c r="K286" s="71"/>
      <c r="L286" s="71"/>
      <c r="M286" s="72"/>
      <c r="N286" s="198"/>
      <c r="O286" s="72"/>
      <c r="P286" s="199"/>
      <c r="Q286" s="71"/>
      <c r="R286" s="200"/>
      <c r="S286" s="72"/>
      <c r="T286" s="201"/>
      <c r="U286" s="72"/>
      <c r="V286" s="202"/>
      <c r="W286" s="71"/>
      <c r="X286" s="72"/>
      <c r="Y286" s="202"/>
      <c r="Z286" s="72"/>
      <c r="AA286" s="178"/>
      <c r="AB286" s="178"/>
      <c r="AC286" s="178"/>
      <c r="AD286" s="178"/>
      <c r="AE286" s="178"/>
      <c r="AF286" s="178"/>
      <c r="AG286" s="178"/>
      <c r="AH286" s="178"/>
      <c r="AI286" s="178"/>
      <c r="AJ286" s="178"/>
      <c r="AK286" s="178"/>
      <c r="AL286" s="178"/>
      <c r="AM286" s="178"/>
      <c r="AN286" s="178"/>
      <c r="AO286" s="178"/>
      <c r="AP286" s="178"/>
      <c r="AQ286" s="178"/>
      <c r="AR286" s="178"/>
      <c r="AS286" s="178"/>
    </row>
    <row r="287" ht="16.5" customHeight="1" outlineLevel="1">
      <c r="A287" s="178"/>
      <c r="B287" s="141"/>
      <c r="C287" s="142"/>
      <c r="D287" s="72"/>
      <c r="E287" s="143"/>
      <c r="F287" s="71"/>
      <c r="G287" s="143"/>
      <c r="H287" s="71"/>
      <c r="I287" s="143"/>
      <c r="J287" s="71"/>
      <c r="K287" s="71"/>
      <c r="L287" s="71"/>
      <c r="M287" s="72"/>
      <c r="N287" s="198"/>
      <c r="O287" s="72"/>
      <c r="P287" s="199"/>
      <c r="Q287" s="71"/>
      <c r="R287" s="200"/>
      <c r="S287" s="72"/>
      <c r="T287" s="201"/>
      <c r="U287" s="72"/>
      <c r="V287" s="202"/>
      <c r="W287" s="71"/>
      <c r="X287" s="72"/>
      <c r="Y287" s="202"/>
      <c r="Z287" s="72"/>
      <c r="AA287" s="178"/>
      <c r="AB287" s="178"/>
      <c r="AC287" s="178"/>
      <c r="AD287" s="178"/>
      <c r="AE287" s="178"/>
      <c r="AF287" s="178"/>
      <c r="AG287" s="178"/>
      <c r="AH287" s="178"/>
      <c r="AI287" s="178"/>
      <c r="AJ287" s="178"/>
      <c r="AK287" s="178"/>
      <c r="AL287" s="178"/>
      <c r="AM287" s="178"/>
      <c r="AN287" s="178"/>
      <c r="AO287" s="178"/>
      <c r="AP287" s="178"/>
      <c r="AQ287" s="178"/>
      <c r="AR287" s="178"/>
      <c r="AS287" s="178"/>
    </row>
    <row r="288" ht="16.5" customHeight="1" outlineLevel="1">
      <c r="A288" s="178"/>
      <c r="B288" s="141"/>
      <c r="C288" s="142"/>
      <c r="D288" s="72"/>
      <c r="E288" s="143"/>
      <c r="F288" s="71"/>
      <c r="G288" s="143"/>
      <c r="H288" s="71"/>
      <c r="I288" s="143"/>
      <c r="J288" s="71"/>
      <c r="K288" s="71"/>
      <c r="L288" s="71"/>
      <c r="M288" s="72"/>
      <c r="N288" s="198"/>
      <c r="O288" s="72"/>
      <c r="P288" s="199"/>
      <c r="Q288" s="71"/>
      <c r="R288" s="200"/>
      <c r="S288" s="72"/>
      <c r="T288" s="201"/>
      <c r="U288" s="72"/>
      <c r="V288" s="202"/>
      <c r="W288" s="71"/>
      <c r="X288" s="72"/>
      <c r="Y288" s="202"/>
      <c r="Z288" s="72"/>
      <c r="AA288" s="178"/>
      <c r="AB288" s="178"/>
      <c r="AC288" s="178"/>
      <c r="AD288" s="178"/>
      <c r="AE288" s="178"/>
      <c r="AF288" s="178"/>
      <c r="AG288" s="178"/>
      <c r="AH288" s="178"/>
      <c r="AI288" s="178"/>
      <c r="AJ288" s="178"/>
      <c r="AK288" s="178"/>
      <c r="AL288" s="178"/>
      <c r="AM288" s="178"/>
      <c r="AN288" s="178"/>
      <c r="AO288" s="178"/>
      <c r="AP288" s="178"/>
      <c r="AQ288" s="178"/>
      <c r="AR288" s="178"/>
      <c r="AS288" s="178"/>
    </row>
    <row r="289" ht="16.5" customHeight="1" outlineLevel="1">
      <c r="A289" s="178"/>
      <c r="B289" s="141"/>
      <c r="C289" s="142"/>
      <c r="D289" s="72"/>
      <c r="E289" s="143"/>
      <c r="F289" s="71"/>
      <c r="G289" s="143"/>
      <c r="H289" s="71"/>
      <c r="I289" s="143"/>
      <c r="J289" s="71"/>
      <c r="K289" s="71"/>
      <c r="L289" s="71"/>
      <c r="M289" s="72"/>
      <c r="N289" s="198"/>
      <c r="O289" s="72"/>
      <c r="P289" s="199"/>
      <c r="Q289" s="71"/>
      <c r="R289" s="200"/>
      <c r="S289" s="72"/>
      <c r="T289" s="201"/>
      <c r="U289" s="72"/>
      <c r="V289" s="202"/>
      <c r="W289" s="71"/>
      <c r="X289" s="72"/>
      <c r="Y289" s="202"/>
      <c r="Z289" s="72"/>
      <c r="AA289" s="178"/>
      <c r="AB289" s="178"/>
      <c r="AC289" s="178"/>
      <c r="AD289" s="178"/>
      <c r="AE289" s="178"/>
      <c r="AF289" s="178"/>
      <c r="AG289" s="178"/>
      <c r="AH289" s="178"/>
      <c r="AI289" s="178"/>
      <c r="AJ289" s="178"/>
      <c r="AK289" s="178"/>
      <c r="AL289" s="178"/>
      <c r="AM289" s="178"/>
      <c r="AN289" s="178"/>
      <c r="AO289" s="178"/>
      <c r="AP289" s="178"/>
      <c r="AQ289" s="178"/>
      <c r="AR289" s="178"/>
      <c r="AS289" s="178"/>
    </row>
    <row r="290" ht="16.5" customHeight="1" outlineLevel="1">
      <c r="A290" s="178"/>
      <c r="B290" s="141"/>
      <c r="C290" s="142"/>
      <c r="D290" s="72"/>
      <c r="E290" s="143"/>
      <c r="F290" s="71"/>
      <c r="G290" s="143"/>
      <c r="H290" s="71"/>
      <c r="I290" s="143"/>
      <c r="J290" s="71"/>
      <c r="K290" s="71"/>
      <c r="L290" s="71"/>
      <c r="M290" s="72"/>
      <c r="N290" s="198"/>
      <c r="O290" s="72"/>
      <c r="P290" s="199"/>
      <c r="Q290" s="71"/>
      <c r="R290" s="200"/>
      <c r="S290" s="72"/>
      <c r="T290" s="201"/>
      <c r="U290" s="72"/>
      <c r="V290" s="202"/>
      <c r="W290" s="71"/>
      <c r="X290" s="72"/>
      <c r="Y290" s="202"/>
      <c r="Z290" s="72"/>
      <c r="AA290" s="178"/>
      <c r="AB290" s="178"/>
      <c r="AC290" s="178"/>
      <c r="AD290" s="178"/>
      <c r="AE290" s="178"/>
      <c r="AF290" s="178"/>
      <c r="AG290" s="178"/>
      <c r="AH290" s="178"/>
      <c r="AI290" s="178"/>
      <c r="AJ290" s="178"/>
      <c r="AK290" s="178"/>
      <c r="AL290" s="178"/>
      <c r="AM290" s="178"/>
      <c r="AN290" s="178"/>
      <c r="AO290" s="178"/>
      <c r="AP290" s="178"/>
      <c r="AQ290" s="178"/>
      <c r="AR290" s="178"/>
      <c r="AS290" s="178"/>
    </row>
    <row r="291" ht="16.5" customHeight="1" outlineLevel="1">
      <c r="A291" s="178"/>
      <c r="B291" s="141"/>
      <c r="C291" s="142"/>
      <c r="D291" s="72"/>
      <c r="E291" s="143"/>
      <c r="F291" s="71"/>
      <c r="G291" s="143"/>
      <c r="H291" s="71"/>
      <c r="I291" s="143"/>
      <c r="J291" s="71"/>
      <c r="K291" s="71"/>
      <c r="L291" s="71"/>
      <c r="M291" s="72"/>
      <c r="N291" s="198"/>
      <c r="O291" s="72"/>
      <c r="P291" s="199"/>
      <c r="Q291" s="71"/>
      <c r="R291" s="200"/>
      <c r="S291" s="72"/>
      <c r="T291" s="201"/>
      <c r="U291" s="72"/>
      <c r="V291" s="202"/>
      <c r="W291" s="71"/>
      <c r="X291" s="72"/>
      <c r="Y291" s="202"/>
      <c r="Z291" s="72"/>
      <c r="AA291" s="178"/>
      <c r="AB291" s="178"/>
      <c r="AC291" s="178"/>
      <c r="AD291" s="178"/>
      <c r="AE291" s="178"/>
      <c r="AF291" s="178"/>
      <c r="AG291" s="178"/>
      <c r="AH291" s="178"/>
      <c r="AI291" s="178"/>
      <c r="AJ291" s="178"/>
      <c r="AK291" s="178"/>
      <c r="AL291" s="178"/>
      <c r="AM291" s="178"/>
      <c r="AN291" s="178"/>
      <c r="AO291" s="178"/>
      <c r="AP291" s="178"/>
      <c r="AQ291" s="178"/>
      <c r="AR291" s="178"/>
      <c r="AS291" s="178"/>
    </row>
    <row r="292" ht="16.5" customHeight="1" outlineLevel="1">
      <c r="A292" s="178"/>
      <c r="B292" s="141"/>
      <c r="C292" s="142"/>
      <c r="D292" s="72"/>
      <c r="E292" s="143"/>
      <c r="F292" s="71"/>
      <c r="G292" s="143"/>
      <c r="H292" s="71"/>
      <c r="I292" s="143"/>
      <c r="J292" s="71"/>
      <c r="K292" s="71"/>
      <c r="L292" s="71"/>
      <c r="M292" s="72"/>
      <c r="N292" s="198"/>
      <c r="O292" s="72"/>
      <c r="P292" s="199"/>
      <c r="Q292" s="71"/>
      <c r="R292" s="200"/>
      <c r="S292" s="72"/>
      <c r="T292" s="201"/>
      <c r="U292" s="72"/>
      <c r="V292" s="202"/>
      <c r="W292" s="71"/>
      <c r="X292" s="72"/>
      <c r="Y292" s="202"/>
      <c r="Z292" s="72"/>
      <c r="AA292" s="178"/>
      <c r="AB292" s="178"/>
      <c r="AC292" s="178"/>
      <c r="AD292" s="178"/>
      <c r="AE292" s="178"/>
      <c r="AF292" s="178"/>
      <c r="AG292" s="178"/>
      <c r="AH292" s="178"/>
      <c r="AI292" s="178"/>
      <c r="AJ292" s="178"/>
      <c r="AK292" s="178"/>
      <c r="AL292" s="178"/>
      <c r="AM292" s="178"/>
      <c r="AN292" s="178"/>
      <c r="AO292" s="178"/>
      <c r="AP292" s="178"/>
      <c r="AQ292" s="178"/>
      <c r="AR292" s="178"/>
      <c r="AS292" s="178"/>
    </row>
    <row r="293" ht="16.5" customHeight="1" outlineLevel="1">
      <c r="A293" s="178"/>
      <c r="B293" s="141"/>
      <c r="C293" s="142"/>
      <c r="D293" s="72"/>
      <c r="E293" s="143"/>
      <c r="F293" s="71"/>
      <c r="G293" s="143"/>
      <c r="H293" s="71"/>
      <c r="I293" s="143"/>
      <c r="J293" s="71"/>
      <c r="K293" s="71"/>
      <c r="L293" s="71"/>
      <c r="M293" s="72"/>
      <c r="N293" s="198"/>
      <c r="O293" s="72"/>
      <c r="P293" s="199"/>
      <c r="Q293" s="71"/>
      <c r="R293" s="200"/>
      <c r="S293" s="72"/>
      <c r="T293" s="201"/>
      <c r="U293" s="72"/>
      <c r="V293" s="202"/>
      <c r="W293" s="71"/>
      <c r="X293" s="72"/>
      <c r="Y293" s="202"/>
      <c r="Z293" s="72"/>
      <c r="AA293" s="178"/>
      <c r="AB293" s="178"/>
      <c r="AC293" s="178"/>
      <c r="AD293" s="178"/>
      <c r="AE293" s="178"/>
      <c r="AF293" s="178"/>
      <c r="AG293" s="178"/>
      <c r="AH293" s="178"/>
      <c r="AI293" s="178"/>
      <c r="AJ293" s="178"/>
      <c r="AK293" s="178"/>
      <c r="AL293" s="178"/>
      <c r="AM293" s="178"/>
      <c r="AN293" s="178"/>
      <c r="AO293" s="178"/>
      <c r="AP293" s="178"/>
      <c r="AQ293" s="178"/>
      <c r="AR293" s="178"/>
      <c r="AS293" s="178"/>
    </row>
    <row r="294" ht="16.5" customHeight="1" outlineLevel="1">
      <c r="A294" s="178"/>
      <c r="B294" s="141"/>
      <c r="C294" s="142"/>
      <c r="D294" s="72"/>
      <c r="E294" s="143"/>
      <c r="F294" s="71"/>
      <c r="G294" s="143"/>
      <c r="H294" s="71"/>
      <c r="I294" s="143"/>
      <c r="J294" s="71"/>
      <c r="K294" s="71"/>
      <c r="L294" s="71"/>
      <c r="M294" s="72"/>
      <c r="N294" s="198"/>
      <c r="O294" s="72"/>
      <c r="P294" s="199"/>
      <c r="Q294" s="71"/>
      <c r="R294" s="200"/>
      <c r="S294" s="72"/>
      <c r="T294" s="201"/>
      <c r="U294" s="72"/>
      <c r="V294" s="202"/>
      <c r="W294" s="71"/>
      <c r="X294" s="72"/>
      <c r="Y294" s="202"/>
      <c r="Z294" s="72"/>
      <c r="AA294" s="178"/>
      <c r="AB294" s="178"/>
      <c r="AC294" s="178"/>
      <c r="AD294" s="178"/>
      <c r="AE294" s="178"/>
      <c r="AF294" s="178"/>
      <c r="AG294" s="178"/>
      <c r="AH294" s="178"/>
      <c r="AI294" s="178"/>
      <c r="AJ294" s="178"/>
      <c r="AK294" s="178"/>
      <c r="AL294" s="178"/>
      <c r="AM294" s="178"/>
      <c r="AN294" s="178"/>
      <c r="AO294" s="178"/>
      <c r="AP294" s="178"/>
      <c r="AQ294" s="178"/>
      <c r="AR294" s="178"/>
      <c r="AS294" s="178"/>
    </row>
    <row r="295" ht="16.5" customHeight="1" outlineLevel="1">
      <c r="A295" s="178"/>
      <c r="B295" s="141"/>
      <c r="C295" s="142"/>
      <c r="D295" s="72"/>
      <c r="E295" s="143"/>
      <c r="F295" s="71"/>
      <c r="G295" s="143"/>
      <c r="H295" s="71"/>
      <c r="I295" s="143"/>
      <c r="J295" s="71"/>
      <c r="K295" s="71"/>
      <c r="L295" s="71"/>
      <c r="M295" s="72"/>
      <c r="N295" s="198"/>
      <c r="O295" s="72"/>
      <c r="P295" s="199"/>
      <c r="Q295" s="71"/>
      <c r="R295" s="200"/>
      <c r="S295" s="72"/>
      <c r="T295" s="201"/>
      <c r="U295" s="72"/>
      <c r="V295" s="202"/>
      <c r="W295" s="71"/>
      <c r="X295" s="72"/>
      <c r="Y295" s="202"/>
      <c r="Z295" s="72"/>
      <c r="AA295" s="178"/>
      <c r="AB295" s="178"/>
      <c r="AC295" s="178"/>
      <c r="AD295" s="178"/>
      <c r="AE295" s="178"/>
      <c r="AF295" s="178"/>
      <c r="AG295" s="178"/>
      <c r="AH295" s="178"/>
      <c r="AI295" s="178"/>
      <c r="AJ295" s="178"/>
      <c r="AK295" s="178"/>
      <c r="AL295" s="178"/>
      <c r="AM295" s="178"/>
      <c r="AN295" s="178"/>
      <c r="AO295" s="178"/>
      <c r="AP295" s="178"/>
      <c r="AQ295" s="178"/>
      <c r="AR295" s="178"/>
      <c r="AS295" s="178"/>
    </row>
    <row r="296" ht="16.5" customHeight="1" outlineLevel="1">
      <c r="A296" s="178"/>
      <c r="B296" s="141"/>
      <c r="C296" s="142"/>
      <c r="D296" s="72"/>
      <c r="E296" s="143"/>
      <c r="F296" s="71"/>
      <c r="G296" s="143"/>
      <c r="H296" s="71"/>
      <c r="I296" s="143"/>
      <c r="J296" s="71"/>
      <c r="K296" s="71"/>
      <c r="L296" s="71"/>
      <c r="M296" s="72"/>
      <c r="N296" s="198"/>
      <c r="O296" s="72"/>
      <c r="P296" s="199"/>
      <c r="Q296" s="71"/>
      <c r="R296" s="200"/>
      <c r="S296" s="72"/>
      <c r="T296" s="201"/>
      <c r="U296" s="72"/>
      <c r="V296" s="202"/>
      <c r="W296" s="71"/>
      <c r="X296" s="72"/>
      <c r="Y296" s="202"/>
      <c r="Z296" s="72"/>
      <c r="AA296" s="178"/>
      <c r="AB296" s="178"/>
      <c r="AC296" s="178"/>
      <c r="AD296" s="178"/>
      <c r="AE296" s="178"/>
      <c r="AF296" s="178"/>
      <c r="AG296" s="178"/>
      <c r="AH296" s="178"/>
      <c r="AI296" s="178"/>
      <c r="AJ296" s="178"/>
      <c r="AK296" s="178"/>
      <c r="AL296" s="178"/>
      <c r="AM296" s="178"/>
      <c r="AN296" s="178"/>
      <c r="AO296" s="178"/>
      <c r="AP296" s="178"/>
      <c r="AQ296" s="178"/>
      <c r="AR296" s="178"/>
      <c r="AS296" s="178"/>
    </row>
    <row r="297" ht="16.5" customHeight="1" outlineLevel="1">
      <c r="A297" s="178"/>
      <c r="B297" s="141"/>
      <c r="C297" s="142"/>
      <c r="D297" s="72"/>
      <c r="E297" s="143"/>
      <c r="F297" s="71"/>
      <c r="G297" s="143"/>
      <c r="H297" s="71"/>
      <c r="I297" s="143"/>
      <c r="J297" s="71"/>
      <c r="K297" s="71"/>
      <c r="L297" s="71"/>
      <c r="M297" s="72"/>
      <c r="N297" s="198"/>
      <c r="O297" s="72"/>
      <c r="P297" s="199"/>
      <c r="Q297" s="71"/>
      <c r="R297" s="200"/>
      <c r="S297" s="72"/>
      <c r="T297" s="201"/>
      <c r="U297" s="72"/>
      <c r="V297" s="202"/>
      <c r="W297" s="71"/>
      <c r="X297" s="72"/>
      <c r="Y297" s="202"/>
      <c r="Z297" s="72"/>
      <c r="AA297" s="178"/>
      <c r="AB297" s="178"/>
      <c r="AC297" s="178"/>
      <c r="AD297" s="178"/>
      <c r="AE297" s="178"/>
      <c r="AF297" s="178"/>
      <c r="AG297" s="178"/>
      <c r="AH297" s="178"/>
      <c r="AI297" s="178"/>
      <c r="AJ297" s="178"/>
      <c r="AK297" s="178"/>
      <c r="AL297" s="178"/>
      <c r="AM297" s="178"/>
      <c r="AN297" s="178"/>
      <c r="AO297" s="178"/>
      <c r="AP297" s="178"/>
      <c r="AQ297" s="178"/>
      <c r="AR297" s="178"/>
      <c r="AS297" s="178"/>
    </row>
    <row r="298" ht="16.5" customHeight="1" outlineLevel="1">
      <c r="A298" s="178"/>
      <c r="B298" s="141"/>
      <c r="C298" s="142"/>
      <c r="D298" s="72"/>
      <c r="E298" s="143"/>
      <c r="F298" s="71"/>
      <c r="G298" s="143"/>
      <c r="H298" s="71"/>
      <c r="I298" s="143"/>
      <c r="J298" s="71"/>
      <c r="K298" s="71"/>
      <c r="L298" s="71"/>
      <c r="M298" s="72"/>
      <c r="N298" s="198"/>
      <c r="O298" s="72"/>
      <c r="P298" s="199"/>
      <c r="Q298" s="71"/>
      <c r="R298" s="200"/>
      <c r="S298" s="72"/>
      <c r="T298" s="201"/>
      <c r="U298" s="72"/>
      <c r="V298" s="202"/>
      <c r="W298" s="71"/>
      <c r="X298" s="72"/>
      <c r="Y298" s="202"/>
      <c r="Z298" s="72"/>
      <c r="AA298" s="178"/>
      <c r="AB298" s="178"/>
      <c r="AC298" s="178"/>
      <c r="AD298" s="178"/>
      <c r="AE298" s="178"/>
      <c r="AF298" s="178"/>
      <c r="AG298" s="178"/>
      <c r="AH298" s="178"/>
      <c r="AI298" s="178"/>
      <c r="AJ298" s="178"/>
      <c r="AK298" s="178"/>
      <c r="AL298" s="178"/>
      <c r="AM298" s="178"/>
      <c r="AN298" s="178"/>
      <c r="AO298" s="178"/>
      <c r="AP298" s="178"/>
      <c r="AQ298" s="178"/>
      <c r="AR298" s="178"/>
      <c r="AS298" s="178"/>
    </row>
    <row r="299" ht="16.5" customHeight="1" outlineLevel="1">
      <c r="A299" s="178"/>
      <c r="B299" s="141"/>
      <c r="C299" s="142"/>
      <c r="D299" s="72"/>
      <c r="E299" s="143"/>
      <c r="F299" s="71"/>
      <c r="G299" s="143"/>
      <c r="H299" s="71"/>
      <c r="I299" s="143"/>
      <c r="J299" s="71"/>
      <c r="K299" s="71"/>
      <c r="L299" s="71"/>
      <c r="M299" s="72"/>
      <c r="N299" s="198"/>
      <c r="O299" s="72"/>
      <c r="P299" s="199"/>
      <c r="Q299" s="71"/>
      <c r="R299" s="200"/>
      <c r="S299" s="72"/>
      <c r="T299" s="201"/>
      <c r="U299" s="72"/>
      <c r="V299" s="202"/>
      <c r="W299" s="71"/>
      <c r="X299" s="72"/>
      <c r="Y299" s="202"/>
      <c r="Z299" s="72"/>
      <c r="AA299" s="178"/>
      <c r="AB299" s="178"/>
      <c r="AC299" s="178"/>
      <c r="AD299" s="178"/>
      <c r="AE299" s="178"/>
      <c r="AF299" s="178"/>
      <c r="AG299" s="178"/>
      <c r="AH299" s="178"/>
      <c r="AI299" s="178"/>
      <c r="AJ299" s="178"/>
      <c r="AK299" s="178"/>
      <c r="AL299" s="178"/>
      <c r="AM299" s="178"/>
      <c r="AN299" s="178"/>
      <c r="AO299" s="178"/>
      <c r="AP299" s="178"/>
      <c r="AQ299" s="178"/>
      <c r="AR299" s="178"/>
      <c r="AS299" s="178"/>
    </row>
    <row r="300" ht="16.5" customHeight="1" outlineLevel="1">
      <c r="A300" s="178"/>
      <c r="B300" s="141"/>
      <c r="C300" s="142"/>
      <c r="D300" s="72"/>
      <c r="E300" s="143"/>
      <c r="F300" s="71"/>
      <c r="G300" s="143"/>
      <c r="H300" s="71"/>
      <c r="I300" s="143"/>
      <c r="J300" s="71"/>
      <c r="K300" s="71"/>
      <c r="L300" s="71"/>
      <c r="M300" s="72"/>
      <c r="N300" s="198"/>
      <c r="O300" s="72"/>
      <c r="P300" s="199"/>
      <c r="Q300" s="71"/>
      <c r="R300" s="200"/>
      <c r="S300" s="72"/>
      <c r="T300" s="201"/>
      <c r="U300" s="72"/>
      <c r="V300" s="202"/>
      <c r="W300" s="71"/>
      <c r="X300" s="72"/>
      <c r="Y300" s="202"/>
      <c r="Z300" s="72"/>
      <c r="AA300" s="178"/>
      <c r="AB300" s="178"/>
      <c r="AC300" s="178"/>
      <c r="AD300" s="178"/>
      <c r="AE300" s="178"/>
      <c r="AF300" s="178"/>
      <c r="AG300" s="178"/>
      <c r="AH300" s="178"/>
      <c r="AI300" s="178"/>
      <c r="AJ300" s="178"/>
      <c r="AK300" s="178"/>
      <c r="AL300" s="178"/>
      <c r="AM300" s="178"/>
      <c r="AN300" s="178"/>
      <c r="AO300" s="178"/>
      <c r="AP300" s="178"/>
      <c r="AQ300" s="178"/>
      <c r="AR300" s="178"/>
      <c r="AS300" s="178"/>
    </row>
    <row r="301" ht="16.5" customHeight="1" outlineLevel="1">
      <c r="A301" s="178"/>
      <c r="B301" s="141"/>
      <c r="C301" s="142"/>
      <c r="D301" s="72"/>
      <c r="E301" s="143"/>
      <c r="F301" s="71"/>
      <c r="G301" s="143"/>
      <c r="H301" s="71"/>
      <c r="I301" s="143"/>
      <c r="J301" s="71"/>
      <c r="K301" s="71"/>
      <c r="L301" s="71"/>
      <c r="M301" s="72"/>
      <c r="N301" s="198"/>
      <c r="O301" s="72"/>
      <c r="P301" s="199"/>
      <c r="Q301" s="71"/>
      <c r="R301" s="200"/>
      <c r="S301" s="72"/>
      <c r="T301" s="201"/>
      <c r="U301" s="72"/>
      <c r="V301" s="202"/>
      <c r="W301" s="71"/>
      <c r="X301" s="72"/>
      <c r="Y301" s="202"/>
      <c r="Z301" s="72"/>
      <c r="AA301" s="178"/>
      <c r="AB301" s="178"/>
      <c r="AC301" s="178"/>
      <c r="AD301" s="178"/>
      <c r="AE301" s="178"/>
      <c r="AF301" s="178"/>
      <c r="AG301" s="178"/>
      <c r="AH301" s="178"/>
      <c r="AI301" s="178"/>
      <c r="AJ301" s="178"/>
      <c r="AK301" s="178"/>
      <c r="AL301" s="178"/>
      <c r="AM301" s="178"/>
      <c r="AN301" s="178"/>
      <c r="AO301" s="178"/>
      <c r="AP301" s="178"/>
      <c r="AQ301" s="178"/>
      <c r="AR301" s="178"/>
      <c r="AS301" s="178"/>
    </row>
    <row r="302" ht="16.5" customHeight="1" outlineLevel="1">
      <c r="A302" s="178"/>
      <c r="B302" s="141"/>
      <c r="C302" s="142"/>
      <c r="D302" s="72"/>
      <c r="E302" s="143"/>
      <c r="F302" s="71"/>
      <c r="G302" s="143"/>
      <c r="H302" s="71"/>
      <c r="I302" s="143"/>
      <c r="J302" s="71"/>
      <c r="K302" s="71"/>
      <c r="L302" s="71"/>
      <c r="M302" s="72"/>
      <c r="N302" s="198"/>
      <c r="O302" s="72"/>
      <c r="P302" s="199"/>
      <c r="Q302" s="71"/>
      <c r="R302" s="200"/>
      <c r="S302" s="72"/>
      <c r="T302" s="201"/>
      <c r="U302" s="72"/>
      <c r="V302" s="202"/>
      <c r="W302" s="71"/>
      <c r="X302" s="72"/>
      <c r="Y302" s="202"/>
      <c r="Z302" s="72"/>
      <c r="AA302" s="178"/>
      <c r="AB302" s="178"/>
      <c r="AC302" s="178"/>
      <c r="AD302" s="178"/>
      <c r="AE302" s="178"/>
      <c r="AF302" s="178"/>
      <c r="AG302" s="178"/>
      <c r="AH302" s="178"/>
      <c r="AI302" s="178"/>
      <c r="AJ302" s="178"/>
      <c r="AK302" s="178"/>
      <c r="AL302" s="178"/>
      <c r="AM302" s="178"/>
      <c r="AN302" s="178"/>
      <c r="AO302" s="178"/>
      <c r="AP302" s="178"/>
      <c r="AQ302" s="178"/>
      <c r="AR302" s="178"/>
      <c r="AS302" s="178"/>
    </row>
    <row r="303" ht="16.5" customHeight="1" outlineLevel="1">
      <c r="A303" s="178"/>
      <c r="B303" s="141"/>
      <c r="C303" s="142"/>
      <c r="D303" s="72"/>
      <c r="E303" s="143"/>
      <c r="F303" s="71"/>
      <c r="G303" s="143"/>
      <c r="H303" s="71"/>
      <c r="I303" s="143"/>
      <c r="J303" s="71"/>
      <c r="K303" s="71"/>
      <c r="L303" s="71"/>
      <c r="M303" s="72"/>
      <c r="N303" s="198"/>
      <c r="O303" s="72"/>
      <c r="P303" s="199"/>
      <c r="Q303" s="71"/>
      <c r="R303" s="200"/>
      <c r="S303" s="72"/>
      <c r="T303" s="201"/>
      <c r="U303" s="72"/>
      <c r="V303" s="202"/>
      <c r="W303" s="71"/>
      <c r="X303" s="72"/>
      <c r="Y303" s="202"/>
      <c r="Z303" s="72"/>
      <c r="AA303" s="178"/>
      <c r="AB303" s="178"/>
      <c r="AC303" s="178"/>
      <c r="AD303" s="178"/>
      <c r="AE303" s="178"/>
      <c r="AF303" s="178"/>
      <c r="AG303" s="178"/>
      <c r="AH303" s="178"/>
      <c r="AI303" s="178"/>
      <c r="AJ303" s="178"/>
      <c r="AK303" s="178"/>
      <c r="AL303" s="178"/>
      <c r="AM303" s="178"/>
      <c r="AN303" s="178"/>
      <c r="AO303" s="178"/>
      <c r="AP303" s="178"/>
      <c r="AQ303" s="178"/>
      <c r="AR303" s="178"/>
      <c r="AS303" s="178"/>
    </row>
    <row r="304" ht="16.5" customHeight="1" outlineLevel="1">
      <c r="A304" s="178"/>
      <c r="B304" s="141"/>
      <c r="C304" s="142"/>
      <c r="D304" s="72"/>
      <c r="E304" s="143"/>
      <c r="F304" s="71"/>
      <c r="G304" s="143"/>
      <c r="H304" s="71"/>
      <c r="I304" s="143"/>
      <c r="J304" s="71"/>
      <c r="K304" s="71"/>
      <c r="L304" s="71"/>
      <c r="M304" s="72"/>
      <c r="N304" s="198"/>
      <c r="O304" s="72"/>
      <c r="P304" s="199"/>
      <c r="Q304" s="71"/>
      <c r="R304" s="200"/>
      <c r="S304" s="72"/>
      <c r="T304" s="201"/>
      <c r="U304" s="72"/>
      <c r="V304" s="202"/>
      <c r="W304" s="71"/>
      <c r="X304" s="72"/>
      <c r="Y304" s="202"/>
      <c r="Z304" s="72"/>
      <c r="AA304" s="178"/>
      <c r="AB304" s="178"/>
      <c r="AC304" s="178"/>
      <c r="AD304" s="178"/>
      <c r="AE304" s="178"/>
      <c r="AF304" s="178"/>
      <c r="AG304" s="178"/>
      <c r="AH304" s="178"/>
      <c r="AI304" s="178"/>
      <c r="AJ304" s="178"/>
      <c r="AK304" s="178"/>
      <c r="AL304" s="178"/>
      <c r="AM304" s="178"/>
      <c r="AN304" s="178"/>
      <c r="AO304" s="178"/>
      <c r="AP304" s="178"/>
      <c r="AQ304" s="178"/>
      <c r="AR304" s="178"/>
      <c r="AS304" s="178"/>
    </row>
    <row r="305" ht="16.5" customHeight="1" outlineLevel="1">
      <c r="A305" s="178"/>
      <c r="B305" s="141"/>
      <c r="C305" s="142"/>
      <c r="D305" s="72"/>
      <c r="E305" s="143"/>
      <c r="F305" s="71"/>
      <c r="G305" s="143"/>
      <c r="H305" s="71"/>
      <c r="I305" s="143"/>
      <c r="J305" s="71"/>
      <c r="K305" s="71"/>
      <c r="L305" s="71"/>
      <c r="M305" s="72"/>
      <c r="N305" s="198"/>
      <c r="O305" s="72"/>
      <c r="P305" s="199"/>
      <c r="Q305" s="71"/>
      <c r="R305" s="200"/>
      <c r="S305" s="72"/>
      <c r="T305" s="201"/>
      <c r="U305" s="72"/>
      <c r="V305" s="202"/>
      <c r="W305" s="71"/>
      <c r="X305" s="72"/>
      <c r="Y305" s="202"/>
      <c r="Z305" s="72"/>
      <c r="AA305" s="178"/>
      <c r="AB305" s="178"/>
      <c r="AC305" s="178"/>
      <c r="AD305" s="178"/>
      <c r="AE305" s="178"/>
      <c r="AF305" s="178"/>
      <c r="AG305" s="178"/>
      <c r="AH305" s="178"/>
      <c r="AI305" s="178"/>
      <c r="AJ305" s="178"/>
      <c r="AK305" s="178"/>
      <c r="AL305" s="178"/>
      <c r="AM305" s="178"/>
      <c r="AN305" s="178"/>
      <c r="AO305" s="178"/>
      <c r="AP305" s="178"/>
      <c r="AQ305" s="178"/>
      <c r="AR305" s="178"/>
      <c r="AS305" s="178"/>
    </row>
    <row r="306" ht="16.5" customHeight="1" outlineLevel="1">
      <c r="A306" s="178"/>
      <c r="B306" s="141"/>
      <c r="C306" s="142"/>
      <c r="D306" s="72"/>
      <c r="E306" s="143"/>
      <c r="F306" s="71"/>
      <c r="G306" s="143"/>
      <c r="H306" s="71"/>
      <c r="I306" s="143"/>
      <c r="J306" s="71"/>
      <c r="K306" s="71"/>
      <c r="L306" s="71"/>
      <c r="M306" s="72"/>
      <c r="N306" s="198"/>
      <c r="O306" s="72"/>
      <c r="P306" s="199"/>
      <c r="Q306" s="71"/>
      <c r="R306" s="200"/>
      <c r="S306" s="72"/>
      <c r="T306" s="201"/>
      <c r="U306" s="72"/>
      <c r="V306" s="202"/>
      <c r="W306" s="71"/>
      <c r="X306" s="72"/>
      <c r="Y306" s="202"/>
      <c r="Z306" s="72"/>
      <c r="AA306" s="178"/>
      <c r="AB306" s="178"/>
      <c r="AC306" s="178"/>
      <c r="AD306" s="178"/>
      <c r="AE306" s="178"/>
      <c r="AF306" s="178"/>
      <c r="AG306" s="178"/>
      <c r="AH306" s="178"/>
      <c r="AI306" s="178"/>
      <c r="AJ306" s="178"/>
      <c r="AK306" s="178"/>
      <c r="AL306" s="178"/>
      <c r="AM306" s="178"/>
      <c r="AN306" s="178"/>
      <c r="AO306" s="178"/>
      <c r="AP306" s="178"/>
      <c r="AQ306" s="178"/>
      <c r="AR306" s="178"/>
      <c r="AS306" s="178"/>
    </row>
    <row r="307" ht="16.5" customHeight="1" outlineLevel="1">
      <c r="A307" s="178"/>
      <c r="B307" s="141"/>
      <c r="C307" s="142"/>
      <c r="D307" s="72"/>
      <c r="E307" s="143"/>
      <c r="F307" s="71"/>
      <c r="G307" s="143"/>
      <c r="H307" s="71"/>
      <c r="I307" s="143"/>
      <c r="J307" s="71"/>
      <c r="K307" s="71"/>
      <c r="L307" s="71"/>
      <c r="M307" s="72"/>
      <c r="N307" s="198"/>
      <c r="O307" s="72"/>
      <c r="P307" s="199"/>
      <c r="Q307" s="71"/>
      <c r="R307" s="200"/>
      <c r="S307" s="72"/>
      <c r="T307" s="201"/>
      <c r="U307" s="72"/>
      <c r="V307" s="202"/>
      <c r="W307" s="71"/>
      <c r="X307" s="72"/>
      <c r="Y307" s="202"/>
      <c r="Z307" s="72"/>
      <c r="AA307" s="178"/>
      <c r="AB307" s="178"/>
      <c r="AC307" s="178"/>
      <c r="AD307" s="178"/>
      <c r="AE307" s="178"/>
      <c r="AF307" s="178"/>
      <c r="AG307" s="178"/>
      <c r="AH307" s="178"/>
      <c r="AI307" s="178"/>
      <c r="AJ307" s="178"/>
      <c r="AK307" s="178"/>
      <c r="AL307" s="178"/>
      <c r="AM307" s="178"/>
      <c r="AN307" s="178"/>
      <c r="AO307" s="178"/>
      <c r="AP307" s="178"/>
      <c r="AQ307" s="178"/>
      <c r="AR307" s="178"/>
      <c r="AS307" s="178"/>
    </row>
    <row r="308" ht="16.5" customHeight="1" outlineLevel="1">
      <c r="A308" s="178"/>
      <c r="B308" s="141"/>
      <c r="C308" s="142"/>
      <c r="D308" s="72"/>
      <c r="E308" s="143"/>
      <c r="F308" s="71"/>
      <c r="G308" s="143"/>
      <c r="H308" s="71"/>
      <c r="I308" s="143"/>
      <c r="J308" s="71"/>
      <c r="K308" s="71"/>
      <c r="L308" s="71"/>
      <c r="M308" s="72"/>
      <c r="N308" s="198"/>
      <c r="O308" s="72"/>
      <c r="P308" s="199"/>
      <c r="Q308" s="71"/>
      <c r="R308" s="200"/>
      <c r="S308" s="72"/>
      <c r="T308" s="201"/>
      <c r="U308" s="72"/>
      <c r="V308" s="202"/>
      <c r="W308" s="71"/>
      <c r="X308" s="72"/>
      <c r="Y308" s="202"/>
      <c r="Z308" s="72"/>
      <c r="AA308" s="178"/>
      <c r="AB308" s="178"/>
      <c r="AC308" s="178"/>
      <c r="AD308" s="178"/>
      <c r="AE308" s="178"/>
      <c r="AF308" s="178"/>
      <c r="AG308" s="178"/>
      <c r="AH308" s="178"/>
      <c r="AI308" s="178"/>
      <c r="AJ308" s="178"/>
      <c r="AK308" s="178"/>
      <c r="AL308" s="178"/>
      <c r="AM308" s="178"/>
      <c r="AN308" s="178"/>
      <c r="AO308" s="178"/>
      <c r="AP308" s="178"/>
      <c r="AQ308" s="178"/>
      <c r="AR308" s="178"/>
      <c r="AS308" s="178"/>
    </row>
    <row r="309" ht="16.5" customHeight="1" outlineLevel="1">
      <c r="A309" s="178"/>
      <c r="B309" s="141"/>
      <c r="C309" s="142"/>
      <c r="D309" s="72"/>
      <c r="E309" s="143"/>
      <c r="F309" s="71"/>
      <c r="G309" s="143"/>
      <c r="H309" s="71"/>
      <c r="I309" s="143"/>
      <c r="J309" s="71"/>
      <c r="K309" s="71"/>
      <c r="L309" s="71"/>
      <c r="M309" s="72"/>
      <c r="N309" s="198"/>
      <c r="O309" s="72"/>
      <c r="P309" s="199"/>
      <c r="Q309" s="71"/>
      <c r="R309" s="200"/>
      <c r="S309" s="72"/>
      <c r="T309" s="201"/>
      <c r="U309" s="72"/>
      <c r="V309" s="202"/>
      <c r="W309" s="71"/>
      <c r="X309" s="72"/>
      <c r="Y309" s="202"/>
      <c r="Z309" s="72"/>
      <c r="AA309" s="178"/>
      <c r="AB309" s="178"/>
      <c r="AC309" s="178"/>
      <c r="AD309" s="178"/>
      <c r="AE309" s="178"/>
      <c r="AF309" s="178"/>
      <c r="AG309" s="178"/>
      <c r="AH309" s="178"/>
      <c r="AI309" s="178"/>
      <c r="AJ309" s="178"/>
      <c r="AK309" s="178"/>
      <c r="AL309" s="178"/>
      <c r="AM309" s="178"/>
      <c r="AN309" s="178"/>
      <c r="AO309" s="178"/>
      <c r="AP309" s="178"/>
      <c r="AQ309" s="178"/>
      <c r="AR309" s="178"/>
      <c r="AS309" s="178"/>
    </row>
    <row r="310" ht="16.5" customHeight="1" outlineLevel="1">
      <c r="A310" s="178"/>
      <c r="B310" s="141"/>
      <c r="C310" s="142"/>
      <c r="D310" s="72"/>
      <c r="E310" s="143"/>
      <c r="F310" s="71"/>
      <c r="G310" s="143"/>
      <c r="H310" s="71"/>
      <c r="I310" s="143"/>
      <c r="J310" s="71"/>
      <c r="K310" s="71"/>
      <c r="L310" s="71"/>
      <c r="M310" s="72"/>
      <c r="N310" s="198"/>
      <c r="O310" s="72"/>
      <c r="P310" s="199"/>
      <c r="Q310" s="71"/>
      <c r="R310" s="200"/>
      <c r="S310" s="72"/>
      <c r="T310" s="201"/>
      <c r="U310" s="72"/>
      <c r="V310" s="202"/>
      <c r="W310" s="71"/>
      <c r="X310" s="72"/>
      <c r="Y310" s="202"/>
      <c r="Z310" s="72"/>
      <c r="AA310" s="178"/>
      <c r="AB310" s="178"/>
      <c r="AC310" s="178"/>
      <c r="AD310" s="178"/>
      <c r="AE310" s="178"/>
      <c r="AF310" s="178"/>
      <c r="AG310" s="178"/>
      <c r="AH310" s="178"/>
      <c r="AI310" s="178"/>
      <c r="AJ310" s="178"/>
      <c r="AK310" s="178"/>
      <c r="AL310" s="178"/>
      <c r="AM310" s="178"/>
      <c r="AN310" s="178"/>
      <c r="AO310" s="178"/>
      <c r="AP310" s="178"/>
      <c r="AQ310" s="178"/>
      <c r="AR310" s="178"/>
      <c r="AS310" s="178"/>
    </row>
    <row r="311" ht="16.5" customHeight="1" outlineLevel="1">
      <c r="A311" s="178"/>
      <c r="B311" s="141"/>
      <c r="C311" s="142"/>
      <c r="D311" s="72"/>
      <c r="E311" s="143"/>
      <c r="F311" s="71"/>
      <c r="G311" s="143"/>
      <c r="H311" s="71"/>
      <c r="I311" s="143"/>
      <c r="J311" s="71"/>
      <c r="K311" s="71"/>
      <c r="L311" s="71"/>
      <c r="M311" s="72"/>
      <c r="N311" s="198"/>
      <c r="O311" s="72"/>
      <c r="P311" s="199"/>
      <c r="Q311" s="71"/>
      <c r="R311" s="200"/>
      <c r="S311" s="72"/>
      <c r="T311" s="201"/>
      <c r="U311" s="72"/>
      <c r="V311" s="202"/>
      <c r="W311" s="71"/>
      <c r="X311" s="72"/>
      <c r="Y311" s="202"/>
      <c r="Z311" s="72"/>
      <c r="AA311" s="178"/>
      <c r="AB311" s="178"/>
      <c r="AC311" s="178"/>
      <c r="AD311" s="178"/>
      <c r="AE311" s="178"/>
      <c r="AF311" s="178"/>
      <c r="AG311" s="178"/>
      <c r="AH311" s="178"/>
      <c r="AI311" s="178"/>
      <c r="AJ311" s="178"/>
      <c r="AK311" s="178"/>
      <c r="AL311" s="178"/>
      <c r="AM311" s="178"/>
      <c r="AN311" s="178"/>
      <c r="AO311" s="178"/>
      <c r="AP311" s="178"/>
      <c r="AQ311" s="178"/>
      <c r="AR311" s="178"/>
      <c r="AS311" s="178"/>
    </row>
    <row r="312" ht="16.5" customHeight="1" outlineLevel="1">
      <c r="A312" s="178"/>
      <c r="B312" s="141"/>
      <c r="C312" s="142"/>
      <c r="D312" s="72"/>
      <c r="E312" s="143"/>
      <c r="F312" s="71"/>
      <c r="G312" s="143"/>
      <c r="H312" s="71"/>
      <c r="I312" s="143"/>
      <c r="J312" s="71"/>
      <c r="K312" s="71"/>
      <c r="L312" s="71"/>
      <c r="M312" s="72"/>
      <c r="N312" s="198"/>
      <c r="O312" s="72"/>
      <c r="P312" s="199"/>
      <c r="Q312" s="71"/>
      <c r="R312" s="200"/>
      <c r="S312" s="72"/>
      <c r="T312" s="201"/>
      <c r="U312" s="72"/>
      <c r="V312" s="202"/>
      <c r="W312" s="71"/>
      <c r="X312" s="72"/>
      <c r="Y312" s="202"/>
      <c r="Z312" s="72"/>
      <c r="AA312" s="178"/>
      <c r="AB312" s="178"/>
      <c r="AC312" s="178"/>
      <c r="AD312" s="178"/>
      <c r="AE312" s="178"/>
      <c r="AF312" s="178"/>
      <c r="AG312" s="178"/>
      <c r="AH312" s="178"/>
      <c r="AI312" s="178"/>
      <c r="AJ312" s="178"/>
      <c r="AK312" s="178"/>
      <c r="AL312" s="178"/>
      <c r="AM312" s="178"/>
      <c r="AN312" s="178"/>
      <c r="AO312" s="178"/>
      <c r="AP312" s="178"/>
      <c r="AQ312" s="178"/>
      <c r="AR312" s="178"/>
      <c r="AS312" s="178"/>
    </row>
    <row r="313" ht="16.5" customHeight="1" outlineLevel="1">
      <c r="A313" s="178"/>
      <c r="B313" s="141"/>
      <c r="C313" s="142"/>
      <c r="D313" s="72"/>
      <c r="E313" s="143"/>
      <c r="F313" s="71"/>
      <c r="G313" s="143"/>
      <c r="H313" s="71"/>
      <c r="I313" s="143"/>
      <c r="J313" s="71"/>
      <c r="K313" s="71"/>
      <c r="L313" s="71"/>
      <c r="M313" s="72"/>
      <c r="N313" s="198"/>
      <c r="O313" s="72"/>
      <c r="P313" s="199"/>
      <c r="Q313" s="71"/>
      <c r="R313" s="200"/>
      <c r="S313" s="72"/>
      <c r="T313" s="201"/>
      <c r="U313" s="72"/>
      <c r="V313" s="202"/>
      <c r="W313" s="71"/>
      <c r="X313" s="72"/>
      <c r="Y313" s="202"/>
      <c r="Z313" s="72"/>
      <c r="AA313" s="178"/>
      <c r="AB313" s="178"/>
      <c r="AC313" s="178"/>
      <c r="AD313" s="178"/>
      <c r="AE313" s="178"/>
      <c r="AF313" s="178"/>
      <c r="AG313" s="178"/>
      <c r="AH313" s="178"/>
      <c r="AI313" s="178"/>
      <c r="AJ313" s="178"/>
      <c r="AK313" s="178"/>
      <c r="AL313" s="178"/>
      <c r="AM313" s="178"/>
      <c r="AN313" s="178"/>
      <c r="AO313" s="178"/>
      <c r="AP313" s="178"/>
      <c r="AQ313" s="178"/>
      <c r="AR313" s="178"/>
      <c r="AS313" s="178"/>
    </row>
    <row r="314" ht="16.5" customHeight="1" outlineLevel="1">
      <c r="A314" s="178"/>
      <c r="B314" s="141"/>
      <c r="C314" s="142"/>
      <c r="D314" s="72"/>
      <c r="E314" s="143"/>
      <c r="F314" s="71"/>
      <c r="G314" s="143"/>
      <c r="H314" s="71"/>
      <c r="I314" s="143"/>
      <c r="J314" s="71"/>
      <c r="K314" s="71"/>
      <c r="L314" s="71"/>
      <c r="M314" s="72"/>
      <c r="N314" s="198"/>
      <c r="O314" s="72"/>
      <c r="P314" s="199"/>
      <c r="Q314" s="71"/>
      <c r="R314" s="200"/>
      <c r="S314" s="72"/>
      <c r="T314" s="201"/>
      <c r="U314" s="72"/>
      <c r="V314" s="202"/>
      <c r="W314" s="71"/>
      <c r="X314" s="72"/>
      <c r="Y314" s="202"/>
      <c r="Z314" s="72"/>
      <c r="AA314" s="178"/>
      <c r="AB314" s="178"/>
      <c r="AC314" s="178"/>
      <c r="AD314" s="178"/>
      <c r="AE314" s="178"/>
      <c r="AF314" s="178"/>
      <c r="AG314" s="178"/>
      <c r="AH314" s="178"/>
      <c r="AI314" s="178"/>
      <c r="AJ314" s="178"/>
      <c r="AK314" s="178"/>
      <c r="AL314" s="178"/>
      <c r="AM314" s="178"/>
      <c r="AN314" s="178"/>
      <c r="AO314" s="178"/>
      <c r="AP314" s="178"/>
      <c r="AQ314" s="178"/>
      <c r="AR314" s="178"/>
      <c r="AS314" s="178"/>
    </row>
    <row r="315" ht="16.5" customHeight="1" outlineLevel="1">
      <c r="A315" s="178"/>
      <c r="B315" s="141"/>
      <c r="C315" s="142"/>
      <c r="D315" s="72"/>
      <c r="E315" s="143"/>
      <c r="F315" s="71"/>
      <c r="G315" s="143"/>
      <c r="H315" s="71"/>
      <c r="I315" s="143"/>
      <c r="J315" s="71"/>
      <c r="K315" s="71"/>
      <c r="L315" s="71"/>
      <c r="M315" s="72"/>
      <c r="N315" s="198"/>
      <c r="O315" s="72"/>
      <c r="P315" s="199"/>
      <c r="Q315" s="71"/>
      <c r="R315" s="200"/>
      <c r="S315" s="72"/>
      <c r="T315" s="201"/>
      <c r="U315" s="72"/>
      <c r="V315" s="202"/>
      <c r="W315" s="71"/>
      <c r="X315" s="72"/>
      <c r="Y315" s="202"/>
      <c r="Z315" s="72"/>
      <c r="AA315" s="178"/>
      <c r="AB315" s="178"/>
      <c r="AC315" s="178"/>
      <c r="AD315" s="178"/>
      <c r="AE315" s="178"/>
      <c r="AF315" s="178"/>
      <c r="AG315" s="178"/>
      <c r="AH315" s="178"/>
      <c r="AI315" s="178"/>
      <c r="AJ315" s="178"/>
      <c r="AK315" s="178"/>
      <c r="AL315" s="178"/>
      <c r="AM315" s="178"/>
      <c r="AN315" s="178"/>
      <c r="AO315" s="178"/>
      <c r="AP315" s="178"/>
      <c r="AQ315" s="178"/>
      <c r="AR315" s="178"/>
      <c r="AS315" s="178"/>
    </row>
    <row r="316" ht="16.5" customHeight="1" outlineLevel="1">
      <c r="A316" s="178"/>
      <c r="B316" s="141"/>
      <c r="C316" s="142"/>
      <c r="D316" s="72"/>
      <c r="E316" s="143"/>
      <c r="F316" s="71"/>
      <c r="G316" s="143"/>
      <c r="H316" s="71"/>
      <c r="I316" s="143"/>
      <c r="J316" s="71"/>
      <c r="K316" s="71"/>
      <c r="L316" s="71"/>
      <c r="M316" s="72"/>
      <c r="N316" s="198"/>
      <c r="O316" s="72"/>
      <c r="P316" s="199"/>
      <c r="Q316" s="71"/>
      <c r="R316" s="200"/>
      <c r="S316" s="72"/>
      <c r="T316" s="201"/>
      <c r="U316" s="72"/>
      <c r="V316" s="202"/>
      <c r="W316" s="71"/>
      <c r="X316" s="72"/>
      <c r="Y316" s="202"/>
      <c r="Z316" s="72"/>
      <c r="AA316" s="178"/>
      <c r="AB316" s="178"/>
      <c r="AC316" s="178"/>
      <c r="AD316" s="178"/>
      <c r="AE316" s="178"/>
      <c r="AF316" s="178"/>
      <c r="AG316" s="178"/>
      <c r="AH316" s="178"/>
      <c r="AI316" s="178"/>
      <c r="AJ316" s="178"/>
      <c r="AK316" s="178"/>
      <c r="AL316" s="178"/>
      <c r="AM316" s="178"/>
      <c r="AN316" s="178"/>
      <c r="AO316" s="178"/>
      <c r="AP316" s="178"/>
      <c r="AQ316" s="178"/>
      <c r="AR316" s="178"/>
      <c r="AS316" s="178"/>
    </row>
    <row r="317" ht="16.5" customHeight="1" outlineLevel="1">
      <c r="A317" s="178"/>
      <c r="B317" s="141"/>
      <c r="C317" s="142"/>
      <c r="D317" s="72"/>
      <c r="E317" s="143"/>
      <c r="F317" s="71"/>
      <c r="G317" s="143"/>
      <c r="H317" s="71"/>
      <c r="I317" s="143"/>
      <c r="J317" s="71"/>
      <c r="K317" s="71"/>
      <c r="L317" s="71"/>
      <c r="M317" s="72"/>
      <c r="N317" s="198"/>
      <c r="O317" s="72"/>
      <c r="P317" s="199"/>
      <c r="Q317" s="71"/>
      <c r="R317" s="200"/>
      <c r="S317" s="72"/>
      <c r="T317" s="201"/>
      <c r="U317" s="72"/>
      <c r="V317" s="202"/>
      <c r="W317" s="71"/>
      <c r="X317" s="72"/>
      <c r="Y317" s="202"/>
      <c r="Z317" s="72"/>
      <c r="AA317" s="178"/>
      <c r="AB317" s="178"/>
      <c r="AC317" s="178"/>
      <c r="AD317" s="178"/>
      <c r="AE317" s="178"/>
      <c r="AF317" s="178"/>
      <c r="AG317" s="178"/>
      <c r="AH317" s="178"/>
      <c r="AI317" s="178"/>
      <c r="AJ317" s="178"/>
      <c r="AK317" s="178"/>
      <c r="AL317" s="178"/>
      <c r="AM317" s="178"/>
      <c r="AN317" s="178"/>
      <c r="AO317" s="178"/>
      <c r="AP317" s="178"/>
      <c r="AQ317" s="178"/>
      <c r="AR317" s="178"/>
      <c r="AS317" s="178"/>
    </row>
    <row r="318" ht="16.5" customHeight="1" outlineLevel="1">
      <c r="A318" s="178"/>
      <c r="B318" s="141"/>
      <c r="C318" s="142"/>
      <c r="D318" s="72"/>
      <c r="E318" s="143"/>
      <c r="F318" s="71"/>
      <c r="G318" s="143"/>
      <c r="H318" s="71"/>
      <c r="I318" s="143"/>
      <c r="J318" s="71"/>
      <c r="K318" s="71"/>
      <c r="L318" s="71"/>
      <c r="M318" s="72"/>
      <c r="N318" s="198"/>
      <c r="O318" s="72"/>
      <c r="P318" s="199"/>
      <c r="Q318" s="71"/>
      <c r="R318" s="200"/>
      <c r="S318" s="72"/>
      <c r="T318" s="201"/>
      <c r="U318" s="72"/>
      <c r="V318" s="202"/>
      <c r="W318" s="71"/>
      <c r="X318" s="72"/>
      <c r="Y318" s="202"/>
      <c r="Z318" s="72"/>
      <c r="AA318" s="178"/>
      <c r="AB318" s="178"/>
      <c r="AC318" s="178"/>
      <c r="AD318" s="178"/>
      <c r="AE318" s="178"/>
      <c r="AF318" s="178"/>
      <c r="AG318" s="178"/>
      <c r="AH318" s="178"/>
      <c r="AI318" s="178"/>
      <c r="AJ318" s="178"/>
      <c r="AK318" s="178"/>
      <c r="AL318" s="178"/>
      <c r="AM318" s="178"/>
      <c r="AN318" s="178"/>
      <c r="AO318" s="178"/>
      <c r="AP318" s="178"/>
      <c r="AQ318" s="178"/>
      <c r="AR318" s="178"/>
      <c r="AS318" s="178"/>
    </row>
    <row r="319" ht="16.5" customHeight="1" outlineLevel="1">
      <c r="A319" s="178"/>
      <c r="B319" s="141"/>
      <c r="C319" s="142"/>
      <c r="D319" s="72"/>
      <c r="E319" s="143"/>
      <c r="F319" s="71"/>
      <c r="G319" s="143"/>
      <c r="H319" s="71"/>
      <c r="I319" s="143"/>
      <c r="J319" s="71"/>
      <c r="K319" s="71"/>
      <c r="L319" s="71"/>
      <c r="M319" s="72"/>
      <c r="N319" s="198"/>
      <c r="O319" s="72"/>
      <c r="P319" s="199"/>
      <c r="Q319" s="71"/>
      <c r="R319" s="200"/>
      <c r="S319" s="72"/>
      <c r="T319" s="201"/>
      <c r="U319" s="72"/>
      <c r="V319" s="202"/>
      <c r="W319" s="71"/>
      <c r="X319" s="72"/>
      <c r="Y319" s="202"/>
      <c r="Z319" s="72"/>
      <c r="AA319" s="178"/>
      <c r="AB319" s="178"/>
      <c r="AC319" s="178"/>
      <c r="AD319" s="178"/>
      <c r="AE319" s="178"/>
      <c r="AF319" s="178"/>
      <c r="AG319" s="178"/>
      <c r="AH319" s="178"/>
      <c r="AI319" s="178"/>
      <c r="AJ319" s="178"/>
      <c r="AK319" s="178"/>
      <c r="AL319" s="178"/>
      <c r="AM319" s="178"/>
      <c r="AN319" s="178"/>
      <c r="AO319" s="178"/>
      <c r="AP319" s="178"/>
      <c r="AQ319" s="178"/>
      <c r="AR319" s="178"/>
      <c r="AS319" s="178"/>
    </row>
    <row r="320" ht="16.5" customHeight="1" outlineLevel="1">
      <c r="A320" s="178"/>
      <c r="B320" s="141"/>
      <c r="C320" s="142"/>
      <c r="D320" s="72"/>
      <c r="E320" s="143"/>
      <c r="F320" s="71"/>
      <c r="G320" s="143"/>
      <c r="H320" s="71"/>
      <c r="I320" s="143"/>
      <c r="J320" s="71"/>
      <c r="K320" s="71"/>
      <c r="L320" s="71"/>
      <c r="M320" s="72"/>
      <c r="N320" s="198"/>
      <c r="O320" s="72"/>
      <c r="P320" s="199"/>
      <c r="Q320" s="71"/>
      <c r="R320" s="200"/>
      <c r="S320" s="72"/>
      <c r="T320" s="201"/>
      <c r="U320" s="72"/>
      <c r="V320" s="202"/>
      <c r="W320" s="71"/>
      <c r="X320" s="72"/>
      <c r="Y320" s="202"/>
      <c r="Z320" s="72"/>
      <c r="AA320" s="178"/>
      <c r="AB320" s="178"/>
      <c r="AC320" s="178"/>
      <c r="AD320" s="178"/>
      <c r="AE320" s="178"/>
      <c r="AF320" s="178"/>
      <c r="AG320" s="178"/>
      <c r="AH320" s="178"/>
      <c r="AI320" s="178"/>
      <c r="AJ320" s="178"/>
      <c r="AK320" s="178"/>
      <c r="AL320" s="178"/>
      <c r="AM320" s="178"/>
      <c r="AN320" s="178"/>
      <c r="AO320" s="178"/>
      <c r="AP320" s="178"/>
      <c r="AQ320" s="178"/>
      <c r="AR320" s="178"/>
      <c r="AS320" s="178"/>
    </row>
    <row r="321" ht="16.5" customHeight="1" outlineLevel="1">
      <c r="A321" s="178"/>
      <c r="B321" s="141"/>
      <c r="C321" s="142"/>
      <c r="D321" s="72"/>
      <c r="E321" s="143"/>
      <c r="F321" s="71"/>
      <c r="G321" s="143"/>
      <c r="H321" s="71"/>
      <c r="I321" s="143"/>
      <c r="J321" s="71"/>
      <c r="K321" s="71"/>
      <c r="L321" s="71"/>
      <c r="M321" s="72"/>
      <c r="N321" s="198"/>
      <c r="O321" s="72"/>
      <c r="P321" s="199"/>
      <c r="Q321" s="71"/>
      <c r="R321" s="200"/>
      <c r="S321" s="72"/>
      <c r="T321" s="201"/>
      <c r="U321" s="72"/>
      <c r="V321" s="202"/>
      <c r="W321" s="71"/>
      <c r="X321" s="72"/>
      <c r="Y321" s="202"/>
      <c r="Z321" s="72"/>
      <c r="AA321" s="178"/>
      <c r="AB321" s="178"/>
      <c r="AC321" s="178"/>
      <c r="AD321" s="178"/>
      <c r="AE321" s="178"/>
      <c r="AF321" s="178"/>
      <c r="AG321" s="178"/>
      <c r="AH321" s="178"/>
      <c r="AI321" s="178"/>
      <c r="AJ321" s="178"/>
      <c r="AK321" s="178"/>
      <c r="AL321" s="178"/>
      <c r="AM321" s="178"/>
      <c r="AN321" s="178"/>
      <c r="AO321" s="178"/>
      <c r="AP321" s="178"/>
      <c r="AQ321" s="178"/>
      <c r="AR321" s="178"/>
      <c r="AS321" s="178"/>
    </row>
    <row r="322" ht="16.5" customHeight="1" outlineLevel="1">
      <c r="A322" s="178"/>
      <c r="B322" s="141"/>
      <c r="C322" s="142"/>
      <c r="D322" s="72"/>
      <c r="E322" s="143"/>
      <c r="F322" s="71"/>
      <c r="G322" s="143"/>
      <c r="H322" s="71"/>
      <c r="I322" s="143"/>
      <c r="J322" s="71"/>
      <c r="K322" s="71"/>
      <c r="L322" s="71"/>
      <c r="M322" s="72"/>
      <c r="N322" s="198"/>
      <c r="O322" s="72"/>
      <c r="P322" s="199"/>
      <c r="Q322" s="71"/>
      <c r="R322" s="200"/>
      <c r="S322" s="72"/>
      <c r="T322" s="201"/>
      <c r="U322" s="72"/>
      <c r="V322" s="202"/>
      <c r="W322" s="71"/>
      <c r="X322" s="72"/>
      <c r="Y322" s="202"/>
      <c r="Z322" s="72"/>
      <c r="AA322" s="178"/>
      <c r="AB322" s="178"/>
      <c r="AC322" s="178"/>
      <c r="AD322" s="178"/>
      <c r="AE322" s="178"/>
      <c r="AF322" s="178"/>
      <c r="AG322" s="178"/>
      <c r="AH322" s="178"/>
      <c r="AI322" s="178"/>
      <c r="AJ322" s="178"/>
      <c r="AK322" s="178"/>
      <c r="AL322" s="178"/>
      <c r="AM322" s="178"/>
      <c r="AN322" s="178"/>
      <c r="AO322" s="178"/>
      <c r="AP322" s="178"/>
      <c r="AQ322" s="178"/>
      <c r="AR322" s="178"/>
      <c r="AS322" s="178"/>
    </row>
    <row r="323" ht="16.5" customHeight="1" outlineLevel="1">
      <c r="A323" s="178"/>
      <c r="B323" s="141"/>
      <c r="C323" s="142"/>
      <c r="D323" s="72"/>
      <c r="E323" s="143"/>
      <c r="F323" s="71"/>
      <c r="G323" s="143"/>
      <c r="H323" s="71"/>
      <c r="I323" s="143"/>
      <c r="J323" s="71"/>
      <c r="K323" s="71"/>
      <c r="L323" s="71"/>
      <c r="M323" s="72"/>
      <c r="N323" s="198"/>
      <c r="O323" s="72"/>
      <c r="P323" s="199"/>
      <c r="Q323" s="71"/>
      <c r="R323" s="200"/>
      <c r="S323" s="72"/>
      <c r="T323" s="201"/>
      <c r="U323" s="72"/>
      <c r="V323" s="202"/>
      <c r="W323" s="71"/>
      <c r="X323" s="72"/>
      <c r="Y323" s="202"/>
      <c r="Z323" s="72"/>
      <c r="AA323" s="178"/>
      <c r="AB323" s="178"/>
      <c r="AC323" s="178"/>
      <c r="AD323" s="178"/>
      <c r="AE323" s="178"/>
      <c r="AF323" s="178"/>
      <c r="AG323" s="178"/>
      <c r="AH323" s="178"/>
      <c r="AI323" s="178"/>
      <c r="AJ323" s="178"/>
      <c r="AK323" s="178"/>
      <c r="AL323" s="178"/>
      <c r="AM323" s="178"/>
      <c r="AN323" s="178"/>
      <c r="AO323" s="178"/>
      <c r="AP323" s="178"/>
      <c r="AQ323" s="178"/>
      <c r="AR323" s="178"/>
      <c r="AS323" s="178"/>
    </row>
    <row r="324" ht="16.5" customHeight="1" outlineLevel="1">
      <c r="A324" s="178"/>
      <c r="B324" s="141"/>
      <c r="C324" s="142"/>
      <c r="D324" s="72"/>
      <c r="E324" s="143"/>
      <c r="F324" s="71"/>
      <c r="G324" s="143"/>
      <c r="H324" s="71"/>
      <c r="I324" s="143"/>
      <c r="J324" s="71"/>
      <c r="K324" s="71"/>
      <c r="L324" s="71"/>
      <c r="M324" s="72"/>
      <c r="N324" s="198"/>
      <c r="O324" s="72"/>
      <c r="P324" s="199"/>
      <c r="Q324" s="71"/>
      <c r="R324" s="200"/>
      <c r="S324" s="72"/>
      <c r="T324" s="201"/>
      <c r="U324" s="72"/>
      <c r="V324" s="202"/>
      <c r="W324" s="71"/>
      <c r="X324" s="72"/>
      <c r="Y324" s="202"/>
      <c r="Z324" s="72"/>
      <c r="AA324" s="178"/>
      <c r="AB324" s="178"/>
      <c r="AC324" s="178"/>
      <c r="AD324" s="178"/>
      <c r="AE324" s="178"/>
      <c r="AF324" s="178"/>
      <c r="AG324" s="178"/>
      <c r="AH324" s="178"/>
      <c r="AI324" s="178"/>
      <c r="AJ324" s="178"/>
      <c r="AK324" s="178"/>
      <c r="AL324" s="178"/>
      <c r="AM324" s="178"/>
      <c r="AN324" s="178"/>
      <c r="AO324" s="178"/>
      <c r="AP324" s="178"/>
      <c r="AQ324" s="178"/>
      <c r="AR324" s="178"/>
      <c r="AS324" s="178"/>
    </row>
    <row r="325" ht="16.5" customHeight="1" outlineLevel="1">
      <c r="A325" s="178"/>
      <c r="B325" s="141"/>
      <c r="C325" s="142"/>
      <c r="D325" s="72"/>
      <c r="E325" s="143"/>
      <c r="F325" s="71"/>
      <c r="G325" s="143"/>
      <c r="H325" s="71"/>
      <c r="I325" s="143"/>
      <c r="J325" s="71"/>
      <c r="K325" s="71"/>
      <c r="L325" s="71"/>
      <c r="M325" s="72"/>
      <c r="N325" s="198"/>
      <c r="O325" s="72"/>
      <c r="P325" s="199"/>
      <c r="Q325" s="71"/>
      <c r="R325" s="200"/>
      <c r="S325" s="72"/>
      <c r="T325" s="201"/>
      <c r="U325" s="72"/>
      <c r="V325" s="202"/>
      <c r="W325" s="71"/>
      <c r="X325" s="72"/>
      <c r="Y325" s="202"/>
      <c r="Z325" s="72"/>
      <c r="AA325" s="178"/>
      <c r="AB325" s="178"/>
      <c r="AC325" s="178"/>
      <c r="AD325" s="178"/>
      <c r="AE325" s="178"/>
      <c r="AF325" s="178"/>
      <c r="AG325" s="178"/>
      <c r="AH325" s="178"/>
      <c r="AI325" s="178"/>
      <c r="AJ325" s="178"/>
      <c r="AK325" s="178"/>
      <c r="AL325" s="178"/>
      <c r="AM325" s="178"/>
      <c r="AN325" s="178"/>
      <c r="AO325" s="178"/>
      <c r="AP325" s="178"/>
      <c r="AQ325" s="178"/>
      <c r="AR325" s="178"/>
      <c r="AS325" s="178"/>
    </row>
    <row r="326" ht="16.5" customHeight="1" outlineLevel="1">
      <c r="A326" s="178"/>
      <c r="B326" s="141"/>
      <c r="C326" s="142"/>
      <c r="D326" s="72"/>
      <c r="E326" s="143"/>
      <c r="F326" s="71"/>
      <c r="G326" s="143"/>
      <c r="H326" s="71"/>
      <c r="I326" s="143"/>
      <c r="J326" s="71"/>
      <c r="K326" s="71"/>
      <c r="L326" s="71"/>
      <c r="M326" s="72"/>
      <c r="N326" s="198"/>
      <c r="O326" s="72"/>
      <c r="P326" s="199"/>
      <c r="Q326" s="71"/>
      <c r="R326" s="200"/>
      <c r="S326" s="72"/>
      <c r="T326" s="201"/>
      <c r="U326" s="72"/>
      <c r="V326" s="202"/>
      <c r="W326" s="71"/>
      <c r="X326" s="72"/>
      <c r="Y326" s="202"/>
      <c r="Z326" s="72"/>
      <c r="AA326" s="178"/>
      <c r="AB326" s="178"/>
      <c r="AC326" s="178"/>
      <c r="AD326" s="178"/>
      <c r="AE326" s="178"/>
      <c r="AF326" s="178"/>
      <c r="AG326" s="178"/>
      <c r="AH326" s="178"/>
      <c r="AI326" s="178"/>
      <c r="AJ326" s="178"/>
      <c r="AK326" s="178"/>
      <c r="AL326" s="178"/>
      <c r="AM326" s="178"/>
      <c r="AN326" s="178"/>
      <c r="AO326" s="178"/>
      <c r="AP326" s="178"/>
      <c r="AQ326" s="178"/>
      <c r="AR326" s="178"/>
      <c r="AS326" s="178"/>
    </row>
    <row r="327" ht="16.5" customHeight="1" outlineLevel="1">
      <c r="A327" s="178"/>
      <c r="B327" s="141"/>
      <c r="C327" s="142"/>
      <c r="D327" s="72"/>
      <c r="E327" s="143"/>
      <c r="F327" s="71"/>
      <c r="G327" s="143"/>
      <c r="H327" s="71"/>
      <c r="I327" s="143"/>
      <c r="J327" s="71"/>
      <c r="K327" s="71"/>
      <c r="L327" s="71"/>
      <c r="M327" s="72"/>
      <c r="N327" s="198"/>
      <c r="O327" s="72"/>
      <c r="P327" s="199"/>
      <c r="Q327" s="71"/>
      <c r="R327" s="200"/>
      <c r="S327" s="72"/>
      <c r="T327" s="201"/>
      <c r="U327" s="72"/>
      <c r="V327" s="202"/>
      <c r="W327" s="71"/>
      <c r="X327" s="72"/>
      <c r="Y327" s="202"/>
      <c r="Z327" s="72"/>
      <c r="AA327" s="178"/>
      <c r="AB327" s="178"/>
      <c r="AC327" s="178"/>
      <c r="AD327" s="178"/>
      <c r="AE327" s="178"/>
      <c r="AF327" s="178"/>
      <c r="AG327" s="178"/>
      <c r="AH327" s="178"/>
      <c r="AI327" s="178"/>
      <c r="AJ327" s="178"/>
      <c r="AK327" s="178"/>
      <c r="AL327" s="178"/>
      <c r="AM327" s="178"/>
      <c r="AN327" s="178"/>
      <c r="AO327" s="178"/>
      <c r="AP327" s="178"/>
      <c r="AQ327" s="178"/>
      <c r="AR327" s="178"/>
      <c r="AS327" s="178"/>
    </row>
    <row r="328" ht="16.5" customHeight="1" outlineLevel="1">
      <c r="A328" s="178"/>
      <c r="B328" s="141"/>
      <c r="C328" s="142"/>
      <c r="D328" s="72"/>
      <c r="E328" s="143"/>
      <c r="F328" s="71"/>
      <c r="G328" s="143"/>
      <c r="H328" s="71"/>
      <c r="I328" s="143"/>
      <c r="J328" s="71"/>
      <c r="K328" s="71"/>
      <c r="L328" s="71"/>
      <c r="M328" s="72"/>
      <c r="N328" s="198"/>
      <c r="O328" s="72"/>
      <c r="P328" s="199"/>
      <c r="Q328" s="71"/>
      <c r="R328" s="200"/>
      <c r="S328" s="72"/>
      <c r="T328" s="201"/>
      <c r="U328" s="72"/>
      <c r="V328" s="202"/>
      <c r="W328" s="71"/>
      <c r="X328" s="72"/>
      <c r="Y328" s="202"/>
      <c r="Z328" s="72"/>
      <c r="AA328" s="178"/>
      <c r="AB328" s="178"/>
      <c r="AC328" s="178"/>
      <c r="AD328" s="178"/>
      <c r="AE328" s="178"/>
      <c r="AF328" s="178"/>
      <c r="AG328" s="178"/>
      <c r="AH328" s="178"/>
      <c r="AI328" s="178"/>
      <c r="AJ328" s="178"/>
      <c r="AK328" s="178"/>
      <c r="AL328" s="178"/>
      <c r="AM328" s="178"/>
      <c r="AN328" s="178"/>
      <c r="AO328" s="178"/>
      <c r="AP328" s="178"/>
      <c r="AQ328" s="178"/>
      <c r="AR328" s="178"/>
      <c r="AS328" s="178"/>
    </row>
    <row r="329" ht="16.5" customHeight="1" outlineLevel="1">
      <c r="A329" s="178"/>
      <c r="B329" s="141"/>
      <c r="C329" s="142"/>
      <c r="D329" s="72"/>
      <c r="E329" s="143"/>
      <c r="F329" s="71"/>
      <c r="G329" s="143"/>
      <c r="H329" s="71"/>
      <c r="I329" s="143"/>
      <c r="J329" s="71"/>
      <c r="K329" s="71"/>
      <c r="L329" s="71"/>
      <c r="M329" s="72"/>
      <c r="N329" s="198"/>
      <c r="O329" s="72"/>
      <c r="P329" s="199"/>
      <c r="Q329" s="71"/>
      <c r="R329" s="200"/>
      <c r="S329" s="72"/>
      <c r="T329" s="201"/>
      <c r="U329" s="72"/>
      <c r="V329" s="202"/>
      <c r="W329" s="71"/>
      <c r="X329" s="72"/>
      <c r="Y329" s="202"/>
      <c r="Z329" s="72"/>
      <c r="AA329" s="178"/>
      <c r="AB329" s="178"/>
      <c r="AC329" s="178"/>
      <c r="AD329" s="178"/>
      <c r="AE329" s="178"/>
      <c r="AF329" s="178"/>
      <c r="AG329" s="178"/>
      <c r="AH329" s="178"/>
      <c r="AI329" s="178"/>
      <c r="AJ329" s="178"/>
      <c r="AK329" s="178"/>
      <c r="AL329" s="178"/>
      <c r="AM329" s="178"/>
      <c r="AN329" s="178"/>
      <c r="AO329" s="178"/>
      <c r="AP329" s="178"/>
      <c r="AQ329" s="178"/>
      <c r="AR329" s="178"/>
      <c r="AS329" s="178"/>
    </row>
    <row r="330" ht="16.5" customHeight="1" outlineLevel="1">
      <c r="A330" s="178"/>
      <c r="B330" s="141"/>
      <c r="C330" s="142"/>
      <c r="D330" s="72"/>
      <c r="E330" s="143"/>
      <c r="F330" s="71"/>
      <c r="G330" s="143"/>
      <c r="H330" s="71"/>
      <c r="I330" s="143"/>
      <c r="J330" s="71"/>
      <c r="K330" s="71"/>
      <c r="L330" s="71"/>
      <c r="M330" s="72"/>
      <c r="N330" s="198"/>
      <c r="O330" s="72"/>
      <c r="P330" s="199"/>
      <c r="Q330" s="71"/>
      <c r="R330" s="200"/>
      <c r="S330" s="72"/>
      <c r="T330" s="201"/>
      <c r="U330" s="72"/>
      <c r="V330" s="202"/>
      <c r="W330" s="71"/>
      <c r="X330" s="72"/>
      <c r="Y330" s="202"/>
      <c r="Z330" s="72"/>
      <c r="AA330" s="178"/>
      <c r="AB330" s="178"/>
      <c r="AC330" s="178"/>
      <c r="AD330" s="178"/>
      <c r="AE330" s="178"/>
      <c r="AF330" s="178"/>
      <c r="AG330" s="178"/>
      <c r="AH330" s="178"/>
      <c r="AI330" s="178"/>
      <c r="AJ330" s="178"/>
      <c r="AK330" s="178"/>
      <c r="AL330" s="178"/>
      <c r="AM330" s="178"/>
      <c r="AN330" s="178"/>
      <c r="AO330" s="178"/>
      <c r="AP330" s="178"/>
      <c r="AQ330" s="178"/>
      <c r="AR330" s="178"/>
      <c r="AS330" s="178"/>
    </row>
    <row r="331" ht="16.5" customHeight="1" outlineLevel="1">
      <c r="A331" s="178"/>
      <c r="B331" s="141"/>
      <c r="C331" s="142"/>
      <c r="D331" s="72"/>
      <c r="E331" s="143"/>
      <c r="F331" s="71"/>
      <c r="G331" s="143"/>
      <c r="H331" s="71"/>
      <c r="I331" s="143"/>
      <c r="J331" s="71"/>
      <c r="K331" s="71"/>
      <c r="L331" s="71"/>
      <c r="M331" s="72"/>
      <c r="N331" s="198"/>
      <c r="O331" s="72"/>
      <c r="P331" s="199"/>
      <c r="Q331" s="71"/>
      <c r="R331" s="200"/>
      <c r="S331" s="72"/>
      <c r="T331" s="201"/>
      <c r="U331" s="72"/>
      <c r="V331" s="202"/>
      <c r="W331" s="71"/>
      <c r="X331" s="72"/>
      <c r="Y331" s="202"/>
      <c r="Z331" s="72"/>
      <c r="AA331" s="178"/>
      <c r="AB331" s="178"/>
      <c r="AC331" s="178"/>
      <c r="AD331" s="178"/>
      <c r="AE331" s="178"/>
      <c r="AF331" s="178"/>
      <c r="AG331" s="178"/>
      <c r="AH331" s="178"/>
      <c r="AI331" s="178"/>
      <c r="AJ331" s="178"/>
      <c r="AK331" s="178"/>
      <c r="AL331" s="178"/>
      <c r="AM331" s="178"/>
      <c r="AN331" s="178"/>
      <c r="AO331" s="178"/>
      <c r="AP331" s="178"/>
      <c r="AQ331" s="178"/>
      <c r="AR331" s="178"/>
      <c r="AS331" s="178"/>
    </row>
    <row r="332" ht="16.5" customHeight="1" outlineLevel="1">
      <c r="A332" s="178"/>
      <c r="B332" s="141"/>
      <c r="C332" s="142"/>
      <c r="D332" s="72"/>
      <c r="E332" s="143"/>
      <c r="F332" s="71"/>
      <c r="G332" s="143"/>
      <c r="H332" s="71"/>
      <c r="I332" s="143"/>
      <c r="J332" s="71"/>
      <c r="K332" s="71"/>
      <c r="L332" s="71"/>
      <c r="M332" s="72"/>
      <c r="N332" s="198"/>
      <c r="O332" s="72"/>
      <c r="P332" s="199"/>
      <c r="Q332" s="71"/>
      <c r="R332" s="200"/>
      <c r="S332" s="72"/>
      <c r="T332" s="201"/>
      <c r="U332" s="72"/>
      <c r="V332" s="202"/>
      <c r="W332" s="71"/>
      <c r="X332" s="72"/>
      <c r="Y332" s="202"/>
      <c r="Z332" s="72"/>
      <c r="AA332" s="178"/>
      <c r="AB332" s="178"/>
      <c r="AC332" s="178"/>
      <c r="AD332" s="178"/>
      <c r="AE332" s="178"/>
      <c r="AF332" s="178"/>
      <c r="AG332" s="178"/>
      <c r="AH332" s="178"/>
      <c r="AI332" s="178"/>
      <c r="AJ332" s="178"/>
      <c r="AK332" s="178"/>
      <c r="AL332" s="178"/>
      <c r="AM332" s="178"/>
      <c r="AN332" s="178"/>
      <c r="AO332" s="178"/>
      <c r="AP332" s="178"/>
      <c r="AQ332" s="178"/>
      <c r="AR332" s="178"/>
      <c r="AS332" s="178"/>
    </row>
    <row r="333" ht="16.5" customHeight="1" outlineLevel="1">
      <c r="A333" s="178"/>
      <c r="B333" s="141"/>
      <c r="C333" s="142"/>
      <c r="D333" s="72"/>
      <c r="E333" s="143"/>
      <c r="F333" s="71"/>
      <c r="G333" s="143"/>
      <c r="H333" s="71"/>
      <c r="I333" s="143"/>
      <c r="J333" s="71"/>
      <c r="K333" s="71"/>
      <c r="L333" s="71"/>
      <c r="M333" s="72"/>
      <c r="N333" s="198"/>
      <c r="O333" s="72"/>
      <c r="P333" s="199"/>
      <c r="Q333" s="71"/>
      <c r="R333" s="200"/>
      <c r="S333" s="72"/>
      <c r="T333" s="201"/>
      <c r="U333" s="72"/>
      <c r="V333" s="202"/>
      <c r="W333" s="71"/>
      <c r="X333" s="72"/>
      <c r="Y333" s="202"/>
      <c r="Z333" s="72"/>
      <c r="AA333" s="178"/>
      <c r="AB333" s="178"/>
      <c r="AC333" s="178"/>
      <c r="AD333" s="178"/>
      <c r="AE333" s="178"/>
      <c r="AF333" s="178"/>
      <c r="AG333" s="178"/>
      <c r="AH333" s="178"/>
      <c r="AI333" s="178"/>
      <c r="AJ333" s="178"/>
      <c r="AK333" s="178"/>
      <c r="AL333" s="178"/>
      <c r="AM333" s="178"/>
      <c r="AN333" s="178"/>
      <c r="AO333" s="178"/>
      <c r="AP333" s="178"/>
      <c r="AQ333" s="178"/>
      <c r="AR333" s="178"/>
      <c r="AS333" s="178"/>
    </row>
    <row r="334" ht="16.5" customHeight="1" outlineLevel="1">
      <c r="A334" s="178"/>
      <c r="B334" s="141"/>
      <c r="C334" s="142"/>
      <c r="D334" s="72"/>
      <c r="E334" s="143"/>
      <c r="F334" s="71"/>
      <c r="G334" s="143"/>
      <c r="H334" s="71"/>
      <c r="I334" s="143"/>
      <c r="J334" s="71"/>
      <c r="K334" s="71"/>
      <c r="L334" s="71"/>
      <c r="M334" s="72"/>
      <c r="N334" s="198"/>
      <c r="O334" s="72"/>
      <c r="P334" s="199"/>
      <c r="Q334" s="71"/>
      <c r="R334" s="200"/>
      <c r="S334" s="72"/>
      <c r="T334" s="201"/>
      <c r="U334" s="72"/>
      <c r="V334" s="202"/>
      <c r="W334" s="71"/>
      <c r="X334" s="72"/>
      <c r="Y334" s="202"/>
      <c r="Z334" s="72"/>
      <c r="AA334" s="178"/>
      <c r="AB334" s="178"/>
      <c r="AC334" s="178"/>
      <c r="AD334" s="178"/>
      <c r="AE334" s="178"/>
      <c r="AF334" s="178"/>
      <c r="AG334" s="178"/>
      <c r="AH334" s="178"/>
      <c r="AI334" s="178"/>
      <c r="AJ334" s="178"/>
      <c r="AK334" s="178"/>
      <c r="AL334" s="178"/>
      <c r="AM334" s="178"/>
      <c r="AN334" s="178"/>
      <c r="AO334" s="178"/>
      <c r="AP334" s="178"/>
      <c r="AQ334" s="178"/>
      <c r="AR334" s="178"/>
      <c r="AS334" s="178"/>
    </row>
    <row r="335" ht="16.5" customHeight="1" outlineLevel="1">
      <c r="A335" s="178"/>
      <c r="B335" s="141"/>
      <c r="C335" s="142"/>
      <c r="D335" s="72"/>
      <c r="E335" s="143"/>
      <c r="F335" s="71"/>
      <c r="G335" s="143"/>
      <c r="H335" s="71"/>
      <c r="I335" s="143"/>
      <c r="J335" s="71"/>
      <c r="K335" s="71"/>
      <c r="L335" s="71"/>
      <c r="M335" s="72"/>
      <c r="N335" s="198"/>
      <c r="O335" s="72"/>
      <c r="P335" s="199"/>
      <c r="Q335" s="71"/>
      <c r="R335" s="200"/>
      <c r="S335" s="72"/>
      <c r="T335" s="201"/>
      <c r="U335" s="72"/>
      <c r="V335" s="202"/>
      <c r="W335" s="71"/>
      <c r="X335" s="72"/>
      <c r="Y335" s="202"/>
      <c r="Z335" s="72"/>
      <c r="AA335" s="178"/>
      <c r="AB335" s="178"/>
      <c r="AC335" s="178"/>
      <c r="AD335" s="178"/>
      <c r="AE335" s="178"/>
      <c r="AF335" s="178"/>
      <c r="AG335" s="178"/>
      <c r="AH335" s="178"/>
      <c r="AI335" s="178"/>
      <c r="AJ335" s="178"/>
      <c r="AK335" s="178"/>
      <c r="AL335" s="178"/>
      <c r="AM335" s="178"/>
      <c r="AN335" s="178"/>
      <c r="AO335" s="178"/>
      <c r="AP335" s="178"/>
      <c r="AQ335" s="178"/>
      <c r="AR335" s="178"/>
      <c r="AS335" s="178"/>
    </row>
    <row r="336" ht="16.5" customHeight="1" outlineLevel="1">
      <c r="A336" s="178"/>
      <c r="B336" s="141"/>
      <c r="C336" s="142"/>
      <c r="D336" s="72"/>
      <c r="E336" s="143"/>
      <c r="F336" s="71"/>
      <c r="G336" s="143"/>
      <c r="H336" s="71"/>
      <c r="I336" s="143"/>
      <c r="J336" s="71"/>
      <c r="K336" s="71"/>
      <c r="L336" s="71"/>
      <c r="M336" s="72"/>
      <c r="N336" s="198"/>
      <c r="O336" s="72"/>
      <c r="P336" s="199"/>
      <c r="Q336" s="71"/>
      <c r="R336" s="200"/>
      <c r="S336" s="72"/>
      <c r="T336" s="201"/>
      <c r="U336" s="72"/>
      <c r="V336" s="202"/>
      <c r="W336" s="71"/>
      <c r="X336" s="72"/>
      <c r="Y336" s="202"/>
      <c r="Z336" s="72"/>
      <c r="AA336" s="178"/>
      <c r="AB336" s="178"/>
      <c r="AC336" s="178"/>
      <c r="AD336" s="178"/>
      <c r="AE336" s="178"/>
      <c r="AF336" s="178"/>
      <c r="AG336" s="178"/>
      <c r="AH336" s="178"/>
      <c r="AI336" s="178"/>
      <c r="AJ336" s="178"/>
      <c r="AK336" s="178"/>
      <c r="AL336" s="178"/>
      <c r="AM336" s="178"/>
      <c r="AN336" s="178"/>
      <c r="AO336" s="178"/>
      <c r="AP336" s="178"/>
      <c r="AQ336" s="178"/>
      <c r="AR336" s="178"/>
      <c r="AS336" s="178"/>
    </row>
    <row r="337" ht="16.5" customHeight="1" outlineLevel="1">
      <c r="A337" s="178"/>
      <c r="B337" s="141"/>
      <c r="C337" s="142"/>
      <c r="D337" s="72"/>
      <c r="E337" s="143"/>
      <c r="F337" s="71"/>
      <c r="G337" s="143"/>
      <c r="H337" s="71"/>
      <c r="I337" s="143"/>
      <c r="J337" s="71"/>
      <c r="K337" s="71"/>
      <c r="L337" s="71"/>
      <c r="M337" s="72"/>
      <c r="N337" s="198"/>
      <c r="O337" s="72"/>
      <c r="P337" s="199"/>
      <c r="Q337" s="71"/>
      <c r="R337" s="200"/>
      <c r="S337" s="72"/>
      <c r="T337" s="201"/>
      <c r="U337" s="72"/>
      <c r="V337" s="202"/>
      <c r="W337" s="71"/>
      <c r="X337" s="72"/>
      <c r="Y337" s="202"/>
      <c r="Z337" s="72"/>
      <c r="AA337" s="178"/>
      <c r="AB337" s="178"/>
      <c r="AC337" s="178"/>
      <c r="AD337" s="178"/>
      <c r="AE337" s="178"/>
      <c r="AF337" s="178"/>
      <c r="AG337" s="178"/>
      <c r="AH337" s="178"/>
      <c r="AI337" s="178"/>
      <c r="AJ337" s="178"/>
      <c r="AK337" s="178"/>
      <c r="AL337" s="178"/>
      <c r="AM337" s="178"/>
      <c r="AN337" s="178"/>
      <c r="AO337" s="178"/>
      <c r="AP337" s="178"/>
      <c r="AQ337" s="178"/>
      <c r="AR337" s="178"/>
      <c r="AS337" s="178"/>
    </row>
    <row r="338" ht="16.5" customHeight="1" outlineLevel="1">
      <c r="A338" s="178"/>
      <c r="B338" s="141"/>
      <c r="C338" s="142"/>
      <c r="D338" s="72"/>
      <c r="E338" s="143"/>
      <c r="F338" s="71"/>
      <c r="G338" s="143"/>
      <c r="H338" s="71"/>
      <c r="I338" s="143"/>
      <c r="J338" s="71"/>
      <c r="K338" s="71"/>
      <c r="L338" s="71"/>
      <c r="M338" s="72"/>
      <c r="N338" s="198"/>
      <c r="O338" s="72"/>
      <c r="P338" s="199"/>
      <c r="Q338" s="71"/>
      <c r="R338" s="200"/>
      <c r="S338" s="72"/>
      <c r="T338" s="201"/>
      <c r="U338" s="72"/>
      <c r="V338" s="202"/>
      <c r="W338" s="71"/>
      <c r="X338" s="72"/>
      <c r="Y338" s="202"/>
      <c r="Z338" s="72"/>
      <c r="AA338" s="178"/>
      <c r="AB338" s="178"/>
      <c r="AC338" s="178"/>
      <c r="AD338" s="178"/>
      <c r="AE338" s="178"/>
      <c r="AF338" s="178"/>
      <c r="AG338" s="178"/>
      <c r="AH338" s="178"/>
      <c r="AI338" s="178"/>
      <c r="AJ338" s="178"/>
      <c r="AK338" s="178"/>
      <c r="AL338" s="178"/>
      <c r="AM338" s="178"/>
      <c r="AN338" s="178"/>
      <c r="AO338" s="178"/>
      <c r="AP338" s="178"/>
      <c r="AQ338" s="178"/>
      <c r="AR338" s="178"/>
      <c r="AS338" s="178"/>
    </row>
    <row r="339" ht="16.5" customHeight="1" outlineLevel="1">
      <c r="A339" s="178"/>
      <c r="B339" s="141"/>
      <c r="C339" s="142"/>
      <c r="D339" s="72"/>
      <c r="E339" s="143"/>
      <c r="F339" s="71"/>
      <c r="G339" s="143"/>
      <c r="H339" s="71"/>
      <c r="I339" s="143"/>
      <c r="J339" s="71"/>
      <c r="K339" s="71"/>
      <c r="L339" s="71"/>
      <c r="M339" s="72"/>
      <c r="N339" s="198"/>
      <c r="O339" s="72"/>
      <c r="P339" s="199"/>
      <c r="Q339" s="71"/>
      <c r="R339" s="200"/>
      <c r="S339" s="72"/>
      <c r="T339" s="201"/>
      <c r="U339" s="72"/>
      <c r="V339" s="202"/>
      <c r="W339" s="71"/>
      <c r="X339" s="72"/>
      <c r="Y339" s="202"/>
      <c r="Z339" s="72"/>
      <c r="AA339" s="178"/>
      <c r="AB339" s="178"/>
      <c r="AC339" s="178"/>
      <c r="AD339" s="178"/>
      <c r="AE339" s="178"/>
      <c r="AF339" s="178"/>
      <c r="AG339" s="178"/>
      <c r="AH339" s="178"/>
      <c r="AI339" s="178"/>
      <c r="AJ339" s="178"/>
      <c r="AK339" s="178"/>
      <c r="AL339" s="178"/>
      <c r="AM339" s="178"/>
      <c r="AN339" s="178"/>
      <c r="AO339" s="178"/>
      <c r="AP339" s="178"/>
      <c r="AQ339" s="178"/>
      <c r="AR339" s="178"/>
      <c r="AS339" s="178"/>
    </row>
    <row r="340" ht="16.5" customHeight="1" outlineLevel="1">
      <c r="A340" s="178"/>
      <c r="B340" s="141"/>
      <c r="C340" s="142"/>
      <c r="D340" s="72"/>
      <c r="E340" s="143"/>
      <c r="F340" s="71"/>
      <c r="G340" s="143"/>
      <c r="H340" s="71"/>
      <c r="I340" s="143"/>
      <c r="J340" s="71"/>
      <c r="K340" s="71"/>
      <c r="L340" s="71"/>
      <c r="M340" s="72"/>
      <c r="N340" s="198"/>
      <c r="O340" s="72"/>
      <c r="P340" s="199"/>
      <c r="Q340" s="71"/>
      <c r="R340" s="200"/>
      <c r="S340" s="72"/>
      <c r="T340" s="201"/>
      <c r="U340" s="72"/>
      <c r="V340" s="202"/>
      <c r="W340" s="71"/>
      <c r="X340" s="72"/>
      <c r="Y340" s="202"/>
      <c r="Z340" s="72"/>
      <c r="AA340" s="178"/>
      <c r="AB340" s="178"/>
      <c r="AC340" s="178"/>
      <c r="AD340" s="178"/>
      <c r="AE340" s="178"/>
      <c r="AF340" s="178"/>
      <c r="AG340" s="178"/>
      <c r="AH340" s="178"/>
      <c r="AI340" s="178"/>
      <c r="AJ340" s="178"/>
      <c r="AK340" s="178"/>
      <c r="AL340" s="178"/>
      <c r="AM340" s="178"/>
      <c r="AN340" s="178"/>
      <c r="AO340" s="178"/>
      <c r="AP340" s="178"/>
      <c r="AQ340" s="178"/>
      <c r="AR340" s="178"/>
      <c r="AS340" s="178"/>
    </row>
    <row r="341" ht="16.5" customHeight="1" outlineLevel="1">
      <c r="A341" s="178"/>
      <c r="B341" s="141"/>
      <c r="C341" s="142"/>
      <c r="D341" s="72"/>
      <c r="E341" s="143"/>
      <c r="F341" s="71"/>
      <c r="G341" s="143"/>
      <c r="H341" s="71"/>
      <c r="I341" s="143"/>
      <c r="J341" s="71"/>
      <c r="K341" s="71"/>
      <c r="L341" s="71"/>
      <c r="M341" s="72"/>
      <c r="N341" s="198"/>
      <c r="O341" s="72"/>
      <c r="P341" s="199"/>
      <c r="Q341" s="71"/>
      <c r="R341" s="200"/>
      <c r="S341" s="72"/>
      <c r="T341" s="201"/>
      <c r="U341" s="72"/>
      <c r="V341" s="202"/>
      <c r="W341" s="71"/>
      <c r="X341" s="72"/>
      <c r="Y341" s="202"/>
      <c r="Z341" s="72"/>
      <c r="AA341" s="178"/>
      <c r="AB341" s="178"/>
      <c r="AC341" s="178"/>
      <c r="AD341" s="178"/>
      <c r="AE341" s="178"/>
      <c r="AF341" s="178"/>
      <c r="AG341" s="178"/>
      <c r="AH341" s="178"/>
      <c r="AI341" s="178"/>
      <c r="AJ341" s="178"/>
      <c r="AK341" s="178"/>
      <c r="AL341" s="178"/>
      <c r="AM341" s="178"/>
      <c r="AN341" s="178"/>
      <c r="AO341" s="178"/>
      <c r="AP341" s="178"/>
      <c r="AQ341" s="178"/>
      <c r="AR341" s="178"/>
      <c r="AS341" s="178"/>
    </row>
    <row r="342" ht="16.5" customHeight="1" outlineLevel="1">
      <c r="A342" s="178"/>
      <c r="B342" s="141"/>
      <c r="C342" s="142"/>
      <c r="D342" s="72"/>
      <c r="E342" s="143"/>
      <c r="F342" s="71"/>
      <c r="G342" s="143"/>
      <c r="H342" s="71"/>
      <c r="I342" s="143"/>
      <c r="J342" s="71"/>
      <c r="K342" s="71"/>
      <c r="L342" s="71"/>
      <c r="M342" s="72"/>
      <c r="N342" s="198"/>
      <c r="O342" s="72"/>
      <c r="P342" s="199"/>
      <c r="Q342" s="71"/>
      <c r="R342" s="200"/>
      <c r="S342" s="72"/>
      <c r="T342" s="201"/>
      <c r="U342" s="72"/>
      <c r="V342" s="202"/>
      <c r="W342" s="71"/>
      <c r="X342" s="72"/>
      <c r="Y342" s="202"/>
      <c r="Z342" s="72"/>
      <c r="AA342" s="178"/>
      <c r="AB342" s="178"/>
      <c r="AC342" s="178"/>
      <c r="AD342" s="178"/>
      <c r="AE342" s="178"/>
      <c r="AF342" s="178"/>
      <c r="AG342" s="178"/>
      <c r="AH342" s="178"/>
      <c r="AI342" s="178"/>
      <c r="AJ342" s="178"/>
      <c r="AK342" s="178"/>
      <c r="AL342" s="178"/>
      <c r="AM342" s="178"/>
      <c r="AN342" s="178"/>
      <c r="AO342" s="178"/>
      <c r="AP342" s="178"/>
      <c r="AQ342" s="178"/>
      <c r="AR342" s="178"/>
      <c r="AS342" s="178"/>
    </row>
    <row r="343" ht="16.5" customHeight="1" outlineLevel="1">
      <c r="A343" s="178"/>
      <c r="B343" s="141"/>
      <c r="C343" s="142"/>
      <c r="D343" s="72"/>
      <c r="E343" s="143"/>
      <c r="F343" s="71"/>
      <c r="G343" s="143"/>
      <c r="H343" s="71"/>
      <c r="I343" s="143"/>
      <c r="J343" s="71"/>
      <c r="K343" s="71"/>
      <c r="L343" s="71"/>
      <c r="M343" s="72"/>
      <c r="N343" s="198"/>
      <c r="O343" s="72"/>
      <c r="P343" s="199"/>
      <c r="Q343" s="71"/>
      <c r="R343" s="200"/>
      <c r="S343" s="72"/>
      <c r="T343" s="201"/>
      <c r="U343" s="72"/>
      <c r="V343" s="202"/>
      <c r="W343" s="71"/>
      <c r="X343" s="72"/>
      <c r="Y343" s="202"/>
      <c r="Z343" s="72"/>
      <c r="AA343" s="178"/>
      <c r="AB343" s="178"/>
      <c r="AC343" s="178"/>
      <c r="AD343" s="178"/>
      <c r="AE343" s="178"/>
      <c r="AF343" s="178"/>
      <c r="AG343" s="178"/>
      <c r="AH343" s="178"/>
      <c r="AI343" s="178"/>
      <c r="AJ343" s="178"/>
      <c r="AK343" s="178"/>
      <c r="AL343" s="178"/>
      <c r="AM343" s="178"/>
      <c r="AN343" s="178"/>
      <c r="AO343" s="178"/>
      <c r="AP343" s="178"/>
      <c r="AQ343" s="178"/>
      <c r="AR343" s="178"/>
      <c r="AS343" s="178"/>
    </row>
    <row r="344" ht="16.5" customHeight="1" outlineLevel="1">
      <c r="A344" s="178"/>
      <c r="B344" s="141"/>
      <c r="C344" s="142"/>
      <c r="D344" s="72"/>
      <c r="E344" s="143"/>
      <c r="F344" s="71"/>
      <c r="G344" s="143"/>
      <c r="H344" s="71"/>
      <c r="I344" s="143"/>
      <c r="J344" s="71"/>
      <c r="K344" s="71"/>
      <c r="L344" s="71"/>
      <c r="M344" s="72"/>
      <c r="N344" s="198"/>
      <c r="O344" s="72"/>
      <c r="P344" s="199"/>
      <c r="Q344" s="71"/>
      <c r="R344" s="200"/>
      <c r="S344" s="72"/>
      <c r="T344" s="201"/>
      <c r="U344" s="72"/>
      <c r="V344" s="202"/>
      <c r="W344" s="71"/>
      <c r="X344" s="72"/>
      <c r="Y344" s="202"/>
      <c r="Z344" s="72"/>
      <c r="AA344" s="178"/>
      <c r="AB344" s="178"/>
      <c r="AC344" s="178"/>
      <c r="AD344" s="178"/>
      <c r="AE344" s="178"/>
      <c r="AF344" s="178"/>
      <c r="AG344" s="178"/>
      <c r="AH344" s="178"/>
      <c r="AI344" s="178"/>
      <c r="AJ344" s="178"/>
      <c r="AK344" s="178"/>
      <c r="AL344" s="178"/>
      <c r="AM344" s="178"/>
      <c r="AN344" s="178"/>
      <c r="AO344" s="178"/>
      <c r="AP344" s="178"/>
      <c r="AQ344" s="178"/>
      <c r="AR344" s="178"/>
      <c r="AS344" s="178"/>
    </row>
    <row r="345" ht="16.5" customHeight="1" outlineLevel="1">
      <c r="A345" s="178"/>
      <c r="B345" s="141"/>
      <c r="C345" s="142"/>
      <c r="D345" s="72"/>
      <c r="E345" s="143"/>
      <c r="F345" s="71"/>
      <c r="G345" s="143"/>
      <c r="H345" s="71"/>
      <c r="I345" s="143"/>
      <c r="J345" s="71"/>
      <c r="K345" s="71"/>
      <c r="L345" s="71"/>
      <c r="M345" s="72"/>
      <c r="N345" s="198"/>
      <c r="O345" s="72"/>
      <c r="P345" s="199"/>
      <c r="Q345" s="71"/>
      <c r="R345" s="200"/>
      <c r="S345" s="72"/>
      <c r="T345" s="201"/>
      <c r="U345" s="72"/>
      <c r="V345" s="202"/>
      <c r="W345" s="71"/>
      <c r="X345" s="72"/>
      <c r="Y345" s="202"/>
      <c r="Z345" s="72"/>
      <c r="AA345" s="178"/>
      <c r="AB345" s="178"/>
      <c r="AC345" s="178"/>
      <c r="AD345" s="178"/>
      <c r="AE345" s="178"/>
      <c r="AF345" s="178"/>
      <c r="AG345" s="178"/>
      <c r="AH345" s="178"/>
      <c r="AI345" s="178"/>
      <c r="AJ345" s="178"/>
      <c r="AK345" s="178"/>
      <c r="AL345" s="178"/>
      <c r="AM345" s="178"/>
      <c r="AN345" s="178"/>
      <c r="AO345" s="178"/>
      <c r="AP345" s="178"/>
      <c r="AQ345" s="178"/>
      <c r="AR345" s="178"/>
      <c r="AS345" s="178"/>
    </row>
    <row r="346" ht="16.5" customHeight="1" outlineLevel="1">
      <c r="A346" s="178"/>
      <c r="B346" s="141"/>
      <c r="C346" s="142"/>
      <c r="D346" s="72"/>
      <c r="E346" s="143"/>
      <c r="F346" s="71"/>
      <c r="G346" s="143"/>
      <c r="H346" s="71"/>
      <c r="I346" s="143"/>
      <c r="J346" s="71"/>
      <c r="K346" s="71"/>
      <c r="L346" s="71"/>
      <c r="M346" s="72"/>
      <c r="N346" s="198"/>
      <c r="O346" s="72"/>
      <c r="P346" s="199"/>
      <c r="Q346" s="71"/>
      <c r="R346" s="200"/>
      <c r="S346" s="72"/>
      <c r="T346" s="201"/>
      <c r="U346" s="72"/>
      <c r="V346" s="202"/>
      <c r="W346" s="71"/>
      <c r="X346" s="72"/>
      <c r="Y346" s="202"/>
      <c r="Z346" s="72"/>
      <c r="AA346" s="178"/>
      <c r="AB346" s="178"/>
      <c r="AC346" s="178"/>
      <c r="AD346" s="178"/>
      <c r="AE346" s="178"/>
      <c r="AF346" s="178"/>
      <c r="AG346" s="178"/>
      <c r="AH346" s="178"/>
      <c r="AI346" s="178"/>
      <c r="AJ346" s="178"/>
      <c r="AK346" s="178"/>
      <c r="AL346" s="178"/>
      <c r="AM346" s="178"/>
      <c r="AN346" s="178"/>
      <c r="AO346" s="178"/>
      <c r="AP346" s="178"/>
      <c r="AQ346" s="178"/>
      <c r="AR346" s="178"/>
      <c r="AS346" s="178"/>
    </row>
    <row r="347" ht="16.5" customHeight="1" outlineLevel="1">
      <c r="A347" s="178"/>
      <c r="B347" s="141"/>
      <c r="C347" s="142"/>
      <c r="D347" s="72"/>
      <c r="E347" s="143"/>
      <c r="F347" s="71"/>
      <c r="G347" s="143"/>
      <c r="H347" s="71"/>
      <c r="I347" s="143"/>
      <c r="J347" s="71"/>
      <c r="K347" s="71"/>
      <c r="L347" s="71"/>
      <c r="M347" s="72"/>
      <c r="N347" s="198"/>
      <c r="O347" s="72"/>
      <c r="P347" s="199"/>
      <c r="Q347" s="71"/>
      <c r="R347" s="200"/>
      <c r="S347" s="72"/>
      <c r="T347" s="201"/>
      <c r="U347" s="72"/>
      <c r="V347" s="202"/>
      <c r="W347" s="71"/>
      <c r="X347" s="72"/>
      <c r="Y347" s="202"/>
      <c r="Z347" s="72"/>
      <c r="AA347" s="178"/>
      <c r="AB347" s="178"/>
      <c r="AC347" s="178"/>
      <c r="AD347" s="178"/>
      <c r="AE347" s="178"/>
      <c r="AF347" s="178"/>
      <c r="AG347" s="178"/>
      <c r="AH347" s="178"/>
      <c r="AI347" s="178"/>
      <c r="AJ347" s="178"/>
      <c r="AK347" s="178"/>
      <c r="AL347" s="178"/>
      <c r="AM347" s="178"/>
      <c r="AN347" s="178"/>
      <c r="AO347" s="178"/>
      <c r="AP347" s="178"/>
      <c r="AQ347" s="178"/>
      <c r="AR347" s="178"/>
      <c r="AS347" s="178"/>
    </row>
    <row r="348" ht="16.5" customHeight="1" outlineLevel="1">
      <c r="A348" s="178"/>
      <c r="B348" s="141"/>
      <c r="C348" s="142"/>
      <c r="D348" s="72"/>
      <c r="E348" s="143"/>
      <c r="F348" s="71"/>
      <c r="G348" s="143"/>
      <c r="H348" s="71"/>
      <c r="I348" s="143"/>
      <c r="J348" s="71"/>
      <c r="K348" s="71"/>
      <c r="L348" s="71"/>
      <c r="M348" s="72"/>
      <c r="N348" s="198"/>
      <c r="O348" s="72"/>
      <c r="P348" s="199"/>
      <c r="Q348" s="71"/>
      <c r="R348" s="200"/>
      <c r="S348" s="72"/>
      <c r="T348" s="201"/>
      <c r="U348" s="72"/>
      <c r="V348" s="202"/>
      <c r="W348" s="71"/>
      <c r="X348" s="72"/>
      <c r="Y348" s="202"/>
      <c r="Z348" s="72"/>
      <c r="AA348" s="178"/>
      <c r="AB348" s="178"/>
      <c r="AC348" s="178"/>
      <c r="AD348" s="178"/>
      <c r="AE348" s="178"/>
      <c r="AF348" s="178"/>
      <c r="AG348" s="178"/>
      <c r="AH348" s="178"/>
      <c r="AI348" s="178"/>
      <c r="AJ348" s="178"/>
      <c r="AK348" s="178"/>
      <c r="AL348" s="178"/>
      <c r="AM348" s="178"/>
      <c r="AN348" s="178"/>
      <c r="AO348" s="178"/>
      <c r="AP348" s="178"/>
      <c r="AQ348" s="178"/>
      <c r="AR348" s="178"/>
      <c r="AS348" s="178"/>
    </row>
    <row r="349" ht="16.5" customHeight="1" outlineLevel="1">
      <c r="A349" s="178"/>
      <c r="B349" s="141"/>
      <c r="C349" s="142"/>
      <c r="D349" s="72"/>
      <c r="E349" s="143"/>
      <c r="F349" s="71"/>
      <c r="G349" s="143"/>
      <c r="H349" s="71"/>
      <c r="I349" s="143"/>
      <c r="J349" s="71"/>
      <c r="K349" s="71"/>
      <c r="L349" s="71"/>
      <c r="M349" s="72"/>
      <c r="N349" s="198"/>
      <c r="O349" s="72"/>
      <c r="P349" s="199"/>
      <c r="Q349" s="71"/>
      <c r="R349" s="200"/>
      <c r="S349" s="72"/>
      <c r="T349" s="201"/>
      <c r="U349" s="72"/>
      <c r="V349" s="202"/>
      <c r="W349" s="71"/>
      <c r="X349" s="72"/>
      <c r="Y349" s="202"/>
      <c r="Z349" s="72"/>
      <c r="AA349" s="178"/>
      <c r="AB349" s="178"/>
      <c r="AC349" s="178"/>
      <c r="AD349" s="178"/>
      <c r="AE349" s="178"/>
      <c r="AF349" s="178"/>
      <c r="AG349" s="178"/>
      <c r="AH349" s="178"/>
      <c r="AI349" s="178"/>
      <c r="AJ349" s="178"/>
      <c r="AK349" s="178"/>
      <c r="AL349" s="178"/>
      <c r="AM349" s="178"/>
      <c r="AN349" s="178"/>
      <c r="AO349" s="178"/>
      <c r="AP349" s="178"/>
      <c r="AQ349" s="178"/>
      <c r="AR349" s="178"/>
      <c r="AS349" s="178"/>
    </row>
    <row r="350" ht="16.5" customHeight="1" outlineLevel="1">
      <c r="A350" s="178"/>
      <c r="B350" s="141"/>
      <c r="C350" s="142"/>
      <c r="D350" s="72"/>
      <c r="E350" s="143"/>
      <c r="F350" s="71"/>
      <c r="G350" s="143"/>
      <c r="H350" s="71"/>
      <c r="I350" s="143"/>
      <c r="J350" s="71"/>
      <c r="K350" s="71"/>
      <c r="L350" s="71"/>
      <c r="M350" s="72"/>
      <c r="N350" s="198"/>
      <c r="O350" s="72"/>
      <c r="P350" s="199"/>
      <c r="Q350" s="71"/>
      <c r="R350" s="200"/>
      <c r="S350" s="72"/>
      <c r="T350" s="201"/>
      <c r="U350" s="72"/>
      <c r="V350" s="202"/>
      <c r="W350" s="71"/>
      <c r="X350" s="72"/>
      <c r="Y350" s="202"/>
      <c r="Z350" s="72"/>
      <c r="AA350" s="178"/>
      <c r="AB350" s="178"/>
      <c r="AC350" s="178"/>
      <c r="AD350" s="178"/>
      <c r="AE350" s="178"/>
      <c r="AF350" s="178"/>
      <c r="AG350" s="178"/>
      <c r="AH350" s="178"/>
      <c r="AI350" s="178"/>
      <c r="AJ350" s="178"/>
      <c r="AK350" s="178"/>
      <c r="AL350" s="178"/>
      <c r="AM350" s="178"/>
      <c r="AN350" s="178"/>
      <c r="AO350" s="178"/>
      <c r="AP350" s="178"/>
      <c r="AQ350" s="178"/>
      <c r="AR350" s="178"/>
      <c r="AS350" s="178"/>
    </row>
    <row r="351" ht="16.5" customHeight="1" outlineLevel="1">
      <c r="A351" s="178"/>
      <c r="B351" s="141"/>
      <c r="C351" s="142"/>
      <c r="D351" s="72"/>
      <c r="E351" s="143"/>
      <c r="F351" s="71"/>
      <c r="G351" s="143"/>
      <c r="H351" s="71"/>
      <c r="I351" s="143"/>
      <c r="J351" s="71"/>
      <c r="K351" s="71"/>
      <c r="L351" s="71"/>
      <c r="M351" s="72"/>
      <c r="N351" s="198"/>
      <c r="O351" s="72"/>
      <c r="P351" s="199"/>
      <c r="Q351" s="71"/>
      <c r="R351" s="200"/>
      <c r="S351" s="72"/>
      <c r="T351" s="201"/>
      <c r="U351" s="72"/>
      <c r="V351" s="202"/>
      <c r="W351" s="71"/>
      <c r="X351" s="72"/>
      <c r="Y351" s="202"/>
      <c r="Z351" s="72"/>
      <c r="AA351" s="178"/>
      <c r="AB351" s="178"/>
      <c r="AC351" s="178"/>
      <c r="AD351" s="178"/>
      <c r="AE351" s="178"/>
      <c r="AF351" s="178"/>
      <c r="AG351" s="178"/>
      <c r="AH351" s="178"/>
      <c r="AI351" s="178"/>
      <c r="AJ351" s="178"/>
      <c r="AK351" s="178"/>
      <c r="AL351" s="178"/>
      <c r="AM351" s="178"/>
      <c r="AN351" s="178"/>
      <c r="AO351" s="178"/>
      <c r="AP351" s="178"/>
      <c r="AQ351" s="178"/>
      <c r="AR351" s="178"/>
      <c r="AS351" s="178"/>
    </row>
    <row r="352" ht="16.5" customHeight="1" outlineLevel="1">
      <c r="A352" s="178"/>
      <c r="B352" s="141"/>
      <c r="C352" s="142"/>
      <c r="D352" s="72"/>
      <c r="E352" s="143"/>
      <c r="F352" s="71"/>
      <c r="G352" s="143"/>
      <c r="H352" s="71"/>
      <c r="I352" s="143"/>
      <c r="J352" s="71"/>
      <c r="K352" s="71"/>
      <c r="L352" s="71"/>
      <c r="M352" s="72"/>
      <c r="N352" s="198"/>
      <c r="O352" s="72"/>
      <c r="P352" s="199"/>
      <c r="Q352" s="71"/>
      <c r="R352" s="200"/>
      <c r="S352" s="72"/>
      <c r="T352" s="201"/>
      <c r="U352" s="72"/>
      <c r="V352" s="202"/>
      <c r="W352" s="71"/>
      <c r="X352" s="72"/>
      <c r="Y352" s="202"/>
      <c r="Z352" s="72"/>
      <c r="AA352" s="178"/>
      <c r="AB352" s="178"/>
      <c r="AC352" s="178"/>
      <c r="AD352" s="178"/>
      <c r="AE352" s="178"/>
      <c r="AF352" s="178"/>
      <c r="AG352" s="178"/>
      <c r="AH352" s="178"/>
      <c r="AI352" s="178"/>
      <c r="AJ352" s="178"/>
      <c r="AK352" s="178"/>
      <c r="AL352" s="178"/>
      <c r="AM352" s="178"/>
      <c r="AN352" s="178"/>
      <c r="AO352" s="178"/>
      <c r="AP352" s="178"/>
      <c r="AQ352" s="178"/>
      <c r="AR352" s="178"/>
      <c r="AS352" s="178"/>
    </row>
    <row r="353" ht="16.5" customHeight="1" outlineLevel="1">
      <c r="A353" s="178"/>
      <c r="B353" s="141"/>
      <c r="C353" s="142"/>
      <c r="D353" s="72"/>
      <c r="E353" s="143"/>
      <c r="F353" s="71"/>
      <c r="G353" s="143"/>
      <c r="H353" s="71"/>
      <c r="I353" s="143"/>
      <c r="J353" s="71"/>
      <c r="K353" s="71"/>
      <c r="L353" s="71"/>
      <c r="M353" s="72"/>
      <c r="N353" s="198"/>
      <c r="O353" s="72"/>
      <c r="P353" s="199"/>
      <c r="Q353" s="71"/>
      <c r="R353" s="200"/>
      <c r="S353" s="72"/>
      <c r="T353" s="201"/>
      <c r="U353" s="72"/>
      <c r="V353" s="202"/>
      <c r="W353" s="71"/>
      <c r="X353" s="72"/>
      <c r="Y353" s="202"/>
      <c r="Z353" s="72"/>
      <c r="AA353" s="178"/>
      <c r="AB353" s="178"/>
      <c r="AC353" s="178"/>
      <c r="AD353" s="178"/>
      <c r="AE353" s="178"/>
      <c r="AF353" s="178"/>
      <c r="AG353" s="178"/>
      <c r="AH353" s="178"/>
      <c r="AI353" s="178"/>
      <c r="AJ353" s="178"/>
      <c r="AK353" s="178"/>
      <c r="AL353" s="178"/>
      <c r="AM353" s="178"/>
      <c r="AN353" s="178"/>
      <c r="AO353" s="178"/>
      <c r="AP353" s="178"/>
      <c r="AQ353" s="178"/>
      <c r="AR353" s="178"/>
      <c r="AS353" s="178"/>
    </row>
    <row r="354" ht="16.5" customHeight="1" outlineLevel="1">
      <c r="A354" s="178"/>
      <c r="B354" s="141"/>
      <c r="C354" s="142"/>
      <c r="D354" s="72"/>
      <c r="E354" s="143"/>
      <c r="F354" s="71"/>
      <c r="G354" s="143"/>
      <c r="H354" s="71"/>
      <c r="I354" s="143"/>
      <c r="J354" s="71"/>
      <c r="K354" s="71"/>
      <c r="L354" s="71"/>
      <c r="M354" s="72"/>
      <c r="N354" s="198"/>
      <c r="O354" s="72"/>
      <c r="P354" s="199"/>
      <c r="Q354" s="71"/>
      <c r="R354" s="200"/>
      <c r="S354" s="72"/>
      <c r="T354" s="201"/>
      <c r="U354" s="72"/>
      <c r="V354" s="202"/>
      <c r="W354" s="71"/>
      <c r="X354" s="72"/>
      <c r="Y354" s="202"/>
      <c r="Z354" s="72"/>
      <c r="AA354" s="178"/>
      <c r="AB354" s="178"/>
      <c r="AC354" s="178"/>
      <c r="AD354" s="178"/>
      <c r="AE354" s="178"/>
      <c r="AF354" s="178"/>
      <c r="AG354" s="178"/>
      <c r="AH354" s="178"/>
      <c r="AI354" s="178"/>
      <c r="AJ354" s="178"/>
      <c r="AK354" s="178"/>
      <c r="AL354" s="178"/>
      <c r="AM354" s="178"/>
      <c r="AN354" s="178"/>
      <c r="AO354" s="178"/>
      <c r="AP354" s="178"/>
      <c r="AQ354" s="178"/>
      <c r="AR354" s="178"/>
      <c r="AS354" s="178"/>
    </row>
    <row r="355" ht="16.5" customHeight="1" outlineLevel="1">
      <c r="A355" s="178"/>
      <c r="B355" s="141"/>
      <c r="C355" s="142"/>
      <c r="D355" s="72"/>
      <c r="E355" s="143"/>
      <c r="F355" s="71"/>
      <c r="G355" s="143"/>
      <c r="H355" s="71"/>
      <c r="I355" s="143"/>
      <c r="J355" s="71"/>
      <c r="K355" s="71"/>
      <c r="L355" s="71"/>
      <c r="M355" s="72"/>
      <c r="N355" s="198"/>
      <c r="O355" s="72"/>
      <c r="P355" s="199"/>
      <c r="Q355" s="71"/>
      <c r="R355" s="200"/>
      <c r="S355" s="72"/>
      <c r="T355" s="201"/>
      <c r="U355" s="72"/>
      <c r="V355" s="202"/>
      <c r="W355" s="71"/>
      <c r="X355" s="72"/>
      <c r="Y355" s="202"/>
      <c r="Z355" s="72"/>
      <c r="AA355" s="178"/>
      <c r="AB355" s="178"/>
      <c r="AC355" s="178"/>
      <c r="AD355" s="178"/>
      <c r="AE355" s="178"/>
      <c r="AF355" s="178"/>
      <c r="AG355" s="178"/>
      <c r="AH355" s="178"/>
      <c r="AI355" s="178"/>
      <c r="AJ355" s="178"/>
      <c r="AK355" s="178"/>
      <c r="AL355" s="178"/>
      <c r="AM355" s="178"/>
      <c r="AN355" s="178"/>
      <c r="AO355" s="178"/>
      <c r="AP355" s="178"/>
      <c r="AQ355" s="178"/>
      <c r="AR355" s="178"/>
      <c r="AS355" s="178"/>
    </row>
    <row r="356" ht="16.5" customHeight="1" outlineLevel="1">
      <c r="A356" s="178"/>
      <c r="B356" s="141"/>
      <c r="C356" s="142"/>
      <c r="D356" s="72"/>
      <c r="E356" s="143"/>
      <c r="F356" s="71"/>
      <c r="G356" s="143"/>
      <c r="H356" s="71"/>
      <c r="I356" s="143"/>
      <c r="J356" s="71"/>
      <c r="K356" s="71"/>
      <c r="L356" s="71"/>
      <c r="M356" s="72"/>
      <c r="N356" s="198"/>
      <c r="O356" s="72"/>
      <c r="P356" s="199"/>
      <c r="Q356" s="71"/>
      <c r="R356" s="200"/>
      <c r="S356" s="72"/>
      <c r="T356" s="201"/>
      <c r="U356" s="72"/>
      <c r="V356" s="202"/>
      <c r="W356" s="71"/>
      <c r="X356" s="72"/>
      <c r="Y356" s="202"/>
      <c r="Z356" s="72"/>
      <c r="AA356" s="178"/>
      <c r="AB356" s="178"/>
      <c r="AC356" s="178"/>
      <c r="AD356" s="178"/>
      <c r="AE356" s="178"/>
      <c r="AF356" s="178"/>
      <c r="AG356" s="178"/>
      <c r="AH356" s="178"/>
      <c r="AI356" s="178"/>
      <c r="AJ356" s="178"/>
      <c r="AK356" s="178"/>
      <c r="AL356" s="178"/>
      <c r="AM356" s="178"/>
      <c r="AN356" s="178"/>
      <c r="AO356" s="178"/>
      <c r="AP356" s="178"/>
      <c r="AQ356" s="178"/>
      <c r="AR356" s="178"/>
      <c r="AS356" s="178"/>
    </row>
    <row r="357" ht="16.5" customHeight="1" outlineLevel="1">
      <c r="A357" s="178"/>
      <c r="B357" s="141"/>
      <c r="C357" s="142"/>
      <c r="D357" s="72"/>
      <c r="E357" s="143"/>
      <c r="F357" s="71"/>
      <c r="G357" s="143"/>
      <c r="H357" s="71"/>
      <c r="I357" s="143"/>
      <c r="J357" s="71"/>
      <c r="K357" s="71"/>
      <c r="L357" s="71"/>
      <c r="M357" s="72"/>
      <c r="N357" s="198"/>
      <c r="O357" s="72"/>
      <c r="P357" s="199"/>
      <c r="Q357" s="71"/>
      <c r="R357" s="200"/>
      <c r="S357" s="72"/>
      <c r="T357" s="201"/>
      <c r="U357" s="72"/>
      <c r="V357" s="202"/>
      <c r="W357" s="71"/>
      <c r="X357" s="72"/>
      <c r="Y357" s="202"/>
      <c r="Z357" s="72"/>
      <c r="AA357" s="178"/>
      <c r="AB357" s="178"/>
      <c r="AC357" s="178"/>
      <c r="AD357" s="178"/>
      <c r="AE357" s="178"/>
      <c r="AF357" s="178"/>
      <c r="AG357" s="178"/>
      <c r="AH357" s="178"/>
      <c r="AI357" s="178"/>
      <c r="AJ357" s="178"/>
      <c r="AK357" s="178"/>
      <c r="AL357" s="178"/>
      <c r="AM357" s="178"/>
      <c r="AN357" s="178"/>
      <c r="AO357" s="178"/>
      <c r="AP357" s="178"/>
      <c r="AQ357" s="178"/>
      <c r="AR357" s="178"/>
      <c r="AS357" s="178"/>
    </row>
    <row r="358" ht="16.5" customHeight="1" outlineLevel="1">
      <c r="A358" s="178"/>
      <c r="B358" s="141"/>
      <c r="C358" s="142"/>
      <c r="D358" s="72"/>
      <c r="E358" s="143"/>
      <c r="F358" s="71"/>
      <c r="G358" s="143"/>
      <c r="H358" s="71"/>
      <c r="I358" s="143"/>
      <c r="J358" s="71"/>
      <c r="K358" s="71"/>
      <c r="L358" s="71"/>
      <c r="M358" s="72"/>
      <c r="N358" s="198"/>
      <c r="O358" s="72"/>
      <c r="P358" s="199"/>
      <c r="Q358" s="71"/>
      <c r="R358" s="200"/>
      <c r="S358" s="72"/>
      <c r="T358" s="201"/>
      <c r="U358" s="72"/>
      <c r="V358" s="202"/>
      <c r="W358" s="71"/>
      <c r="X358" s="72"/>
      <c r="Y358" s="202"/>
      <c r="Z358" s="72"/>
      <c r="AA358" s="178"/>
      <c r="AB358" s="178"/>
      <c r="AC358" s="178"/>
      <c r="AD358" s="178"/>
      <c r="AE358" s="178"/>
      <c r="AF358" s="178"/>
      <c r="AG358" s="178"/>
      <c r="AH358" s="178"/>
      <c r="AI358" s="178"/>
      <c r="AJ358" s="178"/>
      <c r="AK358" s="178"/>
      <c r="AL358" s="178"/>
      <c r="AM358" s="178"/>
      <c r="AN358" s="178"/>
      <c r="AO358" s="178"/>
      <c r="AP358" s="178"/>
      <c r="AQ358" s="178"/>
      <c r="AR358" s="178"/>
      <c r="AS358" s="178"/>
    </row>
    <row r="359" ht="16.5" customHeight="1" outlineLevel="1">
      <c r="A359" s="178"/>
      <c r="B359" s="141"/>
      <c r="C359" s="142"/>
      <c r="D359" s="72"/>
      <c r="E359" s="143"/>
      <c r="F359" s="71"/>
      <c r="G359" s="143"/>
      <c r="H359" s="71"/>
      <c r="I359" s="143"/>
      <c r="J359" s="71"/>
      <c r="K359" s="71"/>
      <c r="L359" s="71"/>
      <c r="M359" s="72"/>
      <c r="N359" s="198"/>
      <c r="O359" s="72"/>
      <c r="P359" s="199"/>
      <c r="Q359" s="71"/>
      <c r="R359" s="200"/>
      <c r="S359" s="72"/>
      <c r="T359" s="201"/>
      <c r="U359" s="72"/>
      <c r="V359" s="202"/>
      <c r="W359" s="71"/>
      <c r="X359" s="72"/>
      <c r="Y359" s="202"/>
      <c r="Z359" s="72"/>
      <c r="AA359" s="178"/>
      <c r="AB359" s="178"/>
      <c r="AC359" s="178"/>
      <c r="AD359" s="178"/>
      <c r="AE359" s="178"/>
      <c r="AF359" s="178"/>
      <c r="AG359" s="178"/>
      <c r="AH359" s="178"/>
      <c r="AI359" s="178"/>
      <c r="AJ359" s="178"/>
      <c r="AK359" s="178"/>
      <c r="AL359" s="178"/>
      <c r="AM359" s="178"/>
      <c r="AN359" s="178"/>
      <c r="AO359" s="178"/>
      <c r="AP359" s="178"/>
      <c r="AQ359" s="178"/>
      <c r="AR359" s="178"/>
      <c r="AS359" s="178"/>
    </row>
    <row r="360" ht="16.5" customHeight="1" outlineLevel="1">
      <c r="A360" s="178"/>
      <c r="B360" s="141"/>
      <c r="C360" s="142"/>
      <c r="D360" s="72"/>
      <c r="E360" s="143"/>
      <c r="F360" s="71"/>
      <c r="G360" s="143"/>
      <c r="H360" s="71"/>
      <c r="I360" s="143"/>
      <c r="J360" s="71"/>
      <c r="K360" s="71"/>
      <c r="L360" s="71"/>
      <c r="M360" s="72"/>
      <c r="N360" s="198"/>
      <c r="O360" s="72"/>
      <c r="P360" s="199"/>
      <c r="Q360" s="71"/>
      <c r="R360" s="200"/>
      <c r="S360" s="72"/>
      <c r="T360" s="201"/>
      <c r="U360" s="72"/>
      <c r="V360" s="202"/>
      <c r="W360" s="71"/>
      <c r="X360" s="72"/>
      <c r="Y360" s="202"/>
      <c r="Z360" s="72"/>
      <c r="AA360" s="178"/>
      <c r="AB360" s="178"/>
      <c r="AC360" s="178"/>
      <c r="AD360" s="178"/>
      <c r="AE360" s="178"/>
      <c r="AF360" s="178"/>
      <c r="AG360" s="178"/>
      <c r="AH360" s="178"/>
      <c r="AI360" s="178"/>
      <c r="AJ360" s="178"/>
      <c r="AK360" s="178"/>
      <c r="AL360" s="178"/>
      <c r="AM360" s="178"/>
      <c r="AN360" s="178"/>
      <c r="AO360" s="178"/>
      <c r="AP360" s="178"/>
      <c r="AQ360" s="178"/>
      <c r="AR360" s="178"/>
      <c r="AS360" s="178"/>
    </row>
    <row r="361" ht="16.5" customHeight="1" outlineLevel="1">
      <c r="A361" s="178"/>
      <c r="B361" s="141"/>
      <c r="C361" s="142"/>
      <c r="D361" s="72"/>
      <c r="E361" s="143"/>
      <c r="F361" s="71"/>
      <c r="G361" s="143"/>
      <c r="H361" s="71"/>
      <c r="I361" s="143"/>
      <c r="J361" s="71"/>
      <c r="K361" s="71"/>
      <c r="L361" s="71"/>
      <c r="M361" s="72"/>
      <c r="N361" s="198"/>
      <c r="O361" s="72"/>
      <c r="P361" s="199"/>
      <c r="Q361" s="71"/>
      <c r="R361" s="200"/>
      <c r="S361" s="72"/>
      <c r="T361" s="201"/>
      <c r="U361" s="72"/>
      <c r="V361" s="202"/>
      <c r="W361" s="71"/>
      <c r="X361" s="72"/>
      <c r="Y361" s="202"/>
      <c r="Z361" s="72"/>
      <c r="AA361" s="178"/>
      <c r="AB361" s="178"/>
      <c r="AC361" s="178"/>
      <c r="AD361" s="178"/>
      <c r="AE361" s="178"/>
      <c r="AF361" s="178"/>
      <c r="AG361" s="178"/>
      <c r="AH361" s="178"/>
      <c r="AI361" s="178"/>
      <c r="AJ361" s="178"/>
      <c r="AK361" s="178"/>
      <c r="AL361" s="178"/>
      <c r="AM361" s="178"/>
      <c r="AN361" s="178"/>
      <c r="AO361" s="178"/>
      <c r="AP361" s="178"/>
      <c r="AQ361" s="178"/>
      <c r="AR361" s="178"/>
      <c r="AS361" s="178"/>
    </row>
    <row r="362" ht="16.5" customHeight="1" outlineLevel="1">
      <c r="A362" s="178"/>
      <c r="B362" s="141"/>
      <c r="C362" s="142"/>
      <c r="D362" s="72"/>
      <c r="E362" s="143"/>
      <c r="F362" s="71"/>
      <c r="G362" s="143"/>
      <c r="H362" s="71"/>
      <c r="I362" s="143"/>
      <c r="J362" s="71"/>
      <c r="K362" s="71"/>
      <c r="L362" s="71"/>
      <c r="M362" s="72"/>
      <c r="N362" s="198"/>
      <c r="O362" s="72"/>
      <c r="P362" s="199"/>
      <c r="Q362" s="71"/>
      <c r="R362" s="200"/>
      <c r="S362" s="72"/>
      <c r="T362" s="201"/>
      <c r="U362" s="72"/>
      <c r="V362" s="202"/>
      <c r="W362" s="71"/>
      <c r="X362" s="72"/>
      <c r="Y362" s="202"/>
      <c r="Z362" s="72"/>
      <c r="AA362" s="178"/>
      <c r="AB362" s="178"/>
      <c r="AC362" s="178"/>
      <c r="AD362" s="178"/>
      <c r="AE362" s="178"/>
      <c r="AF362" s="178"/>
      <c r="AG362" s="178"/>
      <c r="AH362" s="178"/>
      <c r="AI362" s="178"/>
      <c r="AJ362" s="178"/>
      <c r="AK362" s="178"/>
      <c r="AL362" s="178"/>
      <c r="AM362" s="178"/>
      <c r="AN362" s="178"/>
      <c r="AO362" s="178"/>
      <c r="AP362" s="178"/>
      <c r="AQ362" s="178"/>
      <c r="AR362" s="178"/>
      <c r="AS362" s="178"/>
    </row>
    <row r="363" ht="16.5" customHeight="1" outlineLevel="1">
      <c r="A363" s="178"/>
      <c r="B363" s="141"/>
      <c r="C363" s="142"/>
      <c r="D363" s="72"/>
      <c r="E363" s="143"/>
      <c r="F363" s="71"/>
      <c r="G363" s="143"/>
      <c r="H363" s="71"/>
      <c r="I363" s="143"/>
      <c r="J363" s="71"/>
      <c r="K363" s="71"/>
      <c r="L363" s="71"/>
      <c r="M363" s="72"/>
      <c r="N363" s="198"/>
      <c r="O363" s="72"/>
      <c r="P363" s="199"/>
      <c r="Q363" s="71"/>
      <c r="R363" s="200"/>
      <c r="S363" s="72"/>
      <c r="T363" s="201"/>
      <c r="U363" s="72"/>
      <c r="V363" s="202"/>
      <c r="W363" s="71"/>
      <c r="X363" s="72"/>
      <c r="Y363" s="202"/>
      <c r="Z363" s="72"/>
      <c r="AA363" s="178"/>
      <c r="AB363" s="178"/>
      <c r="AC363" s="178"/>
      <c r="AD363" s="178"/>
      <c r="AE363" s="178"/>
      <c r="AF363" s="178"/>
      <c r="AG363" s="178"/>
      <c r="AH363" s="178"/>
      <c r="AI363" s="178"/>
      <c r="AJ363" s="178"/>
      <c r="AK363" s="178"/>
      <c r="AL363" s="178"/>
      <c r="AM363" s="178"/>
      <c r="AN363" s="178"/>
      <c r="AO363" s="178"/>
      <c r="AP363" s="178"/>
      <c r="AQ363" s="178"/>
      <c r="AR363" s="178"/>
      <c r="AS363" s="178"/>
    </row>
    <row r="364" ht="16.5" customHeight="1" outlineLevel="1">
      <c r="A364" s="178"/>
      <c r="B364" s="141"/>
      <c r="C364" s="142"/>
      <c r="D364" s="72"/>
      <c r="E364" s="143"/>
      <c r="F364" s="71"/>
      <c r="G364" s="143"/>
      <c r="H364" s="71"/>
      <c r="I364" s="143"/>
      <c r="J364" s="71"/>
      <c r="K364" s="71"/>
      <c r="L364" s="71"/>
      <c r="M364" s="72"/>
      <c r="N364" s="198"/>
      <c r="O364" s="72"/>
      <c r="P364" s="199"/>
      <c r="Q364" s="71"/>
      <c r="R364" s="200"/>
      <c r="S364" s="72"/>
      <c r="T364" s="201"/>
      <c r="U364" s="72"/>
      <c r="V364" s="202"/>
      <c r="W364" s="71"/>
      <c r="X364" s="72"/>
      <c r="Y364" s="202"/>
      <c r="Z364" s="72"/>
      <c r="AA364" s="178"/>
      <c r="AB364" s="178"/>
      <c r="AC364" s="178"/>
      <c r="AD364" s="178"/>
      <c r="AE364" s="178"/>
      <c r="AF364" s="178"/>
      <c r="AG364" s="178"/>
      <c r="AH364" s="178"/>
      <c r="AI364" s="178"/>
      <c r="AJ364" s="178"/>
      <c r="AK364" s="178"/>
      <c r="AL364" s="178"/>
      <c r="AM364" s="178"/>
      <c r="AN364" s="178"/>
      <c r="AO364" s="178"/>
      <c r="AP364" s="178"/>
      <c r="AQ364" s="178"/>
      <c r="AR364" s="178"/>
      <c r="AS364" s="178"/>
    </row>
    <row r="365" ht="16.5" customHeight="1" outlineLevel="1">
      <c r="A365" s="178"/>
      <c r="B365" s="141"/>
      <c r="C365" s="142"/>
      <c r="D365" s="72"/>
      <c r="E365" s="143"/>
      <c r="F365" s="71"/>
      <c r="G365" s="143"/>
      <c r="H365" s="71"/>
      <c r="I365" s="143"/>
      <c r="J365" s="71"/>
      <c r="K365" s="71"/>
      <c r="L365" s="71"/>
      <c r="M365" s="72"/>
      <c r="N365" s="198"/>
      <c r="O365" s="72"/>
      <c r="P365" s="199"/>
      <c r="Q365" s="71"/>
      <c r="R365" s="200"/>
      <c r="S365" s="72"/>
      <c r="T365" s="201"/>
      <c r="U365" s="72"/>
      <c r="V365" s="202"/>
      <c r="W365" s="71"/>
      <c r="X365" s="72"/>
      <c r="Y365" s="202"/>
      <c r="Z365" s="72"/>
      <c r="AA365" s="178"/>
      <c r="AB365" s="178"/>
      <c r="AC365" s="178"/>
      <c r="AD365" s="178"/>
      <c r="AE365" s="178"/>
      <c r="AF365" s="178"/>
      <c r="AG365" s="178"/>
      <c r="AH365" s="178"/>
      <c r="AI365" s="178"/>
      <c r="AJ365" s="178"/>
      <c r="AK365" s="178"/>
      <c r="AL365" s="178"/>
      <c r="AM365" s="178"/>
      <c r="AN365" s="178"/>
      <c r="AO365" s="178"/>
      <c r="AP365" s="178"/>
      <c r="AQ365" s="178"/>
      <c r="AR365" s="178"/>
      <c r="AS365" s="178"/>
    </row>
    <row r="366" ht="16.5" customHeight="1" outlineLevel="1">
      <c r="A366" s="178"/>
      <c r="B366" s="141"/>
      <c r="C366" s="142"/>
      <c r="D366" s="72"/>
      <c r="E366" s="143"/>
      <c r="F366" s="71"/>
      <c r="G366" s="143"/>
      <c r="H366" s="71"/>
      <c r="I366" s="143"/>
      <c r="J366" s="71"/>
      <c r="K366" s="71"/>
      <c r="L366" s="71"/>
      <c r="M366" s="72"/>
      <c r="N366" s="198"/>
      <c r="O366" s="72"/>
      <c r="P366" s="199"/>
      <c r="Q366" s="71"/>
      <c r="R366" s="200"/>
      <c r="S366" s="72"/>
      <c r="T366" s="201"/>
      <c r="U366" s="72"/>
      <c r="V366" s="202"/>
      <c r="W366" s="71"/>
      <c r="X366" s="72"/>
      <c r="Y366" s="202"/>
      <c r="Z366" s="72"/>
      <c r="AA366" s="178"/>
      <c r="AB366" s="178"/>
      <c r="AC366" s="178"/>
      <c r="AD366" s="178"/>
      <c r="AE366" s="178"/>
      <c r="AF366" s="178"/>
      <c r="AG366" s="178"/>
      <c r="AH366" s="178"/>
      <c r="AI366" s="178"/>
      <c r="AJ366" s="178"/>
      <c r="AK366" s="178"/>
      <c r="AL366" s="178"/>
      <c r="AM366" s="178"/>
      <c r="AN366" s="178"/>
      <c r="AO366" s="178"/>
      <c r="AP366" s="178"/>
      <c r="AQ366" s="178"/>
      <c r="AR366" s="178"/>
      <c r="AS366" s="178"/>
    </row>
    <row r="367" ht="16.5" customHeight="1" outlineLevel="1">
      <c r="A367" s="178"/>
      <c r="B367" s="141"/>
      <c r="C367" s="142"/>
      <c r="D367" s="72"/>
      <c r="E367" s="143"/>
      <c r="F367" s="71"/>
      <c r="G367" s="143"/>
      <c r="H367" s="71"/>
      <c r="I367" s="143"/>
      <c r="J367" s="71"/>
      <c r="K367" s="71"/>
      <c r="L367" s="71"/>
      <c r="M367" s="72"/>
      <c r="N367" s="198"/>
      <c r="O367" s="72"/>
      <c r="P367" s="199"/>
      <c r="Q367" s="71"/>
      <c r="R367" s="200"/>
      <c r="S367" s="72"/>
      <c r="T367" s="201"/>
      <c r="U367" s="72"/>
      <c r="V367" s="202"/>
      <c r="W367" s="71"/>
      <c r="X367" s="72"/>
      <c r="Y367" s="202"/>
      <c r="Z367" s="72"/>
      <c r="AA367" s="178"/>
      <c r="AB367" s="178"/>
      <c r="AC367" s="178"/>
      <c r="AD367" s="178"/>
      <c r="AE367" s="178"/>
      <c r="AF367" s="178"/>
      <c r="AG367" s="178"/>
      <c r="AH367" s="178"/>
      <c r="AI367" s="178"/>
      <c r="AJ367" s="178"/>
      <c r="AK367" s="178"/>
      <c r="AL367" s="178"/>
      <c r="AM367" s="178"/>
      <c r="AN367" s="178"/>
      <c r="AO367" s="178"/>
      <c r="AP367" s="178"/>
      <c r="AQ367" s="178"/>
      <c r="AR367" s="178"/>
      <c r="AS367" s="178"/>
    </row>
    <row r="368" ht="16.5" customHeight="1" outlineLevel="1">
      <c r="A368" s="178"/>
      <c r="B368" s="141"/>
      <c r="C368" s="142"/>
      <c r="D368" s="72"/>
      <c r="E368" s="143"/>
      <c r="F368" s="71"/>
      <c r="G368" s="143"/>
      <c r="H368" s="71"/>
      <c r="I368" s="143"/>
      <c r="J368" s="71"/>
      <c r="K368" s="71"/>
      <c r="L368" s="71"/>
      <c r="M368" s="72"/>
      <c r="N368" s="198"/>
      <c r="O368" s="72"/>
      <c r="P368" s="199"/>
      <c r="Q368" s="71"/>
      <c r="R368" s="200"/>
      <c r="S368" s="72"/>
      <c r="T368" s="201"/>
      <c r="U368" s="72"/>
      <c r="V368" s="202"/>
      <c r="W368" s="71"/>
      <c r="X368" s="72"/>
      <c r="Y368" s="202"/>
      <c r="Z368" s="72"/>
      <c r="AA368" s="178"/>
      <c r="AB368" s="178"/>
      <c r="AC368" s="178"/>
      <c r="AD368" s="178"/>
      <c r="AE368" s="178"/>
      <c r="AF368" s="178"/>
      <c r="AG368" s="178"/>
      <c r="AH368" s="178"/>
      <c r="AI368" s="178"/>
      <c r="AJ368" s="178"/>
      <c r="AK368" s="178"/>
      <c r="AL368" s="178"/>
      <c r="AM368" s="178"/>
      <c r="AN368" s="178"/>
      <c r="AO368" s="178"/>
      <c r="AP368" s="178"/>
      <c r="AQ368" s="178"/>
      <c r="AR368" s="178"/>
      <c r="AS368" s="178"/>
    </row>
    <row r="369" ht="16.5" customHeight="1" outlineLevel="1">
      <c r="A369" s="178"/>
      <c r="B369" s="141"/>
      <c r="C369" s="142"/>
      <c r="D369" s="72"/>
      <c r="E369" s="143"/>
      <c r="F369" s="71"/>
      <c r="G369" s="143"/>
      <c r="H369" s="71"/>
      <c r="I369" s="143"/>
      <c r="J369" s="71"/>
      <c r="K369" s="71"/>
      <c r="L369" s="71"/>
      <c r="M369" s="72"/>
      <c r="N369" s="198"/>
      <c r="O369" s="72"/>
      <c r="P369" s="199"/>
      <c r="Q369" s="71"/>
      <c r="R369" s="200"/>
      <c r="S369" s="72"/>
      <c r="T369" s="201"/>
      <c r="U369" s="72"/>
      <c r="V369" s="202"/>
      <c r="W369" s="71"/>
      <c r="X369" s="72"/>
      <c r="Y369" s="202"/>
      <c r="Z369" s="72"/>
      <c r="AA369" s="178"/>
      <c r="AB369" s="178"/>
      <c r="AC369" s="178"/>
      <c r="AD369" s="178"/>
      <c r="AE369" s="178"/>
      <c r="AF369" s="178"/>
      <c r="AG369" s="178"/>
      <c r="AH369" s="178"/>
      <c r="AI369" s="178"/>
      <c r="AJ369" s="178"/>
      <c r="AK369" s="178"/>
      <c r="AL369" s="178"/>
      <c r="AM369" s="178"/>
      <c r="AN369" s="178"/>
      <c r="AO369" s="178"/>
      <c r="AP369" s="178"/>
      <c r="AQ369" s="178"/>
      <c r="AR369" s="178"/>
      <c r="AS369" s="178"/>
    </row>
    <row r="370" ht="16.5" customHeight="1" outlineLevel="1">
      <c r="A370" s="178"/>
      <c r="B370" s="141"/>
      <c r="C370" s="142"/>
      <c r="D370" s="72"/>
      <c r="E370" s="143"/>
      <c r="F370" s="71"/>
      <c r="G370" s="143"/>
      <c r="H370" s="71"/>
      <c r="I370" s="143"/>
      <c r="J370" s="71"/>
      <c r="K370" s="71"/>
      <c r="L370" s="71"/>
      <c r="M370" s="72"/>
      <c r="N370" s="198"/>
      <c r="O370" s="72"/>
      <c r="P370" s="199"/>
      <c r="Q370" s="71"/>
      <c r="R370" s="200"/>
      <c r="S370" s="72"/>
      <c r="T370" s="201"/>
      <c r="U370" s="72"/>
      <c r="V370" s="202"/>
      <c r="W370" s="71"/>
      <c r="X370" s="72"/>
      <c r="Y370" s="202"/>
      <c r="Z370" s="72"/>
      <c r="AA370" s="178"/>
      <c r="AB370" s="178"/>
      <c r="AC370" s="178"/>
      <c r="AD370" s="178"/>
      <c r="AE370" s="178"/>
      <c r="AF370" s="178"/>
      <c r="AG370" s="178"/>
      <c r="AH370" s="178"/>
      <c r="AI370" s="178"/>
      <c r="AJ370" s="178"/>
      <c r="AK370" s="178"/>
      <c r="AL370" s="178"/>
      <c r="AM370" s="178"/>
      <c r="AN370" s="178"/>
      <c r="AO370" s="178"/>
      <c r="AP370" s="178"/>
      <c r="AQ370" s="178"/>
      <c r="AR370" s="178"/>
      <c r="AS370" s="178"/>
    </row>
    <row r="371" ht="16.5" customHeight="1" outlineLevel="1">
      <c r="A371" s="178"/>
      <c r="B371" s="141"/>
      <c r="C371" s="142"/>
      <c r="D371" s="72"/>
      <c r="E371" s="143"/>
      <c r="F371" s="71"/>
      <c r="G371" s="143"/>
      <c r="H371" s="71"/>
      <c r="I371" s="143"/>
      <c r="J371" s="71"/>
      <c r="K371" s="71"/>
      <c r="L371" s="71"/>
      <c r="M371" s="72"/>
      <c r="N371" s="198"/>
      <c r="O371" s="72"/>
      <c r="P371" s="199"/>
      <c r="Q371" s="71"/>
      <c r="R371" s="200"/>
      <c r="S371" s="72"/>
      <c r="T371" s="201"/>
      <c r="U371" s="72"/>
      <c r="V371" s="202"/>
      <c r="W371" s="71"/>
      <c r="X371" s="72"/>
      <c r="Y371" s="202"/>
      <c r="Z371" s="72"/>
      <c r="AA371" s="178"/>
      <c r="AB371" s="178"/>
      <c r="AC371" s="178"/>
      <c r="AD371" s="178"/>
      <c r="AE371" s="178"/>
      <c r="AF371" s="178"/>
      <c r="AG371" s="178"/>
      <c r="AH371" s="178"/>
      <c r="AI371" s="178"/>
      <c r="AJ371" s="178"/>
      <c r="AK371" s="178"/>
      <c r="AL371" s="178"/>
      <c r="AM371" s="178"/>
      <c r="AN371" s="178"/>
      <c r="AO371" s="178"/>
      <c r="AP371" s="178"/>
      <c r="AQ371" s="178"/>
      <c r="AR371" s="178"/>
      <c r="AS371" s="178"/>
    </row>
    <row r="372" ht="16.5" customHeight="1" outlineLevel="1">
      <c r="A372" s="178"/>
      <c r="B372" s="141"/>
      <c r="C372" s="142"/>
      <c r="D372" s="72"/>
      <c r="E372" s="143"/>
      <c r="F372" s="71"/>
      <c r="G372" s="143"/>
      <c r="H372" s="71"/>
      <c r="I372" s="143"/>
      <c r="J372" s="71"/>
      <c r="K372" s="71"/>
      <c r="L372" s="71"/>
      <c r="M372" s="72"/>
      <c r="N372" s="198"/>
      <c r="O372" s="72"/>
      <c r="P372" s="199"/>
      <c r="Q372" s="71"/>
      <c r="R372" s="200"/>
      <c r="S372" s="72"/>
      <c r="T372" s="201"/>
      <c r="U372" s="72"/>
      <c r="V372" s="202"/>
      <c r="W372" s="71"/>
      <c r="X372" s="72"/>
      <c r="Y372" s="202"/>
      <c r="Z372" s="72"/>
      <c r="AA372" s="178"/>
      <c r="AB372" s="178"/>
      <c r="AC372" s="178"/>
      <c r="AD372" s="178"/>
      <c r="AE372" s="178"/>
      <c r="AF372" s="178"/>
      <c r="AG372" s="178"/>
      <c r="AH372" s="178"/>
      <c r="AI372" s="178"/>
      <c r="AJ372" s="178"/>
      <c r="AK372" s="178"/>
      <c r="AL372" s="178"/>
      <c r="AM372" s="178"/>
      <c r="AN372" s="178"/>
      <c r="AO372" s="178"/>
      <c r="AP372" s="178"/>
      <c r="AQ372" s="178"/>
      <c r="AR372" s="178"/>
      <c r="AS372" s="178"/>
    </row>
    <row r="373" ht="16.5" customHeight="1" outlineLevel="1">
      <c r="A373" s="178"/>
      <c r="B373" s="141"/>
      <c r="C373" s="142"/>
      <c r="D373" s="72"/>
      <c r="E373" s="143"/>
      <c r="F373" s="71"/>
      <c r="G373" s="143"/>
      <c r="H373" s="71"/>
      <c r="I373" s="143"/>
      <c r="J373" s="71"/>
      <c r="K373" s="71"/>
      <c r="L373" s="71"/>
      <c r="M373" s="72"/>
      <c r="N373" s="198"/>
      <c r="O373" s="72"/>
      <c r="P373" s="199"/>
      <c r="Q373" s="71"/>
      <c r="R373" s="200"/>
      <c r="S373" s="72"/>
      <c r="T373" s="201"/>
      <c r="U373" s="72"/>
      <c r="V373" s="202"/>
      <c r="W373" s="71"/>
      <c r="X373" s="72"/>
      <c r="Y373" s="202"/>
      <c r="Z373" s="72"/>
      <c r="AA373" s="178"/>
      <c r="AB373" s="178"/>
      <c r="AC373" s="178"/>
      <c r="AD373" s="178"/>
      <c r="AE373" s="178"/>
      <c r="AF373" s="178"/>
      <c r="AG373" s="178"/>
      <c r="AH373" s="178"/>
      <c r="AI373" s="178"/>
      <c r="AJ373" s="178"/>
      <c r="AK373" s="178"/>
      <c r="AL373" s="178"/>
      <c r="AM373" s="178"/>
      <c r="AN373" s="178"/>
      <c r="AO373" s="178"/>
      <c r="AP373" s="178"/>
      <c r="AQ373" s="178"/>
      <c r="AR373" s="178"/>
      <c r="AS373" s="178"/>
    </row>
    <row r="374" ht="16.5" customHeight="1" outlineLevel="1">
      <c r="A374" s="178"/>
      <c r="B374" s="141"/>
      <c r="C374" s="142"/>
      <c r="D374" s="72"/>
      <c r="E374" s="143"/>
      <c r="F374" s="71"/>
      <c r="G374" s="143"/>
      <c r="H374" s="71"/>
      <c r="I374" s="143"/>
      <c r="J374" s="71"/>
      <c r="K374" s="71"/>
      <c r="L374" s="71"/>
      <c r="M374" s="72"/>
      <c r="N374" s="198"/>
      <c r="O374" s="72"/>
      <c r="P374" s="199"/>
      <c r="Q374" s="71"/>
      <c r="R374" s="200"/>
      <c r="S374" s="72"/>
      <c r="T374" s="201"/>
      <c r="U374" s="72"/>
      <c r="V374" s="202"/>
      <c r="W374" s="71"/>
      <c r="X374" s="72"/>
      <c r="Y374" s="202"/>
      <c r="Z374" s="72"/>
      <c r="AA374" s="178"/>
      <c r="AB374" s="178"/>
      <c r="AC374" s="178"/>
      <c r="AD374" s="178"/>
      <c r="AE374" s="178"/>
      <c r="AF374" s="178"/>
      <c r="AG374" s="178"/>
      <c r="AH374" s="178"/>
      <c r="AI374" s="178"/>
      <c r="AJ374" s="178"/>
      <c r="AK374" s="178"/>
      <c r="AL374" s="178"/>
      <c r="AM374" s="178"/>
      <c r="AN374" s="178"/>
      <c r="AO374" s="178"/>
      <c r="AP374" s="178"/>
      <c r="AQ374" s="178"/>
      <c r="AR374" s="178"/>
      <c r="AS374" s="178"/>
    </row>
    <row r="375" ht="16.5" customHeight="1" outlineLevel="1">
      <c r="A375" s="178"/>
      <c r="B375" s="141"/>
      <c r="C375" s="142"/>
      <c r="D375" s="72"/>
      <c r="E375" s="143"/>
      <c r="F375" s="71"/>
      <c r="G375" s="143"/>
      <c r="H375" s="71"/>
      <c r="I375" s="143"/>
      <c r="J375" s="71"/>
      <c r="K375" s="71"/>
      <c r="L375" s="71"/>
      <c r="M375" s="72"/>
      <c r="N375" s="198"/>
      <c r="O375" s="72"/>
      <c r="P375" s="199"/>
      <c r="Q375" s="71"/>
      <c r="R375" s="200"/>
      <c r="S375" s="72"/>
      <c r="T375" s="201"/>
      <c r="U375" s="72"/>
      <c r="V375" s="202"/>
      <c r="W375" s="71"/>
      <c r="X375" s="72"/>
      <c r="Y375" s="202"/>
      <c r="Z375" s="72"/>
      <c r="AA375" s="178"/>
      <c r="AB375" s="178"/>
      <c r="AC375" s="178"/>
      <c r="AD375" s="178"/>
      <c r="AE375" s="178"/>
      <c r="AF375" s="178"/>
      <c r="AG375" s="178"/>
      <c r="AH375" s="178"/>
      <c r="AI375" s="178"/>
      <c r="AJ375" s="178"/>
      <c r="AK375" s="178"/>
      <c r="AL375" s="178"/>
      <c r="AM375" s="178"/>
      <c r="AN375" s="178"/>
      <c r="AO375" s="178"/>
      <c r="AP375" s="178"/>
      <c r="AQ375" s="178"/>
      <c r="AR375" s="178"/>
      <c r="AS375" s="178"/>
    </row>
    <row r="376" ht="16.5" customHeight="1" outlineLevel="1">
      <c r="A376" s="178"/>
      <c r="B376" s="141"/>
      <c r="C376" s="142"/>
      <c r="D376" s="72"/>
      <c r="E376" s="143"/>
      <c r="F376" s="71"/>
      <c r="G376" s="143"/>
      <c r="H376" s="71"/>
      <c r="I376" s="143"/>
      <c r="J376" s="71"/>
      <c r="K376" s="71"/>
      <c r="L376" s="71"/>
      <c r="M376" s="72"/>
      <c r="N376" s="198"/>
      <c r="O376" s="72"/>
      <c r="P376" s="199"/>
      <c r="Q376" s="71"/>
      <c r="R376" s="200"/>
      <c r="S376" s="72"/>
      <c r="T376" s="201"/>
      <c r="U376" s="72"/>
      <c r="V376" s="202"/>
      <c r="W376" s="71"/>
      <c r="X376" s="72"/>
      <c r="Y376" s="202"/>
      <c r="Z376" s="72"/>
      <c r="AA376" s="178"/>
      <c r="AB376" s="178"/>
      <c r="AC376" s="178"/>
      <c r="AD376" s="178"/>
      <c r="AE376" s="178"/>
      <c r="AF376" s="178"/>
      <c r="AG376" s="178"/>
      <c r="AH376" s="178"/>
      <c r="AI376" s="178"/>
      <c r="AJ376" s="178"/>
      <c r="AK376" s="178"/>
      <c r="AL376" s="178"/>
      <c r="AM376" s="178"/>
      <c r="AN376" s="178"/>
      <c r="AO376" s="178"/>
      <c r="AP376" s="178"/>
      <c r="AQ376" s="178"/>
      <c r="AR376" s="178"/>
      <c r="AS376" s="178"/>
    </row>
    <row r="377" ht="16.5" customHeight="1" outlineLevel="1">
      <c r="A377" s="178"/>
      <c r="B377" s="141"/>
      <c r="C377" s="142"/>
      <c r="D377" s="72"/>
      <c r="E377" s="143"/>
      <c r="F377" s="71"/>
      <c r="G377" s="143"/>
      <c r="H377" s="71"/>
      <c r="I377" s="143"/>
      <c r="J377" s="71"/>
      <c r="K377" s="71"/>
      <c r="L377" s="71"/>
      <c r="M377" s="72"/>
      <c r="N377" s="198"/>
      <c r="O377" s="72"/>
      <c r="P377" s="199"/>
      <c r="Q377" s="71"/>
      <c r="R377" s="200"/>
      <c r="S377" s="72"/>
      <c r="T377" s="201"/>
      <c r="U377" s="72"/>
      <c r="V377" s="202"/>
      <c r="W377" s="71"/>
      <c r="X377" s="72"/>
      <c r="Y377" s="202"/>
      <c r="Z377" s="72"/>
      <c r="AA377" s="178"/>
      <c r="AB377" s="178"/>
      <c r="AC377" s="178"/>
      <c r="AD377" s="178"/>
      <c r="AE377" s="178"/>
      <c r="AF377" s="178"/>
      <c r="AG377" s="178"/>
      <c r="AH377" s="178"/>
      <c r="AI377" s="178"/>
      <c r="AJ377" s="178"/>
      <c r="AK377" s="178"/>
      <c r="AL377" s="178"/>
      <c r="AM377" s="178"/>
      <c r="AN377" s="178"/>
      <c r="AO377" s="178"/>
      <c r="AP377" s="178"/>
      <c r="AQ377" s="178"/>
      <c r="AR377" s="178"/>
      <c r="AS377" s="178"/>
    </row>
    <row r="378" ht="16.5" customHeight="1" outlineLevel="1">
      <c r="A378" s="178"/>
      <c r="B378" s="141"/>
      <c r="C378" s="142"/>
      <c r="D378" s="72"/>
      <c r="E378" s="143"/>
      <c r="F378" s="71"/>
      <c r="G378" s="143"/>
      <c r="H378" s="71"/>
      <c r="I378" s="143"/>
      <c r="J378" s="71"/>
      <c r="K378" s="71"/>
      <c r="L378" s="71"/>
      <c r="M378" s="72"/>
      <c r="N378" s="198"/>
      <c r="O378" s="72"/>
      <c r="P378" s="199"/>
      <c r="Q378" s="71"/>
      <c r="R378" s="200"/>
      <c r="S378" s="72"/>
      <c r="T378" s="201"/>
      <c r="U378" s="72"/>
      <c r="V378" s="202"/>
      <c r="W378" s="71"/>
      <c r="X378" s="72"/>
      <c r="Y378" s="202"/>
      <c r="Z378" s="72"/>
      <c r="AA378" s="178"/>
      <c r="AB378" s="178"/>
      <c r="AC378" s="178"/>
      <c r="AD378" s="178"/>
      <c r="AE378" s="178"/>
      <c r="AF378" s="178"/>
      <c r="AG378" s="178"/>
      <c r="AH378" s="178"/>
      <c r="AI378" s="178"/>
      <c r="AJ378" s="178"/>
      <c r="AK378" s="178"/>
      <c r="AL378" s="178"/>
      <c r="AM378" s="178"/>
      <c r="AN378" s="178"/>
      <c r="AO378" s="178"/>
      <c r="AP378" s="178"/>
      <c r="AQ378" s="178"/>
      <c r="AR378" s="178"/>
      <c r="AS378" s="178"/>
    </row>
    <row r="379" ht="16.5" customHeight="1" outlineLevel="1">
      <c r="A379" s="178"/>
      <c r="B379" s="141"/>
      <c r="C379" s="142"/>
      <c r="D379" s="72"/>
      <c r="E379" s="143"/>
      <c r="F379" s="71"/>
      <c r="G379" s="143"/>
      <c r="H379" s="71"/>
      <c r="I379" s="143"/>
      <c r="J379" s="71"/>
      <c r="K379" s="71"/>
      <c r="L379" s="71"/>
      <c r="M379" s="72"/>
      <c r="N379" s="198"/>
      <c r="O379" s="72"/>
      <c r="P379" s="199"/>
      <c r="Q379" s="71"/>
      <c r="R379" s="200"/>
      <c r="S379" s="72"/>
      <c r="T379" s="201"/>
      <c r="U379" s="72"/>
      <c r="V379" s="202"/>
      <c r="W379" s="71"/>
      <c r="X379" s="72"/>
      <c r="Y379" s="202"/>
      <c r="Z379" s="72"/>
      <c r="AA379" s="178"/>
      <c r="AB379" s="178"/>
      <c r="AC379" s="178"/>
      <c r="AD379" s="178"/>
      <c r="AE379" s="178"/>
      <c r="AF379" s="178"/>
      <c r="AG379" s="178"/>
      <c r="AH379" s="178"/>
      <c r="AI379" s="178"/>
      <c r="AJ379" s="178"/>
      <c r="AK379" s="178"/>
      <c r="AL379" s="178"/>
      <c r="AM379" s="178"/>
      <c r="AN379" s="178"/>
      <c r="AO379" s="178"/>
      <c r="AP379" s="178"/>
      <c r="AQ379" s="178"/>
      <c r="AR379" s="178"/>
      <c r="AS379" s="178"/>
    </row>
    <row r="380" ht="16.5" customHeight="1" outlineLevel="1">
      <c r="A380" s="178"/>
      <c r="B380" s="141"/>
      <c r="C380" s="142"/>
      <c r="D380" s="72"/>
      <c r="E380" s="143"/>
      <c r="F380" s="71"/>
      <c r="G380" s="143"/>
      <c r="H380" s="71"/>
      <c r="I380" s="143"/>
      <c r="J380" s="71"/>
      <c r="K380" s="71"/>
      <c r="L380" s="71"/>
      <c r="M380" s="72"/>
      <c r="N380" s="198"/>
      <c r="O380" s="72"/>
      <c r="P380" s="199"/>
      <c r="Q380" s="71"/>
      <c r="R380" s="200"/>
      <c r="S380" s="72"/>
      <c r="T380" s="201"/>
      <c r="U380" s="72"/>
      <c r="V380" s="202"/>
      <c r="W380" s="71"/>
      <c r="X380" s="72"/>
      <c r="Y380" s="202"/>
      <c r="Z380" s="72"/>
      <c r="AA380" s="178"/>
      <c r="AB380" s="178"/>
      <c r="AC380" s="178"/>
      <c r="AD380" s="178"/>
      <c r="AE380" s="178"/>
      <c r="AF380" s="178"/>
      <c r="AG380" s="178"/>
      <c r="AH380" s="178"/>
      <c r="AI380" s="178"/>
      <c r="AJ380" s="178"/>
      <c r="AK380" s="178"/>
      <c r="AL380" s="178"/>
      <c r="AM380" s="178"/>
      <c r="AN380" s="178"/>
      <c r="AO380" s="178"/>
      <c r="AP380" s="178"/>
      <c r="AQ380" s="178"/>
      <c r="AR380" s="178"/>
      <c r="AS380" s="178"/>
    </row>
    <row r="381" ht="16.5" customHeight="1" outlineLevel="1">
      <c r="A381" s="178"/>
      <c r="B381" s="141"/>
      <c r="C381" s="142"/>
      <c r="D381" s="72"/>
      <c r="E381" s="143"/>
      <c r="F381" s="71"/>
      <c r="G381" s="143"/>
      <c r="H381" s="71"/>
      <c r="I381" s="143"/>
      <c r="J381" s="71"/>
      <c r="K381" s="71"/>
      <c r="L381" s="71"/>
      <c r="M381" s="72"/>
      <c r="N381" s="198"/>
      <c r="O381" s="72"/>
      <c r="P381" s="199"/>
      <c r="Q381" s="71"/>
      <c r="R381" s="200"/>
      <c r="S381" s="72"/>
      <c r="T381" s="201"/>
      <c r="U381" s="72"/>
      <c r="V381" s="202"/>
      <c r="W381" s="71"/>
      <c r="X381" s="72"/>
      <c r="Y381" s="202"/>
      <c r="Z381" s="72"/>
      <c r="AA381" s="178"/>
      <c r="AB381" s="178"/>
      <c r="AC381" s="178"/>
      <c r="AD381" s="178"/>
      <c r="AE381" s="178"/>
      <c r="AF381" s="178"/>
      <c r="AG381" s="178"/>
      <c r="AH381" s="178"/>
      <c r="AI381" s="178"/>
      <c r="AJ381" s="178"/>
      <c r="AK381" s="178"/>
      <c r="AL381" s="178"/>
      <c r="AM381" s="178"/>
      <c r="AN381" s="178"/>
      <c r="AO381" s="178"/>
      <c r="AP381" s="178"/>
      <c r="AQ381" s="178"/>
      <c r="AR381" s="178"/>
      <c r="AS381" s="178"/>
    </row>
    <row r="382" ht="16.5" customHeight="1" outlineLevel="1">
      <c r="A382" s="178"/>
      <c r="B382" s="141"/>
      <c r="C382" s="142"/>
      <c r="D382" s="72"/>
      <c r="E382" s="143"/>
      <c r="F382" s="71"/>
      <c r="G382" s="143"/>
      <c r="H382" s="71"/>
      <c r="I382" s="143"/>
      <c r="J382" s="71"/>
      <c r="K382" s="71"/>
      <c r="L382" s="71"/>
      <c r="M382" s="72"/>
      <c r="N382" s="198"/>
      <c r="O382" s="72"/>
      <c r="P382" s="199"/>
      <c r="Q382" s="71"/>
      <c r="R382" s="200"/>
      <c r="S382" s="72"/>
      <c r="T382" s="201"/>
      <c r="U382" s="72"/>
      <c r="V382" s="202"/>
      <c r="W382" s="71"/>
      <c r="X382" s="72"/>
      <c r="Y382" s="202"/>
      <c r="Z382" s="72"/>
      <c r="AA382" s="178"/>
      <c r="AB382" s="178"/>
      <c r="AC382" s="178"/>
      <c r="AD382" s="178"/>
      <c r="AE382" s="178"/>
      <c r="AF382" s="178"/>
      <c r="AG382" s="178"/>
      <c r="AH382" s="178"/>
      <c r="AI382" s="178"/>
      <c r="AJ382" s="178"/>
      <c r="AK382" s="178"/>
      <c r="AL382" s="178"/>
      <c r="AM382" s="178"/>
      <c r="AN382" s="178"/>
      <c r="AO382" s="178"/>
      <c r="AP382" s="178"/>
      <c r="AQ382" s="178"/>
      <c r="AR382" s="178"/>
      <c r="AS382" s="178"/>
    </row>
    <row r="383" ht="16.5" customHeight="1" outlineLevel="1">
      <c r="A383" s="178"/>
      <c r="B383" s="141"/>
      <c r="C383" s="142"/>
      <c r="D383" s="72"/>
      <c r="E383" s="143"/>
      <c r="F383" s="71"/>
      <c r="G383" s="143"/>
      <c r="H383" s="71"/>
      <c r="I383" s="143"/>
      <c r="J383" s="71"/>
      <c r="K383" s="71"/>
      <c r="L383" s="71"/>
      <c r="M383" s="72"/>
      <c r="N383" s="198"/>
      <c r="O383" s="72"/>
      <c r="P383" s="199"/>
      <c r="Q383" s="71"/>
      <c r="R383" s="200"/>
      <c r="S383" s="72"/>
      <c r="T383" s="201"/>
      <c r="U383" s="72"/>
      <c r="V383" s="202"/>
      <c r="W383" s="71"/>
      <c r="X383" s="72"/>
      <c r="Y383" s="202"/>
      <c r="Z383" s="72"/>
      <c r="AA383" s="178"/>
      <c r="AB383" s="178"/>
      <c r="AC383" s="178"/>
      <c r="AD383" s="178"/>
      <c r="AE383" s="178"/>
      <c r="AF383" s="178"/>
      <c r="AG383" s="178"/>
      <c r="AH383" s="178"/>
      <c r="AI383" s="178"/>
      <c r="AJ383" s="178"/>
      <c r="AK383" s="178"/>
      <c r="AL383" s="178"/>
      <c r="AM383" s="178"/>
      <c r="AN383" s="178"/>
      <c r="AO383" s="178"/>
      <c r="AP383" s="178"/>
      <c r="AQ383" s="178"/>
      <c r="AR383" s="178"/>
      <c r="AS383" s="178"/>
    </row>
    <row r="384" ht="16.5" customHeight="1" outlineLevel="1">
      <c r="A384" s="178"/>
      <c r="B384" s="141"/>
      <c r="C384" s="142"/>
      <c r="D384" s="72"/>
      <c r="E384" s="143"/>
      <c r="F384" s="71"/>
      <c r="G384" s="143"/>
      <c r="H384" s="71"/>
      <c r="I384" s="143"/>
      <c r="J384" s="71"/>
      <c r="K384" s="71"/>
      <c r="L384" s="71"/>
      <c r="M384" s="72"/>
      <c r="N384" s="198"/>
      <c r="O384" s="72"/>
      <c r="P384" s="199"/>
      <c r="Q384" s="71"/>
      <c r="R384" s="200"/>
      <c r="S384" s="72"/>
      <c r="T384" s="201"/>
      <c r="U384" s="72"/>
      <c r="V384" s="202"/>
      <c r="W384" s="71"/>
      <c r="X384" s="72"/>
      <c r="Y384" s="202"/>
      <c r="Z384" s="72"/>
      <c r="AA384" s="178"/>
      <c r="AB384" s="178"/>
      <c r="AC384" s="178"/>
      <c r="AD384" s="178"/>
      <c r="AE384" s="178"/>
      <c r="AF384" s="178"/>
      <c r="AG384" s="178"/>
      <c r="AH384" s="178"/>
      <c r="AI384" s="178"/>
      <c r="AJ384" s="178"/>
      <c r="AK384" s="178"/>
      <c r="AL384" s="178"/>
      <c r="AM384" s="178"/>
      <c r="AN384" s="178"/>
      <c r="AO384" s="178"/>
      <c r="AP384" s="178"/>
      <c r="AQ384" s="178"/>
      <c r="AR384" s="178"/>
      <c r="AS384" s="178"/>
    </row>
    <row r="385" ht="16.5" customHeight="1" outlineLevel="1">
      <c r="A385" s="178"/>
      <c r="B385" s="141"/>
      <c r="C385" s="142"/>
      <c r="D385" s="72"/>
      <c r="E385" s="143"/>
      <c r="F385" s="71"/>
      <c r="G385" s="143"/>
      <c r="H385" s="71"/>
      <c r="I385" s="143"/>
      <c r="J385" s="71"/>
      <c r="K385" s="71"/>
      <c r="L385" s="71"/>
      <c r="M385" s="72"/>
      <c r="N385" s="198"/>
      <c r="O385" s="72"/>
      <c r="P385" s="199"/>
      <c r="Q385" s="71"/>
      <c r="R385" s="200"/>
      <c r="S385" s="72"/>
      <c r="T385" s="201"/>
      <c r="U385" s="72"/>
      <c r="V385" s="202"/>
      <c r="W385" s="71"/>
      <c r="X385" s="72"/>
      <c r="Y385" s="202"/>
      <c r="Z385" s="72"/>
      <c r="AA385" s="178"/>
      <c r="AB385" s="178"/>
      <c r="AC385" s="178"/>
      <c r="AD385" s="178"/>
      <c r="AE385" s="178"/>
      <c r="AF385" s="178"/>
      <c r="AG385" s="178"/>
      <c r="AH385" s="178"/>
      <c r="AI385" s="178"/>
      <c r="AJ385" s="178"/>
      <c r="AK385" s="178"/>
      <c r="AL385" s="178"/>
      <c r="AM385" s="178"/>
      <c r="AN385" s="178"/>
      <c r="AO385" s="178"/>
      <c r="AP385" s="178"/>
      <c r="AQ385" s="178"/>
      <c r="AR385" s="178"/>
      <c r="AS385" s="178"/>
    </row>
    <row r="386" ht="16.5" customHeight="1" outlineLevel="1">
      <c r="A386" s="178"/>
      <c r="B386" s="141"/>
      <c r="C386" s="142"/>
      <c r="D386" s="72"/>
      <c r="E386" s="143"/>
      <c r="F386" s="71"/>
      <c r="G386" s="143"/>
      <c r="H386" s="71"/>
      <c r="I386" s="143"/>
      <c r="J386" s="71"/>
      <c r="K386" s="71"/>
      <c r="L386" s="71"/>
      <c r="M386" s="72"/>
      <c r="N386" s="198"/>
      <c r="O386" s="72"/>
      <c r="P386" s="199"/>
      <c r="Q386" s="71"/>
      <c r="R386" s="200"/>
      <c r="S386" s="72"/>
      <c r="T386" s="201"/>
      <c r="U386" s="72"/>
      <c r="V386" s="202"/>
      <c r="W386" s="71"/>
      <c r="X386" s="72"/>
      <c r="Y386" s="202"/>
      <c r="Z386" s="72"/>
      <c r="AA386" s="178"/>
      <c r="AB386" s="178"/>
      <c r="AC386" s="178"/>
      <c r="AD386" s="178"/>
      <c r="AE386" s="178"/>
      <c r="AF386" s="178"/>
      <c r="AG386" s="178"/>
      <c r="AH386" s="178"/>
      <c r="AI386" s="178"/>
      <c r="AJ386" s="178"/>
      <c r="AK386" s="178"/>
      <c r="AL386" s="178"/>
      <c r="AM386" s="178"/>
      <c r="AN386" s="178"/>
      <c r="AO386" s="178"/>
      <c r="AP386" s="178"/>
      <c r="AQ386" s="178"/>
      <c r="AR386" s="178"/>
      <c r="AS386" s="178"/>
    </row>
    <row r="387" ht="16.5" customHeight="1" outlineLevel="1">
      <c r="A387" s="178"/>
      <c r="B387" s="141"/>
      <c r="C387" s="142"/>
      <c r="D387" s="72"/>
      <c r="E387" s="143"/>
      <c r="F387" s="71"/>
      <c r="G387" s="143"/>
      <c r="H387" s="71"/>
      <c r="I387" s="143"/>
      <c r="J387" s="71"/>
      <c r="K387" s="71"/>
      <c r="L387" s="71"/>
      <c r="M387" s="72"/>
      <c r="N387" s="198"/>
      <c r="O387" s="72"/>
      <c r="P387" s="199"/>
      <c r="Q387" s="71"/>
      <c r="R387" s="200"/>
      <c r="S387" s="72"/>
      <c r="T387" s="201"/>
      <c r="U387" s="72"/>
      <c r="V387" s="202"/>
      <c r="W387" s="71"/>
      <c r="X387" s="72"/>
      <c r="Y387" s="202"/>
      <c r="Z387" s="72"/>
      <c r="AA387" s="178"/>
      <c r="AB387" s="178"/>
      <c r="AC387" s="178"/>
      <c r="AD387" s="178"/>
      <c r="AE387" s="178"/>
      <c r="AF387" s="178"/>
      <c r="AG387" s="178"/>
      <c r="AH387" s="178"/>
      <c r="AI387" s="178"/>
      <c r="AJ387" s="178"/>
      <c r="AK387" s="178"/>
      <c r="AL387" s="178"/>
      <c r="AM387" s="178"/>
      <c r="AN387" s="178"/>
      <c r="AO387" s="178"/>
      <c r="AP387" s="178"/>
      <c r="AQ387" s="178"/>
      <c r="AR387" s="178"/>
      <c r="AS387" s="178"/>
    </row>
    <row r="388" ht="16.5" customHeight="1" outlineLevel="1">
      <c r="A388" s="178"/>
      <c r="B388" s="141"/>
      <c r="C388" s="142"/>
      <c r="D388" s="72"/>
      <c r="E388" s="143"/>
      <c r="F388" s="71"/>
      <c r="G388" s="143"/>
      <c r="H388" s="71"/>
      <c r="I388" s="143"/>
      <c r="J388" s="71"/>
      <c r="K388" s="71"/>
      <c r="L388" s="71"/>
      <c r="M388" s="72"/>
      <c r="N388" s="198"/>
      <c r="O388" s="72"/>
      <c r="P388" s="199"/>
      <c r="Q388" s="71"/>
      <c r="R388" s="200"/>
      <c r="S388" s="72"/>
      <c r="T388" s="201"/>
      <c r="U388" s="72"/>
      <c r="V388" s="202"/>
      <c r="W388" s="71"/>
      <c r="X388" s="72"/>
      <c r="Y388" s="202"/>
      <c r="Z388" s="72"/>
      <c r="AA388" s="178"/>
      <c r="AB388" s="178"/>
      <c r="AC388" s="178"/>
      <c r="AD388" s="178"/>
      <c r="AE388" s="178"/>
      <c r="AF388" s="178"/>
      <c r="AG388" s="178"/>
      <c r="AH388" s="178"/>
      <c r="AI388" s="178"/>
      <c r="AJ388" s="178"/>
      <c r="AK388" s="178"/>
      <c r="AL388" s="178"/>
      <c r="AM388" s="178"/>
      <c r="AN388" s="178"/>
      <c r="AO388" s="178"/>
      <c r="AP388" s="178"/>
      <c r="AQ388" s="178"/>
      <c r="AR388" s="178"/>
      <c r="AS388" s="178"/>
    </row>
    <row r="389" ht="16.5" customHeight="1" outlineLevel="1">
      <c r="A389" s="178"/>
      <c r="B389" s="141"/>
      <c r="C389" s="142"/>
      <c r="D389" s="72"/>
      <c r="E389" s="143"/>
      <c r="F389" s="71"/>
      <c r="G389" s="143"/>
      <c r="H389" s="71"/>
      <c r="I389" s="143"/>
      <c r="J389" s="71"/>
      <c r="K389" s="71"/>
      <c r="L389" s="71"/>
      <c r="M389" s="72"/>
      <c r="N389" s="198"/>
      <c r="O389" s="72"/>
      <c r="P389" s="199"/>
      <c r="Q389" s="71"/>
      <c r="R389" s="200"/>
      <c r="S389" s="72"/>
      <c r="T389" s="201"/>
      <c r="U389" s="72"/>
      <c r="V389" s="202"/>
      <c r="W389" s="71"/>
      <c r="X389" s="72"/>
      <c r="Y389" s="202"/>
      <c r="Z389" s="72"/>
      <c r="AA389" s="178"/>
      <c r="AB389" s="178"/>
      <c r="AC389" s="178"/>
      <c r="AD389" s="178"/>
      <c r="AE389" s="178"/>
      <c r="AF389" s="178"/>
      <c r="AG389" s="178"/>
      <c r="AH389" s="178"/>
      <c r="AI389" s="178"/>
      <c r="AJ389" s="178"/>
      <c r="AK389" s="178"/>
      <c r="AL389" s="178"/>
      <c r="AM389" s="178"/>
      <c r="AN389" s="178"/>
      <c r="AO389" s="178"/>
      <c r="AP389" s="178"/>
      <c r="AQ389" s="178"/>
      <c r="AR389" s="178"/>
      <c r="AS389" s="178"/>
    </row>
    <row r="390" ht="16.5" customHeight="1" outlineLevel="1">
      <c r="A390" s="178"/>
      <c r="B390" s="141"/>
      <c r="C390" s="142"/>
      <c r="D390" s="72"/>
      <c r="E390" s="143"/>
      <c r="F390" s="71"/>
      <c r="G390" s="143"/>
      <c r="H390" s="71"/>
      <c r="I390" s="143"/>
      <c r="J390" s="71"/>
      <c r="K390" s="71"/>
      <c r="L390" s="71"/>
      <c r="M390" s="72"/>
      <c r="N390" s="198"/>
      <c r="O390" s="72"/>
      <c r="P390" s="199"/>
      <c r="Q390" s="71"/>
      <c r="R390" s="200"/>
      <c r="S390" s="72"/>
      <c r="T390" s="201"/>
      <c r="U390" s="72"/>
      <c r="V390" s="202"/>
      <c r="W390" s="71"/>
      <c r="X390" s="72"/>
      <c r="Y390" s="202"/>
      <c r="Z390" s="72"/>
      <c r="AA390" s="178"/>
      <c r="AB390" s="178"/>
      <c r="AC390" s="178"/>
      <c r="AD390" s="178"/>
      <c r="AE390" s="178"/>
      <c r="AF390" s="178"/>
      <c r="AG390" s="178"/>
      <c r="AH390" s="178"/>
      <c r="AI390" s="178"/>
      <c r="AJ390" s="178"/>
      <c r="AK390" s="178"/>
      <c r="AL390" s="178"/>
      <c r="AM390" s="178"/>
      <c r="AN390" s="178"/>
      <c r="AO390" s="178"/>
      <c r="AP390" s="178"/>
      <c r="AQ390" s="178"/>
      <c r="AR390" s="178"/>
      <c r="AS390" s="178"/>
    </row>
    <row r="391" ht="16.5" customHeight="1" outlineLevel="1">
      <c r="A391" s="178"/>
      <c r="B391" s="141"/>
      <c r="C391" s="142"/>
      <c r="D391" s="72"/>
      <c r="E391" s="143"/>
      <c r="F391" s="71"/>
      <c r="G391" s="143"/>
      <c r="H391" s="71"/>
      <c r="I391" s="143"/>
      <c r="J391" s="71"/>
      <c r="K391" s="71"/>
      <c r="L391" s="71"/>
      <c r="M391" s="72"/>
      <c r="N391" s="198"/>
      <c r="O391" s="72"/>
      <c r="P391" s="199"/>
      <c r="Q391" s="71"/>
      <c r="R391" s="200"/>
      <c r="S391" s="72"/>
      <c r="T391" s="201"/>
      <c r="U391" s="72"/>
      <c r="V391" s="202"/>
      <c r="W391" s="71"/>
      <c r="X391" s="72"/>
      <c r="Y391" s="202"/>
      <c r="Z391" s="72"/>
      <c r="AA391" s="178"/>
      <c r="AB391" s="178"/>
      <c r="AC391" s="178"/>
      <c r="AD391" s="178"/>
      <c r="AE391" s="178"/>
      <c r="AF391" s="178"/>
      <c r="AG391" s="178"/>
      <c r="AH391" s="178"/>
      <c r="AI391" s="178"/>
      <c r="AJ391" s="178"/>
      <c r="AK391" s="178"/>
      <c r="AL391" s="178"/>
      <c r="AM391" s="178"/>
      <c r="AN391" s="178"/>
      <c r="AO391" s="178"/>
      <c r="AP391" s="178"/>
      <c r="AQ391" s="178"/>
      <c r="AR391" s="178"/>
      <c r="AS391" s="178"/>
    </row>
    <row r="392" ht="16.5" customHeight="1" outlineLevel="1">
      <c r="A392" s="178"/>
      <c r="B392" s="141"/>
      <c r="C392" s="142"/>
      <c r="D392" s="72"/>
      <c r="E392" s="143"/>
      <c r="F392" s="71"/>
      <c r="G392" s="143"/>
      <c r="H392" s="71"/>
      <c r="I392" s="143"/>
      <c r="J392" s="71"/>
      <c r="K392" s="71"/>
      <c r="L392" s="71"/>
      <c r="M392" s="72"/>
      <c r="N392" s="198"/>
      <c r="O392" s="72"/>
      <c r="P392" s="199"/>
      <c r="Q392" s="71"/>
      <c r="R392" s="200"/>
      <c r="S392" s="72"/>
      <c r="T392" s="201"/>
      <c r="U392" s="72"/>
      <c r="V392" s="202"/>
      <c r="W392" s="71"/>
      <c r="X392" s="72"/>
      <c r="Y392" s="202"/>
      <c r="Z392" s="72"/>
      <c r="AA392" s="178"/>
      <c r="AB392" s="178"/>
      <c r="AC392" s="178"/>
      <c r="AD392" s="178"/>
      <c r="AE392" s="178"/>
      <c r="AF392" s="178"/>
      <c r="AG392" s="178"/>
      <c r="AH392" s="178"/>
      <c r="AI392" s="178"/>
      <c r="AJ392" s="178"/>
      <c r="AK392" s="178"/>
      <c r="AL392" s="178"/>
      <c r="AM392" s="178"/>
      <c r="AN392" s="178"/>
      <c r="AO392" s="178"/>
      <c r="AP392" s="178"/>
      <c r="AQ392" s="178"/>
      <c r="AR392" s="178"/>
      <c r="AS392" s="178"/>
    </row>
    <row r="393" ht="16.5" customHeight="1" outlineLevel="1">
      <c r="A393" s="178"/>
      <c r="B393" s="141"/>
      <c r="C393" s="142"/>
      <c r="D393" s="72"/>
      <c r="E393" s="143"/>
      <c r="F393" s="71"/>
      <c r="G393" s="143"/>
      <c r="H393" s="71"/>
      <c r="I393" s="143"/>
      <c r="J393" s="71"/>
      <c r="K393" s="71"/>
      <c r="L393" s="71"/>
      <c r="M393" s="72"/>
      <c r="N393" s="198"/>
      <c r="O393" s="72"/>
      <c r="P393" s="199"/>
      <c r="Q393" s="71"/>
      <c r="R393" s="200"/>
      <c r="S393" s="72"/>
      <c r="T393" s="201"/>
      <c r="U393" s="72"/>
      <c r="V393" s="202"/>
      <c r="W393" s="71"/>
      <c r="X393" s="72"/>
      <c r="Y393" s="202"/>
      <c r="Z393" s="72"/>
      <c r="AA393" s="178"/>
      <c r="AB393" s="178"/>
      <c r="AC393" s="178"/>
      <c r="AD393" s="178"/>
      <c r="AE393" s="178"/>
      <c r="AF393" s="178"/>
      <c r="AG393" s="178"/>
      <c r="AH393" s="178"/>
      <c r="AI393" s="178"/>
      <c r="AJ393" s="178"/>
      <c r="AK393" s="178"/>
      <c r="AL393" s="178"/>
      <c r="AM393" s="178"/>
      <c r="AN393" s="178"/>
      <c r="AO393" s="178"/>
      <c r="AP393" s="178"/>
      <c r="AQ393" s="178"/>
      <c r="AR393" s="178"/>
      <c r="AS393" s="178"/>
    </row>
    <row r="394" ht="16.5" customHeight="1" outlineLevel="1">
      <c r="A394" s="178"/>
      <c r="B394" s="141"/>
      <c r="C394" s="142"/>
      <c r="D394" s="72"/>
      <c r="E394" s="143"/>
      <c r="F394" s="71"/>
      <c r="G394" s="143"/>
      <c r="H394" s="71"/>
      <c r="I394" s="143"/>
      <c r="J394" s="71"/>
      <c r="K394" s="71"/>
      <c r="L394" s="71"/>
      <c r="M394" s="72"/>
      <c r="N394" s="198"/>
      <c r="O394" s="72"/>
      <c r="P394" s="199"/>
      <c r="Q394" s="71"/>
      <c r="R394" s="200"/>
      <c r="S394" s="72"/>
      <c r="T394" s="201"/>
      <c r="U394" s="72"/>
      <c r="V394" s="202"/>
      <c r="W394" s="71"/>
      <c r="X394" s="72"/>
      <c r="Y394" s="202"/>
      <c r="Z394" s="72"/>
      <c r="AA394" s="178"/>
      <c r="AB394" s="178"/>
      <c r="AC394" s="178"/>
      <c r="AD394" s="178"/>
      <c r="AE394" s="178"/>
      <c r="AF394" s="178"/>
      <c r="AG394" s="178"/>
      <c r="AH394" s="178"/>
      <c r="AI394" s="178"/>
      <c r="AJ394" s="178"/>
      <c r="AK394" s="178"/>
      <c r="AL394" s="178"/>
      <c r="AM394" s="178"/>
      <c r="AN394" s="178"/>
      <c r="AO394" s="178"/>
      <c r="AP394" s="178"/>
      <c r="AQ394" s="178"/>
      <c r="AR394" s="178"/>
      <c r="AS394" s="178"/>
    </row>
    <row r="395" ht="16.5" customHeight="1" outlineLevel="1">
      <c r="A395" s="178"/>
      <c r="B395" s="141"/>
      <c r="C395" s="142"/>
      <c r="D395" s="72"/>
      <c r="E395" s="143"/>
      <c r="F395" s="71"/>
      <c r="G395" s="143"/>
      <c r="H395" s="71"/>
      <c r="I395" s="143"/>
      <c r="J395" s="71"/>
      <c r="K395" s="71"/>
      <c r="L395" s="71"/>
      <c r="M395" s="72"/>
      <c r="N395" s="198"/>
      <c r="O395" s="72"/>
      <c r="P395" s="199"/>
      <c r="Q395" s="71"/>
      <c r="R395" s="200"/>
      <c r="S395" s="72"/>
      <c r="T395" s="201"/>
      <c r="U395" s="72"/>
      <c r="V395" s="202"/>
      <c r="W395" s="71"/>
      <c r="X395" s="72"/>
      <c r="Y395" s="202"/>
      <c r="Z395" s="72"/>
      <c r="AA395" s="178"/>
      <c r="AB395" s="178"/>
      <c r="AC395" s="178"/>
      <c r="AD395" s="178"/>
      <c r="AE395" s="178"/>
      <c r="AF395" s="178"/>
      <c r="AG395" s="178"/>
      <c r="AH395" s="178"/>
      <c r="AI395" s="178"/>
      <c r="AJ395" s="178"/>
      <c r="AK395" s="178"/>
      <c r="AL395" s="178"/>
      <c r="AM395" s="178"/>
      <c r="AN395" s="178"/>
      <c r="AO395" s="178"/>
      <c r="AP395" s="178"/>
      <c r="AQ395" s="178"/>
      <c r="AR395" s="178"/>
      <c r="AS395" s="178"/>
    </row>
    <row r="396" ht="16.5" customHeight="1" outlineLevel="1">
      <c r="A396" s="178"/>
      <c r="B396" s="141"/>
      <c r="C396" s="142"/>
      <c r="D396" s="72"/>
      <c r="E396" s="143"/>
      <c r="F396" s="71"/>
      <c r="G396" s="143"/>
      <c r="H396" s="71"/>
      <c r="I396" s="143"/>
      <c r="J396" s="71"/>
      <c r="K396" s="71"/>
      <c r="L396" s="71"/>
      <c r="M396" s="72"/>
      <c r="N396" s="198"/>
      <c r="O396" s="72"/>
      <c r="P396" s="199"/>
      <c r="Q396" s="71"/>
      <c r="R396" s="200"/>
      <c r="S396" s="72"/>
      <c r="T396" s="201"/>
      <c r="U396" s="72"/>
      <c r="V396" s="202"/>
      <c r="W396" s="71"/>
      <c r="X396" s="72"/>
      <c r="Y396" s="202"/>
      <c r="Z396" s="72"/>
      <c r="AA396" s="178"/>
      <c r="AB396" s="178"/>
      <c r="AC396" s="178"/>
      <c r="AD396" s="178"/>
      <c r="AE396" s="178"/>
      <c r="AF396" s="178"/>
      <c r="AG396" s="178"/>
      <c r="AH396" s="178"/>
      <c r="AI396" s="178"/>
      <c r="AJ396" s="178"/>
      <c r="AK396" s="178"/>
      <c r="AL396" s="178"/>
      <c r="AM396" s="178"/>
      <c r="AN396" s="178"/>
      <c r="AO396" s="178"/>
      <c r="AP396" s="178"/>
      <c r="AQ396" s="178"/>
      <c r="AR396" s="178"/>
      <c r="AS396" s="178"/>
    </row>
    <row r="397" ht="16.5" customHeight="1" outlineLevel="1">
      <c r="A397" s="178"/>
      <c r="B397" s="141"/>
      <c r="C397" s="142"/>
      <c r="D397" s="72"/>
      <c r="E397" s="143"/>
      <c r="F397" s="71"/>
      <c r="G397" s="143"/>
      <c r="H397" s="71"/>
      <c r="I397" s="143"/>
      <c r="J397" s="71"/>
      <c r="K397" s="71"/>
      <c r="L397" s="71"/>
      <c r="M397" s="72"/>
      <c r="N397" s="198"/>
      <c r="O397" s="72"/>
      <c r="P397" s="199"/>
      <c r="Q397" s="71"/>
      <c r="R397" s="200"/>
      <c r="S397" s="72"/>
      <c r="T397" s="201"/>
      <c r="U397" s="72"/>
      <c r="V397" s="202"/>
      <c r="W397" s="71"/>
      <c r="X397" s="72"/>
      <c r="Y397" s="202"/>
      <c r="Z397" s="72"/>
      <c r="AA397" s="178"/>
      <c r="AB397" s="178"/>
      <c r="AC397" s="178"/>
      <c r="AD397" s="178"/>
      <c r="AE397" s="178"/>
      <c r="AF397" s="178"/>
      <c r="AG397" s="178"/>
      <c r="AH397" s="178"/>
      <c r="AI397" s="178"/>
      <c r="AJ397" s="178"/>
      <c r="AK397" s="178"/>
      <c r="AL397" s="178"/>
      <c r="AM397" s="178"/>
      <c r="AN397" s="178"/>
      <c r="AO397" s="178"/>
      <c r="AP397" s="178"/>
      <c r="AQ397" s="178"/>
      <c r="AR397" s="178"/>
      <c r="AS397" s="178"/>
    </row>
    <row r="398" ht="16.5" customHeight="1" outlineLevel="1">
      <c r="A398" s="178"/>
      <c r="B398" s="141"/>
      <c r="C398" s="142"/>
      <c r="D398" s="72"/>
      <c r="E398" s="143"/>
      <c r="F398" s="71"/>
      <c r="G398" s="143"/>
      <c r="H398" s="71"/>
      <c r="I398" s="143"/>
      <c r="J398" s="71"/>
      <c r="K398" s="71"/>
      <c r="L398" s="71"/>
      <c r="M398" s="72"/>
      <c r="N398" s="198"/>
      <c r="O398" s="72"/>
      <c r="P398" s="199"/>
      <c r="Q398" s="71"/>
      <c r="R398" s="200"/>
      <c r="S398" s="72"/>
      <c r="T398" s="201"/>
      <c r="U398" s="72"/>
      <c r="V398" s="202"/>
      <c r="W398" s="71"/>
      <c r="X398" s="72"/>
      <c r="Y398" s="202"/>
      <c r="Z398" s="72"/>
      <c r="AA398" s="178"/>
      <c r="AB398" s="178"/>
      <c r="AC398" s="178"/>
      <c r="AD398" s="178"/>
      <c r="AE398" s="178"/>
      <c r="AF398" s="178"/>
      <c r="AG398" s="178"/>
      <c r="AH398" s="178"/>
      <c r="AI398" s="178"/>
      <c r="AJ398" s="178"/>
      <c r="AK398" s="178"/>
      <c r="AL398" s="178"/>
      <c r="AM398" s="178"/>
      <c r="AN398" s="178"/>
      <c r="AO398" s="178"/>
      <c r="AP398" s="178"/>
      <c r="AQ398" s="178"/>
      <c r="AR398" s="178"/>
      <c r="AS398" s="178"/>
    </row>
    <row r="399" ht="16.5" customHeight="1" outlineLevel="1">
      <c r="A399" s="178"/>
      <c r="B399" s="141"/>
      <c r="C399" s="142"/>
      <c r="D399" s="72"/>
      <c r="E399" s="143"/>
      <c r="F399" s="71"/>
      <c r="G399" s="143"/>
      <c r="H399" s="71"/>
      <c r="I399" s="143"/>
      <c r="J399" s="71"/>
      <c r="K399" s="71"/>
      <c r="L399" s="71"/>
      <c r="M399" s="72"/>
      <c r="N399" s="198"/>
      <c r="O399" s="72"/>
      <c r="P399" s="199"/>
      <c r="Q399" s="71"/>
      <c r="R399" s="200"/>
      <c r="S399" s="72"/>
      <c r="T399" s="201"/>
      <c r="U399" s="72"/>
      <c r="V399" s="202"/>
      <c r="W399" s="71"/>
      <c r="X399" s="72"/>
      <c r="Y399" s="202"/>
      <c r="Z399" s="72"/>
      <c r="AA399" s="178"/>
      <c r="AB399" s="178"/>
      <c r="AC399" s="178"/>
      <c r="AD399" s="178"/>
      <c r="AE399" s="178"/>
      <c r="AF399" s="178"/>
      <c r="AG399" s="178"/>
      <c r="AH399" s="178"/>
      <c r="AI399" s="178"/>
      <c r="AJ399" s="178"/>
      <c r="AK399" s="178"/>
      <c r="AL399" s="178"/>
      <c r="AM399" s="178"/>
      <c r="AN399" s="178"/>
      <c r="AO399" s="178"/>
      <c r="AP399" s="178"/>
      <c r="AQ399" s="178"/>
      <c r="AR399" s="178"/>
      <c r="AS399" s="178"/>
    </row>
    <row r="400" ht="16.5" customHeight="1" outlineLevel="1">
      <c r="A400" s="178"/>
      <c r="B400" s="141"/>
      <c r="C400" s="142"/>
      <c r="D400" s="72"/>
      <c r="E400" s="143"/>
      <c r="F400" s="71"/>
      <c r="G400" s="143"/>
      <c r="H400" s="71"/>
      <c r="I400" s="143"/>
      <c r="J400" s="71"/>
      <c r="K400" s="71"/>
      <c r="L400" s="71"/>
      <c r="M400" s="72"/>
      <c r="N400" s="198"/>
      <c r="O400" s="72"/>
      <c r="P400" s="199"/>
      <c r="Q400" s="71"/>
      <c r="R400" s="200"/>
      <c r="S400" s="72"/>
      <c r="T400" s="201"/>
      <c r="U400" s="72"/>
      <c r="V400" s="202"/>
      <c r="W400" s="71"/>
      <c r="X400" s="72"/>
      <c r="Y400" s="202"/>
      <c r="Z400" s="72"/>
      <c r="AA400" s="178"/>
      <c r="AB400" s="178"/>
      <c r="AC400" s="178"/>
      <c r="AD400" s="178"/>
      <c r="AE400" s="178"/>
      <c r="AF400" s="178"/>
      <c r="AG400" s="178"/>
      <c r="AH400" s="178"/>
      <c r="AI400" s="178"/>
      <c r="AJ400" s="178"/>
      <c r="AK400" s="178"/>
      <c r="AL400" s="178"/>
      <c r="AM400" s="178"/>
      <c r="AN400" s="178"/>
      <c r="AO400" s="178"/>
      <c r="AP400" s="178"/>
      <c r="AQ400" s="178"/>
      <c r="AR400" s="178"/>
      <c r="AS400" s="178"/>
    </row>
    <row r="401" ht="16.5" customHeight="1" outlineLevel="1">
      <c r="A401" s="178"/>
      <c r="B401" s="141"/>
      <c r="C401" s="142"/>
      <c r="D401" s="72"/>
      <c r="E401" s="143"/>
      <c r="F401" s="71"/>
      <c r="G401" s="143"/>
      <c r="H401" s="71"/>
      <c r="I401" s="143"/>
      <c r="J401" s="71"/>
      <c r="K401" s="71"/>
      <c r="L401" s="71"/>
      <c r="M401" s="72"/>
      <c r="N401" s="198"/>
      <c r="O401" s="72"/>
      <c r="P401" s="199"/>
      <c r="Q401" s="71"/>
      <c r="R401" s="200"/>
      <c r="S401" s="72"/>
      <c r="T401" s="201"/>
      <c r="U401" s="72"/>
      <c r="V401" s="202"/>
      <c r="W401" s="71"/>
      <c r="X401" s="72"/>
      <c r="Y401" s="202"/>
      <c r="Z401" s="72"/>
      <c r="AA401" s="178"/>
      <c r="AB401" s="178"/>
      <c r="AC401" s="178"/>
      <c r="AD401" s="178"/>
      <c r="AE401" s="178"/>
      <c r="AF401" s="178"/>
      <c r="AG401" s="178"/>
      <c r="AH401" s="178"/>
      <c r="AI401" s="178"/>
      <c r="AJ401" s="178"/>
      <c r="AK401" s="178"/>
      <c r="AL401" s="178"/>
      <c r="AM401" s="178"/>
      <c r="AN401" s="178"/>
      <c r="AO401" s="178"/>
      <c r="AP401" s="178"/>
      <c r="AQ401" s="178"/>
      <c r="AR401" s="178"/>
      <c r="AS401" s="178"/>
    </row>
    <row r="402" ht="16.5" customHeight="1" outlineLevel="1">
      <c r="A402" s="178"/>
      <c r="B402" s="141"/>
      <c r="C402" s="142"/>
      <c r="D402" s="72"/>
      <c r="E402" s="143"/>
      <c r="F402" s="71"/>
      <c r="G402" s="143"/>
      <c r="H402" s="71"/>
      <c r="I402" s="143"/>
      <c r="J402" s="71"/>
      <c r="K402" s="71"/>
      <c r="L402" s="71"/>
      <c r="M402" s="72"/>
      <c r="N402" s="198"/>
      <c r="O402" s="72"/>
      <c r="P402" s="199"/>
      <c r="Q402" s="71"/>
      <c r="R402" s="200"/>
      <c r="S402" s="72"/>
      <c r="T402" s="201"/>
      <c r="U402" s="72"/>
      <c r="V402" s="202"/>
      <c r="W402" s="71"/>
      <c r="X402" s="72"/>
      <c r="Y402" s="202"/>
      <c r="Z402" s="72"/>
      <c r="AA402" s="178"/>
      <c r="AB402" s="178"/>
      <c r="AC402" s="178"/>
      <c r="AD402" s="178"/>
      <c r="AE402" s="178"/>
      <c r="AF402" s="178"/>
      <c r="AG402" s="178"/>
      <c r="AH402" s="178"/>
      <c r="AI402" s="178"/>
      <c r="AJ402" s="178"/>
      <c r="AK402" s="178"/>
      <c r="AL402" s="178"/>
      <c r="AM402" s="178"/>
      <c r="AN402" s="178"/>
      <c r="AO402" s="178"/>
      <c r="AP402" s="178"/>
      <c r="AQ402" s="178"/>
      <c r="AR402" s="178"/>
      <c r="AS402" s="178"/>
    </row>
    <row r="403" ht="16.5" customHeight="1" outlineLevel="1">
      <c r="A403" s="178"/>
      <c r="B403" s="141"/>
      <c r="C403" s="142"/>
      <c r="D403" s="72"/>
      <c r="E403" s="143"/>
      <c r="F403" s="71"/>
      <c r="G403" s="143"/>
      <c r="H403" s="71"/>
      <c r="I403" s="143"/>
      <c r="J403" s="71"/>
      <c r="K403" s="71"/>
      <c r="L403" s="71"/>
      <c r="M403" s="72"/>
      <c r="N403" s="198"/>
      <c r="O403" s="72"/>
      <c r="P403" s="199"/>
      <c r="Q403" s="71"/>
      <c r="R403" s="200"/>
      <c r="S403" s="72"/>
      <c r="T403" s="201"/>
      <c r="U403" s="72"/>
      <c r="V403" s="202"/>
      <c r="W403" s="71"/>
      <c r="X403" s="72"/>
      <c r="Y403" s="202"/>
      <c r="Z403" s="72"/>
      <c r="AA403" s="178"/>
      <c r="AB403" s="178"/>
      <c r="AC403" s="178"/>
      <c r="AD403" s="178"/>
      <c r="AE403" s="178"/>
      <c r="AF403" s="178"/>
      <c r="AG403" s="178"/>
      <c r="AH403" s="178"/>
      <c r="AI403" s="178"/>
      <c r="AJ403" s="178"/>
      <c r="AK403" s="178"/>
      <c r="AL403" s="178"/>
      <c r="AM403" s="178"/>
      <c r="AN403" s="178"/>
      <c r="AO403" s="178"/>
      <c r="AP403" s="178"/>
      <c r="AQ403" s="178"/>
      <c r="AR403" s="178"/>
      <c r="AS403" s="178"/>
    </row>
    <row r="404" ht="16.5" customHeight="1" outlineLevel="1">
      <c r="A404" s="178"/>
      <c r="B404" s="141"/>
      <c r="C404" s="142"/>
      <c r="D404" s="72"/>
      <c r="E404" s="143"/>
      <c r="F404" s="71"/>
      <c r="G404" s="143"/>
      <c r="H404" s="71"/>
      <c r="I404" s="143"/>
      <c r="J404" s="71"/>
      <c r="K404" s="71"/>
      <c r="L404" s="71"/>
      <c r="M404" s="72"/>
      <c r="N404" s="198"/>
      <c r="O404" s="72"/>
      <c r="P404" s="199"/>
      <c r="Q404" s="71"/>
      <c r="R404" s="200"/>
      <c r="S404" s="72"/>
      <c r="T404" s="201"/>
      <c r="U404" s="72"/>
      <c r="V404" s="202"/>
      <c r="W404" s="71"/>
      <c r="X404" s="72"/>
      <c r="Y404" s="202"/>
      <c r="Z404" s="72"/>
      <c r="AA404" s="178"/>
      <c r="AB404" s="178"/>
      <c r="AC404" s="178"/>
      <c r="AD404" s="178"/>
      <c r="AE404" s="178"/>
      <c r="AF404" s="178"/>
      <c r="AG404" s="178"/>
      <c r="AH404" s="178"/>
      <c r="AI404" s="178"/>
      <c r="AJ404" s="178"/>
      <c r="AK404" s="178"/>
      <c r="AL404" s="178"/>
      <c r="AM404" s="178"/>
      <c r="AN404" s="178"/>
      <c r="AO404" s="178"/>
      <c r="AP404" s="178"/>
      <c r="AQ404" s="178"/>
      <c r="AR404" s="178"/>
      <c r="AS404" s="178"/>
    </row>
    <row r="405" ht="16.5" customHeight="1" outlineLevel="1">
      <c r="A405" s="178"/>
      <c r="B405" s="141"/>
      <c r="C405" s="142"/>
      <c r="D405" s="72"/>
      <c r="E405" s="143"/>
      <c r="F405" s="71"/>
      <c r="G405" s="143"/>
      <c r="H405" s="71"/>
      <c r="I405" s="143"/>
      <c r="J405" s="71"/>
      <c r="K405" s="71"/>
      <c r="L405" s="71"/>
      <c r="M405" s="72"/>
      <c r="N405" s="198"/>
      <c r="O405" s="72"/>
      <c r="P405" s="199"/>
      <c r="Q405" s="71"/>
      <c r="R405" s="200"/>
      <c r="S405" s="72"/>
      <c r="T405" s="201"/>
      <c r="U405" s="72"/>
      <c r="V405" s="202"/>
      <c r="W405" s="71"/>
      <c r="X405" s="72"/>
      <c r="Y405" s="202"/>
      <c r="Z405" s="72"/>
      <c r="AA405" s="178"/>
      <c r="AB405" s="178"/>
      <c r="AC405" s="178"/>
      <c r="AD405" s="178"/>
      <c r="AE405" s="178"/>
      <c r="AF405" s="178"/>
      <c r="AG405" s="178"/>
      <c r="AH405" s="178"/>
      <c r="AI405" s="178"/>
      <c r="AJ405" s="178"/>
      <c r="AK405" s="178"/>
      <c r="AL405" s="178"/>
      <c r="AM405" s="178"/>
      <c r="AN405" s="178"/>
      <c r="AO405" s="178"/>
      <c r="AP405" s="178"/>
      <c r="AQ405" s="178"/>
      <c r="AR405" s="178"/>
      <c r="AS405" s="178"/>
    </row>
    <row r="406" ht="16.5" customHeight="1" outlineLevel="1">
      <c r="A406" s="178"/>
      <c r="B406" s="141"/>
      <c r="C406" s="142"/>
      <c r="D406" s="72"/>
      <c r="E406" s="143"/>
      <c r="F406" s="71"/>
      <c r="G406" s="143"/>
      <c r="H406" s="71"/>
      <c r="I406" s="143"/>
      <c r="J406" s="71"/>
      <c r="K406" s="71"/>
      <c r="L406" s="71"/>
      <c r="M406" s="72"/>
      <c r="N406" s="198"/>
      <c r="O406" s="72"/>
      <c r="P406" s="199"/>
      <c r="Q406" s="71"/>
      <c r="R406" s="200"/>
      <c r="S406" s="72"/>
      <c r="T406" s="201"/>
      <c r="U406" s="72"/>
      <c r="V406" s="202"/>
      <c r="W406" s="71"/>
      <c r="X406" s="72"/>
      <c r="Y406" s="202"/>
      <c r="Z406" s="72"/>
      <c r="AA406" s="178"/>
      <c r="AB406" s="178"/>
      <c r="AC406" s="178"/>
      <c r="AD406" s="178"/>
      <c r="AE406" s="178"/>
      <c r="AF406" s="178"/>
      <c r="AG406" s="178"/>
      <c r="AH406" s="178"/>
      <c r="AI406" s="178"/>
      <c r="AJ406" s="178"/>
      <c r="AK406" s="178"/>
      <c r="AL406" s="178"/>
      <c r="AM406" s="178"/>
      <c r="AN406" s="178"/>
      <c r="AO406" s="178"/>
      <c r="AP406" s="178"/>
      <c r="AQ406" s="178"/>
      <c r="AR406" s="178"/>
      <c r="AS406" s="178"/>
    </row>
    <row r="407" ht="16.5" customHeight="1" outlineLevel="1">
      <c r="A407" s="178"/>
      <c r="B407" s="141"/>
      <c r="C407" s="142"/>
      <c r="D407" s="72"/>
      <c r="E407" s="143"/>
      <c r="F407" s="71"/>
      <c r="G407" s="143"/>
      <c r="H407" s="71"/>
      <c r="I407" s="143"/>
      <c r="J407" s="71"/>
      <c r="K407" s="71"/>
      <c r="L407" s="71"/>
      <c r="M407" s="72"/>
      <c r="N407" s="198"/>
      <c r="O407" s="72"/>
      <c r="P407" s="199"/>
      <c r="Q407" s="71"/>
      <c r="R407" s="200"/>
      <c r="S407" s="72"/>
      <c r="T407" s="201"/>
      <c r="U407" s="72"/>
      <c r="V407" s="202"/>
      <c r="W407" s="71"/>
      <c r="X407" s="72"/>
      <c r="Y407" s="202"/>
      <c r="Z407" s="72"/>
      <c r="AA407" s="178"/>
      <c r="AB407" s="178"/>
      <c r="AC407" s="178"/>
      <c r="AD407" s="178"/>
      <c r="AE407" s="178"/>
      <c r="AF407" s="178"/>
      <c r="AG407" s="178"/>
      <c r="AH407" s="178"/>
      <c r="AI407" s="178"/>
      <c r="AJ407" s="178"/>
      <c r="AK407" s="178"/>
      <c r="AL407" s="178"/>
      <c r="AM407" s="178"/>
      <c r="AN407" s="178"/>
      <c r="AO407" s="178"/>
      <c r="AP407" s="178"/>
      <c r="AQ407" s="178"/>
      <c r="AR407" s="178"/>
      <c r="AS407" s="178"/>
    </row>
    <row r="408" ht="16.5" customHeight="1" outlineLevel="1">
      <c r="A408" s="178"/>
      <c r="B408" s="141"/>
      <c r="C408" s="142"/>
      <c r="D408" s="72"/>
      <c r="E408" s="143"/>
      <c r="F408" s="71"/>
      <c r="G408" s="143"/>
      <c r="H408" s="71"/>
      <c r="I408" s="143"/>
      <c r="J408" s="71"/>
      <c r="K408" s="71"/>
      <c r="L408" s="71"/>
      <c r="M408" s="72"/>
      <c r="N408" s="198"/>
      <c r="O408" s="72"/>
      <c r="P408" s="199"/>
      <c r="Q408" s="71"/>
      <c r="R408" s="200"/>
      <c r="S408" s="72"/>
      <c r="T408" s="201"/>
      <c r="U408" s="72"/>
      <c r="V408" s="202"/>
      <c r="W408" s="71"/>
      <c r="X408" s="72"/>
      <c r="Y408" s="202"/>
      <c r="Z408" s="72"/>
      <c r="AA408" s="178"/>
      <c r="AB408" s="178"/>
      <c r="AC408" s="178"/>
      <c r="AD408" s="178"/>
      <c r="AE408" s="178"/>
      <c r="AF408" s="178"/>
      <c r="AG408" s="178"/>
      <c r="AH408" s="178"/>
      <c r="AI408" s="178"/>
      <c r="AJ408" s="178"/>
      <c r="AK408" s="178"/>
      <c r="AL408" s="178"/>
      <c r="AM408" s="178"/>
      <c r="AN408" s="178"/>
      <c r="AO408" s="178"/>
      <c r="AP408" s="178"/>
      <c r="AQ408" s="178"/>
      <c r="AR408" s="178"/>
      <c r="AS408" s="178"/>
    </row>
    <row r="409" ht="16.5" customHeight="1" outlineLevel="1">
      <c r="A409" s="178"/>
      <c r="B409" s="141"/>
      <c r="C409" s="142"/>
      <c r="D409" s="72"/>
      <c r="E409" s="143"/>
      <c r="F409" s="71"/>
      <c r="G409" s="143"/>
      <c r="H409" s="71"/>
      <c r="I409" s="143"/>
      <c r="J409" s="71"/>
      <c r="K409" s="71"/>
      <c r="L409" s="71"/>
      <c r="M409" s="72"/>
      <c r="N409" s="198"/>
      <c r="O409" s="72"/>
      <c r="P409" s="199"/>
      <c r="Q409" s="71"/>
      <c r="R409" s="200"/>
      <c r="S409" s="72"/>
      <c r="T409" s="201"/>
      <c r="U409" s="72"/>
      <c r="V409" s="202"/>
      <c r="W409" s="71"/>
      <c r="X409" s="72"/>
      <c r="Y409" s="202"/>
      <c r="Z409" s="72"/>
      <c r="AA409" s="178"/>
      <c r="AB409" s="178"/>
      <c r="AC409" s="178"/>
      <c r="AD409" s="178"/>
      <c r="AE409" s="178"/>
      <c r="AF409" s="178"/>
      <c r="AG409" s="178"/>
      <c r="AH409" s="178"/>
      <c r="AI409" s="178"/>
      <c r="AJ409" s="178"/>
      <c r="AK409" s="178"/>
      <c r="AL409" s="178"/>
      <c r="AM409" s="178"/>
      <c r="AN409" s="178"/>
      <c r="AO409" s="178"/>
      <c r="AP409" s="178"/>
      <c r="AQ409" s="178"/>
      <c r="AR409" s="178"/>
      <c r="AS409" s="178"/>
    </row>
    <row r="410" ht="16.5" customHeight="1" outlineLevel="1">
      <c r="A410" s="178"/>
      <c r="B410" s="141"/>
      <c r="C410" s="142"/>
      <c r="D410" s="72"/>
      <c r="E410" s="143"/>
      <c r="F410" s="71"/>
      <c r="G410" s="143"/>
      <c r="H410" s="71"/>
      <c r="I410" s="143"/>
      <c r="J410" s="71"/>
      <c r="K410" s="71"/>
      <c r="L410" s="71"/>
      <c r="M410" s="72"/>
      <c r="N410" s="198"/>
      <c r="O410" s="72"/>
      <c r="P410" s="199"/>
      <c r="Q410" s="71"/>
      <c r="R410" s="200"/>
      <c r="S410" s="72"/>
      <c r="T410" s="201"/>
      <c r="U410" s="72"/>
      <c r="V410" s="202"/>
      <c r="W410" s="71"/>
      <c r="X410" s="72"/>
      <c r="Y410" s="202"/>
      <c r="Z410" s="72"/>
      <c r="AA410" s="178"/>
      <c r="AB410" s="178"/>
      <c r="AC410" s="178"/>
      <c r="AD410" s="178"/>
      <c r="AE410" s="178"/>
      <c r="AF410" s="178"/>
      <c r="AG410" s="178"/>
      <c r="AH410" s="178"/>
      <c r="AI410" s="178"/>
      <c r="AJ410" s="178"/>
      <c r="AK410" s="178"/>
      <c r="AL410" s="178"/>
      <c r="AM410" s="178"/>
      <c r="AN410" s="178"/>
      <c r="AO410" s="178"/>
      <c r="AP410" s="178"/>
      <c r="AQ410" s="178"/>
      <c r="AR410" s="178"/>
      <c r="AS410" s="178"/>
    </row>
    <row r="411" ht="16.5" customHeight="1" outlineLevel="1">
      <c r="A411" s="178"/>
      <c r="B411" s="141"/>
      <c r="C411" s="142"/>
      <c r="D411" s="72"/>
      <c r="E411" s="143"/>
      <c r="F411" s="71"/>
      <c r="G411" s="143"/>
      <c r="H411" s="71"/>
      <c r="I411" s="143"/>
      <c r="J411" s="71"/>
      <c r="K411" s="71"/>
      <c r="L411" s="71"/>
      <c r="M411" s="72"/>
      <c r="N411" s="198"/>
      <c r="O411" s="72"/>
      <c r="P411" s="199"/>
      <c r="Q411" s="71"/>
      <c r="R411" s="200"/>
      <c r="S411" s="72"/>
      <c r="T411" s="201"/>
      <c r="U411" s="72"/>
      <c r="V411" s="202"/>
      <c r="W411" s="71"/>
      <c r="X411" s="72"/>
      <c r="Y411" s="202"/>
      <c r="Z411" s="72"/>
      <c r="AA411" s="178"/>
      <c r="AB411" s="178"/>
      <c r="AC411" s="178"/>
      <c r="AD411" s="178"/>
      <c r="AE411" s="178"/>
      <c r="AF411" s="178"/>
      <c r="AG411" s="178"/>
      <c r="AH411" s="178"/>
      <c r="AI411" s="178"/>
      <c r="AJ411" s="178"/>
      <c r="AK411" s="178"/>
      <c r="AL411" s="178"/>
      <c r="AM411" s="178"/>
      <c r="AN411" s="178"/>
      <c r="AO411" s="178"/>
      <c r="AP411" s="178"/>
      <c r="AQ411" s="178"/>
      <c r="AR411" s="178"/>
      <c r="AS411" s="178"/>
    </row>
    <row r="412" ht="16.5" customHeight="1" outlineLevel="1">
      <c r="A412" s="178"/>
      <c r="B412" s="141"/>
      <c r="C412" s="142"/>
      <c r="D412" s="72"/>
      <c r="E412" s="143"/>
      <c r="F412" s="71"/>
      <c r="G412" s="143"/>
      <c r="H412" s="71"/>
      <c r="I412" s="143"/>
      <c r="J412" s="71"/>
      <c r="K412" s="71"/>
      <c r="L412" s="71"/>
      <c r="M412" s="72"/>
      <c r="N412" s="198"/>
      <c r="O412" s="72"/>
      <c r="P412" s="199"/>
      <c r="Q412" s="71"/>
      <c r="R412" s="200"/>
      <c r="S412" s="72"/>
      <c r="T412" s="201"/>
      <c r="U412" s="72"/>
      <c r="V412" s="202"/>
      <c r="W412" s="71"/>
      <c r="X412" s="72"/>
      <c r="Y412" s="202"/>
      <c r="Z412" s="72"/>
      <c r="AA412" s="178"/>
      <c r="AB412" s="178"/>
      <c r="AC412" s="178"/>
      <c r="AD412" s="178"/>
      <c r="AE412" s="178"/>
      <c r="AF412" s="178"/>
      <c r="AG412" s="178"/>
      <c r="AH412" s="178"/>
      <c r="AI412" s="178"/>
      <c r="AJ412" s="178"/>
      <c r="AK412" s="178"/>
      <c r="AL412" s="178"/>
      <c r="AM412" s="178"/>
      <c r="AN412" s="178"/>
      <c r="AO412" s="178"/>
      <c r="AP412" s="178"/>
      <c r="AQ412" s="178"/>
      <c r="AR412" s="178"/>
      <c r="AS412" s="178"/>
    </row>
    <row r="413" ht="16.5" customHeight="1" outlineLevel="1">
      <c r="A413" s="178"/>
      <c r="B413" s="141"/>
      <c r="C413" s="142"/>
      <c r="D413" s="72"/>
      <c r="E413" s="143"/>
      <c r="F413" s="71"/>
      <c r="G413" s="143"/>
      <c r="H413" s="71"/>
      <c r="I413" s="143"/>
      <c r="J413" s="71"/>
      <c r="K413" s="71"/>
      <c r="L413" s="71"/>
      <c r="M413" s="72"/>
      <c r="N413" s="198"/>
      <c r="O413" s="72"/>
      <c r="P413" s="199"/>
      <c r="Q413" s="71"/>
      <c r="R413" s="200"/>
      <c r="S413" s="72"/>
      <c r="T413" s="201"/>
      <c r="U413" s="72"/>
      <c r="V413" s="202"/>
      <c r="W413" s="71"/>
      <c r="X413" s="72"/>
      <c r="Y413" s="202"/>
      <c r="Z413" s="72"/>
      <c r="AA413" s="178"/>
      <c r="AB413" s="178"/>
      <c r="AC413" s="178"/>
      <c r="AD413" s="178"/>
      <c r="AE413" s="178"/>
      <c r="AF413" s="178"/>
      <c r="AG413" s="178"/>
      <c r="AH413" s="178"/>
      <c r="AI413" s="178"/>
      <c r="AJ413" s="178"/>
      <c r="AK413" s="178"/>
      <c r="AL413" s="178"/>
      <c r="AM413" s="178"/>
      <c r="AN413" s="178"/>
      <c r="AO413" s="178"/>
      <c r="AP413" s="178"/>
      <c r="AQ413" s="178"/>
      <c r="AR413" s="178"/>
      <c r="AS413" s="178"/>
    </row>
    <row r="414" ht="16.5" customHeight="1" outlineLevel="1">
      <c r="A414" s="178"/>
      <c r="B414" s="141"/>
      <c r="C414" s="142"/>
      <c r="D414" s="72"/>
      <c r="E414" s="143"/>
      <c r="F414" s="71"/>
      <c r="G414" s="143"/>
      <c r="H414" s="71"/>
      <c r="I414" s="143"/>
      <c r="J414" s="71"/>
      <c r="K414" s="71"/>
      <c r="L414" s="71"/>
      <c r="M414" s="72"/>
      <c r="N414" s="198"/>
      <c r="O414" s="72"/>
      <c r="P414" s="199"/>
      <c r="Q414" s="71"/>
      <c r="R414" s="200"/>
      <c r="S414" s="72"/>
      <c r="T414" s="201"/>
      <c r="U414" s="72"/>
      <c r="V414" s="202"/>
      <c r="W414" s="71"/>
      <c r="X414" s="72"/>
      <c r="Y414" s="202"/>
      <c r="Z414" s="72"/>
      <c r="AA414" s="178"/>
      <c r="AB414" s="178"/>
      <c r="AC414" s="178"/>
      <c r="AD414" s="178"/>
      <c r="AE414" s="178"/>
      <c r="AF414" s="178"/>
      <c r="AG414" s="178"/>
      <c r="AH414" s="178"/>
      <c r="AI414" s="178"/>
      <c r="AJ414" s="178"/>
      <c r="AK414" s="178"/>
      <c r="AL414" s="178"/>
      <c r="AM414" s="178"/>
      <c r="AN414" s="178"/>
      <c r="AO414" s="178"/>
      <c r="AP414" s="178"/>
      <c r="AQ414" s="178"/>
      <c r="AR414" s="178"/>
      <c r="AS414" s="178"/>
    </row>
    <row r="415" ht="16.5" customHeight="1" outlineLevel="1">
      <c r="A415" s="178"/>
      <c r="B415" s="141"/>
      <c r="C415" s="142"/>
      <c r="D415" s="72"/>
      <c r="E415" s="143"/>
      <c r="F415" s="71"/>
      <c r="G415" s="143"/>
      <c r="H415" s="71"/>
      <c r="I415" s="143"/>
      <c r="J415" s="71"/>
      <c r="K415" s="71"/>
      <c r="L415" s="71"/>
      <c r="M415" s="72"/>
      <c r="N415" s="198"/>
      <c r="O415" s="72"/>
      <c r="P415" s="199"/>
      <c r="Q415" s="71"/>
      <c r="R415" s="200"/>
      <c r="S415" s="72"/>
      <c r="T415" s="201"/>
      <c r="U415" s="72"/>
      <c r="V415" s="202"/>
      <c r="W415" s="71"/>
      <c r="X415" s="72"/>
      <c r="Y415" s="202"/>
      <c r="Z415" s="72"/>
      <c r="AA415" s="178"/>
      <c r="AB415" s="178"/>
      <c r="AC415" s="178"/>
      <c r="AD415" s="178"/>
      <c r="AE415" s="178"/>
      <c r="AF415" s="178"/>
      <c r="AG415" s="178"/>
      <c r="AH415" s="178"/>
      <c r="AI415" s="178"/>
      <c r="AJ415" s="178"/>
      <c r="AK415" s="178"/>
      <c r="AL415" s="178"/>
      <c r="AM415" s="178"/>
      <c r="AN415" s="178"/>
      <c r="AO415" s="178"/>
      <c r="AP415" s="178"/>
      <c r="AQ415" s="178"/>
      <c r="AR415" s="178"/>
      <c r="AS415" s="178"/>
    </row>
    <row r="416" ht="16.5" customHeight="1" outlineLevel="1">
      <c r="A416" s="178"/>
      <c r="B416" s="141"/>
      <c r="C416" s="142"/>
      <c r="D416" s="72"/>
      <c r="E416" s="143"/>
      <c r="F416" s="71"/>
      <c r="G416" s="143"/>
      <c r="H416" s="71"/>
      <c r="I416" s="143"/>
      <c r="J416" s="71"/>
      <c r="K416" s="71"/>
      <c r="L416" s="71"/>
      <c r="M416" s="72"/>
      <c r="N416" s="198"/>
      <c r="O416" s="72"/>
      <c r="P416" s="199"/>
      <c r="Q416" s="71"/>
      <c r="R416" s="200"/>
      <c r="S416" s="72"/>
      <c r="T416" s="201"/>
      <c r="U416" s="72"/>
      <c r="V416" s="202"/>
      <c r="W416" s="71"/>
      <c r="X416" s="72"/>
      <c r="Y416" s="202"/>
      <c r="Z416" s="72"/>
      <c r="AA416" s="178"/>
      <c r="AB416" s="178"/>
      <c r="AC416" s="178"/>
      <c r="AD416" s="178"/>
      <c r="AE416" s="178"/>
      <c r="AF416" s="178"/>
      <c r="AG416" s="178"/>
      <c r="AH416" s="178"/>
      <c r="AI416" s="178"/>
      <c r="AJ416" s="178"/>
      <c r="AK416" s="178"/>
      <c r="AL416" s="178"/>
      <c r="AM416" s="178"/>
      <c r="AN416" s="178"/>
      <c r="AO416" s="178"/>
      <c r="AP416" s="178"/>
      <c r="AQ416" s="178"/>
      <c r="AR416" s="178"/>
      <c r="AS416" s="178"/>
    </row>
    <row r="417" ht="16.5" customHeight="1" outlineLevel="1">
      <c r="A417" s="178"/>
      <c r="B417" s="141"/>
      <c r="C417" s="142"/>
      <c r="D417" s="72"/>
      <c r="E417" s="143"/>
      <c r="F417" s="71"/>
      <c r="G417" s="143"/>
      <c r="H417" s="71"/>
      <c r="I417" s="143"/>
      <c r="J417" s="71"/>
      <c r="K417" s="71"/>
      <c r="L417" s="71"/>
      <c r="M417" s="72"/>
      <c r="N417" s="198"/>
      <c r="O417" s="72"/>
      <c r="P417" s="199"/>
      <c r="Q417" s="71"/>
      <c r="R417" s="200"/>
      <c r="S417" s="72"/>
      <c r="T417" s="201"/>
      <c r="U417" s="72"/>
      <c r="V417" s="202"/>
      <c r="W417" s="71"/>
      <c r="X417" s="72"/>
      <c r="Y417" s="202"/>
      <c r="Z417" s="72"/>
      <c r="AA417" s="178"/>
      <c r="AB417" s="178"/>
      <c r="AC417" s="178"/>
      <c r="AD417" s="178"/>
      <c r="AE417" s="178"/>
      <c r="AF417" s="178"/>
      <c r="AG417" s="178"/>
      <c r="AH417" s="178"/>
      <c r="AI417" s="178"/>
      <c r="AJ417" s="178"/>
      <c r="AK417" s="178"/>
      <c r="AL417" s="178"/>
      <c r="AM417" s="178"/>
      <c r="AN417" s="178"/>
      <c r="AO417" s="178"/>
      <c r="AP417" s="178"/>
      <c r="AQ417" s="178"/>
      <c r="AR417" s="178"/>
      <c r="AS417" s="178"/>
    </row>
    <row r="418" ht="16.5" customHeight="1" outlineLevel="1">
      <c r="A418" s="178"/>
      <c r="B418" s="141"/>
      <c r="C418" s="142"/>
      <c r="D418" s="72"/>
      <c r="E418" s="143"/>
      <c r="F418" s="71"/>
      <c r="G418" s="143"/>
      <c r="H418" s="71"/>
      <c r="I418" s="143"/>
      <c r="J418" s="71"/>
      <c r="K418" s="71"/>
      <c r="L418" s="71"/>
      <c r="M418" s="72"/>
      <c r="N418" s="198"/>
      <c r="O418" s="72"/>
      <c r="P418" s="199"/>
      <c r="Q418" s="71"/>
      <c r="R418" s="200"/>
      <c r="S418" s="72"/>
      <c r="T418" s="201"/>
      <c r="U418" s="72"/>
      <c r="V418" s="202"/>
      <c r="W418" s="71"/>
      <c r="X418" s="72"/>
      <c r="Y418" s="202"/>
      <c r="Z418" s="72"/>
      <c r="AA418" s="178"/>
      <c r="AB418" s="178"/>
      <c r="AC418" s="178"/>
      <c r="AD418" s="178"/>
      <c r="AE418" s="178"/>
      <c r="AF418" s="178"/>
      <c r="AG418" s="178"/>
      <c r="AH418" s="178"/>
      <c r="AI418" s="178"/>
      <c r="AJ418" s="178"/>
      <c r="AK418" s="178"/>
      <c r="AL418" s="178"/>
      <c r="AM418" s="178"/>
      <c r="AN418" s="178"/>
      <c r="AO418" s="178"/>
      <c r="AP418" s="178"/>
      <c r="AQ418" s="178"/>
      <c r="AR418" s="178"/>
      <c r="AS418" s="178"/>
    </row>
    <row r="419" ht="16.5" customHeight="1" outlineLevel="1">
      <c r="A419" s="178"/>
      <c r="B419" s="141"/>
      <c r="C419" s="142"/>
      <c r="D419" s="72"/>
      <c r="E419" s="143"/>
      <c r="F419" s="71"/>
      <c r="G419" s="143"/>
      <c r="H419" s="71"/>
      <c r="I419" s="143"/>
      <c r="J419" s="71"/>
      <c r="K419" s="71"/>
      <c r="L419" s="71"/>
      <c r="M419" s="72"/>
      <c r="N419" s="198"/>
      <c r="O419" s="72"/>
      <c r="P419" s="199"/>
      <c r="Q419" s="71"/>
      <c r="R419" s="200"/>
      <c r="S419" s="72"/>
      <c r="T419" s="201"/>
      <c r="U419" s="72"/>
      <c r="V419" s="202"/>
      <c r="W419" s="71"/>
      <c r="X419" s="72"/>
      <c r="Y419" s="202"/>
      <c r="Z419" s="72"/>
      <c r="AA419" s="178"/>
      <c r="AB419" s="178"/>
      <c r="AC419" s="178"/>
      <c r="AD419" s="178"/>
      <c r="AE419" s="178"/>
      <c r="AF419" s="178"/>
      <c r="AG419" s="178"/>
      <c r="AH419" s="178"/>
      <c r="AI419" s="178"/>
      <c r="AJ419" s="178"/>
      <c r="AK419" s="178"/>
      <c r="AL419" s="178"/>
      <c r="AM419" s="178"/>
      <c r="AN419" s="178"/>
      <c r="AO419" s="178"/>
      <c r="AP419" s="178"/>
      <c r="AQ419" s="178"/>
      <c r="AR419" s="178"/>
      <c r="AS419" s="178"/>
    </row>
    <row r="420" ht="16.5" customHeight="1" outlineLevel="1">
      <c r="A420" s="178"/>
      <c r="B420" s="141"/>
      <c r="C420" s="142"/>
      <c r="D420" s="72"/>
      <c r="E420" s="143"/>
      <c r="F420" s="71"/>
      <c r="G420" s="143"/>
      <c r="H420" s="71"/>
      <c r="I420" s="143"/>
      <c r="J420" s="71"/>
      <c r="K420" s="71"/>
      <c r="L420" s="71"/>
      <c r="M420" s="72"/>
      <c r="N420" s="198"/>
      <c r="O420" s="72"/>
      <c r="P420" s="199"/>
      <c r="Q420" s="71"/>
      <c r="R420" s="200"/>
      <c r="S420" s="72"/>
      <c r="T420" s="201"/>
      <c r="U420" s="72"/>
      <c r="V420" s="202"/>
      <c r="W420" s="71"/>
      <c r="X420" s="72"/>
      <c r="Y420" s="202"/>
      <c r="Z420" s="72"/>
      <c r="AA420" s="178"/>
      <c r="AB420" s="178"/>
      <c r="AC420" s="178"/>
      <c r="AD420" s="178"/>
      <c r="AE420" s="178"/>
      <c r="AF420" s="178"/>
      <c r="AG420" s="178"/>
      <c r="AH420" s="178"/>
      <c r="AI420" s="178"/>
      <c r="AJ420" s="178"/>
      <c r="AK420" s="178"/>
      <c r="AL420" s="178"/>
      <c r="AM420" s="178"/>
      <c r="AN420" s="178"/>
      <c r="AO420" s="178"/>
      <c r="AP420" s="178"/>
      <c r="AQ420" s="178"/>
      <c r="AR420" s="178"/>
      <c r="AS420" s="178"/>
    </row>
    <row r="421" ht="16.5" customHeight="1" outlineLevel="1">
      <c r="A421" s="178"/>
      <c r="B421" s="141"/>
      <c r="C421" s="142"/>
      <c r="D421" s="72"/>
      <c r="E421" s="143"/>
      <c r="F421" s="71"/>
      <c r="G421" s="143"/>
      <c r="H421" s="71"/>
      <c r="I421" s="143"/>
      <c r="J421" s="71"/>
      <c r="K421" s="71"/>
      <c r="L421" s="71"/>
      <c r="M421" s="72"/>
      <c r="N421" s="198"/>
      <c r="O421" s="72"/>
      <c r="P421" s="199"/>
      <c r="Q421" s="71"/>
      <c r="R421" s="200"/>
      <c r="S421" s="72"/>
      <c r="T421" s="201"/>
      <c r="U421" s="72"/>
      <c r="V421" s="202"/>
      <c r="W421" s="71"/>
      <c r="X421" s="72"/>
      <c r="Y421" s="202"/>
      <c r="Z421" s="72"/>
      <c r="AA421" s="178"/>
      <c r="AB421" s="178"/>
      <c r="AC421" s="178"/>
      <c r="AD421" s="178"/>
      <c r="AE421" s="178"/>
      <c r="AF421" s="178"/>
      <c r="AG421" s="178"/>
      <c r="AH421" s="178"/>
      <c r="AI421" s="178"/>
      <c r="AJ421" s="178"/>
      <c r="AK421" s="178"/>
      <c r="AL421" s="178"/>
      <c r="AM421" s="178"/>
      <c r="AN421" s="178"/>
      <c r="AO421" s="178"/>
      <c r="AP421" s="178"/>
      <c r="AQ421" s="178"/>
      <c r="AR421" s="178"/>
      <c r="AS421" s="178"/>
    </row>
    <row r="422" ht="16.5" customHeight="1" outlineLevel="1">
      <c r="A422" s="178"/>
      <c r="B422" s="141"/>
      <c r="C422" s="142"/>
      <c r="D422" s="72"/>
      <c r="E422" s="143"/>
      <c r="F422" s="71"/>
      <c r="G422" s="143"/>
      <c r="H422" s="71"/>
      <c r="I422" s="143"/>
      <c r="J422" s="71"/>
      <c r="K422" s="71"/>
      <c r="L422" s="71"/>
      <c r="M422" s="72"/>
      <c r="N422" s="198"/>
      <c r="O422" s="72"/>
      <c r="P422" s="199"/>
      <c r="Q422" s="71"/>
      <c r="R422" s="200"/>
      <c r="S422" s="72"/>
      <c r="T422" s="201"/>
      <c r="U422" s="72"/>
      <c r="V422" s="202"/>
      <c r="W422" s="71"/>
      <c r="X422" s="72"/>
      <c r="Y422" s="202"/>
      <c r="Z422" s="72"/>
      <c r="AA422" s="178"/>
      <c r="AB422" s="178"/>
      <c r="AC422" s="178"/>
      <c r="AD422" s="178"/>
      <c r="AE422" s="178"/>
      <c r="AF422" s="178"/>
      <c r="AG422" s="178"/>
      <c r="AH422" s="178"/>
      <c r="AI422" s="178"/>
      <c r="AJ422" s="178"/>
      <c r="AK422" s="178"/>
      <c r="AL422" s="178"/>
      <c r="AM422" s="178"/>
      <c r="AN422" s="178"/>
      <c r="AO422" s="178"/>
      <c r="AP422" s="178"/>
      <c r="AQ422" s="178"/>
      <c r="AR422" s="178"/>
      <c r="AS422" s="178"/>
    </row>
    <row r="423" ht="16.5" customHeight="1" outlineLevel="1">
      <c r="A423" s="178"/>
      <c r="B423" s="141"/>
      <c r="C423" s="142"/>
      <c r="D423" s="72"/>
      <c r="E423" s="143"/>
      <c r="F423" s="71"/>
      <c r="G423" s="143"/>
      <c r="H423" s="71"/>
      <c r="I423" s="143"/>
      <c r="J423" s="71"/>
      <c r="K423" s="71"/>
      <c r="L423" s="71"/>
      <c r="M423" s="72"/>
      <c r="N423" s="198"/>
      <c r="O423" s="72"/>
      <c r="P423" s="199"/>
      <c r="Q423" s="71"/>
      <c r="R423" s="200"/>
      <c r="S423" s="72"/>
      <c r="T423" s="201"/>
      <c r="U423" s="72"/>
      <c r="V423" s="202"/>
      <c r="W423" s="71"/>
      <c r="X423" s="72"/>
      <c r="Y423" s="202"/>
      <c r="Z423" s="72"/>
      <c r="AA423" s="178"/>
      <c r="AB423" s="178"/>
      <c r="AC423" s="178"/>
      <c r="AD423" s="178"/>
      <c r="AE423" s="178"/>
      <c r="AF423" s="178"/>
      <c r="AG423" s="178"/>
      <c r="AH423" s="178"/>
      <c r="AI423" s="178"/>
      <c r="AJ423" s="178"/>
      <c r="AK423" s="178"/>
      <c r="AL423" s="178"/>
      <c r="AM423" s="178"/>
      <c r="AN423" s="178"/>
      <c r="AO423" s="178"/>
      <c r="AP423" s="178"/>
      <c r="AQ423" s="178"/>
      <c r="AR423" s="178"/>
      <c r="AS423" s="178"/>
    </row>
    <row r="424" ht="16.5" customHeight="1" outlineLevel="1">
      <c r="A424" s="178"/>
      <c r="B424" s="141"/>
      <c r="C424" s="142"/>
      <c r="D424" s="72"/>
      <c r="E424" s="143"/>
      <c r="F424" s="71"/>
      <c r="G424" s="143"/>
      <c r="H424" s="71"/>
      <c r="I424" s="143"/>
      <c r="J424" s="71"/>
      <c r="K424" s="71"/>
      <c r="L424" s="71"/>
      <c r="M424" s="72"/>
      <c r="N424" s="198"/>
      <c r="O424" s="72"/>
      <c r="P424" s="199"/>
      <c r="Q424" s="71"/>
      <c r="R424" s="200"/>
      <c r="S424" s="72"/>
      <c r="T424" s="201"/>
      <c r="U424" s="72"/>
      <c r="V424" s="202"/>
      <c r="W424" s="71"/>
      <c r="X424" s="72"/>
      <c r="Y424" s="202"/>
      <c r="Z424" s="72"/>
      <c r="AA424" s="178"/>
      <c r="AB424" s="178"/>
      <c r="AC424" s="178"/>
      <c r="AD424" s="178"/>
      <c r="AE424" s="178"/>
      <c r="AF424" s="178"/>
      <c r="AG424" s="178"/>
      <c r="AH424" s="178"/>
      <c r="AI424" s="178"/>
      <c r="AJ424" s="178"/>
      <c r="AK424" s="178"/>
      <c r="AL424" s="178"/>
      <c r="AM424" s="178"/>
      <c r="AN424" s="178"/>
      <c r="AO424" s="178"/>
      <c r="AP424" s="178"/>
      <c r="AQ424" s="178"/>
      <c r="AR424" s="178"/>
      <c r="AS424" s="178"/>
    </row>
    <row r="425" ht="16.5" customHeight="1" outlineLevel="1">
      <c r="A425" s="178"/>
      <c r="B425" s="141"/>
      <c r="C425" s="142"/>
      <c r="D425" s="72"/>
      <c r="E425" s="143"/>
      <c r="F425" s="71"/>
      <c r="G425" s="143"/>
      <c r="H425" s="71"/>
      <c r="I425" s="143"/>
      <c r="J425" s="71"/>
      <c r="K425" s="71"/>
      <c r="L425" s="71"/>
      <c r="M425" s="72"/>
      <c r="N425" s="198"/>
      <c r="O425" s="72"/>
      <c r="P425" s="199"/>
      <c r="Q425" s="71"/>
      <c r="R425" s="200"/>
      <c r="S425" s="72"/>
      <c r="T425" s="201"/>
      <c r="U425" s="72"/>
      <c r="V425" s="202"/>
      <c r="W425" s="71"/>
      <c r="X425" s="72"/>
      <c r="Y425" s="202"/>
      <c r="Z425" s="72"/>
      <c r="AA425" s="178"/>
      <c r="AB425" s="178"/>
      <c r="AC425" s="178"/>
      <c r="AD425" s="178"/>
      <c r="AE425" s="178"/>
      <c r="AF425" s="178"/>
      <c r="AG425" s="178"/>
      <c r="AH425" s="178"/>
      <c r="AI425" s="178"/>
      <c r="AJ425" s="178"/>
      <c r="AK425" s="178"/>
      <c r="AL425" s="178"/>
      <c r="AM425" s="178"/>
      <c r="AN425" s="178"/>
      <c r="AO425" s="178"/>
      <c r="AP425" s="178"/>
      <c r="AQ425" s="178"/>
      <c r="AR425" s="178"/>
      <c r="AS425" s="178"/>
    </row>
    <row r="426" ht="16.5" customHeight="1" outlineLevel="1">
      <c r="A426" s="178"/>
      <c r="B426" s="141"/>
      <c r="C426" s="142"/>
      <c r="D426" s="72"/>
      <c r="E426" s="143"/>
      <c r="F426" s="71"/>
      <c r="G426" s="143"/>
      <c r="H426" s="71"/>
      <c r="I426" s="143"/>
      <c r="J426" s="71"/>
      <c r="K426" s="71"/>
      <c r="L426" s="71"/>
      <c r="M426" s="72"/>
      <c r="N426" s="198"/>
      <c r="O426" s="72"/>
      <c r="P426" s="199"/>
      <c r="Q426" s="71"/>
      <c r="R426" s="200"/>
      <c r="S426" s="72"/>
      <c r="T426" s="201"/>
      <c r="U426" s="72"/>
      <c r="V426" s="202"/>
      <c r="W426" s="71"/>
      <c r="X426" s="72"/>
      <c r="Y426" s="202"/>
      <c r="Z426" s="72"/>
      <c r="AA426" s="178"/>
      <c r="AB426" s="178"/>
      <c r="AC426" s="178"/>
      <c r="AD426" s="178"/>
      <c r="AE426" s="178"/>
      <c r="AF426" s="178"/>
      <c r="AG426" s="178"/>
      <c r="AH426" s="178"/>
      <c r="AI426" s="178"/>
      <c r="AJ426" s="178"/>
      <c r="AK426" s="178"/>
      <c r="AL426" s="178"/>
      <c r="AM426" s="178"/>
      <c r="AN426" s="178"/>
      <c r="AO426" s="178"/>
      <c r="AP426" s="178"/>
      <c r="AQ426" s="178"/>
      <c r="AR426" s="178"/>
      <c r="AS426" s="178"/>
    </row>
    <row r="427" ht="16.5" customHeight="1" outlineLevel="1">
      <c r="A427" s="178"/>
      <c r="B427" s="141"/>
      <c r="C427" s="142"/>
      <c r="D427" s="72"/>
      <c r="E427" s="143"/>
      <c r="F427" s="71"/>
      <c r="G427" s="143"/>
      <c r="H427" s="71"/>
      <c r="I427" s="143"/>
      <c r="J427" s="71"/>
      <c r="K427" s="71"/>
      <c r="L427" s="71"/>
      <c r="M427" s="72"/>
      <c r="N427" s="198"/>
      <c r="O427" s="72"/>
      <c r="P427" s="199"/>
      <c r="Q427" s="71"/>
      <c r="R427" s="200"/>
      <c r="S427" s="72"/>
      <c r="T427" s="201"/>
      <c r="U427" s="72"/>
      <c r="V427" s="202"/>
      <c r="W427" s="71"/>
      <c r="X427" s="72"/>
      <c r="Y427" s="202"/>
      <c r="Z427" s="72"/>
      <c r="AA427" s="178"/>
      <c r="AB427" s="178"/>
      <c r="AC427" s="178"/>
      <c r="AD427" s="178"/>
      <c r="AE427" s="178"/>
      <c r="AF427" s="178"/>
      <c r="AG427" s="178"/>
      <c r="AH427" s="178"/>
      <c r="AI427" s="178"/>
      <c r="AJ427" s="178"/>
      <c r="AK427" s="178"/>
      <c r="AL427" s="178"/>
      <c r="AM427" s="178"/>
      <c r="AN427" s="178"/>
      <c r="AO427" s="178"/>
      <c r="AP427" s="178"/>
      <c r="AQ427" s="178"/>
      <c r="AR427" s="178"/>
      <c r="AS427" s="178"/>
    </row>
    <row r="428" ht="16.5" customHeight="1" outlineLevel="1">
      <c r="A428" s="178"/>
      <c r="B428" s="141"/>
      <c r="C428" s="142"/>
      <c r="D428" s="72"/>
      <c r="E428" s="143"/>
      <c r="F428" s="71"/>
      <c r="G428" s="143"/>
      <c r="H428" s="71"/>
      <c r="I428" s="143"/>
      <c r="J428" s="71"/>
      <c r="K428" s="71"/>
      <c r="L428" s="71"/>
      <c r="M428" s="72"/>
      <c r="N428" s="198"/>
      <c r="O428" s="72"/>
      <c r="P428" s="199"/>
      <c r="Q428" s="71"/>
      <c r="R428" s="200"/>
      <c r="S428" s="72"/>
      <c r="T428" s="201"/>
      <c r="U428" s="72"/>
      <c r="V428" s="202"/>
      <c r="W428" s="71"/>
      <c r="X428" s="72"/>
      <c r="Y428" s="202"/>
      <c r="Z428" s="72"/>
      <c r="AA428" s="178"/>
      <c r="AB428" s="178"/>
      <c r="AC428" s="178"/>
      <c r="AD428" s="178"/>
      <c r="AE428" s="178"/>
      <c r="AF428" s="178"/>
      <c r="AG428" s="178"/>
      <c r="AH428" s="178"/>
      <c r="AI428" s="178"/>
      <c r="AJ428" s="178"/>
      <c r="AK428" s="178"/>
      <c r="AL428" s="178"/>
      <c r="AM428" s="178"/>
      <c r="AN428" s="178"/>
      <c r="AO428" s="178"/>
      <c r="AP428" s="178"/>
      <c r="AQ428" s="178"/>
      <c r="AR428" s="178"/>
      <c r="AS428" s="178"/>
    </row>
    <row r="429" ht="16.5" customHeight="1" outlineLevel="1">
      <c r="A429" s="178"/>
      <c r="B429" s="141"/>
      <c r="C429" s="142"/>
      <c r="D429" s="72"/>
      <c r="E429" s="143"/>
      <c r="F429" s="71"/>
      <c r="G429" s="143"/>
      <c r="H429" s="71"/>
      <c r="I429" s="143"/>
      <c r="J429" s="71"/>
      <c r="K429" s="71"/>
      <c r="L429" s="71"/>
      <c r="M429" s="72"/>
      <c r="N429" s="198"/>
      <c r="O429" s="72"/>
      <c r="P429" s="199"/>
      <c r="Q429" s="71"/>
      <c r="R429" s="200"/>
      <c r="S429" s="72"/>
      <c r="T429" s="201"/>
      <c r="U429" s="72"/>
      <c r="V429" s="202"/>
      <c r="W429" s="71"/>
      <c r="X429" s="72"/>
      <c r="Y429" s="202"/>
      <c r="Z429" s="72"/>
      <c r="AA429" s="178"/>
      <c r="AB429" s="178"/>
      <c r="AC429" s="178"/>
      <c r="AD429" s="178"/>
      <c r="AE429" s="178"/>
      <c r="AF429" s="178"/>
      <c r="AG429" s="178"/>
      <c r="AH429" s="178"/>
      <c r="AI429" s="178"/>
      <c r="AJ429" s="178"/>
      <c r="AK429" s="178"/>
      <c r="AL429" s="178"/>
      <c r="AM429" s="178"/>
      <c r="AN429" s="178"/>
      <c r="AO429" s="178"/>
      <c r="AP429" s="178"/>
      <c r="AQ429" s="178"/>
      <c r="AR429" s="178"/>
      <c r="AS429" s="178"/>
    </row>
    <row r="430" ht="16.5" customHeight="1" outlineLevel="1">
      <c r="A430" s="178"/>
      <c r="B430" s="141"/>
      <c r="C430" s="142"/>
      <c r="D430" s="72"/>
      <c r="E430" s="143"/>
      <c r="F430" s="71"/>
      <c r="G430" s="143"/>
      <c r="H430" s="71"/>
      <c r="I430" s="143"/>
      <c r="J430" s="71"/>
      <c r="K430" s="71"/>
      <c r="L430" s="71"/>
      <c r="M430" s="72"/>
      <c r="N430" s="198"/>
      <c r="O430" s="72"/>
      <c r="P430" s="199"/>
      <c r="Q430" s="71"/>
      <c r="R430" s="200"/>
      <c r="S430" s="72"/>
      <c r="T430" s="201"/>
      <c r="U430" s="72"/>
      <c r="V430" s="202"/>
      <c r="W430" s="71"/>
      <c r="X430" s="72"/>
      <c r="Y430" s="202"/>
      <c r="Z430" s="72"/>
      <c r="AA430" s="178"/>
      <c r="AB430" s="178"/>
      <c r="AC430" s="178"/>
      <c r="AD430" s="178"/>
      <c r="AE430" s="178"/>
      <c r="AF430" s="178"/>
      <c r="AG430" s="178"/>
      <c r="AH430" s="178"/>
      <c r="AI430" s="178"/>
      <c r="AJ430" s="178"/>
      <c r="AK430" s="178"/>
      <c r="AL430" s="178"/>
      <c r="AM430" s="178"/>
      <c r="AN430" s="178"/>
      <c r="AO430" s="178"/>
      <c r="AP430" s="178"/>
      <c r="AQ430" s="178"/>
      <c r="AR430" s="178"/>
      <c r="AS430" s="178"/>
    </row>
    <row r="431" ht="16.5" customHeight="1" outlineLevel="1">
      <c r="A431" s="178"/>
      <c r="B431" s="141"/>
      <c r="C431" s="142"/>
      <c r="D431" s="72"/>
      <c r="E431" s="143"/>
      <c r="F431" s="71"/>
      <c r="G431" s="143"/>
      <c r="H431" s="71"/>
      <c r="I431" s="143"/>
      <c r="J431" s="71"/>
      <c r="K431" s="71"/>
      <c r="L431" s="71"/>
      <c r="M431" s="72"/>
      <c r="N431" s="198"/>
      <c r="O431" s="72"/>
      <c r="P431" s="199"/>
      <c r="Q431" s="71"/>
      <c r="R431" s="200"/>
      <c r="S431" s="72"/>
      <c r="T431" s="201"/>
      <c r="U431" s="72"/>
      <c r="V431" s="202"/>
      <c r="W431" s="71"/>
      <c r="X431" s="72"/>
      <c r="Y431" s="202"/>
      <c r="Z431" s="72"/>
      <c r="AA431" s="178"/>
      <c r="AB431" s="178"/>
      <c r="AC431" s="178"/>
      <c r="AD431" s="178"/>
      <c r="AE431" s="178"/>
      <c r="AF431" s="178"/>
      <c r="AG431" s="178"/>
      <c r="AH431" s="178"/>
      <c r="AI431" s="178"/>
      <c r="AJ431" s="178"/>
      <c r="AK431" s="178"/>
      <c r="AL431" s="178"/>
      <c r="AM431" s="178"/>
      <c r="AN431" s="178"/>
      <c r="AO431" s="178"/>
      <c r="AP431" s="178"/>
      <c r="AQ431" s="178"/>
      <c r="AR431" s="178"/>
      <c r="AS431" s="178"/>
    </row>
    <row r="432" ht="16.5" customHeight="1" outlineLevel="1">
      <c r="A432" s="178"/>
      <c r="B432" s="141"/>
      <c r="C432" s="142"/>
      <c r="D432" s="72"/>
      <c r="E432" s="143"/>
      <c r="F432" s="71"/>
      <c r="G432" s="143"/>
      <c r="H432" s="71"/>
      <c r="I432" s="143"/>
      <c r="J432" s="71"/>
      <c r="K432" s="71"/>
      <c r="L432" s="71"/>
      <c r="M432" s="72"/>
      <c r="N432" s="198"/>
      <c r="O432" s="72"/>
      <c r="P432" s="199"/>
      <c r="Q432" s="71"/>
      <c r="R432" s="200"/>
      <c r="S432" s="72"/>
      <c r="T432" s="201"/>
      <c r="U432" s="72"/>
      <c r="V432" s="202"/>
      <c r="W432" s="71"/>
      <c r="X432" s="72"/>
      <c r="Y432" s="202"/>
      <c r="Z432" s="72"/>
      <c r="AA432" s="178"/>
      <c r="AB432" s="178"/>
      <c r="AC432" s="178"/>
      <c r="AD432" s="178"/>
      <c r="AE432" s="178"/>
      <c r="AF432" s="178"/>
      <c r="AG432" s="178"/>
      <c r="AH432" s="178"/>
      <c r="AI432" s="178"/>
      <c r="AJ432" s="178"/>
      <c r="AK432" s="178"/>
      <c r="AL432" s="178"/>
      <c r="AM432" s="178"/>
      <c r="AN432" s="178"/>
      <c r="AO432" s="178"/>
      <c r="AP432" s="178"/>
      <c r="AQ432" s="178"/>
      <c r="AR432" s="178"/>
      <c r="AS432" s="178"/>
    </row>
    <row r="433" ht="16.5" customHeight="1" outlineLevel="1">
      <c r="A433" s="178"/>
      <c r="B433" s="141"/>
      <c r="C433" s="142"/>
      <c r="D433" s="72"/>
      <c r="E433" s="143"/>
      <c r="F433" s="71"/>
      <c r="G433" s="143"/>
      <c r="H433" s="71"/>
      <c r="I433" s="143"/>
      <c r="J433" s="71"/>
      <c r="K433" s="71"/>
      <c r="L433" s="71"/>
      <c r="M433" s="72"/>
      <c r="N433" s="198"/>
      <c r="O433" s="72"/>
      <c r="P433" s="199"/>
      <c r="Q433" s="71"/>
      <c r="R433" s="200"/>
      <c r="S433" s="72"/>
      <c r="T433" s="201"/>
      <c r="U433" s="72"/>
      <c r="V433" s="202"/>
      <c r="W433" s="71"/>
      <c r="X433" s="72"/>
      <c r="Y433" s="202"/>
      <c r="Z433" s="72"/>
      <c r="AA433" s="178"/>
      <c r="AB433" s="178"/>
      <c r="AC433" s="178"/>
      <c r="AD433" s="178"/>
      <c r="AE433" s="178"/>
      <c r="AF433" s="178"/>
      <c r="AG433" s="178"/>
      <c r="AH433" s="178"/>
      <c r="AI433" s="178"/>
      <c r="AJ433" s="178"/>
      <c r="AK433" s="178"/>
      <c r="AL433" s="178"/>
      <c r="AM433" s="178"/>
      <c r="AN433" s="178"/>
      <c r="AO433" s="178"/>
      <c r="AP433" s="178"/>
      <c r="AQ433" s="178"/>
      <c r="AR433" s="178"/>
      <c r="AS433" s="178"/>
    </row>
    <row r="434" ht="16.5" customHeight="1" outlineLevel="1">
      <c r="A434" s="178"/>
      <c r="B434" s="141"/>
      <c r="C434" s="142"/>
      <c r="D434" s="72"/>
      <c r="E434" s="143"/>
      <c r="F434" s="71"/>
      <c r="G434" s="143"/>
      <c r="H434" s="71"/>
      <c r="I434" s="143"/>
      <c r="J434" s="71"/>
      <c r="K434" s="71"/>
      <c r="L434" s="71"/>
      <c r="M434" s="72"/>
      <c r="N434" s="198"/>
      <c r="O434" s="72"/>
      <c r="P434" s="199"/>
      <c r="Q434" s="71"/>
      <c r="R434" s="200"/>
      <c r="S434" s="72"/>
      <c r="T434" s="201"/>
      <c r="U434" s="72"/>
      <c r="V434" s="202"/>
      <c r="W434" s="71"/>
      <c r="X434" s="72"/>
      <c r="Y434" s="202"/>
      <c r="Z434" s="72"/>
      <c r="AA434" s="178"/>
      <c r="AB434" s="178"/>
      <c r="AC434" s="178"/>
      <c r="AD434" s="178"/>
      <c r="AE434" s="178"/>
      <c r="AF434" s="178"/>
      <c r="AG434" s="178"/>
      <c r="AH434" s="178"/>
      <c r="AI434" s="178"/>
      <c r="AJ434" s="178"/>
      <c r="AK434" s="178"/>
      <c r="AL434" s="178"/>
      <c r="AM434" s="178"/>
      <c r="AN434" s="178"/>
      <c r="AO434" s="178"/>
      <c r="AP434" s="178"/>
      <c r="AQ434" s="178"/>
      <c r="AR434" s="178"/>
      <c r="AS434" s="178"/>
    </row>
    <row r="435" ht="16.5" customHeight="1" outlineLevel="1">
      <c r="A435" s="178"/>
      <c r="B435" s="141"/>
      <c r="C435" s="142"/>
      <c r="D435" s="72"/>
      <c r="E435" s="143"/>
      <c r="F435" s="71"/>
      <c r="G435" s="143"/>
      <c r="H435" s="71"/>
      <c r="I435" s="143"/>
      <c r="J435" s="71"/>
      <c r="K435" s="71"/>
      <c r="L435" s="71"/>
      <c r="M435" s="72"/>
      <c r="N435" s="198"/>
      <c r="O435" s="72"/>
      <c r="P435" s="199"/>
      <c r="Q435" s="71"/>
      <c r="R435" s="200"/>
      <c r="S435" s="72"/>
      <c r="T435" s="201"/>
      <c r="U435" s="72"/>
      <c r="V435" s="202"/>
      <c r="W435" s="71"/>
      <c r="X435" s="72"/>
      <c r="Y435" s="202"/>
      <c r="Z435" s="72"/>
      <c r="AA435" s="178"/>
      <c r="AB435" s="178"/>
      <c r="AC435" s="178"/>
      <c r="AD435" s="178"/>
      <c r="AE435" s="178"/>
      <c r="AF435" s="178"/>
      <c r="AG435" s="178"/>
      <c r="AH435" s="178"/>
      <c r="AI435" s="178"/>
      <c r="AJ435" s="178"/>
      <c r="AK435" s="178"/>
      <c r="AL435" s="178"/>
      <c r="AM435" s="178"/>
      <c r="AN435" s="178"/>
      <c r="AO435" s="178"/>
      <c r="AP435" s="178"/>
      <c r="AQ435" s="178"/>
      <c r="AR435" s="178"/>
      <c r="AS435" s="178"/>
    </row>
    <row r="436" ht="16.5" customHeight="1" outlineLevel="1">
      <c r="A436" s="178"/>
      <c r="B436" s="141"/>
      <c r="C436" s="142"/>
      <c r="D436" s="72"/>
      <c r="E436" s="143"/>
      <c r="F436" s="71"/>
      <c r="G436" s="143"/>
      <c r="H436" s="71"/>
      <c r="I436" s="143"/>
      <c r="J436" s="71"/>
      <c r="K436" s="71"/>
      <c r="L436" s="71"/>
      <c r="M436" s="72"/>
      <c r="N436" s="198"/>
      <c r="O436" s="72"/>
      <c r="P436" s="199"/>
      <c r="Q436" s="71"/>
      <c r="R436" s="200"/>
      <c r="S436" s="72"/>
      <c r="T436" s="201"/>
      <c r="U436" s="72"/>
      <c r="V436" s="202"/>
      <c r="W436" s="71"/>
      <c r="X436" s="72"/>
      <c r="Y436" s="202"/>
      <c r="Z436" s="72"/>
      <c r="AA436" s="178"/>
      <c r="AB436" s="178"/>
      <c r="AC436" s="178"/>
      <c r="AD436" s="178"/>
      <c r="AE436" s="178"/>
      <c r="AF436" s="178"/>
      <c r="AG436" s="178"/>
      <c r="AH436" s="178"/>
      <c r="AI436" s="178"/>
      <c r="AJ436" s="178"/>
      <c r="AK436" s="178"/>
      <c r="AL436" s="178"/>
      <c r="AM436" s="178"/>
      <c r="AN436" s="178"/>
      <c r="AO436" s="178"/>
      <c r="AP436" s="178"/>
      <c r="AQ436" s="178"/>
      <c r="AR436" s="178"/>
      <c r="AS436" s="178"/>
    </row>
    <row r="437" ht="16.5" customHeight="1" outlineLevel="1">
      <c r="A437" s="178"/>
      <c r="B437" s="141"/>
      <c r="C437" s="142"/>
      <c r="D437" s="72"/>
      <c r="E437" s="143"/>
      <c r="F437" s="71"/>
      <c r="G437" s="143"/>
      <c r="H437" s="71"/>
      <c r="I437" s="143"/>
      <c r="J437" s="71"/>
      <c r="K437" s="71"/>
      <c r="L437" s="71"/>
      <c r="M437" s="72"/>
      <c r="N437" s="198"/>
      <c r="O437" s="72"/>
      <c r="P437" s="199"/>
      <c r="Q437" s="71"/>
      <c r="R437" s="200"/>
      <c r="S437" s="72"/>
      <c r="T437" s="201"/>
      <c r="U437" s="72"/>
      <c r="V437" s="202"/>
      <c r="W437" s="71"/>
      <c r="X437" s="72"/>
      <c r="Y437" s="202"/>
      <c r="Z437" s="72"/>
      <c r="AA437" s="178"/>
      <c r="AB437" s="178"/>
      <c r="AC437" s="178"/>
      <c r="AD437" s="178"/>
      <c r="AE437" s="178"/>
      <c r="AF437" s="178"/>
      <c r="AG437" s="178"/>
      <c r="AH437" s="178"/>
      <c r="AI437" s="178"/>
      <c r="AJ437" s="178"/>
      <c r="AK437" s="178"/>
      <c r="AL437" s="178"/>
      <c r="AM437" s="178"/>
      <c r="AN437" s="178"/>
      <c r="AO437" s="178"/>
      <c r="AP437" s="178"/>
      <c r="AQ437" s="178"/>
      <c r="AR437" s="178"/>
      <c r="AS437" s="178"/>
    </row>
    <row r="438" ht="16.5" customHeight="1" outlineLevel="1">
      <c r="A438" s="178"/>
      <c r="B438" s="141"/>
      <c r="C438" s="142"/>
      <c r="D438" s="72"/>
      <c r="E438" s="143"/>
      <c r="F438" s="71"/>
      <c r="G438" s="143"/>
      <c r="H438" s="71"/>
      <c r="I438" s="143"/>
      <c r="J438" s="71"/>
      <c r="K438" s="71"/>
      <c r="L438" s="71"/>
      <c r="M438" s="72"/>
      <c r="N438" s="198"/>
      <c r="O438" s="72"/>
      <c r="P438" s="199"/>
      <c r="Q438" s="71"/>
      <c r="R438" s="200"/>
      <c r="S438" s="72"/>
      <c r="T438" s="201"/>
      <c r="U438" s="72"/>
      <c r="V438" s="202"/>
      <c r="W438" s="71"/>
      <c r="X438" s="72"/>
      <c r="Y438" s="202"/>
      <c r="Z438" s="72"/>
      <c r="AA438" s="178"/>
      <c r="AB438" s="178"/>
      <c r="AC438" s="178"/>
      <c r="AD438" s="178"/>
      <c r="AE438" s="178"/>
      <c r="AF438" s="178"/>
      <c r="AG438" s="178"/>
      <c r="AH438" s="178"/>
      <c r="AI438" s="178"/>
      <c r="AJ438" s="178"/>
      <c r="AK438" s="178"/>
      <c r="AL438" s="178"/>
      <c r="AM438" s="178"/>
      <c r="AN438" s="178"/>
      <c r="AO438" s="178"/>
      <c r="AP438" s="178"/>
      <c r="AQ438" s="178"/>
      <c r="AR438" s="178"/>
      <c r="AS438" s="178"/>
    </row>
    <row r="439" ht="16.5" customHeight="1" outlineLevel="1">
      <c r="A439" s="178"/>
      <c r="B439" s="141"/>
      <c r="C439" s="142"/>
      <c r="D439" s="72"/>
      <c r="E439" s="143"/>
      <c r="F439" s="71"/>
      <c r="G439" s="143"/>
      <c r="H439" s="71"/>
      <c r="I439" s="143"/>
      <c r="J439" s="71"/>
      <c r="K439" s="71"/>
      <c r="L439" s="71"/>
      <c r="M439" s="72"/>
      <c r="N439" s="198"/>
      <c r="O439" s="72"/>
      <c r="P439" s="199"/>
      <c r="Q439" s="71"/>
      <c r="R439" s="200"/>
      <c r="S439" s="72"/>
      <c r="T439" s="201"/>
      <c r="U439" s="72"/>
      <c r="V439" s="202"/>
      <c r="W439" s="71"/>
      <c r="X439" s="72"/>
      <c r="Y439" s="202"/>
      <c r="Z439" s="72"/>
      <c r="AA439" s="178"/>
      <c r="AB439" s="178"/>
      <c r="AC439" s="178"/>
      <c r="AD439" s="178"/>
      <c r="AE439" s="178"/>
      <c r="AF439" s="178"/>
      <c r="AG439" s="178"/>
      <c r="AH439" s="178"/>
      <c r="AI439" s="178"/>
      <c r="AJ439" s="178"/>
      <c r="AK439" s="178"/>
      <c r="AL439" s="178"/>
      <c r="AM439" s="178"/>
      <c r="AN439" s="178"/>
      <c r="AO439" s="178"/>
      <c r="AP439" s="178"/>
      <c r="AQ439" s="178"/>
      <c r="AR439" s="178"/>
      <c r="AS439" s="178"/>
    </row>
    <row r="440" ht="16.5" customHeight="1" outlineLevel="1">
      <c r="A440" s="178"/>
      <c r="B440" s="141"/>
      <c r="C440" s="142"/>
      <c r="D440" s="72"/>
      <c r="E440" s="143"/>
      <c r="F440" s="71"/>
      <c r="G440" s="143"/>
      <c r="H440" s="71"/>
      <c r="I440" s="143"/>
      <c r="J440" s="71"/>
      <c r="K440" s="71"/>
      <c r="L440" s="71"/>
      <c r="M440" s="72"/>
      <c r="N440" s="198"/>
      <c r="O440" s="72"/>
      <c r="P440" s="199"/>
      <c r="Q440" s="71"/>
      <c r="R440" s="200"/>
      <c r="S440" s="72"/>
      <c r="T440" s="201"/>
      <c r="U440" s="72"/>
      <c r="V440" s="202"/>
      <c r="W440" s="71"/>
      <c r="X440" s="72"/>
      <c r="Y440" s="202"/>
      <c r="Z440" s="72"/>
      <c r="AA440" s="178"/>
      <c r="AB440" s="178"/>
      <c r="AC440" s="178"/>
      <c r="AD440" s="178"/>
      <c r="AE440" s="178"/>
      <c r="AF440" s="178"/>
      <c r="AG440" s="178"/>
      <c r="AH440" s="178"/>
      <c r="AI440" s="178"/>
      <c r="AJ440" s="178"/>
      <c r="AK440" s="178"/>
      <c r="AL440" s="178"/>
      <c r="AM440" s="178"/>
      <c r="AN440" s="178"/>
      <c r="AO440" s="178"/>
      <c r="AP440" s="178"/>
      <c r="AQ440" s="178"/>
      <c r="AR440" s="178"/>
      <c r="AS440" s="178"/>
    </row>
    <row r="441" ht="16.5" customHeight="1" outlineLevel="1">
      <c r="A441" s="178"/>
      <c r="B441" s="141"/>
      <c r="C441" s="142"/>
      <c r="D441" s="72"/>
      <c r="E441" s="143"/>
      <c r="F441" s="71"/>
      <c r="G441" s="143"/>
      <c r="H441" s="71"/>
      <c r="I441" s="143"/>
      <c r="J441" s="71"/>
      <c r="K441" s="71"/>
      <c r="L441" s="71"/>
      <c r="M441" s="72"/>
      <c r="N441" s="198"/>
      <c r="O441" s="72"/>
      <c r="P441" s="199"/>
      <c r="Q441" s="71"/>
      <c r="R441" s="200"/>
      <c r="S441" s="72"/>
      <c r="T441" s="201"/>
      <c r="U441" s="72"/>
      <c r="V441" s="202"/>
      <c r="W441" s="71"/>
      <c r="X441" s="72"/>
      <c r="Y441" s="202"/>
      <c r="Z441" s="72"/>
      <c r="AA441" s="178"/>
      <c r="AB441" s="178"/>
      <c r="AC441" s="178"/>
      <c r="AD441" s="178"/>
      <c r="AE441" s="178"/>
      <c r="AF441" s="178"/>
      <c r="AG441" s="178"/>
      <c r="AH441" s="178"/>
      <c r="AI441" s="178"/>
      <c r="AJ441" s="178"/>
      <c r="AK441" s="178"/>
      <c r="AL441" s="178"/>
      <c r="AM441" s="178"/>
      <c r="AN441" s="178"/>
      <c r="AO441" s="178"/>
      <c r="AP441" s="178"/>
      <c r="AQ441" s="178"/>
      <c r="AR441" s="178"/>
      <c r="AS441" s="178"/>
    </row>
    <row r="442" ht="16.5" customHeight="1" outlineLevel="1">
      <c r="A442" s="178"/>
      <c r="B442" s="141"/>
      <c r="C442" s="142"/>
      <c r="D442" s="72"/>
      <c r="E442" s="143"/>
      <c r="F442" s="71"/>
      <c r="G442" s="143"/>
      <c r="H442" s="71"/>
      <c r="I442" s="143"/>
      <c r="J442" s="71"/>
      <c r="K442" s="71"/>
      <c r="L442" s="71"/>
      <c r="M442" s="72"/>
      <c r="N442" s="198"/>
      <c r="O442" s="72"/>
      <c r="P442" s="199"/>
      <c r="Q442" s="71"/>
      <c r="R442" s="200"/>
      <c r="S442" s="72"/>
      <c r="T442" s="201"/>
      <c r="U442" s="72"/>
      <c r="V442" s="202"/>
      <c r="W442" s="71"/>
      <c r="X442" s="72"/>
      <c r="Y442" s="202"/>
      <c r="Z442" s="72"/>
      <c r="AA442" s="178"/>
      <c r="AB442" s="178"/>
      <c r="AC442" s="178"/>
      <c r="AD442" s="178"/>
      <c r="AE442" s="178"/>
      <c r="AF442" s="178"/>
      <c r="AG442" s="178"/>
      <c r="AH442" s="178"/>
      <c r="AI442" s="178"/>
      <c r="AJ442" s="178"/>
      <c r="AK442" s="178"/>
      <c r="AL442" s="178"/>
      <c r="AM442" s="178"/>
      <c r="AN442" s="178"/>
      <c r="AO442" s="178"/>
      <c r="AP442" s="178"/>
      <c r="AQ442" s="178"/>
      <c r="AR442" s="178"/>
      <c r="AS442" s="178"/>
    </row>
    <row r="443" ht="16.5" customHeight="1" outlineLevel="1">
      <c r="A443" s="178"/>
      <c r="B443" s="141"/>
      <c r="C443" s="142"/>
      <c r="D443" s="72"/>
      <c r="E443" s="143"/>
      <c r="F443" s="71"/>
      <c r="G443" s="143"/>
      <c r="H443" s="71"/>
      <c r="I443" s="143"/>
      <c r="J443" s="71"/>
      <c r="K443" s="71"/>
      <c r="L443" s="71"/>
      <c r="M443" s="72"/>
      <c r="N443" s="198"/>
      <c r="O443" s="72"/>
      <c r="P443" s="199"/>
      <c r="Q443" s="71"/>
      <c r="R443" s="200"/>
      <c r="S443" s="72"/>
      <c r="T443" s="201"/>
      <c r="U443" s="72"/>
      <c r="V443" s="202"/>
      <c r="W443" s="71"/>
      <c r="X443" s="72"/>
      <c r="Y443" s="202"/>
      <c r="Z443" s="72"/>
      <c r="AA443" s="178"/>
      <c r="AB443" s="178"/>
      <c r="AC443" s="178"/>
      <c r="AD443" s="178"/>
      <c r="AE443" s="178"/>
      <c r="AF443" s="178"/>
      <c r="AG443" s="178"/>
      <c r="AH443" s="178"/>
      <c r="AI443" s="178"/>
      <c r="AJ443" s="178"/>
      <c r="AK443" s="178"/>
      <c r="AL443" s="178"/>
      <c r="AM443" s="178"/>
      <c r="AN443" s="178"/>
      <c r="AO443" s="178"/>
      <c r="AP443" s="178"/>
      <c r="AQ443" s="178"/>
      <c r="AR443" s="178"/>
      <c r="AS443" s="178"/>
    </row>
    <row r="444" ht="16.5" customHeight="1" outlineLevel="1">
      <c r="A444" s="178"/>
      <c r="B444" s="141"/>
      <c r="C444" s="142"/>
      <c r="D444" s="72"/>
      <c r="E444" s="143"/>
      <c r="F444" s="71"/>
      <c r="G444" s="143"/>
      <c r="H444" s="71"/>
      <c r="I444" s="143"/>
      <c r="J444" s="71"/>
      <c r="K444" s="71"/>
      <c r="L444" s="71"/>
      <c r="M444" s="72"/>
      <c r="N444" s="198"/>
      <c r="O444" s="72"/>
      <c r="P444" s="199"/>
      <c r="Q444" s="71"/>
      <c r="R444" s="200"/>
      <c r="S444" s="72"/>
      <c r="T444" s="201"/>
      <c r="U444" s="72"/>
      <c r="V444" s="202"/>
      <c r="W444" s="71"/>
      <c r="X444" s="72"/>
      <c r="Y444" s="202"/>
      <c r="Z444" s="72"/>
      <c r="AA444" s="178"/>
      <c r="AB444" s="178"/>
      <c r="AC444" s="178"/>
      <c r="AD444" s="178"/>
      <c r="AE444" s="178"/>
      <c r="AF444" s="178"/>
      <c r="AG444" s="178"/>
      <c r="AH444" s="178"/>
      <c r="AI444" s="178"/>
      <c r="AJ444" s="178"/>
      <c r="AK444" s="178"/>
      <c r="AL444" s="178"/>
      <c r="AM444" s="178"/>
      <c r="AN444" s="178"/>
      <c r="AO444" s="178"/>
      <c r="AP444" s="178"/>
      <c r="AQ444" s="178"/>
      <c r="AR444" s="178"/>
      <c r="AS444" s="178"/>
    </row>
    <row r="445" ht="16.5" customHeight="1" outlineLevel="1">
      <c r="A445" s="178"/>
      <c r="B445" s="141"/>
      <c r="C445" s="142"/>
      <c r="D445" s="72"/>
      <c r="E445" s="143"/>
      <c r="F445" s="71"/>
      <c r="G445" s="143"/>
      <c r="H445" s="71"/>
      <c r="I445" s="143"/>
      <c r="J445" s="71"/>
      <c r="K445" s="71"/>
      <c r="L445" s="71"/>
      <c r="M445" s="72"/>
      <c r="N445" s="198"/>
      <c r="O445" s="72"/>
      <c r="P445" s="199"/>
      <c r="Q445" s="71"/>
      <c r="R445" s="200"/>
      <c r="S445" s="72"/>
      <c r="T445" s="201"/>
      <c r="U445" s="72"/>
      <c r="V445" s="202"/>
      <c r="W445" s="71"/>
      <c r="X445" s="72"/>
      <c r="Y445" s="202"/>
      <c r="Z445" s="72"/>
      <c r="AA445" s="178"/>
      <c r="AB445" s="178"/>
      <c r="AC445" s="178"/>
      <c r="AD445" s="178"/>
      <c r="AE445" s="178"/>
      <c r="AF445" s="178"/>
      <c r="AG445" s="178"/>
      <c r="AH445" s="178"/>
      <c r="AI445" s="178"/>
      <c r="AJ445" s="178"/>
      <c r="AK445" s="178"/>
      <c r="AL445" s="178"/>
      <c r="AM445" s="178"/>
      <c r="AN445" s="178"/>
      <c r="AO445" s="178"/>
      <c r="AP445" s="178"/>
      <c r="AQ445" s="178"/>
      <c r="AR445" s="178"/>
      <c r="AS445" s="178"/>
    </row>
    <row r="446" ht="16.5" customHeight="1" outlineLevel="1">
      <c r="A446" s="178"/>
      <c r="B446" s="141"/>
      <c r="C446" s="142"/>
      <c r="D446" s="72"/>
      <c r="E446" s="143"/>
      <c r="F446" s="71"/>
      <c r="G446" s="143"/>
      <c r="H446" s="71"/>
      <c r="I446" s="143"/>
      <c r="J446" s="71"/>
      <c r="K446" s="71"/>
      <c r="L446" s="71"/>
      <c r="M446" s="72"/>
      <c r="N446" s="198"/>
      <c r="O446" s="72"/>
      <c r="P446" s="199"/>
      <c r="Q446" s="71"/>
      <c r="R446" s="200"/>
      <c r="S446" s="72"/>
      <c r="T446" s="201"/>
      <c r="U446" s="72"/>
      <c r="V446" s="202"/>
      <c r="W446" s="71"/>
      <c r="X446" s="72"/>
      <c r="Y446" s="202"/>
      <c r="Z446" s="72"/>
      <c r="AA446" s="178"/>
      <c r="AB446" s="178"/>
      <c r="AC446" s="178"/>
      <c r="AD446" s="178"/>
      <c r="AE446" s="178"/>
      <c r="AF446" s="178"/>
      <c r="AG446" s="178"/>
      <c r="AH446" s="178"/>
      <c r="AI446" s="178"/>
      <c r="AJ446" s="178"/>
      <c r="AK446" s="178"/>
      <c r="AL446" s="178"/>
      <c r="AM446" s="178"/>
      <c r="AN446" s="178"/>
      <c r="AO446" s="178"/>
      <c r="AP446" s="178"/>
      <c r="AQ446" s="178"/>
      <c r="AR446" s="178"/>
      <c r="AS446" s="178"/>
    </row>
    <row r="447" ht="16.5" customHeight="1" outlineLevel="1">
      <c r="A447" s="178"/>
      <c r="B447" s="141"/>
      <c r="C447" s="142"/>
      <c r="D447" s="72"/>
      <c r="E447" s="143"/>
      <c r="F447" s="71"/>
      <c r="G447" s="143"/>
      <c r="H447" s="71"/>
      <c r="I447" s="143"/>
      <c r="J447" s="71"/>
      <c r="K447" s="71"/>
      <c r="L447" s="71"/>
      <c r="M447" s="72"/>
      <c r="N447" s="198"/>
      <c r="O447" s="72"/>
      <c r="P447" s="199"/>
      <c r="Q447" s="71"/>
      <c r="R447" s="200"/>
      <c r="S447" s="72"/>
      <c r="T447" s="201"/>
      <c r="U447" s="72"/>
      <c r="V447" s="202"/>
      <c r="W447" s="71"/>
      <c r="X447" s="72"/>
      <c r="Y447" s="202"/>
      <c r="Z447" s="72"/>
      <c r="AA447" s="178"/>
      <c r="AB447" s="178"/>
      <c r="AC447" s="178"/>
      <c r="AD447" s="178"/>
      <c r="AE447" s="178"/>
      <c r="AF447" s="178"/>
      <c r="AG447" s="178"/>
      <c r="AH447" s="178"/>
      <c r="AI447" s="178"/>
      <c r="AJ447" s="178"/>
      <c r="AK447" s="178"/>
      <c r="AL447" s="178"/>
      <c r="AM447" s="178"/>
      <c r="AN447" s="178"/>
      <c r="AO447" s="178"/>
      <c r="AP447" s="178"/>
      <c r="AQ447" s="178"/>
      <c r="AR447" s="178"/>
      <c r="AS447" s="178"/>
    </row>
    <row r="448" ht="16.5" customHeight="1" outlineLevel="1">
      <c r="A448" s="178"/>
      <c r="B448" s="141"/>
      <c r="C448" s="142"/>
      <c r="D448" s="72"/>
      <c r="E448" s="143"/>
      <c r="F448" s="71"/>
      <c r="G448" s="143"/>
      <c r="H448" s="71"/>
      <c r="I448" s="143"/>
      <c r="J448" s="71"/>
      <c r="K448" s="71"/>
      <c r="L448" s="71"/>
      <c r="M448" s="72"/>
      <c r="N448" s="198"/>
      <c r="O448" s="72"/>
      <c r="P448" s="199"/>
      <c r="Q448" s="71"/>
      <c r="R448" s="200"/>
      <c r="S448" s="72"/>
      <c r="T448" s="201"/>
      <c r="U448" s="72"/>
      <c r="V448" s="202"/>
      <c r="W448" s="71"/>
      <c r="X448" s="72"/>
      <c r="Y448" s="202"/>
      <c r="Z448" s="72"/>
      <c r="AA448" s="178"/>
      <c r="AB448" s="178"/>
      <c r="AC448" s="178"/>
      <c r="AD448" s="178"/>
      <c r="AE448" s="178"/>
      <c r="AF448" s="178"/>
      <c r="AG448" s="178"/>
      <c r="AH448" s="178"/>
      <c r="AI448" s="178"/>
      <c r="AJ448" s="178"/>
      <c r="AK448" s="178"/>
      <c r="AL448" s="178"/>
      <c r="AM448" s="178"/>
      <c r="AN448" s="178"/>
      <c r="AO448" s="178"/>
      <c r="AP448" s="178"/>
      <c r="AQ448" s="178"/>
      <c r="AR448" s="178"/>
      <c r="AS448" s="178"/>
    </row>
    <row r="449" ht="16.5" customHeight="1" outlineLevel="1">
      <c r="A449" s="178"/>
      <c r="B449" s="141"/>
      <c r="C449" s="142"/>
      <c r="D449" s="72"/>
      <c r="E449" s="143"/>
      <c r="F449" s="71"/>
      <c r="G449" s="143"/>
      <c r="H449" s="71"/>
      <c r="I449" s="143"/>
      <c r="J449" s="71"/>
      <c r="K449" s="71"/>
      <c r="L449" s="71"/>
      <c r="M449" s="72"/>
      <c r="N449" s="198"/>
      <c r="O449" s="72"/>
      <c r="P449" s="199"/>
      <c r="Q449" s="71"/>
      <c r="R449" s="200"/>
      <c r="S449" s="72"/>
      <c r="T449" s="201"/>
      <c r="U449" s="72"/>
      <c r="V449" s="202"/>
      <c r="W449" s="71"/>
      <c r="X449" s="72"/>
      <c r="Y449" s="202"/>
      <c r="Z449" s="72"/>
      <c r="AA449" s="178"/>
      <c r="AB449" s="178"/>
      <c r="AC449" s="178"/>
      <c r="AD449" s="178"/>
      <c r="AE449" s="178"/>
      <c r="AF449" s="178"/>
      <c r="AG449" s="178"/>
      <c r="AH449" s="178"/>
      <c r="AI449" s="178"/>
      <c r="AJ449" s="178"/>
      <c r="AK449" s="178"/>
      <c r="AL449" s="178"/>
      <c r="AM449" s="178"/>
      <c r="AN449" s="178"/>
      <c r="AO449" s="178"/>
      <c r="AP449" s="178"/>
      <c r="AQ449" s="178"/>
      <c r="AR449" s="178"/>
      <c r="AS449" s="178"/>
    </row>
    <row r="450" ht="16.5" customHeight="1" outlineLevel="1">
      <c r="A450" s="178"/>
      <c r="B450" s="141"/>
      <c r="C450" s="142"/>
      <c r="D450" s="72"/>
      <c r="E450" s="143"/>
      <c r="F450" s="71"/>
      <c r="G450" s="143"/>
      <c r="H450" s="71"/>
      <c r="I450" s="143"/>
      <c r="J450" s="71"/>
      <c r="K450" s="71"/>
      <c r="L450" s="71"/>
      <c r="M450" s="72"/>
      <c r="N450" s="198"/>
      <c r="O450" s="72"/>
      <c r="P450" s="199"/>
      <c r="Q450" s="71"/>
      <c r="R450" s="200"/>
      <c r="S450" s="72"/>
      <c r="T450" s="201"/>
      <c r="U450" s="72"/>
      <c r="V450" s="202"/>
      <c r="W450" s="71"/>
      <c r="X450" s="72"/>
      <c r="Y450" s="202"/>
      <c r="Z450" s="72"/>
      <c r="AA450" s="178"/>
      <c r="AB450" s="178"/>
      <c r="AC450" s="178"/>
      <c r="AD450" s="178"/>
      <c r="AE450" s="178"/>
      <c r="AF450" s="178"/>
      <c r="AG450" s="178"/>
      <c r="AH450" s="178"/>
      <c r="AI450" s="178"/>
      <c r="AJ450" s="178"/>
      <c r="AK450" s="178"/>
      <c r="AL450" s="178"/>
      <c r="AM450" s="178"/>
      <c r="AN450" s="178"/>
      <c r="AO450" s="178"/>
      <c r="AP450" s="178"/>
      <c r="AQ450" s="178"/>
      <c r="AR450" s="178"/>
      <c r="AS450" s="178"/>
    </row>
    <row r="451" ht="16.5" customHeight="1" outlineLevel="1">
      <c r="A451" s="178"/>
      <c r="B451" s="141"/>
      <c r="C451" s="142"/>
      <c r="D451" s="72"/>
      <c r="E451" s="143"/>
      <c r="F451" s="71"/>
      <c r="G451" s="143"/>
      <c r="H451" s="71"/>
      <c r="I451" s="143"/>
      <c r="J451" s="71"/>
      <c r="K451" s="71"/>
      <c r="L451" s="71"/>
      <c r="M451" s="72"/>
      <c r="N451" s="198"/>
      <c r="O451" s="72"/>
      <c r="P451" s="199"/>
      <c r="Q451" s="71"/>
      <c r="R451" s="200"/>
      <c r="S451" s="72"/>
      <c r="T451" s="201"/>
      <c r="U451" s="72"/>
      <c r="V451" s="202"/>
      <c r="W451" s="71"/>
      <c r="X451" s="72"/>
      <c r="Y451" s="202"/>
      <c r="Z451" s="72"/>
      <c r="AA451" s="178"/>
      <c r="AB451" s="178"/>
      <c r="AC451" s="178"/>
      <c r="AD451" s="178"/>
      <c r="AE451" s="178"/>
      <c r="AF451" s="178"/>
      <c r="AG451" s="178"/>
      <c r="AH451" s="178"/>
      <c r="AI451" s="178"/>
      <c r="AJ451" s="178"/>
      <c r="AK451" s="178"/>
      <c r="AL451" s="178"/>
      <c r="AM451" s="178"/>
      <c r="AN451" s="178"/>
      <c r="AO451" s="178"/>
      <c r="AP451" s="178"/>
      <c r="AQ451" s="178"/>
      <c r="AR451" s="178"/>
      <c r="AS451" s="178"/>
    </row>
    <row r="452" ht="16.5" customHeight="1" outlineLevel="1">
      <c r="A452" s="178"/>
      <c r="B452" s="141"/>
      <c r="C452" s="142"/>
      <c r="D452" s="72"/>
      <c r="E452" s="143"/>
      <c r="F452" s="71"/>
      <c r="G452" s="143"/>
      <c r="H452" s="71"/>
      <c r="I452" s="143"/>
      <c r="J452" s="71"/>
      <c r="K452" s="71"/>
      <c r="L452" s="71"/>
      <c r="M452" s="72"/>
      <c r="N452" s="198"/>
      <c r="O452" s="72"/>
      <c r="P452" s="199"/>
      <c r="Q452" s="71"/>
      <c r="R452" s="200"/>
      <c r="S452" s="72"/>
      <c r="T452" s="201"/>
      <c r="U452" s="72"/>
      <c r="V452" s="202"/>
      <c r="W452" s="71"/>
      <c r="X452" s="72"/>
      <c r="Y452" s="202"/>
      <c r="Z452" s="72"/>
      <c r="AA452" s="178"/>
      <c r="AB452" s="178"/>
      <c r="AC452" s="178"/>
      <c r="AD452" s="178"/>
      <c r="AE452" s="178"/>
      <c r="AF452" s="178"/>
      <c r="AG452" s="178"/>
      <c r="AH452" s="178"/>
      <c r="AI452" s="178"/>
      <c r="AJ452" s="178"/>
      <c r="AK452" s="178"/>
      <c r="AL452" s="178"/>
      <c r="AM452" s="178"/>
      <c r="AN452" s="178"/>
      <c r="AO452" s="178"/>
      <c r="AP452" s="178"/>
      <c r="AQ452" s="178"/>
      <c r="AR452" s="178"/>
      <c r="AS452" s="178"/>
    </row>
    <row r="453" ht="16.5" customHeight="1" outlineLevel="1">
      <c r="A453" s="178"/>
      <c r="B453" s="141"/>
      <c r="C453" s="142"/>
      <c r="D453" s="72"/>
      <c r="E453" s="143"/>
      <c r="F453" s="71"/>
      <c r="G453" s="143"/>
      <c r="H453" s="71"/>
      <c r="I453" s="143"/>
      <c r="J453" s="71"/>
      <c r="K453" s="71"/>
      <c r="L453" s="71"/>
      <c r="M453" s="72"/>
      <c r="N453" s="198"/>
      <c r="O453" s="72"/>
      <c r="P453" s="199"/>
      <c r="Q453" s="71"/>
      <c r="R453" s="200"/>
      <c r="S453" s="72"/>
      <c r="T453" s="201"/>
      <c r="U453" s="72"/>
      <c r="V453" s="202"/>
      <c r="W453" s="71"/>
      <c r="X453" s="72"/>
      <c r="Y453" s="202"/>
      <c r="Z453" s="72"/>
      <c r="AA453" s="178"/>
      <c r="AB453" s="178"/>
      <c r="AC453" s="178"/>
      <c r="AD453" s="178"/>
      <c r="AE453" s="178"/>
      <c r="AF453" s="178"/>
      <c r="AG453" s="178"/>
      <c r="AH453" s="178"/>
      <c r="AI453" s="178"/>
      <c r="AJ453" s="178"/>
      <c r="AK453" s="178"/>
      <c r="AL453" s="178"/>
      <c r="AM453" s="178"/>
      <c r="AN453" s="178"/>
      <c r="AO453" s="178"/>
      <c r="AP453" s="178"/>
      <c r="AQ453" s="178"/>
      <c r="AR453" s="178"/>
      <c r="AS453" s="178"/>
    </row>
    <row r="454" ht="16.5" customHeight="1" outlineLevel="1">
      <c r="A454" s="178"/>
      <c r="B454" s="141"/>
      <c r="C454" s="142"/>
      <c r="D454" s="72"/>
      <c r="E454" s="143"/>
      <c r="F454" s="71"/>
      <c r="G454" s="143"/>
      <c r="H454" s="71"/>
      <c r="I454" s="143"/>
      <c r="J454" s="71"/>
      <c r="K454" s="71"/>
      <c r="L454" s="71"/>
      <c r="M454" s="72"/>
      <c r="N454" s="198"/>
      <c r="O454" s="72"/>
      <c r="P454" s="199"/>
      <c r="Q454" s="71"/>
      <c r="R454" s="200"/>
      <c r="S454" s="72"/>
      <c r="T454" s="201"/>
      <c r="U454" s="72"/>
      <c r="V454" s="202"/>
      <c r="W454" s="71"/>
      <c r="X454" s="72"/>
      <c r="Y454" s="202"/>
      <c r="Z454" s="72"/>
      <c r="AA454" s="178"/>
      <c r="AB454" s="178"/>
      <c r="AC454" s="178"/>
      <c r="AD454" s="178"/>
      <c r="AE454" s="178"/>
      <c r="AF454" s="178"/>
      <c r="AG454" s="178"/>
      <c r="AH454" s="178"/>
      <c r="AI454" s="178"/>
      <c r="AJ454" s="178"/>
      <c r="AK454" s="178"/>
      <c r="AL454" s="178"/>
      <c r="AM454" s="178"/>
      <c r="AN454" s="178"/>
      <c r="AO454" s="178"/>
      <c r="AP454" s="178"/>
      <c r="AQ454" s="178"/>
      <c r="AR454" s="178"/>
      <c r="AS454" s="178"/>
    </row>
    <row r="455" ht="16.5" customHeight="1" outlineLevel="1">
      <c r="A455" s="178"/>
      <c r="B455" s="141"/>
      <c r="C455" s="142"/>
      <c r="D455" s="72"/>
      <c r="E455" s="143"/>
      <c r="F455" s="71"/>
      <c r="G455" s="143"/>
      <c r="H455" s="71"/>
      <c r="I455" s="143"/>
      <c r="J455" s="71"/>
      <c r="K455" s="71"/>
      <c r="L455" s="71"/>
      <c r="M455" s="72"/>
      <c r="N455" s="198"/>
      <c r="O455" s="72"/>
      <c r="P455" s="199"/>
      <c r="Q455" s="71"/>
      <c r="R455" s="200"/>
      <c r="S455" s="72"/>
      <c r="T455" s="201"/>
      <c r="U455" s="72"/>
      <c r="V455" s="202"/>
      <c r="W455" s="71"/>
      <c r="X455" s="72"/>
      <c r="Y455" s="202"/>
      <c r="Z455" s="72"/>
      <c r="AA455" s="178"/>
      <c r="AB455" s="178"/>
      <c r="AC455" s="178"/>
      <c r="AD455" s="178"/>
      <c r="AE455" s="178"/>
      <c r="AF455" s="178"/>
      <c r="AG455" s="178"/>
      <c r="AH455" s="178"/>
      <c r="AI455" s="178"/>
      <c r="AJ455" s="178"/>
      <c r="AK455" s="178"/>
      <c r="AL455" s="178"/>
      <c r="AM455" s="178"/>
      <c r="AN455" s="178"/>
      <c r="AO455" s="178"/>
      <c r="AP455" s="178"/>
      <c r="AQ455" s="178"/>
      <c r="AR455" s="178"/>
      <c r="AS455" s="178"/>
    </row>
    <row r="456" ht="16.5" customHeight="1" outlineLevel="1">
      <c r="A456" s="178"/>
      <c r="B456" s="141"/>
      <c r="C456" s="142"/>
      <c r="D456" s="72"/>
      <c r="E456" s="143"/>
      <c r="F456" s="71"/>
      <c r="G456" s="143"/>
      <c r="H456" s="71"/>
      <c r="I456" s="143"/>
      <c r="J456" s="71"/>
      <c r="K456" s="71"/>
      <c r="L456" s="71"/>
      <c r="M456" s="72"/>
      <c r="N456" s="198"/>
      <c r="O456" s="72"/>
      <c r="P456" s="199"/>
      <c r="Q456" s="71"/>
      <c r="R456" s="200"/>
      <c r="S456" s="72"/>
      <c r="T456" s="201"/>
      <c r="U456" s="72"/>
      <c r="V456" s="202"/>
      <c r="W456" s="71"/>
      <c r="X456" s="72"/>
      <c r="Y456" s="202"/>
      <c r="Z456" s="72"/>
      <c r="AA456" s="178"/>
      <c r="AB456" s="178"/>
      <c r="AC456" s="178"/>
      <c r="AD456" s="178"/>
      <c r="AE456" s="178"/>
      <c r="AF456" s="178"/>
      <c r="AG456" s="178"/>
      <c r="AH456" s="178"/>
      <c r="AI456" s="178"/>
      <c r="AJ456" s="178"/>
      <c r="AK456" s="178"/>
      <c r="AL456" s="178"/>
      <c r="AM456" s="178"/>
      <c r="AN456" s="178"/>
      <c r="AO456" s="178"/>
      <c r="AP456" s="178"/>
      <c r="AQ456" s="178"/>
      <c r="AR456" s="178"/>
      <c r="AS456" s="178"/>
    </row>
    <row r="457" ht="16.5" customHeight="1" outlineLevel="1">
      <c r="A457" s="178"/>
      <c r="B457" s="141"/>
      <c r="C457" s="142"/>
      <c r="D457" s="72"/>
      <c r="E457" s="143"/>
      <c r="F457" s="71"/>
      <c r="G457" s="143"/>
      <c r="H457" s="71"/>
      <c r="I457" s="143"/>
      <c r="J457" s="71"/>
      <c r="K457" s="71"/>
      <c r="L457" s="71"/>
      <c r="M457" s="72"/>
      <c r="N457" s="198"/>
      <c r="O457" s="72"/>
      <c r="P457" s="199"/>
      <c r="Q457" s="71"/>
      <c r="R457" s="200"/>
      <c r="S457" s="72"/>
      <c r="T457" s="201"/>
      <c r="U457" s="72"/>
      <c r="V457" s="202"/>
      <c r="W457" s="71"/>
      <c r="X457" s="72"/>
      <c r="Y457" s="202"/>
      <c r="Z457" s="72"/>
      <c r="AA457" s="178"/>
      <c r="AB457" s="178"/>
      <c r="AC457" s="178"/>
      <c r="AD457" s="178"/>
      <c r="AE457" s="178"/>
      <c r="AF457" s="178"/>
      <c r="AG457" s="178"/>
      <c r="AH457" s="178"/>
      <c r="AI457" s="178"/>
      <c r="AJ457" s="178"/>
      <c r="AK457" s="178"/>
      <c r="AL457" s="178"/>
      <c r="AM457" s="178"/>
      <c r="AN457" s="178"/>
      <c r="AO457" s="178"/>
      <c r="AP457" s="178"/>
      <c r="AQ457" s="178"/>
      <c r="AR457" s="178"/>
      <c r="AS457" s="178"/>
    </row>
    <row r="458" ht="16.5" customHeight="1" outlineLevel="1">
      <c r="A458" s="178"/>
      <c r="B458" s="141"/>
      <c r="C458" s="142"/>
      <c r="D458" s="72"/>
      <c r="E458" s="143"/>
      <c r="F458" s="71"/>
      <c r="G458" s="143"/>
      <c r="H458" s="71"/>
      <c r="I458" s="143"/>
      <c r="J458" s="71"/>
      <c r="K458" s="71"/>
      <c r="L458" s="71"/>
      <c r="M458" s="72"/>
      <c r="N458" s="198"/>
      <c r="O458" s="72"/>
      <c r="P458" s="199"/>
      <c r="Q458" s="71"/>
      <c r="R458" s="200"/>
      <c r="S458" s="72"/>
      <c r="T458" s="201"/>
      <c r="U458" s="72"/>
      <c r="V458" s="202"/>
      <c r="W458" s="71"/>
      <c r="X458" s="72"/>
      <c r="Y458" s="202"/>
      <c r="Z458" s="72"/>
      <c r="AA458" s="178"/>
      <c r="AB458" s="178"/>
      <c r="AC458" s="178"/>
      <c r="AD458" s="178"/>
      <c r="AE458" s="178"/>
      <c r="AF458" s="178"/>
      <c r="AG458" s="178"/>
      <c r="AH458" s="178"/>
      <c r="AI458" s="178"/>
      <c r="AJ458" s="178"/>
      <c r="AK458" s="178"/>
      <c r="AL458" s="178"/>
      <c r="AM458" s="178"/>
      <c r="AN458" s="178"/>
      <c r="AO458" s="178"/>
      <c r="AP458" s="178"/>
      <c r="AQ458" s="178"/>
      <c r="AR458" s="178"/>
      <c r="AS458" s="178"/>
    </row>
    <row r="459" ht="16.5" customHeight="1" outlineLevel="1">
      <c r="A459" s="178"/>
      <c r="B459" s="141"/>
      <c r="C459" s="142"/>
      <c r="D459" s="72"/>
      <c r="E459" s="143"/>
      <c r="F459" s="71"/>
      <c r="G459" s="143"/>
      <c r="H459" s="71"/>
      <c r="I459" s="143"/>
      <c r="J459" s="71"/>
      <c r="K459" s="71"/>
      <c r="L459" s="71"/>
      <c r="M459" s="72"/>
      <c r="N459" s="198"/>
      <c r="O459" s="72"/>
      <c r="P459" s="199"/>
      <c r="Q459" s="71"/>
      <c r="R459" s="200"/>
      <c r="S459" s="72"/>
      <c r="T459" s="201"/>
      <c r="U459" s="72"/>
      <c r="V459" s="202"/>
      <c r="W459" s="71"/>
      <c r="X459" s="72"/>
      <c r="Y459" s="202"/>
      <c r="Z459" s="72"/>
      <c r="AA459" s="178"/>
      <c r="AB459" s="178"/>
      <c r="AC459" s="178"/>
      <c r="AD459" s="178"/>
      <c r="AE459" s="178"/>
      <c r="AF459" s="178"/>
      <c r="AG459" s="178"/>
      <c r="AH459" s="178"/>
      <c r="AI459" s="178"/>
      <c r="AJ459" s="178"/>
      <c r="AK459" s="178"/>
      <c r="AL459" s="178"/>
      <c r="AM459" s="178"/>
      <c r="AN459" s="178"/>
      <c r="AO459" s="178"/>
      <c r="AP459" s="178"/>
      <c r="AQ459" s="178"/>
      <c r="AR459" s="178"/>
      <c r="AS459" s="178"/>
    </row>
    <row r="460" ht="16.5" customHeight="1" outlineLevel="1">
      <c r="A460" s="178"/>
      <c r="B460" s="141"/>
      <c r="C460" s="142"/>
      <c r="D460" s="72"/>
      <c r="E460" s="143"/>
      <c r="F460" s="71"/>
      <c r="G460" s="143"/>
      <c r="H460" s="71"/>
      <c r="I460" s="143"/>
      <c r="J460" s="71"/>
      <c r="K460" s="71"/>
      <c r="L460" s="71"/>
      <c r="M460" s="72"/>
      <c r="N460" s="198"/>
      <c r="O460" s="72"/>
      <c r="P460" s="199"/>
      <c r="Q460" s="71"/>
      <c r="R460" s="200"/>
      <c r="S460" s="72"/>
      <c r="T460" s="201"/>
      <c r="U460" s="72"/>
      <c r="V460" s="202"/>
      <c r="W460" s="71"/>
      <c r="X460" s="72"/>
      <c r="Y460" s="202"/>
      <c r="Z460" s="72"/>
      <c r="AA460" s="178"/>
      <c r="AB460" s="178"/>
      <c r="AC460" s="178"/>
      <c r="AD460" s="178"/>
      <c r="AE460" s="178"/>
      <c r="AF460" s="178"/>
      <c r="AG460" s="178"/>
      <c r="AH460" s="178"/>
      <c r="AI460" s="178"/>
      <c r="AJ460" s="178"/>
      <c r="AK460" s="178"/>
      <c r="AL460" s="178"/>
      <c r="AM460" s="178"/>
      <c r="AN460" s="178"/>
      <c r="AO460" s="178"/>
      <c r="AP460" s="178"/>
      <c r="AQ460" s="178"/>
      <c r="AR460" s="178"/>
      <c r="AS460" s="178"/>
    </row>
    <row r="461" ht="16.5" customHeight="1" outlineLevel="1">
      <c r="A461" s="178"/>
      <c r="B461" s="141"/>
      <c r="C461" s="142"/>
      <c r="D461" s="72"/>
      <c r="E461" s="143"/>
      <c r="F461" s="71"/>
      <c r="G461" s="143"/>
      <c r="H461" s="71"/>
      <c r="I461" s="143"/>
      <c r="J461" s="71"/>
      <c r="K461" s="71"/>
      <c r="L461" s="71"/>
      <c r="M461" s="72"/>
      <c r="N461" s="198"/>
      <c r="O461" s="72"/>
      <c r="P461" s="199"/>
      <c r="Q461" s="71"/>
      <c r="R461" s="200"/>
      <c r="S461" s="72"/>
      <c r="T461" s="201"/>
      <c r="U461" s="72"/>
      <c r="V461" s="202"/>
      <c r="W461" s="71"/>
      <c r="X461" s="72"/>
      <c r="Y461" s="202"/>
      <c r="Z461" s="72"/>
      <c r="AA461" s="178"/>
      <c r="AB461" s="178"/>
      <c r="AC461" s="178"/>
      <c r="AD461" s="178"/>
      <c r="AE461" s="178"/>
      <c r="AF461" s="178"/>
      <c r="AG461" s="178"/>
      <c r="AH461" s="178"/>
      <c r="AI461" s="178"/>
      <c r="AJ461" s="178"/>
      <c r="AK461" s="178"/>
      <c r="AL461" s="178"/>
      <c r="AM461" s="178"/>
      <c r="AN461" s="178"/>
      <c r="AO461" s="178"/>
      <c r="AP461" s="178"/>
      <c r="AQ461" s="178"/>
      <c r="AR461" s="178"/>
      <c r="AS461" s="178"/>
    </row>
    <row r="462" ht="16.5" customHeight="1" outlineLevel="1">
      <c r="A462" s="178"/>
      <c r="B462" s="141"/>
      <c r="C462" s="142"/>
      <c r="D462" s="72"/>
      <c r="E462" s="143"/>
      <c r="F462" s="71"/>
      <c r="G462" s="143"/>
      <c r="H462" s="71"/>
      <c r="I462" s="143"/>
      <c r="J462" s="71"/>
      <c r="K462" s="71"/>
      <c r="L462" s="71"/>
      <c r="M462" s="72"/>
      <c r="N462" s="198"/>
      <c r="O462" s="72"/>
      <c r="P462" s="199"/>
      <c r="Q462" s="71"/>
      <c r="R462" s="200"/>
      <c r="S462" s="72"/>
      <c r="T462" s="201"/>
      <c r="U462" s="72"/>
      <c r="V462" s="202"/>
      <c r="W462" s="71"/>
      <c r="X462" s="72"/>
      <c r="Y462" s="202"/>
      <c r="Z462" s="72"/>
      <c r="AA462" s="178"/>
      <c r="AB462" s="178"/>
      <c r="AC462" s="178"/>
      <c r="AD462" s="178"/>
      <c r="AE462" s="178"/>
      <c r="AF462" s="178"/>
      <c r="AG462" s="178"/>
      <c r="AH462" s="178"/>
      <c r="AI462" s="178"/>
      <c r="AJ462" s="178"/>
      <c r="AK462" s="178"/>
      <c r="AL462" s="178"/>
      <c r="AM462" s="178"/>
      <c r="AN462" s="178"/>
      <c r="AO462" s="178"/>
      <c r="AP462" s="178"/>
      <c r="AQ462" s="178"/>
      <c r="AR462" s="178"/>
      <c r="AS462" s="178"/>
    </row>
    <row r="463" ht="16.5" customHeight="1" outlineLevel="1">
      <c r="A463" s="178"/>
      <c r="B463" s="141"/>
      <c r="C463" s="142"/>
      <c r="D463" s="72"/>
      <c r="E463" s="143"/>
      <c r="F463" s="71"/>
      <c r="G463" s="143"/>
      <c r="H463" s="71"/>
      <c r="I463" s="143"/>
      <c r="J463" s="71"/>
      <c r="K463" s="71"/>
      <c r="L463" s="71"/>
      <c r="M463" s="72"/>
      <c r="N463" s="198"/>
      <c r="O463" s="72"/>
      <c r="P463" s="199"/>
      <c r="Q463" s="71"/>
      <c r="R463" s="200"/>
      <c r="S463" s="72"/>
      <c r="T463" s="201"/>
      <c r="U463" s="72"/>
      <c r="V463" s="202"/>
      <c r="W463" s="71"/>
      <c r="X463" s="72"/>
      <c r="Y463" s="202"/>
      <c r="Z463" s="72"/>
      <c r="AA463" s="178"/>
      <c r="AB463" s="178"/>
      <c r="AC463" s="178"/>
      <c r="AD463" s="178"/>
      <c r="AE463" s="178"/>
      <c r="AF463" s="178"/>
      <c r="AG463" s="178"/>
      <c r="AH463" s="178"/>
      <c r="AI463" s="178"/>
      <c r="AJ463" s="178"/>
      <c r="AK463" s="178"/>
      <c r="AL463" s="178"/>
      <c r="AM463" s="178"/>
      <c r="AN463" s="178"/>
      <c r="AO463" s="178"/>
      <c r="AP463" s="178"/>
      <c r="AQ463" s="178"/>
      <c r="AR463" s="178"/>
      <c r="AS463" s="178"/>
    </row>
    <row r="464" ht="16.5" customHeight="1" outlineLevel="1">
      <c r="A464" s="178"/>
      <c r="B464" s="141"/>
      <c r="C464" s="142"/>
      <c r="D464" s="72"/>
      <c r="E464" s="143"/>
      <c r="F464" s="71"/>
      <c r="G464" s="143"/>
      <c r="H464" s="71"/>
      <c r="I464" s="143"/>
      <c r="J464" s="71"/>
      <c r="K464" s="71"/>
      <c r="L464" s="71"/>
      <c r="M464" s="72"/>
      <c r="N464" s="198"/>
      <c r="O464" s="72"/>
      <c r="P464" s="199"/>
      <c r="Q464" s="71"/>
      <c r="R464" s="200"/>
      <c r="S464" s="72"/>
      <c r="T464" s="201"/>
      <c r="U464" s="72"/>
      <c r="V464" s="202"/>
      <c r="W464" s="71"/>
      <c r="X464" s="72"/>
      <c r="Y464" s="202"/>
      <c r="Z464" s="72"/>
      <c r="AA464" s="178"/>
      <c r="AB464" s="178"/>
      <c r="AC464" s="178"/>
      <c r="AD464" s="178"/>
      <c r="AE464" s="178"/>
      <c r="AF464" s="178"/>
      <c r="AG464" s="178"/>
      <c r="AH464" s="178"/>
      <c r="AI464" s="178"/>
      <c r="AJ464" s="178"/>
      <c r="AK464" s="178"/>
      <c r="AL464" s="178"/>
      <c r="AM464" s="178"/>
      <c r="AN464" s="178"/>
      <c r="AO464" s="178"/>
      <c r="AP464" s="178"/>
      <c r="AQ464" s="178"/>
      <c r="AR464" s="178"/>
      <c r="AS464" s="178"/>
    </row>
    <row r="465" ht="16.5" customHeight="1" outlineLevel="1">
      <c r="A465" s="178"/>
      <c r="B465" s="141"/>
      <c r="C465" s="142"/>
      <c r="D465" s="72"/>
      <c r="E465" s="143"/>
      <c r="F465" s="71"/>
      <c r="G465" s="143"/>
      <c r="H465" s="71"/>
      <c r="I465" s="143"/>
      <c r="J465" s="71"/>
      <c r="K465" s="71"/>
      <c r="L465" s="71"/>
      <c r="M465" s="72"/>
      <c r="N465" s="198"/>
      <c r="O465" s="72"/>
      <c r="P465" s="199"/>
      <c r="Q465" s="71"/>
      <c r="R465" s="200"/>
      <c r="S465" s="72"/>
      <c r="T465" s="201"/>
      <c r="U465" s="72"/>
      <c r="V465" s="202"/>
      <c r="W465" s="71"/>
      <c r="X465" s="72"/>
      <c r="Y465" s="202"/>
      <c r="Z465" s="72"/>
      <c r="AA465" s="178"/>
      <c r="AB465" s="178"/>
      <c r="AC465" s="178"/>
      <c r="AD465" s="178"/>
      <c r="AE465" s="178"/>
      <c r="AF465" s="178"/>
      <c r="AG465" s="178"/>
      <c r="AH465" s="178"/>
      <c r="AI465" s="178"/>
      <c r="AJ465" s="178"/>
      <c r="AK465" s="178"/>
      <c r="AL465" s="178"/>
      <c r="AM465" s="178"/>
      <c r="AN465" s="178"/>
      <c r="AO465" s="178"/>
      <c r="AP465" s="178"/>
      <c r="AQ465" s="178"/>
      <c r="AR465" s="178"/>
      <c r="AS465" s="178"/>
    </row>
    <row r="466" ht="16.5" customHeight="1" outlineLevel="1">
      <c r="A466" s="178"/>
      <c r="B466" s="141"/>
      <c r="C466" s="142"/>
      <c r="D466" s="72"/>
      <c r="E466" s="143"/>
      <c r="F466" s="71"/>
      <c r="G466" s="143"/>
      <c r="H466" s="71"/>
      <c r="I466" s="143"/>
      <c r="J466" s="71"/>
      <c r="K466" s="71"/>
      <c r="L466" s="71"/>
      <c r="M466" s="72"/>
      <c r="N466" s="198"/>
      <c r="O466" s="72"/>
      <c r="P466" s="199"/>
      <c r="Q466" s="71"/>
      <c r="R466" s="200"/>
      <c r="S466" s="72"/>
      <c r="T466" s="201"/>
      <c r="U466" s="72"/>
      <c r="V466" s="202"/>
      <c r="W466" s="71"/>
      <c r="X466" s="72"/>
      <c r="Y466" s="202"/>
      <c r="Z466" s="72"/>
      <c r="AA466" s="178"/>
      <c r="AB466" s="178"/>
      <c r="AC466" s="178"/>
      <c r="AD466" s="178"/>
      <c r="AE466" s="178"/>
      <c r="AF466" s="178"/>
      <c r="AG466" s="178"/>
      <c r="AH466" s="178"/>
      <c r="AI466" s="178"/>
      <c r="AJ466" s="178"/>
      <c r="AK466" s="178"/>
      <c r="AL466" s="178"/>
      <c r="AM466" s="178"/>
      <c r="AN466" s="178"/>
      <c r="AO466" s="178"/>
      <c r="AP466" s="178"/>
      <c r="AQ466" s="178"/>
      <c r="AR466" s="178"/>
      <c r="AS466" s="178"/>
    </row>
    <row r="467" ht="16.5" customHeight="1" outlineLevel="1">
      <c r="A467" s="178"/>
      <c r="B467" s="141"/>
      <c r="C467" s="142"/>
      <c r="D467" s="72"/>
      <c r="E467" s="143"/>
      <c r="F467" s="71"/>
      <c r="G467" s="143"/>
      <c r="H467" s="71"/>
      <c r="I467" s="143"/>
      <c r="J467" s="71"/>
      <c r="K467" s="71"/>
      <c r="L467" s="71"/>
      <c r="M467" s="72"/>
      <c r="N467" s="198"/>
      <c r="O467" s="72"/>
      <c r="P467" s="199"/>
      <c r="Q467" s="71"/>
      <c r="R467" s="200"/>
      <c r="S467" s="72"/>
      <c r="T467" s="201"/>
      <c r="U467" s="72"/>
      <c r="V467" s="202"/>
      <c r="W467" s="71"/>
      <c r="X467" s="72"/>
      <c r="Y467" s="202"/>
      <c r="Z467" s="72"/>
      <c r="AA467" s="178"/>
      <c r="AB467" s="178"/>
      <c r="AC467" s="178"/>
      <c r="AD467" s="178"/>
      <c r="AE467" s="178"/>
      <c r="AF467" s="178"/>
      <c r="AG467" s="178"/>
      <c r="AH467" s="178"/>
      <c r="AI467" s="178"/>
      <c r="AJ467" s="178"/>
      <c r="AK467" s="178"/>
      <c r="AL467" s="178"/>
      <c r="AM467" s="178"/>
      <c r="AN467" s="178"/>
      <c r="AO467" s="178"/>
      <c r="AP467" s="178"/>
      <c r="AQ467" s="178"/>
      <c r="AR467" s="178"/>
      <c r="AS467" s="178"/>
    </row>
    <row r="468" ht="16.5" customHeight="1" outlineLevel="1">
      <c r="A468" s="178"/>
      <c r="B468" s="141"/>
      <c r="C468" s="142"/>
      <c r="D468" s="72"/>
      <c r="E468" s="143"/>
      <c r="F468" s="71"/>
      <c r="G468" s="143"/>
      <c r="H468" s="71"/>
      <c r="I468" s="143"/>
      <c r="J468" s="71"/>
      <c r="K468" s="71"/>
      <c r="L468" s="71"/>
      <c r="M468" s="72"/>
      <c r="N468" s="198"/>
      <c r="O468" s="72"/>
      <c r="P468" s="199"/>
      <c r="Q468" s="71"/>
      <c r="R468" s="200"/>
      <c r="S468" s="72"/>
      <c r="T468" s="201"/>
      <c r="U468" s="72"/>
      <c r="V468" s="202"/>
      <c r="W468" s="71"/>
      <c r="X468" s="72"/>
      <c r="Y468" s="202"/>
      <c r="Z468" s="72"/>
      <c r="AA468" s="178"/>
      <c r="AB468" s="178"/>
      <c r="AC468" s="178"/>
      <c r="AD468" s="178"/>
      <c r="AE468" s="178"/>
      <c r="AF468" s="178"/>
      <c r="AG468" s="178"/>
      <c r="AH468" s="178"/>
      <c r="AI468" s="178"/>
      <c r="AJ468" s="178"/>
      <c r="AK468" s="178"/>
      <c r="AL468" s="178"/>
      <c r="AM468" s="178"/>
      <c r="AN468" s="178"/>
      <c r="AO468" s="178"/>
      <c r="AP468" s="178"/>
      <c r="AQ468" s="178"/>
      <c r="AR468" s="178"/>
      <c r="AS468" s="178"/>
    </row>
    <row r="469" ht="16.5" customHeight="1" outlineLevel="1">
      <c r="A469" s="178"/>
      <c r="B469" s="141"/>
      <c r="C469" s="142"/>
      <c r="D469" s="72"/>
      <c r="E469" s="143"/>
      <c r="F469" s="71"/>
      <c r="G469" s="143"/>
      <c r="H469" s="71"/>
      <c r="I469" s="143"/>
      <c r="J469" s="71"/>
      <c r="K469" s="71"/>
      <c r="L469" s="71"/>
      <c r="M469" s="72"/>
      <c r="N469" s="198"/>
      <c r="O469" s="72"/>
      <c r="P469" s="199"/>
      <c r="Q469" s="71"/>
      <c r="R469" s="200"/>
      <c r="S469" s="72"/>
      <c r="T469" s="201"/>
      <c r="U469" s="72"/>
      <c r="V469" s="202"/>
      <c r="W469" s="71"/>
      <c r="X469" s="72"/>
      <c r="Y469" s="202"/>
      <c r="Z469" s="72"/>
      <c r="AA469" s="178"/>
      <c r="AB469" s="178"/>
      <c r="AC469" s="178"/>
      <c r="AD469" s="178"/>
      <c r="AE469" s="178"/>
      <c r="AF469" s="178"/>
      <c r="AG469" s="178"/>
      <c r="AH469" s="178"/>
      <c r="AI469" s="178"/>
      <c r="AJ469" s="178"/>
      <c r="AK469" s="178"/>
      <c r="AL469" s="178"/>
      <c r="AM469" s="178"/>
      <c r="AN469" s="178"/>
      <c r="AO469" s="178"/>
      <c r="AP469" s="178"/>
      <c r="AQ469" s="178"/>
      <c r="AR469" s="178"/>
      <c r="AS469" s="178"/>
    </row>
    <row r="470" ht="16.5" customHeight="1" outlineLevel="1">
      <c r="A470" s="178"/>
      <c r="B470" s="141"/>
      <c r="C470" s="142"/>
      <c r="D470" s="72"/>
      <c r="E470" s="143"/>
      <c r="F470" s="71"/>
      <c r="G470" s="143"/>
      <c r="H470" s="71"/>
      <c r="I470" s="143"/>
      <c r="J470" s="71"/>
      <c r="K470" s="71"/>
      <c r="L470" s="71"/>
      <c r="M470" s="72"/>
      <c r="N470" s="198"/>
      <c r="O470" s="72"/>
      <c r="P470" s="199"/>
      <c r="Q470" s="71"/>
      <c r="R470" s="200"/>
      <c r="S470" s="72"/>
      <c r="T470" s="201"/>
      <c r="U470" s="72"/>
      <c r="V470" s="202"/>
      <c r="W470" s="71"/>
      <c r="X470" s="72"/>
      <c r="Y470" s="202"/>
      <c r="Z470" s="72"/>
      <c r="AA470" s="178"/>
      <c r="AB470" s="178"/>
      <c r="AC470" s="178"/>
      <c r="AD470" s="178"/>
      <c r="AE470" s="178"/>
      <c r="AF470" s="178"/>
      <c r="AG470" s="178"/>
      <c r="AH470" s="178"/>
      <c r="AI470" s="178"/>
      <c r="AJ470" s="178"/>
      <c r="AK470" s="178"/>
      <c r="AL470" s="178"/>
      <c r="AM470" s="178"/>
      <c r="AN470" s="178"/>
      <c r="AO470" s="178"/>
      <c r="AP470" s="178"/>
      <c r="AQ470" s="178"/>
      <c r="AR470" s="178"/>
      <c r="AS470" s="178"/>
    </row>
    <row r="471" ht="16.5" customHeight="1" outlineLevel="1">
      <c r="A471" s="178"/>
      <c r="B471" s="141"/>
      <c r="C471" s="142"/>
      <c r="D471" s="72"/>
      <c r="E471" s="143"/>
      <c r="F471" s="71"/>
      <c r="G471" s="143"/>
      <c r="H471" s="71"/>
      <c r="I471" s="143"/>
      <c r="J471" s="71"/>
      <c r="K471" s="71"/>
      <c r="L471" s="71"/>
      <c r="M471" s="72"/>
      <c r="N471" s="198"/>
      <c r="O471" s="72"/>
      <c r="P471" s="199"/>
      <c r="Q471" s="71"/>
      <c r="R471" s="200"/>
      <c r="S471" s="72"/>
      <c r="T471" s="201"/>
      <c r="U471" s="72"/>
      <c r="V471" s="202"/>
      <c r="W471" s="71"/>
      <c r="X471" s="72"/>
      <c r="Y471" s="202"/>
      <c r="Z471" s="72"/>
      <c r="AA471" s="178"/>
      <c r="AB471" s="178"/>
      <c r="AC471" s="178"/>
      <c r="AD471" s="178"/>
      <c r="AE471" s="178"/>
      <c r="AF471" s="178"/>
      <c r="AG471" s="178"/>
      <c r="AH471" s="178"/>
      <c r="AI471" s="178"/>
      <c r="AJ471" s="178"/>
      <c r="AK471" s="178"/>
      <c r="AL471" s="178"/>
      <c r="AM471" s="178"/>
      <c r="AN471" s="178"/>
      <c r="AO471" s="178"/>
      <c r="AP471" s="178"/>
      <c r="AQ471" s="178"/>
      <c r="AR471" s="178"/>
      <c r="AS471" s="178"/>
    </row>
    <row r="472" ht="16.5" customHeight="1" outlineLevel="1">
      <c r="A472" s="178"/>
      <c r="B472" s="141"/>
      <c r="C472" s="142"/>
      <c r="D472" s="72"/>
      <c r="E472" s="143"/>
      <c r="F472" s="71"/>
      <c r="G472" s="143"/>
      <c r="H472" s="71"/>
      <c r="I472" s="143"/>
      <c r="J472" s="71"/>
      <c r="K472" s="71"/>
      <c r="L472" s="71"/>
      <c r="M472" s="72"/>
      <c r="N472" s="198"/>
      <c r="O472" s="72"/>
      <c r="P472" s="199"/>
      <c r="Q472" s="71"/>
      <c r="R472" s="200"/>
      <c r="S472" s="72"/>
      <c r="T472" s="201"/>
      <c r="U472" s="72"/>
      <c r="V472" s="202"/>
      <c r="W472" s="71"/>
      <c r="X472" s="72"/>
      <c r="Y472" s="202"/>
      <c r="Z472" s="72"/>
      <c r="AA472" s="178"/>
      <c r="AB472" s="178"/>
      <c r="AC472" s="178"/>
      <c r="AD472" s="178"/>
      <c r="AE472" s="178"/>
      <c r="AF472" s="178"/>
      <c r="AG472" s="178"/>
      <c r="AH472" s="178"/>
      <c r="AI472" s="178"/>
      <c r="AJ472" s="178"/>
      <c r="AK472" s="178"/>
      <c r="AL472" s="178"/>
      <c r="AM472" s="178"/>
      <c r="AN472" s="178"/>
      <c r="AO472" s="178"/>
      <c r="AP472" s="178"/>
      <c r="AQ472" s="178"/>
      <c r="AR472" s="178"/>
      <c r="AS472" s="178"/>
    </row>
    <row r="473" ht="16.5" customHeight="1" outlineLevel="1">
      <c r="A473" s="178"/>
      <c r="B473" s="141"/>
      <c r="C473" s="142"/>
      <c r="D473" s="72"/>
      <c r="E473" s="143"/>
      <c r="F473" s="71"/>
      <c r="G473" s="143"/>
      <c r="H473" s="71"/>
      <c r="I473" s="143"/>
      <c r="J473" s="71"/>
      <c r="K473" s="71"/>
      <c r="L473" s="71"/>
      <c r="M473" s="72"/>
      <c r="N473" s="198"/>
      <c r="O473" s="72"/>
      <c r="P473" s="199"/>
      <c r="Q473" s="71"/>
      <c r="R473" s="200"/>
      <c r="S473" s="72"/>
      <c r="T473" s="201"/>
      <c r="U473" s="72"/>
      <c r="V473" s="202"/>
      <c r="W473" s="71"/>
      <c r="X473" s="72"/>
      <c r="Y473" s="202"/>
      <c r="Z473" s="72"/>
      <c r="AA473" s="178"/>
      <c r="AB473" s="178"/>
      <c r="AC473" s="178"/>
      <c r="AD473" s="178"/>
      <c r="AE473" s="178"/>
      <c r="AF473" s="178"/>
      <c r="AG473" s="178"/>
      <c r="AH473" s="178"/>
      <c r="AI473" s="178"/>
      <c r="AJ473" s="178"/>
      <c r="AK473" s="178"/>
      <c r="AL473" s="178"/>
      <c r="AM473" s="178"/>
      <c r="AN473" s="178"/>
      <c r="AO473" s="178"/>
      <c r="AP473" s="178"/>
      <c r="AQ473" s="178"/>
      <c r="AR473" s="178"/>
      <c r="AS473" s="178"/>
    </row>
    <row r="474" ht="16.5" customHeight="1" outlineLevel="1">
      <c r="A474" s="178"/>
      <c r="B474" s="141"/>
      <c r="C474" s="142"/>
      <c r="D474" s="72"/>
      <c r="E474" s="143"/>
      <c r="F474" s="71"/>
      <c r="G474" s="143"/>
      <c r="H474" s="71"/>
      <c r="I474" s="143"/>
      <c r="J474" s="71"/>
      <c r="K474" s="71"/>
      <c r="L474" s="71"/>
      <c r="M474" s="72"/>
      <c r="N474" s="198"/>
      <c r="O474" s="72"/>
      <c r="P474" s="199"/>
      <c r="Q474" s="71"/>
      <c r="R474" s="200"/>
      <c r="S474" s="72"/>
      <c r="T474" s="201"/>
      <c r="U474" s="72"/>
      <c r="V474" s="202"/>
      <c r="W474" s="71"/>
      <c r="X474" s="72"/>
      <c r="Y474" s="202"/>
      <c r="Z474" s="72"/>
      <c r="AA474" s="178"/>
      <c r="AB474" s="178"/>
      <c r="AC474" s="178"/>
      <c r="AD474" s="178"/>
      <c r="AE474" s="178"/>
      <c r="AF474" s="178"/>
      <c r="AG474" s="178"/>
      <c r="AH474" s="178"/>
      <c r="AI474" s="178"/>
      <c r="AJ474" s="178"/>
      <c r="AK474" s="178"/>
      <c r="AL474" s="178"/>
      <c r="AM474" s="178"/>
      <c r="AN474" s="178"/>
      <c r="AO474" s="178"/>
      <c r="AP474" s="178"/>
      <c r="AQ474" s="178"/>
      <c r="AR474" s="178"/>
      <c r="AS474" s="178"/>
    </row>
    <row r="475" ht="16.5" customHeight="1" outlineLevel="1">
      <c r="A475" s="178"/>
      <c r="B475" s="141"/>
      <c r="C475" s="142"/>
      <c r="D475" s="72"/>
      <c r="E475" s="143"/>
      <c r="F475" s="71"/>
      <c r="G475" s="143"/>
      <c r="H475" s="71"/>
      <c r="I475" s="143"/>
      <c r="J475" s="71"/>
      <c r="K475" s="71"/>
      <c r="L475" s="71"/>
      <c r="M475" s="72"/>
      <c r="N475" s="198"/>
      <c r="O475" s="72"/>
      <c r="P475" s="199"/>
      <c r="Q475" s="71"/>
      <c r="R475" s="200"/>
      <c r="S475" s="72"/>
      <c r="T475" s="201"/>
      <c r="U475" s="72"/>
      <c r="V475" s="202"/>
      <c r="W475" s="71"/>
      <c r="X475" s="72"/>
      <c r="Y475" s="202"/>
      <c r="Z475" s="72"/>
      <c r="AA475" s="178"/>
      <c r="AB475" s="178"/>
      <c r="AC475" s="178"/>
      <c r="AD475" s="178"/>
      <c r="AE475" s="178"/>
      <c r="AF475" s="178"/>
      <c r="AG475" s="178"/>
      <c r="AH475" s="178"/>
      <c r="AI475" s="178"/>
      <c r="AJ475" s="178"/>
      <c r="AK475" s="178"/>
      <c r="AL475" s="178"/>
      <c r="AM475" s="178"/>
      <c r="AN475" s="178"/>
      <c r="AO475" s="178"/>
      <c r="AP475" s="178"/>
      <c r="AQ475" s="178"/>
      <c r="AR475" s="178"/>
      <c r="AS475" s="178"/>
    </row>
    <row r="476" ht="16.5" customHeight="1" outlineLevel="1">
      <c r="A476" s="178"/>
      <c r="B476" s="141"/>
      <c r="C476" s="142"/>
      <c r="D476" s="72"/>
      <c r="E476" s="143"/>
      <c r="F476" s="71"/>
      <c r="G476" s="143"/>
      <c r="H476" s="71"/>
      <c r="I476" s="143"/>
      <c r="J476" s="71"/>
      <c r="K476" s="71"/>
      <c r="L476" s="71"/>
      <c r="M476" s="72"/>
      <c r="N476" s="198"/>
      <c r="O476" s="72"/>
      <c r="P476" s="199"/>
      <c r="Q476" s="71"/>
      <c r="R476" s="200"/>
      <c r="S476" s="72"/>
      <c r="T476" s="201"/>
      <c r="U476" s="72"/>
      <c r="V476" s="202"/>
      <c r="W476" s="71"/>
      <c r="X476" s="72"/>
      <c r="Y476" s="202"/>
      <c r="Z476" s="72"/>
      <c r="AA476" s="178"/>
      <c r="AB476" s="178"/>
      <c r="AC476" s="178"/>
      <c r="AD476" s="178"/>
      <c r="AE476" s="178"/>
      <c r="AF476" s="178"/>
      <c r="AG476" s="178"/>
      <c r="AH476" s="178"/>
      <c r="AI476" s="178"/>
      <c r="AJ476" s="178"/>
      <c r="AK476" s="178"/>
      <c r="AL476" s="178"/>
      <c r="AM476" s="178"/>
      <c r="AN476" s="178"/>
      <c r="AO476" s="178"/>
      <c r="AP476" s="178"/>
      <c r="AQ476" s="178"/>
      <c r="AR476" s="178"/>
      <c r="AS476" s="178"/>
    </row>
    <row r="477" ht="16.5" customHeight="1" outlineLevel="1">
      <c r="A477" s="178"/>
      <c r="B477" s="141"/>
      <c r="C477" s="142"/>
      <c r="D477" s="72"/>
      <c r="E477" s="143"/>
      <c r="F477" s="71"/>
      <c r="G477" s="143"/>
      <c r="H477" s="71"/>
      <c r="I477" s="143"/>
      <c r="J477" s="71"/>
      <c r="K477" s="71"/>
      <c r="L477" s="71"/>
      <c r="M477" s="72"/>
      <c r="N477" s="198"/>
      <c r="O477" s="72"/>
      <c r="P477" s="199"/>
      <c r="Q477" s="71"/>
      <c r="R477" s="200"/>
      <c r="S477" s="72"/>
      <c r="T477" s="201"/>
      <c r="U477" s="72"/>
      <c r="V477" s="202"/>
      <c r="W477" s="71"/>
      <c r="X477" s="72"/>
      <c r="Y477" s="202"/>
      <c r="Z477" s="72"/>
      <c r="AA477" s="178"/>
      <c r="AB477" s="178"/>
      <c r="AC477" s="178"/>
      <c r="AD477" s="178"/>
      <c r="AE477" s="178"/>
      <c r="AF477" s="178"/>
      <c r="AG477" s="178"/>
      <c r="AH477" s="178"/>
      <c r="AI477" s="178"/>
      <c r="AJ477" s="178"/>
      <c r="AK477" s="178"/>
      <c r="AL477" s="178"/>
      <c r="AM477" s="178"/>
      <c r="AN477" s="178"/>
      <c r="AO477" s="178"/>
      <c r="AP477" s="178"/>
      <c r="AQ477" s="178"/>
      <c r="AR477" s="178"/>
      <c r="AS477" s="178"/>
    </row>
    <row r="478" ht="16.5" customHeight="1" outlineLevel="1">
      <c r="A478" s="178"/>
      <c r="B478" s="141"/>
      <c r="C478" s="142"/>
      <c r="D478" s="72"/>
      <c r="E478" s="143"/>
      <c r="F478" s="71"/>
      <c r="G478" s="143"/>
      <c r="H478" s="71"/>
      <c r="I478" s="143"/>
      <c r="J478" s="71"/>
      <c r="K478" s="71"/>
      <c r="L478" s="71"/>
      <c r="M478" s="72"/>
      <c r="N478" s="198"/>
      <c r="O478" s="72"/>
      <c r="P478" s="199"/>
      <c r="Q478" s="71"/>
      <c r="R478" s="200"/>
      <c r="S478" s="72"/>
      <c r="T478" s="201"/>
      <c r="U478" s="72"/>
      <c r="V478" s="202"/>
      <c r="W478" s="71"/>
      <c r="X478" s="72"/>
      <c r="Y478" s="202"/>
      <c r="Z478" s="72"/>
      <c r="AA478" s="178"/>
      <c r="AB478" s="178"/>
      <c r="AC478" s="178"/>
      <c r="AD478" s="178"/>
      <c r="AE478" s="178"/>
      <c r="AF478" s="178"/>
      <c r="AG478" s="178"/>
      <c r="AH478" s="178"/>
      <c r="AI478" s="178"/>
      <c r="AJ478" s="178"/>
      <c r="AK478" s="178"/>
      <c r="AL478" s="178"/>
      <c r="AM478" s="178"/>
      <c r="AN478" s="178"/>
      <c r="AO478" s="178"/>
      <c r="AP478" s="178"/>
      <c r="AQ478" s="178"/>
      <c r="AR478" s="178"/>
      <c r="AS478" s="178"/>
    </row>
    <row r="479" ht="16.5" customHeight="1" outlineLevel="1">
      <c r="A479" s="178"/>
      <c r="B479" s="141"/>
      <c r="C479" s="142"/>
      <c r="D479" s="72"/>
      <c r="E479" s="143"/>
      <c r="F479" s="71"/>
      <c r="G479" s="143"/>
      <c r="H479" s="71"/>
      <c r="I479" s="143"/>
      <c r="J479" s="71"/>
      <c r="K479" s="71"/>
      <c r="L479" s="71"/>
      <c r="M479" s="72"/>
      <c r="N479" s="198"/>
      <c r="O479" s="72"/>
      <c r="P479" s="199"/>
      <c r="Q479" s="71"/>
      <c r="R479" s="200"/>
      <c r="S479" s="72"/>
      <c r="T479" s="201"/>
      <c r="U479" s="72"/>
      <c r="V479" s="202"/>
      <c r="W479" s="71"/>
      <c r="X479" s="72"/>
      <c r="Y479" s="202"/>
      <c r="Z479" s="72"/>
      <c r="AA479" s="178"/>
      <c r="AB479" s="178"/>
      <c r="AC479" s="178"/>
      <c r="AD479" s="178"/>
      <c r="AE479" s="178"/>
      <c r="AF479" s="178"/>
      <c r="AG479" s="178"/>
      <c r="AH479" s="178"/>
      <c r="AI479" s="178"/>
      <c r="AJ479" s="178"/>
      <c r="AK479" s="178"/>
      <c r="AL479" s="178"/>
      <c r="AM479" s="178"/>
      <c r="AN479" s="178"/>
      <c r="AO479" s="178"/>
      <c r="AP479" s="178"/>
      <c r="AQ479" s="178"/>
      <c r="AR479" s="178"/>
      <c r="AS479" s="178"/>
    </row>
    <row r="480" ht="16.5" customHeight="1" outlineLevel="1">
      <c r="A480" s="178"/>
      <c r="B480" s="141"/>
      <c r="C480" s="142"/>
      <c r="D480" s="72"/>
      <c r="E480" s="143"/>
      <c r="F480" s="71"/>
      <c r="G480" s="143"/>
      <c r="H480" s="71"/>
      <c r="I480" s="143"/>
      <c r="J480" s="71"/>
      <c r="K480" s="71"/>
      <c r="L480" s="71"/>
      <c r="M480" s="72"/>
      <c r="N480" s="198"/>
      <c r="O480" s="72"/>
      <c r="P480" s="199"/>
      <c r="Q480" s="71"/>
      <c r="R480" s="200"/>
      <c r="S480" s="72"/>
      <c r="T480" s="201"/>
      <c r="U480" s="72"/>
      <c r="V480" s="202"/>
      <c r="W480" s="71"/>
      <c r="X480" s="72"/>
      <c r="Y480" s="202"/>
      <c r="Z480" s="72"/>
      <c r="AA480" s="178"/>
      <c r="AB480" s="178"/>
      <c r="AC480" s="178"/>
      <c r="AD480" s="178"/>
      <c r="AE480" s="178"/>
      <c r="AF480" s="178"/>
      <c r="AG480" s="178"/>
      <c r="AH480" s="178"/>
      <c r="AI480" s="178"/>
      <c r="AJ480" s="178"/>
      <c r="AK480" s="178"/>
      <c r="AL480" s="178"/>
      <c r="AM480" s="178"/>
      <c r="AN480" s="178"/>
      <c r="AO480" s="178"/>
      <c r="AP480" s="178"/>
      <c r="AQ480" s="178"/>
      <c r="AR480" s="178"/>
      <c r="AS480" s="178"/>
    </row>
    <row r="481" ht="16.5" customHeight="1" outlineLevel="1">
      <c r="A481" s="178"/>
      <c r="B481" s="141"/>
      <c r="C481" s="142"/>
      <c r="D481" s="72"/>
      <c r="E481" s="143"/>
      <c r="F481" s="71"/>
      <c r="G481" s="143"/>
      <c r="H481" s="71"/>
      <c r="I481" s="143"/>
      <c r="J481" s="71"/>
      <c r="K481" s="71"/>
      <c r="L481" s="71"/>
      <c r="M481" s="72"/>
      <c r="N481" s="198"/>
      <c r="O481" s="72"/>
      <c r="P481" s="199"/>
      <c r="Q481" s="71"/>
      <c r="R481" s="200"/>
      <c r="S481" s="72"/>
      <c r="T481" s="201"/>
      <c r="U481" s="72"/>
      <c r="V481" s="202"/>
      <c r="W481" s="71"/>
      <c r="X481" s="72"/>
      <c r="Y481" s="202"/>
      <c r="Z481" s="72"/>
      <c r="AA481" s="178"/>
      <c r="AB481" s="178"/>
      <c r="AC481" s="178"/>
      <c r="AD481" s="178"/>
      <c r="AE481" s="178"/>
      <c r="AF481" s="178"/>
      <c r="AG481" s="178"/>
      <c r="AH481" s="178"/>
      <c r="AI481" s="178"/>
      <c r="AJ481" s="178"/>
      <c r="AK481" s="178"/>
      <c r="AL481" s="178"/>
      <c r="AM481" s="178"/>
      <c r="AN481" s="178"/>
      <c r="AO481" s="178"/>
      <c r="AP481" s="178"/>
      <c r="AQ481" s="178"/>
      <c r="AR481" s="178"/>
      <c r="AS481" s="178"/>
    </row>
    <row r="482" ht="16.5" customHeight="1" outlineLevel="1">
      <c r="A482" s="178"/>
      <c r="B482" s="141"/>
      <c r="C482" s="142"/>
      <c r="D482" s="72"/>
      <c r="E482" s="143"/>
      <c r="F482" s="71"/>
      <c r="G482" s="143"/>
      <c r="H482" s="71"/>
      <c r="I482" s="143"/>
      <c r="J482" s="71"/>
      <c r="K482" s="71"/>
      <c r="L482" s="71"/>
      <c r="M482" s="72"/>
      <c r="N482" s="198"/>
      <c r="O482" s="72"/>
      <c r="P482" s="199"/>
      <c r="Q482" s="71"/>
      <c r="R482" s="200"/>
      <c r="S482" s="72"/>
      <c r="T482" s="201"/>
      <c r="U482" s="72"/>
      <c r="V482" s="202"/>
      <c r="W482" s="71"/>
      <c r="X482" s="72"/>
      <c r="Y482" s="202"/>
      <c r="Z482" s="72"/>
      <c r="AA482" s="178"/>
      <c r="AB482" s="178"/>
      <c r="AC482" s="178"/>
      <c r="AD482" s="178"/>
      <c r="AE482" s="178"/>
      <c r="AF482" s="178"/>
      <c r="AG482" s="178"/>
      <c r="AH482" s="178"/>
      <c r="AI482" s="178"/>
      <c r="AJ482" s="178"/>
      <c r="AK482" s="178"/>
      <c r="AL482" s="178"/>
      <c r="AM482" s="178"/>
      <c r="AN482" s="178"/>
      <c r="AO482" s="178"/>
      <c r="AP482" s="178"/>
      <c r="AQ482" s="178"/>
      <c r="AR482" s="178"/>
      <c r="AS482" s="178"/>
    </row>
    <row r="483" ht="16.5" customHeight="1" outlineLevel="1">
      <c r="A483" s="178"/>
      <c r="B483" s="141"/>
      <c r="C483" s="142"/>
      <c r="D483" s="72"/>
      <c r="E483" s="143"/>
      <c r="F483" s="71"/>
      <c r="G483" s="143"/>
      <c r="H483" s="71"/>
      <c r="I483" s="143"/>
      <c r="J483" s="71"/>
      <c r="K483" s="71"/>
      <c r="L483" s="71"/>
      <c r="M483" s="72"/>
      <c r="N483" s="198"/>
      <c r="O483" s="72"/>
      <c r="P483" s="199"/>
      <c r="Q483" s="71"/>
      <c r="R483" s="200"/>
      <c r="S483" s="72"/>
      <c r="T483" s="201"/>
      <c r="U483" s="72"/>
      <c r="V483" s="202"/>
      <c r="W483" s="71"/>
      <c r="X483" s="72"/>
      <c r="Y483" s="202"/>
      <c r="Z483" s="72"/>
      <c r="AA483" s="178"/>
      <c r="AB483" s="178"/>
      <c r="AC483" s="178"/>
      <c r="AD483" s="178"/>
      <c r="AE483" s="178"/>
      <c r="AF483" s="178"/>
      <c r="AG483" s="178"/>
      <c r="AH483" s="178"/>
      <c r="AI483" s="178"/>
      <c r="AJ483" s="178"/>
      <c r="AK483" s="178"/>
      <c r="AL483" s="178"/>
      <c r="AM483" s="178"/>
      <c r="AN483" s="178"/>
      <c r="AO483" s="178"/>
      <c r="AP483" s="178"/>
      <c r="AQ483" s="178"/>
      <c r="AR483" s="178"/>
      <c r="AS483" s="178"/>
    </row>
    <row r="484" ht="16.5" customHeight="1" outlineLevel="1">
      <c r="A484" s="178"/>
      <c r="B484" s="141"/>
      <c r="C484" s="142"/>
      <c r="D484" s="72"/>
      <c r="E484" s="143"/>
      <c r="F484" s="71"/>
      <c r="G484" s="143"/>
      <c r="H484" s="71"/>
      <c r="I484" s="143"/>
      <c r="J484" s="71"/>
      <c r="K484" s="71"/>
      <c r="L484" s="71"/>
      <c r="M484" s="72"/>
      <c r="N484" s="198"/>
      <c r="O484" s="72"/>
      <c r="P484" s="199"/>
      <c r="Q484" s="71"/>
      <c r="R484" s="200"/>
      <c r="S484" s="72"/>
      <c r="T484" s="201"/>
      <c r="U484" s="72"/>
      <c r="V484" s="202"/>
      <c r="W484" s="71"/>
      <c r="X484" s="72"/>
      <c r="Y484" s="202"/>
      <c r="Z484" s="72"/>
      <c r="AA484" s="178"/>
      <c r="AB484" s="178"/>
      <c r="AC484" s="178"/>
      <c r="AD484" s="178"/>
      <c r="AE484" s="178"/>
      <c r="AF484" s="178"/>
      <c r="AG484" s="178"/>
      <c r="AH484" s="178"/>
      <c r="AI484" s="178"/>
      <c r="AJ484" s="178"/>
      <c r="AK484" s="178"/>
      <c r="AL484" s="178"/>
      <c r="AM484" s="178"/>
      <c r="AN484" s="178"/>
      <c r="AO484" s="178"/>
      <c r="AP484" s="178"/>
      <c r="AQ484" s="178"/>
      <c r="AR484" s="178"/>
      <c r="AS484" s="178"/>
    </row>
    <row r="485" ht="16.5" customHeight="1" outlineLevel="1">
      <c r="A485" s="178"/>
      <c r="B485" s="141"/>
      <c r="C485" s="142"/>
      <c r="D485" s="72"/>
      <c r="E485" s="143"/>
      <c r="F485" s="71"/>
      <c r="G485" s="143"/>
      <c r="H485" s="71"/>
      <c r="I485" s="143"/>
      <c r="J485" s="71"/>
      <c r="K485" s="71"/>
      <c r="L485" s="71"/>
      <c r="M485" s="72"/>
      <c r="N485" s="198"/>
      <c r="O485" s="72"/>
      <c r="P485" s="199"/>
      <c r="Q485" s="71"/>
      <c r="R485" s="200"/>
      <c r="S485" s="72"/>
      <c r="T485" s="201"/>
      <c r="U485" s="72"/>
      <c r="V485" s="202"/>
      <c r="W485" s="71"/>
      <c r="X485" s="72"/>
      <c r="Y485" s="202"/>
      <c r="Z485" s="72"/>
      <c r="AA485" s="178"/>
      <c r="AB485" s="178"/>
      <c r="AC485" s="178"/>
      <c r="AD485" s="178"/>
      <c r="AE485" s="178"/>
      <c r="AF485" s="178"/>
      <c r="AG485" s="178"/>
      <c r="AH485" s="178"/>
      <c r="AI485" s="178"/>
      <c r="AJ485" s="178"/>
      <c r="AK485" s="178"/>
      <c r="AL485" s="178"/>
      <c r="AM485" s="178"/>
      <c r="AN485" s="178"/>
      <c r="AO485" s="178"/>
      <c r="AP485" s="178"/>
      <c r="AQ485" s="178"/>
      <c r="AR485" s="178"/>
      <c r="AS485" s="178"/>
    </row>
    <row r="486" ht="16.5" customHeight="1" outlineLevel="1">
      <c r="A486" s="178"/>
      <c r="B486" s="141"/>
      <c r="C486" s="142"/>
      <c r="D486" s="72"/>
      <c r="E486" s="143"/>
      <c r="F486" s="71"/>
      <c r="G486" s="143"/>
      <c r="H486" s="71"/>
      <c r="I486" s="143"/>
      <c r="J486" s="71"/>
      <c r="K486" s="71"/>
      <c r="L486" s="71"/>
      <c r="M486" s="72"/>
      <c r="N486" s="198"/>
      <c r="O486" s="72"/>
      <c r="P486" s="199"/>
      <c r="Q486" s="71"/>
      <c r="R486" s="200"/>
      <c r="S486" s="72"/>
      <c r="T486" s="201"/>
      <c r="U486" s="72"/>
      <c r="V486" s="202"/>
      <c r="W486" s="71"/>
      <c r="X486" s="72"/>
      <c r="Y486" s="202"/>
      <c r="Z486" s="72"/>
      <c r="AA486" s="178"/>
      <c r="AB486" s="178"/>
      <c r="AC486" s="178"/>
      <c r="AD486" s="178"/>
      <c r="AE486" s="178"/>
      <c r="AF486" s="178"/>
      <c r="AG486" s="178"/>
      <c r="AH486" s="178"/>
      <c r="AI486" s="178"/>
      <c r="AJ486" s="178"/>
      <c r="AK486" s="178"/>
      <c r="AL486" s="178"/>
      <c r="AM486" s="178"/>
      <c r="AN486" s="178"/>
      <c r="AO486" s="178"/>
      <c r="AP486" s="178"/>
      <c r="AQ486" s="178"/>
      <c r="AR486" s="178"/>
      <c r="AS486" s="178"/>
    </row>
    <row r="487" ht="16.5" customHeight="1" outlineLevel="1">
      <c r="A487" s="178"/>
      <c r="B487" s="141"/>
      <c r="C487" s="142"/>
      <c r="D487" s="72"/>
      <c r="E487" s="143"/>
      <c r="F487" s="71"/>
      <c r="G487" s="143"/>
      <c r="H487" s="71"/>
      <c r="I487" s="143"/>
      <c r="J487" s="71"/>
      <c r="K487" s="71"/>
      <c r="L487" s="71"/>
      <c r="M487" s="72"/>
      <c r="N487" s="198"/>
      <c r="O487" s="72"/>
      <c r="P487" s="199"/>
      <c r="Q487" s="71"/>
      <c r="R487" s="200"/>
      <c r="S487" s="72"/>
      <c r="T487" s="201"/>
      <c r="U487" s="72"/>
      <c r="V487" s="202"/>
      <c r="W487" s="71"/>
      <c r="X487" s="72"/>
      <c r="Y487" s="202"/>
      <c r="Z487" s="72"/>
      <c r="AA487" s="178"/>
      <c r="AB487" s="178"/>
      <c r="AC487" s="178"/>
      <c r="AD487" s="178"/>
      <c r="AE487" s="178"/>
      <c r="AF487" s="178"/>
      <c r="AG487" s="178"/>
      <c r="AH487" s="178"/>
      <c r="AI487" s="178"/>
      <c r="AJ487" s="178"/>
      <c r="AK487" s="178"/>
      <c r="AL487" s="178"/>
      <c r="AM487" s="178"/>
      <c r="AN487" s="178"/>
      <c r="AO487" s="178"/>
      <c r="AP487" s="178"/>
      <c r="AQ487" s="178"/>
      <c r="AR487" s="178"/>
      <c r="AS487" s="178"/>
    </row>
    <row r="488" ht="16.5" customHeight="1" outlineLevel="1">
      <c r="A488" s="178"/>
      <c r="B488" s="141"/>
      <c r="C488" s="142"/>
      <c r="D488" s="72"/>
      <c r="E488" s="143"/>
      <c r="F488" s="71"/>
      <c r="G488" s="143"/>
      <c r="H488" s="71"/>
      <c r="I488" s="143"/>
      <c r="J488" s="71"/>
      <c r="K488" s="71"/>
      <c r="L488" s="71"/>
      <c r="M488" s="72"/>
      <c r="N488" s="198"/>
      <c r="O488" s="72"/>
      <c r="P488" s="199"/>
      <c r="Q488" s="71"/>
      <c r="R488" s="200"/>
      <c r="S488" s="72"/>
      <c r="T488" s="201"/>
      <c r="U488" s="72"/>
      <c r="V488" s="202"/>
      <c r="W488" s="71"/>
      <c r="X488" s="72"/>
      <c r="Y488" s="202"/>
      <c r="Z488" s="72"/>
      <c r="AA488" s="178"/>
      <c r="AB488" s="178"/>
      <c r="AC488" s="178"/>
      <c r="AD488" s="178"/>
      <c r="AE488" s="178"/>
      <c r="AF488" s="178"/>
      <c r="AG488" s="178"/>
      <c r="AH488" s="178"/>
      <c r="AI488" s="178"/>
      <c r="AJ488" s="178"/>
      <c r="AK488" s="178"/>
      <c r="AL488" s="178"/>
      <c r="AM488" s="178"/>
      <c r="AN488" s="178"/>
      <c r="AO488" s="178"/>
      <c r="AP488" s="178"/>
      <c r="AQ488" s="178"/>
      <c r="AR488" s="178"/>
      <c r="AS488" s="178"/>
    </row>
    <row r="489" ht="16.5" customHeight="1" outlineLevel="1">
      <c r="A489" s="178"/>
      <c r="B489" s="141"/>
      <c r="C489" s="142"/>
      <c r="D489" s="72"/>
      <c r="E489" s="143"/>
      <c r="F489" s="71"/>
      <c r="G489" s="143"/>
      <c r="H489" s="71"/>
      <c r="I489" s="143"/>
      <c r="J489" s="71"/>
      <c r="K489" s="71"/>
      <c r="L489" s="71"/>
      <c r="M489" s="72"/>
      <c r="N489" s="198"/>
      <c r="O489" s="72"/>
      <c r="P489" s="199"/>
      <c r="Q489" s="71"/>
      <c r="R489" s="200"/>
      <c r="S489" s="72"/>
      <c r="T489" s="201"/>
      <c r="U489" s="72"/>
      <c r="V489" s="202"/>
      <c r="W489" s="71"/>
      <c r="X489" s="72"/>
      <c r="Y489" s="202"/>
      <c r="Z489" s="72"/>
      <c r="AA489" s="178"/>
      <c r="AB489" s="178"/>
      <c r="AC489" s="178"/>
      <c r="AD489" s="178"/>
      <c r="AE489" s="178"/>
      <c r="AF489" s="178"/>
      <c r="AG489" s="178"/>
      <c r="AH489" s="178"/>
      <c r="AI489" s="178"/>
      <c r="AJ489" s="178"/>
      <c r="AK489" s="178"/>
      <c r="AL489" s="178"/>
      <c r="AM489" s="178"/>
      <c r="AN489" s="178"/>
      <c r="AO489" s="178"/>
      <c r="AP489" s="178"/>
      <c r="AQ489" s="178"/>
      <c r="AR489" s="178"/>
      <c r="AS489" s="178"/>
    </row>
    <row r="490" ht="16.5" customHeight="1" outlineLevel="1">
      <c r="A490" s="178"/>
      <c r="B490" s="141"/>
      <c r="C490" s="142"/>
      <c r="D490" s="72"/>
      <c r="E490" s="143"/>
      <c r="F490" s="71"/>
      <c r="G490" s="143"/>
      <c r="H490" s="71"/>
      <c r="I490" s="143"/>
      <c r="J490" s="71"/>
      <c r="K490" s="71"/>
      <c r="L490" s="71"/>
      <c r="M490" s="72"/>
      <c r="N490" s="198"/>
      <c r="O490" s="72"/>
      <c r="P490" s="199"/>
      <c r="Q490" s="71"/>
      <c r="R490" s="200"/>
      <c r="S490" s="72"/>
      <c r="T490" s="201"/>
      <c r="U490" s="72"/>
      <c r="V490" s="202"/>
      <c r="W490" s="71"/>
      <c r="X490" s="72"/>
      <c r="Y490" s="202"/>
      <c r="Z490" s="72"/>
      <c r="AA490" s="178"/>
      <c r="AB490" s="178"/>
      <c r="AC490" s="178"/>
      <c r="AD490" s="178"/>
      <c r="AE490" s="178"/>
      <c r="AF490" s="178"/>
      <c r="AG490" s="178"/>
      <c r="AH490" s="178"/>
      <c r="AI490" s="178"/>
      <c r="AJ490" s="178"/>
      <c r="AK490" s="178"/>
      <c r="AL490" s="178"/>
      <c r="AM490" s="178"/>
      <c r="AN490" s="178"/>
      <c r="AO490" s="178"/>
      <c r="AP490" s="178"/>
      <c r="AQ490" s="178"/>
      <c r="AR490" s="178"/>
      <c r="AS490" s="178"/>
    </row>
    <row r="491" ht="16.5" customHeight="1" outlineLevel="1">
      <c r="A491" s="178"/>
      <c r="B491" s="141"/>
      <c r="C491" s="142"/>
      <c r="D491" s="72"/>
      <c r="E491" s="143"/>
      <c r="F491" s="71"/>
      <c r="G491" s="143"/>
      <c r="H491" s="71"/>
      <c r="I491" s="143"/>
      <c r="J491" s="71"/>
      <c r="K491" s="71"/>
      <c r="L491" s="71"/>
      <c r="M491" s="72"/>
      <c r="N491" s="198"/>
      <c r="O491" s="72"/>
      <c r="P491" s="199"/>
      <c r="Q491" s="71"/>
      <c r="R491" s="200"/>
      <c r="S491" s="72"/>
      <c r="T491" s="201"/>
      <c r="U491" s="72"/>
      <c r="V491" s="202"/>
      <c r="W491" s="71"/>
      <c r="X491" s="72"/>
      <c r="Y491" s="202"/>
      <c r="Z491" s="72"/>
      <c r="AA491" s="178"/>
      <c r="AB491" s="178"/>
      <c r="AC491" s="178"/>
      <c r="AD491" s="178"/>
      <c r="AE491" s="178"/>
      <c r="AF491" s="178"/>
      <c r="AG491" s="178"/>
      <c r="AH491" s="178"/>
      <c r="AI491" s="178"/>
      <c r="AJ491" s="178"/>
      <c r="AK491" s="178"/>
      <c r="AL491" s="178"/>
      <c r="AM491" s="178"/>
      <c r="AN491" s="178"/>
      <c r="AO491" s="178"/>
      <c r="AP491" s="178"/>
      <c r="AQ491" s="178"/>
      <c r="AR491" s="178"/>
      <c r="AS491" s="178"/>
    </row>
    <row r="492" ht="16.5" customHeight="1" outlineLevel="1">
      <c r="A492" s="178"/>
      <c r="B492" s="141"/>
      <c r="C492" s="142"/>
      <c r="D492" s="72"/>
      <c r="E492" s="143"/>
      <c r="F492" s="71"/>
      <c r="G492" s="143"/>
      <c r="H492" s="71"/>
      <c r="I492" s="143"/>
      <c r="J492" s="71"/>
      <c r="K492" s="71"/>
      <c r="L492" s="71"/>
      <c r="M492" s="72"/>
      <c r="N492" s="198"/>
      <c r="O492" s="72"/>
      <c r="P492" s="199"/>
      <c r="Q492" s="71"/>
      <c r="R492" s="200"/>
      <c r="S492" s="72"/>
      <c r="T492" s="201"/>
      <c r="U492" s="72"/>
      <c r="V492" s="202"/>
      <c r="W492" s="71"/>
      <c r="X492" s="72"/>
      <c r="Y492" s="202"/>
      <c r="Z492" s="72"/>
      <c r="AA492" s="178"/>
      <c r="AB492" s="178"/>
      <c r="AC492" s="178"/>
      <c r="AD492" s="178"/>
      <c r="AE492" s="178"/>
      <c r="AF492" s="178"/>
      <c r="AG492" s="178"/>
      <c r="AH492" s="178"/>
      <c r="AI492" s="178"/>
      <c r="AJ492" s="178"/>
      <c r="AK492" s="178"/>
      <c r="AL492" s="178"/>
      <c r="AM492" s="178"/>
      <c r="AN492" s="178"/>
      <c r="AO492" s="178"/>
      <c r="AP492" s="178"/>
      <c r="AQ492" s="178"/>
      <c r="AR492" s="178"/>
      <c r="AS492" s="178"/>
    </row>
    <row r="493" ht="16.5" customHeight="1" outlineLevel="1">
      <c r="A493" s="178"/>
      <c r="B493" s="141"/>
      <c r="C493" s="142"/>
      <c r="D493" s="72"/>
      <c r="E493" s="143"/>
      <c r="F493" s="71"/>
      <c r="G493" s="143"/>
      <c r="H493" s="71"/>
      <c r="I493" s="143"/>
      <c r="J493" s="71"/>
      <c r="K493" s="71"/>
      <c r="L493" s="71"/>
      <c r="M493" s="72"/>
      <c r="N493" s="198"/>
      <c r="O493" s="72"/>
      <c r="P493" s="199"/>
      <c r="Q493" s="71"/>
      <c r="R493" s="200"/>
      <c r="S493" s="72"/>
      <c r="T493" s="201"/>
      <c r="U493" s="72"/>
      <c r="V493" s="202"/>
      <c r="W493" s="71"/>
      <c r="X493" s="72"/>
      <c r="Y493" s="202"/>
      <c r="Z493" s="72"/>
      <c r="AA493" s="178"/>
      <c r="AB493" s="178"/>
      <c r="AC493" s="178"/>
      <c r="AD493" s="178"/>
      <c r="AE493" s="178"/>
      <c r="AF493" s="178"/>
      <c r="AG493" s="178"/>
      <c r="AH493" s="178"/>
      <c r="AI493" s="178"/>
      <c r="AJ493" s="178"/>
      <c r="AK493" s="178"/>
      <c r="AL493" s="178"/>
      <c r="AM493" s="178"/>
      <c r="AN493" s="178"/>
      <c r="AO493" s="178"/>
      <c r="AP493" s="178"/>
      <c r="AQ493" s="178"/>
      <c r="AR493" s="178"/>
      <c r="AS493" s="178"/>
    </row>
    <row r="494" ht="16.5" customHeight="1" outlineLevel="1">
      <c r="A494" s="178"/>
      <c r="B494" s="141"/>
      <c r="C494" s="142"/>
      <c r="D494" s="72"/>
      <c r="E494" s="143"/>
      <c r="F494" s="71"/>
      <c r="G494" s="143"/>
      <c r="H494" s="71"/>
      <c r="I494" s="143"/>
      <c r="J494" s="71"/>
      <c r="K494" s="71"/>
      <c r="L494" s="71"/>
      <c r="M494" s="72"/>
      <c r="N494" s="198"/>
      <c r="O494" s="72"/>
      <c r="P494" s="199"/>
      <c r="Q494" s="71"/>
      <c r="R494" s="200"/>
      <c r="S494" s="72"/>
      <c r="T494" s="201"/>
      <c r="U494" s="72"/>
      <c r="V494" s="202"/>
      <c r="W494" s="71"/>
      <c r="X494" s="72"/>
      <c r="Y494" s="202"/>
      <c r="Z494" s="72"/>
      <c r="AA494" s="178"/>
      <c r="AB494" s="178"/>
      <c r="AC494" s="178"/>
      <c r="AD494" s="178"/>
      <c r="AE494" s="178"/>
      <c r="AF494" s="178"/>
      <c r="AG494" s="178"/>
      <c r="AH494" s="178"/>
      <c r="AI494" s="178"/>
      <c r="AJ494" s="178"/>
      <c r="AK494" s="178"/>
      <c r="AL494" s="178"/>
      <c r="AM494" s="178"/>
      <c r="AN494" s="178"/>
      <c r="AO494" s="178"/>
      <c r="AP494" s="178"/>
      <c r="AQ494" s="178"/>
      <c r="AR494" s="178"/>
      <c r="AS494" s="178"/>
    </row>
    <row r="495" ht="16.5" customHeight="1" outlineLevel="1">
      <c r="A495" s="178"/>
      <c r="B495" s="141"/>
      <c r="C495" s="142"/>
      <c r="D495" s="72"/>
      <c r="E495" s="143"/>
      <c r="F495" s="71"/>
      <c r="G495" s="143"/>
      <c r="H495" s="71"/>
      <c r="I495" s="143"/>
      <c r="J495" s="71"/>
      <c r="K495" s="71"/>
      <c r="L495" s="71"/>
      <c r="M495" s="72"/>
      <c r="N495" s="198"/>
      <c r="O495" s="72"/>
      <c r="P495" s="199"/>
      <c r="Q495" s="71"/>
      <c r="R495" s="200"/>
      <c r="S495" s="72"/>
      <c r="T495" s="201"/>
      <c r="U495" s="72"/>
      <c r="V495" s="202"/>
      <c r="W495" s="71"/>
      <c r="X495" s="72"/>
      <c r="Y495" s="202"/>
      <c r="Z495" s="72"/>
      <c r="AA495" s="178"/>
      <c r="AB495" s="178"/>
      <c r="AC495" s="178"/>
      <c r="AD495" s="178"/>
      <c r="AE495" s="178"/>
      <c r="AF495" s="178"/>
      <c r="AG495" s="178"/>
      <c r="AH495" s="178"/>
      <c r="AI495" s="178"/>
      <c r="AJ495" s="178"/>
      <c r="AK495" s="178"/>
      <c r="AL495" s="178"/>
      <c r="AM495" s="178"/>
      <c r="AN495" s="178"/>
      <c r="AO495" s="178"/>
      <c r="AP495" s="178"/>
      <c r="AQ495" s="178"/>
      <c r="AR495" s="178"/>
      <c r="AS495" s="178"/>
    </row>
    <row r="496" ht="16.5" customHeight="1" outlineLevel="1">
      <c r="A496" s="178"/>
      <c r="B496" s="141"/>
      <c r="C496" s="142"/>
      <c r="D496" s="72"/>
      <c r="E496" s="143"/>
      <c r="F496" s="71"/>
      <c r="G496" s="143"/>
      <c r="H496" s="71"/>
      <c r="I496" s="143"/>
      <c r="J496" s="71"/>
      <c r="K496" s="71"/>
      <c r="L496" s="71"/>
      <c r="M496" s="72"/>
      <c r="N496" s="198"/>
      <c r="O496" s="72"/>
      <c r="P496" s="199"/>
      <c r="Q496" s="71"/>
      <c r="R496" s="200"/>
      <c r="S496" s="72"/>
      <c r="T496" s="201"/>
      <c r="U496" s="72"/>
      <c r="V496" s="202"/>
      <c r="W496" s="71"/>
      <c r="X496" s="72"/>
      <c r="Y496" s="202"/>
      <c r="Z496" s="72"/>
      <c r="AA496" s="178"/>
      <c r="AB496" s="178"/>
      <c r="AC496" s="178"/>
      <c r="AD496" s="178"/>
      <c r="AE496" s="178"/>
      <c r="AF496" s="178"/>
      <c r="AG496" s="178"/>
      <c r="AH496" s="178"/>
      <c r="AI496" s="178"/>
      <c r="AJ496" s="178"/>
      <c r="AK496" s="178"/>
      <c r="AL496" s="178"/>
      <c r="AM496" s="178"/>
      <c r="AN496" s="178"/>
      <c r="AO496" s="178"/>
      <c r="AP496" s="178"/>
      <c r="AQ496" s="178"/>
      <c r="AR496" s="178"/>
      <c r="AS496" s="178"/>
    </row>
    <row r="497" ht="16.5" customHeight="1" outlineLevel="1">
      <c r="A497" s="178"/>
      <c r="B497" s="141"/>
      <c r="C497" s="142"/>
      <c r="D497" s="72"/>
      <c r="E497" s="143"/>
      <c r="F497" s="71"/>
      <c r="G497" s="143"/>
      <c r="H497" s="71"/>
      <c r="I497" s="143"/>
      <c r="J497" s="71"/>
      <c r="K497" s="71"/>
      <c r="L497" s="71"/>
      <c r="M497" s="72"/>
      <c r="N497" s="198"/>
      <c r="O497" s="72"/>
      <c r="P497" s="199"/>
      <c r="Q497" s="71"/>
      <c r="R497" s="200"/>
      <c r="S497" s="72"/>
      <c r="T497" s="201"/>
      <c r="U497" s="72"/>
      <c r="V497" s="202"/>
      <c r="W497" s="71"/>
      <c r="X497" s="72"/>
      <c r="Y497" s="202"/>
      <c r="Z497" s="72"/>
      <c r="AA497" s="178"/>
      <c r="AB497" s="178"/>
      <c r="AC497" s="178"/>
      <c r="AD497" s="178"/>
      <c r="AE497" s="178"/>
      <c r="AF497" s="178"/>
      <c r="AG497" s="178"/>
      <c r="AH497" s="178"/>
      <c r="AI497" s="178"/>
      <c r="AJ497" s="178"/>
      <c r="AK497" s="178"/>
      <c r="AL497" s="178"/>
      <c r="AM497" s="178"/>
      <c r="AN497" s="178"/>
      <c r="AO497" s="178"/>
      <c r="AP497" s="178"/>
      <c r="AQ497" s="178"/>
      <c r="AR497" s="178"/>
      <c r="AS497" s="178"/>
    </row>
    <row r="498" ht="16.5" customHeight="1" outlineLevel="1">
      <c r="A498" s="178"/>
      <c r="B498" s="141"/>
      <c r="C498" s="142"/>
      <c r="D498" s="72"/>
      <c r="E498" s="143"/>
      <c r="F498" s="71"/>
      <c r="G498" s="143"/>
      <c r="H498" s="71"/>
      <c r="I498" s="143"/>
      <c r="J498" s="71"/>
      <c r="K498" s="71"/>
      <c r="L498" s="71"/>
      <c r="M498" s="72"/>
      <c r="N498" s="198"/>
      <c r="O498" s="72"/>
      <c r="P498" s="199"/>
      <c r="Q498" s="71"/>
      <c r="R498" s="200"/>
      <c r="S498" s="72"/>
      <c r="T498" s="201"/>
      <c r="U498" s="72"/>
      <c r="V498" s="202"/>
      <c r="W498" s="71"/>
      <c r="X498" s="72"/>
      <c r="Y498" s="202"/>
      <c r="Z498" s="72"/>
      <c r="AA498" s="178"/>
      <c r="AB498" s="178"/>
      <c r="AC498" s="178"/>
      <c r="AD498" s="178"/>
      <c r="AE498" s="178"/>
      <c r="AF498" s="178"/>
      <c r="AG498" s="178"/>
      <c r="AH498" s="178"/>
      <c r="AI498" s="178"/>
      <c r="AJ498" s="178"/>
      <c r="AK498" s="178"/>
      <c r="AL498" s="178"/>
      <c r="AM498" s="178"/>
      <c r="AN498" s="178"/>
      <c r="AO498" s="178"/>
      <c r="AP498" s="178"/>
      <c r="AQ498" s="178"/>
      <c r="AR498" s="178"/>
      <c r="AS498" s="178"/>
    </row>
    <row r="499" ht="16.5" customHeight="1" outlineLevel="1">
      <c r="A499" s="178"/>
      <c r="B499" s="141"/>
      <c r="C499" s="142"/>
      <c r="D499" s="72"/>
      <c r="E499" s="143"/>
      <c r="F499" s="71"/>
      <c r="G499" s="143"/>
      <c r="H499" s="71"/>
      <c r="I499" s="143"/>
      <c r="J499" s="71"/>
      <c r="K499" s="71"/>
      <c r="L499" s="71"/>
      <c r="M499" s="72"/>
      <c r="N499" s="198"/>
      <c r="O499" s="72"/>
      <c r="P499" s="199"/>
      <c r="Q499" s="71"/>
      <c r="R499" s="200"/>
      <c r="S499" s="72"/>
      <c r="T499" s="201"/>
      <c r="U499" s="72"/>
      <c r="V499" s="202"/>
      <c r="W499" s="71"/>
      <c r="X499" s="72"/>
      <c r="Y499" s="202"/>
      <c r="Z499" s="72"/>
      <c r="AA499" s="178"/>
      <c r="AB499" s="178"/>
      <c r="AC499" s="178"/>
      <c r="AD499" s="178"/>
      <c r="AE499" s="178"/>
      <c r="AF499" s="178"/>
      <c r="AG499" s="178"/>
      <c r="AH499" s="178"/>
      <c r="AI499" s="178"/>
      <c r="AJ499" s="178"/>
      <c r="AK499" s="178"/>
      <c r="AL499" s="178"/>
      <c r="AM499" s="178"/>
      <c r="AN499" s="178"/>
      <c r="AO499" s="178"/>
      <c r="AP499" s="178"/>
      <c r="AQ499" s="178"/>
      <c r="AR499" s="178"/>
      <c r="AS499" s="178"/>
    </row>
    <row r="500" ht="16.5" customHeight="1" outlineLevel="1">
      <c r="A500" s="178"/>
      <c r="B500" s="141"/>
      <c r="C500" s="142"/>
      <c r="D500" s="72"/>
      <c r="E500" s="143"/>
      <c r="F500" s="71"/>
      <c r="G500" s="143"/>
      <c r="H500" s="71"/>
      <c r="I500" s="143"/>
      <c r="J500" s="71"/>
      <c r="K500" s="71"/>
      <c r="L500" s="71"/>
      <c r="M500" s="72"/>
      <c r="N500" s="198"/>
      <c r="O500" s="72"/>
      <c r="P500" s="199"/>
      <c r="Q500" s="71"/>
      <c r="R500" s="200"/>
      <c r="S500" s="72"/>
      <c r="T500" s="201"/>
      <c r="U500" s="72"/>
      <c r="V500" s="202"/>
      <c r="W500" s="71"/>
      <c r="X500" s="72"/>
      <c r="Y500" s="202"/>
      <c r="Z500" s="72"/>
      <c r="AA500" s="178"/>
      <c r="AB500" s="178"/>
      <c r="AC500" s="178"/>
      <c r="AD500" s="178"/>
      <c r="AE500" s="178"/>
      <c r="AF500" s="178"/>
      <c r="AG500" s="178"/>
      <c r="AH500" s="178"/>
      <c r="AI500" s="178"/>
      <c r="AJ500" s="178"/>
      <c r="AK500" s="178"/>
      <c r="AL500" s="178"/>
      <c r="AM500" s="178"/>
      <c r="AN500" s="178"/>
      <c r="AO500" s="178"/>
      <c r="AP500" s="178"/>
      <c r="AQ500" s="178"/>
      <c r="AR500" s="178"/>
      <c r="AS500" s="178"/>
    </row>
    <row r="501" ht="16.5" customHeight="1" outlineLevel="1">
      <c r="A501" s="178"/>
      <c r="B501" s="141"/>
      <c r="C501" s="142"/>
      <c r="D501" s="72"/>
      <c r="E501" s="143"/>
      <c r="F501" s="71"/>
      <c r="G501" s="143"/>
      <c r="H501" s="71"/>
      <c r="I501" s="143"/>
      <c r="J501" s="71"/>
      <c r="K501" s="71"/>
      <c r="L501" s="71"/>
      <c r="M501" s="72"/>
      <c r="N501" s="198"/>
      <c r="O501" s="72"/>
      <c r="P501" s="199"/>
      <c r="Q501" s="71"/>
      <c r="R501" s="200"/>
      <c r="S501" s="72"/>
      <c r="T501" s="201"/>
      <c r="U501" s="72"/>
      <c r="V501" s="202"/>
      <c r="W501" s="71"/>
      <c r="X501" s="72"/>
      <c r="Y501" s="202"/>
      <c r="Z501" s="72"/>
      <c r="AA501" s="178"/>
      <c r="AB501" s="178"/>
      <c r="AC501" s="178"/>
      <c r="AD501" s="178"/>
      <c r="AE501" s="178"/>
      <c r="AF501" s="178"/>
      <c r="AG501" s="178"/>
      <c r="AH501" s="178"/>
      <c r="AI501" s="178"/>
      <c r="AJ501" s="178"/>
      <c r="AK501" s="178"/>
      <c r="AL501" s="178"/>
      <c r="AM501" s="178"/>
      <c r="AN501" s="178"/>
      <c r="AO501" s="178"/>
      <c r="AP501" s="178"/>
      <c r="AQ501" s="178"/>
      <c r="AR501" s="178"/>
      <c r="AS501" s="178"/>
    </row>
    <row r="502" ht="16.5" customHeight="1" outlineLevel="1">
      <c r="A502" s="178"/>
      <c r="B502" s="141"/>
      <c r="C502" s="142"/>
      <c r="D502" s="72"/>
      <c r="E502" s="143"/>
      <c r="F502" s="71"/>
      <c r="G502" s="143"/>
      <c r="H502" s="71"/>
      <c r="I502" s="143"/>
      <c r="J502" s="71"/>
      <c r="K502" s="71"/>
      <c r="L502" s="71"/>
      <c r="M502" s="72"/>
      <c r="N502" s="198"/>
      <c r="O502" s="72"/>
      <c r="P502" s="199"/>
      <c r="Q502" s="71"/>
      <c r="R502" s="200"/>
      <c r="S502" s="72"/>
      <c r="T502" s="201"/>
      <c r="U502" s="72"/>
      <c r="V502" s="202"/>
      <c r="W502" s="71"/>
      <c r="X502" s="72"/>
      <c r="Y502" s="202"/>
      <c r="Z502" s="72"/>
      <c r="AA502" s="178"/>
      <c r="AB502" s="178"/>
      <c r="AC502" s="178"/>
      <c r="AD502" s="178"/>
      <c r="AE502" s="178"/>
      <c r="AF502" s="178"/>
      <c r="AG502" s="178"/>
      <c r="AH502" s="178"/>
      <c r="AI502" s="178"/>
      <c r="AJ502" s="178"/>
      <c r="AK502" s="178"/>
      <c r="AL502" s="178"/>
      <c r="AM502" s="178"/>
      <c r="AN502" s="178"/>
      <c r="AO502" s="178"/>
      <c r="AP502" s="178"/>
      <c r="AQ502" s="178"/>
      <c r="AR502" s="178"/>
      <c r="AS502" s="178"/>
    </row>
    <row r="503" ht="16.5" customHeight="1" outlineLevel="1">
      <c r="A503" s="178"/>
      <c r="B503" s="141"/>
      <c r="C503" s="142"/>
      <c r="D503" s="72"/>
      <c r="E503" s="143"/>
      <c r="F503" s="71"/>
      <c r="G503" s="143"/>
      <c r="H503" s="71"/>
      <c r="I503" s="143"/>
      <c r="J503" s="71"/>
      <c r="K503" s="71"/>
      <c r="L503" s="71"/>
      <c r="M503" s="72"/>
      <c r="N503" s="198"/>
      <c r="O503" s="72"/>
      <c r="P503" s="199"/>
      <c r="Q503" s="71"/>
      <c r="R503" s="200"/>
      <c r="S503" s="72"/>
      <c r="T503" s="201"/>
      <c r="U503" s="72"/>
      <c r="V503" s="202"/>
      <c r="W503" s="71"/>
      <c r="X503" s="72"/>
      <c r="Y503" s="202"/>
      <c r="Z503" s="72"/>
      <c r="AA503" s="178"/>
      <c r="AB503" s="178"/>
      <c r="AC503" s="178"/>
      <c r="AD503" s="178"/>
      <c r="AE503" s="178"/>
      <c r="AF503" s="178"/>
      <c r="AG503" s="178"/>
      <c r="AH503" s="178"/>
      <c r="AI503" s="178"/>
      <c r="AJ503" s="178"/>
      <c r="AK503" s="178"/>
      <c r="AL503" s="178"/>
      <c r="AM503" s="178"/>
      <c r="AN503" s="178"/>
      <c r="AO503" s="178"/>
      <c r="AP503" s="178"/>
      <c r="AQ503" s="178"/>
      <c r="AR503" s="178"/>
      <c r="AS503" s="178"/>
    </row>
    <row r="504" ht="16.5" customHeight="1" outlineLevel="1">
      <c r="A504" s="178"/>
      <c r="B504" s="141"/>
      <c r="C504" s="142"/>
      <c r="D504" s="72"/>
      <c r="E504" s="143"/>
      <c r="F504" s="71"/>
      <c r="G504" s="143"/>
      <c r="H504" s="71"/>
      <c r="I504" s="143"/>
      <c r="J504" s="71"/>
      <c r="K504" s="71"/>
      <c r="L504" s="71"/>
      <c r="M504" s="72"/>
      <c r="N504" s="198"/>
      <c r="O504" s="72"/>
      <c r="P504" s="199"/>
      <c r="Q504" s="71"/>
      <c r="R504" s="200"/>
      <c r="S504" s="72"/>
      <c r="T504" s="201"/>
      <c r="U504" s="72"/>
      <c r="V504" s="202"/>
      <c r="W504" s="71"/>
      <c r="X504" s="72"/>
      <c r="Y504" s="202"/>
      <c r="Z504" s="72"/>
      <c r="AA504" s="178"/>
      <c r="AB504" s="178"/>
      <c r="AC504" s="178"/>
      <c r="AD504" s="178"/>
      <c r="AE504" s="178"/>
      <c r="AF504" s="178"/>
      <c r="AG504" s="178"/>
      <c r="AH504" s="178"/>
      <c r="AI504" s="178"/>
      <c r="AJ504" s="178"/>
      <c r="AK504" s="178"/>
      <c r="AL504" s="178"/>
      <c r="AM504" s="178"/>
      <c r="AN504" s="178"/>
      <c r="AO504" s="178"/>
      <c r="AP504" s="178"/>
      <c r="AQ504" s="178"/>
      <c r="AR504" s="178"/>
      <c r="AS504" s="178"/>
    </row>
    <row r="505" ht="16.5" customHeight="1" outlineLevel="1">
      <c r="A505" s="178"/>
      <c r="B505" s="141"/>
      <c r="C505" s="142"/>
      <c r="D505" s="72"/>
      <c r="E505" s="143"/>
      <c r="F505" s="71"/>
      <c r="G505" s="143"/>
      <c r="H505" s="71"/>
      <c r="I505" s="143"/>
      <c r="J505" s="71"/>
      <c r="K505" s="71"/>
      <c r="L505" s="71"/>
      <c r="M505" s="72"/>
      <c r="N505" s="198"/>
      <c r="O505" s="72"/>
      <c r="P505" s="199"/>
      <c r="Q505" s="71"/>
      <c r="R505" s="200"/>
      <c r="S505" s="72"/>
      <c r="T505" s="201"/>
      <c r="U505" s="72"/>
      <c r="V505" s="202"/>
      <c r="W505" s="71"/>
      <c r="X505" s="72"/>
      <c r="Y505" s="202"/>
      <c r="Z505" s="72"/>
      <c r="AA505" s="178"/>
      <c r="AB505" s="178"/>
      <c r="AC505" s="178"/>
      <c r="AD505" s="178"/>
      <c r="AE505" s="178"/>
      <c r="AF505" s="178"/>
      <c r="AG505" s="178"/>
      <c r="AH505" s="178"/>
      <c r="AI505" s="178"/>
      <c r="AJ505" s="178"/>
      <c r="AK505" s="178"/>
      <c r="AL505" s="178"/>
      <c r="AM505" s="178"/>
      <c r="AN505" s="178"/>
      <c r="AO505" s="178"/>
      <c r="AP505" s="178"/>
      <c r="AQ505" s="178"/>
      <c r="AR505" s="178"/>
      <c r="AS505" s="178"/>
    </row>
    <row r="506" ht="16.5" customHeight="1" outlineLevel="1">
      <c r="A506" s="178"/>
      <c r="B506" s="141"/>
      <c r="C506" s="142"/>
      <c r="D506" s="72"/>
      <c r="E506" s="143"/>
      <c r="F506" s="71"/>
      <c r="G506" s="143"/>
      <c r="H506" s="71"/>
      <c r="I506" s="143"/>
      <c r="J506" s="71"/>
      <c r="K506" s="71"/>
      <c r="L506" s="71"/>
      <c r="M506" s="72"/>
      <c r="N506" s="198"/>
      <c r="O506" s="72"/>
      <c r="P506" s="199"/>
      <c r="Q506" s="71"/>
      <c r="R506" s="200"/>
      <c r="S506" s="72"/>
      <c r="T506" s="201"/>
      <c r="U506" s="72"/>
      <c r="V506" s="202"/>
      <c r="W506" s="71"/>
      <c r="X506" s="72"/>
      <c r="Y506" s="202"/>
      <c r="Z506" s="72"/>
      <c r="AA506" s="178"/>
      <c r="AB506" s="178"/>
      <c r="AC506" s="178"/>
      <c r="AD506" s="178"/>
      <c r="AE506" s="178"/>
      <c r="AF506" s="178"/>
      <c r="AG506" s="178"/>
      <c r="AH506" s="178"/>
      <c r="AI506" s="178"/>
      <c r="AJ506" s="178"/>
      <c r="AK506" s="178"/>
      <c r="AL506" s="178"/>
      <c r="AM506" s="178"/>
      <c r="AN506" s="178"/>
      <c r="AO506" s="178"/>
      <c r="AP506" s="178"/>
      <c r="AQ506" s="178"/>
      <c r="AR506" s="178"/>
      <c r="AS506" s="178"/>
    </row>
    <row r="507" ht="16.5" customHeight="1" outlineLevel="1">
      <c r="A507" s="178"/>
      <c r="B507" s="141"/>
      <c r="C507" s="142"/>
      <c r="D507" s="72"/>
      <c r="E507" s="143"/>
      <c r="F507" s="71"/>
      <c r="G507" s="143"/>
      <c r="H507" s="71"/>
      <c r="I507" s="143"/>
      <c r="J507" s="71"/>
      <c r="K507" s="71"/>
      <c r="L507" s="71"/>
      <c r="M507" s="72"/>
      <c r="N507" s="198"/>
      <c r="O507" s="72"/>
      <c r="P507" s="199"/>
      <c r="Q507" s="71"/>
      <c r="R507" s="200"/>
      <c r="S507" s="72"/>
      <c r="T507" s="201"/>
      <c r="U507" s="72"/>
      <c r="V507" s="202"/>
      <c r="W507" s="71"/>
      <c r="X507" s="72"/>
      <c r="Y507" s="202"/>
      <c r="Z507" s="72"/>
      <c r="AA507" s="178"/>
      <c r="AB507" s="178"/>
      <c r="AC507" s="178"/>
      <c r="AD507" s="178"/>
      <c r="AE507" s="178"/>
      <c r="AF507" s="178"/>
      <c r="AG507" s="178"/>
      <c r="AH507" s="178"/>
      <c r="AI507" s="178"/>
      <c r="AJ507" s="178"/>
      <c r="AK507" s="178"/>
      <c r="AL507" s="178"/>
      <c r="AM507" s="178"/>
      <c r="AN507" s="178"/>
      <c r="AO507" s="178"/>
      <c r="AP507" s="178"/>
      <c r="AQ507" s="178"/>
      <c r="AR507" s="178"/>
      <c r="AS507" s="178"/>
    </row>
    <row r="508" ht="16.5" customHeight="1" outlineLevel="1">
      <c r="A508" s="178"/>
      <c r="B508" s="141"/>
      <c r="C508" s="142"/>
      <c r="D508" s="72"/>
      <c r="E508" s="143"/>
      <c r="F508" s="71"/>
      <c r="G508" s="143"/>
      <c r="H508" s="71"/>
      <c r="I508" s="143"/>
      <c r="J508" s="71"/>
      <c r="K508" s="71"/>
      <c r="L508" s="71"/>
      <c r="M508" s="72"/>
      <c r="N508" s="198"/>
      <c r="O508" s="72"/>
      <c r="P508" s="199"/>
      <c r="Q508" s="71"/>
      <c r="R508" s="200"/>
      <c r="S508" s="72"/>
      <c r="T508" s="201"/>
      <c r="U508" s="72"/>
      <c r="V508" s="202"/>
      <c r="W508" s="71"/>
      <c r="X508" s="72"/>
      <c r="Y508" s="202"/>
      <c r="Z508" s="72"/>
      <c r="AA508" s="178"/>
      <c r="AB508" s="178"/>
      <c r="AC508" s="178"/>
      <c r="AD508" s="178"/>
      <c r="AE508" s="178"/>
      <c r="AF508" s="178"/>
      <c r="AG508" s="178"/>
      <c r="AH508" s="178"/>
      <c r="AI508" s="178"/>
      <c r="AJ508" s="178"/>
      <c r="AK508" s="178"/>
      <c r="AL508" s="178"/>
      <c r="AM508" s="178"/>
      <c r="AN508" s="178"/>
      <c r="AO508" s="178"/>
      <c r="AP508" s="178"/>
      <c r="AQ508" s="178"/>
      <c r="AR508" s="178"/>
      <c r="AS508" s="178"/>
    </row>
    <row r="509" ht="16.5" customHeight="1" outlineLevel="1">
      <c r="A509" s="178"/>
      <c r="B509" s="141"/>
      <c r="C509" s="142"/>
      <c r="D509" s="72"/>
      <c r="E509" s="143"/>
      <c r="F509" s="71"/>
      <c r="G509" s="143"/>
      <c r="H509" s="71"/>
      <c r="I509" s="143"/>
      <c r="J509" s="71"/>
      <c r="K509" s="71"/>
      <c r="L509" s="71"/>
      <c r="M509" s="72"/>
      <c r="N509" s="198"/>
      <c r="O509" s="72"/>
      <c r="P509" s="199"/>
      <c r="Q509" s="71"/>
      <c r="R509" s="200"/>
      <c r="S509" s="72"/>
      <c r="T509" s="201"/>
      <c r="U509" s="72"/>
      <c r="V509" s="202"/>
      <c r="W509" s="71"/>
      <c r="X509" s="72"/>
      <c r="Y509" s="202"/>
      <c r="Z509" s="72"/>
      <c r="AA509" s="178"/>
      <c r="AB509" s="178"/>
      <c r="AC509" s="178"/>
      <c r="AD509" s="178"/>
      <c r="AE509" s="178"/>
      <c r="AF509" s="178"/>
      <c r="AG509" s="178"/>
      <c r="AH509" s="178"/>
      <c r="AI509" s="178"/>
      <c r="AJ509" s="178"/>
      <c r="AK509" s="178"/>
      <c r="AL509" s="178"/>
      <c r="AM509" s="178"/>
      <c r="AN509" s="178"/>
      <c r="AO509" s="178"/>
      <c r="AP509" s="178"/>
      <c r="AQ509" s="178"/>
      <c r="AR509" s="178"/>
      <c r="AS509" s="178"/>
    </row>
    <row r="510" ht="16.5" customHeight="1" outlineLevel="1">
      <c r="A510" s="178"/>
      <c r="B510" s="141"/>
      <c r="C510" s="142"/>
      <c r="D510" s="72"/>
      <c r="E510" s="143"/>
      <c r="F510" s="71"/>
      <c r="G510" s="143"/>
      <c r="H510" s="71"/>
      <c r="I510" s="143"/>
      <c r="J510" s="71"/>
      <c r="K510" s="71"/>
      <c r="L510" s="71"/>
      <c r="M510" s="72"/>
      <c r="N510" s="198"/>
      <c r="O510" s="72"/>
      <c r="P510" s="199"/>
      <c r="Q510" s="71"/>
      <c r="R510" s="200"/>
      <c r="S510" s="72"/>
      <c r="T510" s="201"/>
      <c r="U510" s="72"/>
      <c r="V510" s="202"/>
      <c r="W510" s="71"/>
      <c r="X510" s="72"/>
      <c r="Y510" s="202"/>
      <c r="Z510" s="72"/>
      <c r="AA510" s="178"/>
      <c r="AB510" s="178"/>
      <c r="AC510" s="178"/>
      <c r="AD510" s="178"/>
      <c r="AE510" s="178"/>
      <c r="AF510" s="178"/>
      <c r="AG510" s="178"/>
      <c r="AH510" s="178"/>
      <c r="AI510" s="178"/>
      <c r="AJ510" s="178"/>
      <c r="AK510" s="178"/>
      <c r="AL510" s="178"/>
      <c r="AM510" s="178"/>
      <c r="AN510" s="178"/>
      <c r="AO510" s="178"/>
      <c r="AP510" s="178"/>
      <c r="AQ510" s="178"/>
      <c r="AR510" s="178"/>
      <c r="AS510" s="178"/>
    </row>
    <row r="511" ht="16.5" customHeight="1" outlineLevel="1">
      <c r="A511" s="178"/>
      <c r="B511" s="141"/>
      <c r="C511" s="142"/>
      <c r="D511" s="72"/>
      <c r="E511" s="143"/>
      <c r="F511" s="71"/>
      <c r="G511" s="143"/>
      <c r="H511" s="71"/>
      <c r="I511" s="143"/>
      <c r="J511" s="71"/>
      <c r="K511" s="71"/>
      <c r="L511" s="71"/>
      <c r="M511" s="72"/>
      <c r="N511" s="198"/>
      <c r="O511" s="72"/>
      <c r="P511" s="199"/>
      <c r="Q511" s="71"/>
      <c r="R511" s="200"/>
      <c r="S511" s="72"/>
      <c r="T511" s="201"/>
      <c r="U511" s="72"/>
      <c r="V511" s="202"/>
      <c r="W511" s="71"/>
      <c r="X511" s="72"/>
      <c r="Y511" s="202"/>
      <c r="Z511" s="72"/>
      <c r="AA511" s="178"/>
      <c r="AB511" s="178"/>
      <c r="AC511" s="178"/>
      <c r="AD511" s="178"/>
      <c r="AE511" s="178"/>
      <c r="AF511" s="178"/>
      <c r="AG511" s="178"/>
      <c r="AH511" s="178"/>
      <c r="AI511" s="178"/>
      <c r="AJ511" s="178"/>
      <c r="AK511" s="178"/>
      <c r="AL511" s="178"/>
      <c r="AM511" s="178"/>
      <c r="AN511" s="178"/>
      <c r="AO511" s="178"/>
      <c r="AP511" s="178"/>
      <c r="AQ511" s="178"/>
      <c r="AR511" s="178"/>
      <c r="AS511" s="178"/>
    </row>
    <row r="512" ht="16.5" customHeight="1" outlineLevel="1">
      <c r="A512" s="178"/>
      <c r="B512" s="141"/>
      <c r="C512" s="142"/>
      <c r="D512" s="72"/>
      <c r="E512" s="143"/>
      <c r="F512" s="71"/>
      <c r="G512" s="143"/>
      <c r="H512" s="71"/>
      <c r="I512" s="143"/>
      <c r="J512" s="71"/>
      <c r="K512" s="71"/>
      <c r="L512" s="71"/>
      <c r="M512" s="72"/>
      <c r="N512" s="198"/>
      <c r="O512" s="72"/>
      <c r="P512" s="199"/>
      <c r="Q512" s="71"/>
      <c r="R512" s="200"/>
      <c r="S512" s="72"/>
      <c r="T512" s="201"/>
      <c r="U512" s="72"/>
      <c r="V512" s="202"/>
      <c r="W512" s="71"/>
      <c r="X512" s="72"/>
      <c r="Y512" s="202"/>
      <c r="Z512" s="72"/>
      <c r="AA512" s="178"/>
      <c r="AB512" s="178"/>
      <c r="AC512" s="178"/>
      <c r="AD512" s="178"/>
      <c r="AE512" s="178"/>
      <c r="AF512" s="178"/>
      <c r="AG512" s="178"/>
      <c r="AH512" s="178"/>
      <c r="AI512" s="178"/>
      <c r="AJ512" s="178"/>
      <c r="AK512" s="178"/>
      <c r="AL512" s="178"/>
      <c r="AM512" s="178"/>
      <c r="AN512" s="178"/>
      <c r="AO512" s="178"/>
      <c r="AP512" s="178"/>
      <c r="AQ512" s="178"/>
      <c r="AR512" s="178"/>
      <c r="AS512" s="178"/>
    </row>
    <row r="513" ht="16.5" customHeight="1" outlineLevel="1">
      <c r="A513" s="178"/>
      <c r="B513" s="141"/>
      <c r="C513" s="142"/>
      <c r="D513" s="72"/>
      <c r="E513" s="143"/>
      <c r="F513" s="71"/>
      <c r="G513" s="143"/>
      <c r="H513" s="71"/>
      <c r="I513" s="143"/>
      <c r="J513" s="71"/>
      <c r="K513" s="71"/>
      <c r="L513" s="71"/>
      <c r="M513" s="72"/>
      <c r="N513" s="198"/>
      <c r="O513" s="72"/>
      <c r="P513" s="199"/>
      <c r="Q513" s="71"/>
      <c r="R513" s="200"/>
      <c r="S513" s="72"/>
      <c r="T513" s="201"/>
      <c r="U513" s="72"/>
      <c r="V513" s="202"/>
      <c r="W513" s="71"/>
      <c r="X513" s="72"/>
      <c r="Y513" s="202"/>
      <c r="Z513" s="72"/>
      <c r="AA513" s="178"/>
      <c r="AB513" s="178"/>
      <c r="AC513" s="178"/>
      <c r="AD513" s="178"/>
      <c r="AE513" s="178"/>
      <c r="AF513" s="178"/>
      <c r="AG513" s="178"/>
      <c r="AH513" s="178"/>
      <c r="AI513" s="178"/>
      <c r="AJ513" s="178"/>
      <c r="AK513" s="178"/>
      <c r="AL513" s="178"/>
      <c r="AM513" s="178"/>
      <c r="AN513" s="178"/>
      <c r="AO513" s="178"/>
      <c r="AP513" s="178"/>
      <c r="AQ513" s="178"/>
      <c r="AR513" s="178"/>
      <c r="AS513" s="178"/>
    </row>
    <row r="514" ht="16.5" customHeight="1" outlineLevel="1">
      <c r="A514" s="178"/>
      <c r="B514" s="141"/>
      <c r="C514" s="142"/>
      <c r="D514" s="72"/>
      <c r="E514" s="143"/>
      <c r="F514" s="71"/>
      <c r="G514" s="143"/>
      <c r="H514" s="71"/>
      <c r="I514" s="143"/>
      <c r="J514" s="71"/>
      <c r="K514" s="71"/>
      <c r="L514" s="71"/>
      <c r="M514" s="72"/>
      <c r="N514" s="198"/>
      <c r="O514" s="72"/>
      <c r="P514" s="199"/>
      <c r="Q514" s="71"/>
      <c r="R514" s="200"/>
      <c r="S514" s="72"/>
      <c r="T514" s="201"/>
      <c r="U514" s="72"/>
      <c r="V514" s="202"/>
      <c r="W514" s="71"/>
      <c r="X514" s="72"/>
      <c r="Y514" s="202"/>
      <c r="Z514" s="72"/>
      <c r="AA514" s="178"/>
      <c r="AB514" s="178"/>
      <c r="AC514" s="178"/>
      <c r="AD514" s="178"/>
      <c r="AE514" s="178"/>
      <c r="AF514" s="178"/>
      <c r="AG514" s="178"/>
      <c r="AH514" s="178"/>
      <c r="AI514" s="178"/>
      <c r="AJ514" s="178"/>
      <c r="AK514" s="178"/>
      <c r="AL514" s="178"/>
      <c r="AM514" s="178"/>
      <c r="AN514" s="178"/>
      <c r="AO514" s="178"/>
      <c r="AP514" s="178"/>
      <c r="AQ514" s="178"/>
      <c r="AR514" s="178"/>
      <c r="AS514" s="178"/>
    </row>
    <row r="515" ht="16.5" customHeight="1" outlineLevel="1">
      <c r="A515" s="178"/>
      <c r="B515" s="141"/>
      <c r="C515" s="142"/>
      <c r="D515" s="72"/>
      <c r="E515" s="143"/>
      <c r="F515" s="71"/>
      <c r="G515" s="143"/>
      <c r="H515" s="71"/>
      <c r="I515" s="143"/>
      <c r="J515" s="71"/>
      <c r="K515" s="71"/>
      <c r="L515" s="71"/>
      <c r="M515" s="72"/>
      <c r="N515" s="198"/>
      <c r="O515" s="72"/>
      <c r="P515" s="199"/>
      <c r="Q515" s="71"/>
      <c r="R515" s="200"/>
      <c r="S515" s="72"/>
      <c r="T515" s="201"/>
      <c r="U515" s="72"/>
      <c r="V515" s="202"/>
      <c r="W515" s="71"/>
      <c r="X515" s="72"/>
      <c r="Y515" s="202"/>
      <c r="Z515" s="72"/>
      <c r="AA515" s="178"/>
      <c r="AB515" s="178"/>
      <c r="AC515" s="178"/>
      <c r="AD515" s="178"/>
      <c r="AE515" s="178"/>
      <c r="AF515" s="178"/>
      <c r="AG515" s="178"/>
      <c r="AH515" s="178"/>
      <c r="AI515" s="178"/>
      <c r="AJ515" s="178"/>
      <c r="AK515" s="178"/>
      <c r="AL515" s="178"/>
      <c r="AM515" s="178"/>
      <c r="AN515" s="178"/>
      <c r="AO515" s="178"/>
      <c r="AP515" s="178"/>
      <c r="AQ515" s="178"/>
      <c r="AR515" s="178"/>
      <c r="AS515" s="178"/>
    </row>
    <row r="516" ht="16.5" customHeight="1" outlineLevel="1">
      <c r="A516" s="178"/>
      <c r="B516" s="141"/>
      <c r="C516" s="142"/>
      <c r="D516" s="72"/>
      <c r="E516" s="143"/>
      <c r="F516" s="71"/>
      <c r="G516" s="143"/>
      <c r="H516" s="71"/>
      <c r="I516" s="143"/>
      <c r="J516" s="71"/>
      <c r="K516" s="71"/>
      <c r="L516" s="71"/>
      <c r="M516" s="72"/>
      <c r="N516" s="198"/>
      <c r="O516" s="72"/>
      <c r="P516" s="199"/>
      <c r="Q516" s="71"/>
      <c r="R516" s="200"/>
      <c r="S516" s="72"/>
      <c r="T516" s="201"/>
      <c r="U516" s="72"/>
      <c r="V516" s="202"/>
      <c r="W516" s="71"/>
      <c r="X516" s="72"/>
      <c r="Y516" s="202"/>
      <c r="Z516" s="72"/>
      <c r="AA516" s="178"/>
      <c r="AB516" s="178"/>
      <c r="AC516" s="178"/>
      <c r="AD516" s="178"/>
      <c r="AE516" s="178"/>
      <c r="AF516" s="178"/>
      <c r="AG516" s="178"/>
      <c r="AH516" s="178"/>
      <c r="AI516" s="178"/>
      <c r="AJ516" s="178"/>
      <c r="AK516" s="178"/>
      <c r="AL516" s="178"/>
      <c r="AM516" s="178"/>
      <c r="AN516" s="178"/>
      <c r="AO516" s="178"/>
      <c r="AP516" s="178"/>
      <c r="AQ516" s="178"/>
      <c r="AR516" s="178"/>
      <c r="AS516" s="178"/>
    </row>
    <row r="517" ht="16.5" customHeight="1" outlineLevel="1">
      <c r="A517" s="178"/>
      <c r="B517" s="141"/>
      <c r="C517" s="142"/>
      <c r="D517" s="72"/>
      <c r="E517" s="143"/>
      <c r="F517" s="71"/>
      <c r="G517" s="143"/>
      <c r="H517" s="71"/>
      <c r="I517" s="143"/>
      <c r="J517" s="71"/>
      <c r="K517" s="71"/>
      <c r="L517" s="71"/>
      <c r="M517" s="72"/>
      <c r="N517" s="198"/>
      <c r="O517" s="72"/>
      <c r="P517" s="199"/>
      <c r="Q517" s="71"/>
      <c r="R517" s="200"/>
      <c r="S517" s="72"/>
      <c r="T517" s="201"/>
      <c r="U517" s="72"/>
      <c r="V517" s="202"/>
      <c r="W517" s="71"/>
      <c r="X517" s="72"/>
      <c r="Y517" s="202"/>
      <c r="Z517" s="72"/>
      <c r="AA517" s="178"/>
      <c r="AB517" s="178"/>
      <c r="AC517" s="178"/>
      <c r="AD517" s="178"/>
      <c r="AE517" s="178"/>
      <c r="AF517" s="178"/>
      <c r="AG517" s="178"/>
      <c r="AH517" s="178"/>
      <c r="AI517" s="178"/>
      <c r="AJ517" s="178"/>
      <c r="AK517" s="178"/>
      <c r="AL517" s="178"/>
      <c r="AM517" s="178"/>
      <c r="AN517" s="178"/>
      <c r="AO517" s="178"/>
      <c r="AP517" s="178"/>
      <c r="AQ517" s="178"/>
      <c r="AR517" s="178"/>
      <c r="AS517" s="178"/>
    </row>
    <row r="518" ht="16.5" customHeight="1" outlineLevel="1">
      <c r="A518" s="178"/>
      <c r="B518" s="141"/>
      <c r="C518" s="142"/>
      <c r="D518" s="72"/>
      <c r="E518" s="143"/>
      <c r="F518" s="71"/>
      <c r="G518" s="143"/>
      <c r="H518" s="71"/>
      <c r="I518" s="143"/>
      <c r="J518" s="71"/>
      <c r="K518" s="71"/>
      <c r="L518" s="71"/>
      <c r="M518" s="72"/>
      <c r="N518" s="198"/>
      <c r="O518" s="72"/>
      <c r="P518" s="199"/>
      <c r="Q518" s="71"/>
      <c r="R518" s="200"/>
      <c r="S518" s="72"/>
      <c r="T518" s="201"/>
      <c r="U518" s="72"/>
      <c r="V518" s="202"/>
      <c r="W518" s="71"/>
      <c r="X518" s="72"/>
      <c r="Y518" s="202"/>
      <c r="Z518" s="72"/>
      <c r="AA518" s="178"/>
      <c r="AB518" s="178"/>
      <c r="AC518" s="178"/>
      <c r="AD518" s="178"/>
      <c r="AE518" s="178"/>
      <c r="AF518" s="178"/>
      <c r="AG518" s="178"/>
      <c r="AH518" s="178"/>
      <c r="AI518" s="178"/>
      <c r="AJ518" s="178"/>
      <c r="AK518" s="178"/>
      <c r="AL518" s="178"/>
      <c r="AM518" s="178"/>
      <c r="AN518" s="178"/>
      <c r="AO518" s="178"/>
      <c r="AP518" s="178"/>
      <c r="AQ518" s="178"/>
      <c r="AR518" s="178"/>
      <c r="AS518" s="178"/>
    </row>
    <row r="519" ht="16.5" customHeight="1" outlineLevel="1">
      <c r="A519" s="178"/>
      <c r="B519" s="141"/>
      <c r="C519" s="142"/>
      <c r="D519" s="72"/>
      <c r="E519" s="143"/>
      <c r="F519" s="71"/>
      <c r="G519" s="143"/>
      <c r="H519" s="71"/>
      <c r="I519" s="143"/>
      <c r="J519" s="71"/>
      <c r="K519" s="71"/>
      <c r="L519" s="71"/>
      <c r="M519" s="72"/>
      <c r="N519" s="198"/>
      <c r="O519" s="72"/>
      <c r="P519" s="199"/>
      <c r="Q519" s="71"/>
      <c r="R519" s="200"/>
      <c r="S519" s="72"/>
      <c r="T519" s="201"/>
      <c r="U519" s="72"/>
      <c r="V519" s="202"/>
      <c r="W519" s="71"/>
      <c r="X519" s="72"/>
      <c r="Y519" s="202"/>
      <c r="Z519" s="72"/>
      <c r="AA519" s="178"/>
      <c r="AB519" s="178"/>
      <c r="AC519" s="178"/>
      <c r="AD519" s="178"/>
      <c r="AE519" s="178"/>
      <c r="AF519" s="178"/>
      <c r="AG519" s="178"/>
      <c r="AH519" s="178"/>
      <c r="AI519" s="178"/>
      <c r="AJ519" s="178"/>
      <c r="AK519" s="178"/>
      <c r="AL519" s="178"/>
      <c r="AM519" s="178"/>
      <c r="AN519" s="178"/>
      <c r="AO519" s="178"/>
      <c r="AP519" s="178"/>
      <c r="AQ519" s="178"/>
      <c r="AR519" s="178"/>
      <c r="AS519" s="178"/>
    </row>
    <row r="520" ht="16.5" customHeight="1" outlineLevel="1">
      <c r="A520" s="178"/>
      <c r="B520" s="141"/>
      <c r="C520" s="142"/>
      <c r="D520" s="72"/>
      <c r="E520" s="143"/>
      <c r="F520" s="71"/>
      <c r="G520" s="143"/>
      <c r="H520" s="71"/>
      <c r="I520" s="143"/>
      <c r="J520" s="71"/>
      <c r="K520" s="71"/>
      <c r="L520" s="71"/>
      <c r="M520" s="72"/>
      <c r="N520" s="198"/>
      <c r="O520" s="72"/>
      <c r="P520" s="199"/>
      <c r="Q520" s="71"/>
      <c r="R520" s="200"/>
      <c r="S520" s="72"/>
      <c r="T520" s="201"/>
      <c r="U520" s="72"/>
      <c r="V520" s="202"/>
      <c r="W520" s="71"/>
      <c r="X520" s="72"/>
      <c r="Y520" s="202"/>
      <c r="Z520" s="72"/>
      <c r="AA520" s="178"/>
      <c r="AB520" s="178"/>
      <c r="AC520" s="178"/>
      <c r="AD520" s="178"/>
      <c r="AE520" s="178"/>
      <c r="AF520" s="178"/>
      <c r="AG520" s="178"/>
      <c r="AH520" s="178"/>
      <c r="AI520" s="178"/>
      <c r="AJ520" s="178"/>
      <c r="AK520" s="178"/>
      <c r="AL520" s="178"/>
      <c r="AM520" s="178"/>
      <c r="AN520" s="178"/>
      <c r="AO520" s="178"/>
      <c r="AP520" s="178"/>
      <c r="AQ520" s="178"/>
      <c r="AR520" s="178"/>
      <c r="AS520" s="178"/>
    </row>
    <row r="521" ht="16.5" customHeight="1" outlineLevel="1">
      <c r="A521" s="178"/>
      <c r="B521" s="141"/>
      <c r="C521" s="142"/>
      <c r="D521" s="72"/>
      <c r="E521" s="143"/>
      <c r="F521" s="71"/>
      <c r="G521" s="143"/>
      <c r="H521" s="71"/>
      <c r="I521" s="143"/>
      <c r="J521" s="71"/>
      <c r="K521" s="71"/>
      <c r="L521" s="71"/>
      <c r="M521" s="72"/>
      <c r="N521" s="198"/>
      <c r="O521" s="72"/>
      <c r="P521" s="199"/>
      <c r="Q521" s="71"/>
      <c r="R521" s="200"/>
      <c r="S521" s="72"/>
      <c r="T521" s="201"/>
      <c r="U521" s="72"/>
      <c r="V521" s="202"/>
      <c r="W521" s="71"/>
      <c r="X521" s="72"/>
      <c r="Y521" s="202"/>
      <c r="Z521" s="72"/>
      <c r="AA521" s="178"/>
      <c r="AB521" s="178"/>
      <c r="AC521" s="178"/>
      <c r="AD521" s="178"/>
      <c r="AE521" s="178"/>
      <c r="AF521" s="178"/>
      <c r="AG521" s="178"/>
      <c r="AH521" s="178"/>
      <c r="AI521" s="178"/>
      <c r="AJ521" s="178"/>
      <c r="AK521" s="178"/>
      <c r="AL521" s="178"/>
      <c r="AM521" s="178"/>
      <c r="AN521" s="178"/>
      <c r="AO521" s="178"/>
      <c r="AP521" s="178"/>
      <c r="AQ521" s="178"/>
      <c r="AR521" s="178"/>
      <c r="AS521" s="178"/>
    </row>
    <row r="522" ht="16.5" customHeight="1" outlineLevel="1">
      <c r="A522" s="178"/>
      <c r="B522" s="141"/>
      <c r="C522" s="142"/>
      <c r="D522" s="72"/>
      <c r="E522" s="143"/>
      <c r="F522" s="71"/>
      <c r="G522" s="143"/>
      <c r="H522" s="71"/>
      <c r="I522" s="143"/>
      <c r="J522" s="71"/>
      <c r="K522" s="71"/>
      <c r="L522" s="71"/>
      <c r="M522" s="72"/>
      <c r="N522" s="198"/>
      <c r="O522" s="72"/>
      <c r="P522" s="199"/>
      <c r="Q522" s="71"/>
      <c r="R522" s="200"/>
      <c r="S522" s="72"/>
      <c r="T522" s="201"/>
      <c r="U522" s="72"/>
      <c r="V522" s="202"/>
      <c r="W522" s="71"/>
      <c r="X522" s="72"/>
      <c r="Y522" s="202"/>
      <c r="Z522" s="72"/>
      <c r="AA522" s="178"/>
      <c r="AB522" s="178"/>
      <c r="AC522" s="178"/>
      <c r="AD522" s="178"/>
      <c r="AE522" s="178"/>
      <c r="AF522" s="178"/>
      <c r="AG522" s="178"/>
      <c r="AH522" s="178"/>
      <c r="AI522" s="178"/>
      <c r="AJ522" s="178"/>
      <c r="AK522" s="178"/>
      <c r="AL522" s="178"/>
      <c r="AM522" s="178"/>
      <c r="AN522" s="178"/>
      <c r="AO522" s="178"/>
      <c r="AP522" s="178"/>
      <c r="AQ522" s="178"/>
      <c r="AR522" s="178"/>
      <c r="AS522" s="178"/>
    </row>
    <row r="523" ht="16.5" customHeight="1" outlineLevel="1">
      <c r="A523" s="178"/>
      <c r="B523" s="141"/>
      <c r="C523" s="142"/>
      <c r="D523" s="72"/>
      <c r="E523" s="143"/>
      <c r="F523" s="71"/>
      <c r="G523" s="143"/>
      <c r="H523" s="71"/>
      <c r="I523" s="143"/>
      <c r="J523" s="71"/>
      <c r="K523" s="71"/>
      <c r="L523" s="71"/>
      <c r="M523" s="72"/>
      <c r="N523" s="198"/>
      <c r="O523" s="72"/>
      <c r="P523" s="199"/>
      <c r="Q523" s="71"/>
      <c r="R523" s="200"/>
      <c r="S523" s="72"/>
      <c r="T523" s="201"/>
      <c r="U523" s="72"/>
      <c r="V523" s="202"/>
      <c r="W523" s="71"/>
      <c r="X523" s="72"/>
      <c r="Y523" s="202"/>
      <c r="Z523" s="72"/>
      <c r="AA523" s="178"/>
      <c r="AB523" s="178"/>
      <c r="AC523" s="178"/>
      <c r="AD523" s="178"/>
      <c r="AE523" s="178"/>
      <c r="AF523" s="178"/>
      <c r="AG523" s="178"/>
      <c r="AH523" s="178"/>
      <c r="AI523" s="178"/>
      <c r="AJ523" s="178"/>
      <c r="AK523" s="178"/>
      <c r="AL523" s="178"/>
      <c r="AM523" s="178"/>
      <c r="AN523" s="178"/>
      <c r="AO523" s="178"/>
      <c r="AP523" s="178"/>
      <c r="AQ523" s="178"/>
      <c r="AR523" s="178"/>
      <c r="AS523" s="178"/>
    </row>
    <row r="524" ht="16.5" customHeight="1" outlineLevel="1">
      <c r="A524" s="178"/>
      <c r="B524" s="141"/>
      <c r="C524" s="142"/>
      <c r="D524" s="72"/>
      <c r="E524" s="143"/>
      <c r="F524" s="71"/>
      <c r="G524" s="143"/>
      <c r="H524" s="71"/>
      <c r="I524" s="143"/>
      <c r="J524" s="71"/>
      <c r="K524" s="71"/>
      <c r="L524" s="71"/>
      <c r="M524" s="72"/>
      <c r="N524" s="198"/>
      <c r="O524" s="72"/>
      <c r="P524" s="199"/>
      <c r="Q524" s="71"/>
      <c r="R524" s="200"/>
      <c r="S524" s="72"/>
      <c r="T524" s="201"/>
      <c r="U524" s="72"/>
      <c r="V524" s="202"/>
      <c r="W524" s="71"/>
      <c r="X524" s="72"/>
      <c r="Y524" s="202"/>
      <c r="Z524" s="72"/>
      <c r="AA524" s="178"/>
      <c r="AB524" s="178"/>
      <c r="AC524" s="178"/>
      <c r="AD524" s="178"/>
      <c r="AE524" s="178"/>
      <c r="AF524" s="178"/>
      <c r="AG524" s="178"/>
      <c r="AH524" s="178"/>
      <c r="AI524" s="178"/>
      <c r="AJ524" s="178"/>
      <c r="AK524" s="178"/>
      <c r="AL524" s="178"/>
      <c r="AM524" s="178"/>
      <c r="AN524" s="178"/>
      <c r="AO524" s="178"/>
      <c r="AP524" s="178"/>
      <c r="AQ524" s="178"/>
      <c r="AR524" s="178"/>
      <c r="AS524" s="178"/>
    </row>
    <row r="525" ht="16.5" customHeight="1" outlineLevel="1">
      <c r="A525" s="178"/>
      <c r="B525" s="141"/>
      <c r="C525" s="142"/>
      <c r="D525" s="72"/>
      <c r="E525" s="143"/>
      <c r="F525" s="71"/>
      <c r="G525" s="143"/>
      <c r="H525" s="71"/>
      <c r="I525" s="143"/>
      <c r="J525" s="71"/>
      <c r="K525" s="71"/>
      <c r="L525" s="71"/>
      <c r="M525" s="72"/>
      <c r="N525" s="198"/>
      <c r="O525" s="72"/>
      <c r="P525" s="199"/>
      <c r="Q525" s="71"/>
      <c r="R525" s="200"/>
      <c r="S525" s="72"/>
      <c r="T525" s="201"/>
      <c r="U525" s="72"/>
      <c r="V525" s="202"/>
      <c r="W525" s="71"/>
      <c r="X525" s="72"/>
      <c r="Y525" s="202"/>
      <c r="Z525" s="72"/>
      <c r="AA525" s="178"/>
      <c r="AB525" s="178"/>
      <c r="AC525" s="178"/>
      <c r="AD525" s="178"/>
      <c r="AE525" s="178"/>
      <c r="AF525" s="178"/>
      <c r="AG525" s="178"/>
      <c r="AH525" s="178"/>
      <c r="AI525" s="178"/>
      <c r="AJ525" s="178"/>
      <c r="AK525" s="178"/>
      <c r="AL525" s="178"/>
      <c r="AM525" s="178"/>
      <c r="AN525" s="178"/>
      <c r="AO525" s="178"/>
      <c r="AP525" s="178"/>
      <c r="AQ525" s="178"/>
      <c r="AR525" s="178"/>
      <c r="AS525" s="178"/>
    </row>
    <row r="526" ht="16.5" customHeight="1" outlineLevel="1">
      <c r="A526" s="178"/>
      <c r="B526" s="141"/>
      <c r="C526" s="142"/>
      <c r="D526" s="72"/>
      <c r="E526" s="143"/>
      <c r="F526" s="71"/>
      <c r="G526" s="143"/>
      <c r="H526" s="71"/>
      <c r="I526" s="143"/>
      <c r="J526" s="71"/>
      <c r="K526" s="71"/>
      <c r="L526" s="71"/>
      <c r="M526" s="72"/>
      <c r="N526" s="198"/>
      <c r="O526" s="72"/>
      <c r="P526" s="199"/>
      <c r="Q526" s="71"/>
      <c r="R526" s="200"/>
      <c r="S526" s="72"/>
      <c r="T526" s="201"/>
      <c r="U526" s="72"/>
      <c r="V526" s="202"/>
      <c r="W526" s="71"/>
      <c r="X526" s="72"/>
      <c r="Y526" s="202"/>
      <c r="Z526" s="72"/>
      <c r="AA526" s="178"/>
      <c r="AB526" s="178"/>
      <c r="AC526" s="178"/>
      <c r="AD526" s="178"/>
      <c r="AE526" s="178"/>
      <c r="AF526" s="178"/>
      <c r="AG526" s="178"/>
      <c r="AH526" s="178"/>
      <c r="AI526" s="178"/>
      <c r="AJ526" s="178"/>
      <c r="AK526" s="178"/>
      <c r="AL526" s="178"/>
      <c r="AM526" s="178"/>
      <c r="AN526" s="178"/>
      <c r="AO526" s="178"/>
      <c r="AP526" s="178"/>
      <c r="AQ526" s="178"/>
      <c r="AR526" s="178"/>
      <c r="AS526" s="178"/>
    </row>
    <row r="527" ht="16.5" customHeight="1" outlineLevel="1">
      <c r="A527" s="178"/>
      <c r="B527" s="141"/>
      <c r="C527" s="142"/>
      <c r="D527" s="72"/>
      <c r="E527" s="143"/>
      <c r="F527" s="71"/>
      <c r="G527" s="143"/>
      <c r="H527" s="71"/>
      <c r="I527" s="143"/>
      <c r="J527" s="71"/>
      <c r="K527" s="71"/>
      <c r="L527" s="71"/>
      <c r="M527" s="72"/>
      <c r="N527" s="198"/>
      <c r="O527" s="72"/>
      <c r="P527" s="199"/>
      <c r="Q527" s="71"/>
      <c r="R527" s="200"/>
      <c r="S527" s="72"/>
      <c r="T527" s="201"/>
      <c r="U527" s="72"/>
      <c r="V527" s="202"/>
      <c r="W527" s="71"/>
      <c r="X527" s="72"/>
      <c r="Y527" s="202"/>
      <c r="Z527" s="72"/>
      <c r="AA527" s="178"/>
      <c r="AB527" s="178"/>
      <c r="AC527" s="178"/>
      <c r="AD527" s="178"/>
      <c r="AE527" s="178"/>
      <c r="AF527" s="178"/>
      <c r="AG527" s="178"/>
      <c r="AH527" s="178"/>
      <c r="AI527" s="178"/>
      <c r="AJ527" s="178"/>
      <c r="AK527" s="178"/>
      <c r="AL527" s="178"/>
      <c r="AM527" s="178"/>
      <c r="AN527" s="178"/>
      <c r="AO527" s="178"/>
      <c r="AP527" s="178"/>
      <c r="AQ527" s="178"/>
      <c r="AR527" s="178"/>
      <c r="AS527" s="178"/>
    </row>
    <row r="528" ht="16.5" customHeight="1" outlineLevel="1">
      <c r="A528" s="178"/>
      <c r="B528" s="141"/>
      <c r="C528" s="142"/>
      <c r="D528" s="72"/>
      <c r="E528" s="143"/>
      <c r="F528" s="71"/>
      <c r="G528" s="143"/>
      <c r="H528" s="71"/>
      <c r="I528" s="143"/>
      <c r="J528" s="71"/>
      <c r="K528" s="71"/>
      <c r="L528" s="71"/>
      <c r="M528" s="72"/>
      <c r="N528" s="198"/>
      <c r="O528" s="72"/>
      <c r="P528" s="199"/>
      <c r="Q528" s="71"/>
      <c r="R528" s="200"/>
      <c r="S528" s="72"/>
      <c r="T528" s="201"/>
      <c r="U528" s="72"/>
      <c r="V528" s="202"/>
      <c r="W528" s="71"/>
      <c r="X528" s="72"/>
      <c r="Y528" s="202"/>
      <c r="Z528" s="72"/>
      <c r="AA528" s="178"/>
      <c r="AB528" s="178"/>
      <c r="AC528" s="178"/>
      <c r="AD528" s="178"/>
      <c r="AE528" s="178"/>
      <c r="AF528" s="178"/>
      <c r="AG528" s="178"/>
      <c r="AH528" s="178"/>
      <c r="AI528" s="178"/>
      <c r="AJ528" s="178"/>
      <c r="AK528" s="178"/>
      <c r="AL528" s="178"/>
      <c r="AM528" s="178"/>
      <c r="AN528" s="178"/>
      <c r="AO528" s="178"/>
      <c r="AP528" s="178"/>
      <c r="AQ528" s="178"/>
      <c r="AR528" s="178"/>
      <c r="AS528" s="178"/>
    </row>
    <row r="529" ht="16.5" customHeight="1" outlineLevel="1">
      <c r="A529" s="178"/>
      <c r="B529" s="141"/>
      <c r="C529" s="142"/>
      <c r="D529" s="72"/>
      <c r="E529" s="143"/>
      <c r="F529" s="71"/>
      <c r="G529" s="143"/>
      <c r="H529" s="71"/>
      <c r="I529" s="143"/>
      <c r="J529" s="71"/>
      <c r="K529" s="71"/>
      <c r="L529" s="71"/>
      <c r="M529" s="72"/>
      <c r="N529" s="198"/>
      <c r="O529" s="72"/>
      <c r="P529" s="199"/>
      <c r="Q529" s="71"/>
      <c r="R529" s="200"/>
      <c r="S529" s="72"/>
      <c r="T529" s="201"/>
      <c r="U529" s="72"/>
      <c r="V529" s="202"/>
      <c r="W529" s="71"/>
      <c r="X529" s="72"/>
      <c r="Y529" s="202"/>
      <c r="Z529" s="72"/>
      <c r="AA529" s="178"/>
      <c r="AB529" s="178"/>
      <c r="AC529" s="178"/>
      <c r="AD529" s="178"/>
      <c r="AE529" s="178"/>
      <c r="AF529" s="178"/>
      <c r="AG529" s="178"/>
      <c r="AH529" s="178"/>
      <c r="AI529" s="178"/>
      <c r="AJ529" s="178"/>
      <c r="AK529" s="178"/>
      <c r="AL529" s="178"/>
      <c r="AM529" s="178"/>
      <c r="AN529" s="178"/>
      <c r="AO529" s="178"/>
      <c r="AP529" s="178"/>
      <c r="AQ529" s="178"/>
      <c r="AR529" s="178"/>
      <c r="AS529" s="178"/>
    </row>
    <row r="530" ht="16.5" customHeight="1" outlineLevel="1">
      <c r="A530" s="178"/>
      <c r="B530" s="141"/>
      <c r="C530" s="142"/>
      <c r="D530" s="72"/>
      <c r="E530" s="143"/>
      <c r="F530" s="71"/>
      <c r="G530" s="143"/>
      <c r="H530" s="71"/>
      <c r="I530" s="143"/>
      <c r="J530" s="71"/>
      <c r="K530" s="71"/>
      <c r="L530" s="71"/>
      <c r="M530" s="72"/>
      <c r="N530" s="198"/>
      <c r="O530" s="72"/>
      <c r="P530" s="199"/>
      <c r="Q530" s="71"/>
      <c r="R530" s="200"/>
      <c r="S530" s="72"/>
      <c r="T530" s="201"/>
      <c r="U530" s="72"/>
      <c r="V530" s="202"/>
      <c r="W530" s="71"/>
      <c r="X530" s="72"/>
      <c r="Y530" s="202"/>
      <c r="Z530" s="72"/>
      <c r="AA530" s="178"/>
      <c r="AB530" s="178"/>
      <c r="AC530" s="178"/>
      <c r="AD530" s="178"/>
      <c r="AE530" s="178"/>
      <c r="AF530" s="178"/>
      <c r="AG530" s="178"/>
      <c r="AH530" s="178"/>
      <c r="AI530" s="178"/>
      <c r="AJ530" s="178"/>
      <c r="AK530" s="178"/>
      <c r="AL530" s="178"/>
      <c r="AM530" s="178"/>
      <c r="AN530" s="178"/>
      <c r="AO530" s="178"/>
      <c r="AP530" s="178"/>
      <c r="AQ530" s="178"/>
      <c r="AR530" s="178"/>
      <c r="AS530" s="178"/>
    </row>
    <row r="531" ht="16.5" customHeight="1" outlineLevel="1">
      <c r="A531" s="178"/>
      <c r="B531" s="141"/>
      <c r="C531" s="142"/>
      <c r="D531" s="72"/>
      <c r="E531" s="143"/>
      <c r="F531" s="71"/>
      <c r="G531" s="143"/>
      <c r="H531" s="71"/>
      <c r="I531" s="143"/>
      <c r="J531" s="71"/>
      <c r="K531" s="71"/>
      <c r="L531" s="71"/>
      <c r="M531" s="72"/>
      <c r="N531" s="198"/>
      <c r="O531" s="72"/>
      <c r="P531" s="199"/>
      <c r="Q531" s="71"/>
      <c r="R531" s="200"/>
      <c r="S531" s="72"/>
      <c r="T531" s="201"/>
      <c r="U531" s="72"/>
      <c r="V531" s="202"/>
      <c r="W531" s="71"/>
      <c r="X531" s="72"/>
      <c r="Y531" s="202"/>
      <c r="Z531" s="72"/>
      <c r="AA531" s="178"/>
      <c r="AB531" s="178"/>
      <c r="AC531" s="178"/>
      <c r="AD531" s="178"/>
      <c r="AE531" s="178"/>
      <c r="AF531" s="178"/>
      <c r="AG531" s="178"/>
      <c r="AH531" s="178"/>
      <c r="AI531" s="178"/>
      <c r="AJ531" s="178"/>
      <c r="AK531" s="178"/>
      <c r="AL531" s="178"/>
      <c r="AM531" s="178"/>
      <c r="AN531" s="178"/>
      <c r="AO531" s="178"/>
      <c r="AP531" s="178"/>
      <c r="AQ531" s="178"/>
      <c r="AR531" s="178"/>
      <c r="AS531" s="178"/>
    </row>
    <row r="532" ht="16.5" customHeight="1" outlineLevel="1">
      <c r="A532" s="178"/>
      <c r="B532" s="141"/>
      <c r="C532" s="142"/>
      <c r="D532" s="72"/>
      <c r="E532" s="143"/>
      <c r="F532" s="71"/>
      <c r="G532" s="143"/>
      <c r="H532" s="71"/>
      <c r="I532" s="143"/>
      <c r="J532" s="71"/>
      <c r="K532" s="71"/>
      <c r="L532" s="71"/>
      <c r="M532" s="72"/>
      <c r="N532" s="198"/>
      <c r="O532" s="72"/>
      <c r="P532" s="199"/>
      <c r="Q532" s="71"/>
      <c r="R532" s="200"/>
      <c r="S532" s="72"/>
      <c r="T532" s="201"/>
      <c r="U532" s="72"/>
      <c r="V532" s="202"/>
      <c r="W532" s="71"/>
      <c r="X532" s="72"/>
      <c r="Y532" s="202"/>
      <c r="Z532" s="72"/>
      <c r="AA532" s="178"/>
      <c r="AB532" s="178"/>
      <c r="AC532" s="178"/>
      <c r="AD532" s="178"/>
      <c r="AE532" s="178"/>
      <c r="AF532" s="178"/>
      <c r="AG532" s="178"/>
      <c r="AH532" s="178"/>
      <c r="AI532" s="178"/>
      <c r="AJ532" s="178"/>
      <c r="AK532" s="178"/>
      <c r="AL532" s="178"/>
      <c r="AM532" s="178"/>
      <c r="AN532" s="178"/>
      <c r="AO532" s="178"/>
      <c r="AP532" s="178"/>
      <c r="AQ532" s="178"/>
      <c r="AR532" s="178"/>
      <c r="AS532" s="178"/>
    </row>
    <row r="533" ht="16.5" customHeight="1" outlineLevel="1">
      <c r="A533" s="178"/>
      <c r="B533" s="141"/>
      <c r="C533" s="142"/>
      <c r="D533" s="72"/>
      <c r="E533" s="143"/>
      <c r="F533" s="71"/>
      <c r="G533" s="143"/>
      <c r="H533" s="71"/>
      <c r="I533" s="143"/>
      <c r="J533" s="71"/>
      <c r="K533" s="71"/>
      <c r="L533" s="71"/>
      <c r="M533" s="72"/>
      <c r="N533" s="198"/>
      <c r="O533" s="72"/>
      <c r="P533" s="199"/>
      <c r="Q533" s="71"/>
      <c r="R533" s="200"/>
      <c r="S533" s="72"/>
      <c r="T533" s="201"/>
      <c r="U533" s="72"/>
      <c r="V533" s="202"/>
      <c r="W533" s="71"/>
      <c r="X533" s="72"/>
      <c r="Y533" s="202"/>
      <c r="Z533" s="72"/>
      <c r="AA533" s="178"/>
      <c r="AB533" s="178"/>
      <c r="AC533" s="178"/>
      <c r="AD533" s="178"/>
      <c r="AE533" s="178"/>
      <c r="AF533" s="178"/>
      <c r="AG533" s="178"/>
      <c r="AH533" s="178"/>
      <c r="AI533" s="178"/>
      <c r="AJ533" s="178"/>
      <c r="AK533" s="178"/>
      <c r="AL533" s="178"/>
      <c r="AM533" s="178"/>
      <c r="AN533" s="178"/>
      <c r="AO533" s="178"/>
      <c r="AP533" s="178"/>
      <c r="AQ533" s="178"/>
      <c r="AR533" s="178"/>
      <c r="AS533" s="178"/>
    </row>
    <row r="534" ht="16.5" customHeight="1" outlineLevel="1">
      <c r="A534" s="178"/>
      <c r="B534" s="141"/>
      <c r="C534" s="142"/>
      <c r="D534" s="72"/>
      <c r="E534" s="143"/>
      <c r="F534" s="71"/>
      <c r="G534" s="143"/>
      <c r="H534" s="71"/>
      <c r="I534" s="143"/>
      <c r="J534" s="71"/>
      <c r="K534" s="71"/>
      <c r="L534" s="71"/>
      <c r="M534" s="72"/>
      <c r="N534" s="198"/>
      <c r="O534" s="72"/>
      <c r="P534" s="199"/>
      <c r="Q534" s="71"/>
      <c r="R534" s="200"/>
      <c r="S534" s="72"/>
      <c r="T534" s="201"/>
      <c r="U534" s="72"/>
      <c r="V534" s="202"/>
      <c r="W534" s="71"/>
      <c r="X534" s="72"/>
      <c r="Y534" s="202"/>
      <c r="Z534" s="72"/>
      <c r="AA534" s="178"/>
      <c r="AB534" s="178"/>
      <c r="AC534" s="178"/>
      <c r="AD534" s="178"/>
      <c r="AE534" s="178"/>
      <c r="AF534" s="178"/>
      <c r="AG534" s="178"/>
      <c r="AH534" s="178"/>
      <c r="AI534" s="178"/>
      <c r="AJ534" s="178"/>
      <c r="AK534" s="178"/>
      <c r="AL534" s="178"/>
      <c r="AM534" s="178"/>
      <c r="AN534" s="178"/>
      <c r="AO534" s="178"/>
      <c r="AP534" s="178"/>
      <c r="AQ534" s="178"/>
      <c r="AR534" s="178"/>
      <c r="AS534" s="178"/>
    </row>
    <row r="535" ht="16.5" customHeight="1" outlineLevel="1">
      <c r="A535" s="178"/>
      <c r="B535" s="141"/>
      <c r="C535" s="142"/>
      <c r="D535" s="72"/>
      <c r="E535" s="143"/>
      <c r="F535" s="71"/>
      <c r="G535" s="143"/>
      <c r="H535" s="71"/>
      <c r="I535" s="143"/>
      <c r="J535" s="71"/>
      <c r="K535" s="71"/>
      <c r="L535" s="71"/>
      <c r="M535" s="72"/>
      <c r="N535" s="198"/>
      <c r="O535" s="72"/>
      <c r="P535" s="199"/>
      <c r="Q535" s="71"/>
      <c r="R535" s="200"/>
      <c r="S535" s="72"/>
      <c r="T535" s="201"/>
      <c r="U535" s="72"/>
      <c r="V535" s="202"/>
      <c r="W535" s="71"/>
      <c r="X535" s="72"/>
      <c r="Y535" s="202"/>
      <c r="Z535" s="72"/>
      <c r="AA535" s="178"/>
      <c r="AB535" s="178"/>
      <c r="AC535" s="178"/>
      <c r="AD535" s="178"/>
      <c r="AE535" s="178"/>
      <c r="AF535" s="178"/>
      <c r="AG535" s="178"/>
      <c r="AH535" s="178"/>
      <c r="AI535" s="178"/>
      <c r="AJ535" s="178"/>
      <c r="AK535" s="178"/>
      <c r="AL535" s="178"/>
      <c r="AM535" s="178"/>
      <c r="AN535" s="178"/>
      <c r="AO535" s="178"/>
      <c r="AP535" s="178"/>
      <c r="AQ535" s="178"/>
      <c r="AR535" s="178"/>
      <c r="AS535" s="178"/>
    </row>
    <row r="536" ht="16.5" customHeight="1" outlineLevel="1">
      <c r="A536" s="178"/>
      <c r="B536" s="141"/>
      <c r="C536" s="142"/>
      <c r="D536" s="72"/>
      <c r="E536" s="143"/>
      <c r="F536" s="71"/>
      <c r="G536" s="143"/>
      <c r="H536" s="71"/>
      <c r="I536" s="143"/>
      <c r="J536" s="71"/>
      <c r="K536" s="71"/>
      <c r="L536" s="71"/>
      <c r="M536" s="72"/>
      <c r="N536" s="198"/>
      <c r="O536" s="72"/>
      <c r="P536" s="199"/>
      <c r="Q536" s="71"/>
      <c r="R536" s="200"/>
      <c r="S536" s="72"/>
      <c r="T536" s="201"/>
      <c r="U536" s="72"/>
      <c r="V536" s="202"/>
      <c r="W536" s="71"/>
      <c r="X536" s="72"/>
      <c r="Y536" s="202"/>
      <c r="Z536" s="72"/>
      <c r="AA536" s="178"/>
      <c r="AB536" s="178"/>
      <c r="AC536" s="178"/>
      <c r="AD536" s="178"/>
      <c r="AE536" s="178"/>
      <c r="AF536" s="178"/>
      <c r="AG536" s="178"/>
      <c r="AH536" s="178"/>
      <c r="AI536" s="178"/>
      <c r="AJ536" s="178"/>
      <c r="AK536" s="178"/>
      <c r="AL536" s="178"/>
      <c r="AM536" s="178"/>
      <c r="AN536" s="178"/>
      <c r="AO536" s="178"/>
      <c r="AP536" s="178"/>
      <c r="AQ536" s="178"/>
      <c r="AR536" s="178"/>
      <c r="AS536" s="178"/>
    </row>
    <row r="537" ht="16.5" customHeight="1" outlineLevel="1">
      <c r="A537" s="178"/>
      <c r="B537" s="141"/>
      <c r="C537" s="142"/>
      <c r="D537" s="72"/>
      <c r="E537" s="143"/>
      <c r="F537" s="71"/>
      <c r="G537" s="143"/>
      <c r="H537" s="71"/>
      <c r="I537" s="143"/>
      <c r="J537" s="71"/>
      <c r="K537" s="71"/>
      <c r="L537" s="71"/>
      <c r="M537" s="72"/>
      <c r="N537" s="198"/>
      <c r="O537" s="72"/>
      <c r="P537" s="199"/>
      <c r="Q537" s="71"/>
      <c r="R537" s="200"/>
      <c r="S537" s="72"/>
      <c r="T537" s="201"/>
      <c r="U537" s="72"/>
      <c r="V537" s="202"/>
      <c r="W537" s="71"/>
      <c r="X537" s="72"/>
      <c r="Y537" s="202"/>
      <c r="Z537" s="72"/>
      <c r="AA537" s="178"/>
      <c r="AB537" s="178"/>
      <c r="AC537" s="178"/>
      <c r="AD537" s="178"/>
      <c r="AE537" s="178"/>
      <c r="AF537" s="178"/>
      <c r="AG537" s="178"/>
      <c r="AH537" s="178"/>
      <c r="AI537" s="178"/>
      <c r="AJ537" s="178"/>
      <c r="AK537" s="178"/>
      <c r="AL537" s="178"/>
      <c r="AM537" s="178"/>
      <c r="AN537" s="178"/>
      <c r="AO537" s="178"/>
      <c r="AP537" s="178"/>
      <c r="AQ537" s="178"/>
      <c r="AR537" s="178"/>
      <c r="AS537" s="178"/>
    </row>
    <row r="538" ht="16.5" customHeight="1" outlineLevel="1">
      <c r="A538" s="178"/>
      <c r="B538" s="141"/>
      <c r="C538" s="142"/>
      <c r="D538" s="72"/>
      <c r="E538" s="143"/>
      <c r="F538" s="71"/>
      <c r="G538" s="143"/>
      <c r="H538" s="71"/>
      <c r="I538" s="143"/>
      <c r="J538" s="71"/>
      <c r="K538" s="71"/>
      <c r="L538" s="71"/>
      <c r="M538" s="72"/>
      <c r="N538" s="198"/>
      <c r="O538" s="72"/>
      <c r="P538" s="199"/>
      <c r="Q538" s="71"/>
      <c r="R538" s="200"/>
      <c r="S538" s="72"/>
      <c r="T538" s="201"/>
      <c r="U538" s="72"/>
      <c r="V538" s="202"/>
      <c r="W538" s="71"/>
      <c r="X538" s="72"/>
      <c r="Y538" s="202"/>
      <c r="Z538" s="72"/>
      <c r="AA538" s="178"/>
      <c r="AB538" s="178"/>
      <c r="AC538" s="178"/>
      <c r="AD538" s="178"/>
      <c r="AE538" s="178"/>
      <c r="AF538" s="178"/>
      <c r="AG538" s="178"/>
      <c r="AH538" s="178"/>
      <c r="AI538" s="178"/>
      <c r="AJ538" s="178"/>
      <c r="AK538" s="178"/>
      <c r="AL538" s="178"/>
      <c r="AM538" s="178"/>
      <c r="AN538" s="178"/>
      <c r="AO538" s="178"/>
      <c r="AP538" s="178"/>
      <c r="AQ538" s="178"/>
      <c r="AR538" s="178"/>
      <c r="AS538" s="178"/>
    </row>
    <row r="539" ht="16.5" customHeight="1" outlineLevel="1">
      <c r="A539" s="178"/>
      <c r="B539" s="141"/>
      <c r="C539" s="142"/>
      <c r="D539" s="72"/>
      <c r="E539" s="143"/>
      <c r="F539" s="71"/>
      <c r="G539" s="143"/>
      <c r="H539" s="71"/>
      <c r="I539" s="143"/>
      <c r="J539" s="71"/>
      <c r="K539" s="71"/>
      <c r="L539" s="71"/>
      <c r="M539" s="72"/>
      <c r="N539" s="198"/>
      <c r="O539" s="72"/>
      <c r="P539" s="199"/>
      <c r="Q539" s="71"/>
      <c r="R539" s="200"/>
      <c r="S539" s="72"/>
      <c r="T539" s="201"/>
      <c r="U539" s="72"/>
      <c r="V539" s="202"/>
      <c r="W539" s="71"/>
      <c r="X539" s="72"/>
      <c r="Y539" s="202"/>
      <c r="Z539" s="72"/>
      <c r="AA539" s="178"/>
      <c r="AB539" s="178"/>
      <c r="AC539" s="178"/>
      <c r="AD539" s="178"/>
      <c r="AE539" s="178"/>
      <c r="AF539" s="178"/>
      <c r="AG539" s="178"/>
      <c r="AH539" s="178"/>
      <c r="AI539" s="178"/>
      <c r="AJ539" s="178"/>
      <c r="AK539" s="178"/>
      <c r="AL539" s="178"/>
      <c r="AM539" s="178"/>
      <c r="AN539" s="178"/>
      <c r="AO539" s="178"/>
      <c r="AP539" s="178"/>
      <c r="AQ539" s="178"/>
      <c r="AR539" s="178"/>
      <c r="AS539" s="178"/>
    </row>
    <row r="540" ht="16.5" customHeight="1" outlineLevel="1">
      <c r="A540" s="178"/>
      <c r="B540" s="141"/>
      <c r="C540" s="142"/>
      <c r="D540" s="72"/>
      <c r="E540" s="143"/>
      <c r="F540" s="71"/>
      <c r="G540" s="143"/>
      <c r="H540" s="71"/>
      <c r="I540" s="143"/>
      <c r="J540" s="71"/>
      <c r="K540" s="71"/>
      <c r="L540" s="71"/>
      <c r="M540" s="72"/>
      <c r="N540" s="198"/>
      <c r="O540" s="72"/>
      <c r="P540" s="199"/>
      <c r="Q540" s="71"/>
      <c r="R540" s="200"/>
      <c r="S540" s="72"/>
      <c r="T540" s="201"/>
      <c r="U540" s="72"/>
      <c r="V540" s="202"/>
      <c r="W540" s="71"/>
      <c r="X540" s="72"/>
      <c r="Y540" s="202"/>
      <c r="Z540" s="72"/>
      <c r="AA540" s="178"/>
      <c r="AB540" s="178"/>
      <c r="AC540" s="178"/>
      <c r="AD540" s="178"/>
      <c r="AE540" s="178"/>
      <c r="AF540" s="178"/>
      <c r="AG540" s="178"/>
      <c r="AH540" s="178"/>
      <c r="AI540" s="178"/>
      <c r="AJ540" s="178"/>
      <c r="AK540" s="178"/>
      <c r="AL540" s="178"/>
      <c r="AM540" s="178"/>
      <c r="AN540" s="178"/>
      <c r="AO540" s="178"/>
      <c r="AP540" s="178"/>
      <c r="AQ540" s="178"/>
      <c r="AR540" s="178"/>
      <c r="AS540" s="178"/>
    </row>
    <row r="541" ht="16.5" customHeight="1" outlineLevel="1">
      <c r="A541" s="178"/>
      <c r="B541" s="141"/>
      <c r="C541" s="142"/>
      <c r="D541" s="72"/>
      <c r="E541" s="143"/>
      <c r="F541" s="71"/>
      <c r="G541" s="143"/>
      <c r="H541" s="71"/>
      <c r="I541" s="143"/>
      <c r="J541" s="71"/>
      <c r="K541" s="71"/>
      <c r="L541" s="71"/>
      <c r="M541" s="72"/>
      <c r="N541" s="198"/>
      <c r="O541" s="72"/>
      <c r="P541" s="199"/>
      <c r="Q541" s="71"/>
      <c r="R541" s="200"/>
      <c r="S541" s="72"/>
      <c r="T541" s="201"/>
      <c r="U541" s="72"/>
      <c r="V541" s="202"/>
      <c r="W541" s="71"/>
      <c r="X541" s="72"/>
      <c r="Y541" s="202"/>
      <c r="Z541" s="72"/>
      <c r="AA541" s="178"/>
      <c r="AB541" s="178"/>
      <c r="AC541" s="178"/>
      <c r="AD541" s="178"/>
      <c r="AE541" s="178"/>
      <c r="AF541" s="178"/>
      <c r="AG541" s="178"/>
      <c r="AH541" s="178"/>
      <c r="AI541" s="178"/>
      <c r="AJ541" s="178"/>
      <c r="AK541" s="178"/>
      <c r="AL541" s="178"/>
      <c r="AM541" s="178"/>
      <c r="AN541" s="178"/>
      <c r="AO541" s="178"/>
      <c r="AP541" s="178"/>
      <c r="AQ541" s="178"/>
      <c r="AR541" s="178"/>
      <c r="AS541" s="178"/>
    </row>
    <row r="542" ht="16.5" customHeight="1" outlineLevel="1">
      <c r="A542" s="178"/>
      <c r="B542" s="141"/>
      <c r="C542" s="142"/>
      <c r="D542" s="72"/>
      <c r="E542" s="143"/>
      <c r="F542" s="71"/>
      <c r="G542" s="143"/>
      <c r="H542" s="71"/>
      <c r="I542" s="143"/>
      <c r="J542" s="71"/>
      <c r="K542" s="71"/>
      <c r="L542" s="71"/>
      <c r="M542" s="72"/>
      <c r="N542" s="198"/>
      <c r="O542" s="72"/>
      <c r="P542" s="199"/>
      <c r="Q542" s="71"/>
      <c r="R542" s="200"/>
      <c r="S542" s="72"/>
      <c r="T542" s="201"/>
      <c r="U542" s="72"/>
      <c r="V542" s="202"/>
      <c r="W542" s="71"/>
      <c r="X542" s="72"/>
      <c r="Y542" s="202"/>
      <c r="Z542" s="72"/>
      <c r="AA542" s="178"/>
      <c r="AB542" s="178"/>
      <c r="AC542" s="178"/>
      <c r="AD542" s="178"/>
      <c r="AE542" s="178"/>
      <c r="AF542" s="178"/>
      <c r="AG542" s="178"/>
      <c r="AH542" s="178"/>
      <c r="AI542" s="178"/>
      <c r="AJ542" s="178"/>
      <c r="AK542" s="178"/>
      <c r="AL542" s="178"/>
      <c r="AM542" s="178"/>
      <c r="AN542" s="178"/>
      <c r="AO542" s="178"/>
      <c r="AP542" s="178"/>
      <c r="AQ542" s="178"/>
      <c r="AR542" s="178"/>
      <c r="AS542" s="178"/>
    </row>
    <row r="543" ht="16.5" customHeight="1" outlineLevel="1">
      <c r="A543" s="178"/>
      <c r="B543" s="141"/>
      <c r="C543" s="142"/>
      <c r="D543" s="72"/>
      <c r="E543" s="143"/>
      <c r="F543" s="71"/>
      <c r="G543" s="143"/>
      <c r="H543" s="71"/>
      <c r="I543" s="143"/>
      <c r="J543" s="71"/>
      <c r="K543" s="71"/>
      <c r="L543" s="71"/>
      <c r="M543" s="72"/>
      <c r="N543" s="198"/>
      <c r="O543" s="72"/>
      <c r="P543" s="199"/>
      <c r="Q543" s="71"/>
      <c r="R543" s="200"/>
      <c r="S543" s="72"/>
      <c r="T543" s="201"/>
      <c r="U543" s="72"/>
      <c r="V543" s="202"/>
      <c r="W543" s="71"/>
      <c r="X543" s="72"/>
      <c r="Y543" s="202"/>
      <c r="Z543" s="72"/>
      <c r="AA543" s="178"/>
      <c r="AB543" s="178"/>
      <c r="AC543" s="178"/>
      <c r="AD543" s="178"/>
      <c r="AE543" s="178"/>
      <c r="AF543" s="178"/>
      <c r="AG543" s="178"/>
      <c r="AH543" s="178"/>
      <c r="AI543" s="178"/>
      <c r="AJ543" s="178"/>
      <c r="AK543" s="178"/>
      <c r="AL543" s="178"/>
      <c r="AM543" s="178"/>
      <c r="AN543" s="178"/>
      <c r="AO543" s="178"/>
      <c r="AP543" s="178"/>
      <c r="AQ543" s="178"/>
      <c r="AR543" s="178"/>
      <c r="AS543" s="178"/>
    </row>
    <row r="544" ht="16.5" customHeight="1" outlineLevel="1">
      <c r="A544" s="178"/>
      <c r="B544" s="141"/>
      <c r="C544" s="142"/>
      <c r="D544" s="72"/>
      <c r="E544" s="143"/>
      <c r="F544" s="71"/>
      <c r="G544" s="143"/>
      <c r="H544" s="71"/>
      <c r="I544" s="143"/>
      <c r="J544" s="71"/>
      <c r="K544" s="71"/>
      <c r="L544" s="71"/>
      <c r="M544" s="72"/>
      <c r="N544" s="198"/>
      <c r="O544" s="72"/>
      <c r="P544" s="199"/>
      <c r="Q544" s="71"/>
      <c r="R544" s="200"/>
      <c r="S544" s="72"/>
      <c r="T544" s="201"/>
      <c r="U544" s="72"/>
      <c r="V544" s="202"/>
      <c r="W544" s="71"/>
      <c r="X544" s="72"/>
      <c r="Y544" s="202"/>
      <c r="Z544" s="72"/>
      <c r="AA544" s="178"/>
      <c r="AB544" s="178"/>
      <c r="AC544" s="178"/>
      <c r="AD544" s="178"/>
      <c r="AE544" s="178"/>
      <c r="AF544" s="178"/>
      <c r="AG544" s="178"/>
      <c r="AH544" s="178"/>
      <c r="AI544" s="178"/>
      <c r="AJ544" s="178"/>
      <c r="AK544" s="178"/>
      <c r="AL544" s="178"/>
      <c r="AM544" s="178"/>
      <c r="AN544" s="178"/>
      <c r="AO544" s="178"/>
      <c r="AP544" s="178"/>
      <c r="AQ544" s="178"/>
      <c r="AR544" s="178"/>
      <c r="AS544" s="178"/>
    </row>
    <row r="545" ht="16.5" customHeight="1" outlineLevel="1">
      <c r="A545" s="178"/>
      <c r="B545" s="141"/>
      <c r="C545" s="142"/>
      <c r="D545" s="72"/>
      <c r="E545" s="143"/>
      <c r="F545" s="71"/>
      <c r="G545" s="143"/>
      <c r="H545" s="71"/>
      <c r="I545" s="143"/>
      <c r="J545" s="71"/>
      <c r="K545" s="71"/>
      <c r="L545" s="71"/>
      <c r="M545" s="72"/>
      <c r="N545" s="198"/>
      <c r="O545" s="72"/>
      <c r="P545" s="199"/>
      <c r="Q545" s="71"/>
      <c r="R545" s="200"/>
      <c r="S545" s="72"/>
      <c r="T545" s="201"/>
      <c r="U545" s="72"/>
      <c r="V545" s="202"/>
      <c r="W545" s="71"/>
      <c r="X545" s="72"/>
      <c r="Y545" s="202"/>
      <c r="Z545" s="72"/>
      <c r="AA545" s="178"/>
      <c r="AB545" s="178"/>
      <c r="AC545" s="178"/>
      <c r="AD545" s="178"/>
      <c r="AE545" s="178"/>
      <c r="AF545" s="178"/>
      <c r="AG545" s="178"/>
      <c r="AH545" s="178"/>
      <c r="AI545" s="178"/>
      <c r="AJ545" s="178"/>
      <c r="AK545" s="178"/>
      <c r="AL545" s="178"/>
      <c r="AM545" s="178"/>
      <c r="AN545" s="178"/>
      <c r="AO545" s="178"/>
      <c r="AP545" s="178"/>
      <c r="AQ545" s="178"/>
      <c r="AR545" s="178"/>
      <c r="AS545" s="178"/>
    </row>
    <row r="546" ht="16.5" customHeight="1" outlineLevel="1">
      <c r="A546" s="178"/>
      <c r="B546" s="141"/>
      <c r="C546" s="142"/>
      <c r="D546" s="72"/>
      <c r="E546" s="143"/>
      <c r="F546" s="71"/>
      <c r="G546" s="143"/>
      <c r="H546" s="71"/>
      <c r="I546" s="143"/>
      <c r="J546" s="71"/>
      <c r="K546" s="71"/>
      <c r="L546" s="71"/>
      <c r="M546" s="72"/>
      <c r="N546" s="198"/>
      <c r="O546" s="72"/>
      <c r="P546" s="199"/>
      <c r="Q546" s="71"/>
      <c r="R546" s="200"/>
      <c r="S546" s="72"/>
      <c r="T546" s="201"/>
      <c r="U546" s="72"/>
      <c r="V546" s="202"/>
      <c r="W546" s="71"/>
      <c r="X546" s="72"/>
      <c r="Y546" s="202"/>
      <c r="Z546" s="72"/>
      <c r="AA546" s="178"/>
      <c r="AB546" s="178"/>
      <c r="AC546" s="178"/>
      <c r="AD546" s="178"/>
      <c r="AE546" s="178"/>
      <c r="AF546" s="178"/>
      <c r="AG546" s="178"/>
      <c r="AH546" s="178"/>
      <c r="AI546" s="178"/>
      <c r="AJ546" s="178"/>
      <c r="AK546" s="178"/>
      <c r="AL546" s="178"/>
      <c r="AM546" s="178"/>
      <c r="AN546" s="178"/>
      <c r="AO546" s="178"/>
      <c r="AP546" s="178"/>
      <c r="AQ546" s="178"/>
      <c r="AR546" s="178"/>
      <c r="AS546" s="178"/>
    </row>
    <row r="547" ht="16.5" customHeight="1" outlineLevel="1">
      <c r="A547" s="178"/>
      <c r="B547" s="141"/>
      <c r="C547" s="142"/>
      <c r="D547" s="72"/>
      <c r="E547" s="143"/>
      <c r="F547" s="71"/>
      <c r="G547" s="143"/>
      <c r="H547" s="71"/>
      <c r="I547" s="143"/>
      <c r="J547" s="71"/>
      <c r="K547" s="71"/>
      <c r="L547" s="71"/>
      <c r="M547" s="72"/>
      <c r="N547" s="198"/>
      <c r="O547" s="72"/>
      <c r="P547" s="199"/>
      <c r="Q547" s="71"/>
      <c r="R547" s="200"/>
      <c r="S547" s="72"/>
      <c r="T547" s="201"/>
      <c r="U547" s="72"/>
      <c r="V547" s="202"/>
      <c r="W547" s="71"/>
      <c r="X547" s="72"/>
      <c r="Y547" s="202"/>
      <c r="Z547" s="72"/>
      <c r="AA547" s="178"/>
      <c r="AB547" s="178"/>
      <c r="AC547" s="178"/>
      <c r="AD547" s="178"/>
      <c r="AE547" s="178"/>
      <c r="AF547" s="178"/>
      <c r="AG547" s="178"/>
      <c r="AH547" s="178"/>
      <c r="AI547" s="178"/>
      <c r="AJ547" s="178"/>
      <c r="AK547" s="178"/>
      <c r="AL547" s="178"/>
      <c r="AM547" s="178"/>
      <c r="AN547" s="178"/>
      <c r="AO547" s="178"/>
      <c r="AP547" s="178"/>
      <c r="AQ547" s="178"/>
      <c r="AR547" s="178"/>
      <c r="AS547" s="178"/>
    </row>
    <row r="548" ht="16.5" customHeight="1" outlineLevel="1">
      <c r="A548" s="178"/>
      <c r="B548" s="141"/>
      <c r="C548" s="142"/>
      <c r="D548" s="72"/>
      <c r="E548" s="143"/>
      <c r="F548" s="71"/>
      <c r="G548" s="143"/>
      <c r="H548" s="71"/>
      <c r="I548" s="143"/>
      <c r="J548" s="71"/>
      <c r="K548" s="71"/>
      <c r="L548" s="71"/>
      <c r="M548" s="72"/>
      <c r="N548" s="198"/>
      <c r="O548" s="72"/>
      <c r="P548" s="199"/>
      <c r="Q548" s="71"/>
      <c r="R548" s="200"/>
      <c r="S548" s="72"/>
      <c r="T548" s="201"/>
      <c r="U548" s="72"/>
      <c r="V548" s="202"/>
      <c r="W548" s="71"/>
      <c r="X548" s="72"/>
      <c r="Y548" s="202"/>
      <c r="Z548" s="72"/>
      <c r="AA548" s="178"/>
      <c r="AB548" s="178"/>
      <c r="AC548" s="178"/>
      <c r="AD548" s="178"/>
      <c r="AE548" s="178"/>
      <c r="AF548" s="178"/>
      <c r="AG548" s="178"/>
      <c r="AH548" s="178"/>
      <c r="AI548" s="178"/>
      <c r="AJ548" s="178"/>
      <c r="AK548" s="178"/>
      <c r="AL548" s="178"/>
      <c r="AM548" s="178"/>
      <c r="AN548" s="178"/>
      <c r="AO548" s="178"/>
      <c r="AP548" s="178"/>
      <c r="AQ548" s="178"/>
      <c r="AR548" s="178"/>
      <c r="AS548" s="178"/>
    </row>
    <row r="549" ht="16.5" customHeight="1" outlineLevel="1">
      <c r="A549" s="178"/>
      <c r="B549" s="141"/>
      <c r="C549" s="142"/>
      <c r="D549" s="72"/>
      <c r="E549" s="143"/>
      <c r="F549" s="71"/>
      <c r="G549" s="143"/>
      <c r="H549" s="71"/>
      <c r="I549" s="143"/>
      <c r="J549" s="71"/>
      <c r="K549" s="71"/>
      <c r="L549" s="71"/>
      <c r="M549" s="72"/>
      <c r="N549" s="198"/>
      <c r="O549" s="72"/>
      <c r="P549" s="199"/>
      <c r="Q549" s="71"/>
      <c r="R549" s="200"/>
      <c r="S549" s="72"/>
      <c r="T549" s="201"/>
      <c r="U549" s="72"/>
      <c r="V549" s="202"/>
      <c r="W549" s="71"/>
      <c r="X549" s="72"/>
      <c r="Y549" s="202"/>
      <c r="Z549" s="72"/>
      <c r="AA549" s="178"/>
      <c r="AB549" s="178"/>
      <c r="AC549" s="178"/>
      <c r="AD549" s="178"/>
      <c r="AE549" s="178"/>
      <c r="AF549" s="178"/>
      <c r="AG549" s="178"/>
      <c r="AH549" s="178"/>
      <c r="AI549" s="178"/>
      <c r="AJ549" s="178"/>
      <c r="AK549" s="178"/>
      <c r="AL549" s="178"/>
      <c r="AM549" s="178"/>
      <c r="AN549" s="178"/>
      <c r="AO549" s="178"/>
      <c r="AP549" s="178"/>
      <c r="AQ549" s="178"/>
      <c r="AR549" s="178"/>
      <c r="AS549" s="178"/>
    </row>
    <row r="550" ht="16.5" customHeight="1" outlineLevel="1">
      <c r="A550" s="178"/>
      <c r="B550" s="141"/>
      <c r="C550" s="142"/>
      <c r="D550" s="72"/>
      <c r="E550" s="143"/>
      <c r="F550" s="71"/>
      <c r="G550" s="143"/>
      <c r="H550" s="71"/>
      <c r="I550" s="143"/>
      <c r="J550" s="71"/>
      <c r="K550" s="71"/>
      <c r="L550" s="71"/>
      <c r="M550" s="72"/>
      <c r="N550" s="198"/>
      <c r="O550" s="72"/>
      <c r="P550" s="199"/>
      <c r="Q550" s="71"/>
      <c r="R550" s="200"/>
      <c r="S550" s="72"/>
      <c r="T550" s="201"/>
      <c r="U550" s="72"/>
      <c r="V550" s="202"/>
      <c r="W550" s="71"/>
      <c r="X550" s="72"/>
      <c r="Y550" s="202"/>
      <c r="Z550" s="72"/>
      <c r="AA550" s="178"/>
      <c r="AB550" s="178"/>
      <c r="AC550" s="178"/>
      <c r="AD550" s="178"/>
      <c r="AE550" s="178"/>
      <c r="AF550" s="178"/>
      <c r="AG550" s="178"/>
      <c r="AH550" s="178"/>
      <c r="AI550" s="178"/>
      <c r="AJ550" s="178"/>
      <c r="AK550" s="178"/>
      <c r="AL550" s="178"/>
      <c r="AM550" s="178"/>
      <c r="AN550" s="178"/>
      <c r="AO550" s="178"/>
      <c r="AP550" s="178"/>
      <c r="AQ550" s="178"/>
      <c r="AR550" s="178"/>
      <c r="AS550" s="178"/>
    </row>
    <row r="551" ht="16.5" customHeight="1" outlineLevel="1">
      <c r="A551" s="178"/>
      <c r="B551" s="141"/>
      <c r="C551" s="142"/>
      <c r="D551" s="72"/>
      <c r="E551" s="143"/>
      <c r="F551" s="71"/>
      <c r="G551" s="143"/>
      <c r="H551" s="71"/>
      <c r="I551" s="143"/>
      <c r="J551" s="71"/>
      <c r="K551" s="71"/>
      <c r="L551" s="71"/>
      <c r="M551" s="72"/>
      <c r="N551" s="198"/>
      <c r="O551" s="72"/>
      <c r="P551" s="199"/>
      <c r="Q551" s="71"/>
      <c r="R551" s="200"/>
      <c r="S551" s="72"/>
      <c r="T551" s="201"/>
      <c r="U551" s="72"/>
      <c r="V551" s="202"/>
      <c r="W551" s="71"/>
      <c r="X551" s="72"/>
      <c r="Y551" s="202"/>
      <c r="Z551" s="72"/>
      <c r="AA551" s="178"/>
      <c r="AB551" s="178"/>
      <c r="AC551" s="178"/>
      <c r="AD551" s="178"/>
      <c r="AE551" s="178"/>
      <c r="AF551" s="178"/>
      <c r="AG551" s="178"/>
      <c r="AH551" s="178"/>
      <c r="AI551" s="178"/>
      <c r="AJ551" s="178"/>
      <c r="AK551" s="178"/>
      <c r="AL551" s="178"/>
      <c r="AM551" s="178"/>
      <c r="AN551" s="178"/>
      <c r="AO551" s="178"/>
      <c r="AP551" s="178"/>
      <c r="AQ551" s="178"/>
      <c r="AR551" s="178"/>
      <c r="AS551" s="178"/>
    </row>
    <row r="552" ht="16.5" customHeight="1" outlineLevel="1">
      <c r="A552" s="178"/>
      <c r="B552" s="141"/>
      <c r="C552" s="142"/>
      <c r="D552" s="72"/>
      <c r="E552" s="143"/>
      <c r="F552" s="71"/>
      <c r="G552" s="143"/>
      <c r="H552" s="71"/>
      <c r="I552" s="143"/>
      <c r="J552" s="71"/>
      <c r="K552" s="71"/>
      <c r="L552" s="71"/>
      <c r="M552" s="72"/>
      <c r="N552" s="198"/>
      <c r="O552" s="72"/>
      <c r="P552" s="199"/>
      <c r="Q552" s="71"/>
      <c r="R552" s="200"/>
      <c r="S552" s="72"/>
      <c r="T552" s="201"/>
      <c r="U552" s="72"/>
      <c r="V552" s="202"/>
      <c r="W552" s="71"/>
      <c r="X552" s="72"/>
      <c r="Y552" s="202"/>
      <c r="Z552" s="72"/>
      <c r="AA552" s="178"/>
      <c r="AB552" s="178"/>
      <c r="AC552" s="178"/>
      <c r="AD552" s="178"/>
      <c r="AE552" s="178"/>
      <c r="AF552" s="178"/>
      <c r="AG552" s="178"/>
      <c r="AH552" s="178"/>
      <c r="AI552" s="178"/>
      <c r="AJ552" s="178"/>
      <c r="AK552" s="178"/>
      <c r="AL552" s="178"/>
      <c r="AM552" s="178"/>
      <c r="AN552" s="178"/>
      <c r="AO552" s="178"/>
      <c r="AP552" s="178"/>
      <c r="AQ552" s="178"/>
      <c r="AR552" s="178"/>
      <c r="AS552" s="178"/>
    </row>
    <row r="553" ht="16.5" customHeight="1" outlineLevel="1">
      <c r="A553" s="178"/>
      <c r="B553" s="141"/>
      <c r="C553" s="142"/>
      <c r="D553" s="72"/>
      <c r="E553" s="143"/>
      <c r="F553" s="71"/>
      <c r="G553" s="143"/>
      <c r="H553" s="71"/>
      <c r="I553" s="143"/>
      <c r="J553" s="71"/>
      <c r="K553" s="71"/>
      <c r="L553" s="71"/>
      <c r="M553" s="72"/>
      <c r="N553" s="198"/>
      <c r="O553" s="72"/>
      <c r="P553" s="199"/>
      <c r="Q553" s="71"/>
      <c r="R553" s="200"/>
      <c r="S553" s="72"/>
      <c r="T553" s="201"/>
      <c r="U553" s="72"/>
      <c r="V553" s="202"/>
      <c r="W553" s="71"/>
      <c r="X553" s="72"/>
      <c r="Y553" s="202"/>
      <c r="Z553" s="72"/>
      <c r="AA553" s="178"/>
      <c r="AB553" s="178"/>
      <c r="AC553" s="178"/>
      <c r="AD553" s="178"/>
      <c r="AE553" s="178"/>
      <c r="AF553" s="178"/>
      <c r="AG553" s="178"/>
      <c r="AH553" s="178"/>
      <c r="AI553" s="178"/>
      <c r="AJ553" s="178"/>
      <c r="AK553" s="178"/>
      <c r="AL553" s="178"/>
      <c r="AM553" s="178"/>
      <c r="AN553" s="178"/>
      <c r="AO553" s="178"/>
      <c r="AP553" s="178"/>
      <c r="AQ553" s="178"/>
      <c r="AR553" s="178"/>
      <c r="AS553" s="178"/>
    </row>
    <row r="554" ht="16.5" customHeight="1" outlineLevel="1">
      <c r="A554" s="178"/>
      <c r="B554" s="141"/>
      <c r="C554" s="142"/>
      <c r="D554" s="72"/>
      <c r="E554" s="143"/>
      <c r="F554" s="71"/>
      <c r="G554" s="143"/>
      <c r="H554" s="71"/>
      <c r="I554" s="143"/>
      <c r="J554" s="71"/>
      <c r="K554" s="71"/>
      <c r="L554" s="71"/>
      <c r="M554" s="72"/>
      <c r="N554" s="198"/>
      <c r="O554" s="72"/>
      <c r="P554" s="199"/>
      <c r="Q554" s="71"/>
      <c r="R554" s="200"/>
      <c r="S554" s="72"/>
      <c r="T554" s="201"/>
      <c r="U554" s="72"/>
      <c r="V554" s="202"/>
      <c r="W554" s="71"/>
      <c r="X554" s="72"/>
      <c r="Y554" s="202"/>
      <c r="Z554" s="72"/>
      <c r="AA554" s="178"/>
      <c r="AB554" s="178"/>
      <c r="AC554" s="178"/>
      <c r="AD554" s="178"/>
      <c r="AE554" s="178"/>
      <c r="AF554" s="178"/>
      <c r="AG554" s="178"/>
      <c r="AH554" s="178"/>
      <c r="AI554" s="178"/>
      <c r="AJ554" s="178"/>
      <c r="AK554" s="178"/>
      <c r="AL554" s="178"/>
      <c r="AM554" s="178"/>
      <c r="AN554" s="178"/>
      <c r="AO554" s="178"/>
      <c r="AP554" s="178"/>
      <c r="AQ554" s="178"/>
      <c r="AR554" s="178"/>
      <c r="AS554" s="178"/>
    </row>
    <row r="555" ht="16.5" customHeight="1" outlineLevel="1">
      <c r="A555" s="178"/>
      <c r="B555" s="141"/>
      <c r="C555" s="142"/>
      <c r="D555" s="72"/>
      <c r="E555" s="143"/>
      <c r="F555" s="71"/>
      <c r="G555" s="143"/>
      <c r="H555" s="71"/>
      <c r="I555" s="143"/>
      <c r="J555" s="71"/>
      <c r="K555" s="71"/>
      <c r="L555" s="71"/>
      <c r="M555" s="72"/>
      <c r="N555" s="198"/>
      <c r="O555" s="72"/>
      <c r="P555" s="199"/>
      <c r="Q555" s="71"/>
      <c r="R555" s="200"/>
      <c r="S555" s="72"/>
      <c r="T555" s="201"/>
      <c r="U555" s="72"/>
      <c r="V555" s="202"/>
      <c r="W555" s="71"/>
      <c r="X555" s="72"/>
      <c r="Y555" s="202"/>
      <c r="Z555" s="72"/>
      <c r="AA555" s="178"/>
      <c r="AB555" s="178"/>
      <c r="AC555" s="178"/>
      <c r="AD555" s="178"/>
      <c r="AE555" s="178"/>
      <c r="AF555" s="178"/>
      <c r="AG555" s="178"/>
      <c r="AH555" s="178"/>
      <c r="AI555" s="178"/>
      <c r="AJ555" s="178"/>
      <c r="AK555" s="178"/>
      <c r="AL555" s="178"/>
      <c r="AM555" s="178"/>
      <c r="AN555" s="178"/>
      <c r="AO555" s="178"/>
      <c r="AP555" s="178"/>
      <c r="AQ555" s="178"/>
      <c r="AR555" s="178"/>
      <c r="AS555" s="178"/>
    </row>
    <row r="556" ht="16.5" customHeight="1" outlineLevel="1">
      <c r="A556" s="178"/>
      <c r="B556" s="141"/>
      <c r="C556" s="142"/>
      <c r="D556" s="72"/>
      <c r="E556" s="143"/>
      <c r="F556" s="71"/>
      <c r="G556" s="143"/>
      <c r="H556" s="71"/>
      <c r="I556" s="143"/>
      <c r="J556" s="71"/>
      <c r="K556" s="71"/>
      <c r="L556" s="71"/>
      <c r="M556" s="72"/>
      <c r="N556" s="198"/>
      <c r="O556" s="72"/>
      <c r="P556" s="199"/>
      <c r="Q556" s="71"/>
      <c r="R556" s="200"/>
      <c r="S556" s="72"/>
      <c r="T556" s="201"/>
      <c r="U556" s="72"/>
      <c r="V556" s="202"/>
      <c r="W556" s="71"/>
      <c r="X556" s="72"/>
      <c r="Y556" s="202"/>
      <c r="Z556" s="72"/>
      <c r="AA556" s="178"/>
      <c r="AB556" s="178"/>
      <c r="AC556" s="178"/>
      <c r="AD556" s="178"/>
      <c r="AE556" s="178"/>
      <c r="AF556" s="178"/>
      <c r="AG556" s="178"/>
      <c r="AH556" s="178"/>
      <c r="AI556" s="178"/>
      <c r="AJ556" s="178"/>
      <c r="AK556" s="178"/>
      <c r="AL556" s="178"/>
      <c r="AM556" s="178"/>
      <c r="AN556" s="178"/>
      <c r="AO556" s="178"/>
      <c r="AP556" s="178"/>
      <c r="AQ556" s="178"/>
      <c r="AR556" s="178"/>
      <c r="AS556" s="178"/>
    </row>
    <row r="557" ht="16.5" customHeight="1" outlineLevel="1">
      <c r="A557" s="178"/>
      <c r="B557" s="141"/>
      <c r="C557" s="142"/>
      <c r="D557" s="72"/>
      <c r="E557" s="143"/>
      <c r="F557" s="71"/>
      <c r="G557" s="143"/>
      <c r="H557" s="71"/>
      <c r="I557" s="143"/>
      <c r="J557" s="71"/>
      <c r="K557" s="71"/>
      <c r="L557" s="71"/>
      <c r="M557" s="72"/>
      <c r="N557" s="198"/>
      <c r="O557" s="72"/>
      <c r="P557" s="199"/>
      <c r="Q557" s="71"/>
      <c r="R557" s="200"/>
      <c r="S557" s="72"/>
      <c r="T557" s="201"/>
      <c r="U557" s="72"/>
      <c r="V557" s="202"/>
      <c r="W557" s="71"/>
      <c r="X557" s="72"/>
      <c r="Y557" s="202"/>
      <c r="Z557" s="72"/>
      <c r="AA557" s="178"/>
      <c r="AB557" s="178"/>
      <c r="AC557" s="178"/>
      <c r="AD557" s="178"/>
      <c r="AE557" s="178"/>
      <c r="AF557" s="178"/>
      <c r="AG557" s="178"/>
      <c r="AH557" s="178"/>
      <c r="AI557" s="178"/>
      <c r="AJ557" s="178"/>
      <c r="AK557" s="178"/>
      <c r="AL557" s="178"/>
      <c r="AM557" s="178"/>
      <c r="AN557" s="178"/>
      <c r="AO557" s="178"/>
      <c r="AP557" s="178"/>
      <c r="AQ557" s="178"/>
      <c r="AR557" s="178"/>
      <c r="AS557" s="178"/>
    </row>
    <row r="558" ht="16.5" customHeight="1" outlineLevel="1">
      <c r="A558" s="178"/>
      <c r="B558" s="141"/>
      <c r="C558" s="142"/>
      <c r="D558" s="72"/>
      <c r="E558" s="143"/>
      <c r="F558" s="71"/>
      <c r="G558" s="143"/>
      <c r="H558" s="71"/>
      <c r="I558" s="143"/>
      <c r="J558" s="71"/>
      <c r="K558" s="71"/>
      <c r="L558" s="71"/>
      <c r="M558" s="72"/>
      <c r="N558" s="198"/>
      <c r="O558" s="72"/>
      <c r="P558" s="199"/>
      <c r="Q558" s="71"/>
      <c r="R558" s="200"/>
      <c r="S558" s="72"/>
      <c r="T558" s="201"/>
      <c r="U558" s="72"/>
      <c r="V558" s="202"/>
      <c r="W558" s="71"/>
      <c r="X558" s="72"/>
      <c r="Y558" s="202"/>
      <c r="Z558" s="72"/>
      <c r="AA558" s="178"/>
      <c r="AB558" s="178"/>
      <c r="AC558" s="178"/>
      <c r="AD558" s="178"/>
      <c r="AE558" s="178"/>
      <c r="AF558" s="178"/>
      <c r="AG558" s="178"/>
      <c r="AH558" s="178"/>
      <c r="AI558" s="178"/>
      <c r="AJ558" s="178"/>
      <c r="AK558" s="178"/>
      <c r="AL558" s="178"/>
      <c r="AM558" s="178"/>
      <c r="AN558" s="178"/>
      <c r="AO558" s="178"/>
      <c r="AP558" s="178"/>
      <c r="AQ558" s="178"/>
      <c r="AR558" s="178"/>
      <c r="AS558" s="178"/>
    </row>
    <row r="559" ht="16.5" customHeight="1" outlineLevel="1">
      <c r="A559" s="178"/>
      <c r="B559" s="141"/>
      <c r="C559" s="142"/>
      <c r="D559" s="72"/>
      <c r="E559" s="143"/>
      <c r="F559" s="71"/>
      <c r="G559" s="143"/>
      <c r="H559" s="71"/>
      <c r="I559" s="143"/>
      <c r="J559" s="71"/>
      <c r="K559" s="71"/>
      <c r="L559" s="71"/>
      <c r="M559" s="72"/>
      <c r="N559" s="198"/>
      <c r="O559" s="72"/>
      <c r="P559" s="199"/>
      <c r="Q559" s="71"/>
      <c r="R559" s="200"/>
      <c r="S559" s="72"/>
      <c r="T559" s="201"/>
      <c r="U559" s="72"/>
      <c r="V559" s="202"/>
      <c r="W559" s="71"/>
      <c r="X559" s="72"/>
      <c r="Y559" s="202"/>
      <c r="Z559" s="72"/>
      <c r="AA559" s="178"/>
      <c r="AB559" s="178"/>
      <c r="AC559" s="178"/>
      <c r="AD559" s="178"/>
      <c r="AE559" s="178"/>
      <c r="AF559" s="178"/>
      <c r="AG559" s="178"/>
      <c r="AH559" s="178"/>
      <c r="AI559" s="178"/>
      <c r="AJ559" s="178"/>
      <c r="AK559" s="178"/>
      <c r="AL559" s="178"/>
      <c r="AM559" s="178"/>
      <c r="AN559" s="178"/>
      <c r="AO559" s="178"/>
      <c r="AP559" s="178"/>
      <c r="AQ559" s="178"/>
      <c r="AR559" s="178"/>
      <c r="AS559" s="178"/>
    </row>
    <row r="560" ht="16.5" customHeight="1" outlineLevel="1">
      <c r="A560" s="178"/>
      <c r="B560" s="141"/>
      <c r="C560" s="142"/>
      <c r="D560" s="72"/>
      <c r="E560" s="143"/>
      <c r="F560" s="71"/>
      <c r="G560" s="143"/>
      <c r="H560" s="71"/>
      <c r="I560" s="143"/>
      <c r="J560" s="71"/>
      <c r="K560" s="71"/>
      <c r="L560" s="71"/>
      <c r="M560" s="72"/>
      <c r="N560" s="198"/>
      <c r="O560" s="72"/>
      <c r="P560" s="199"/>
      <c r="Q560" s="71"/>
      <c r="R560" s="200"/>
      <c r="S560" s="72"/>
      <c r="T560" s="201"/>
      <c r="U560" s="72"/>
      <c r="V560" s="202"/>
      <c r="W560" s="71"/>
      <c r="X560" s="72"/>
      <c r="Y560" s="202"/>
      <c r="Z560" s="72"/>
      <c r="AA560" s="178"/>
      <c r="AB560" s="178"/>
      <c r="AC560" s="178"/>
      <c r="AD560" s="178"/>
      <c r="AE560" s="178"/>
      <c r="AF560" s="178"/>
      <c r="AG560" s="178"/>
      <c r="AH560" s="178"/>
      <c r="AI560" s="178"/>
      <c r="AJ560" s="178"/>
      <c r="AK560" s="178"/>
      <c r="AL560" s="178"/>
      <c r="AM560" s="178"/>
      <c r="AN560" s="178"/>
      <c r="AO560" s="178"/>
      <c r="AP560" s="178"/>
      <c r="AQ560" s="178"/>
      <c r="AR560" s="178"/>
      <c r="AS560" s="178"/>
    </row>
    <row r="561" ht="16.5" customHeight="1" outlineLevel="1">
      <c r="A561" s="178"/>
      <c r="B561" s="141"/>
      <c r="C561" s="142"/>
      <c r="D561" s="72"/>
      <c r="E561" s="143"/>
      <c r="F561" s="71"/>
      <c r="G561" s="143"/>
      <c r="H561" s="71"/>
      <c r="I561" s="143"/>
      <c r="J561" s="71"/>
      <c r="K561" s="71"/>
      <c r="L561" s="71"/>
      <c r="M561" s="72"/>
      <c r="N561" s="198"/>
      <c r="O561" s="72"/>
      <c r="P561" s="199"/>
      <c r="Q561" s="71"/>
      <c r="R561" s="200"/>
      <c r="S561" s="72"/>
      <c r="T561" s="201"/>
      <c r="U561" s="72"/>
      <c r="V561" s="202"/>
      <c r="W561" s="71"/>
      <c r="X561" s="72"/>
      <c r="Y561" s="202"/>
      <c r="Z561" s="72"/>
      <c r="AA561" s="178"/>
      <c r="AB561" s="178"/>
      <c r="AC561" s="178"/>
      <c r="AD561" s="178"/>
      <c r="AE561" s="178"/>
      <c r="AF561" s="178"/>
      <c r="AG561" s="178"/>
      <c r="AH561" s="178"/>
      <c r="AI561" s="178"/>
      <c r="AJ561" s="178"/>
      <c r="AK561" s="178"/>
      <c r="AL561" s="178"/>
      <c r="AM561" s="178"/>
      <c r="AN561" s="178"/>
      <c r="AO561" s="178"/>
      <c r="AP561" s="178"/>
      <c r="AQ561" s="178"/>
      <c r="AR561" s="178"/>
      <c r="AS561" s="178"/>
    </row>
    <row r="562" ht="16.5" customHeight="1" outlineLevel="1">
      <c r="A562" s="178"/>
      <c r="B562" s="141"/>
      <c r="C562" s="142"/>
      <c r="D562" s="72"/>
      <c r="E562" s="143"/>
      <c r="F562" s="71"/>
      <c r="G562" s="143"/>
      <c r="H562" s="71"/>
      <c r="I562" s="143"/>
      <c r="J562" s="71"/>
      <c r="K562" s="71"/>
      <c r="L562" s="71"/>
      <c r="M562" s="72"/>
      <c r="N562" s="198"/>
      <c r="O562" s="72"/>
      <c r="P562" s="199"/>
      <c r="Q562" s="71"/>
      <c r="R562" s="200"/>
      <c r="S562" s="72"/>
      <c r="T562" s="201"/>
      <c r="U562" s="72"/>
      <c r="V562" s="202"/>
      <c r="W562" s="71"/>
      <c r="X562" s="72"/>
      <c r="Y562" s="202"/>
      <c r="Z562" s="72"/>
      <c r="AA562" s="178"/>
      <c r="AB562" s="178"/>
      <c r="AC562" s="178"/>
      <c r="AD562" s="178"/>
      <c r="AE562" s="178"/>
      <c r="AF562" s="178"/>
      <c r="AG562" s="178"/>
      <c r="AH562" s="178"/>
      <c r="AI562" s="178"/>
      <c r="AJ562" s="178"/>
      <c r="AK562" s="178"/>
      <c r="AL562" s="178"/>
      <c r="AM562" s="178"/>
      <c r="AN562" s="178"/>
      <c r="AO562" s="178"/>
      <c r="AP562" s="178"/>
      <c r="AQ562" s="178"/>
      <c r="AR562" s="178"/>
      <c r="AS562" s="178"/>
    </row>
    <row r="563" ht="16.5" customHeight="1" outlineLevel="1">
      <c r="A563" s="178"/>
      <c r="B563" s="141"/>
      <c r="C563" s="142"/>
      <c r="D563" s="72"/>
      <c r="E563" s="143"/>
      <c r="F563" s="71"/>
      <c r="G563" s="143"/>
      <c r="H563" s="71"/>
      <c r="I563" s="143"/>
      <c r="J563" s="71"/>
      <c r="K563" s="71"/>
      <c r="L563" s="71"/>
      <c r="M563" s="72"/>
      <c r="N563" s="198"/>
      <c r="O563" s="72"/>
      <c r="P563" s="199"/>
      <c r="Q563" s="71"/>
      <c r="R563" s="200"/>
      <c r="S563" s="72"/>
      <c r="T563" s="201"/>
      <c r="U563" s="72"/>
      <c r="V563" s="202"/>
      <c r="W563" s="71"/>
      <c r="X563" s="72"/>
      <c r="Y563" s="202"/>
      <c r="Z563" s="72"/>
      <c r="AA563" s="178"/>
      <c r="AB563" s="178"/>
      <c r="AC563" s="178"/>
      <c r="AD563" s="178"/>
      <c r="AE563" s="178"/>
      <c r="AF563" s="178"/>
      <c r="AG563" s="178"/>
      <c r="AH563" s="178"/>
      <c r="AI563" s="178"/>
      <c r="AJ563" s="178"/>
      <c r="AK563" s="178"/>
      <c r="AL563" s="178"/>
      <c r="AM563" s="178"/>
      <c r="AN563" s="178"/>
      <c r="AO563" s="178"/>
      <c r="AP563" s="178"/>
      <c r="AQ563" s="178"/>
      <c r="AR563" s="178"/>
      <c r="AS563" s="178"/>
    </row>
    <row r="564" ht="16.5" customHeight="1" outlineLevel="1">
      <c r="A564" s="178"/>
      <c r="B564" s="141"/>
      <c r="C564" s="142"/>
      <c r="D564" s="72"/>
      <c r="E564" s="143"/>
      <c r="F564" s="71"/>
      <c r="G564" s="143"/>
      <c r="H564" s="71"/>
      <c r="I564" s="143"/>
      <c r="J564" s="71"/>
      <c r="K564" s="71"/>
      <c r="L564" s="71"/>
      <c r="M564" s="72"/>
      <c r="N564" s="198"/>
      <c r="O564" s="72"/>
      <c r="P564" s="199"/>
      <c r="Q564" s="71"/>
      <c r="R564" s="200"/>
      <c r="S564" s="72"/>
      <c r="T564" s="201"/>
      <c r="U564" s="72"/>
      <c r="V564" s="202"/>
      <c r="W564" s="71"/>
      <c r="X564" s="72"/>
      <c r="Y564" s="202"/>
      <c r="Z564" s="72"/>
      <c r="AA564" s="178"/>
      <c r="AB564" s="178"/>
      <c r="AC564" s="178"/>
      <c r="AD564" s="178"/>
      <c r="AE564" s="178"/>
      <c r="AF564" s="178"/>
      <c r="AG564" s="178"/>
      <c r="AH564" s="178"/>
      <c r="AI564" s="178"/>
      <c r="AJ564" s="178"/>
      <c r="AK564" s="178"/>
      <c r="AL564" s="178"/>
      <c r="AM564" s="178"/>
      <c r="AN564" s="178"/>
      <c r="AO564" s="178"/>
      <c r="AP564" s="178"/>
      <c r="AQ564" s="178"/>
      <c r="AR564" s="178"/>
      <c r="AS564" s="178"/>
    </row>
    <row r="565" ht="16.5" customHeight="1" outlineLevel="1">
      <c r="A565" s="178"/>
      <c r="B565" s="141"/>
      <c r="C565" s="142"/>
      <c r="D565" s="72"/>
      <c r="E565" s="143"/>
      <c r="F565" s="71"/>
      <c r="G565" s="143"/>
      <c r="H565" s="71"/>
      <c r="I565" s="143"/>
      <c r="J565" s="71"/>
      <c r="K565" s="71"/>
      <c r="L565" s="71"/>
      <c r="M565" s="72"/>
      <c r="N565" s="198"/>
      <c r="O565" s="72"/>
      <c r="P565" s="199"/>
      <c r="Q565" s="71"/>
      <c r="R565" s="200"/>
      <c r="S565" s="72"/>
      <c r="T565" s="201"/>
      <c r="U565" s="72"/>
      <c r="V565" s="202"/>
      <c r="W565" s="71"/>
      <c r="X565" s="72"/>
      <c r="Y565" s="202"/>
      <c r="Z565" s="72"/>
      <c r="AA565" s="178"/>
      <c r="AB565" s="178"/>
      <c r="AC565" s="178"/>
      <c r="AD565" s="178"/>
      <c r="AE565" s="178"/>
      <c r="AF565" s="178"/>
      <c r="AG565" s="178"/>
      <c r="AH565" s="178"/>
      <c r="AI565" s="178"/>
      <c r="AJ565" s="178"/>
      <c r="AK565" s="178"/>
      <c r="AL565" s="178"/>
      <c r="AM565" s="178"/>
      <c r="AN565" s="178"/>
      <c r="AO565" s="178"/>
      <c r="AP565" s="178"/>
      <c r="AQ565" s="178"/>
      <c r="AR565" s="178"/>
      <c r="AS565" s="178"/>
    </row>
    <row r="566" ht="16.5" customHeight="1" outlineLevel="1">
      <c r="A566" s="178"/>
      <c r="B566" s="141"/>
      <c r="C566" s="142"/>
      <c r="D566" s="72"/>
      <c r="E566" s="143"/>
      <c r="F566" s="71"/>
      <c r="G566" s="143"/>
      <c r="H566" s="71"/>
      <c r="I566" s="143"/>
      <c r="J566" s="71"/>
      <c r="K566" s="71"/>
      <c r="L566" s="71"/>
      <c r="M566" s="72"/>
      <c r="N566" s="198"/>
      <c r="O566" s="72"/>
      <c r="P566" s="199"/>
      <c r="Q566" s="71"/>
      <c r="R566" s="200"/>
      <c r="S566" s="72"/>
      <c r="T566" s="201"/>
      <c r="U566" s="72"/>
      <c r="V566" s="202"/>
      <c r="W566" s="71"/>
      <c r="X566" s="72"/>
      <c r="Y566" s="202"/>
      <c r="Z566" s="72"/>
      <c r="AA566" s="178"/>
      <c r="AB566" s="178"/>
      <c r="AC566" s="178"/>
      <c r="AD566" s="178"/>
      <c r="AE566" s="178"/>
      <c r="AF566" s="178"/>
      <c r="AG566" s="178"/>
      <c r="AH566" s="178"/>
      <c r="AI566" s="178"/>
      <c r="AJ566" s="178"/>
      <c r="AK566" s="178"/>
      <c r="AL566" s="178"/>
      <c r="AM566" s="178"/>
      <c r="AN566" s="178"/>
      <c r="AO566" s="178"/>
      <c r="AP566" s="178"/>
      <c r="AQ566" s="178"/>
      <c r="AR566" s="178"/>
      <c r="AS566" s="178"/>
    </row>
    <row r="567" ht="16.5" customHeight="1" outlineLevel="1">
      <c r="A567" s="178"/>
      <c r="B567" s="141"/>
      <c r="C567" s="142"/>
      <c r="D567" s="72"/>
      <c r="E567" s="143"/>
      <c r="F567" s="71"/>
      <c r="G567" s="143"/>
      <c r="H567" s="71"/>
      <c r="I567" s="143"/>
      <c r="J567" s="71"/>
      <c r="K567" s="71"/>
      <c r="L567" s="71"/>
      <c r="M567" s="72"/>
      <c r="N567" s="198"/>
      <c r="O567" s="72"/>
      <c r="P567" s="199"/>
      <c r="Q567" s="71"/>
      <c r="R567" s="200"/>
      <c r="S567" s="72"/>
      <c r="T567" s="201"/>
      <c r="U567" s="72"/>
      <c r="V567" s="202"/>
      <c r="W567" s="71"/>
      <c r="X567" s="72"/>
      <c r="Y567" s="202"/>
      <c r="Z567" s="72"/>
      <c r="AA567" s="178"/>
      <c r="AB567" s="178"/>
      <c r="AC567" s="178"/>
      <c r="AD567" s="178"/>
      <c r="AE567" s="178"/>
      <c r="AF567" s="178"/>
      <c r="AG567" s="178"/>
      <c r="AH567" s="178"/>
      <c r="AI567" s="178"/>
      <c r="AJ567" s="178"/>
      <c r="AK567" s="178"/>
      <c r="AL567" s="178"/>
      <c r="AM567" s="178"/>
      <c r="AN567" s="178"/>
      <c r="AO567" s="178"/>
      <c r="AP567" s="178"/>
      <c r="AQ567" s="178"/>
      <c r="AR567" s="178"/>
      <c r="AS567" s="178"/>
    </row>
    <row r="568" ht="16.5" customHeight="1" outlineLevel="1">
      <c r="A568" s="178"/>
      <c r="B568" s="141"/>
      <c r="C568" s="142"/>
      <c r="D568" s="72"/>
      <c r="E568" s="143"/>
      <c r="F568" s="71"/>
      <c r="G568" s="143"/>
      <c r="H568" s="71"/>
      <c r="I568" s="143"/>
      <c r="J568" s="71"/>
      <c r="K568" s="71"/>
      <c r="L568" s="71"/>
      <c r="M568" s="72"/>
      <c r="N568" s="198"/>
      <c r="O568" s="72"/>
      <c r="P568" s="199"/>
      <c r="Q568" s="71"/>
      <c r="R568" s="200"/>
      <c r="S568" s="72"/>
      <c r="T568" s="201"/>
      <c r="U568" s="72"/>
      <c r="V568" s="202"/>
      <c r="W568" s="71"/>
      <c r="X568" s="72"/>
      <c r="Y568" s="202"/>
      <c r="Z568" s="72"/>
      <c r="AA568" s="178"/>
      <c r="AB568" s="178"/>
      <c r="AC568" s="178"/>
      <c r="AD568" s="178"/>
      <c r="AE568" s="178"/>
      <c r="AF568" s="178"/>
      <c r="AG568" s="178"/>
      <c r="AH568" s="178"/>
      <c r="AI568" s="178"/>
      <c r="AJ568" s="178"/>
      <c r="AK568" s="178"/>
      <c r="AL568" s="178"/>
      <c r="AM568" s="178"/>
      <c r="AN568" s="178"/>
      <c r="AO568" s="178"/>
      <c r="AP568" s="178"/>
      <c r="AQ568" s="178"/>
      <c r="AR568" s="178"/>
      <c r="AS568" s="178"/>
    </row>
    <row r="569" ht="16.5" customHeight="1" outlineLevel="1">
      <c r="A569" s="178"/>
      <c r="B569" s="141"/>
      <c r="C569" s="142"/>
      <c r="D569" s="72"/>
      <c r="E569" s="143"/>
      <c r="F569" s="71"/>
      <c r="G569" s="143"/>
      <c r="H569" s="71"/>
      <c r="I569" s="143"/>
      <c r="J569" s="71"/>
      <c r="K569" s="71"/>
      <c r="L569" s="71"/>
      <c r="M569" s="72"/>
      <c r="N569" s="198"/>
      <c r="O569" s="72"/>
      <c r="P569" s="199"/>
      <c r="Q569" s="71"/>
      <c r="R569" s="200"/>
      <c r="S569" s="72"/>
      <c r="T569" s="201"/>
      <c r="U569" s="72"/>
      <c r="V569" s="202"/>
      <c r="W569" s="71"/>
      <c r="X569" s="72"/>
      <c r="Y569" s="202"/>
      <c r="Z569" s="72"/>
      <c r="AA569" s="178"/>
      <c r="AB569" s="178"/>
      <c r="AC569" s="178"/>
      <c r="AD569" s="178"/>
      <c r="AE569" s="178"/>
      <c r="AF569" s="178"/>
      <c r="AG569" s="178"/>
      <c r="AH569" s="178"/>
      <c r="AI569" s="178"/>
      <c r="AJ569" s="178"/>
      <c r="AK569" s="178"/>
      <c r="AL569" s="178"/>
      <c r="AM569" s="178"/>
      <c r="AN569" s="178"/>
      <c r="AO569" s="178"/>
      <c r="AP569" s="178"/>
      <c r="AQ569" s="178"/>
      <c r="AR569" s="178"/>
      <c r="AS569" s="178"/>
    </row>
    <row r="570" ht="16.5" customHeight="1" outlineLevel="1">
      <c r="A570" s="178"/>
      <c r="B570" s="141"/>
      <c r="C570" s="142"/>
      <c r="D570" s="72"/>
      <c r="E570" s="143"/>
      <c r="F570" s="71"/>
      <c r="G570" s="143"/>
      <c r="H570" s="71"/>
      <c r="I570" s="143"/>
      <c r="J570" s="71"/>
      <c r="K570" s="71"/>
      <c r="L570" s="71"/>
      <c r="M570" s="72"/>
      <c r="N570" s="198"/>
      <c r="O570" s="72"/>
      <c r="P570" s="199"/>
      <c r="Q570" s="71"/>
      <c r="R570" s="200"/>
      <c r="S570" s="72"/>
      <c r="T570" s="201"/>
      <c r="U570" s="72"/>
      <c r="V570" s="202"/>
      <c r="W570" s="71"/>
      <c r="X570" s="72"/>
      <c r="Y570" s="202"/>
      <c r="Z570" s="72"/>
      <c r="AA570" s="178"/>
      <c r="AB570" s="178"/>
      <c r="AC570" s="178"/>
      <c r="AD570" s="178"/>
      <c r="AE570" s="178"/>
      <c r="AF570" s="178"/>
      <c r="AG570" s="178"/>
      <c r="AH570" s="178"/>
      <c r="AI570" s="178"/>
      <c r="AJ570" s="178"/>
      <c r="AK570" s="178"/>
      <c r="AL570" s="178"/>
      <c r="AM570" s="178"/>
      <c r="AN570" s="178"/>
      <c r="AO570" s="178"/>
      <c r="AP570" s="178"/>
      <c r="AQ570" s="178"/>
      <c r="AR570" s="178"/>
      <c r="AS570" s="178"/>
    </row>
    <row r="571" ht="16.5" customHeight="1" outlineLevel="1">
      <c r="A571" s="178"/>
      <c r="B571" s="141"/>
      <c r="C571" s="142"/>
      <c r="D571" s="72"/>
      <c r="E571" s="143"/>
      <c r="F571" s="71"/>
      <c r="G571" s="143"/>
      <c r="H571" s="71"/>
      <c r="I571" s="143"/>
      <c r="J571" s="71"/>
      <c r="K571" s="71"/>
      <c r="L571" s="71"/>
      <c r="M571" s="72"/>
      <c r="N571" s="198"/>
      <c r="O571" s="72"/>
      <c r="P571" s="199"/>
      <c r="Q571" s="71"/>
      <c r="R571" s="200"/>
      <c r="S571" s="72"/>
      <c r="T571" s="201"/>
      <c r="U571" s="72"/>
      <c r="V571" s="202"/>
      <c r="W571" s="71"/>
      <c r="X571" s="72"/>
      <c r="Y571" s="202"/>
      <c r="Z571" s="72"/>
      <c r="AA571" s="178"/>
      <c r="AB571" s="178"/>
      <c r="AC571" s="178"/>
      <c r="AD571" s="178"/>
      <c r="AE571" s="178"/>
      <c r="AF571" s="178"/>
      <c r="AG571" s="178"/>
      <c r="AH571" s="178"/>
      <c r="AI571" s="178"/>
      <c r="AJ571" s="178"/>
      <c r="AK571" s="178"/>
      <c r="AL571" s="178"/>
      <c r="AM571" s="178"/>
      <c r="AN571" s="178"/>
      <c r="AO571" s="178"/>
      <c r="AP571" s="178"/>
      <c r="AQ571" s="178"/>
      <c r="AR571" s="178"/>
      <c r="AS571" s="178"/>
    </row>
    <row r="572" ht="16.5" customHeight="1" outlineLevel="1">
      <c r="A572" s="178"/>
      <c r="B572" s="141"/>
      <c r="C572" s="142"/>
      <c r="D572" s="72"/>
      <c r="E572" s="143"/>
      <c r="F572" s="71"/>
      <c r="G572" s="143"/>
      <c r="H572" s="71"/>
      <c r="I572" s="143"/>
      <c r="J572" s="71"/>
      <c r="K572" s="71"/>
      <c r="L572" s="71"/>
      <c r="M572" s="72"/>
      <c r="N572" s="198"/>
      <c r="O572" s="72"/>
      <c r="P572" s="199"/>
      <c r="Q572" s="71"/>
      <c r="R572" s="200"/>
      <c r="S572" s="72"/>
      <c r="T572" s="201"/>
      <c r="U572" s="72"/>
      <c r="V572" s="202"/>
      <c r="W572" s="71"/>
      <c r="X572" s="72"/>
      <c r="Y572" s="202"/>
      <c r="Z572" s="72"/>
      <c r="AA572" s="178"/>
      <c r="AB572" s="178"/>
      <c r="AC572" s="178"/>
      <c r="AD572" s="178"/>
      <c r="AE572" s="178"/>
      <c r="AF572" s="178"/>
      <c r="AG572" s="178"/>
      <c r="AH572" s="178"/>
      <c r="AI572" s="178"/>
      <c r="AJ572" s="178"/>
      <c r="AK572" s="178"/>
      <c r="AL572" s="178"/>
      <c r="AM572" s="178"/>
      <c r="AN572" s="178"/>
      <c r="AO572" s="178"/>
      <c r="AP572" s="178"/>
      <c r="AQ572" s="178"/>
      <c r="AR572" s="178"/>
      <c r="AS572" s="178"/>
    </row>
    <row r="573" ht="16.5" customHeight="1" outlineLevel="1">
      <c r="A573" s="178"/>
      <c r="B573" s="141"/>
      <c r="C573" s="142"/>
      <c r="D573" s="72"/>
      <c r="E573" s="143"/>
      <c r="F573" s="71"/>
      <c r="G573" s="143"/>
      <c r="H573" s="71"/>
      <c r="I573" s="143"/>
      <c r="J573" s="71"/>
      <c r="K573" s="71"/>
      <c r="L573" s="71"/>
      <c r="M573" s="72"/>
      <c r="N573" s="198"/>
      <c r="O573" s="72"/>
      <c r="P573" s="199"/>
      <c r="Q573" s="71"/>
      <c r="R573" s="200"/>
      <c r="S573" s="72"/>
      <c r="T573" s="201"/>
      <c r="U573" s="72"/>
      <c r="V573" s="202"/>
      <c r="W573" s="71"/>
      <c r="X573" s="72"/>
      <c r="Y573" s="202"/>
      <c r="Z573" s="72"/>
      <c r="AA573" s="178"/>
      <c r="AB573" s="178"/>
      <c r="AC573" s="178"/>
      <c r="AD573" s="178"/>
      <c r="AE573" s="178"/>
      <c r="AF573" s="178"/>
      <c r="AG573" s="178"/>
      <c r="AH573" s="178"/>
      <c r="AI573" s="178"/>
      <c r="AJ573" s="178"/>
      <c r="AK573" s="178"/>
      <c r="AL573" s="178"/>
      <c r="AM573" s="178"/>
      <c r="AN573" s="178"/>
      <c r="AO573" s="178"/>
      <c r="AP573" s="178"/>
      <c r="AQ573" s="178"/>
      <c r="AR573" s="178"/>
      <c r="AS573" s="178"/>
    </row>
    <row r="574" ht="16.5" customHeight="1" outlineLevel="1">
      <c r="A574" s="178"/>
      <c r="B574" s="141"/>
      <c r="C574" s="142"/>
      <c r="D574" s="72"/>
      <c r="E574" s="143"/>
      <c r="F574" s="71"/>
      <c r="G574" s="143"/>
      <c r="H574" s="71"/>
      <c r="I574" s="143"/>
      <c r="J574" s="71"/>
      <c r="K574" s="71"/>
      <c r="L574" s="71"/>
      <c r="M574" s="72"/>
      <c r="N574" s="198"/>
      <c r="O574" s="72"/>
      <c r="P574" s="199"/>
      <c r="Q574" s="71"/>
      <c r="R574" s="200"/>
      <c r="S574" s="72"/>
      <c r="T574" s="201"/>
      <c r="U574" s="72"/>
      <c r="V574" s="202"/>
      <c r="W574" s="71"/>
      <c r="X574" s="72"/>
      <c r="Y574" s="202"/>
      <c r="Z574" s="72"/>
      <c r="AA574" s="178"/>
      <c r="AB574" s="178"/>
      <c r="AC574" s="178"/>
      <c r="AD574" s="178"/>
      <c r="AE574" s="178"/>
      <c r="AF574" s="178"/>
      <c r="AG574" s="178"/>
      <c r="AH574" s="178"/>
      <c r="AI574" s="178"/>
      <c r="AJ574" s="178"/>
      <c r="AK574" s="178"/>
      <c r="AL574" s="178"/>
      <c r="AM574" s="178"/>
      <c r="AN574" s="178"/>
      <c r="AO574" s="178"/>
      <c r="AP574" s="178"/>
      <c r="AQ574" s="178"/>
      <c r="AR574" s="178"/>
      <c r="AS574" s="178"/>
    </row>
    <row r="575" ht="16.5" customHeight="1" outlineLevel="1">
      <c r="A575" s="178"/>
      <c r="B575" s="141"/>
      <c r="C575" s="142"/>
      <c r="D575" s="72"/>
      <c r="E575" s="143"/>
      <c r="F575" s="71"/>
      <c r="G575" s="143"/>
      <c r="H575" s="71"/>
      <c r="I575" s="143"/>
      <c r="J575" s="71"/>
      <c r="K575" s="71"/>
      <c r="L575" s="71"/>
      <c r="M575" s="72"/>
      <c r="N575" s="198"/>
      <c r="O575" s="72"/>
      <c r="P575" s="199"/>
      <c r="Q575" s="71"/>
      <c r="R575" s="200"/>
      <c r="S575" s="72"/>
      <c r="T575" s="201"/>
      <c r="U575" s="72"/>
      <c r="V575" s="202"/>
      <c r="W575" s="71"/>
      <c r="X575" s="72"/>
      <c r="Y575" s="202"/>
      <c r="Z575" s="72"/>
      <c r="AA575" s="178"/>
      <c r="AB575" s="178"/>
      <c r="AC575" s="178"/>
      <c r="AD575" s="178"/>
      <c r="AE575" s="178"/>
      <c r="AF575" s="178"/>
      <c r="AG575" s="178"/>
      <c r="AH575" s="178"/>
      <c r="AI575" s="178"/>
      <c r="AJ575" s="178"/>
      <c r="AK575" s="178"/>
      <c r="AL575" s="178"/>
      <c r="AM575" s="178"/>
      <c r="AN575" s="178"/>
      <c r="AO575" s="178"/>
      <c r="AP575" s="178"/>
      <c r="AQ575" s="178"/>
      <c r="AR575" s="178"/>
      <c r="AS575" s="178"/>
    </row>
    <row r="576" ht="16.5" customHeight="1" outlineLevel="1">
      <c r="A576" s="178"/>
      <c r="B576" s="141"/>
      <c r="C576" s="142"/>
      <c r="D576" s="72"/>
      <c r="E576" s="143"/>
      <c r="F576" s="71"/>
      <c r="G576" s="143"/>
      <c r="H576" s="71"/>
      <c r="I576" s="143"/>
      <c r="J576" s="71"/>
      <c r="K576" s="71"/>
      <c r="L576" s="71"/>
      <c r="M576" s="72"/>
      <c r="N576" s="198"/>
      <c r="O576" s="72"/>
      <c r="P576" s="199"/>
      <c r="Q576" s="71"/>
      <c r="R576" s="200"/>
      <c r="S576" s="72"/>
      <c r="T576" s="201"/>
      <c r="U576" s="72"/>
      <c r="V576" s="202"/>
      <c r="W576" s="71"/>
      <c r="X576" s="72"/>
      <c r="Y576" s="202"/>
      <c r="Z576" s="72"/>
      <c r="AA576" s="178"/>
      <c r="AB576" s="178"/>
      <c r="AC576" s="178"/>
      <c r="AD576" s="178"/>
      <c r="AE576" s="178"/>
      <c r="AF576" s="178"/>
      <c r="AG576" s="178"/>
      <c r="AH576" s="178"/>
      <c r="AI576" s="178"/>
      <c r="AJ576" s="178"/>
      <c r="AK576" s="178"/>
      <c r="AL576" s="178"/>
      <c r="AM576" s="178"/>
      <c r="AN576" s="178"/>
      <c r="AO576" s="178"/>
      <c r="AP576" s="178"/>
      <c r="AQ576" s="178"/>
      <c r="AR576" s="178"/>
      <c r="AS576" s="178"/>
    </row>
    <row r="577" ht="16.5" customHeight="1" outlineLevel="1">
      <c r="A577" s="178"/>
      <c r="B577" s="141"/>
      <c r="C577" s="142"/>
      <c r="D577" s="72"/>
      <c r="E577" s="143"/>
      <c r="F577" s="71"/>
      <c r="G577" s="143"/>
      <c r="H577" s="71"/>
      <c r="I577" s="143"/>
      <c r="J577" s="71"/>
      <c r="K577" s="71"/>
      <c r="L577" s="71"/>
      <c r="M577" s="72"/>
      <c r="N577" s="198"/>
      <c r="O577" s="72"/>
      <c r="P577" s="199"/>
      <c r="Q577" s="71"/>
      <c r="R577" s="200"/>
      <c r="S577" s="72"/>
      <c r="T577" s="201"/>
      <c r="U577" s="72"/>
      <c r="V577" s="202"/>
      <c r="W577" s="71"/>
      <c r="X577" s="72"/>
      <c r="Y577" s="202"/>
      <c r="Z577" s="72"/>
      <c r="AA577" s="178"/>
      <c r="AB577" s="178"/>
      <c r="AC577" s="178"/>
      <c r="AD577" s="178"/>
      <c r="AE577" s="178"/>
      <c r="AF577" s="178"/>
      <c r="AG577" s="178"/>
      <c r="AH577" s="178"/>
      <c r="AI577" s="178"/>
      <c r="AJ577" s="178"/>
      <c r="AK577" s="178"/>
      <c r="AL577" s="178"/>
      <c r="AM577" s="178"/>
      <c r="AN577" s="178"/>
      <c r="AO577" s="178"/>
      <c r="AP577" s="178"/>
      <c r="AQ577" s="178"/>
      <c r="AR577" s="178"/>
      <c r="AS577" s="178"/>
    </row>
    <row r="578" ht="16.5" customHeight="1" outlineLevel="1">
      <c r="A578" s="178"/>
      <c r="B578" s="141"/>
      <c r="C578" s="142"/>
      <c r="D578" s="72"/>
      <c r="E578" s="143"/>
      <c r="F578" s="71"/>
      <c r="G578" s="143"/>
      <c r="H578" s="71"/>
      <c r="I578" s="143"/>
      <c r="J578" s="71"/>
      <c r="K578" s="71"/>
      <c r="L578" s="71"/>
      <c r="M578" s="72"/>
      <c r="N578" s="198"/>
      <c r="O578" s="72"/>
      <c r="P578" s="199"/>
      <c r="Q578" s="71"/>
      <c r="R578" s="200"/>
      <c r="S578" s="72"/>
      <c r="T578" s="201"/>
      <c r="U578" s="72"/>
      <c r="V578" s="202"/>
      <c r="W578" s="71"/>
      <c r="X578" s="72"/>
      <c r="Y578" s="202"/>
      <c r="Z578" s="72"/>
      <c r="AA578" s="178"/>
      <c r="AB578" s="178"/>
      <c r="AC578" s="178"/>
      <c r="AD578" s="178"/>
      <c r="AE578" s="178"/>
      <c r="AF578" s="178"/>
      <c r="AG578" s="178"/>
      <c r="AH578" s="178"/>
      <c r="AI578" s="178"/>
      <c r="AJ578" s="178"/>
      <c r="AK578" s="178"/>
      <c r="AL578" s="178"/>
      <c r="AM578" s="178"/>
      <c r="AN578" s="178"/>
      <c r="AO578" s="178"/>
      <c r="AP578" s="178"/>
      <c r="AQ578" s="178"/>
      <c r="AR578" s="178"/>
      <c r="AS578" s="178"/>
    </row>
    <row r="579" ht="16.5" customHeight="1" outlineLevel="1">
      <c r="A579" s="178"/>
      <c r="B579" s="141"/>
      <c r="C579" s="142"/>
      <c r="D579" s="72"/>
      <c r="E579" s="143"/>
      <c r="F579" s="71"/>
      <c r="G579" s="143"/>
      <c r="H579" s="71"/>
      <c r="I579" s="143"/>
      <c r="J579" s="71"/>
      <c r="K579" s="71"/>
      <c r="L579" s="71"/>
      <c r="M579" s="72"/>
      <c r="N579" s="198"/>
      <c r="O579" s="72"/>
      <c r="P579" s="199"/>
      <c r="Q579" s="71"/>
      <c r="R579" s="200"/>
      <c r="S579" s="72"/>
      <c r="T579" s="201"/>
      <c r="U579" s="72"/>
      <c r="V579" s="202"/>
      <c r="W579" s="71"/>
      <c r="X579" s="72"/>
      <c r="Y579" s="202"/>
      <c r="Z579" s="72"/>
      <c r="AA579" s="178"/>
      <c r="AB579" s="178"/>
      <c r="AC579" s="178"/>
      <c r="AD579" s="178"/>
      <c r="AE579" s="178"/>
      <c r="AF579" s="178"/>
      <c r="AG579" s="178"/>
      <c r="AH579" s="178"/>
      <c r="AI579" s="178"/>
      <c r="AJ579" s="178"/>
      <c r="AK579" s="178"/>
      <c r="AL579" s="178"/>
      <c r="AM579" s="178"/>
      <c r="AN579" s="178"/>
      <c r="AO579" s="178"/>
      <c r="AP579" s="178"/>
      <c r="AQ579" s="178"/>
      <c r="AR579" s="178"/>
      <c r="AS579" s="178"/>
    </row>
    <row r="580" ht="16.5" customHeight="1" outlineLevel="1">
      <c r="A580" s="178"/>
      <c r="B580" s="141"/>
      <c r="C580" s="142"/>
      <c r="D580" s="72"/>
      <c r="E580" s="143"/>
      <c r="F580" s="71"/>
      <c r="G580" s="143"/>
      <c r="H580" s="71"/>
      <c r="I580" s="143"/>
      <c r="J580" s="71"/>
      <c r="K580" s="71"/>
      <c r="L580" s="71"/>
      <c r="M580" s="72"/>
      <c r="N580" s="198"/>
      <c r="O580" s="72"/>
      <c r="P580" s="199"/>
      <c r="Q580" s="71"/>
      <c r="R580" s="200"/>
      <c r="S580" s="72"/>
      <c r="T580" s="201"/>
      <c r="U580" s="72"/>
      <c r="V580" s="202"/>
      <c r="W580" s="71"/>
      <c r="X580" s="72"/>
      <c r="Y580" s="202"/>
      <c r="Z580" s="72"/>
      <c r="AA580" s="178"/>
      <c r="AB580" s="178"/>
      <c r="AC580" s="178"/>
      <c r="AD580" s="178"/>
      <c r="AE580" s="178"/>
      <c r="AF580" s="178"/>
      <c r="AG580" s="178"/>
      <c r="AH580" s="178"/>
      <c r="AI580" s="178"/>
      <c r="AJ580" s="178"/>
      <c r="AK580" s="178"/>
      <c r="AL580" s="178"/>
      <c r="AM580" s="178"/>
      <c r="AN580" s="178"/>
      <c r="AO580" s="178"/>
      <c r="AP580" s="178"/>
      <c r="AQ580" s="178"/>
      <c r="AR580" s="178"/>
      <c r="AS580" s="178"/>
    </row>
    <row r="581" ht="16.5" customHeight="1" outlineLevel="1">
      <c r="A581" s="178"/>
      <c r="B581" s="141"/>
      <c r="C581" s="142"/>
      <c r="D581" s="72"/>
      <c r="E581" s="143"/>
      <c r="F581" s="71"/>
      <c r="G581" s="143"/>
      <c r="H581" s="71"/>
      <c r="I581" s="143"/>
      <c r="J581" s="71"/>
      <c r="K581" s="71"/>
      <c r="L581" s="71"/>
      <c r="M581" s="72"/>
      <c r="N581" s="198"/>
      <c r="O581" s="72"/>
      <c r="P581" s="199"/>
      <c r="Q581" s="71"/>
      <c r="R581" s="200"/>
      <c r="S581" s="72"/>
      <c r="T581" s="201"/>
      <c r="U581" s="72"/>
      <c r="V581" s="202"/>
      <c r="W581" s="71"/>
      <c r="X581" s="72"/>
      <c r="Y581" s="202"/>
      <c r="Z581" s="72"/>
      <c r="AA581" s="178"/>
      <c r="AB581" s="178"/>
      <c r="AC581" s="178"/>
      <c r="AD581" s="178"/>
      <c r="AE581" s="178"/>
      <c r="AF581" s="178"/>
      <c r="AG581" s="178"/>
      <c r="AH581" s="178"/>
      <c r="AI581" s="178"/>
      <c r="AJ581" s="178"/>
      <c r="AK581" s="178"/>
      <c r="AL581" s="178"/>
      <c r="AM581" s="178"/>
      <c r="AN581" s="178"/>
      <c r="AO581" s="178"/>
      <c r="AP581" s="178"/>
      <c r="AQ581" s="178"/>
      <c r="AR581" s="178"/>
      <c r="AS581" s="178"/>
    </row>
    <row r="582" ht="16.5" customHeight="1" outlineLevel="1">
      <c r="A582" s="178"/>
      <c r="B582" s="141"/>
      <c r="C582" s="142"/>
      <c r="D582" s="72"/>
      <c r="E582" s="143"/>
      <c r="F582" s="71"/>
      <c r="G582" s="143"/>
      <c r="H582" s="71"/>
      <c r="I582" s="143"/>
      <c r="J582" s="71"/>
      <c r="K582" s="71"/>
      <c r="L582" s="71"/>
      <c r="M582" s="72"/>
      <c r="N582" s="198"/>
      <c r="O582" s="72"/>
      <c r="P582" s="199"/>
      <c r="Q582" s="71"/>
      <c r="R582" s="200"/>
      <c r="S582" s="72"/>
      <c r="T582" s="201"/>
      <c r="U582" s="72"/>
      <c r="V582" s="202"/>
      <c r="W582" s="71"/>
      <c r="X582" s="72"/>
      <c r="Y582" s="202"/>
      <c r="Z582" s="72"/>
      <c r="AA582" s="178"/>
      <c r="AB582" s="178"/>
      <c r="AC582" s="178"/>
      <c r="AD582" s="178"/>
      <c r="AE582" s="178"/>
      <c r="AF582" s="178"/>
      <c r="AG582" s="178"/>
      <c r="AH582" s="178"/>
      <c r="AI582" s="178"/>
      <c r="AJ582" s="178"/>
      <c r="AK582" s="178"/>
      <c r="AL582" s="178"/>
      <c r="AM582" s="178"/>
      <c r="AN582" s="178"/>
      <c r="AO582" s="178"/>
      <c r="AP582" s="178"/>
      <c r="AQ582" s="178"/>
      <c r="AR582" s="178"/>
      <c r="AS582" s="178"/>
    </row>
    <row r="583" ht="16.5" customHeight="1" outlineLevel="1">
      <c r="A583" s="178"/>
      <c r="B583" s="141"/>
      <c r="C583" s="142"/>
      <c r="D583" s="72"/>
      <c r="E583" s="143"/>
      <c r="F583" s="71"/>
      <c r="G583" s="143"/>
      <c r="H583" s="71"/>
      <c r="I583" s="143"/>
      <c r="J583" s="71"/>
      <c r="K583" s="71"/>
      <c r="L583" s="71"/>
      <c r="M583" s="72"/>
      <c r="N583" s="198"/>
      <c r="O583" s="72"/>
      <c r="P583" s="199"/>
      <c r="Q583" s="71"/>
      <c r="R583" s="200"/>
      <c r="S583" s="72"/>
      <c r="T583" s="201"/>
      <c r="U583" s="72"/>
      <c r="V583" s="202"/>
      <c r="W583" s="71"/>
      <c r="X583" s="72"/>
      <c r="Y583" s="202"/>
      <c r="Z583" s="72"/>
      <c r="AA583" s="178"/>
      <c r="AB583" s="178"/>
      <c r="AC583" s="178"/>
      <c r="AD583" s="178"/>
      <c r="AE583" s="178"/>
      <c r="AF583" s="178"/>
      <c r="AG583" s="178"/>
      <c r="AH583" s="178"/>
      <c r="AI583" s="178"/>
      <c r="AJ583" s="178"/>
      <c r="AK583" s="178"/>
      <c r="AL583" s="178"/>
      <c r="AM583" s="178"/>
      <c r="AN583" s="178"/>
      <c r="AO583" s="178"/>
      <c r="AP583" s="178"/>
      <c r="AQ583" s="178"/>
      <c r="AR583" s="178"/>
      <c r="AS583" s="178"/>
    </row>
    <row r="584" ht="16.5" customHeight="1" outlineLevel="1">
      <c r="A584" s="178"/>
      <c r="B584" s="141"/>
      <c r="C584" s="142"/>
      <c r="D584" s="72"/>
      <c r="E584" s="143"/>
      <c r="F584" s="71"/>
      <c r="G584" s="143"/>
      <c r="H584" s="71"/>
      <c r="I584" s="143"/>
      <c r="J584" s="71"/>
      <c r="K584" s="71"/>
      <c r="L584" s="71"/>
      <c r="M584" s="72"/>
      <c r="N584" s="198"/>
      <c r="O584" s="72"/>
      <c r="P584" s="199"/>
      <c r="Q584" s="71"/>
      <c r="R584" s="200"/>
      <c r="S584" s="72"/>
      <c r="T584" s="201"/>
      <c r="U584" s="72"/>
      <c r="V584" s="202"/>
      <c r="W584" s="71"/>
      <c r="X584" s="72"/>
      <c r="Y584" s="202"/>
      <c r="Z584" s="72"/>
      <c r="AA584" s="178"/>
      <c r="AB584" s="178"/>
      <c r="AC584" s="178"/>
      <c r="AD584" s="178"/>
      <c r="AE584" s="178"/>
      <c r="AF584" s="178"/>
      <c r="AG584" s="178"/>
      <c r="AH584" s="178"/>
      <c r="AI584" s="178"/>
      <c r="AJ584" s="178"/>
      <c r="AK584" s="178"/>
      <c r="AL584" s="178"/>
      <c r="AM584" s="178"/>
      <c r="AN584" s="178"/>
      <c r="AO584" s="178"/>
      <c r="AP584" s="178"/>
      <c r="AQ584" s="178"/>
      <c r="AR584" s="178"/>
      <c r="AS584" s="178"/>
    </row>
    <row r="585" ht="16.5" customHeight="1" outlineLevel="1">
      <c r="A585" s="178"/>
      <c r="B585" s="141"/>
      <c r="C585" s="142"/>
      <c r="D585" s="72"/>
      <c r="E585" s="143"/>
      <c r="F585" s="71"/>
      <c r="G585" s="143"/>
      <c r="H585" s="71"/>
      <c r="I585" s="143"/>
      <c r="J585" s="71"/>
      <c r="K585" s="71"/>
      <c r="L585" s="71"/>
      <c r="M585" s="72"/>
      <c r="N585" s="198"/>
      <c r="O585" s="72"/>
      <c r="P585" s="199"/>
      <c r="Q585" s="71"/>
      <c r="R585" s="200"/>
      <c r="S585" s="72"/>
      <c r="T585" s="201"/>
      <c r="U585" s="72"/>
      <c r="V585" s="202"/>
      <c r="W585" s="71"/>
      <c r="X585" s="72"/>
      <c r="Y585" s="202"/>
      <c r="Z585" s="72"/>
      <c r="AA585" s="178"/>
      <c r="AB585" s="178"/>
      <c r="AC585" s="178"/>
      <c r="AD585" s="178"/>
      <c r="AE585" s="178"/>
      <c r="AF585" s="178"/>
      <c r="AG585" s="178"/>
      <c r="AH585" s="178"/>
      <c r="AI585" s="178"/>
      <c r="AJ585" s="178"/>
      <c r="AK585" s="178"/>
      <c r="AL585" s="178"/>
      <c r="AM585" s="178"/>
      <c r="AN585" s="178"/>
      <c r="AO585" s="178"/>
      <c r="AP585" s="178"/>
      <c r="AQ585" s="178"/>
      <c r="AR585" s="178"/>
      <c r="AS585" s="178"/>
    </row>
    <row r="586" ht="16.5" customHeight="1" outlineLevel="1">
      <c r="A586" s="178"/>
      <c r="B586" s="141"/>
      <c r="C586" s="142"/>
      <c r="D586" s="72"/>
      <c r="E586" s="143"/>
      <c r="F586" s="71"/>
      <c r="G586" s="143"/>
      <c r="H586" s="71"/>
      <c r="I586" s="143"/>
      <c r="J586" s="71"/>
      <c r="K586" s="71"/>
      <c r="L586" s="71"/>
      <c r="M586" s="72"/>
      <c r="N586" s="198"/>
      <c r="O586" s="72"/>
      <c r="P586" s="199"/>
      <c r="Q586" s="71"/>
      <c r="R586" s="200"/>
      <c r="S586" s="72"/>
      <c r="T586" s="201"/>
      <c r="U586" s="72"/>
      <c r="V586" s="202"/>
      <c r="W586" s="71"/>
      <c r="X586" s="72"/>
      <c r="Y586" s="202"/>
      <c r="Z586" s="72"/>
      <c r="AA586" s="178"/>
      <c r="AB586" s="178"/>
      <c r="AC586" s="178"/>
      <c r="AD586" s="178"/>
      <c r="AE586" s="178"/>
      <c r="AF586" s="178"/>
      <c r="AG586" s="178"/>
      <c r="AH586" s="178"/>
      <c r="AI586" s="178"/>
      <c r="AJ586" s="178"/>
      <c r="AK586" s="178"/>
      <c r="AL586" s="178"/>
      <c r="AM586" s="178"/>
      <c r="AN586" s="178"/>
      <c r="AO586" s="178"/>
      <c r="AP586" s="178"/>
      <c r="AQ586" s="178"/>
      <c r="AR586" s="178"/>
      <c r="AS586" s="178"/>
    </row>
    <row r="587" ht="16.5" customHeight="1" outlineLevel="1">
      <c r="A587" s="178"/>
      <c r="B587" s="141"/>
      <c r="C587" s="142"/>
      <c r="D587" s="72"/>
      <c r="E587" s="143"/>
      <c r="F587" s="71"/>
      <c r="G587" s="143"/>
      <c r="H587" s="71"/>
      <c r="I587" s="143"/>
      <c r="J587" s="71"/>
      <c r="K587" s="71"/>
      <c r="L587" s="71"/>
      <c r="M587" s="72"/>
      <c r="N587" s="198"/>
      <c r="O587" s="72"/>
      <c r="P587" s="199"/>
      <c r="Q587" s="71"/>
      <c r="R587" s="200"/>
      <c r="S587" s="72"/>
      <c r="T587" s="201"/>
      <c r="U587" s="72"/>
      <c r="V587" s="202"/>
      <c r="W587" s="71"/>
      <c r="X587" s="72"/>
      <c r="Y587" s="202"/>
      <c r="Z587" s="72"/>
      <c r="AA587" s="178"/>
      <c r="AB587" s="178"/>
      <c r="AC587" s="178"/>
      <c r="AD587" s="178"/>
      <c r="AE587" s="178"/>
      <c r="AF587" s="178"/>
      <c r="AG587" s="178"/>
      <c r="AH587" s="178"/>
      <c r="AI587" s="178"/>
      <c r="AJ587" s="178"/>
      <c r="AK587" s="178"/>
      <c r="AL587" s="178"/>
      <c r="AM587" s="178"/>
      <c r="AN587" s="178"/>
      <c r="AO587" s="178"/>
      <c r="AP587" s="178"/>
      <c r="AQ587" s="178"/>
      <c r="AR587" s="178"/>
      <c r="AS587" s="178"/>
    </row>
    <row r="588" ht="16.5" customHeight="1" outlineLevel="1">
      <c r="A588" s="178"/>
      <c r="B588" s="141"/>
      <c r="C588" s="142"/>
      <c r="D588" s="72"/>
      <c r="E588" s="143"/>
      <c r="F588" s="71"/>
      <c r="G588" s="143"/>
      <c r="H588" s="71"/>
      <c r="I588" s="143"/>
      <c r="J588" s="71"/>
      <c r="K588" s="71"/>
      <c r="L588" s="71"/>
      <c r="M588" s="72"/>
      <c r="N588" s="198"/>
      <c r="O588" s="72"/>
      <c r="P588" s="199"/>
      <c r="Q588" s="71"/>
      <c r="R588" s="200"/>
      <c r="S588" s="72"/>
      <c r="T588" s="201"/>
      <c r="U588" s="72"/>
      <c r="V588" s="202"/>
      <c r="W588" s="71"/>
      <c r="X588" s="72"/>
      <c r="Y588" s="202"/>
      <c r="Z588" s="72"/>
      <c r="AA588" s="178"/>
      <c r="AB588" s="178"/>
      <c r="AC588" s="178"/>
      <c r="AD588" s="178"/>
      <c r="AE588" s="178"/>
      <c r="AF588" s="178"/>
      <c r="AG588" s="178"/>
      <c r="AH588" s="178"/>
      <c r="AI588" s="178"/>
      <c r="AJ588" s="178"/>
      <c r="AK588" s="178"/>
      <c r="AL588" s="178"/>
      <c r="AM588" s="178"/>
      <c r="AN588" s="178"/>
      <c r="AO588" s="178"/>
      <c r="AP588" s="178"/>
      <c r="AQ588" s="178"/>
      <c r="AR588" s="178"/>
      <c r="AS588" s="178"/>
    </row>
    <row r="589" ht="16.5" customHeight="1" outlineLevel="1">
      <c r="A589" s="178"/>
      <c r="B589" s="141"/>
      <c r="C589" s="142"/>
      <c r="D589" s="72"/>
      <c r="E589" s="143"/>
      <c r="F589" s="71"/>
      <c r="G589" s="143"/>
      <c r="H589" s="71"/>
      <c r="I589" s="143"/>
      <c r="J589" s="71"/>
      <c r="K589" s="71"/>
      <c r="L589" s="71"/>
      <c r="M589" s="72"/>
      <c r="N589" s="198"/>
      <c r="O589" s="72"/>
      <c r="P589" s="199"/>
      <c r="Q589" s="71"/>
      <c r="R589" s="200"/>
      <c r="S589" s="72"/>
      <c r="T589" s="201"/>
      <c r="U589" s="72"/>
      <c r="V589" s="202"/>
      <c r="W589" s="71"/>
      <c r="X589" s="72"/>
      <c r="Y589" s="202"/>
      <c r="Z589" s="72"/>
      <c r="AA589" s="178"/>
      <c r="AB589" s="178"/>
      <c r="AC589" s="178"/>
      <c r="AD589" s="178"/>
      <c r="AE589" s="178"/>
      <c r="AF589" s="178"/>
      <c r="AG589" s="178"/>
      <c r="AH589" s="178"/>
      <c r="AI589" s="178"/>
      <c r="AJ589" s="178"/>
      <c r="AK589" s="178"/>
      <c r="AL589" s="178"/>
      <c r="AM589" s="178"/>
      <c r="AN589" s="178"/>
      <c r="AO589" s="178"/>
      <c r="AP589" s="178"/>
      <c r="AQ589" s="178"/>
      <c r="AR589" s="178"/>
      <c r="AS589" s="178"/>
    </row>
    <row r="590" ht="16.5" customHeight="1" outlineLevel="1">
      <c r="A590" s="178"/>
      <c r="B590" s="141"/>
      <c r="C590" s="142"/>
      <c r="D590" s="72"/>
      <c r="E590" s="143"/>
      <c r="F590" s="71"/>
      <c r="G590" s="143"/>
      <c r="H590" s="71"/>
      <c r="I590" s="143"/>
      <c r="J590" s="71"/>
      <c r="K590" s="71"/>
      <c r="L590" s="71"/>
      <c r="M590" s="72"/>
      <c r="N590" s="198"/>
      <c r="O590" s="72"/>
      <c r="P590" s="199"/>
      <c r="Q590" s="71"/>
      <c r="R590" s="200"/>
      <c r="S590" s="72"/>
      <c r="T590" s="201"/>
      <c r="U590" s="72"/>
      <c r="V590" s="202"/>
      <c r="W590" s="71"/>
      <c r="X590" s="72"/>
      <c r="Y590" s="202"/>
      <c r="Z590" s="72"/>
      <c r="AA590" s="178"/>
      <c r="AB590" s="178"/>
      <c r="AC590" s="178"/>
      <c r="AD590" s="178"/>
      <c r="AE590" s="178"/>
      <c r="AF590" s="178"/>
      <c r="AG590" s="178"/>
      <c r="AH590" s="178"/>
      <c r="AI590" s="178"/>
      <c r="AJ590" s="178"/>
      <c r="AK590" s="178"/>
      <c r="AL590" s="178"/>
      <c r="AM590" s="178"/>
      <c r="AN590" s="178"/>
      <c r="AO590" s="178"/>
      <c r="AP590" s="178"/>
      <c r="AQ590" s="178"/>
      <c r="AR590" s="178"/>
      <c r="AS590" s="178"/>
    </row>
    <row r="591" ht="16.5" customHeight="1" outlineLevel="1">
      <c r="A591" s="178"/>
      <c r="B591" s="141"/>
      <c r="C591" s="142"/>
      <c r="D591" s="72"/>
      <c r="E591" s="143"/>
      <c r="F591" s="71"/>
      <c r="G591" s="143"/>
      <c r="H591" s="71"/>
      <c r="I591" s="143"/>
      <c r="J591" s="71"/>
      <c r="K591" s="71"/>
      <c r="L591" s="71"/>
      <c r="M591" s="72"/>
      <c r="N591" s="198"/>
      <c r="O591" s="72"/>
      <c r="P591" s="199"/>
      <c r="Q591" s="71"/>
      <c r="R591" s="200"/>
      <c r="S591" s="72"/>
      <c r="T591" s="201"/>
      <c r="U591" s="72"/>
      <c r="V591" s="202"/>
      <c r="W591" s="71"/>
      <c r="X591" s="72"/>
      <c r="Y591" s="202"/>
      <c r="Z591" s="72"/>
      <c r="AA591" s="178"/>
      <c r="AB591" s="178"/>
      <c r="AC591" s="178"/>
      <c r="AD591" s="178"/>
      <c r="AE591" s="178"/>
      <c r="AF591" s="178"/>
      <c r="AG591" s="178"/>
      <c r="AH591" s="178"/>
      <c r="AI591" s="178"/>
      <c r="AJ591" s="178"/>
      <c r="AK591" s="178"/>
      <c r="AL591" s="178"/>
      <c r="AM591" s="178"/>
      <c r="AN591" s="178"/>
      <c r="AO591" s="178"/>
      <c r="AP591" s="178"/>
      <c r="AQ591" s="178"/>
      <c r="AR591" s="178"/>
      <c r="AS591" s="178"/>
    </row>
    <row r="592" ht="16.5" customHeight="1" outlineLevel="1">
      <c r="A592" s="178"/>
      <c r="B592" s="141"/>
      <c r="C592" s="142"/>
      <c r="D592" s="72"/>
      <c r="E592" s="143"/>
      <c r="F592" s="71"/>
      <c r="G592" s="143"/>
      <c r="H592" s="71"/>
      <c r="I592" s="143"/>
      <c r="J592" s="71"/>
      <c r="K592" s="71"/>
      <c r="L592" s="71"/>
      <c r="M592" s="72"/>
      <c r="N592" s="198"/>
      <c r="O592" s="72"/>
      <c r="P592" s="199"/>
      <c r="Q592" s="71"/>
      <c r="R592" s="200"/>
      <c r="S592" s="72"/>
      <c r="T592" s="201"/>
      <c r="U592" s="72"/>
      <c r="V592" s="202"/>
      <c r="W592" s="71"/>
      <c r="X592" s="72"/>
      <c r="Y592" s="202"/>
      <c r="Z592" s="72"/>
      <c r="AA592" s="178"/>
      <c r="AB592" s="178"/>
      <c r="AC592" s="178"/>
      <c r="AD592" s="178"/>
      <c r="AE592" s="178"/>
      <c r="AF592" s="178"/>
      <c r="AG592" s="178"/>
      <c r="AH592" s="178"/>
      <c r="AI592" s="178"/>
      <c r="AJ592" s="178"/>
      <c r="AK592" s="178"/>
      <c r="AL592" s="178"/>
      <c r="AM592" s="178"/>
      <c r="AN592" s="178"/>
      <c r="AO592" s="178"/>
      <c r="AP592" s="178"/>
      <c r="AQ592" s="178"/>
      <c r="AR592" s="178"/>
      <c r="AS592" s="178"/>
    </row>
    <row r="593" ht="16.5" customHeight="1" outlineLevel="1">
      <c r="A593" s="178"/>
      <c r="B593" s="141"/>
      <c r="C593" s="142"/>
      <c r="D593" s="72"/>
      <c r="E593" s="143"/>
      <c r="F593" s="71"/>
      <c r="G593" s="143"/>
      <c r="H593" s="71"/>
      <c r="I593" s="143"/>
      <c r="J593" s="71"/>
      <c r="K593" s="71"/>
      <c r="L593" s="71"/>
      <c r="M593" s="72"/>
      <c r="N593" s="198"/>
      <c r="O593" s="72"/>
      <c r="P593" s="199"/>
      <c r="Q593" s="71"/>
      <c r="R593" s="200"/>
      <c r="S593" s="72"/>
      <c r="T593" s="201"/>
      <c r="U593" s="72"/>
      <c r="V593" s="202"/>
      <c r="W593" s="71"/>
      <c r="X593" s="72"/>
      <c r="Y593" s="202"/>
      <c r="Z593" s="72"/>
      <c r="AA593" s="178"/>
      <c r="AB593" s="178"/>
      <c r="AC593" s="178"/>
      <c r="AD593" s="178"/>
      <c r="AE593" s="178"/>
      <c r="AF593" s="178"/>
      <c r="AG593" s="178"/>
      <c r="AH593" s="178"/>
      <c r="AI593" s="178"/>
      <c r="AJ593" s="178"/>
      <c r="AK593" s="178"/>
      <c r="AL593" s="178"/>
      <c r="AM593" s="178"/>
      <c r="AN593" s="178"/>
      <c r="AO593" s="178"/>
      <c r="AP593" s="178"/>
      <c r="AQ593" s="178"/>
      <c r="AR593" s="178"/>
      <c r="AS593" s="178"/>
    </row>
    <row r="594" ht="16.5" customHeight="1" outlineLevel="1">
      <c r="A594" s="178"/>
      <c r="B594" s="141"/>
      <c r="C594" s="142"/>
      <c r="D594" s="72"/>
      <c r="E594" s="143"/>
      <c r="F594" s="71"/>
      <c r="G594" s="143"/>
      <c r="H594" s="71"/>
      <c r="I594" s="143"/>
      <c r="J594" s="71"/>
      <c r="K594" s="71"/>
      <c r="L594" s="71"/>
      <c r="M594" s="72"/>
      <c r="N594" s="198"/>
      <c r="O594" s="72"/>
      <c r="P594" s="199"/>
      <c r="Q594" s="71"/>
      <c r="R594" s="200"/>
      <c r="S594" s="72"/>
      <c r="T594" s="201"/>
      <c r="U594" s="72"/>
      <c r="V594" s="202"/>
      <c r="W594" s="71"/>
      <c r="X594" s="72"/>
      <c r="Y594" s="202"/>
      <c r="Z594" s="72"/>
      <c r="AA594" s="178"/>
      <c r="AB594" s="178"/>
      <c r="AC594" s="178"/>
      <c r="AD594" s="178"/>
      <c r="AE594" s="178"/>
      <c r="AF594" s="178"/>
      <c r="AG594" s="178"/>
      <c r="AH594" s="178"/>
      <c r="AI594" s="178"/>
      <c r="AJ594" s="178"/>
      <c r="AK594" s="178"/>
      <c r="AL594" s="178"/>
      <c r="AM594" s="178"/>
      <c r="AN594" s="178"/>
      <c r="AO594" s="178"/>
      <c r="AP594" s="178"/>
      <c r="AQ594" s="178"/>
      <c r="AR594" s="178"/>
      <c r="AS594" s="178"/>
    </row>
    <row r="595" ht="16.5" customHeight="1" outlineLevel="1">
      <c r="A595" s="178"/>
      <c r="B595" s="141"/>
      <c r="C595" s="142"/>
      <c r="D595" s="72"/>
      <c r="E595" s="143"/>
      <c r="F595" s="71"/>
      <c r="G595" s="143"/>
      <c r="H595" s="71"/>
      <c r="I595" s="143"/>
      <c r="J595" s="71"/>
      <c r="K595" s="71"/>
      <c r="L595" s="71"/>
      <c r="M595" s="72"/>
      <c r="N595" s="198"/>
      <c r="O595" s="72"/>
      <c r="P595" s="199"/>
      <c r="Q595" s="71"/>
      <c r="R595" s="200"/>
      <c r="S595" s="72"/>
      <c r="T595" s="201"/>
      <c r="U595" s="72"/>
      <c r="V595" s="202"/>
      <c r="W595" s="71"/>
      <c r="X595" s="72"/>
      <c r="Y595" s="202"/>
      <c r="Z595" s="72"/>
      <c r="AA595" s="178"/>
      <c r="AB595" s="178"/>
      <c r="AC595" s="178"/>
      <c r="AD595" s="178"/>
      <c r="AE595" s="178"/>
      <c r="AF595" s="178"/>
      <c r="AG595" s="178"/>
      <c r="AH595" s="178"/>
      <c r="AI595" s="178"/>
      <c r="AJ595" s="178"/>
      <c r="AK595" s="178"/>
      <c r="AL595" s="178"/>
      <c r="AM595" s="178"/>
      <c r="AN595" s="178"/>
      <c r="AO595" s="178"/>
      <c r="AP595" s="178"/>
      <c r="AQ595" s="178"/>
      <c r="AR595" s="178"/>
      <c r="AS595" s="178"/>
    </row>
    <row r="596" ht="16.5" customHeight="1" outlineLevel="1">
      <c r="A596" s="178"/>
      <c r="B596" s="141"/>
      <c r="C596" s="142"/>
      <c r="D596" s="72"/>
      <c r="E596" s="143"/>
      <c r="F596" s="71"/>
      <c r="G596" s="143"/>
      <c r="H596" s="71"/>
      <c r="I596" s="143"/>
      <c r="J596" s="71"/>
      <c r="K596" s="71"/>
      <c r="L596" s="71"/>
      <c r="M596" s="72"/>
      <c r="N596" s="198"/>
      <c r="O596" s="72"/>
      <c r="P596" s="199"/>
      <c r="Q596" s="71"/>
      <c r="R596" s="200"/>
      <c r="S596" s="72"/>
      <c r="T596" s="201"/>
      <c r="U596" s="72"/>
      <c r="V596" s="202"/>
      <c r="W596" s="71"/>
      <c r="X596" s="72"/>
      <c r="Y596" s="202"/>
      <c r="Z596" s="72"/>
      <c r="AA596" s="178"/>
      <c r="AB596" s="178"/>
      <c r="AC596" s="178"/>
      <c r="AD596" s="178"/>
      <c r="AE596" s="178"/>
      <c r="AF596" s="178"/>
      <c r="AG596" s="178"/>
      <c r="AH596" s="178"/>
      <c r="AI596" s="178"/>
      <c r="AJ596" s="178"/>
      <c r="AK596" s="178"/>
      <c r="AL596" s="178"/>
      <c r="AM596" s="178"/>
      <c r="AN596" s="178"/>
      <c r="AO596" s="178"/>
      <c r="AP596" s="178"/>
      <c r="AQ596" s="178"/>
      <c r="AR596" s="178"/>
      <c r="AS596" s="178"/>
    </row>
    <row r="597" ht="16.5" customHeight="1" outlineLevel="1">
      <c r="A597" s="178"/>
      <c r="B597" s="141"/>
      <c r="C597" s="142"/>
      <c r="D597" s="72"/>
      <c r="E597" s="143"/>
      <c r="F597" s="71"/>
      <c r="G597" s="143"/>
      <c r="H597" s="71"/>
      <c r="I597" s="143"/>
      <c r="J597" s="71"/>
      <c r="K597" s="71"/>
      <c r="L597" s="71"/>
      <c r="M597" s="72"/>
      <c r="N597" s="198"/>
      <c r="O597" s="72"/>
      <c r="P597" s="199"/>
      <c r="Q597" s="71"/>
      <c r="R597" s="200"/>
      <c r="S597" s="72"/>
      <c r="T597" s="201"/>
      <c r="U597" s="72"/>
      <c r="V597" s="202"/>
      <c r="W597" s="71"/>
      <c r="X597" s="72"/>
      <c r="Y597" s="202"/>
      <c r="Z597" s="72"/>
      <c r="AA597" s="178"/>
      <c r="AB597" s="178"/>
      <c r="AC597" s="178"/>
      <c r="AD597" s="178"/>
      <c r="AE597" s="178"/>
      <c r="AF597" s="178"/>
      <c r="AG597" s="178"/>
      <c r="AH597" s="178"/>
      <c r="AI597" s="178"/>
      <c r="AJ597" s="178"/>
      <c r="AK597" s="178"/>
      <c r="AL597" s="178"/>
      <c r="AM597" s="178"/>
      <c r="AN597" s="178"/>
      <c r="AO597" s="178"/>
      <c r="AP597" s="178"/>
      <c r="AQ597" s="178"/>
      <c r="AR597" s="178"/>
      <c r="AS597" s="178"/>
    </row>
    <row r="598" ht="16.5" customHeight="1" outlineLevel="1">
      <c r="A598" s="178"/>
      <c r="B598" s="141"/>
      <c r="C598" s="142"/>
      <c r="D598" s="72"/>
      <c r="E598" s="143"/>
      <c r="F598" s="71"/>
      <c r="G598" s="143"/>
      <c r="H598" s="71"/>
      <c r="I598" s="143"/>
      <c r="J598" s="71"/>
      <c r="K598" s="71"/>
      <c r="L598" s="71"/>
      <c r="M598" s="72"/>
      <c r="N598" s="198"/>
      <c r="O598" s="72"/>
      <c r="P598" s="199"/>
      <c r="Q598" s="71"/>
      <c r="R598" s="200"/>
      <c r="S598" s="72"/>
      <c r="T598" s="201"/>
      <c r="U598" s="72"/>
      <c r="V598" s="202"/>
      <c r="W598" s="71"/>
      <c r="X598" s="72"/>
      <c r="Y598" s="202"/>
      <c r="Z598" s="72"/>
      <c r="AA598" s="178"/>
      <c r="AB598" s="178"/>
      <c r="AC598" s="178"/>
      <c r="AD598" s="178"/>
      <c r="AE598" s="178"/>
      <c r="AF598" s="178"/>
      <c r="AG598" s="178"/>
      <c r="AH598" s="178"/>
      <c r="AI598" s="178"/>
      <c r="AJ598" s="178"/>
      <c r="AK598" s="178"/>
      <c r="AL598" s="178"/>
      <c r="AM598" s="178"/>
      <c r="AN598" s="178"/>
      <c r="AO598" s="178"/>
      <c r="AP598" s="178"/>
      <c r="AQ598" s="178"/>
      <c r="AR598" s="178"/>
      <c r="AS598" s="178"/>
    </row>
    <row r="599" ht="16.5" customHeight="1" outlineLevel="1">
      <c r="A599" s="178"/>
      <c r="B599" s="141"/>
      <c r="C599" s="142"/>
      <c r="D599" s="72"/>
      <c r="E599" s="143"/>
      <c r="F599" s="71"/>
      <c r="G599" s="143"/>
      <c r="H599" s="71"/>
      <c r="I599" s="143"/>
      <c r="J599" s="71"/>
      <c r="K599" s="71"/>
      <c r="L599" s="71"/>
      <c r="M599" s="72"/>
      <c r="N599" s="198"/>
      <c r="O599" s="72"/>
      <c r="P599" s="199"/>
      <c r="Q599" s="71"/>
      <c r="R599" s="200"/>
      <c r="S599" s="72"/>
      <c r="T599" s="201"/>
      <c r="U599" s="72"/>
      <c r="V599" s="202"/>
      <c r="W599" s="71"/>
      <c r="X599" s="72"/>
      <c r="Y599" s="202"/>
      <c r="Z599" s="72"/>
      <c r="AA599" s="178"/>
      <c r="AB599" s="178"/>
      <c r="AC599" s="178"/>
      <c r="AD599" s="178"/>
      <c r="AE599" s="178"/>
      <c r="AF599" s="178"/>
      <c r="AG599" s="178"/>
      <c r="AH599" s="178"/>
      <c r="AI599" s="178"/>
      <c r="AJ599" s="178"/>
      <c r="AK599" s="178"/>
      <c r="AL599" s="178"/>
      <c r="AM599" s="178"/>
      <c r="AN599" s="178"/>
      <c r="AO599" s="178"/>
      <c r="AP599" s="178"/>
      <c r="AQ599" s="178"/>
      <c r="AR599" s="178"/>
      <c r="AS599" s="178"/>
    </row>
    <row r="600" ht="16.5" customHeight="1" outlineLevel="1">
      <c r="A600" s="178"/>
      <c r="B600" s="141"/>
      <c r="C600" s="142"/>
      <c r="D600" s="72"/>
      <c r="E600" s="143"/>
      <c r="F600" s="71"/>
      <c r="G600" s="143"/>
      <c r="H600" s="71"/>
      <c r="I600" s="143"/>
      <c r="J600" s="71"/>
      <c r="K600" s="71"/>
      <c r="L600" s="71"/>
      <c r="M600" s="72"/>
      <c r="N600" s="198"/>
      <c r="O600" s="72"/>
      <c r="P600" s="199"/>
      <c r="Q600" s="71"/>
      <c r="R600" s="200"/>
      <c r="S600" s="72"/>
      <c r="T600" s="201"/>
      <c r="U600" s="72"/>
      <c r="V600" s="202"/>
      <c r="W600" s="71"/>
      <c r="X600" s="72"/>
      <c r="Y600" s="202"/>
      <c r="Z600" s="72"/>
      <c r="AA600" s="178"/>
      <c r="AB600" s="178"/>
      <c r="AC600" s="178"/>
      <c r="AD600" s="178"/>
      <c r="AE600" s="178"/>
      <c r="AF600" s="178"/>
      <c r="AG600" s="178"/>
      <c r="AH600" s="178"/>
      <c r="AI600" s="178"/>
      <c r="AJ600" s="178"/>
      <c r="AK600" s="178"/>
      <c r="AL600" s="178"/>
      <c r="AM600" s="178"/>
      <c r="AN600" s="178"/>
      <c r="AO600" s="178"/>
      <c r="AP600" s="178"/>
      <c r="AQ600" s="178"/>
      <c r="AR600" s="178"/>
      <c r="AS600" s="178"/>
    </row>
    <row r="601" ht="16.5" customHeight="1" outlineLevel="1">
      <c r="A601" s="178"/>
      <c r="B601" s="141"/>
      <c r="C601" s="142"/>
      <c r="D601" s="72"/>
      <c r="E601" s="143"/>
      <c r="F601" s="71"/>
      <c r="G601" s="143"/>
      <c r="H601" s="71"/>
      <c r="I601" s="143"/>
      <c r="J601" s="71"/>
      <c r="K601" s="71"/>
      <c r="L601" s="71"/>
      <c r="M601" s="72"/>
      <c r="N601" s="198"/>
      <c r="O601" s="72"/>
      <c r="P601" s="199"/>
      <c r="Q601" s="71"/>
      <c r="R601" s="200"/>
      <c r="S601" s="72"/>
      <c r="T601" s="201"/>
      <c r="U601" s="72"/>
      <c r="V601" s="202"/>
      <c r="W601" s="71"/>
      <c r="X601" s="72"/>
      <c r="Y601" s="202"/>
      <c r="Z601" s="72"/>
      <c r="AA601" s="178"/>
      <c r="AB601" s="178"/>
      <c r="AC601" s="178"/>
      <c r="AD601" s="178"/>
      <c r="AE601" s="178"/>
      <c r="AF601" s="178"/>
      <c r="AG601" s="178"/>
      <c r="AH601" s="178"/>
      <c r="AI601" s="178"/>
      <c r="AJ601" s="178"/>
      <c r="AK601" s="178"/>
      <c r="AL601" s="178"/>
      <c r="AM601" s="178"/>
      <c r="AN601" s="178"/>
      <c r="AO601" s="178"/>
      <c r="AP601" s="178"/>
      <c r="AQ601" s="178"/>
      <c r="AR601" s="178"/>
      <c r="AS601" s="178"/>
    </row>
    <row r="602" ht="16.5" customHeight="1" outlineLevel="1">
      <c r="A602" s="178"/>
      <c r="B602" s="141"/>
      <c r="C602" s="142"/>
      <c r="D602" s="72"/>
      <c r="E602" s="143"/>
      <c r="F602" s="71"/>
      <c r="G602" s="143"/>
      <c r="H602" s="71"/>
      <c r="I602" s="143"/>
      <c r="J602" s="71"/>
      <c r="K602" s="71"/>
      <c r="L602" s="71"/>
      <c r="M602" s="72"/>
      <c r="N602" s="198"/>
      <c r="O602" s="72"/>
      <c r="P602" s="199"/>
      <c r="Q602" s="71"/>
      <c r="R602" s="200"/>
      <c r="S602" s="72"/>
      <c r="T602" s="201"/>
      <c r="U602" s="72"/>
      <c r="V602" s="202"/>
      <c r="W602" s="71"/>
      <c r="X602" s="72"/>
      <c r="Y602" s="202"/>
      <c r="Z602" s="72"/>
      <c r="AA602" s="178"/>
      <c r="AB602" s="178"/>
      <c r="AC602" s="178"/>
      <c r="AD602" s="178"/>
      <c r="AE602" s="178"/>
      <c r="AF602" s="178"/>
      <c r="AG602" s="178"/>
      <c r="AH602" s="178"/>
      <c r="AI602" s="178"/>
      <c r="AJ602" s="178"/>
      <c r="AK602" s="178"/>
      <c r="AL602" s="178"/>
      <c r="AM602" s="178"/>
      <c r="AN602" s="178"/>
      <c r="AO602" s="178"/>
      <c r="AP602" s="178"/>
      <c r="AQ602" s="178"/>
      <c r="AR602" s="178"/>
      <c r="AS602" s="178"/>
    </row>
    <row r="603" ht="16.5" customHeight="1" outlineLevel="1">
      <c r="A603" s="178"/>
      <c r="B603" s="141"/>
      <c r="C603" s="142"/>
      <c r="D603" s="72"/>
      <c r="E603" s="143"/>
      <c r="F603" s="71"/>
      <c r="G603" s="143"/>
      <c r="H603" s="71"/>
      <c r="I603" s="143"/>
      <c r="J603" s="71"/>
      <c r="K603" s="71"/>
      <c r="L603" s="71"/>
      <c r="M603" s="72"/>
      <c r="N603" s="198"/>
      <c r="O603" s="72"/>
      <c r="P603" s="199"/>
      <c r="Q603" s="71"/>
      <c r="R603" s="200"/>
      <c r="S603" s="72"/>
      <c r="T603" s="201"/>
      <c r="U603" s="72"/>
      <c r="V603" s="202"/>
      <c r="W603" s="71"/>
      <c r="X603" s="72"/>
      <c r="Y603" s="202"/>
      <c r="Z603" s="72"/>
      <c r="AA603" s="178"/>
      <c r="AB603" s="178"/>
      <c r="AC603" s="178"/>
      <c r="AD603" s="178"/>
      <c r="AE603" s="178"/>
      <c r="AF603" s="178"/>
      <c r="AG603" s="178"/>
      <c r="AH603" s="178"/>
      <c r="AI603" s="178"/>
      <c r="AJ603" s="178"/>
      <c r="AK603" s="178"/>
      <c r="AL603" s="178"/>
      <c r="AM603" s="178"/>
      <c r="AN603" s="178"/>
      <c r="AO603" s="178"/>
      <c r="AP603" s="178"/>
      <c r="AQ603" s="178"/>
      <c r="AR603" s="178"/>
      <c r="AS603" s="178"/>
    </row>
    <row r="604" ht="16.5" customHeight="1" outlineLevel="1">
      <c r="A604" s="178"/>
      <c r="B604" s="141"/>
      <c r="C604" s="142"/>
      <c r="D604" s="72"/>
      <c r="E604" s="143"/>
      <c r="F604" s="71"/>
      <c r="G604" s="143"/>
      <c r="H604" s="71"/>
      <c r="I604" s="143"/>
      <c r="J604" s="71"/>
      <c r="K604" s="71"/>
      <c r="L604" s="71"/>
      <c r="M604" s="72"/>
      <c r="N604" s="198"/>
      <c r="O604" s="72"/>
      <c r="P604" s="199"/>
      <c r="Q604" s="71"/>
      <c r="R604" s="200"/>
      <c r="S604" s="72"/>
      <c r="T604" s="201"/>
      <c r="U604" s="72"/>
      <c r="V604" s="202"/>
      <c r="W604" s="71"/>
      <c r="X604" s="72"/>
      <c r="Y604" s="202"/>
      <c r="Z604" s="72"/>
      <c r="AA604" s="178"/>
      <c r="AB604" s="178"/>
      <c r="AC604" s="178"/>
      <c r="AD604" s="178"/>
      <c r="AE604" s="178"/>
      <c r="AF604" s="178"/>
      <c r="AG604" s="178"/>
      <c r="AH604" s="178"/>
      <c r="AI604" s="178"/>
      <c r="AJ604" s="178"/>
      <c r="AK604" s="178"/>
      <c r="AL604" s="178"/>
      <c r="AM604" s="178"/>
      <c r="AN604" s="178"/>
      <c r="AO604" s="178"/>
      <c r="AP604" s="178"/>
      <c r="AQ604" s="178"/>
      <c r="AR604" s="178"/>
      <c r="AS604" s="178"/>
    </row>
    <row r="605" ht="16.5" customHeight="1" outlineLevel="1">
      <c r="A605" s="178"/>
      <c r="B605" s="141"/>
      <c r="C605" s="142"/>
      <c r="D605" s="72"/>
      <c r="E605" s="143"/>
      <c r="F605" s="71"/>
      <c r="G605" s="143"/>
      <c r="H605" s="71"/>
      <c r="I605" s="143"/>
      <c r="J605" s="71"/>
      <c r="K605" s="71"/>
      <c r="L605" s="71"/>
      <c r="M605" s="72"/>
      <c r="N605" s="198"/>
      <c r="O605" s="72"/>
      <c r="P605" s="199"/>
      <c r="Q605" s="71"/>
      <c r="R605" s="200"/>
      <c r="S605" s="72"/>
      <c r="T605" s="201"/>
      <c r="U605" s="72"/>
      <c r="V605" s="202"/>
      <c r="W605" s="71"/>
      <c r="X605" s="72"/>
      <c r="Y605" s="202"/>
      <c r="Z605" s="72"/>
      <c r="AA605" s="178"/>
      <c r="AB605" s="178"/>
      <c r="AC605" s="178"/>
      <c r="AD605" s="178"/>
      <c r="AE605" s="178"/>
      <c r="AF605" s="178"/>
      <c r="AG605" s="178"/>
      <c r="AH605" s="178"/>
      <c r="AI605" s="178"/>
      <c r="AJ605" s="178"/>
      <c r="AK605" s="178"/>
      <c r="AL605" s="178"/>
      <c r="AM605" s="178"/>
      <c r="AN605" s="178"/>
      <c r="AO605" s="178"/>
      <c r="AP605" s="178"/>
      <c r="AQ605" s="178"/>
      <c r="AR605" s="178"/>
      <c r="AS605" s="178"/>
    </row>
    <row r="606" ht="16.5" customHeight="1" outlineLevel="1">
      <c r="A606" s="178"/>
      <c r="B606" s="141"/>
      <c r="C606" s="142"/>
      <c r="D606" s="72"/>
      <c r="E606" s="143"/>
      <c r="F606" s="71"/>
      <c r="G606" s="143"/>
      <c r="H606" s="71"/>
      <c r="I606" s="143"/>
      <c r="J606" s="71"/>
      <c r="K606" s="71"/>
      <c r="L606" s="71"/>
      <c r="M606" s="72"/>
      <c r="N606" s="198"/>
      <c r="O606" s="72"/>
      <c r="P606" s="199"/>
      <c r="Q606" s="71"/>
      <c r="R606" s="200"/>
      <c r="S606" s="72"/>
      <c r="T606" s="201"/>
      <c r="U606" s="72"/>
      <c r="V606" s="202"/>
      <c r="W606" s="71"/>
      <c r="X606" s="72"/>
      <c r="Y606" s="202"/>
      <c r="Z606" s="72"/>
      <c r="AA606" s="178"/>
      <c r="AB606" s="178"/>
      <c r="AC606" s="178"/>
      <c r="AD606" s="178"/>
      <c r="AE606" s="178"/>
      <c r="AF606" s="178"/>
      <c r="AG606" s="178"/>
      <c r="AH606" s="178"/>
      <c r="AI606" s="178"/>
      <c r="AJ606" s="178"/>
      <c r="AK606" s="178"/>
      <c r="AL606" s="178"/>
      <c r="AM606" s="178"/>
      <c r="AN606" s="178"/>
      <c r="AO606" s="178"/>
      <c r="AP606" s="178"/>
      <c r="AQ606" s="178"/>
      <c r="AR606" s="178"/>
      <c r="AS606" s="178"/>
    </row>
    <row r="607" ht="16.5" customHeight="1" outlineLevel="1">
      <c r="A607" s="178"/>
      <c r="B607" s="141"/>
      <c r="C607" s="142"/>
      <c r="D607" s="72"/>
      <c r="E607" s="143"/>
      <c r="F607" s="71"/>
      <c r="G607" s="143"/>
      <c r="H607" s="71"/>
      <c r="I607" s="143"/>
      <c r="J607" s="71"/>
      <c r="K607" s="71"/>
      <c r="L607" s="71"/>
      <c r="M607" s="72"/>
      <c r="N607" s="198"/>
      <c r="O607" s="72"/>
      <c r="P607" s="199"/>
      <c r="Q607" s="71"/>
      <c r="R607" s="200"/>
      <c r="S607" s="72"/>
      <c r="T607" s="201"/>
      <c r="U607" s="72"/>
      <c r="V607" s="202"/>
      <c r="W607" s="71"/>
      <c r="X607" s="72"/>
      <c r="Y607" s="202"/>
      <c r="Z607" s="72"/>
      <c r="AA607" s="178"/>
      <c r="AB607" s="178"/>
      <c r="AC607" s="178"/>
      <c r="AD607" s="178"/>
      <c r="AE607" s="178"/>
      <c r="AF607" s="178"/>
      <c r="AG607" s="178"/>
      <c r="AH607" s="178"/>
      <c r="AI607" s="178"/>
      <c r="AJ607" s="178"/>
      <c r="AK607" s="178"/>
      <c r="AL607" s="178"/>
      <c r="AM607" s="178"/>
      <c r="AN607" s="178"/>
      <c r="AO607" s="178"/>
      <c r="AP607" s="178"/>
      <c r="AQ607" s="178"/>
      <c r="AR607" s="178"/>
      <c r="AS607" s="178"/>
    </row>
    <row r="608" ht="16.5" customHeight="1" outlineLevel="1">
      <c r="A608" s="178"/>
      <c r="B608" s="141"/>
      <c r="C608" s="142"/>
      <c r="D608" s="72"/>
      <c r="E608" s="143"/>
      <c r="F608" s="71"/>
      <c r="G608" s="143"/>
      <c r="H608" s="71"/>
      <c r="I608" s="143"/>
      <c r="J608" s="71"/>
      <c r="K608" s="71"/>
      <c r="L608" s="71"/>
      <c r="M608" s="72"/>
      <c r="N608" s="198"/>
      <c r="O608" s="72"/>
      <c r="P608" s="199"/>
      <c r="Q608" s="71"/>
      <c r="R608" s="200"/>
      <c r="S608" s="72"/>
      <c r="T608" s="201"/>
      <c r="U608" s="72"/>
      <c r="V608" s="202"/>
      <c r="W608" s="71"/>
      <c r="X608" s="72"/>
      <c r="Y608" s="202"/>
      <c r="Z608" s="72"/>
      <c r="AA608" s="178"/>
      <c r="AB608" s="178"/>
      <c r="AC608" s="178"/>
      <c r="AD608" s="178"/>
      <c r="AE608" s="178"/>
      <c r="AF608" s="178"/>
      <c r="AG608" s="178"/>
      <c r="AH608" s="178"/>
      <c r="AI608" s="178"/>
      <c r="AJ608" s="178"/>
      <c r="AK608" s="178"/>
      <c r="AL608" s="178"/>
      <c r="AM608" s="178"/>
      <c r="AN608" s="178"/>
      <c r="AO608" s="178"/>
      <c r="AP608" s="178"/>
      <c r="AQ608" s="178"/>
      <c r="AR608" s="178"/>
      <c r="AS608" s="178"/>
    </row>
    <row r="609" ht="16.5" customHeight="1" outlineLevel="1">
      <c r="A609" s="178"/>
      <c r="B609" s="141"/>
      <c r="C609" s="142"/>
      <c r="D609" s="72"/>
      <c r="E609" s="143"/>
      <c r="F609" s="71"/>
      <c r="G609" s="143"/>
      <c r="H609" s="71"/>
      <c r="I609" s="143"/>
      <c r="J609" s="71"/>
      <c r="K609" s="71"/>
      <c r="L609" s="71"/>
      <c r="M609" s="72"/>
      <c r="N609" s="198"/>
      <c r="O609" s="72"/>
      <c r="P609" s="199"/>
      <c r="Q609" s="71"/>
      <c r="R609" s="200"/>
      <c r="S609" s="72"/>
      <c r="T609" s="201"/>
      <c r="U609" s="72"/>
      <c r="V609" s="202"/>
      <c r="W609" s="71"/>
      <c r="X609" s="72"/>
      <c r="Y609" s="202"/>
      <c r="Z609" s="72"/>
      <c r="AA609" s="178"/>
      <c r="AB609" s="178"/>
      <c r="AC609" s="178"/>
      <c r="AD609" s="178"/>
      <c r="AE609" s="178"/>
      <c r="AF609" s="178"/>
      <c r="AG609" s="178"/>
      <c r="AH609" s="178"/>
      <c r="AI609" s="178"/>
      <c r="AJ609" s="178"/>
      <c r="AK609" s="178"/>
      <c r="AL609" s="178"/>
      <c r="AM609" s="178"/>
      <c r="AN609" s="178"/>
      <c r="AO609" s="178"/>
      <c r="AP609" s="178"/>
      <c r="AQ609" s="178"/>
      <c r="AR609" s="178"/>
      <c r="AS609" s="178"/>
    </row>
    <row r="610" ht="16.5" customHeight="1" outlineLevel="1">
      <c r="A610" s="178"/>
      <c r="B610" s="141"/>
      <c r="C610" s="142"/>
      <c r="D610" s="72"/>
      <c r="E610" s="143"/>
      <c r="F610" s="71"/>
      <c r="G610" s="143"/>
      <c r="H610" s="71"/>
      <c r="I610" s="143"/>
      <c r="J610" s="71"/>
      <c r="K610" s="71"/>
      <c r="L610" s="71"/>
      <c r="M610" s="72"/>
      <c r="N610" s="198"/>
      <c r="O610" s="72"/>
      <c r="P610" s="199"/>
      <c r="Q610" s="71"/>
      <c r="R610" s="200"/>
      <c r="S610" s="72"/>
      <c r="T610" s="201"/>
      <c r="U610" s="72"/>
      <c r="V610" s="202"/>
      <c r="W610" s="71"/>
      <c r="X610" s="72"/>
      <c r="Y610" s="202"/>
      <c r="Z610" s="72"/>
      <c r="AA610" s="178"/>
      <c r="AB610" s="178"/>
      <c r="AC610" s="178"/>
      <c r="AD610" s="178"/>
      <c r="AE610" s="178"/>
      <c r="AF610" s="178"/>
      <c r="AG610" s="178"/>
      <c r="AH610" s="178"/>
      <c r="AI610" s="178"/>
      <c r="AJ610" s="178"/>
      <c r="AK610" s="178"/>
      <c r="AL610" s="178"/>
      <c r="AM610" s="178"/>
      <c r="AN610" s="178"/>
      <c r="AO610" s="178"/>
      <c r="AP610" s="178"/>
      <c r="AQ610" s="178"/>
      <c r="AR610" s="178"/>
      <c r="AS610" s="178"/>
    </row>
    <row r="611" ht="16.5" customHeight="1" outlineLevel="1">
      <c r="A611" s="178"/>
      <c r="B611" s="141"/>
      <c r="C611" s="142"/>
      <c r="D611" s="72"/>
      <c r="E611" s="143"/>
      <c r="F611" s="71"/>
      <c r="G611" s="143"/>
      <c r="H611" s="71"/>
      <c r="I611" s="143"/>
      <c r="J611" s="71"/>
      <c r="K611" s="71"/>
      <c r="L611" s="71"/>
      <c r="M611" s="72"/>
      <c r="N611" s="198"/>
      <c r="O611" s="72"/>
      <c r="P611" s="199"/>
      <c r="Q611" s="71"/>
      <c r="R611" s="200"/>
      <c r="S611" s="72"/>
      <c r="T611" s="201"/>
      <c r="U611" s="72"/>
      <c r="V611" s="202"/>
      <c r="W611" s="71"/>
      <c r="X611" s="72"/>
      <c r="Y611" s="202"/>
      <c r="Z611" s="72"/>
      <c r="AA611" s="178"/>
      <c r="AB611" s="178"/>
      <c r="AC611" s="178"/>
      <c r="AD611" s="178"/>
      <c r="AE611" s="178"/>
      <c r="AF611" s="178"/>
      <c r="AG611" s="178"/>
      <c r="AH611" s="178"/>
      <c r="AI611" s="178"/>
      <c r="AJ611" s="178"/>
      <c r="AK611" s="178"/>
      <c r="AL611" s="178"/>
      <c r="AM611" s="178"/>
      <c r="AN611" s="178"/>
      <c r="AO611" s="178"/>
      <c r="AP611" s="178"/>
      <c r="AQ611" s="178"/>
      <c r="AR611" s="178"/>
      <c r="AS611" s="178"/>
    </row>
    <row r="612" ht="16.5" customHeight="1" outlineLevel="1">
      <c r="A612" s="178"/>
      <c r="B612" s="141"/>
      <c r="C612" s="142"/>
      <c r="D612" s="72"/>
      <c r="E612" s="143"/>
      <c r="F612" s="71"/>
      <c r="G612" s="143"/>
      <c r="H612" s="71"/>
      <c r="I612" s="143"/>
      <c r="J612" s="71"/>
      <c r="K612" s="71"/>
      <c r="L612" s="71"/>
      <c r="M612" s="72"/>
      <c r="N612" s="198"/>
      <c r="O612" s="72"/>
      <c r="P612" s="199"/>
      <c r="Q612" s="71"/>
      <c r="R612" s="200"/>
      <c r="S612" s="72"/>
      <c r="T612" s="201"/>
      <c r="U612" s="72"/>
      <c r="V612" s="202"/>
      <c r="W612" s="71"/>
      <c r="X612" s="72"/>
      <c r="Y612" s="202"/>
      <c r="Z612" s="72"/>
      <c r="AA612" s="178"/>
      <c r="AB612" s="178"/>
      <c r="AC612" s="178"/>
      <c r="AD612" s="178"/>
      <c r="AE612" s="178"/>
      <c r="AF612" s="178"/>
      <c r="AG612" s="178"/>
      <c r="AH612" s="178"/>
      <c r="AI612" s="178"/>
      <c r="AJ612" s="178"/>
      <c r="AK612" s="178"/>
      <c r="AL612" s="178"/>
      <c r="AM612" s="178"/>
      <c r="AN612" s="178"/>
      <c r="AO612" s="178"/>
      <c r="AP612" s="178"/>
      <c r="AQ612" s="178"/>
      <c r="AR612" s="178"/>
      <c r="AS612" s="178"/>
    </row>
    <row r="613" ht="16.5" customHeight="1" outlineLevel="1">
      <c r="A613" s="178"/>
      <c r="B613" s="141"/>
      <c r="C613" s="142"/>
      <c r="D613" s="72"/>
      <c r="E613" s="143"/>
      <c r="F613" s="71"/>
      <c r="G613" s="143"/>
      <c r="H613" s="71"/>
      <c r="I613" s="143"/>
      <c r="J613" s="71"/>
      <c r="K613" s="71"/>
      <c r="L613" s="71"/>
      <c r="M613" s="72"/>
      <c r="N613" s="198"/>
      <c r="O613" s="72"/>
      <c r="P613" s="199"/>
      <c r="Q613" s="71"/>
      <c r="R613" s="200"/>
      <c r="S613" s="72"/>
      <c r="T613" s="201"/>
      <c r="U613" s="72"/>
      <c r="V613" s="202"/>
      <c r="W613" s="71"/>
      <c r="X613" s="72"/>
      <c r="Y613" s="202"/>
      <c r="Z613" s="72"/>
      <c r="AA613" s="178"/>
      <c r="AB613" s="178"/>
      <c r="AC613" s="178"/>
      <c r="AD613" s="178"/>
      <c r="AE613" s="178"/>
      <c r="AF613" s="178"/>
      <c r="AG613" s="178"/>
      <c r="AH613" s="178"/>
      <c r="AI613" s="178"/>
      <c r="AJ613" s="178"/>
      <c r="AK613" s="178"/>
      <c r="AL613" s="178"/>
      <c r="AM613" s="178"/>
      <c r="AN613" s="178"/>
      <c r="AO613" s="178"/>
      <c r="AP613" s="178"/>
      <c r="AQ613" s="178"/>
      <c r="AR613" s="178"/>
      <c r="AS613" s="178"/>
    </row>
    <row r="614" ht="16.5" customHeight="1" outlineLevel="1">
      <c r="A614" s="178"/>
      <c r="B614" s="141"/>
      <c r="C614" s="142"/>
      <c r="D614" s="72"/>
      <c r="E614" s="143"/>
      <c r="F614" s="71"/>
      <c r="G614" s="143"/>
      <c r="H614" s="71"/>
      <c r="I614" s="143"/>
      <c r="J614" s="71"/>
      <c r="K614" s="71"/>
      <c r="L614" s="71"/>
      <c r="M614" s="72"/>
      <c r="N614" s="198"/>
      <c r="O614" s="72"/>
      <c r="P614" s="199"/>
      <c r="Q614" s="71"/>
      <c r="R614" s="200"/>
      <c r="S614" s="72"/>
      <c r="T614" s="201"/>
      <c r="U614" s="72"/>
      <c r="V614" s="202"/>
      <c r="W614" s="71"/>
      <c r="X614" s="72"/>
      <c r="Y614" s="202"/>
      <c r="Z614" s="72"/>
      <c r="AA614" s="178"/>
      <c r="AB614" s="178"/>
      <c r="AC614" s="178"/>
      <c r="AD614" s="178"/>
      <c r="AE614" s="178"/>
      <c r="AF614" s="178"/>
      <c r="AG614" s="178"/>
      <c r="AH614" s="178"/>
      <c r="AI614" s="178"/>
      <c r="AJ614" s="178"/>
      <c r="AK614" s="178"/>
      <c r="AL614" s="178"/>
      <c r="AM614" s="178"/>
      <c r="AN614" s="178"/>
      <c r="AO614" s="178"/>
      <c r="AP614" s="178"/>
      <c r="AQ614" s="178"/>
      <c r="AR614" s="178"/>
      <c r="AS614" s="178"/>
    </row>
    <row r="615" ht="16.5" customHeight="1" outlineLevel="1">
      <c r="A615" s="178"/>
      <c r="B615" s="141"/>
      <c r="C615" s="142"/>
      <c r="D615" s="72"/>
      <c r="E615" s="143"/>
      <c r="F615" s="71"/>
      <c r="G615" s="143"/>
      <c r="H615" s="71"/>
      <c r="I615" s="143"/>
      <c r="J615" s="71"/>
      <c r="K615" s="71"/>
      <c r="L615" s="71"/>
      <c r="M615" s="72"/>
      <c r="N615" s="198"/>
      <c r="O615" s="72"/>
      <c r="P615" s="199"/>
      <c r="Q615" s="71"/>
      <c r="R615" s="200"/>
      <c r="S615" s="72"/>
      <c r="T615" s="201"/>
      <c r="U615" s="72"/>
      <c r="V615" s="202"/>
      <c r="W615" s="71"/>
      <c r="X615" s="72"/>
      <c r="Y615" s="202"/>
      <c r="Z615" s="72"/>
      <c r="AA615" s="178"/>
      <c r="AB615" s="178"/>
      <c r="AC615" s="178"/>
      <c r="AD615" s="178"/>
      <c r="AE615" s="178"/>
      <c r="AF615" s="178"/>
      <c r="AG615" s="178"/>
      <c r="AH615" s="178"/>
      <c r="AI615" s="178"/>
      <c r="AJ615" s="178"/>
      <c r="AK615" s="178"/>
      <c r="AL615" s="178"/>
      <c r="AM615" s="178"/>
      <c r="AN615" s="178"/>
      <c r="AO615" s="178"/>
      <c r="AP615" s="178"/>
      <c r="AQ615" s="178"/>
      <c r="AR615" s="178"/>
      <c r="AS615" s="178"/>
    </row>
    <row r="616" ht="16.5" customHeight="1" outlineLevel="1">
      <c r="A616" s="178"/>
      <c r="B616" s="141"/>
      <c r="C616" s="142"/>
      <c r="D616" s="72"/>
      <c r="E616" s="143"/>
      <c r="F616" s="71"/>
      <c r="G616" s="143"/>
      <c r="H616" s="71"/>
      <c r="I616" s="143"/>
      <c r="J616" s="71"/>
      <c r="K616" s="71"/>
      <c r="L616" s="71"/>
      <c r="M616" s="72"/>
      <c r="N616" s="198"/>
      <c r="O616" s="72"/>
      <c r="P616" s="199"/>
      <c r="Q616" s="71"/>
      <c r="R616" s="200"/>
      <c r="S616" s="72"/>
      <c r="T616" s="201"/>
      <c r="U616" s="72"/>
      <c r="V616" s="202"/>
      <c r="W616" s="71"/>
      <c r="X616" s="72"/>
      <c r="Y616" s="202"/>
      <c r="Z616" s="72"/>
      <c r="AA616" s="178"/>
      <c r="AB616" s="178"/>
      <c r="AC616" s="178"/>
      <c r="AD616" s="178"/>
      <c r="AE616" s="178"/>
      <c r="AF616" s="178"/>
      <c r="AG616" s="178"/>
      <c r="AH616" s="178"/>
      <c r="AI616" s="178"/>
      <c r="AJ616" s="178"/>
      <c r="AK616" s="178"/>
      <c r="AL616" s="178"/>
      <c r="AM616" s="178"/>
      <c r="AN616" s="178"/>
      <c r="AO616" s="178"/>
      <c r="AP616" s="178"/>
      <c r="AQ616" s="178"/>
      <c r="AR616" s="178"/>
      <c r="AS616" s="178"/>
    </row>
    <row r="617" ht="16.5" customHeight="1" outlineLevel="1">
      <c r="A617" s="178"/>
      <c r="B617" s="141"/>
      <c r="C617" s="142"/>
      <c r="D617" s="72"/>
      <c r="E617" s="143"/>
      <c r="F617" s="71"/>
      <c r="G617" s="143"/>
      <c r="H617" s="71"/>
      <c r="I617" s="143"/>
      <c r="J617" s="71"/>
      <c r="K617" s="71"/>
      <c r="L617" s="71"/>
      <c r="M617" s="72"/>
      <c r="N617" s="198"/>
      <c r="O617" s="72"/>
      <c r="P617" s="199"/>
      <c r="Q617" s="71"/>
      <c r="R617" s="200"/>
      <c r="S617" s="72"/>
      <c r="T617" s="201"/>
      <c r="U617" s="72"/>
      <c r="V617" s="202"/>
      <c r="W617" s="71"/>
      <c r="X617" s="72"/>
      <c r="Y617" s="202"/>
      <c r="Z617" s="72"/>
      <c r="AA617" s="178"/>
      <c r="AB617" s="178"/>
      <c r="AC617" s="178"/>
      <c r="AD617" s="178"/>
      <c r="AE617" s="178"/>
      <c r="AF617" s="178"/>
      <c r="AG617" s="178"/>
      <c r="AH617" s="178"/>
      <c r="AI617" s="178"/>
      <c r="AJ617" s="178"/>
      <c r="AK617" s="178"/>
      <c r="AL617" s="178"/>
      <c r="AM617" s="178"/>
      <c r="AN617" s="178"/>
      <c r="AO617" s="178"/>
      <c r="AP617" s="178"/>
      <c r="AQ617" s="178"/>
      <c r="AR617" s="178"/>
      <c r="AS617" s="178"/>
    </row>
    <row r="618" ht="16.5" customHeight="1" outlineLevel="1">
      <c r="A618" s="178"/>
      <c r="B618" s="141"/>
      <c r="C618" s="142"/>
      <c r="D618" s="72"/>
      <c r="E618" s="143"/>
      <c r="F618" s="71"/>
      <c r="G618" s="143"/>
      <c r="H618" s="71"/>
      <c r="I618" s="143"/>
      <c r="J618" s="71"/>
      <c r="K618" s="71"/>
      <c r="L618" s="71"/>
      <c r="M618" s="72"/>
      <c r="N618" s="198"/>
      <c r="O618" s="72"/>
      <c r="P618" s="199"/>
      <c r="Q618" s="71"/>
      <c r="R618" s="200"/>
      <c r="S618" s="72"/>
      <c r="T618" s="201"/>
      <c r="U618" s="72"/>
      <c r="V618" s="202"/>
      <c r="W618" s="71"/>
      <c r="X618" s="72"/>
      <c r="Y618" s="202"/>
      <c r="Z618" s="72"/>
      <c r="AA618" s="178"/>
      <c r="AB618" s="178"/>
      <c r="AC618" s="178"/>
      <c r="AD618" s="178"/>
      <c r="AE618" s="178"/>
      <c r="AF618" s="178"/>
      <c r="AG618" s="178"/>
      <c r="AH618" s="178"/>
      <c r="AI618" s="178"/>
      <c r="AJ618" s="178"/>
      <c r="AK618" s="178"/>
      <c r="AL618" s="178"/>
      <c r="AM618" s="178"/>
      <c r="AN618" s="178"/>
      <c r="AO618" s="178"/>
      <c r="AP618" s="178"/>
      <c r="AQ618" s="178"/>
      <c r="AR618" s="178"/>
      <c r="AS618" s="178"/>
    </row>
    <row r="619" ht="16.5" customHeight="1" outlineLevel="1">
      <c r="A619" s="178"/>
      <c r="B619" s="141"/>
      <c r="C619" s="142"/>
      <c r="D619" s="72"/>
      <c r="E619" s="143"/>
      <c r="F619" s="71"/>
      <c r="G619" s="143"/>
      <c r="H619" s="71"/>
      <c r="I619" s="143"/>
      <c r="J619" s="71"/>
      <c r="K619" s="71"/>
      <c r="L619" s="71"/>
      <c r="M619" s="72"/>
      <c r="N619" s="198"/>
      <c r="O619" s="72"/>
      <c r="P619" s="199"/>
      <c r="Q619" s="71"/>
      <c r="R619" s="200"/>
      <c r="S619" s="72"/>
      <c r="T619" s="201"/>
      <c r="U619" s="72"/>
      <c r="V619" s="202"/>
      <c r="W619" s="71"/>
      <c r="X619" s="72"/>
      <c r="Y619" s="202"/>
      <c r="Z619" s="72"/>
      <c r="AA619" s="178"/>
      <c r="AB619" s="178"/>
      <c r="AC619" s="178"/>
      <c r="AD619" s="178"/>
      <c r="AE619" s="178"/>
      <c r="AF619" s="178"/>
      <c r="AG619" s="178"/>
      <c r="AH619" s="178"/>
      <c r="AI619" s="178"/>
      <c r="AJ619" s="178"/>
      <c r="AK619" s="178"/>
      <c r="AL619" s="178"/>
      <c r="AM619" s="178"/>
      <c r="AN619" s="178"/>
      <c r="AO619" s="178"/>
      <c r="AP619" s="178"/>
      <c r="AQ619" s="178"/>
      <c r="AR619" s="178"/>
      <c r="AS619" s="178"/>
    </row>
    <row r="620" ht="16.5" customHeight="1" outlineLevel="1">
      <c r="A620" s="178"/>
      <c r="B620" s="141"/>
      <c r="C620" s="142"/>
      <c r="D620" s="72"/>
      <c r="E620" s="143"/>
      <c r="F620" s="71"/>
      <c r="G620" s="143"/>
      <c r="H620" s="71"/>
      <c r="I620" s="143"/>
      <c r="J620" s="71"/>
      <c r="K620" s="71"/>
      <c r="L620" s="71"/>
      <c r="M620" s="72"/>
      <c r="N620" s="198"/>
      <c r="O620" s="72"/>
      <c r="P620" s="199"/>
      <c r="Q620" s="71"/>
      <c r="R620" s="200"/>
      <c r="S620" s="72"/>
      <c r="T620" s="201"/>
      <c r="U620" s="72"/>
      <c r="V620" s="202"/>
      <c r="W620" s="71"/>
      <c r="X620" s="72"/>
      <c r="Y620" s="202"/>
      <c r="Z620" s="72"/>
      <c r="AA620" s="178"/>
      <c r="AB620" s="178"/>
      <c r="AC620" s="178"/>
      <c r="AD620" s="178"/>
      <c r="AE620" s="178"/>
      <c r="AF620" s="178"/>
      <c r="AG620" s="178"/>
      <c r="AH620" s="178"/>
      <c r="AI620" s="178"/>
      <c r="AJ620" s="178"/>
      <c r="AK620" s="178"/>
      <c r="AL620" s="178"/>
      <c r="AM620" s="178"/>
      <c r="AN620" s="178"/>
      <c r="AO620" s="178"/>
      <c r="AP620" s="178"/>
      <c r="AQ620" s="178"/>
      <c r="AR620" s="178"/>
      <c r="AS620" s="178"/>
    </row>
    <row r="621" ht="16.5" customHeight="1" outlineLevel="1">
      <c r="A621" s="178"/>
      <c r="B621" s="141"/>
      <c r="C621" s="142"/>
      <c r="D621" s="72"/>
      <c r="E621" s="143"/>
      <c r="F621" s="71"/>
      <c r="G621" s="143"/>
      <c r="H621" s="71"/>
      <c r="I621" s="143"/>
      <c r="J621" s="71"/>
      <c r="K621" s="71"/>
      <c r="L621" s="71"/>
      <c r="M621" s="72"/>
      <c r="N621" s="198"/>
      <c r="O621" s="72"/>
      <c r="P621" s="199"/>
      <c r="Q621" s="71"/>
      <c r="R621" s="200"/>
      <c r="S621" s="72"/>
      <c r="T621" s="201"/>
      <c r="U621" s="72"/>
      <c r="V621" s="202"/>
      <c r="W621" s="71"/>
      <c r="X621" s="72"/>
      <c r="Y621" s="202"/>
      <c r="Z621" s="72"/>
      <c r="AA621" s="178"/>
      <c r="AB621" s="178"/>
      <c r="AC621" s="178"/>
      <c r="AD621" s="178"/>
      <c r="AE621" s="178"/>
      <c r="AF621" s="178"/>
      <c r="AG621" s="178"/>
      <c r="AH621" s="178"/>
      <c r="AI621" s="178"/>
      <c r="AJ621" s="178"/>
      <c r="AK621" s="178"/>
      <c r="AL621" s="178"/>
      <c r="AM621" s="178"/>
      <c r="AN621" s="178"/>
      <c r="AO621" s="178"/>
      <c r="AP621" s="178"/>
      <c r="AQ621" s="178"/>
      <c r="AR621" s="178"/>
      <c r="AS621" s="178"/>
    </row>
    <row r="622" ht="16.5" customHeight="1" outlineLevel="1">
      <c r="A622" s="178"/>
      <c r="B622" s="141"/>
      <c r="C622" s="142"/>
      <c r="D622" s="72"/>
      <c r="E622" s="143"/>
      <c r="F622" s="71"/>
      <c r="G622" s="143"/>
      <c r="H622" s="71"/>
      <c r="I622" s="143"/>
      <c r="J622" s="71"/>
      <c r="K622" s="71"/>
      <c r="L622" s="71"/>
      <c r="M622" s="72"/>
      <c r="N622" s="198"/>
      <c r="O622" s="72"/>
      <c r="P622" s="199"/>
      <c r="Q622" s="71"/>
      <c r="R622" s="200"/>
      <c r="S622" s="72"/>
      <c r="T622" s="201"/>
      <c r="U622" s="72"/>
      <c r="V622" s="202"/>
      <c r="W622" s="71"/>
      <c r="X622" s="72"/>
      <c r="Y622" s="202"/>
      <c r="Z622" s="72"/>
      <c r="AA622" s="178"/>
      <c r="AB622" s="178"/>
      <c r="AC622" s="178"/>
      <c r="AD622" s="178"/>
      <c r="AE622" s="178"/>
      <c r="AF622" s="178"/>
      <c r="AG622" s="178"/>
      <c r="AH622" s="178"/>
      <c r="AI622" s="178"/>
      <c r="AJ622" s="178"/>
      <c r="AK622" s="178"/>
      <c r="AL622" s="178"/>
      <c r="AM622" s="178"/>
      <c r="AN622" s="178"/>
      <c r="AO622" s="178"/>
      <c r="AP622" s="178"/>
      <c r="AQ622" s="178"/>
      <c r="AR622" s="178"/>
      <c r="AS622" s="178"/>
    </row>
    <row r="623" ht="16.5" customHeight="1" outlineLevel="1">
      <c r="A623" s="178"/>
      <c r="B623" s="141"/>
      <c r="C623" s="142"/>
      <c r="D623" s="72"/>
      <c r="E623" s="143"/>
      <c r="F623" s="71"/>
      <c r="G623" s="143"/>
      <c r="H623" s="71"/>
      <c r="I623" s="143"/>
      <c r="J623" s="71"/>
      <c r="K623" s="71"/>
      <c r="L623" s="71"/>
      <c r="M623" s="72"/>
      <c r="N623" s="198"/>
      <c r="O623" s="72"/>
      <c r="P623" s="199"/>
      <c r="Q623" s="71"/>
      <c r="R623" s="200"/>
      <c r="S623" s="72"/>
      <c r="T623" s="201"/>
      <c r="U623" s="72"/>
      <c r="V623" s="202"/>
      <c r="W623" s="71"/>
      <c r="X623" s="72"/>
      <c r="Y623" s="202"/>
      <c r="Z623" s="72"/>
      <c r="AA623" s="178"/>
      <c r="AB623" s="178"/>
      <c r="AC623" s="178"/>
      <c r="AD623" s="178"/>
      <c r="AE623" s="178"/>
      <c r="AF623" s="178"/>
      <c r="AG623" s="178"/>
      <c r="AH623" s="178"/>
      <c r="AI623" s="178"/>
      <c r="AJ623" s="178"/>
      <c r="AK623" s="178"/>
      <c r="AL623" s="178"/>
      <c r="AM623" s="178"/>
      <c r="AN623" s="178"/>
      <c r="AO623" s="178"/>
      <c r="AP623" s="178"/>
      <c r="AQ623" s="178"/>
      <c r="AR623" s="178"/>
      <c r="AS623" s="178"/>
    </row>
    <row r="624" ht="16.5" customHeight="1" outlineLevel="1">
      <c r="A624" s="178"/>
      <c r="B624" s="141"/>
      <c r="C624" s="142"/>
      <c r="D624" s="72"/>
      <c r="E624" s="143"/>
      <c r="F624" s="71"/>
      <c r="G624" s="143"/>
      <c r="H624" s="71"/>
      <c r="I624" s="143"/>
      <c r="J624" s="71"/>
      <c r="K624" s="71"/>
      <c r="L624" s="71"/>
      <c r="M624" s="72"/>
      <c r="N624" s="198"/>
      <c r="O624" s="72"/>
      <c r="P624" s="199"/>
      <c r="Q624" s="71"/>
      <c r="R624" s="200"/>
      <c r="S624" s="72"/>
      <c r="T624" s="201"/>
      <c r="U624" s="72"/>
      <c r="V624" s="202"/>
      <c r="W624" s="71"/>
      <c r="X624" s="72"/>
      <c r="Y624" s="202"/>
      <c r="Z624" s="72"/>
      <c r="AA624" s="178"/>
      <c r="AB624" s="178"/>
      <c r="AC624" s="178"/>
      <c r="AD624" s="178"/>
      <c r="AE624" s="178"/>
      <c r="AF624" s="178"/>
      <c r="AG624" s="178"/>
      <c r="AH624" s="178"/>
      <c r="AI624" s="178"/>
      <c r="AJ624" s="178"/>
      <c r="AK624" s="178"/>
      <c r="AL624" s="178"/>
      <c r="AM624" s="178"/>
      <c r="AN624" s="178"/>
      <c r="AO624" s="178"/>
      <c r="AP624" s="178"/>
      <c r="AQ624" s="178"/>
      <c r="AR624" s="178"/>
      <c r="AS624" s="178"/>
    </row>
    <row r="625" ht="16.5" customHeight="1" outlineLevel="1">
      <c r="A625" s="178"/>
      <c r="B625" s="141"/>
      <c r="C625" s="142"/>
      <c r="D625" s="72"/>
      <c r="E625" s="143"/>
      <c r="F625" s="71"/>
      <c r="G625" s="143"/>
      <c r="H625" s="71"/>
      <c r="I625" s="143"/>
      <c r="J625" s="71"/>
      <c r="K625" s="71"/>
      <c r="L625" s="71"/>
      <c r="M625" s="72"/>
      <c r="N625" s="198"/>
      <c r="O625" s="72"/>
      <c r="P625" s="199"/>
      <c r="Q625" s="71"/>
      <c r="R625" s="200"/>
      <c r="S625" s="72"/>
      <c r="T625" s="201"/>
      <c r="U625" s="72"/>
      <c r="V625" s="202"/>
      <c r="W625" s="71"/>
      <c r="X625" s="72"/>
      <c r="Y625" s="202"/>
      <c r="Z625" s="72"/>
      <c r="AA625" s="178"/>
      <c r="AB625" s="178"/>
      <c r="AC625" s="178"/>
      <c r="AD625" s="178"/>
      <c r="AE625" s="178"/>
      <c r="AF625" s="178"/>
      <c r="AG625" s="178"/>
      <c r="AH625" s="178"/>
      <c r="AI625" s="178"/>
      <c r="AJ625" s="178"/>
      <c r="AK625" s="178"/>
      <c r="AL625" s="178"/>
      <c r="AM625" s="178"/>
      <c r="AN625" s="178"/>
      <c r="AO625" s="178"/>
      <c r="AP625" s="178"/>
      <c r="AQ625" s="178"/>
      <c r="AR625" s="178"/>
      <c r="AS625" s="178"/>
    </row>
    <row r="626" ht="16.5" customHeight="1" outlineLevel="1">
      <c r="A626" s="178"/>
      <c r="B626" s="141"/>
      <c r="C626" s="142"/>
      <c r="D626" s="72"/>
      <c r="E626" s="143"/>
      <c r="F626" s="71"/>
      <c r="G626" s="143"/>
      <c r="H626" s="71"/>
      <c r="I626" s="143"/>
      <c r="J626" s="71"/>
      <c r="K626" s="71"/>
      <c r="L626" s="71"/>
      <c r="M626" s="72"/>
      <c r="N626" s="198"/>
      <c r="O626" s="72"/>
      <c r="P626" s="199"/>
      <c r="Q626" s="71"/>
      <c r="R626" s="200"/>
      <c r="S626" s="72"/>
      <c r="T626" s="201"/>
      <c r="U626" s="72"/>
      <c r="V626" s="202"/>
      <c r="W626" s="71"/>
      <c r="X626" s="72"/>
      <c r="Y626" s="202"/>
      <c r="Z626" s="72"/>
      <c r="AA626" s="178"/>
      <c r="AB626" s="178"/>
      <c r="AC626" s="178"/>
      <c r="AD626" s="178"/>
      <c r="AE626" s="178"/>
      <c r="AF626" s="178"/>
      <c r="AG626" s="178"/>
      <c r="AH626" s="178"/>
      <c r="AI626" s="178"/>
      <c r="AJ626" s="178"/>
      <c r="AK626" s="178"/>
      <c r="AL626" s="178"/>
      <c r="AM626" s="178"/>
      <c r="AN626" s="178"/>
      <c r="AO626" s="178"/>
      <c r="AP626" s="178"/>
      <c r="AQ626" s="178"/>
      <c r="AR626" s="178"/>
      <c r="AS626" s="178"/>
    </row>
    <row r="627" ht="16.5" customHeight="1" outlineLevel="1">
      <c r="A627" s="178"/>
      <c r="B627" s="141"/>
      <c r="C627" s="142"/>
      <c r="D627" s="72"/>
      <c r="E627" s="143"/>
      <c r="F627" s="71"/>
      <c r="G627" s="143"/>
      <c r="H627" s="71"/>
      <c r="I627" s="143"/>
      <c r="J627" s="71"/>
      <c r="K627" s="71"/>
      <c r="L627" s="71"/>
      <c r="M627" s="72"/>
      <c r="N627" s="198"/>
      <c r="O627" s="72"/>
      <c r="P627" s="199"/>
      <c r="Q627" s="71"/>
      <c r="R627" s="200"/>
      <c r="S627" s="72"/>
      <c r="T627" s="201"/>
      <c r="U627" s="72"/>
      <c r="V627" s="202"/>
      <c r="W627" s="71"/>
      <c r="X627" s="72"/>
      <c r="Y627" s="202"/>
      <c r="Z627" s="72"/>
      <c r="AA627" s="178"/>
      <c r="AB627" s="178"/>
      <c r="AC627" s="178"/>
      <c r="AD627" s="178"/>
      <c r="AE627" s="178"/>
      <c r="AF627" s="178"/>
      <c r="AG627" s="178"/>
      <c r="AH627" s="178"/>
      <c r="AI627" s="178"/>
      <c r="AJ627" s="178"/>
      <c r="AK627" s="178"/>
      <c r="AL627" s="178"/>
      <c r="AM627" s="178"/>
      <c r="AN627" s="178"/>
      <c r="AO627" s="178"/>
      <c r="AP627" s="178"/>
      <c r="AQ627" s="178"/>
      <c r="AR627" s="178"/>
      <c r="AS627" s="178"/>
    </row>
    <row r="628" ht="16.5" customHeight="1" outlineLevel="1">
      <c r="A628" s="178"/>
      <c r="B628" s="141"/>
      <c r="C628" s="142"/>
      <c r="D628" s="72"/>
      <c r="E628" s="143"/>
      <c r="F628" s="71"/>
      <c r="G628" s="143"/>
      <c r="H628" s="71"/>
      <c r="I628" s="143"/>
      <c r="J628" s="71"/>
      <c r="K628" s="71"/>
      <c r="L628" s="71"/>
      <c r="M628" s="72"/>
      <c r="N628" s="198"/>
      <c r="O628" s="72"/>
      <c r="P628" s="199"/>
      <c r="Q628" s="71"/>
      <c r="R628" s="200"/>
      <c r="S628" s="72"/>
      <c r="T628" s="201"/>
      <c r="U628" s="72"/>
      <c r="V628" s="202"/>
      <c r="W628" s="71"/>
      <c r="X628" s="72"/>
      <c r="Y628" s="202"/>
      <c r="Z628" s="72"/>
      <c r="AA628" s="178"/>
      <c r="AB628" s="178"/>
      <c r="AC628" s="178"/>
      <c r="AD628" s="178"/>
      <c r="AE628" s="178"/>
      <c r="AF628" s="178"/>
      <c r="AG628" s="178"/>
      <c r="AH628" s="178"/>
      <c r="AI628" s="178"/>
      <c r="AJ628" s="178"/>
      <c r="AK628" s="178"/>
      <c r="AL628" s="178"/>
      <c r="AM628" s="178"/>
      <c r="AN628" s="178"/>
      <c r="AO628" s="178"/>
      <c r="AP628" s="178"/>
      <c r="AQ628" s="178"/>
      <c r="AR628" s="178"/>
      <c r="AS628" s="178"/>
    </row>
    <row r="629" ht="16.5" customHeight="1" outlineLevel="1">
      <c r="A629" s="178"/>
      <c r="B629" s="141"/>
      <c r="C629" s="142"/>
      <c r="D629" s="72"/>
      <c r="E629" s="143"/>
      <c r="F629" s="71"/>
      <c r="G629" s="143"/>
      <c r="H629" s="71"/>
      <c r="I629" s="143"/>
      <c r="J629" s="71"/>
      <c r="K629" s="71"/>
      <c r="L629" s="71"/>
      <c r="M629" s="72"/>
      <c r="N629" s="198"/>
      <c r="O629" s="72"/>
      <c r="P629" s="199"/>
      <c r="Q629" s="71"/>
      <c r="R629" s="200"/>
      <c r="S629" s="72"/>
      <c r="T629" s="201"/>
      <c r="U629" s="72"/>
      <c r="V629" s="202"/>
      <c r="W629" s="71"/>
      <c r="X629" s="72"/>
      <c r="Y629" s="202"/>
      <c r="Z629" s="72"/>
      <c r="AA629" s="178"/>
      <c r="AB629" s="178"/>
      <c r="AC629" s="178"/>
      <c r="AD629" s="178"/>
      <c r="AE629" s="178"/>
      <c r="AF629" s="178"/>
      <c r="AG629" s="178"/>
      <c r="AH629" s="178"/>
      <c r="AI629" s="178"/>
      <c r="AJ629" s="178"/>
      <c r="AK629" s="178"/>
      <c r="AL629" s="178"/>
      <c r="AM629" s="178"/>
      <c r="AN629" s="178"/>
      <c r="AO629" s="178"/>
      <c r="AP629" s="178"/>
      <c r="AQ629" s="178"/>
      <c r="AR629" s="178"/>
      <c r="AS629" s="178"/>
    </row>
    <row r="630" ht="16.5" customHeight="1" outlineLevel="1">
      <c r="A630" s="178"/>
      <c r="B630" s="141"/>
      <c r="C630" s="142"/>
      <c r="D630" s="72"/>
      <c r="E630" s="143"/>
      <c r="F630" s="71"/>
      <c r="G630" s="143"/>
      <c r="H630" s="71"/>
      <c r="I630" s="143"/>
      <c r="J630" s="71"/>
      <c r="K630" s="71"/>
      <c r="L630" s="71"/>
      <c r="M630" s="72"/>
      <c r="N630" s="198"/>
      <c r="O630" s="72"/>
      <c r="P630" s="199"/>
      <c r="Q630" s="71"/>
      <c r="R630" s="200"/>
      <c r="S630" s="72"/>
      <c r="T630" s="201"/>
      <c r="U630" s="72"/>
      <c r="V630" s="202"/>
      <c r="W630" s="71"/>
      <c r="X630" s="72"/>
      <c r="Y630" s="202"/>
      <c r="Z630" s="72"/>
      <c r="AA630" s="178"/>
      <c r="AB630" s="178"/>
      <c r="AC630" s="178"/>
      <c r="AD630" s="178"/>
      <c r="AE630" s="178"/>
      <c r="AF630" s="178"/>
      <c r="AG630" s="178"/>
      <c r="AH630" s="178"/>
      <c r="AI630" s="178"/>
      <c r="AJ630" s="178"/>
      <c r="AK630" s="178"/>
      <c r="AL630" s="178"/>
      <c r="AM630" s="178"/>
      <c r="AN630" s="178"/>
      <c r="AO630" s="178"/>
      <c r="AP630" s="178"/>
      <c r="AQ630" s="178"/>
      <c r="AR630" s="178"/>
      <c r="AS630" s="178"/>
    </row>
    <row r="631" ht="16.5" customHeight="1" outlineLevel="1">
      <c r="A631" s="178"/>
      <c r="B631" s="141"/>
      <c r="C631" s="142"/>
      <c r="D631" s="72"/>
      <c r="E631" s="143"/>
      <c r="F631" s="71"/>
      <c r="G631" s="143"/>
      <c r="H631" s="71"/>
      <c r="I631" s="143"/>
      <c r="J631" s="71"/>
      <c r="K631" s="71"/>
      <c r="L631" s="71"/>
      <c r="M631" s="72"/>
      <c r="N631" s="198"/>
      <c r="O631" s="72"/>
      <c r="P631" s="199"/>
      <c r="Q631" s="71"/>
      <c r="R631" s="200"/>
      <c r="S631" s="72"/>
      <c r="T631" s="201"/>
      <c r="U631" s="72"/>
      <c r="V631" s="202"/>
      <c r="W631" s="71"/>
      <c r="X631" s="72"/>
      <c r="Y631" s="202"/>
      <c r="Z631" s="72"/>
      <c r="AA631" s="178"/>
      <c r="AB631" s="178"/>
      <c r="AC631" s="178"/>
      <c r="AD631" s="178"/>
      <c r="AE631" s="178"/>
      <c r="AF631" s="178"/>
      <c r="AG631" s="178"/>
      <c r="AH631" s="178"/>
      <c r="AI631" s="178"/>
      <c r="AJ631" s="178"/>
      <c r="AK631" s="178"/>
      <c r="AL631" s="178"/>
      <c r="AM631" s="178"/>
      <c r="AN631" s="178"/>
      <c r="AO631" s="178"/>
      <c r="AP631" s="178"/>
      <c r="AQ631" s="178"/>
      <c r="AR631" s="178"/>
      <c r="AS631" s="178"/>
    </row>
    <row r="632" ht="16.5" customHeight="1" outlineLevel="1">
      <c r="A632" s="178"/>
      <c r="B632" s="141"/>
      <c r="C632" s="142"/>
      <c r="D632" s="72"/>
      <c r="E632" s="143"/>
      <c r="F632" s="71"/>
      <c r="G632" s="143"/>
      <c r="H632" s="71"/>
      <c r="I632" s="143"/>
      <c r="J632" s="71"/>
      <c r="K632" s="71"/>
      <c r="L632" s="71"/>
      <c r="M632" s="72"/>
      <c r="N632" s="198"/>
      <c r="O632" s="72"/>
      <c r="P632" s="199"/>
      <c r="Q632" s="71"/>
      <c r="R632" s="200"/>
      <c r="S632" s="72"/>
      <c r="T632" s="201"/>
      <c r="U632" s="72"/>
      <c r="V632" s="202"/>
      <c r="W632" s="71"/>
      <c r="X632" s="72"/>
      <c r="Y632" s="202"/>
      <c r="Z632" s="72"/>
      <c r="AA632" s="178"/>
      <c r="AB632" s="178"/>
      <c r="AC632" s="178"/>
      <c r="AD632" s="178"/>
      <c r="AE632" s="178"/>
      <c r="AF632" s="178"/>
      <c r="AG632" s="178"/>
      <c r="AH632" s="178"/>
      <c r="AI632" s="178"/>
      <c r="AJ632" s="178"/>
      <c r="AK632" s="178"/>
      <c r="AL632" s="178"/>
      <c r="AM632" s="178"/>
      <c r="AN632" s="178"/>
      <c r="AO632" s="178"/>
      <c r="AP632" s="178"/>
      <c r="AQ632" s="178"/>
      <c r="AR632" s="178"/>
      <c r="AS632" s="178"/>
    </row>
    <row r="633" ht="16.5" customHeight="1" outlineLevel="1">
      <c r="A633" s="178"/>
      <c r="B633" s="141"/>
      <c r="C633" s="142"/>
      <c r="D633" s="72"/>
      <c r="E633" s="143"/>
      <c r="F633" s="71"/>
      <c r="G633" s="143"/>
      <c r="H633" s="71"/>
      <c r="I633" s="143"/>
      <c r="J633" s="71"/>
      <c r="K633" s="71"/>
      <c r="L633" s="71"/>
      <c r="M633" s="72"/>
      <c r="N633" s="198"/>
      <c r="O633" s="72"/>
      <c r="P633" s="199"/>
      <c r="Q633" s="71"/>
      <c r="R633" s="200"/>
      <c r="S633" s="72"/>
      <c r="T633" s="201"/>
      <c r="U633" s="72"/>
      <c r="V633" s="202"/>
      <c r="W633" s="71"/>
      <c r="X633" s="72"/>
      <c r="Y633" s="202"/>
      <c r="Z633" s="72"/>
      <c r="AA633" s="178"/>
      <c r="AB633" s="178"/>
      <c r="AC633" s="178"/>
      <c r="AD633" s="178"/>
      <c r="AE633" s="178"/>
      <c r="AF633" s="178"/>
      <c r="AG633" s="178"/>
      <c r="AH633" s="178"/>
      <c r="AI633" s="178"/>
      <c r="AJ633" s="178"/>
      <c r="AK633" s="178"/>
      <c r="AL633" s="178"/>
      <c r="AM633" s="178"/>
      <c r="AN633" s="178"/>
      <c r="AO633" s="178"/>
      <c r="AP633" s="178"/>
      <c r="AQ633" s="178"/>
      <c r="AR633" s="178"/>
      <c r="AS633" s="178"/>
    </row>
    <row r="634" ht="16.5" customHeight="1" outlineLevel="1">
      <c r="A634" s="178"/>
      <c r="B634" s="141"/>
      <c r="C634" s="142"/>
      <c r="D634" s="72"/>
      <c r="E634" s="143"/>
      <c r="F634" s="71"/>
      <c r="G634" s="143"/>
      <c r="H634" s="71"/>
      <c r="I634" s="143"/>
      <c r="J634" s="71"/>
      <c r="K634" s="71"/>
      <c r="L634" s="71"/>
      <c r="M634" s="72"/>
      <c r="N634" s="198"/>
      <c r="O634" s="72"/>
      <c r="P634" s="199"/>
      <c r="Q634" s="71"/>
      <c r="R634" s="200"/>
      <c r="S634" s="72"/>
      <c r="T634" s="201"/>
      <c r="U634" s="72"/>
      <c r="V634" s="202"/>
      <c r="W634" s="71"/>
      <c r="X634" s="72"/>
      <c r="Y634" s="202"/>
      <c r="Z634" s="72"/>
      <c r="AA634" s="178"/>
      <c r="AB634" s="178"/>
      <c r="AC634" s="178"/>
      <c r="AD634" s="178"/>
      <c r="AE634" s="178"/>
      <c r="AF634" s="178"/>
      <c r="AG634" s="178"/>
      <c r="AH634" s="178"/>
      <c r="AI634" s="178"/>
      <c r="AJ634" s="178"/>
      <c r="AK634" s="178"/>
      <c r="AL634" s="178"/>
      <c r="AM634" s="178"/>
      <c r="AN634" s="178"/>
      <c r="AO634" s="178"/>
      <c r="AP634" s="178"/>
      <c r="AQ634" s="178"/>
      <c r="AR634" s="178"/>
      <c r="AS634" s="178"/>
    </row>
    <row r="635" ht="16.5" customHeight="1" outlineLevel="1">
      <c r="A635" s="178"/>
      <c r="B635" s="141"/>
      <c r="C635" s="142"/>
      <c r="D635" s="72"/>
      <c r="E635" s="143"/>
      <c r="F635" s="71"/>
      <c r="G635" s="143"/>
      <c r="H635" s="71"/>
      <c r="I635" s="143"/>
      <c r="J635" s="71"/>
      <c r="K635" s="71"/>
      <c r="L635" s="71"/>
      <c r="M635" s="72"/>
      <c r="N635" s="198"/>
      <c r="O635" s="72"/>
      <c r="P635" s="199"/>
      <c r="Q635" s="71"/>
      <c r="R635" s="200"/>
      <c r="S635" s="72"/>
      <c r="T635" s="201"/>
      <c r="U635" s="72"/>
      <c r="V635" s="202"/>
      <c r="W635" s="71"/>
      <c r="X635" s="72"/>
      <c r="Y635" s="202"/>
      <c r="Z635" s="72"/>
      <c r="AA635" s="178"/>
      <c r="AB635" s="178"/>
      <c r="AC635" s="178"/>
      <c r="AD635" s="178"/>
      <c r="AE635" s="178"/>
      <c r="AF635" s="178"/>
      <c r="AG635" s="178"/>
      <c r="AH635" s="178"/>
      <c r="AI635" s="178"/>
      <c r="AJ635" s="178"/>
      <c r="AK635" s="178"/>
      <c r="AL635" s="178"/>
      <c r="AM635" s="178"/>
      <c r="AN635" s="178"/>
      <c r="AO635" s="178"/>
      <c r="AP635" s="178"/>
      <c r="AQ635" s="178"/>
      <c r="AR635" s="178"/>
      <c r="AS635" s="178"/>
    </row>
    <row r="636" ht="16.5" customHeight="1" outlineLevel="1">
      <c r="A636" s="178"/>
      <c r="B636" s="141"/>
      <c r="C636" s="142"/>
      <c r="D636" s="72"/>
      <c r="E636" s="143"/>
      <c r="F636" s="71"/>
      <c r="G636" s="143"/>
      <c r="H636" s="71"/>
      <c r="I636" s="143"/>
      <c r="J636" s="71"/>
      <c r="K636" s="71"/>
      <c r="L636" s="71"/>
      <c r="M636" s="72"/>
      <c r="N636" s="198"/>
      <c r="O636" s="72"/>
      <c r="P636" s="199"/>
      <c r="Q636" s="71"/>
      <c r="R636" s="200"/>
      <c r="S636" s="72"/>
      <c r="T636" s="201"/>
      <c r="U636" s="72"/>
      <c r="V636" s="202"/>
      <c r="W636" s="71"/>
      <c r="X636" s="72"/>
      <c r="Y636" s="202"/>
      <c r="Z636" s="72"/>
      <c r="AA636" s="178"/>
      <c r="AB636" s="178"/>
      <c r="AC636" s="178"/>
      <c r="AD636" s="178"/>
      <c r="AE636" s="178"/>
      <c r="AF636" s="178"/>
      <c r="AG636" s="178"/>
      <c r="AH636" s="178"/>
      <c r="AI636" s="178"/>
      <c r="AJ636" s="178"/>
      <c r="AK636" s="178"/>
      <c r="AL636" s="178"/>
      <c r="AM636" s="178"/>
      <c r="AN636" s="178"/>
      <c r="AO636" s="178"/>
      <c r="AP636" s="178"/>
      <c r="AQ636" s="178"/>
      <c r="AR636" s="178"/>
      <c r="AS636" s="178"/>
    </row>
    <row r="637" ht="16.5" customHeight="1" outlineLevel="1">
      <c r="A637" s="178"/>
      <c r="B637" s="141"/>
      <c r="C637" s="142"/>
      <c r="D637" s="72"/>
      <c r="E637" s="143"/>
      <c r="F637" s="71"/>
      <c r="G637" s="143"/>
      <c r="H637" s="71"/>
      <c r="I637" s="143"/>
      <c r="J637" s="71"/>
      <c r="K637" s="71"/>
      <c r="L637" s="71"/>
      <c r="M637" s="72"/>
      <c r="N637" s="198"/>
      <c r="O637" s="72"/>
      <c r="P637" s="199"/>
      <c r="Q637" s="71"/>
      <c r="R637" s="200"/>
      <c r="S637" s="72"/>
      <c r="T637" s="201"/>
      <c r="U637" s="72"/>
      <c r="V637" s="202"/>
      <c r="W637" s="71"/>
      <c r="X637" s="72"/>
      <c r="Y637" s="202"/>
      <c r="Z637" s="72"/>
      <c r="AA637" s="178"/>
      <c r="AB637" s="178"/>
      <c r="AC637" s="178"/>
      <c r="AD637" s="178"/>
      <c r="AE637" s="178"/>
      <c r="AF637" s="178"/>
      <c r="AG637" s="178"/>
      <c r="AH637" s="178"/>
      <c r="AI637" s="178"/>
      <c r="AJ637" s="178"/>
      <c r="AK637" s="178"/>
      <c r="AL637" s="178"/>
      <c r="AM637" s="178"/>
      <c r="AN637" s="178"/>
      <c r="AO637" s="178"/>
      <c r="AP637" s="178"/>
      <c r="AQ637" s="178"/>
      <c r="AR637" s="178"/>
      <c r="AS637" s="178"/>
    </row>
    <row r="638" ht="16.5" customHeight="1" outlineLevel="1">
      <c r="A638" s="178"/>
      <c r="B638" s="141"/>
      <c r="C638" s="142"/>
      <c r="D638" s="72"/>
      <c r="E638" s="143"/>
      <c r="F638" s="71"/>
      <c r="G638" s="143"/>
      <c r="H638" s="71"/>
      <c r="I638" s="143"/>
      <c r="J638" s="71"/>
      <c r="K638" s="71"/>
      <c r="L638" s="71"/>
      <c r="M638" s="72"/>
      <c r="N638" s="198"/>
      <c r="O638" s="72"/>
      <c r="P638" s="199"/>
      <c r="Q638" s="71"/>
      <c r="R638" s="200"/>
      <c r="S638" s="72"/>
      <c r="T638" s="201"/>
      <c r="U638" s="72"/>
      <c r="V638" s="202"/>
      <c r="W638" s="71"/>
      <c r="X638" s="72"/>
      <c r="Y638" s="202"/>
      <c r="Z638" s="72"/>
      <c r="AA638" s="178"/>
      <c r="AB638" s="178"/>
      <c r="AC638" s="178"/>
      <c r="AD638" s="178"/>
      <c r="AE638" s="178"/>
      <c r="AF638" s="178"/>
      <c r="AG638" s="178"/>
      <c r="AH638" s="178"/>
      <c r="AI638" s="178"/>
      <c r="AJ638" s="178"/>
      <c r="AK638" s="178"/>
      <c r="AL638" s="178"/>
      <c r="AM638" s="178"/>
      <c r="AN638" s="178"/>
      <c r="AO638" s="178"/>
      <c r="AP638" s="178"/>
      <c r="AQ638" s="178"/>
      <c r="AR638" s="178"/>
      <c r="AS638" s="178"/>
    </row>
    <row r="639" ht="16.5" customHeight="1" outlineLevel="1">
      <c r="A639" s="178"/>
      <c r="B639" s="141"/>
      <c r="C639" s="142"/>
      <c r="D639" s="72"/>
      <c r="E639" s="143"/>
      <c r="F639" s="71"/>
      <c r="G639" s="143"/>
      <c r="H639" s="71"/>
      <c r="I639" s="143"/>
      <c r="J639" s="71"/>
      <c r="K639" s="71"/>
      <c r="L639" s="71"/>
      <c r="M639" s="72"/>
      <c r="N639" s="198"/>
      <c r="O639" s="72"/>
      <c r="P639" s="199"/>
      <c r="Q639" s="71"/>
      <c r="R639" s="200"/>
      <c r="S639" s="72"/>
      <c r="T639" s="201"/>
      <c r="U639" s="72"/>
      <c r="V639" s="202"/>
      <c r="W639" s="71"/>
      <c r="X639" s="72"/>
      <c r="Y639" s="202"/>
      <c r="Z639" s="72"/>
      <c r="AA639" s="178"/>
      <c r="AB639" s="178"/>
      <c r="AC639" s="178"/>
      <c r="AD639" s="178"/>
      <c r="AE639" s="178"/>
      <c r="AF639" s="178"/>
      <c r="AG639" s="178"/>
      <c r="AH639" s="178"/>
      <c r="AI639" s="178"/>
      <c r="AJ639" s="178"/>
      <c r="AK639" s="178"/>
      <c r="AL639" s="178"/>
      <c r="AM639" s="178"/>
      <c r="AN639" s="178"/>
      <c r="AO639" s="178"/>
      <c r="AP639" s="178"/>
      <c r="AQ639" s="178"/>
      <c r="AR639" s="178"/>
      <c r="AS639" s="178"/>
    </row>
    <row r="640" ht="16.5" customHeight="1" outlineLevel="1">
      <c r="A640" s="178"/>
      <c r="B640" s="141"/>
      <c r="C640" s="142"/>
      <c r="D640" s="72"/>
      <c r="E640" s="143"/>
      <c r="F640" s="71"/>
      <c r="G640" s="143"/>
      <c r="H640" s="71"/>
      <c r="I640" s="143"/>
      <c r="J640" s="71"/>
      <c r="K640" s="71"/>
      <c r="L640" s="71"/>
      <c r="M640" s="72"/>
      <c r="N640" s="198"/>
      <c r="O640" s="72"/>
      <c r="P640" s="199"/>
      <c r="Q640" s="71"/>
      <c r="R640" s="200"/>
      <c r="S640" s="72"/>
      <c r="T640" s="201"/>
      <c r="U640" s="72"/>
      <c r="V640" s="202"/>
      <c r="W640" s="71"/>
      <c r="X640" s="72"/>
      <c r="Y640" s="202"/>
      <c r="Z640" s="72"/>
      <c r="AA640" s="178"/>
      <c r="AB640" s="178"/>
      <c r="AC640" s="178"/>
      <c r="AD640" s="178"/>
      <c r="AE640" s="178"/>
      <c r="AF640" s="178"/>
      <c r="AG640" s="178"/>
      <c r="AH640" s="178"/>
      <c r="AI640" s="178"/>
      <c r="AJ640" s="178"/>
      <c r="AK640" s="178"/>
      <c r="AL640" s="178"/>
      <c r="AM640" s="178"/>
      <c r="AN640" s="178"/>
      <c r="AO640" s="178"/>
      <c r="AP640" s="178"/>
      <c r="AQ640" s="178"/>
      <c r="AR640" s="178"/>
      <c r="AS640" s="178"/>
    </row>
    <row r="641" ht="16.5" customHeight="1" outlineLevel="1">
      <c r="A641" s="178"/>
      <c r="B641" s="141"/>
      <c r="C641" s="142"/>
      <c r="D641" s="72"/>
      <c r="E641" s="143"/>
      <c r="F641" s="71"/>
      <c r="G641" s="143"/>
      <c r="H641" s="71"/>
      <c r="I641" s="143"/>
      <c r="J641" s="71"/>
      <c r="K641" s="71"/>
      <c r="L641" s="71"/>
      <c r="M641" s="72"/>
      <c r="N641" s="198"/>
      <c r="O641" s="72"/>
      <c r="P641" s="199"/>
      <c r="Q641" s="71"/>
      <c r="R641" s="200"/>
      <c r="S641" s="72"/>
      <c r="T641" s="201"/>
      <c r="U641" s="72"/>
      <c r="V641" s="202"/>
      <c r="W641" s="71"/>
      <c r="X641" s="72"/>
      <c r="Y641" s="202"/>
      <c r="Z641" s="72"/>
      <c r="AA641" s="178"/>
      <c r="AB641" s="178"/>
      <c r="AC641" s="178"/>
      <c r="AD641" s="178"/>
      <c r="AE641" s="178"/>
      <c r="AF641" s="178"/>
      <c r="AG641" s="178"/>
      <c r="AH641" s="178"/>
      <c r="AI641" s="178"/>
      <c r="AJ641" s="178"/>
      <c r="AK641" s="178"/>
      <c r="AL641" s="178"/>
      <c r="AM641" s="178"/>
      <c r="AN641" s="178"/>
      <c r="AO641" s="178"/>
      <c r="AP641" s="178"/>
      <c r="AQ641" s="178"/>
      <c r="AR641" s="178"/>
      <c r="AS641" s="178"/>
    </row>
    <row r="642" ht="16.5" customHeight="1" outlineLevel="1">
      <c r="A642" s="178"/>
      <c r="B642" s="141"/>
      <c r="C642" s="142"/>
      <c r="D642" s="72"/>
      <c r="E642" s="143"/>
      <c r="F642" s="71"/>
      <c r="G642" s="143"/>
      <c r="H642" s="71"/>
      <c r="I642" s="143"/>
      <c r="J642" s="71"/>
      <c r="K642" s="71"/>
      <c r="L642" s="71"/>
      <c r="M642" s="72"/>
      <c r="N642" s="198"/>
      <c r="O642" s="72"/>
      <c r="P642" s="199"/>
      <c r="Q642" s="71"/>
      <c r="R642" s="200"/>
      <c r="S642" s="72"/>
      <c r="T642" s="201"/>
      <c r="U642" s="72"/>
      <c r="V642" s="202"/>
      <c r="W642" s="71"/>
      <c r="X642" s="72"/>
      <c r="Y642" s="202"/>
      <c r="Z642" s="72"/>
      <c r="AA642" s="178"/>
      <c r="AB642" s="178"/>
      <c r="AC642" s="178"/>
      <c r="AD642" s="178"/>
      <c r="AE642" s="178"/>
      <c r="AF642" s="178"/>
      <c r="AG642" s="178"/>
      <c r="AH642" s="178"/>
      <c r="AI642" s="178"/>
      <c r="AJ642" s="178"/>
      <c r="AK642" s="178"/>
      <c r="AL642" s="178"/>
      <c r="AM642" s="178"/>
      <c r="AN642" s="178"/>
      <c r="AO642" s="178"/>
      <c r="AP642" s="178"/>
      <c r="AQ642" s="178"/>
      <c r="AR642" s="178"/>
      <c r="AS642" s="178"/>
    </row>
    <row r="643" ht="16.5" customHeight="1" outlineLevel="1">
      <c r="A643" s="178"/>
      <c r="B643" s="141"/>
      <c r="C643" s="142"/>
      <c r="D643" s="72"/>
      <c r="E643" s="143"/>
      <c r="F643" s="71"/>
      <c r="G643" s="143"/>
      <c r="H643" s="71"/>
      <c r="I643" s="143"/>
      <c r="J643" s="71"/>
      <c r="K643" s="71"/>
      <c r="L643" s="71"/>
      <c r="M643" s="72"/>
      <c r="N643" s="198"/>
      <c r="O643" s="72"/>
      <c r="P643" s="199"/>
      <c r="Q643" s="71"/>
      <c r="R643" s="200"/>
      <c r="S643" s="72"/>
      <c r="T643" s="201"/>
      <c r="U643" s="72"/>
      <c r="V643" s="202"/>
      <c r="W643" s="71"/>
      <c r="X643" s="72"/>
      <c r="Y643" s="202"/>
      <c r="Z643" s="72"/>
      <c r="AA643" s="178"/>
      <c r="AB643" s="178"/>
      <c r="AC643" s="178"/>
      <c r="AD643" s="178"/>
      <c r="AE643" s="178"/>
      <c r="AF643" s="178"/>
      <c r="AG643" s="178"/>
      <c r="AH643" s="178"/>
      <c r="AI643" s="178"/>
      <c r="AJ643" s="178"/>
      <c r="AK643" s="178"/>
      <c r="AL643" s="178"/>
      <c r="AM643" s="178"/>
      <c r="AN643" s="178"/>
      <c r="AO643" s="178"/>
      <c r="AP643" s="178"/>
      <c r="AQ643" s="178"/>
      <c r="AR643" s="178"/>
      <c r="AS643" s="178"/>
    </row>
    <row r="644" ht="16.5" customHeight="1" outlineLevel="1">
      <c r="A644" s="178"/>
      <c r="B644" s="141"/>
      <c r="C644" s="142"/>
      <c r="D644" s="72"/>
      <c r="E644" s="143"/>
      <c r="F644" s="71"/>
      <c r="G644" s="143"/>
      <c r="H644" s="71"/>
      <c r="I644" s="143"/>
      <c r="J644" s="71"/>
      <c r="K644" s="71"/>
      <c r="L644" s="71"/>
      <c r="M644" s="72"/>
      <c r="N644" s="198"/>
      <c r="O644" s="72"/>
      <c r="P644" s="199"/>
      <c r="Q644" s="71"/>
      <c r="R644" s="200"/>
      <c r="S644" s="72"/>
      <c r="T644" s="201"/>
      <c r="U644" s="72"/>
      <c r="V644" s="202"/>
      <c r="W644" s="71"/>
      <c r="X644" s="72"/>
      <c r="Y644" s="202"/>
      <c r="Z644" s="72"/>
      <c r="AA644" s="178"/>
      <c r="AB644" s="178"/>
      <c r="AC644" s="178"/>
      <c r="AD644" s="178"/>
      <c r="AE644" s="178"/>
      <c r="AF644" s="178"/>
      <c r="AG644" s="178"/>
      <c r="AH644" s="178"/>
      <c r="AI644" s="178"/>
      <c r="AJ644" s="178"/>
      <c r="AK644" s="178"/>
      <c r="AL644" s="178"/>
      <c r="AM644" s="178"/>
      <c r="AN644" s="178"/>
      <c r="AO644" s="178"/>
      <c r="AP644" s="178"/>
      <c r="AQ644" s="178"/>
      <c r="AR644" s="178"/>
      <c r="AS644" s="178"/>
    </row>
    <row r="645" ht="16.5" customHeight="1" outlineLevel="1">
      <c r="A645" s="178"/>
      <c r="B645" s="141"/>
      <c r="C645" s="142"/>
      <c r="D645" s="72"/>
      <c r="E645" s="143"/>
      <c r="F645" s="71"/>
      <c r="G645" s="143"/>
      <c r="H645" s="71"/>
      <c r="I645" s="143"/>
      <c r="J645" s="71"/>
      <c r="K645" s="71"/>
      <c r="L645" s="71"/>
      <c r="M645" s="72"/>
      <c r="N645" s="198"/>
      <c r="O645" s="72"/>
      <c r="P645" s="199"/>
      <c r="Q645" s="71"/>
      <c r="R645" s="200"/>
      <c r="S645" s="72"/>
      <c r="T645" s="201"/>
      <c r="U645" s="72"/>
      <c r="V645" s="202"/>
      <c r="W645" s="71"/>
      <c r="X645" s="72"/>
      <c r="Y645" s="202"/>
      <c r="Z645" s="72"/>
      <c r="AA645" s="178"/>
      <c r="AB645" s="178"/>
      <c r="AC645" s="178"/>
      <c r="AD645" s="178"/>
      <c r="AE645" s="178"/>
      <c r="AF645" s="178"/>
      <c r="AG645" s="178"/>
      <c r="AH645" s="178"/>
      <c r="AI645" s="178"/>
      <c r="AJ645" s="178"/>
      <c r="AK645" s="178"/>
      <c r="AL645" s="178"/>
      <c r="AM645" s="178"/>
      <c r="AN645" s="178"/>
      <c r="AO645" s="178"/>
      <c r="AP645" s="178"/>
      <c r="AQ645" s="178"/>
      <c r="AR645" s="178"/>
      <c r="AS645" s="178"/>
    </row>
    <row r="646" ht="16.5" customHeight="1" outlineLevel="1">
      <c r="A646" s="178"/>
      <c r="B646" s="141"/>
      <c r="C646" s="142"/>
      <c r="D646" s="72"/>
      <c r="E646" s="143"/>
      <c r="F646" s="71"/>
      <c r="G646" s="143"/>
      <c r="H646" s="71"/>
      <c r="I646" s="143"/>
      <c r="J646" s="71"/>
      <c r="K646" s="71"/>
      <c r="L646" s="71"/>
      <c r="M646" s="72"/>
      <c r="N646" s="198"/>
      <c r="O646" s="72"/>
      <c r="P646" s="199"/>
      <c r="Q646" s="71"/>
      <c r="R646" s="200"/>
      <c r="S646" s="72"/>
      <c r="T646" s="201"/>
      <c r="U646" s="72"/>
      <c r="V646" s="202"/>
      <c r="W646" s="71"/>
      <c r="X646" s="72"/>
      <c r="Y646" s="202"/>
      <c r="Z646" s="72"/>
      <c r="AA646" s="178"/>
      <c r="AB646" s="178"/>
      <c r="AC646" s="178"/>
      <c r="AD646" s="178"/>
      <c r="AE646" s="178"/>
      <c r="AF646" s="178"/>
      <c r="AG646" s="178"/>
      <c r="AH646" s="178"/>
      <c r="AI646" s="178"/>
      <c r="AJ646" s="178"/>
      <c r="AK646" s="178"/>
      <c r="AL646" s="178"/>
      <c r="AM646" s="178"/>
      <c r="AN646" s="178"/>
      <c r="AO646" s="178"/>
      <c r="AP646" s="178"/>
      <c r="AQ646" s="178"/>
      <c r="AR646" s="178"/>
      <c r="AS646" s="178"/>
    </row>
    <row r="647" ht="16.5" customHeight="1" outlineLevel="1">
      <c r="A647" s="178"/>
      <c r="B647" s="141"/>
      <c r="C647" s="142"/>
      <c r="D647" s="72"/>
      <c r="E647" s="143"/>
      <c r="F647" s="71"/>
      <c r="G647" s="143"/>
      <c r="H647" s="71"/>
      <c r="I647" s="143"/>
      <c r="J647" s="71"/>
      <c r="K647" s="71"/>
      <c r="L647" s="71"/>
      <c r="M647" s="72"/>
      <c r="N647" s="198"/>
      <c r="O647" s="72"/>
      <c r="P647" s="199"/>
      <c r="Q647" s="71"/>
      <c r="R647" s="200"/>
      <c r="S647" s="72"/>
      <c r="T647" s="201"/>
      <c r="U647" s="72"/>
      <c r="V647" s="202"/>
      <c r="W647" s="71"/>
      <c r="X647" s="72"/>
      <c r="Y647" s="202"/>
      <c r="Z647" s="72"/>
      <c r="AA647" s="178"/>
      <c r="AB647" s="178"/>
      <c r="AC647" s="178"/>
      <c r="AD647" s="178"/>
      <c r="AE647" s="178"/>
      <c r="AF647" s="178"/>
      <c r="AG647" s="178"/>
      <c r="AH647" s="178"/>
      <c r="AI647" s="178"/>
      <c r="AJ647" s="178"/>
      <c r="AK647" s="178"/>
      <c r="AL647" s="178"/>
      <c r="AM647" s="178"/>
      <c r="AN647" s="178"/>
      <c r="AO647" s="178"/>
      <c r="AP647" s="178"/>
      <c r="AQ647" s="178"/>
      <c r="AR647" s="178"/>
      <c r="AS647" s="178"/>
    </row>
    <row r="648" ht="16.5" customHeight="1" outlineLevel="1">
      <c r="A648" s="178"/>
      <c r="B648" s="141"/>
      <c r="C648" s="142"/>
      <c r="D648" s="72"/>
      <c r="E648" s="143"/>
      <c r="F648" s="71"/>
      <c r="G648" s="143"/>
      <c r="H648" s="71"/>
      <c r="I648" s="143"/>
      <c r="J648" s="71"/>
      <c r="K648" s="71"/>
      <c r="L648" s="71"/>
      <c r="M648" s="72"/>
      <c r="N648" s="198"/>
      <c r="O648" s="72"/>
      <c r="P648" s="199"/>
      <c r="Q648" s="71"/>
      <c r="R648" s="200"/>
      <c r="S648" s="72"/>
      <c r="T648" s="201"/>
      <c r="U648" s="72"/>
      <c r="V648" s="202"/>
      <c r="W648" s="71"/>
      <c r="X648" s="72"/>
      <c r="Y648" s="202"/>
      <c r="Z648" s="72"/>
      <c r="AA648" s="178"/>
      <c r="AB648" s="178"/>
      <c r="AC648" s="178"/>
      <c r="AD648" s="178"/>
      <c r="AE648" s="178"/>
      <c r="AF648" s="178"/>
      <c r="AG648" s="178"/>
      <c r="AH648" s="178"/>
      <c r="AI648" s="178"/>
      <c r="AJ648" s="178"/>
      <c r="AK648" s="178"/>
      <c r="AL648" s="178"/>
      <c r="AM648" s="178"/>
      <c r="AN648" s="178"/>
      <c r="AO648" s="178"/>
      <c r="AP648" s="178"/>
      <c r="AQ648" s="178"/>
      <c r="AR648" s="178"/>
      <c r="AS648" s="178"/>
    </row>
    <row r="649" ht="16.5" customHeight="1" outlineLevel="1">
      <c r="A649" s="178"/>
      <c r="B649" s="141"/>
      <c r="C649" s="142"/>
      <c r="D649" s="72"/>
      <c r="E649" s="143"/>
      <c r="F649" s="71"/>
      <c r="G649" s="143"/>
      <c r="H649" s="71"/>
      <c r="I649" s="143"/>
      <c r="J649" s="71"/>
      <c r="K649" s="71"/>
      <c r="L649" s="71"/>
      <c r="M649" s="72"/>
      <c r="N649" s="198"/>
      <c r="O649" s="72"/>
      <c r="P649" s="199"/>
      <c r="Q649" s="71"/>
      <c r="R649" s="200"/>
      <c r="S649" s="72"/>
      <c r="T649" s="201"/>
      <c r="U649" s="72"/>
      <c r="V649" s="202"/>
      <c r="W649" s="71"/>
      <c r="X649" s="72"/>
      <c r="Y649" s="202"/>
      <c r="Z649" s="72"/>
      <c r="AA649" s="178"/>
      <c r="AB649" s="178"/>
      <c r="AC649" s="178"/>
      <c r="AD649" s="178"/>
      <c r="AE649" s="178"/>
      <c r="AF649" s="178"/>
      <c r="AG649" s="178"/>
      <c r="AH649" s="178"/>
      <c r="AI649" s="178"/>
      <c r="AJ649" s="178"/>
      <c r="AK649" s="178"/>
      <c r="AL649" s="178"/>
      <c r="AM649" s="178"/>
      <c r="AN649" s="178"/>
      <c r="AO649" s="178"/>
      <c r="AP649" s="178"/>
      <c r="AQ649" s="178"/>
      <c r="AR649" s="178"/>
      <c r="AS649" s="178"/>
    </row>
    <row r="650" ht="16.5" customHeight="1" outlineLevel="1">
      <c r="A650" s="178"/>
      <c r="B650" s="141"/>
      <c r="C650" s="142"/>
      <c r="D650" s="72"/>
      <c r="E650" s="143"/>
      <c r="F650" s="71"/>
      <c r="G650" s="143"/>
      <c r="H650" s="71"/>
      <c r="I650" s="143"/>
      <c r="J650" s="71"/>
      <c r="K650" s="71"/>
      <c r="L650" s="71"/>
      <c r="M650" s="72"/>
      <c r="N650" s="198"/>
      <c r="O650" s="72"/>
      <c r="P650" s="199"/>
      <c r="Q650" s="71"/>
      <c r="R650" s="200"/>
      <c r="S650" s="72"/>
      <c r="T650" s="201"/>
      <c r="U650" s="72"/>
      <c r="V650" s="202"/>
      <c r="W650" s="71"/>
      <c r="X650" s="72"/>
      <c r="Y650" s="202"/>
      <c r="Z650" s="72"/>
      <c r="AA650" s="178"/>
      <c r="AB650" s="178"/>
      <c r="AC650" s="178"/>
      <c r="AD650" s="178"/>
      <c r="AE650" s="178"/>
      <c r="AF650" s="178"/>
      <c r="AG650" s="178"/>
      <c r="AH650" s="178"/>
      <c r="AI650" s="178"/>
      <c r="AJ650" s="178"/>
      <c r="AK650" s="178"/>
      <c r="AL650" s="178"/>
      <c r="AM650" s="178"/>
      <c r="AN650" s="178"/>
      <c r="AO650" s="178"/>
      <c r="AP650" s="178"/>
      <c r="AQ650" s="178"/>
      <c r="AR650" s="178"/>
      <c r="AS650" s="178"/>
    </row>
    <row r="651" ht="16.5" customHeight="1" outlineLevel="1">
      <c r="A651" s="178"/>
      <c r="B651" s="141"/>
      <c r="C651" s="142"/>
      <c r="D651" s="72"/>
      <c r="E651" s="143"/>
      <c r="F651" s="71"/>
      <c r="G651" s="143"/>
      <c r="H651" s="71"/>
      <c r="I651" s="143"/>
      <c r="J651" s="71"/>
      <c r="K651" s="71"/>
      <c r="L651" s="71"/>
      <c r="M651" s="72"/>
      <c r="N651" s="198"/>
      <c r="O651" s="72"/>
      <c r="P651" s="199"/>
      <c r="Q651" s="71"/>
      <c r="R651" s="200"/>
      <c r="S651" s="72"/>
      <c r="T651" s="201"/>
      <c r="U651" s="72"/>
      <c r="V651" s="202"/>
      <c r="W651" s="71"/>
      <c r="X651" s="72"/>
      <c r="Y651" s="202"/>
      <c r="Z651" s="72"/>
      <c r="AA651" s="178"/>
      <c r="AB651" s="178"/>
      <c r="AC651" s="178"/>
      <c r="AD651" s="178"/>
      <c r="AE651" s="178"/>
      <c r="AF651" s="178"/>
      <c r="AG651" s="178"/>
      <c r="AH651" s="178"/>
      <c r="AI651" s="178"/>
      <c r="AJ651" s="178"/>
      <c r="AK651" s="178"/>
      <c r="AL651" s="178"/>
      <c r="AM651" s="178"/>
      <c r="AN651" s="178"/>
      <c r="AO651" s="178"/>
      <c r="AP651" s="178"/>
      <c r="AQ651" s="178"/>
      <c r="AR651" s="178"/>
      <c r="AS651" s="178"/>
    </row>
    <row r="652" ht="16.5" customHeight="1" outlineLevel="1">
      <c r="A652" s="178"/>
      <c r="B652" s="141"/>
      <c r="C652" s="142"/>
      <c r="D652" s="72"/>
      <c r="E652" s="143"/>
      <c r="F652" s="71"/>
      <c r="G652" s="143"/>
      <c r="H652" s="71"/>
      <c r="I652" s="143"/>
      <c r="J652" s="71"/>
      <c r="K652" s="71"/>
      <c r="L652" s="71"/>
      <c r="M652" s="72"/>
      <c r="N652" s="198"/>
      <c r="O652" s="72"/>
      <c r="P652" s="199"/>
      <c r="Q652" s="71"/>
      <c r="R652" s="200"/>
      <c r="S652" s="72"/>
      <c r="T652" s="201"/>
      <c r="U652" s="72"/>
      <c r="V652" s="202"/>
      <c r="W652" s="71"/>
      <c r="X652" s="72"/>
      <c r="Y652" s="202"/>
      <c r="Z652" s="72"/>
      <c r="AA652" s="178"/>
      <c r="AB652" s="178"/>
      <c r="AC652" s="178"/>
      <c r="AD652" s="178"/>
      <c r="AE652" s="178"/>
      <c r="AF652" s="178"/>
      <c r="AG652" s="178"/>
      <c r="AH652" s="178"/>
      <c r="AI652" s="178"/>
      <c r="AJ652" s="178"/>
      <c r="AK652" s="178"/>
      <c r="AL652" s="178"/>
      <c r="AM652" s="178"/>
      <c r="AN652" s="178"/>
      <c r="AO652" s="178"/>
      <c r="AP652" s="178"/>
      <c r="AQ652" s="178"/>
      <c r="AR652" s="178"/>
      <c r="AS652" s="178"/>
    </row>
    <row r="653" ht="16.5" customHeight="1" outlineLevel="1">
      <c r="A653" s="178"/>
      <c r="B653" s="141"/>
      <c r="C653" s="142"/>
      <c r="D653" s="72"/>
      <c r="E653" s="143"/>
      <c r="F653" s="71"/>
      <c r="G653" s="143"/>
      <c r="H653" s="71"/>
      <c r="I653" s="143"/>
      <c r="J653" s="71"/>
      <c r="K653" s="71"/>
      <c r="L653" s="71"/>
      <c r="M653" s="72"/>
      <c r="N653" s="198"/>
      <c r="O653" s="72"/>
      <c r="P653" s="199"/>
      <c r="Q653" s="71"/>
      <c r="R653" s="200"/>
      <c r="S653" s="72"/>
      <c r="T653" s="201"/>
      <c r="U653" s="72"/>
      <c r="V653" s="202"/>
      <c r="W653" s="71"/>
      <c r="X653" s="72"/>
      <c r="Y653" s="202"/>
      <c r="Z653" s="72"/>
      <c r="AA653" s="178"/>
      <c r="AB653" s="178"/>
      <c r="AC653" s="178"/>
      <c r="AD653" s="178"/>
      <c r="AE653" s="178"/>
      <c r="AF653" s="178"/>
      <c r="AG653" s="178"/>
      <c r="AH653" s="178"/>
      <c r="AI653" s="178"/>
      <c r="AJ653" s="178"/>
      <c r="AK653" s="178"/>
      <c r="AL653" s="178"/>
      <c r="AM653" s="178"/>
      <c r="AN653" s="178"/>
      <c r="AO653" s="178"/>
      <c r="AP653" s="178"/>
      <c r="AQ653" s="178"/>
      <c r="AR653" s="178"/>
      <c r="AS653" s="178"/>
    </row>
    <row r="654" ht="16.5" customHeight="1" outlineLevel="1">
      <c r="A654" s="178"/>
      <c r="B654" s="141"/>
      <c r="C654" s="142"/>
      <c r="D654" s="72"/>
      <c r="E654" s="143"/>
      <c r="F654" s="71"/>
      <c r="G654" s="143"/>
      <c r="H654" s="71"/>
      <c r="I654" s="143"/>
      <c r="J654" s="71"/>
      <c r="K654" s="71"/>
      <c r="L654" s="71"/>
      <c r="M654" s="72"/>
      <c r="N654" s="198"/>
      <c r="O654" s="72"/>
      <c r="P654" s="199"/>
      <c r="Q654" s="71"/>
      <c r="R654" s="200"/>
      <c r="S654" s="72"/>
      <c r="T654" s="201"/>
      <c r="U654" s="72"/>
      <c r="V654" s="202"/>
      <c r="W654" s="71"/>
      <c r="X654" s="72"/>
      <c r="Y654" s="202"/>
      <c r="Z654" s="72"/>
      <c r="AA654" s="178"/>
      <c r="AB654" s="178"/>
      <c r="AC654" s="178"/>
      <c r="AD654" s="178"/>
      <c r="AE654" s="178"/>
      <c r="AF654" s="178"/>
      <c r="AG654" s="178"/>
      <c r="AH654" s="178"/>
      <c r="AI654" s="178"/>
      <c r="AJ654" s="178"/>
      <c r="AK654" s="178"/>
      <c r="AL654" s="178"/>
      <c r="AM654" s="178"/>
      <c r="AN654" s="178"/>
      <c r="AO654" s="178"/>
      <c r="AP654" s="178"/>
      <c r="AQ654" s="178"/>
      <c r="AR654" s="178"/>
      <c r="AS654" s="178"/>
    </row>
    <row r="655" ht="16.5" customHeight="1" outlineLevel="1">
      <c r="A655" s="178"/>
      <c r="B655" s="141"/>
      <c r="C655" s="142"/>
      <c r="D655" s="72"/>
      <c r="E655" s="143"/>
      <c r="F655" s="71"/>
      <c r="G655" s="143"/>
      <c r="H655" s="71"/>
      <c r="I655" s="143"/>
      <c r="J655" s="71"/>
      <c r="K655" s="71"/>
      <c r="L655" s="71"/>
      <c r="M655" s="72"/>
      <c r="N655" s="198"/>
      <c r="O655" s="72"/>
      <c r="P655" s="199"/>
      <c r="Q655" s="71"/>
      <c r="R655" s="200"/>
      <c r="S655" s="72"/>
      <c r="T655" s="201"/>
      <c r="U655" s="72"/>
      <c r="V655" s="202"/>
      <c r="W655" s="71"/>
      <c r="X655" s="72"/>
      <c r="Y655" s="202"/>
      <c r="Z655" s="72"/>
      <c r="AA655" s="178"/>
      <c r="AB655" s="178"/>
      <c r="AC655" s="178"/>
      <c r="AD655" s="178"/>
      <c r="AE655" s="178"/>
      <c r="AF655" s="178"/>
      <c r="AG655" s="178"/>
      <c r="AH655" s="178"/>
      <c r="AI655" s="178"/>
      <c r="AJ655" s="178"/>
      <c r="AK655" s="178"/>
      <c r="AL655" s="178"/>
      <c r="AM655" s="178"/>
      <c r="AN655" s="178"/>
      <c r="AO655" s="178"/>
      <c r="AP655" s="178"/>
      <c r="AQ655" s="178"/>
      <c r="AR655" s="178"/>
      <c r="AS655" s="178"/>
    </row>
    <row r="656" ht="16.5" customHeight="1" outlineLevel="1">
      <c r="A656" s="178"/>
      <c r="B656" s="141"/>
      <c r="C656" s="142"/>
      <c r="D656" s="72"/>
      <c r="E656" s="143"/>
      <c r="F656" s="71"/>
      <c r="G656" s="143"/>
      <c r="H656" s="71"/>
      <c r="I656" s="143"/>
      <c r="J656" s="71"/>
      <c r="K656" s="71"/>
      <c r="L656" s="71"/>
      <c r="M656" s="72"/>
      <c r="N656" s="198"/>
      <c r="O656" s="72"/>
      <c r="P656" s="199"/>
      <c r="Q656" s="71"/>
      <c r="R656" s="200"/>
      <c r="S656" s="72"/>
      <c r="T656" s="201"/>
      <c r="U656" s="72"/>
      <c r="V656" s="202"/>
      <c r="W656" s="71"/>
      <c r="X656" s="72"/>
      <c r="Y656" s="202"/>
      <c r="Z656" s="72"/>
      <c r="AA656" s="178"/>
      <c r="AB656" s="178"/>
      <c r="AC656" s="178"/>
      <c r="AD656" s="178"/>
      <c r="AE656" s="178"/>
      <c r="AF656" s="178"/>
      <c r="AG656" s="178"/>
      <c r="AH656" s="178"/>
      <c r="AI656" s="178"/>
      <c r="AJ656" s="178"/>
      <c r="AK656" s="178"/>
      <c r="AL656" s="178"/>
      <c r="AM656" s="178"/>
      <c r="AN656" s="178"/>
      <c r="AO656" s="178"/>
      <c r="AP656" s="178"/>
      <c r="AQ656" s="178"/>
      <c r="AR656" s="178"/>
      <c r="AS656" s="178"/>
    </row>
    <row r="657" ht="16.5" customHeight="1" outlineLevel="1">
      <c r="A657" s="178"/>
      <c r="B657" s="141"/>
      <c r="C657" s="142"/>
      <c r="D657" s="72"/>
      <c r="E657" s="143"/>
      <c r="F657" s="71"/>
      <c r="G657" s="143"/>
      <c r="H657" s="71"/>
      <c r="I657" s="143"/>
      <c r="J657" s="71"/>
      <c r="K657" s="71"/>
      <c r="L657" s="71"/>
      <c r="M657" s="72"/>
      <c r="N657" s="198"/>
      <c r="O657" s="72"/>
      <c r="P657" s="199"/>
      <c r="Q657" s="71"/>
      <c r="R657" s="200"/>
      <c r="S657" s="72"/>
      <c r="T657" s="201"/>
      <c r="U657" s="72"/>
      <c r="V657" s="202"/>
      <c r="W657" s="71"/>
      <c r="X657" s="72"/>
      <c r="Y657" s="202"/>
      <c r="Z657" s="72"/>
      <c r="AA657" s="178"/>
      <c r="AB657" s="178"/>
      <c r="AC657" s="178"/>
      <c r="AD657" s="178"/>
      <c r="AE657" s="178"/>
      <c r="AF657" s="178"/>
      <c r="AG657" s="178"/>
      <c r="AH657" s="178"/>
      <c r="AI657" s="178"/>
      <c r="AJ657" s="178"/>
      <c r="AK657" s="178"/>
      <c r="AL657" s="178"/>
      <c r="AM657" s="178"/>
      <c r="AN657" s="178"/>
      <c r="AO657" s="178"/>
      <c r="AP657" s="178"/>
      <c r="AQ657" s="178"/>
      <c r="AR657" s="178"/>
      <c r="AS657" s="178"/>
    </row>
    <row r="658" ht="16.5" customHeight="1" outlineLevel="1">
      <c r="A658" s="178"/>
      <c r="B658" s="141"/>
      <c r="C658" s="142"/>
      <c r="D658" s="72"/>
      <c r="E658" s="143"/>
      <c r="F658" s="71"/>
      <c r="G658" s="143"/>
      <c r="H658" s="71"/>
      <c r="I658" s="143"/>
      <c r="J658" s="71"/>
      <c r="K658" s="71"/>
      <c r="L658" s="71"/>
      <c r="M658" s="72"/>
      <c r="N658" s="198"/>
      <c r="O658" s="72"/>
      <c r="P658" s="199"/>
      <c r="Q658" s="71"/>
      <c r="R658" s="200"/>
      <c r="S658" s="72"/>
      <c r="T658" s="201"/>
      <c r="U658" s="72"/>
      <c r="V658" s="202"/>
      <c r="W658" s="71"/>
      <c r="X658" s="72"/>
      <c r="Y658" s="202"/>
      <c r="Z658" s="72"/>
      <c r="AA658" s="178"/>
      <c r="AB658" s="178"/>
      <c r="AC658" s="178"/>
      <c r="AD658" s="178"/>
      <c r="AE658" s="178"/>
      <c r="AF658" s="178"/>
      <c r="AG658" s="178"/>
      <c r="AH658" s="178"/>
      <c r="AI658" s="178"/>
      <c r="AJ658" s="178"/>
      <c r="AK658" s="178"/>
      <c r="AL658" s="178"/>
      <c r="AM658" s="178"/>
      <c r="AN658" s="178"/>
      <c r="AO658" s="178"/>
      <c r="AP658" s="178"/>
      <c r="AQ658" s="178"/>
      <c r="AR658" s="178"/>
      <c r="AS658" s="178"/>
    </row>
    <row r="659" ht="16.5" customHeight="1" outlineLevel="1">
      <c r="A659" s="178"/>
      <c r="B659" s="141"/>
      <c r="C659" s="142"/>
      <c r="D659" s="72"/>
      <c r="E659" s="143"/>
      <c r="F659" s="71"/>
      <c r="G659" s="143"/>
      <c r="H659" s="71"/>
      <c r="I659" s="143"/>
      <c r="J659" s="71"/>
      <c r="K659" s="71"/>
      <c r="L659" s="71"/>
      <c r="M659" s="72"/>
      <c r="N659" s="198"/>
      <c r="O659" s="72"/>
      <c r="P659" s="199"/>
      <c r="Q659" s="71"/>
      <c r="R659" s="200"/>
      <c r="S659" s="72"/>
      <c r="T659" s="201"/>
      <c r="U659" s="72"/>
      <c r="V659" s="202"/>
      <c r="W659" s="71"/>
      <c r="X659" s="72"/>
      <c r="Y659" s="202"/>
      <c r="Z659" s="72"/>
      <c r="AA659" s="178"/>
      <c r="AB659" s="178"/>
      <c r="AC659" s="178"/>
      <c r="AD659" s="178"/>
      <c r="AE659" s="178"/>
      <c r="AF659" s="178"/>
      <c r="AG659" s="178"/>
      <c r="AH659" s="178"/>
      <c r="AI659" s="178"/>
      <c r="AJ659" s="178"/>
      <c r="AK659" s="178"/>
      <c r="AL659" s="178"/>
      <c r="AM659" s="178"/>
      <c r="AN659" s="178"/>
      <c r="AO659" s="178"/>
      <c r="AP659" s="178"/>
      <c r="AQ659" s="178"/>
      <c r="AR659" s="178"/>
      <c r="AS659" s="178"/>
    </row>
    <row r="660" ht="16.5" customHeight="1" outlineLevel="1">
      <c r="A660" s="178"/>
      <c r="B660" s="141"/>
      <c r="C660" s="142"/>
      <c r="D660" s="72"/>
      <c r="E660" s="143"/>
      <c r="F660" s="71"/>
      <c r="G660" s="143"/>
      <c r="H660" s="71"/>
      <c r="I660" s="143"/>
      <c r="J660" s="71"/>
      <c r="K660" s="71"/>
      <c r="L660" s="71"/>
      <c r="M660" s="72"/>
      <c r="N660" s="198"/>
      <c r="O660" s="72"/>
      <c r="P660" s="199"/>
      <c r="Q660" s="71"/>
      <c r="R660" s="200"/>
      <c r="S660" s="72"/>
      <c r="T660" s="201"/>
      <c r="U660" s="72"/>
      <c r="V660" s="202"/>
      <c r="W660" s="71"/>
      <c r="X660" s="72"/>
      <c r="Y660" s="202"/>
      <c r="Z660" s="72"/>
      <c r="AA660" s="178"/>
      <c r="AB660" s="178"/>
      <c r="AC660" s="178"/>
      <c r="AD660" s="178"/>
      <c r="AE660" s="178"/>
      <c r="AF660" s="178"/>
      <c r="AG660" s="178"/>
      <c r="AH660" s="178"/>
      <c r="AI660" s="178"/>
      <c r="AJ660" s="178"/>
      <c r="AK660" s="178"/>
      <c r="AL660" s="178"/>
      <c r="AM660" s="178"/>
      <c r="AN660" s="178"/>
      <c r="AO660" s="178"/>
      <c r="AP660" s="178"/>
      <c r="AQ660" s="178"/>
      <c r="AR660" s="178"/>
      <c r="AS660" s="178"/>
    </row>
    <row r="661" ht="16.5" customHeight="1" outlineLevel="1">
      <c r="A661" s="178"/>
      <c r="B661" s="141"/>
      <c r="C661" s="142"/>
      <c r="D661" s="72"/>
      <c r="E661" s="143"/>
      <c r="F661" s="71"/>
      <c r="G661" s="143"/>
      <c r="H661" s="71"/>
      <c r="I661" s="143"/>
      <c r="J661" s="71"/>
      <c r="K661" s="71"/>
      <c r="L661" s="71"/>
      <c r="M661" s="72"/>
      <c r="N661" s="198"/>
      <c r="O661" s="72"/>
      <c r="P661" s="199"/>
      <c r="Q661" s="71"/>
      <c r="R661" s="200"/>
      <c r="S661" s="72"/>
      <c r="T661" s="201"/>
      <c r="U661" s="72"/>
      <c r="V661" s="202"/>
      <c r="W661" s="71"/>
      <c r="X661" s="72"/>
      <c r="Y661" s="202"/>
      <c r="Z661" s="72"/>
      <c r="AA661" s="178"/>
      <c r="AB661" s="178"/>
      <c r="AC661" s="178"/>
      <c r="AD661" s="178"/>
      <c r="AE661" s="178"/>
      <c r="AF661" s="178"/>
      <c r="AG661" s="178"/>
      <c r="AH661" s="178"/>
      <c r="AI661" s="178"/>
      <c r="AJ661" s="178"/>
      <c r="AK661" s="178"/>
      <c r="AL661" s="178"/>
      <c r="AM661" s="178"/>
      <c r="AN661" s="178"/>
      <c r="AO661" s="178"/>
      <c r="AP661" s="178"/>
      <c r="AQ661" s="178"/>
      <c r="AR661" s="178"/>
      <c r="AS661" s="178"/>
    </row>
    <row r="662" ht="16.5" customHeight="1" outlineLevel="1">
      <c r="A662" s="178"/>
      <c r="B662" s="141"/>
      <c r="C662" s="142"/>
      <c r="D662" s="72"/>
      <c r="E662" s="143"/>
      <c r="F662" s="71"/>
      <c r="G662" s="143"/>
      <c r="H662" s="71"/>
      <c r="I662" s="143"/>
      <c r="J662" s="71"/>
      <c r="K662" s="71"/>
      <c r="L662" s="71"/>
      <c r="M662" s="72"/>
      <c r="N662" s="198"/>
      <c r="O662" s="72"/>
      <c r="P662" s="199"/>
      <c r="Q662" s="71"/>
      <c r="R662" s="200"/>
      <c r="S662" s="72"/>
      <c r="T662" s="201"/>
      <c r="U662" s="72"/>
      <c r="V662" s="202"/>
      <c r="W662" s="71"/>
      <c r="X662" s="72"/>
      <c r="Y662" s="202"/>
      <c r="Z662" s="72"/>
      <c r="AA662" s="178"/>
      <c r="AB662" s="178"/>
      <c r="AC662" s="178"/>
      <c r="AD662" s="178"/>
      <c r="AE662" s="178"/>
      <c r="AF662" s="178"/>
      <c r="AG662" s="178"/>
      <c r="AH662" s="178"/>
      <c r="AI662" s="178"/>
      <c r="AJ662" s="178"/>
      <c r="AK662" s="178"/>
      <c r="AL662" s="178"/>
      <c r="AM662" s="178"/>
      <c r="AN662" s="178"/>
      <c r="AO662" s="178"/>
      <c r="AP662" s="178"/>
      <c r="AQ662" s="178"/>
      <c r="AR662" s="178"/>
      <c r="AS662" s="178"/>
    </row>
    <row r="663" ht="16.5" customHeight="1" outlineLevel="1">
      <c r="A663" s="178"/>
      <c r="B663" s="141"/>
      <c r="C663" s="142"/>
      <c r="D663" s="72"/>
      <c r="E663" s="143"/>
      <c r="F663" s="71"/>
      <c r="G663" s="143"/>
      <c r="H663" s="71"/>
      <c r="I663" s="143"/>
      <c r="J663" s="71"/>
      <c r="K663" s="71"/>
      <c r="L663" s="71"/>
      <c r="M663" s="72"/>
      <c r="N663" s="198"/>
      <c r="O663" s="72"/>
      <c r="P663" s="199"/>
      <c r="Q663" s="71"/>
      <c r="R663" s="200"/>
      <c r="S663" s="72"/>
      <c r="T663" s="201"/>
      <c r="U663" s="72"/>
      <c r="V663" s="202"/>
      <c r="W663" s="71"/>
      <c r="X663" s="72"/>
      <c r="Y663" s="202"/>
      <c r="Z663" s="72"/>
      <c r="AA663" s="178"/>
      <c r="AB663" s="178"/>
      <c r="AC663" s="178"/>
      <c r="AD663" s="178"/>
      <c r="AE663" s="178"/>
      <c r="AF663" s="178"/>
      <c r="AG663" s="178"/>
      <c r="AH663" s="178"/>
      <c r="AI663" s="178"/>
      <c r="AJ663" s="178"/>
      <c r="AK663" s="178"/>
      <c r="AL663" s="178"/>
      <c r="AM663" s="178"/>
      <c r="AN663" s="178"/>
      <c r="AO663" s="178"/>
      <c r="AP663" s="178"/>
      <c r="AQ663" s="178"/>
      <c r="AR663" s="178"/>
      <c r="AS663" s="178"/>
    </row>
    <row r="664" ht="16.5" customHeight="1" outlineLevel="1">
      <c r="A664" s="178"/>
      <c r="B664" s="141"/>
      <c r="C664" s="142"/>
      <c r="D664" s="72"/>
      <c r="E664" s="143"/>
      <c r="F664" s="71"/>
      <c r="G664" s="143"/>
      <c r="H664" s="71"/>
      <c r="I664" s="143"/>
      <c r="J664" s="71"/>
      <c r="K664" s="71"/>
      <c r="L664" s="71"/>
      <c r="M664" s="72"/>
      <c r="N664" s="198"/>
      <c r="O664" s="72"/>
      <c r="P664" s="199"/>
      <c r="Q664" s="71"/>
      <c r="R664" s="200"/>
      <c r="S664" s="72"/>
      <c r="T664" s="201"/>
      <c r="U664" s="72"/>
      <c r="V664" s="202"/>
      <c r="W664" s="71"/>
      <c r="X664" s="72"/>
      <c r="Y664" s="202"/>
      <c r="Z664" s="72"/>
      <c r="AA664" s="178"/>
      <c r="AB664" s="178"/>
      <c r="AC664" s="178"/>
      <c r="AD664" s="178"/>
      <c r="AE664" s="178"/>
      <c r="AF664" s="178"/>
      <c r="AG664" s="178"/>
      <c r="AH664" s="178"/>
      <c r="AI664" s="178"/>
      <c r="AJ664" s="178"/>
      <c r="AK664" s="178"/>
      <c r="AL664" s="178"/>
      <c r="AM664" s="178"/>
      <c r="AN664" s="178"/>
      <c r="AO664" s="178"/>
      <c r="AP664" s="178"/>
      <c r="AQ664" s="178"/>
      <c r="AR664" s="178"/>
      <c r="AS664" s="178"/>
    </row>
    <row r="665" ht="16.5" customHeight="1" outlineLevel="1">
      <c r="A665" s="178"/>
      <c r="B665" s="141"/>
      <c r="C665" s="142"/>
      <c r="D665" s="72"/>
      <c r="E665" s="143"/>
      <c r="F665" s="71"/>
      <c r="G665" s="143"/>
      <c r="H665" s="71"/>
      <c r="I665" s="143"/>
      <c r="J665" s="71"/>
      <c r="K665" s="71"/>
      <c r="L665" s="71"/>
      <c r="M665" s="72"/>
      <c r="N665" s="198"/>
      <c r="O665" s="72"/>
      <c r="P665" s="199"/>
      <c r="Q665" s="71"/>
      <c r="R665" s="200"/>
      <c r="S665" s="72"/>
      <c r="T665" s="201"/>
      <c r="U665" s="72"/>
      <c r="V665" s="202"/>
      <c r="W665" s="71"/>
      <c r="X665" s="72"/>
      <c r="Y665" s="202"/>
      <c r="Z665" s="72"/>
      <c r="AA665" s="178"/>
      <c r="AB665" s="178"/>
      <c r="AC665" s="178"/>
      <c r="AD665" s="178"/>
      <c r="AE665" s="178"/>
      <c r="AF665" s="178"/>
      <c r="AG665" s="178"/>
      <c r="AH665" s="178"/>
      <c r="AI665" s="178"/>
      <c r="AJ665" s="178"/>
      <c r="AK665" s="178"/>
      <c r="AL665" s="178"/>
      <c r="AM665" s="178"/>
      <c r="AN665" s="178"/>
      <c r="AO665" s="178"/>
      <c r="AP665" s="178"/>
      <c r="AQ665" s="178"/>
      <c r="AR665" s="178"/>
      <c r="AS665" s="178"/>
    </row>
    <row r="666" ht="16.5" customHeight="1" outlineLevel="1">
      <c r="A666" s="178"/>
      <c r="B666" s="141"/>
      <c r="C666" s="142"/>
      <c r="D666" s="72"/>
      <c r="E666" s="143"/>
      <c r="F666" s="71"/>
      <c r="G666" s="143"/>
      <c r="H666" s="71"/>
      <c r="I666" s="143"/>
      <c r="J666" s="71"/>
      <c r="K666" s="71"/>
      <c r="L666" s="71"/>
      <c r="M666" s="72"/>
      <c r="N666" s="198"/>
      <c r="O666" s="72"/>
      <c r="P666" s="199"/>
      <c r="Q666" s="71"/>
      <c r="R666" s="200"/>
      <c r="S666" s="72"/>
      <c r="T666" s="201"/>
      <c r="U666" s="72"/>
      <c r="V666" s="202"/>
      <c r="W666" s="71"/>
      <c r="X666" s="72"/>
      <c r="Y666" s="202"/>
      <c r="Z666" s="72"/>
      <c r="AA666" s="178"/>
      <c r="AB666" s="178"/>
      <c r="AC666" s="178"/>
      <c r="AD666" s="178"/>
      <c r="AE666" s="178"/>
      <c r="AF666" s="178"/>
      <c r="AG666" s="178"/>
      <c r="AH666" s="178"/>
      <c r="AI666" s="178"/>
      <c r="AJ666" s="178"/>
      <c r="AK666" s="178"/>
      <c r="AL666" s="178"/>
      <c r="AM666" s="178"/>
      <c r="AN666" s="178"/>
      <c r="AO666" s="178"/>
      <c r="AP666" s="178"/>
      <c r="AQ666" s="178"/>
      <c r="AR666" s="178"/>
      <c r="AS666" s="178"/>
    </row>
    <row r="667" ht="16.5" customHeight="1" outlineLevel="1">
      <c r="A667" s="178"/>
      <c r="B667" s="141"/>
      <c r="C667" s="142"/>
      <c r="D667" s="72"/>
      <c r="E667" s="143"/>
      <c r="F667" s="71"/>
      <c r="G667" s="143"/>
      <c r="H667" s="71"/>
      <c r="I667" s="143"/>
      <c r="J667" s="71"/>
      <c r="K667" s="71"/>
      <c r="L667" s="71"/>
      <c r="M667" s="72"/>
      <c r="N667" s="198"/>
      <c r="O667" s="72"/>
      <c r="P667" s="199"/>
      <c r="Q667" s="71"/>
      <c r="R667" s="200"/>
      <c r="S667" s="72"/>
      <c r="T667" s="201"/>
      <c r="U667" s="72"/>
      <c r="V667" s="202"/>
      <c r="W667" s="71"/>
      <c r="X667" s="72"/>
      <c r="Y667" s="202"/>
      <c r="Z667" s="72"/>
      <c r="AA667" s="178"/>
      <c r="AB667" s="178"/>
      <c r="AC667" s="178"/>
      <c r="AD667" s="178"/>
      <c r="AE667" s="178"/>
      <c r="AF667" s="178"/>
      <c r="AG667" s="178"/>
      <c r="AH667" s="178"/>
      <c r="AI667" s="178"/>
      <c r="AJ667" s="178"/>
      <c r="AK667" s="178"/>
      <c r="AL667" s="178"/>
      <c r="AM667" s="178"/>
      <c r="AN667" s="178"/>
      <c r="AO667" s="178"/>
      <c r="AP667" s="178"/>
      <c r="AQ667" s="178"/>
      <c r="AR667" s="178"/>
      <c r="AS667" s="178"/>
    </row>
    <row r="668" ht="16.5" customHeight="1" outlineLevel="1">
      <c r="A668" s="178"/>
      <c r="B668" s="141"/>
      <c r="C668" s="142"/>
      <c r="D668" s="72"/>
      <c r="E668" s="143"/>
      <c r="F668" s="71"/>
      <c r="G668" s="143"/>
      <c r="H668" s="71"/>
      <c r="I668" s="143"/>
      <c r="J668" s="71"/>
      <c r="K668" s="71"/>
      <c r="L668" s="71"/>
      <c r="M668" s="72"/>
      <c r="N668" s="198"/>
      <c r="O668" s="72"/>
      <c r="P668" s="199"/>
      <c r="Q668" s="71"/>
      <c r="R668" s="200"/>
      <c r="S668" s="72"/>
      <c r="T668" s="201"/>
      <c r="U668" s="72"/>
      <c r="V668" s="202"/>
      <c r="W668" s="71"/>
      <c r="X668" s="72"/>
      <c r="Y668" s="202"/>
      <c r="Z668" s="72"/>
      <c r="AA668" s="178"/>
      <c r="AB668" s="178"/>
      <c r="AC668" s="178"/>
      <c r="AD668" s="178"/>
      <c r="AE668" s="178"/>
      <c r="AF668" s="178"/>
      <c r="AG668" s="178"/>
      <c r="AH668" s="178"/>
      <c r="AI668" s="178"/>
      <c r="AJ668" s="178"/>
      <c r="AK668" s="178"/>
      <c r="AL668" s="178"/>
      <c r="AM668" s="178"/>
      <c r="AN668" s="178"/>
      <c r="AO668" s="178"/>
      <c r="AP668" s="178"/>
      <c r="AQ668" s="178"/>
      <c r="AR668" s="178"/>
      <c r="AS668" s="178"/>
    </row>
    <row r="669" ht="16.5" customHeight="1" outlineLevel="1">
      <c r="A669" s="178"/>
      <c r="B669" s="141"/>
      <c r="C669" s="142"/>
      <c r="D669" s="72"/>
      <c r="E669" s="143"/>
      <c r="F669" s="71"/>
      <c r="G669" s="143"/>
      <c r="H669" s="71"/>
      <c r="I669" s="143"/>
      <c r="J669" s="71"/>
      <c r="K669" s="71"/>
      <c r="L669" s="71"/>
      <c r="M669" s="72"/>
      <c r="N669" s="198"/>
      <c r="O669" s="72"/>
      <c r="P669" s="199"/>
      <c r="Q669" s="71"/>
      <c r="R669" s="200"/>
      <c r="S669" s="72"/>
      <c r="T669" s="201"/>
      <c r="U669" s="72"/>
      <c r="V669" s="202"/>
      <c r="W669" s="71"/>
      <c r="X669" s="72"/>
      <c r="Y669" s="202"/>
      <c r="Z669" s="72"/>
      <c r="AA669" s="178"/>
      <c r="AB669" s="178"/>
      <c r="AC669" s="178"/>
      <c r="AD669" s="178"/>
      <c r="AE669" s="178"/>
      <c r="AF669" s="178"/>
      <c r="AG669" s="178"/>
      <c r="AH669" s="178"/>
      <c r="AI669" s="178"/>
      <c r="AJ669" s="178"/>
      <c r="AK669" s="178"/>
      <c r="AL669" s="178"/>
      <c r="AM669" s="178"/>
      <c r="AN669" s="178"/>
      <c r="AO669" s="178"/>
      <c r="AP669" s="178"/>
      <c r="AQ669" s="178"/>
      <c r="AR669" s="178"/>
      <c r="AS669" s="178"/>
    </row>
    <row r="670" ht="16.5" customHeight="1" outlineLevel="1">
      <c r="A670" s="178"/>
      <c r="B670" s="141"/>
      <c r="C670" s="142"/>
      <c r="D670" s="72"/>
      <c r="E670" s="143"/>
      <c r="F670" s="71"/>
      <c r="G670" s="143"/>
      <c r="H670" s="71"/>
      <c r="I670" s="143"/>
      <c r="J670" s="71"/>
      <c r="K670" s="71"/>
      <c r="L670" s="71"/>
      <c r="M670" s="72"/>
      <c r="N670" s="198"/>
      <c r="O670" s="72"/>
      <c r="P670" s="199"/>
      <c r="Q670" s="71"/>
      <c r="R670" s="200"/>
      <c r="S670" s="72"/>
      <c r="T670" s="201"/>
      <c r="U670" s="72"/>
      <c r="V670" s="202"/>
      <c r="W670" s="71"/>
      <c r="X670" s="72"/>
      <c r="Y670" s="202"/>
      <c r="Z670" s="72"/>
      <c r="AA670" s="178"/>
      <c r="AB670" s="178"/>
      <c r="AC670" s="178"/>
      <c r="AD670" s="178"/>
      <c r="AE670" s="178"/>
      <c r="AF670" s="178"/>
      <c r="AG670" s="178"/>
      <c r="AH670" s="178"/>
      <c r="AI670" s="178"/>
      <c r="AJ670" s="178"/>
      <c r="AK670" s="178"/>
      <c r="AL670" s="178"/>
      <c r="AM670" s="178"/>
      <c r="AN670" s="178"/>
      <c r="AO670" s="178"/>
      <c r="AP670" s="178"/>
      <c r="AQ670" s="178"/>
      <c r="AR670" s="178"/>
      <c r="AS670" s="178"/>
    </row>
    <row r="671" ht="16.5" customHeight="1" outlineLevel="1">
      <c r="A671" s="178"/>
      <c r="B671" s="141"/>
      <c r="C671" s="142"/>
      <c r="D671" s="72"/>
      <c r="E671" s="143"/>
      <c r="F671" s="71"/>
      <c r="G671" s="143"/>
      <c r="H671" s="71"/>
      <c r="I671" s="143"/>
      <c r="J671" s="71"/>
      <c r="K671" s="71"/>
      <c r="L671" s="71"/>
      <c r="M671" s="72"/>
      <c r="N671" s="198"/>
      <c r="O671" s="72"/>
      <c r="P671" s="199"/>
      <c r="Q671" s="71"/>
      <c r="R671" s="200"/>
      <c r="S671" s="72"/>
      <c r="T671" s="201"/>
      <c r="U671" s="72"/>
      <c r="V671" s="202"/>
      <c r="W671" s="71"/>
      <c r="X671" s="72"/>
      <c r="Y671" s="202"/>
      <c r="Z671" s="72"/>
      <c r="AA671" s="178"/>
      <c r="AB671" s="178"/>
      <c r="AC671" s="178"/>
      <c r="AD671" s="178"/>
      <c r="AE671" s="178"/>
      <c r="AF671" s="178"/>
      <c r="AG671" s="178"/>
      <c r="AH671" s="178"/>
      <c r="AI671" s="178"/>
      <c r="AJ671" s="178"/>
      <c r="AK671" s="178"/>
      <c r="AL671" s="178"/>
      <c r="AM671" s="178"/>
      <c r="AN671" s="178"/>
      <c r="AO671" s="178"/>
      <c r="AP671" s="178"/>
      <c r="AQ671" s="178"/>
      <c r="AR671" s="178"/>
      <c r="AS671" s="178"/>
    </row>
    <row r="672" ht="16.5" customHeight="1" outlineLevel="1">
      <c r="A672" s="178"/>
      <c r="B672" s="141"/>
      <c r="C672" s="142"/>
      <c r="D672" s="72"/>
      <c r="E672" s="143"/>
      <c r="F672" s="71"/>
      <c r="G672" s="143"/>
      <c r="H672" s="71"/>
      <c r="I672" s="143"/>
      <c r="J672" s="71"/>
      <c r="K672" s="71"/>
      <c r="L672" s="71"/>
      <c r="M672" s="72"/>
      <c r="N672" s="198"/>
      <c r="O672" s="72"/>
      <c r="P672" s="199"/>
      <c r="Q672" s="71"/>
      <c r="R672" s="200"/>
      <c r="S672" s="72"/>
      <c r="T672" s="201"/>
      <c r="U672" s="72"/>
      <c r="V672" s="202"/>
      <c r="W672" s="71"/>
      <c r="X672" s="72"/>
      <c r="Y672" s="202"/>
      <c r="Z672" s="72"/>
      <c r="AA672" s="178"/>
      <c r="AB672" s="178"/>
      <c r="AC672" s="178"/>
      <c r="AD672" s="178"/>
      <c r="AE672" s="178"/>
      <c r="AF672" s="178"/>
      <c r="AG672" s="178"/>
      <c r="AH672" s="178"/>
      <c r="AI672" s="178"/>
      <c r="AJ672" s="178"/>
      <c r="AK672" s="178"/>
      <c r="AL672" s="178"/>
      <c r="AM672" s="178"/>
      <c r="AN672" s="178"/>
      <c r="AO672" s="178"/>
      <c r="AP672" s="178"/>
      <c r="AQ672" s="178"/>
      <c r="AR672" s="178"/>
      <c r="AS672" s="178"/>
    </row>
    <row r="673" ht="16.5" customHeight="1" outlineLevel="1">
      <c r="A673" s="178"/>
      <c r="B673" s="141"/>
      <c r="C673" s="142"/>
      <c r="D673" s="72"/>
      <c r="E673" s="143"/>
      <c r="F673" s="71"/>
      <c r="G673" s="143"/>
      <c r="H673" s="71"/>
      <c r="I673" s="143"/>
      <c r="J673" s="71"/>
      <c r="K673" s="71"/>
      <c r="L673" s="71"/>
      <c r="M673" s="72"/>
      <c r="N673" s="198"/>
      <c r="O673" s="72"/>
      <c r="P673" s="199"/>
      <c r="Q673" s="71"/>
      <c r="R673" s="200"/>
      <c r="S673" s="72"/>
      <c r="T673" s="201"/>
      <c r="U673" s="72"/>
      <c r="V673" s="202"/>
      <c r="W673" s="71"/>
      <c r="X673" s="72"/>
      <c r="Y673" s="202"/>
      <c r="Z673" s="72"/>
      <c r="AA673" s="178"/>
      <c r="AB673" s="178"/>
      <c r="AC673" s="178"/>
      <c r="AD673" s="178"/>
      <c r="AE673" s="178"/>
      <c r="AF673" s="178"/>
      <c r="AG673" s="178"/>
      <c r="AH673" s="178"/>
      <c r="AI673" s="178"/>
      <c r="AJ673" s="178"/>
      <c r="AK673" s="178"/>
      <c r="AL673" s="178"/>
      <c r="AM673" s="178"/>
      <c r="AN673" s="178"/>
      <c r="AO673" s="178"/>
      <c r="AP673" s="178"/>
      <c r="AQ673" s="178"/>
      <c r="AR673" s="178"/>
      <c r="AS673" s="178"/>
    </row>
    <row r="674" ht="16.5" customHeight="1" outlineLevel="1">
      <c r="A674" s="178"/>
      <c r="B674" s="141"/>
      <c r="C674" s="142"/>
      <c r="D674" s="72"/>
      <c r="E674" s="143"/>
      <c r="F674" s="71"/>
      <c r="G674" s="143"/>
      <c r="H674" s="71"/>
      <c r="I674" s="143"/>
      <c r="J674" s="71"/>
      <c r="K674" s="71"/>
      <c r="L674" s="71"/>
      <c r="M674" s="72"/>
      <c r="N674" s="198"/>
      <c r="O674" s="72"/>
      <c r="P674" s="199"/>
      <c r="Q674" s="71"/>
      <c r="R674" s="200"/>
      <c r="S674" s="72"/>
      <c r="T674" s="201"/>
      <c r="U674" s="72"/>
      <c r="V674" s="202"/>
      <c r="W674" s="71"/>
      <c r="X674" s="72"/>
      <c r="Y674" s="202"/>
      <c r="Z674" s="72"/>
      <c r="AA674" s="178"/>
      <c r="AB674" s="178"/>
      <c r="AC674" s="178"/>
      <c r="AD674" s="178"/>
      <c r="AE674" s="178"/>
      <c r="AF674" s="178"/>
      <c r="AG674" s="178"/>
      <c r="AH674" s="178"/>
      <c r="AI674" s="178"/>
      <c r="AJ674" s="178"/>
      <c r="AK674" s="178"/>
      <c r="AL674" s="178"/>
      <c r="AM674" s="178"/>
      <c r="AN674" s="178"/>
      <c r="AO674" s="178"/>
      <c r="AP674" s="178"/>
      <c r="AQ674" s="178"/>
      <c r="AR674" s="178"/>
      <c r="AS674" s="178"/>
    </row>
    <row r="675" ht="16.5" customHeight="1" outlineLevel="1">
      <c r="A675" s="178"/>
      <c r="B675" s="141"/>
      <c r="C675" s="142"/>
      <c r="D675" s="72"/>
      <c r="E675" s="143"/>
      <c r="F675" s="71"/>
      <c r="G675" s="143"/>
      <c r="H675" s="71"/>
      <c r="I675" s="143"/>
      <c r="J675" s="71"/>
      <c r="K675" s="71"/>
      <c r="L675" s="71"/>
      <c r="M675" s="72"/>
      <c r="N675" s="198"/>
      <c r="O675" s="72"/>
      <c r="P675" s="199"/>
      <c r="Q675" s="71"/>
      <c r="R675" s="200"/>
      <c r="S675" s="72"/>
      <c r="T675" s="201"/>
      <c r="U675" s="72"/>
      <c r="V675" s="202"/>
      <c r="W675" s="71"/>
      <c r="X675" s="72"/>
      <c r="Y675" s="202"/>
      <c r="Z675" s="72"/>
      <c r="AA675" s="178"/>
      <c r="AB675" s="178"/>
      <c r="AC675" s="178"/>
      <c r="AD675" s="178"/>
      <c r="AE675" s="178"/>
      <c r="AF675" s="178"/>
      <c r="AG675" s="178"/>
      <c r="AH675" s="178"/>
      <c r="AI675" s="178"/>
      <c r="AJ675" s="178"/>
      <c r="AK675" s="178"/>
      <c r="AL675" s="178"/>
      <c r="AM675" s="178"/>
      <c r="AN675" s="178"/>
      <c r="AO675" s="178"/>
      <c r="AP675" s="178"/>
      <c r="AQ675" s="178"/>
      <c r="AR675" s="178"/>
      <c r="AS675" s="178"/>
    </row>
    <row r="676" ht="16.5" customHeight="1" outlineLevel="1">
      <c r="A676" s="178"/>
      <c r="B676" s="141"/>
      <c r="C676" s="142"/>
      <c r="D676" s="72"/>
      <c r="E676" s="143"/>
      <c r="F676" s="71"/>
      <c r="G676" s="143"/>
      <c r="H676" s="71"/>
      <c r="I676" s="143"/>
      <c r="J676" s="71"/>
      <c r="K676" s="71"/>
      <c r="L676" s="71"/>
      <c r="M676" s="72"/>
      <c r="N676" s="198"/>
      <c r="O676" s="72"/>
      <c r="P676" s="199"/>
      <c r="Q676" s="71"/>
      <c r="R676" s="200"/>
      <c r="S676" s="72"/>
      <c r="T676" s="201"/>
      <c r="U676" s="72"/>
      <c r="V676" s="202"/>
      <c r="W676" s="71"/>
      <c r="X676" s="72"/>
      <c r="Y676" s="202"/>
      <c r="Z676" s="72"/>
      <c r="AA676" s="178"/>
      <c r="AB676" s="178"/>
      <c r="AC676" s="178"/>
      <c r="AD676" s="178"/>
      <c r="AE676" s="178"/>
      <c r="AF676" s="178"/>
      <c r="AG676" s="178"/>
      <c r="AH676" s="178"/>
      <c r="AI676" s="178"/>
      <c r="AJ676" s="178"/>
      <c r="AK676" s="178"/>
      <c r="AL676" s="178"/>
      <c r="AM676" s="178"/>
      <c r="AN676" s="178"/>
      <c r="AO676" s="178"/>
      <c r="AP676" s="178"/>
      <c r="AQ676" s="178"/>
      <c r="AR676" s="178"/>
      <c r="AS676" s="178"/>
    </row>
    <row r="677" ht="16.5" customHeight="1" outlineLevel="1">
      <c r="A677" s="178"/>
      <c r="B677" s="141"/>
      <c r="C677" s="142"/>
      <c r="D677" s="72"/>
      <c r="E677" s="143"/>
      <c r="F677" s="71"/>
      <c r="G677" s="143"/>
      <c r="H677" s="71"/>
      <c r="I677" s="143"/>
      <c r="J677" s="71"/>
      <c r="K677" s="71"/>
      <c r="L677" s="71"/>
      <c r="M677" s="72"/>
      <c r="N677" s="198"/>
      <c r="O677" s="72"/>
      <c r="P677" s="199"/>
      <c r="Q677" s="71"/>
      <c r="R677" s="200"/>
      <c r="S677" s="72"/>
      <c r="T677" s="201"/>
      <c r="U677" s="72"/>
      <c r="V677" s="202"/>
      <c r="W677" s="71"/>
      <c r="X677" s="72"/>
      <c r="Y677" s="202"/>
      <c r="Z677" s="72"/>
      <c r="AA677" s="178"/>
      <c r="AB677" s="178"/>
      <c r="AC677" s="178"/>
      <c r="AD677" s="178"/>
      <c r="AE677" s="178"/>
      <c r="AF677" s="178"/>
      <c r="AG677" s="178"/>
      <c r="AH677" s="178"/>
      <c r="AI677" s="178"/>
      <c r="AJ677" s="178"/>
      <c r="AK677" s="178"/>
      <c r="AL677" s="178"/>
      <c r="AM677" s="178"/>
      <c r="AN677" s="178"/>
      <c r="AO677" s="178"/>
      <c r="AP677" s="178"/>
      <c r="AQ677" s="178"/>
      <c r="AR677" s="178"/>
      <c r="AS677" s="178"/>
    </row>
    <row r="678" ht="16.5" customHeight="1" outlineLevel="1">
      <c r="A678" s="178"/>
      <c r="B678" s="141"/>
      <c r="C678" s="142"/>
      <c r="D678" s="72"/>
      <c r="E678" s="143"/>
      <c r="F678" s="71"/>
      <c r="G678" s="143"/>
      <c r="H678" s="71"/>
      <c r="I678" s="143"/>
      <c r="J678" s="71"/>
      <c r="K678" s="71"/>
      <c r="L678" s="71"/>
      <c r="M678" s="72"/>
      <c r="N678" s="198"/>
      <c r="O678" s="72"/>
      <c r="P678" s="199"/>
      <c r="Q678" s="71"/>
      <c r="R678" s="200"/>
      <c r="S678" s="72"/>
      <c r="T678" s="201"/>
      <c r="U678" s="72"/>
      <c r="V678" s="202"/>
      <c r="W678" s="71"/>
      <c r="X678" s="72"/>
      <c r="Y678" s="202"/>
      <c r="Z678" s="72"/>
      <c r="AA678" s="178"/>
      <c r="AB678" s="178"/>
      <c r="AC678" s="178"/>
      <c r="AD678" s="178"/>
      <c r="AE678" s="178"/>
      <c r="AF678" s="178"/>
      <c r="AG678" s="178"/>
      <c r="AH678" s="178"/>
      <c r="AI678" s="178"/>
      <c r="AJ678" s="178"/>
      <c r="AK678" s="178"/>
      <c r="AL678" s="178"/>
      <c r="AM678" s="178"/>
      <c r="AN678" s="178"/>
      <c r="AO678" s="178"/>
      <c r="AP678" s="178"/>
      <c r="AQ678" s="178"/>
      <c r="AR678" s="178"/>
      <c r="AS678" s="178"/>
    </row>
    <row r="679" ht="16.5" customHeight="1" outlineLevel="1">
      <c r="A679" s="178"/>
      <c r="B679" s="141"/>
      <c r="C679" s="142"/>
      <c r="D679" s="72"/>
      <c r="E679" s="143"/>
      <c r="F679" s="71"/>
      <c r="G679" s="143"/>
      <c r="H679" s="71"/>
      <c r="I679" s="143"/>
      <c r="J679" s="71"/>
      <c r="K679" s="71"/>
      <c r="L679" s="71"/>
      <c r="M679" s="72"/>
      <c r="N679" s="198"/>
      <c r="O679" s="72"/>
      <c r="P679" s="199"/>
      <c r="Q679" s="71"/>
      <c r="R679" s="200"/>
      <c r="S679" s="72"/>
      <c r="T679" s="201"/>
      <c r="U679" s="72"/>
      <c r="V679" s="202"/>
      <c r="W679" s="71"/>
      <c r="X679" s="72"/>
      <c r="Y679" s="202"/>
      <c r="Z679" s="72"/>
      <c r="AA679" s="178"/>
      <c r="AB679" s="178"/>
      <c r="AC679" s="178"/>
      <c r="AD679" s="178"/>
      <c r="AE679" s="178"/>
      <c r="AF679" s="178"/>
      <c r="AG679" s="178"/>
      <c r="AH679" s="178"/>
      <c r="AI679" s="178"/>
      <c r="AJ679" s="178"/>
      <c r="AK679" s="178"/>
      <c r="AL679" s="178"/>
      <c r="AM679" s="178"/>
      <c r="AN679" s="178"/>
      <c r="AO679" s="178"/>
      <c r="AP679" s="178"/>
      <c r="AQ679" s="178"/>
      <c r="AR679" s="178"/>
      <c r="AS679" s="178"/>
    </row>
    <row r="680" ht="16.5" customHeight="1" outlineLevel="1">
      <c r="A680" s="178"/>
      <c r="B680" s="141"/>
      <c r="C680" s="142"/>
      <c r="D680" s="72"/>
      <c r="E680" s="143"/>
      <c r="F680" s="71"/>
      <c r="G680" s="143"/>
      <c r="H680" s="71"/>
      <c r="I680" s="143"/>
      <c r="J680" s="71"/>
      <c r="K680" s="71"/>
      <c r="L680" s="71"/>
      <c r="M680" s="72"/>
      <c r="N680" s="198"/>
      <c r="O680" s="72"/>
      <c r="P680" s="199"/>
      <c r="Q680" s="71"/>
      <c r="R680" s="200"/>
      <c r="S680" s="72"/>
      <c r="T680" s="201"/>
      <c r="U680" s="72"/>
      <c r="V680" s="202"/>
      <c r="W680" s="71"/>
      <c r="X680" s="72"/>
      <c r="Y680" s="202"/>
      <c r="Z680" s="72"/>
      <c r="AA680" s="178"/>
      <c r="AB680" s="178"/>
      <c r="AC680" s="178"/>
      <c r="AD680" s="178"/>
      <c r="AE680" s="178"/>
      <c r="AF680" s="178"/>
      <c r="AG680" s="178"/>
      <c r="AH680" s="178"/>
      <c r="AI680" s="178"/>
      <c r="AJ680" s="178"/>
      <c r="AK680" s="178"/>
      <c r="AL680" s="178"/>
      <c r="AM680" s="178"/>
      <c r="AN680" s="178"/>
      <c r="AO680" s="178"/>
      <c r="AP680" s="178"/>
      <c r="AQ680" s="178"/>
      <c r="AR680" s="178"/>
      <c r="AS680" s="178"/>
    </row>
    <row r="681" ht="16.5" customHeight="1" outlineLevel="1">
      <c r="A681" s="178"/>
      <c r="B681" s="141"/>
      <c r="C681" s="142"/>
      <c r="D681" s="72"/>
      <c r="E681" s="143"/>
      <c r="F681" s="71"/>
      <c r="G681" s="143"/>
      <c r="H681" s="71"/>
      <c r="I681" s="143"/>
      <c r="J681" s="71"/>
      <c r="K681" s="71"/>
      <c r="L681" s="71"/>
      <c r="M681" s="72"/>
      <c r="N681" s="198"/>
      <c r="O681" s="72"/>
      <c r="P681" s="199"/>
      <c r="Q681" s="71"/>
      <c r="R681" s="200"/>
      <c r="S681" s="72"/>
      <c r="T681" s="201"/>
      <c r="U681" s="72"/>
      <c r="V681" s="202"/>
      <c r="W681" s="71"/>
      <c r="X681" s="72"/>
      <c r="Y681" s="202"/>
      <c r="Z681" s="72"/>
      <c r="AA681" s="178"/>
      <c r="AB681" s="178"/>
      <c r="AC681" s="178"/>
      <c r="AD681" s="178"/>
      <c r="AE681" s="178"/>
      <c r="AF681" s="178"/>
      <c r="AG681" s="178"/>
      <c r="AH681" s="178"/>
      <c r="AI681" s="178"/>
      <c r="AJ681" s="178"/>
      <c r="AK681" s="178"/>
      <c r="AL681" s="178"/>
      <c r="AM681" s="178"/>
      <c r="AN681" s="178"/>
      <c r="AO681" s="178"/>
      <c r="AP681" s="178"/>
      <c r="AQ681" s="178"/>
      <c r="AR681" s="178"/>
      <c r="AS681" s="178"/>
    </row>
    <row r="682" ht="16.5" customHeight="1" outlineLevel="1">
      <c r="A682" s="178"/>
      <c r="B682" s="141"/>
      <c r="C682" s="142"/>
      <c r="D682" s="72"/>
      <c r="E682" s="143"/>
      <c r="F682" s="71"/>
      <c r="G682" s="143"/>
      <c r="H682" s="71"/>
      <c r="I682" s="143"/>
      <c r="J682" s="71"/>
      <c r="K682" s="71"/>
      <c r="L682" s="71"/>
      <c r="M682" s="72"/>
      <c r="N682" s="198"/>
      <c r="O682" s="72"/>
      <c r="P682" s="199"/>
      <c r="Q682" s="71"/>
      <c r="R682" s="200"/>
      <c r="S682" s="72"/>
      <c r="T682" s="201"/>
      <c r="U682" s="72"/>
      <c r="V682" s="202"/>
      <c r="W682" s="71"/>
      <c r="X682" s="72"/>
      <c r="Y682" s="202"/>
      <c r="Z682" s="72"/>
      <c r="AA682" s="178"/>
      <c r="AB682" s="178"/>
      <c r="AC682" s="178"/>
      <c r="AD682" s="178"/>
      <c r="AE682" s="178"/>
      <c r="AF682" s="178"/>
      <c r="AG682" s="178"/>
      <c r="AH682" s="178"/>
      <c r="AI682" s="178"/>
      <c r="AJ682" s="178"/>
      <c r="AK682" s="178"/>
      <c r="AL682" s="178"/>
      <c r="AM682" s="178"/>
      <c r="AN682" s="178"/>
      <c r="AO682" s="178"/>
      <c r="AP682" s="178"/>
      <c r="AQ682" s="178"/>
      <c r="AR682" s="178"/>
      <c r="AS682" s="178"/>
    </row>
    <row r="683" ht="16.5" customHeight="1" outlineLevel="1">
      <c r="A683" s="178"/>
      <c r="B683" s="141"/>
      <c r="C683" s="142"/>
      <c r="D683" s="72"/>
      <c r="E683" s="143"/>
      <c r="F683" s="71"/>
      <c r="G683" s="143"/>
      <c r="H683" s="71"/>
      <c r="I683" s="143"/>
      <c r="J683" s="71"/>
      <c r="K683" s="71"/>
      <c r="L683" s="71"/>
      <c r="M683" s="72"/>
      <c r="N683" s="198"/>
      <c r="O683" s="72"/>
      <c r="P683" s="199"/>
      <c r="Q683" s="71"/>
      <c r="R683" s="200"/>
      <c r="S683" s="72"/>
      <c r="T683" s="201"/>
      <c r="U683" s="72"/>
      <c r="V683" s="202"/>
      <c r="W683" s="71"/>
      <c r="X683" s="72"/>
      <c r="Y683" s="202"/>
      <c r="Z683" s="72"/>
      <c r="AA683" s="178"/>
      <c r="AB683" s="178"/>
      <c r="AC683" s="178"/>
      <c r="AD683" s="178"/>
      <c r="AE683" s="178"/>
      <c r="AF683" s="178"/>
      <c r="AG683" s="178"/>
      <c r="AH683" s="178"/>
      <c r="AI683" s="178"/>
      <c r="AJ683" s="178"/>
      <c r="AK683" s="178"/>
      <c r="AL683" s="178"/>
      <c r="AM683" s="178"/>
      <c r="AN683" s="178"/>
      <c r="AO683" s="178"/>
      <c r="AP683" s="178"/>
      <c r="AQ683" s="178"/>
      <c r="AR683" s="178"/>
      <c r="AS683" s="178"/>
    </row>
    <row r="684" ht="16.5" customHeight="1" outlineLevel="1">
      <c r="A684" s="178"/>
      <c r="B684" s="141"/>
      <c r="C684" s="142"/>
      <c r="D684" s="72"/>
      <c r="E684" s="143"/>
      <c r="F684" s="71"/>
      <c r="G684" s="143"/>
      <c r="H684" s="71"/>
      <c r="I684" s="143"/>
      <c r="J684" s="71"/>
      <c r="K684" s="71"/>
      <c r="L684" s="71"/>
      <c r="M684" s="72"/>
      <c r="N684" s="198"/>
      <c r="O684" s="72"/>
      <c r="P684" s="199"/>
      <c r="Q684" s="71"/>
      <c r="R684" s="200"/>
      <c r="S684" s="72"/>
      <c r="T684" s="201"/>
      <c r="U684" s="72"/>
      <c r="V684" s="202"/>
      <c r="W684" s="71"/>
      <c r="X684" s="72"/>
      <c r="Y684" s="202"/>
      <c r="Z684" s="72"/>
      <c r="AA684" s="178"/>
      <c r="AB684" s="178"/>
      <c r="AC684" s="178"/>
      <c r="AD684" s="178"/>
      <c r="AE684" s="178"/>
      <c r="AF684" s="178"/>
      <c r="AG684" s="178"/>
      <c r="AH684" s="178"/>
      <c r="AI684" s="178"/>
      <c r="AJ684" s="178"/>
      <c r="AK684" s="178"/>
      <c r="AL684" s="178"/>
      <c r="AM684" s="178"/>
      <c r="AN684" s="178"/>
      <c r="AO684" s="178"/>
      <c r="AP684" s="178"/>
      <c r="AQ684" s="178"/>
      <c r="AR684" s="178"/>
      <c r="AS684" s="178"/>
    </row>
    <row r="685" ht="16.5" customHeight="1" outlineLevel="1">
      <c r="A685" s="178"/>
      <c r="B685" s="141"/>
      <c r="C685" s="142"/>
      <c r="D685" s="72"/>
      <c r="E685" s="143"/>
      <c r="F685" s="71"/>
      <c r="G685" s="143"/>
      <c r="H685" s="71"/>
      <c r="I685" s="143"/>
      <c r="J685" s="71"/>
      <c r="K685" s="71"/>
      <c r="L685" s="71"/>
      <c r="M685" s="72"/>
      <c r="N685" s="198"/>
      <c r="O685" s="72"/>
      <c r="P685" s="199"/>
      <c r="Q685" s="71"/>
      <c r="R685" s="200"/>
      <c r="S685" s="72"/>
      <c r="T685" s="201"/>
      <c r="U685" s="72"/>
      <c r="V685" s="202"/>
      <c r="W685" s="71"/>
      <c r="X685" s="72"/>
      <c r="Y685" s="202"/>
      <c r="Z685" s="72"/>
      <c r="AA685" s="178"/>
      <c r="AB685" s="178"/>
      <c r="AC685" s="178"/>
      <c r="AD685" s="178"/>
      <c r="AE685" s="178"/>
      <c r="AF685" s="178"/>
      <c r="AG685" s="178"/>
      <c r="AH685" s="178"/>
      <c r="AI685" s="178"/>
      <c r="AJ685" s="178"/>
      <c r="AK685" s="178"/>
      <c r="AL685" s="178"/>
      <c r="AM685" s="178"/>
      <c r="AN685" s="178"/>
      <c r="AO685" s="178"/>
      <c r="AP685" s="178"/>
      <c r="AQ685" s="178"/>
      <c r="AR685" s="178"/>
      <c r="AS685" s="178"/>
    </row>
    <row r="686" ht="16.5" customHeight="1" outlineLevel="1">
      <c r="A686" s="178"/>
      <c r="B686" s="141"/>
      <c r="C686" s="142"/>
      <c r="D686" s="72"/>
      <c r="E686" s="143"/>
      <c r="F686" s="71"/>
      <c r="G686" s="143"/>
      <c r="H686" s="71"/>
      <c r="I686" s="143"/>
      <c r="J686" s="71"/>
      <c r="K686" s="71"/>
      <c r="L686" s="71"/>
      <c r="M686" s="72"/>
      <c r="N686" s="198"/>
      <c r="O686" s="72"/>
      <c r="P686" s="199"/>
      <c r="Q686" s="71"/>
      <c r="R686" s="200"/>
      <c r="S686" s="72"/>
      <c r="T686" s="201"/>
      <c r="U686" s="72"/>
      <c r="V686" s="202"/>
      <c r="W686" s="71"/>
      <c r="X686" s="72"/>
      <c r="Y686" s="202"/>
      <c r="Z686" s="72"/>
      <c r="AA686" s="178"/>
      <c r="AB686" s="178"/>
      <c r="AC686" s="178"/>
      <c r="AD686" s="178"/>
      <c r="AE686" s="178"/>
      <c r="AF686" s="178"/>
      <c r="AG686" s="178"/>
      <c r="AH686" s="178"/>
      <c r="AI686" s="178"/>
      <c r="AJ686" s="178"/>
      <c r="AK686" s="178"/>
      <c r="AL686" s="178"/>
      <c r="AM686" s="178"/>
      <c r="AN686" s="178"/>
      <c r="AO686" s="178"/>
      <c r="AP686" s="178"/>
      <c r="AQ686" s="178"/>
      <c r="AR686" s="178"/>
      <c r="AS686" s="178"/>
    </row>
    <row r="687" ht="16.5" customHeight="1" outlineLevel="1">
      <c r="A687" s="178"/>
      <c r="B687" s="141"/>
      <c r="C687" s="142"/>
      <c r="D687" s="72"/>
      <c r="E687" s="143"/>
      <c r="F687" s="71"/>
      <c r="G687" s="143"/>
      <c r="H687" s="71"/>
      <c r="I687" s="143"/>
      <c r="J687" s="71"/>
      <c r="K687" s="71"/>
      <c r="L687" s="71"/>
      <c r="M687" s="72"/>
      <c r="N687" s="198"/>
      <c r="O687" s="72"/>
      <c r="P687" s="199"/>
      <c r="Q687" s="71"/>
      <c r="R687" s="200"/>
      <c r="S687" s="72"/>
      <c r="T687" s="201"/>
      <c r="U687" s="72"/>
      <c r="V687" s="202"/>
      <c r="W687" s="71"/>
      <c r="X687" s="72"/>
      <c r="Y687" s="202"/>
      <c r="Z687" s="72"/>
      <c r="AA687" s="178"/>
      <c r="AB687" s="178"/>
      <c r="AC687" s="178"/>
      <c r="AD687" s="178"/>
      <c r="AE687" s="178"/>
      <c r="AF687" s="178"/>
      <c r="AG687" s="178"/>
      <c r="AH687" s="178"/>
      <c r="AI687" s="178"/>
      <c r="AJ687" s="178"/>
      <c r="AK687" s="178"/>
      <c r="AL687" s="178"/>
      <c r="AM687" s="178"/>
      <c r="AN687" s="178"/>
      <c r="AO687" s="178"/>
      <c r="AP687" s="178"/>
      <c r="AQ687" s="178"/>
      <c r="AR687" s="178"/>
      <c r="AS687" s="178"/>
    </row>
    <row r="688" ht="16.5" customHeight="1" outlineLevel="1">
      <c r="A688" s="178"/>
      <c r="B688" s="141"/>
      <c r="C688" s="142"/>
      <c r="D688" s="72"/>
      <c r="E688" s="143"/>
      <c r="F688" s="71"/>
      <c r="G688" s="143"/>
      <c r="H688" s="71"/>
      <c r="I688" s="143"/>
      <c r="J688" s="71"/>
      <c r="K688" s="71"/>
      <c r="L688" s="71"/>
      <c r="M688" s="72"/>
      <c r="N688" s="198"/>
      <c r="O688" s="72"/>
      <c r="P688" s="199"/>
      <c r="Q688" s="71"/>
      <c r="R688" s="200"/>
      <c r="S688" s="72"/>
      <c r="T688" s="201"/>
      <c r="U688" s="72"/>
      <c r="V688" s="202"/>
      <c r="W688" s="71"/>
      <c r="X688" s="72"/>
      <c r="Y688" s="202"/>
      <c r="Z688" s="72"/>
      <c r="AA688" s="178"/>
      <c r="AB688" s="178"/>
      <c r="AC688" s="178"/>
      <c r="AD688" s="178"/>
      <c r="AE688" s="178"/>
      <c r="AF688" s="178"/>
      <c r="AG688" s="178"/>
      <c r="AH688" s="178"/>
      <c r="AI688" s="178"/>
      <c r="AJ688" s="178"/>
      <c r="AK688" s="178"/>
      <c r="AL688" s="178"/>
      <c r="AM688" s="178"/>
      <c r="AN688" s="178"/>
      <c r="AO688" s="178"/>
      <c r="AP688" s="178"/>
      <c r="AQ688" s="178"/>
      <c r="AR688" s="178"/>
      <c r="AS688" s="178"/>
    </row>
    <row r="689" ht="16.5" customHeight="1" outlineLevel="1">
      <c r="A689" s="178"/>
      <c r="B689" s="141"/>
      <c r="C689" s="142"/>
      <c r="D689" s="72"/>
      <c r="E689" s="143"/>
      <c r="F689" s="71"/>
      <c r="G689" s="143"/>
      <c r="H689" s="71"/>
      <c r="I689" s="143"/>
      <c r="J689" s="71"/>
      <c r="K689" s="71"/>
      <c r="L689" s="71"/>
      <c r="M689" s="72"/>
      <c r="N689" s="198"/>
      <c r="O689" s="72"/>
      <c r="P689" s="199"/>
      <c r="Q689" s="71"/>
      <c r="R689" s="200"/>
      <c r="S689" s="72"/>
      <c r="T689" s="201"/>
      <c r="U689" s="72"/>
      <c r="V689" s="202"/>
      <c r="W689" s="71"/>
      <c r="X689" s="72"/>
      <c r="Y689" s="202"/>
      <c r="Z689" s="72"/>
      <c r="AA689" s="178"/>
      <c r="AB689" s="178"/>
      <c r="AC689" s="178"/>
      <c r="AD689" s="178"/>
      <c r="AE689" s="178"/>
      <c r="AF689" s="178"/>
      <c r="AG689" s="178"/>
      <c r="AH689" s="178"/>
      <c r="AI689" s="178"/>
      <c r="AJ689" s="178"/>
      <c r="AK689" s="178"/>
      <c r="AL689" s="178"/>
      <c r="AM689" s="178"/>
      <c r="AN689" s="178"/>
      <c r="AO689" s="178"/>
      <c r="AP689" s="178"/>
      <c r="AQ689" s="178"/>
      <c r="AR689" s="178"/>
      <c r="AS689" s="178"/>
    </row>
    <row r="690" ht="16.5" customHeight="1" outlineLevel="1">
      <c r="A690" s="178"/>
      <c r="B690" s="141"/>
      <c r="C690" s="142"/>
      <c r="D690" s="72"/>
      <c r="E690" s="143"/>
      <c r="F690" s="71"/>
      <c r="G690" s="143"/>
      <c r="H690" s="71"/>
      <c r="I690" s="143"/>
      <c r="J690" s="71"/>
      <c r="K690" s="71"/>
      <c r="L690" s="71"/>
      <c r="M690" s="72"/>
      <c r="N690" s="198"/>
      <c r="O690" s="72"/>
      <c r="P690" s="199"/>
      <c r="Q690" s="71"/>
      <c r="R690" s="200"/>
      <c r="S690" s="72"/>
      <c r="T690" s="201"/>
      <c r="U690" s="72"/>
      <c r="V690" s="202"/>
      <c r="W690" s="71"/>
      <c r="X690" s="72"/>
      <c r="Y690" s="202"/>
      <c r="Z690" s="72"/>
      <c r="AA690" s="178"/>
      <c r="AB690" s="178"/>
      <c r="AC690" s="178"/>
      <c r="AD690" s="178"/>
      <c r="AE690" s="178"/>
      <c r="AF690" s="178"/>
      <c r="AG690" s="178"/>
      <c r="AH690" s="178"/>
      <c r="AI690" s="178"/>
      <c r="AJ690" s="178"/>
      <c r="AK690" s="178"/>
      <c r="AL690" s="178"/>
      <c r="AM690" s="178"/>
      <c r="AN690" s="178"/>
      <c r="AO690" s="178"/>
      <c r="AP690" s="178"/>
      <c r="AQ690" s="178"/>
      <c r="AR690" s="178"/>
      <c r="AS690" s="178"/>
    </row>
    <row r="691" ht="16.5" customHeight="1" outlineLevel="1">
      <c r="A691" s="178"/>
      <c r="B691" s="141"/>
      <c r="C691" s="142"/>
      <c r="D691" s="72"/>
      <c r="E691" s="143"/>
      <c r="F691" s="71"/>
      <c r="G691" s="143"/>
      <c r="H691" s="71"/>
      <c r="I691" s="143"/>
      <c r="J691" s="71"/>
      <c r="K691" s="71"/>
      <c r="L691" s="71"/>
      <c r="M691" s="72"/>
      <c r="N691" s="198"/>
      <c r="O691" s="72"/>
      <c r="P691" s="199"/>
      <c r="Q691" s="71"/>
      <c r="R691" s="200"/>
      <c r="S691" s="72"/>
      <c r="T691" s="201"/>
      <c r="U691" s="72"/>
      <c r="V691" s="202"/>
      <c r="W691" s="71"/>
      <c r="X691" s="72"/>
      <c r="Y691" s="202"/>
      <c r="Z691" s="72"/>
      <c r="AA691" s="178"/>
      <c r="AB691" s="178"/>
      <c r="AC691" s="178"/>
      <c r="AD691" s="178"/>
      <c r="AE691" s="178"/>
      <c r="AF691" s="178"/>
      <c r="AG691" s="178"/>
      <c r="AH691" s="178"/>
      <c r="AI691" s="178"/>
      <c r="AJ691" s="178"/>
      <c r="AK691" s="178"/>
      <c r="AL691" s="178"/>
      <c r="AM691" s="178"/>
      <c r="AN691" s="178"/>
      <c r="AO691" s="178"/>
      <c r="AP691" s="178"/>
      <c r="AQ691" s="178"/>
      <c r="AR691" s="178"/>
      <c r="AS691" s="178"/>
    </row>
    <row r="692" ht="16.5" customHeight="1" outlineLevel="1">
      <c r="A692" s="178"/>
      <c r="B692" s="141"/>
      <c r="C692" s="142"/>
      <c r="D692" s="72"/>
      <c r="E692" s="143"/>
      <c r="F692" s="71"/>
      <c r="G692" s="143"/>
      <c r="H692" s="71"/>
      <c r="I692" s="143"/>
      <c r="J692" s="71"/>
      <c r="K692" s="71"/>
      <c r="L692" s="71"/>
      <c r="M692" s="72"/>
      <c r="N692" s="198"/>
      <c r="O692" s="72"/>
      <c r="P692" s="199"/>
      <c r="Q692" s="71"/>
      <c r="R692" s="200"/>
      <c r="S692" s="72"/>
      <c r="T692" s="201"/>
      <c r="U692" s="72"/>
      <c r="V692" s="202"/>
      <c r="W692" s="71"/>
      <c r="X692" s="72"/>
      <c r="Y692" s="202"/>
      <c r="Z692" s="72"/>
      <c r="AA692" s="178"/>
      <c r="AB692" s="178"/>
      <c r="AC692" s="178"/>
      <c r="AD692" s="178"/>
      <c r="AE692" s="178"/>
      <c r="AF692" s="178"/>
      <c r="AG692" s="178"/>
      <c r="AH692" s="178"/>
      <c r="AI692" s="178"/>
      <c r="AJ692" s="178"/>
      <c r="AK692" s="178"/>
      <c r="AL692" s="178"/>
      <c r="AM692" s="178"/>
      <c r="AN692" s="178"/>
      <c r="AO692" s="178"/>
      <c r="AP692" s="178"/>
      <c r="AQ692" s="178"/>
      <c r="AR692" s="178"/>
      <c r="AS692" s="178"/>
    </row>
    <row r="693" ht="16.5" customHeight="1" outlineLevel="1">
      <c r="A693" s="178"/>
      <c r="B693" s="141"/>
      <c r="C693" s="142"/>
      <c r="D693" s="72"/>
      <c r="E693" s="143"/>
      <c r="F693" s="71"/>
      <c r="G693" s="143"/>
      <c r="H693" s="71"/>
      <c r="I693" s="143"/>
      <c r="J693" s="71"/>
      <c r="K693" s="71"/>
      <c r="L693" s="71"/>
      <c r="M693" s="72"/>
      <c r="N693" s="198"/>
      <c r="O693" s="72"/>
      <c r="P693" s="199"/>
      <c r="Q693" s="71"/>
      <c r="R693" s="200"/>
      <c r="S693" s="72"/>
      <c r="T693" s="201"/>
      <c r="U693" s="72"/>
      <c r="V693" s="202"/>
      <c r="W693" s="71"/>
      <c r="X693" s="72"/>
      <c r="Y693" s="202"/>
      <c r="Z693" s="72"/>
      <c r="AA693" s="178"/>
      <c r="AB693" s="178"/>
      <c r="AC693" s="178"/>
      <c r="AD693" s="178"/>
      <c r="AE693" s="178"/>
      <c r="AF693" s="178"/>
      <c r="AG693" s="178"/>
      <c r="AH693" s="178"/>
      <c r="AI693" s="178"/>
      <c r="AJ693" s="178"/>
      <c r="AK693" s="178"/>
      <c r="AL693" s="178"/>
      <c r="AM693" s="178"/>
      <c r="AN693" s="178"/>
      <c r="AO693" s="178"/>
      <c r="AP693" s="178"/>
      <c r="AQ693" s="178"/>
      <c r="AR693" s="178"/>
      <c r="AS693" s="178"/>
    </row>
    <row r="694" ht="16.5" customHeight="1" outlineLevel="1">
      <c r="A694" s="178"/>
      <c r="B694" s="141"/>
      <c r="C694" s="142"/>
      <c r="D694" s="72"/>
      <c r="E694" s="143"/>
      <c r="F694" s="71"/>
      <c r="G694" s="143"/>
      <c r="H694" s="71"/>
      <c r="I694" s="143"/>
      <c r="J694" s="71"/>
      <c r="K694" s="71"/>
      <c r="L694" s="71"/>
      <c r="M694" s="72"/>
      <c r="N694" s="198"/>
      <c r="O694" s="72"/>
      <c r="P694" s="199"/>
      <c r="Q694" s="71"/>
      <c r="R694" s="200"/>
      <c r="S694" s="72"/>
      <c r="T694" s="201"/>
      <c r="U694" s="72"/>
      <c r="V694" s="202"/>
      <c r="W694" s="71"/>
      <c r="X694" s="72"/>
      <c r="Y694" s="202"/>
      <c r="Z694" s="72"/>
      <c r="AA694" s="178"/>
      <c r="AB694" s="178"/>
      <c r="AC694" s="178"/>
      <c r="AD694" s="178"/>
      <c r="AE694" s="178"/>
      <c r="AF694" s="178"/>
      <c r="AG694" s="178"/>
      <c r="AH694" s="178"/>
      <c r="AI694" s="178"/>
      <c r="AJ694" s="178"/>
      <c r="AK694" s="178"/>
      <c r="AL694" s="178"/>
      <c r="AM694" s="178"/>
      <c r="AN694" s="178"/>
      <c r="AO694" s="178"/>
      <c r="AP694" s="178"/>
      <c r="AQ694" s="178"/>
      <c r="AR694" s="178"/>
      <c r="AS694" s="178"/>
    </row>
    <row r="695" ht="16.5" customHeight="1" outlineLevel="1">
      <c r="A695" s="178"/>
      <c r="B695" s="141"/>
      <c r="C695" s="142"/>
      <c r="D695" s="72"/>
      <c r="E695" s="143"/>
      <c r="F695" s="71"/>
      <c r="G695" s="143"/>
      <c r="H695" s="71"/>
      <c r="I695" s="143"/>
      <c r="J695" s="71"/>
      <c r="K695" s="71"/>
      <c r="L695" s="71"/>
      <c r="M695" s="72"/>
      <c r="N695" s="198"/>
      <c r="O695" s="72"/>
      <c r="P695" s="199"/>
      <c r="Q695" s="71"/>
      <c r="R695" s="200"/>
      <c r="S695" s="72"/>
      <c r="T695" s="201"/>
      <c r="U695" s="72"/>
      <c r="V695" s="202"/>
      <c r="W695" s="71"/>
      <c r="X695" s="72"/>
      <c r="Y695" s="202"/>
      <c r="Z695" s="72"/>
      <c r="AA695" s="178"/>
      <c r="AB695" s="178"/>
      <c r="AC695" s="178"/>
      <c r="AD695" s="178"/>
      <c r="AE695" s="178"/>
      <c r="AF695" s="178"/>
      <c r="AG695" s="178"/>
      <c r="AH695" s="178"/>
      <c r="AI695" s="178"/>
      <c r="AJ695" s="178"/>
      <c r="AK695" s="178"/>
      <c r="AL695" s="178"/>
      <c r="AM695" s="178"/>
      <c r="AN695" s="178"/>
      <c r="AO695" s="178"/>
      <c r="AP695" s="178"/>
      <c r="AQ695" s="178"/>
      <c r="AR695" s="178"/>
      <c r="AS695" s="178"/>
    </row>
    <row r="696" ht="16.5" customHeight="1" outlineLevel="1">
      <c r="A696" s="178"/>
      <c r="B696" s="141"/>
      <c r="C696" s="142"/>
      <c r="D696" s="72"/>
      <c r="E696" s="143"/>
      <c r="F696" s="71"/>
      <c r="G696" s="143"/>
      <c r="H696" s="71"/>
      <c r="I696" s="143"/>
      <c r="J696" s="71"/>
      <c r="K696" s="71"/>
      <c r="L696" s="71"/>
      <c r="M696" s="72"/>
      <c r="N696" s="198"/>
      <c r="O696" s="72"/>
      <c r="P696" s="199"/>
      <c r="Q696" s="71"/>
      <c r="R696" s="200"/>
      <c r="S696" s="72"/>
      <c r="T696" s="201"/>
      <c r="U696" s="72"/>
      <c r="V696" s="202"/>
      <c r="W696" s="71"/>
      <c r="X696" s="72"/>
      <c r="Y696" s="202"/>
      <c r="Z696" s="72"/>
      <c r="AA696" s="178"/>
      <c r="AB696" s="178"/>
      <c r="AC696" s="178"/>
      <c r="AD696" s="178"/>
      <c r="AE696" s="178"/>
      <c r="AF696" s="178"/>
      <c r="AG696" s="178"/>
      <c r="AH696" s="178"/>
      <c r="AI696" s="178"/>
      <c r="AJ696" s="178"/>
      <c r="AK696" s="178"/>
      <c r="AL696" s="178"/>
      <c r="AM696" s="178"/>
      <c r="AN696" s="178"/>
      <c r="AO696" s="178"/>
      <c r="AP696" s="178"/>
      <c r="AQ696" s="178"/>
      <c r="AR696" s="178"/>
      <c r="AS696" s="178"/>
    </row>
    <row r="697" ht="16.5" customHeight="1" outlineLevel="1">
      <c r="A697" s="178"/>
      <c r="B697" s="141"/>
      <c r="C697" s="142"/>
      <c r="D697" s="72"/>
      <c r="E697" s="143"/>
      <c r="F697" s="71"/>
      <c r="G697" s="143"/>
      <c r="H697" s="71"/>
      <c r="I697" s="143"/>
      <c r="J697" s="71"/>
      <c r="K697" s="71"/>
      <c r="L697" s="71"/>
      <c r="M697" s="72"/>
      <c r="N697" s="198"/>
      <c r="O697" s="72"/>
      <c r="P697" s="199"/>
      <c r="Q697" s="71"/>
      <c r="R697" s="200"/>
      <c r="S697" s="72"/>
      <c r="T697" s="201"/>
      <c r="U697" s="72"/>
      <c r="V697" s="202"/>
      <c r="W697" s="71"/>
      <c r="X697" s="72"/>
      <c r="Y697" s="202"/>
      <c r="Z697" s="72"/>
      <c r="AA697" s="178"/>
      <c r="AB697" s="178"/>
      <c r="AC697" s="178"/>
      <c r="AD697" s="178"/>
      <c r="AE697" s="178"/>
      <c r="AF697" s="178"/>
      <c r="AG697" s="178"/>
      <c r="AH697" s="178"/>
      <c r="AI697" s="178"/>
      <c r="AJ697" s="178"/>
      <c r="AK697" s="178"/>
      <c r="AL697" s="178"/>
      <c r="AM697" s="178"/>
      <c r="AN697" s="178"/>
      <c r="AO697" s="178"/>
      <c r="AP697" s="178"/>
      <c r="AQ697" s="178"/>
      <c r="AR697" s="178"/>
      <c r="AS697" s="178"/>
    </row>
    <row r="698" ht="16.5" customHeight="1" outlineLevel="1">
      <c r="A698" s="178"/>
      <c r="B698" s="141"/>
      <c r="C698" s="142"/>
      <c r="D698" s="72"/>
      <c r="E698" s="143"/>
      <c r="F698" s="71"/>
      <c r="G698" s="143"/>
      <c r="H698" s="71"/>
      <c r="I698" s="143"/>
      <c r="J698" s="71"/>
      <c r="K698" s="71"/>
      <c r="L698" s="71"/>
      <c r="M698" s="72"/>
      <c r="N698" s="198"/>
      <c r="O698" s="72"/>
      <c r="P698" s="199"/>
      <c r="Q698" s="71"/>
      <c r="R698" s="200"/>
      <c r="S698" s="72"/>
      <c r="T698" s="201"/>
      <c r="U698" s="72"/>
      <c r="V698" s="202"/>
      <c r="W698" s="71"/>
      <c r="X698" s="72"/>
      <c r="Y698" s="202"/>
      <c r="Z698" s="72"/>
      <c r="AA698" s="178"/>
      <c r="AB698" s="178"/>
      <c r="AC698" s="178"/>
      <c r="AD698" s="178"/>
      <c r="AE698" s="178"/>
      <c r="AF698" s="178"/>
      <c r="AG698" s="178"/>
      <c r="AH698" s="178"/>
      <c r="AI698" s="178"/>
      <c r="AJ698" s="178"/>
      <c r="AK698" s="178"/>
      <c r="AL698" s="178"/>
      <c r="AM698" s="178"/>
      <c r="AN698" s="178"/>
      <c r="AO698" s="178"/>
      <c r="AP698" s="178"/>
      <c r="AQ698" s="178"/>
      <c r="AR698" s="178"/>
      <c r="AS698" s="178"/>
    </row>
    <row r="699" ht="16.5" customHeight="1" outlineLevel="1">
      <c r="A699" s="178"/>
      <c r="B699" s="141"/>
      <c r="C699" s="142"/>
      <c r="D699" s="72"/>
      <c r="E699" s="143"/>
      <c r="F699" s="71"/>
      <c r="G699" s="143"/>
      <c r="H699" s="71"/>
      <c r="I699" s="143"/>
      <c r="J699" s="71"/>
      <c r="K699" s="71"/>
      <c r="L699" s="71"/>
      <c r="M699" s="72"/>
      <c r="N699" s="198"/>
      <c r="O699" s="72"/>
      <c r="P699" s="199"/>
      <c r="Q699" s="71"/>
      <c r="R699" s="200"/>
      <c r="S699" s="72"/>
      <c r="T699" s="201"/>
      <c r="U699" s="72"/>
      <c r="V699" s="202"/>
      <c r="W699" s="71"/>
      <c r="X699" s="72"/>
      <c r="Y699" s="202"/>
      <c r="Z699" s="72"/>
      <c r="AA699" s="178"/>
      <c r="AB699" s="178"/>
      <c r="AC699" s="178"/>
      <c r="AD699" s="178"/>
      <c r="AE699" s="178"/>
      <c r="AF699" s="178"/>
      <c r="AG699" s="178"/>
      <c r="AH699" s="178"/>
      <c r="AI699" s="178"/>
      <c r="AJ699" s="178"/>
      <c r="AK699" s="178"/>
      <c r="AL699" s="178"/>
      <c r="AM699" s="178"/>
      <c r="AN699" s="178"/>
      <c r="AO699" s="178"/>
      <c r="AP699" s="178"/>
      <c r="AQ699" s="178"/>
      <c r="AR699" s="178"/>
      <c r="AS699" s="178"/>
    </row>
    <row r="700" ht="16.5" customHeight="1" outlineLevel="1">
      <c r="A700" s="178"/>
      <c r="B700" s="141"/>
      <c r="C700" s="142"/>
      <c r="D700" s="72"/>
      <c r="E700" s="143"/>
      <c r="F700" s="71"/>
      <c r="G700" s="143"/>
      <c r="H700" s="71"/>
      <c r="I700" s="143"/>
      <c r="J700" s="71"/>
      <c r="K700" s="71"/>
      <c r="L700" s="71"/>
      <c r="M700" s="72"/>
      <c r="N700" s="198"/>
      <c r="O700" s="72"/>
      <c r="P700" s="199"/>
      <c r="Q700" s="71"/>
      <c r="R700" s="200"/>
      <c r="S700" s="72"/>
      <c r="T700" s="201"/>
      <c r="U700" s="72"/>
      <c r="V700" s="202"/>
      <c r="W700" s="71"/>
      <c r="X700" s="72"/>
      <c r="Y700" s="202"/>
      <c r="Z700" s="72"/>
      <c r="AA700" s="178"/>
      <c r="AB700" s="178"/>
      <c r="AC700" s="178"/>
      <c r="AD700" s="178"/>
      <c r="AE700" s="178"/>
      <c r="AF700" s="178"/>
      <c r="AG700" s="178"/>
      <c r="AH700" s="178"/>
      <c r="AI700" s="178"/>
      <c r="AJ700" s="178"/>
      <c r="AK700" s="178"/>
      <c r="AL700" s="178"/>
      <c r="AM700" s="178"/>
      <c r="AN700" s="178"/>
      <c r="AO700" s="178"/>
      <c r="AP700" s="178"/>
      <c r="AQ700" s="178"/>
      <c r="AR700" s="178"/>
      <c r="AS700" s="178"/>
    </row>
    <row r="701" ht="16.5" customHeight="1" outlineLevel="1">
      <c r="A701" s="178"/>
      <c r="B701" s="141"/>
      <c r="C701" s="142"/>
      <c r="D701" s="72"/>
      <c r="E701" s="143"/>
      <c r="F701" s="71"/>
      <c r="G701" s="143"/>
      <c r="H701" s="71"/>
      <c r="I701" s="143"/>
      <c r="J701" s="71"/>
      <c r="K701" s="71"/>
      <c r="L701" s="71"/>
      <c r="M701" s="72"/>
      <c r="N701" s="198"/>
      <c r="O701" s="72"/>
      <c r="P701" s="199"/>
      <c r="Q701" s="71"/>
      <c r="R701" s="200"/>
      <c r="S701" s="72"/>
      <c r="T701" s="201"/>
      <c r="U701" s="72"/>
      <c r="V701" s="202"/>
      <c r="W701" s="71"/>
      <c r="X701" s="72"/>
      <c r="Y701" s="202"/>
      <c r="Z701" s="72"/>
      <c r="AA701" s="178"/>
      <c r="AB701" s="178"/>
      <c r="AC701" s="178"/>
      <c r="AD701" s="178"/>
      <c r="AE701" s="178"/>
      <c r="AF701" s="178"/>
      <c r="AG701" s="178"/>
      <c r="AH701" s="178"/>
      <c r="AI701" s="178"/>
      <c r="AJ701" s="178"/>
      <c r="AK701" s="178"/>
      <c r="AL701" s="178"/>
      <c r="AM701" s="178"/>
      <c r="AN701" s="178"/>
      <c r="AO701" s="178"/>
      <c r="AP701" s="178"/>
      <c r="AQ701" s="178"/>
      <c r="AR701" s="178"/>
      <c r="AS701" s="178"/>
    </row>
    <row r="702" ht="16.5" customHeight="1" outlineLevel="1">
      <c r="A702" s="178"/>
      <c r="B702" s="141"/>
      <c r="C702" s="142"/>
      <c r="D702" s="72"/>
      <c r="E702" s="143"/>
      <c r="F702" s="71"/>
      <c r="G702" s="143"/>
      <c r="H702" s="71"/>
      <c r="I702" s="143"/>
      <c r="J702" s="71"/>
      <c r="K702" s="71"/>
      <c r="L702" s="71"/>
      <c r="M702" s="72"/>
      <c r="N702" s="198"/>
      <c r="O702" s="72"/>
      <c r="P702" s="199"/>
      <c r="Q702" s="71"/>
      <c r="R702" s="200"/>
      <c r="S702" s="72"/>
      <c r="T702" s="201"/>
      <c r="U702" s="72"/>
      <c r="V702" s="202"/>
      <c r="W702" s="71"/>
      <c r="X702" s="72"/>
      <c r="Y702" s="202"/>
      <c r="Z702" s="72"/>
      <c r="AA702" s="178"/>
      <c r="AB702" s="178"/>
      <c r="AC702" s="178"/>
      <c r="AD702" s="178"/>
      <c r="AE702" s="178"/>
      <c r="AF702" s="178"/>
      <c r="AG702" s="178"/>
      <c r="AH702" s="178"/>
      <c r="AI702" s="178"/>
      <c r="AJ702" s="178"/>
      <c r="AK702" s="178"/>
      <c r="AL702" s="178"/>
      <c r="AM702" s="178"/>
      <c r="AN702" s="178"/>
      <c r="AO702" s="178"/>
      <c r="AP702" s="178"/>
      <c r="AQ702" s="178"/>
      <c r="AR702" s="178"/>
      <c r="AS702" s="178"/>
    </row>
    <row r="703" ht="16.5" customHeight="1" outlineLevel="1">
      <c r="A703" s="178"/>
      <c r="B703" s="141"/>
      <c r="C703" s="142"/>
      <c r="D703" s="72"/>
      <c r="E703" s="143"/>
      <c r="F703" s="71"/>
      <c r="G703" s="143"/>
      <c r="H703" s="71"/>
      <c r="I703" s="143"/>
      <c r="J703" s="71"/>
      <c r="K703" s="71"/>
      <c r="L703" s="71"/>
      <c r="M703" s="72"/>
      <c r="N703" s="198"/>
      <c r="O703" s="72"/>
      <c r="P703" s="199"/>
      <c r="Q703" s="71"/>
      <c r="R703" s="200"/>
      <c r="S703" s="72"/>
      <c r="T703" s="201"/>
      <c r="U703" s="72"/>
      <c r="V703" s="202"/>
      <c r="W703" s="71"/>
      <c r="X703" s="72"/>
      <c r="Y703" s="202"/>
      <c r="Z703" s="72"/>
      <c r="AA703" s="178"/>
      <c r="AB703" s="178"/>
      <c r="AC703" s="178"/>
      <c r="AD703" s="178"/>
      <c r="AE703" s="178"/>
      <c r="AF703" s="178"/>
      <c r="AG703" s="178"/>
      <c r="AH703" s="178"/>
      <c r="AI703" s="178"/>
      <c r="AJ703" s="178"/>
      <c r="AK703" s="178"/>
      <c r="AL703" s="178"/>
      <c r="AM703" s="178"/>
      <c r="AN703" s="178"/>
      <c r="AO703" s="178"/>
      <c r="AP703" s="178"/>
      <c r="AQ703" s="178"/>
      <c r="AR703" s="178"/>
      <c r="AS703" s="178"/>
    </row>
    <row r="704" ht="16.5" customHeight="1" outlineLevel="1">
      <c r="A704" s="178"/>
      <c r="B704" s="141"/>
      <c r="C704" s="142"/>
      <c r="D704" s="72"/>
      <c r="E704" s="143"/>
      <c r="F704" s="71"/>
      <c r="G704" s="143"/>
      <c r="H704" s="71"/>
      <c r="I704" s="143"/>
      <c r="J704" s="71"/>
      <c r="K704" s="71"/>
      <c r="L704" s="71"/>
      <c r="M704" s="72"/>
      <c r="N704" s="198"/>
      <c r="O704" s="72"/>
      <c r="P704" s="199"/>
      <c r="Q704" s="71"/>
      <c r="R704" s="200"/>
      <c r="S704" s="72"/>
      <c r="T704" s="201"/>
      <c r="U704" s="72"/>
      <c r="V704" s="202"/>
      <c r="W704" s="71"/>
      <c r="X704" s="72"/>
      <c r="Y704" s="202"/>
      <c r="Z704" s="72"/>
      <c r="AA704" s="178"/>
      <c r="AB704" s="178"/>
      <c r="AC704" s="178"/>
      <c r="AD704" s="178"/>
      <c r="AE704" s="178"/>
      <c r="AF704" s="178"/>
      <c r="AG704" s="178"/>
      <c r="AH704" s="178"/>
      <c r="AI704" s="178"/>
      <c r="AJ704" s="178"/>
      <c r="AK704" s="178"/>
      <c r="AL704" s="178"/>
      <c r="AM704" s="178"/>
      <c r="AN704" s="178"/>
      <c r="AO704" s="178"/>
      <c r="AP704" s="178"/>
      <c r="AQ704" s="178"/>
      <c r="AR704" s="178"/>
      <c r="AS704" s="178"/>
    </row>
    <row r="705" ht="16.5" customHeight="1" outlineLevel="1">
      <c r="A705" s="178"/>
      <c r="B705" s="141"/>
      <c r="C705" s="142"/>
      <c r="D705" s="72"/>
      <c r="E705" s="143"/>
      <c r="F705" s="71"/>
      <c r="G705" s="143"/>
      <c r="H705" s="71"/>
      <c r="I705" s="143"/>
      <c r="J705" s="71"/>
      <c r="K705" s="71"/>
      <c r="L705" s="71"/>
      <c r="M705" s="72"/>
      <c r="N705" s="198"/>
      <c r="O705" s="72"/>
      <c r="P705" s="199"/>
      <c r="Q705" s="71"/>
      <c r="R705" s="200"/>
      <c r="S705" s="72"/>
      <c r="T705" s="201"/>
      <c r="U705" s="72"/>
      <c r="V705" s="202"/>
      <c r="W705" s="71"/>
      <c r="X705" s="72"/>
      <c r="Y705" s="202"/>
      <c r="Z705" s="72"/>
      <c r="AA705" s="178"/>
      <c r="AB705" s="178"/>
      <c r="AC705" s="178"/>
      <c r="AD705" s="178"/>
      <c r="AE705" s="178"/>
      <c r="AF705" s="178"/>
      <c r="AG705" s="178"/>
      <c r="AH705" s="178"/>
      <c r="AI705" s="178"/>
      <c r="AJ705" s="178"/>
      <c r="AK705" s="178"/>
      <c r="AL705" s="178"/>
      <c r="AM705" s="178"/>
      <c r="AN705" s="178"/>
      <c r="AO705" s="178"/>
      <c r="AP705" s="178"/>
      <c r="AQ705" s="178"/>
      <c r="AR705" s="178"/>
      <c r="AS705" s="178"/>
    </row>
    <row r="706" ht="16.5" customHeight="1" outlineLevel="1">
      <c r="A706" s="178"/>
      <c r="B706" s="141"/>
      <c r="C706" s="142"/>
      <c r="D706" s="72"/>
      <c r="E706" s="143"/>
      <c r="F706" s="71"/>
      <c r="G706" s="143"/>
      <c r="H706" s="71"/>
      <c r="I706" s="143"/>
      <c r="J706" s="71"/>
      <c r="K706" s="71"/>
      <c r="L706" s="71"/>
      <c r="M706" s="72"/>
      <c r="N706" s="198"/>
      <c r="O706" s="72"/>
      <c r="P706" s="199"/>
      <c r="Q706" s="71"/>
      <c r="R706" s="200"/>
      <c r="S706" s="72"/>
      <c r="T706" s="201"/>
      <c r="U706" s="72"/>
      <c r="V706" s="202"/>
      <c r="W706" s="71"/>
      <c r="X706" s="72"/>
      <c r="Y706" s="202"/>
      <c r="Z706" s="72"/>
      <c r="AA706" s="178"/>
      <c r="AB706" s="178"/>
      <c r="AC706" s="178"/>
      <c r="AD706" s="178"/>
      <c r="AE706" s="178"/>
      <c r="AF706" s="178"/>
      <c r="AG706" s="178"/>
      <c r="AH706" s="178"/>
      <c r="AI706" s="178"/>
      <c r="AJ706" s="178"/>
      <c r="AK706" s="178"/>
      <c r="AL706" s="178"/>
      <c r="AM706" s="178"/>
      <c r="AN706" s="178"/>
      <c r="AO706" s="178"/>
      <c r="AP706" s="178"/>
      <c r="AQ706" s="178"/>
      <c r="AR706" s="178"/>
      <c r="AS706" s="178"/>
    </row>
    <row r="707" ht="16.5" customHeight="1" outlineLevel="1">
      <c r="A707" s="178"/>
      <c r="B707" s="141"/>
      <c r="C707" s="142"/>
      <c r="D707" s="72"/>
      <c r="E707" s="143"/>
      <c r="F707" s="71"/>
      <c r="G707" s="143"/>
      <c r="H707" s="71"/>
      <c r="I707" s="143"/>
      <c r="J707" s="71"/>
      <c r="K707" s="71"/>
      <c r="L707" s="71"/>
      <c r="M707" s="72"/>
      <c r="N707" s="198"/>
      <c r="O707" s="72"/>
      <c r="P707" s="199"/>
      <c r="Q707" s="71"/>
      <c r="R707" s="200"/>
      <c r="S707" s="72"/>
      <c r="T707" s="201"/>
      <c r="U707" s="72"/>
      <c r="V707" s="202"/>
      <c r="W707" s="71"/>
      <c r="X707" s="72"/>
      <c r="Y707" s="202"/>
      <c r="Z707" s="72"/>
      <c r="AA707" s="178"/>
      <c r="AB707" s="178"/>
      <c r="AC707" s="178"/>
      <c r="AD707" s="178"/>
      <c r="AE707" s="178"/>
      <c r="AF707" s="178"/>
      <c r="AG707" s="178"/>
      <c r="AH707" s="178"/>
      <c r="AI707" s="178"/>
      <c r="AJ707" s="178"/>
      <c r="AK707" s="178"/>
      <c r="AL707" s="178"/>
      <c r="AM707" s="178"/>
      <c r="AN707" s="178"/>
      <c r="AO707" s="178"/>
      <c r="AP707" s="178"/>
      <c r="AQ707" s="178"/>
      <c r="AR707" s="178"/>
      <c r="AS707" s="178"/>
    </row>
    <row r="708" ht="16.5" customHeight="1" outlineLevel="1">
      <c r="A708" s="178"/>
      <c r="B708" s="141"/>
      <c r="C708" s="142"/>
      <c r="D708" s="72"/>
      <c r="E708" s="143"/>
      <c r="F708" s="71"/>
      <c r="G708" s="143"/>
      <c r="H708" s="71"/>
      <c r="I708" s="143"/>
      <c r="J708" s="71"/>
      <c r="K708" s="71"/>
      <c r="L708" s="71"/>
      <c r="M708" s="72"/>
      <c r="N708" s="198"/>
      <c r="O708" s="72"/>
      <c r="P708" s="199"/>
      <c r="Q708" s="71"/>
      <c r="R708" s="200"/>
      <c r="S708" s="72"/>
      <c r="T708" s="201"/>
      <c r="U708" s="72"/>
      <c r="V708" s="202"/>
      <c r="W708" s="71"/>
      <c r="X708" s="72"/>
      <c r="Y708" s="202"/>
      <c r="Z708" s="72"/>
      <c r="AA708" s="178"/>
      <c r="AB708" s="178"/>
      <c r="AC708" s="178"/>
      <c r="AD708" s="178"/>
      <c r="AE708" s="178"/>
      <c r="AF708" s="178"/>
      <c r="AG708" s="178"/>
      <c r="AH708" s="178"/>
      <c r="AI708" s="178"/>
      <c r="AJ708" s="178"/>
      <c r="AK708" s="178"/>
      <c r="AL708" s="178"/>
      <c r="AM708" s="178"/>
      <c r="AN708" s="178"/>
      <c r="AO708" s="178"/>
      <c r="AP708" s="178"/>
      <c r="AQ708" s="178"/>
      <c r="AR708" s="178"/>
      <c r="AS708" s="178"/>
    </row>
    <row r="709" ht="16.5" customHeight="1" outlineLevel="1">
      <c r="A709" s="178"/>
      <c r="B709" s="141"/>
      <c r="C709" s="142"/>
      <c r="D709" s="72"/>
      <c r="E709" s="143"/>
      <c r="F709" s="71"/>
      <c r="G709" s="143"/>
      <c r="H709" s="71"/>
      <c r="I709" s="143"/>
      <c r="J709" s="71"/>
      <c r="K709" s="71"/>
      <c r="L709" s="71"/>
      <c r="M709" s="72"/>
      <c r="N709" s="198"/>
      <c r="O709" s="72"/>
      <c r="P709" s="199"/>
      <c r="Q709" s="71"/>
      <c r="R709" s="200"/>
      <c r="S709" s="72"/>
      <c r="T709" s="201"/>
      <c r="U709" s="72"/>
      <c r="V709" s="202"/>
      <c r="W709" s="71"/>
      <c r="X709" s="72"/>
      <c r="Y709" s="202"/>
      <c r="Z709" s="72"/>
      <c r="AA709" s="178"/>
      <c r="AB709" s="178"/>
      <c r="AC709" s="178"/>
      <c r="AD709" s="178"/>
      <c r="AE709" s="178"/>
      <c r="AF709" s="178"/>
      <c r="AG709" s="178"/>
      <c r="AH709" s="178"/>
      <c r="AI709" s="178"/>
      <c r="AJ709" s="178"/>
      <c r="AK709" s="178"/>
      <c r="AL709" s="178"/>
      <c r="AM709" s="178"/>
      <c r="AN709" s="178"/>
      <c r="AO709" s="178"/>
      <c r="AP709" s="178"/>
      <c r="AQ709" s="178"/>
      <c r="AR709" s="178"/>
      <c r="AS709" s="178"/>
    </row>
    <row r="710" ht="16.5" customHeight="1" outlineLevel="1">
      <c r="A710" s="178"/>
      <c r="B710" s="141"/>
      <c r="C710" s="142"/>
      <c r="D710" s="72"/>
      <c r="E710" s="143"/>
      <c r="F710" s="71"/>
      <c r="G710" s="143"/>
      <c r="H710" s="71"/>
      <c r="I710" s="143"/>
      <c r="J710" s="71"/>
      <c r="K710" s="71"/>
      <c r="L710" s="71"/>
      <c r="M710" s="72"/>
      <c r="N710" s="198"/>
      <c r="O710" s="72"/>
      <c r="P710" s="199"/>
      <c r="Q710" s="71"/>
      <c r="R710" s="200"/>
      <c r="S710" s="72"/>
      <c r="T710" s="201"/>
      <c r="U710" s="72"/>
      <c r="V710" s="202"/>
      <c r="W710" s="71"/>
      <c r="X710" s="72"/>
      <c r="Y710" s="202"/>
      <c r="Z710" s="72"/>
      <c r="AA710" s="178"/>
      <c r="AB710" s="178"/>
      <c r="AC710" s="178"/>
      <c r="AD710" s="178"/>
      <c r="AE710" s="178"/>
      <c r="AF710" s="178"/>
      <c r="AG710" s="178"/>
      <c r="AH710" s="178"/>
      <c r="AI710" s="178"/>
      <c r="AJ710" s="178"/>
      <c r="AK710" s="178"/>
      <c r="AL710" s="178"/>
      <c r="AM710" s="178"/>
      <c r="AN710" s="178"/>
      <c r="AO710" s="178"/>
      <c r="AP710" s="178"/>
      <c r="AQ710" s="178"/>
      <c r="AR710" s="178"/>
      <c r="AS710" s="178"/>
    </row>
    <row r="711" ht="16.5" customHeight="1" outlineLevel="1">
      <c r="A711" s="178"/>
      <c r="B711" s="141"/>
      <c r="C711" s="142"/>
      <c r="D711" s="72"/>
      <c r="E711" s="143"/>
      <c r="F711" s="71"/>
      <c r="G711" s="143"/>
      <c r="H711" s="71"/>
      <c r="I711" s="143"/>
      <c r="J711" s="71"/>
      <c r="K711" s="71"/>
      <c r="L711" s="71"/>
      <c r="M711" s="72"/>
      <c r="N711" s="198"/>
      <c r="O711" s="72"/>
      <c r="P711" s="199"/>
      <c r="Q711" s="71"/>
      <c r="R711" s="200"/>
      <c r="S711" s="72"/>
      <c r="T711" s="201"/>
      <c r="U711" s="72"/>
      <c r="V711" s="202"/>
      <c r="W711" s="71"/>
      <c r="X711" s="72"/>
      <c r="Y711" s="202"/>
      <c r="Z711" s="72"/>
      <c r="AA711" s="178"/>
      <c r="AB711" s="178"/>
      <c r="AC711" s="178"/>
      <c r="AD711" s="178"/>
      <c r="AE711" s="178"/>
      <c r="AF711" s="178"/>
      <c r="AG711" s="178"/>
      <c r="AH711" s="178"/>
      <c r="AI711" s="178"/>
      <c r="AJ711" s="178"/>
      <c r="AK711" s="178"/>
      <c r="AL711" s="178"/>
      <c r="AM711" s="178"/>
      <c r="AN711" s="178"/>
      <c r="AO711" s="178"/>
      <c r="AP711" s="178"/>
      <c r="AQ711" s="178"/>
      <c r="AR711" s="178"/>
      <c r="AS711" s="178"/>
    </row>
    <row r="712" ht="16.5" customHeight="1" outlineLevel="1">
      <c r="A712" s="178"/>
      <c r="B712" s="141"/>
      <c r="C712" s="142"/>
      <c r="D712" s="72"/>
      <c r="E712" s="143"/>
      <c r="F712" s="71"/>
      <c r="G712" s="143"/>
      <c r="H712" s="71"/>
      <c r="I712" s="143"/>
      <c r="J712" s="71"/>
      <c r="K712" s="71"/>
      <c r="L712" s="71"/>
      <c r="M712" s="72"/>
      <c r="N712" s="198"/>
      <c r="O712" s="72"/>
      <c r="P712" s="199"/>
      <c r="Q712" s="71"/>
      <c r="R712" s="200"/>
      <c r="S712" s="72"/>
      <c r="T712" s="201"/>
      <c r="U712" s="72"/>
      <c r="V712" s="202"/>
      <c r="W712" s="71"/>
      <c r="X712" s="72"/>
      <c r="Y712" s="202"/>
      <c r="Z712" s="72"/>
      <c r="AA712" s="178"/>
      <c r="AB712" s="178"/>
      <c r="AC712" s="178"/>
      <c r="AD712" s="178"/>
      <c r="AE712" s="178"/>
      <c r="AF712" s="178"/>
      <c r="AG712" s="178"/>
      <c r="AH712" s="178"/>
      <c r="AI712" s="178"/>
      <c r="AJ712" s="178"/>
      <c r="AK712" s="178"/>
      <c r="AL712" s="178"/>
      <c r="AM712" s="178"/>
      <c r="AN712" s="178"/>
      <c r="AO712" s="178"/>
      <c r="AP712" s="178"/>
      <c r="AQ712" s="178"/>
      <c r="AR712" s="178"/>
      <c r="AS712" s="178"/>
    </row>
    <row r="713" ht="16.5" customHeight="1" outlineLevel="1">
      <c r="A713" s="178"/>
      <c r="B713" s="141"/>
      <c r="C713" s="142"/>
      <c r="D713" s="72"/>
      <c r="E713" s="143"/>
      <c r="F713" s="71"/>
      <c r="G713" s="143"/>
      <c r="H713" s="71"/>
      <c r="I713" s="143"/>
      <c r="J713" s="71"/>
      <c r="K713" s="71"/>
      <c r="L713" s="71"/>
      <c r="M713" s="72"/>
      <c r="N713" s="198"/>
      <c r="O713" s="72"/>
      <c r="P713" s="199"/>
      <c r="Q713" s="71"/>
      <c r="R713" s="200"/>
      <c r="S713" s="72"/>
      <c r="T713" s="201"/>
      <c r="U713" s="72"/>
      <c r="V713" s="202"/>
      <c r="W713" s="71"/>
      <c r="X713" s="72"/>
      <c r="Y713" s="202"/>
      <c r="Z713" s="72"/>
      <c r="AA713" s="178"/>
      <c r="AB713" s="178"/>
      <c r="AC713" s="178"/>
      <c r="AD713" s="178"/>
      <c r="AE713" s="178"/>
      <c r="AF713" s="178"/>
      <c r="AG713" s="178"/>
      <c r="AH713" s="178"/>
      <c r="AI713" s="178"/>
      <c r="AJ713" s="178"/>
      <c r="AK713" s="178"/>
      <c r="AL713" s="178"/>
      <c r="AM713" s="178"/>
      <c r="AN713" s="178"/>
      <c r="AO713" s="178"/>
      <c r="AP713" s="178"/>
      <c r="AQ713" s="178"/>
      <c r="AR713" s="178"/>
      <c r="AS713" s="178"/>
    </row>
    <row r="714" ht="16.5" customHeight="1" outlineLevel="1">
      <c r="A714" s="178"/>
      <c r="B714" s="141"/>
      <c r="C714" s="142"/>
      <c r="D714" s="72"/>
      <c r="E714" s="143"/>
      <c r="F714" s="71"/>
      <c r="G714" s="143"/>
      <c r="H714" s="71"/>
      <c r="I714" s="143"/>
      <c r="J714" s="71"/>
      <c r="K714" s="71"/>
      <c r="L714" s="71"/>
      <c r="M714" s="72"/>
      <c r="N714" s="198"/>
      <c r="O714" s="72"/>
      <c r="P714" s="199"/>
      <c r="Q714" s="71"/>
      <c r="R714" s="200"/>
      <c r="S714" s="72"/>
      <c r="T714" s="201"/>
      <c r="U714" s="72"/>
      <c r="V714" s="202"/>
      <c r="W714" s="71"/>
      <c r="X714" s="72"/>
      <c r="Y714" s="202"/>
      <c r="Z714" s="72"/>
      <c r="AA714" s="178"/>
      <c r="AB714" s="178"/>
      <c r="AC714" s="178"/>
      <c r="AD714" s="178"/>
      <c r="AE714" s="178"/>
      <c r="AF714" s="178"/>
      <c r="AG714" s="178"/>
      <c r="AH714" s="178"/>
      <c r="AI714" s="178"/>
      <c r="AJ714" s="178"/>
      <c r="AK714" s="178"/>
      <c r="AL714" s="178"/>
      <c r="AM714" s="178"/>
      <c r="AN714" s="178"/>
      <c r="AO714" s="178"/>
      <c r="AP714" s="178"/>
      <c r="AQ714" s="178"/>
      <c r="AR714" s="178"/>
      <c r="AS714" s="178"/>
    </row>
    <row r="715" ht="16.5" customHeight="1" outlineLevel="1">
      <c r="A715" s="178"/>
      <c r="B715" s="141"/>
      <c r="C715" s="142"/>
      <c r="D715" s="72"/>
      <c r="E715" s="143"/>
      <c r="F715" s="71"/>
      <c r="G715" s="143"/>
      <c r="H715" s="71"/>
      <c r="I715" s="143"/>
      <c r="J715" s="71"/>
      <c r="K715" s="71"/>
      <c r="L715" s="71"/>
      <c r="M715" s="72"/>
      <c r="N715" s="198"/>
      <c r="O715" s="72"/>
      <c r="P715" s="199"/>
      <c r="Q715" s="71"/>
      <c r="R715" s="200"/>
      <c r="S715" s="72"/>
      <c r="T715" s="201"/>
      <c r="U715" s="72"/>
      <c r="V715" s="202"/>
      <c r="W715" s="71"/>
      <c r="X715" s="72"/>
      <c r="Y715" s="202"/>
      <c r="Z715" s="72"/>
      <c r="AA715" s="178"/>
      <c r="AB715" s="178"/>
      <c r="AC715" s="178"/>
      <c r="AD715" s="178"/>
      <c r="AE715" s="178"/>
      <c r="AF715" s="178"/>
      <c r="AG715" s="178"/>
      <c r="AH715" s="178"/>
      <c r="AI715" s="178"/>
      <c r="AJ715" s="178"/>
      <c r="AK715" s="178"/>
      <c r="AL715" s="178"/>
      <c r="AM715" s="178"/>
      <c r="AN715" s="178"/>
      <c r="AO715" s="178"/>
      <c r="AP715" s="178"/>
      <c r="AQ715" s="178"/>
      <c r="AR715" s="178"/>
      <c r="AS715" s="178"/>
    </row>
    <row r="716" ht="16.5" customHeight="1" outlineLevel="1">
      <c r="A716" s="178"/>
      <c r="B716" s="141"/>
      <c r="C716" s="142"/>
      <c r="D716" s="72"/>
      <c r="E716" s="143"/>
      <c r="F716" s="71"/>
      <c r="G716" s="143"/>
      <c r="H716" s="71"/>
      <c r="I716" s="143"/>
      <c r="J716" s="71"/>
      <c r="K716" s="71"/>
      <c r="L716" s="71"/>
      <c r="M716" s="72"/>
      <c r="N716" s="198"/>
      <c r="O716" s="72"/>
      <c r="P716" s="199"/>
      <c r="Q716" s="71"/>
      <c r="R716" s="200"/>
      <c r="S716" s="72"/>
      <c r="T716" s="201"/>
      <c r="U716" s="72"/>
      <c r="V716" s="202"/>
      <c r="W716" s="71"/>
      <c r="X716" s="72"/>
      <c r="Y716" s="202"/>
      <c r="Z716" s="72"/>
      <c r="AA716" s="178"/>
      <c r="AB716" s="178"/>
      <c r="AC716" s="178"/>
      <c r="AD716" s="178"/>
      <c r="AE716" s="178"/>
      <c r="AF716" s="178"/>
      <c r="AG716" s="178"/>
      <c r="AH716" s="178"/>
      <c r="AI716" s="178"/>
      <c r="AJ716" s="178"/>
      <c r="AK716" s="178"/>
      <c r="AL716" s="178"/>
      <c r="AM716" s="178"/>
      <c r="AN716" s="178"/>
      <c r="AO716" s="178"/>
      <c r="AP716" s="178"/>
      <c r="AQ716" s="178"/>
      <c r="AR716" s="178"/>
      <c r="AS716" s="178"/>
    </row>
    <row r="717" ht="16.5" customHeight="1" outlineLevel="1">
      <c r="A717" s="178"/>
      <c r="B717" s="141"/>
      <c r="C717" s="142"/>
      <c r="D717" s="72"/>
      <c r="E717" s="143"/>
      <c r="F717" s="71"/>
      <c r="G717" s="143"/>
      <c r="H717" s="71"/>
      <c r="I717" s="143"/>
      <c r="J717" s="71"/>
      <c r="K717" s="71"/>
      <c r="L717" s="71"/>
      <c r="M717" s="72"/>
      <c r="N717" s="198"/>
      <c r="O717" s="72"/>
      <c r="P717" s="199"/>
      <c r="Q717" s="71"/>
      <c r="R717" s="200"/>
      <c r="S717" s="72"/>
      <c r="T717" s="201"/>
      <c r="U717" s="72"/>
      <c r="V717" s="202"/>
      <c r="W717" s="71"/>
      <c r="X717" s="72"/>
      <c r="Y717" s="202"/>
      <c r="Z717" s="72"/>
      <c r="AA717" s="178"/>
      <c r="AB717" s="178"/>
      <c r="AC717" s="178"/>
      <c r="AD717" s="178"/>
      <c r="AE717" s="178"/>
      <c r="AF717" s="178"/>
      <c r="AG717" s="178"/>
      <c r="AH717" s="178"/>
      <c r="AI717" s="178"/>
      <c r="AJ717" s="178"/>
      <c r="AK717" s="178"/>
      <c r="AL717" s="178"/>
      <c r="AM717" s="178"/>
      <c r="AN717" s="178"/>
      <c r="AO717" s="178"/>
      <c r="AP717" s="178"/>
      <c r="AQ717" s="178"/>
      <c r="AR717" s="178"/>
      <c r="AS717" s="178"/>
    </row>
    <row r="718" ht="16.5" customHeight="1" outlineLevel="1">
      <c r="A718" s="178"/>
      <c r="B718" s="141"/>
      <c r="C718" s="142"/>
      <c r="D718" s="72"/>
      <c r="E718" s="143"/>
      <c r="F718" s="71"/>
      <c r="G718" s="143"/>
      <c r="H718" s="71"/>
      <c r="I718" s="143"/>
      <c r="J718" s="71"/>
      <c r="K718" s="71"/>
      <c r="L718" s="71"/>
      <c r="M718" s="72"/>
      <c r="N718" s="198"/>
      <c r="O718" s="72"/>
      <c r="P718" s="199"/>
      <c r="Q718" s="71"/>
      <c r="R718" s="200"/>
      <c r="S718" s="72"/>
      <c r="T718" s="201"/>
      <c r="U718" s="72"/>
      <c r="V718" s="202"/>
      <c r="W718" s="71"/>
      <c r="X718" s="72"/>
      <c r="Y718" s="202"/>
      <c r="Z718" s="72"/>
      <c r="AA718" s="178"/>
      <c r="AB718" s="178"/>
      <c r="AC718" s="178"/>
      <c r="AD718" s="178"/>
      <c r="AE718" s="178"/>
      <c r="AF718" s="178"/>
      <c r="AG718" s="178"/>
      <c r="AH718" s="178"/>
      <c r="AI718" s="178"/>
      <c r="AJ718" s="178"/>
      <c r="AK718" s="178"/>
      <c r="AL718" s="178"/>
      <c r="AM718" s="178"/>
      <c r="AN718" s="178"/>
      <c r="AO718" s="178"/>
      <c r="AP718" s="178"/>
      <c r="AQ718" s="178"/>
      <c r="AR718" s="178"/>
      <c r="AS718" s="178"/>
    </row>
    <row r="719" ht="16.5" customHeight="1" outlineLevel="1">
      <c r="A719" s="178"/>
      <c r="B719" s="141"/>
      <c r="C719" s="142"/>
      <c r="D719" s="72"/>
      <c r="E719" s="143"/>
      <c r="F719" s="71"/>
      <c r="G719" s="143"/>
      <c r="H719" s="71"/>
      <c r="I719" s="143"/>
      <c r="J719" s="71"/>
      <c r="K719" s="71"/>
      <c r="L719" s="71"/>
      <c r="M719" s="72"/>
      <c r="N719" s="198"/>
      <c r="O719" s="72"/>
      <c r="P719" s="199"/>
      <c r="Q719" s="71"/>
      <c r="R719" s="200"/>
      <c r="S719" s="72"/>
      <c r="T719" s="201"/>
      <c r="U719" s="72"/>
      <c r="V719" s="202"/>
      <c r="W719" s="71"/>
      <c r="X719" s="72"/>
      <c r="Y719" s="202"/>
      <c r="Z719" s="72"/>
      <c r="AA719" s="178"/>
      <c r="AB719" s="178"/>
      <c r="AC719" s="178"/>
      <c r="AD719" s="178"/>
      <c r="AE719" s="178"/>
      <c r="AF719" s="178"/>
      <c r="AG719" s="178"/>
      <c r="AH719" s="178"/>
      <c r="AI719" s="178"/>
      <c r="AJ719" s="178"/>
      <c r="AK719" s="178"/>
      <c r="AL719" s="178"/>
      <c r="AM719" s="178"/>
      <c r="AN719" s="178"/>
      <c r="AO719" s="178"/>
      <c r="AP719" s="178"/>
      <c r="AQ719" s="178"/>
      <c r="AR719" s="178"/>
      <c r="AS719" s="178"/>
    </row>
    <row r="720" ht="16.5" customHeight="1" outlineLevel="1">
      <c r="A720" s="178"/>
      <c r="B720" s="141"/>
      <c r="C720" s="142"/>
      <c r="D720" s="72"/>
      <c r="E720" s="143"/>
      <c r="F720" s="71"/>
      <c r="G720" s="143"/>
      <c r="H720" s="71"/>
      <c r="I720" s="143"/>
      <c r="J720" s="71"/>
      <c r="K720" s="71"/>
      <c r="L720" s="71"/>
      <c r="M720" s="72"/>
      <c r="N720" s="198"/>
      <c r="O720" s="72"/>
      <c r="P720" s="199"/>
      <c r="Q720" s="71"/>
      <c r="R720" s="200"/>
      <c r="S720" s="72"/>
      <c r="T720" s="201"/>
      <c r="U720" s="72"/>
      <c r="V720" s="202"/>
      <c r="W720" s="71"/>
      <c r="X720" s="72"/>
      <c r="Y720" s="202"/>
      <c r="Z720" s="72"/>
      <c r="AA720" s="178"/>
      <c r="AB720" s="178"/>
      <c r="AC720" s="178"/>
      <c r="AD720" s="178"/>
      <c r="AE720" s="178"/>
      <c r="AF720" s="178"/>
      <c r="AG720" s="178"/>
      <c r="AH720" s="178"/>
      <c r="AI720" s="178"/>
      <c r="AJ720" s="178"/>
      <c r="AK720" s="178"/>
      <c r="AL720" s="178"/>
      <c r="AM720" s="178"/>
      <c r="AN720" s="178"/>
      <c r="AO720" s="178"/>
      <c r="AP720" s="178"/>
      <c r="AQ720" s="178"/>
      <c r="AR720" s="178"/>
      <c r="AS720" s="178"/>
    </row>
    <row r="721" ht="16.5" customHeight="1" outlineLevel="1">
      <c r="A721" s="178"/>
      <c r="B721" s="141"/>
      <c r="C721" s="142"/>
      <c r="D721" s="72"/>
      <c r="E721" s="143"/>
      <c r="F721" s="71"/>
      <c r="G721" s="143"/>
      <c r="H721" s="71"/>
      <c r="I721" s="143"/>
      <c r="J721" s="71"/>
      <c r="K721" s="71"/>
      <c r="L721" s="71"/>
      <c r="M721" s="72"/>
      <c r="N721" s="198"/>
      <c r="O721" s="72"/>
      <c r="P721" s="199"/>
      <c r="Q721" s="71"/>
      <c r="R721" s="200"/>
      <c r="S721" s="72"/>
      <c r="T721" s="201"/>
      <c r="U721" s="72"/>
      <c r="V721" s="202"/>
      <c r="W721" s="71"/>
      <c r="X721" s="72"/>
      <c r="Y721" s="202"/>
      <c r="Z721" s="72"/>
      <c r="AA721" s="178"/>
      <c r="AB721" s="178"/>
      <c r="AC721" s="178"/>
      <c r="AD721" s="178"/>
      <c r="AE721" s="178"/>
      <c r="AF721" s="178"/>
      <c r="AG721" s="178"/>
      <c r="AH721" s="178"/>
      <c r="AI721" s="178"/>
      <c r="AJ721" s="178"/>
      <c r="AK721" s="178"/>
      <c r="AL721" s="178"/>
      <c r="AM721" s="178"/>
      <c r="AN721" s="178"/>
      <c r="AO721" s="178"/>
      <c r="AP721" s="178"/>
      <c r="AQ721" s="178"/>
      <c r="AR721" s="178"/>
      <c r="AS721" s="178"/>
    </row>
    <row r="722" ht="16.5" customHeight="1" outlineLevel="1">
      <c r="A722" s="178"/>
      <c r="B722" s="141"/>
      <c r="C722" s="142"/>
      <c r="D722" s="72"/>
      <c r="E722" s="143"/>
      <c r="F722" s="71"/>
      <c r="G722" s="143"/>
      <c r="H722" s="71"/>
      <c r="I722" s="143"/>
      <c r="J722" s="71"/>
      <c r="K722" s="71"/>
      <c r="L722" s="71"/>
      <c r="M722" s="72"/>
      <c r="N722" s="198"/>
      <c r="O722" s="72"/>
      <c r="P722" s="199"/>
      <c r="Q722" s="71"/>
      <c r="R722" s="200"/>
      <c r="S722" s="72"/>
      <c r="T722" s="201"/>
      <c r="U722" s="72"/>
      <c r="V722" s="202"/>
      <c r="W722" s="71"/>
      <c r="X722" s="72"/>
      <c r="Y722" s="202"/>
      <c r="Z722" s="72"/>
      <c r="AA722" s="178"/>
      <c r="AB722" s="178"/>
      <c r="AC722" s="178"/>
      <c r="AD722" s="178"/>
      <c r="AE722" s="178"/>
      <c r="AF722" s="178"/>
      <c r="AG722" s="178"/>
      <c r="AH722" s="178"/>
      <c r="AI722" s="178"/>
      <c r="AJ722" s="178"/>
      <c r="AK722" s="178"/>
      <c r="AL722" s="178"/>
      <c r="AM722" s="178"/>
      <c r="AN722" s="178"/>
      <c r="AO722" s="178"/>
      <c r="AP722" s="178"/>
      <c r="AQ722" s="178"/>
      <c r="AR722" s="178"/>
      <c r="AS722" s="178"/>
    </row>
    <row r="723" ht="16.5" customHeight="1" outlineLevel="1">
      <c r="A723" s="178"/>
      <c r="B723" s="141"/>
      <c r="C723" s="142"/>
      <c r="D723" s="72"/>
      <c r="E723" s="143"/>
      <c r="F723" s="71"/>
      <c r="G723" s="143"/>
      <c r="H723" s="71"/>
      <c r="I723" s="143"/>
      <c r="J723" s="71"/>
      <c r="K723" s="71"/>
      <c r="L723" s="71"/>
      <c r="M723" s="72"/>
      <c r="N723" s="198"/>
      <c r="O723" s="72"/>
      <c r="P723" s="199"/>
      <c r="Q723" s="71"/>
      <c r="R723" s="200"/>
      <c r="S723" s="72"/>
      <c r="T723" s="201"/>
      <c r="U723" s="72"/>
      <c r="V723" s="202"/>
      <c r="W723" s="71"/>
      <c r="X723" s="72"/>
      <c r="Y723" s="202"/>
      <c r="Z723" s="72"/>
      <c r="AA723" s="178"/>
      <c r="AB723" s="178"/>
      <c r="AC723" s="178"/>
      <c r="AD723" s="178"/>
      <c r="AE723" s="178"/>
      <c r="AF723" s="178"/>
      <c r="AG723" s="178"/>
      <c r="AH723" s="178"/>
      <c r="AI723" s="178"/>
      <c r="AJ723" s="178"/>
      <c r="AK723" s="178"/>
      <c r="AL723" s="178"/>
      <c r="AM723" s="178"/>
      <c r="AN723" s="178"/>
      <c r="AO723" s="178"/>
      <c r="AP723" s="178"/>
      <c r="AQ723" s="178"/>
      <c r="AR723" s="178"/>
      <c r="AS723" s="178"/>
    </row>
    <row r="724" ht="16.5" customHeight="1" outlineLevel="1">
      <c r="A724" s="178"/>
      <c r="B724" s="141"/>
      <c r="C724" s="142"/>
      <c r="D724" s="72"/>
      <c r="E724" s="143"/>
      <c r="F724" s="71"/>
      <c r="G724" s="143"/>
      <c r="H724" s="71"/>
      <c r="I724" s="143"/>
      <c r="J724" s="71"/>
      <c r="K724" s="71"/>
      <c r="L724" s="71"/>
      <c r="M724" s="72"/>
      <c r="N724" s="198"/>
      <c r="O724" s="72"/>
      <c r="P724" s="199"/>
      <c r="Q724" s="71"/>
      <c r="R724" s="200"/>
      <c r="S724" s="72"/>
      <c r="T724" s="201"/>
      <c r="U724" s="72"/>
      <c r="V724" s="202"/>
      <c r="W724" s="71"/>
      <c r="X724" s="72"/>
      <c r="Y724" s="202"/>
      <c r="Z724" s="72"/>
      <c r="AA724" s="178"/>
      <c r="AB724" s="178"/>
      <c r="AC724" s="178"/>
      <c r="AD724" s="178"/>
      <c r="AE724" s="178"/>
      <c r="AF724" s="178"/>
      <c r="AG724" s="178"/>
      <c r="AH724" s="178"/>
      <c r="AI724" s="178"/>
      <c r="AJ724" s="178"/>
      <c r="AK724" s="178"/>
      <c r="AL724" s="178"/>
      <c r="AM724" s="178"/>
      <c r="AN724" s="178"/>
      <c r="AO724" s="178"/>
      <c r="AP724" s="178"/>
      <c r="AQ724" s="178"/>
      <c r="AR724" s="178"/>
      <c r="AS724" s="178"/>
    </row>
    <row r="725" ht="16.5" customHeight="1" outlineLevel="1">
      <c r="A725" s="178"/>
      <c r="B725" s="141"/>
      <c r="C725" s="142"/>
      <c r="D725" s="72"/>
      <c r="E725" s="143"/>
      <c r="F725" s="71"/>
      <c r="G725" s="143"/>
      <c r="H725" s="71"/>
      <c r="I725" s="143"/>
      <c r="J725" s="71"/>
      <c r="K725" s="71"/>
      <c r="L725" s="71"/>
      <c r="M725" s="72"/>
      <c r="N725" s="198"/>
      <c r="O725" s="72"/>
      <c r="P725" s="199"/>
      <c r="Q725" s="71"/>
      <c r="R725" s="200"/>
      <c r="S725" s="72"/>
      <c r="T725" s="201"/>
      <c r="U725" s="72"/>
      <c r="V725" s="202"/>
      <c r="W725" s="71"/>
      <c r="X725" s="72"/>
      <c r="Y725" s="202"/>
      <c r="Z725" s="72"/>
      <c r="AA725" s="178"/>
      <c r="AB725" s="178"/>
      <c r="AC725" s="178"/>
      <c r="AD725" s="178"/>
      <c r="AE725" s="178"/>
      <c r="AF725" s="178"/>
      <c r="AG725" s="178"/>
      <c r="AH725" s="178"/>
      <c r="AI725" s="178"/>
      <c r="AJ725" s="178"/>
      <c r="AK725" s="178"/>
      <c r="AL725" s="178"/>
      <c r="AM725" s="178"/>
      <c r="AN725" s="178"/>
      <c r="AO725" s="178"/>
      <c r="AP725" s="178"/>
      <c r="AQ725" s="178"/>
      <c r="AR725" s="178"/>
      <c r="AS725" s="178"/>
    </row>
    <row r="726" ht="16.5" customHeight="1" outlineLevel="1">
      <c r="A726" s="178"/>
      <c r="B726" s="141"/>
      <c r="C726" s="142"/>
      <c r="D726" s="72"/>
      <c r="E726" s="143"/>
      <c r="F726" s="71"/>
      <c r="G726" s="143"/>
      <c r="H726" s="71"/>
      <c r="I726" s="143"/>
      <c r="J726" s="71"/>
      <c r="K726" s="71"/>
      <c r="L726" s="71"/>
      <c r="M726" s="72"/>
      <c r="N726" s="198"/>
      <c r="O726" s="72"/>
      <c r="P726" s="199"/>
      <c r="Q726" s="71"/>
      <c r="R726" s="200"/>
      <c r="S726" s="72"/>
      <c r="T726" s="201"/>
      <c r="U726" s="72"/>
      <c r="V726" s="202"/>
      <c r="W726" s="71"/>
      <c r="X726" s="72"/>
      <c r="Y726" s="202"/>
      <c r="Z726" s="72"/>
      <c r="AA726" s="178"/>
      <c r="AB726" s="178"/>
      <c r="AC726" s="178"/>
      <c r="AD726" s="178"/>
      <c r="AE726" s="178"/>
      <c r="AF726" s="178"/>
      <c r="AG726" s="178"/>
      <c r="AH726" s="178"/>
      <c r="AI726" s="178"/>
      <c r="AJ726" s="178"/>
      <c r="AK726" s="178"/>
      <c r="AL726" s="178"/>
      <c r="AM726" s="178"/>
      <c r="AN726" s="178"/>
      <c r="AO726" s="178"/>
      <c r="AP726" s="178"/>
      <c r="AQ726" s="178"/>
      <c r="AR726" s="178"/>
      <c r="AS726" s="178"/>
    </row>
    <row r="727" ht="16.5" customHeight="1" outlineLevel="1">
      <c r="A727" s="178"/>
      <c r="B727" s="141"/>
      <c r="C727" s="142"/>
      <c r="D727" s="72"/>
      <c r="E727" s="143"/>
      <c r="F727" s="71"/>
      <c r="G727" s="143"/>
      <c r="H727" s="71"/>
      <c r="I727" s="143"/>
      <c r="J727" s="71"/>
      <c r="K727" s="71"/>
      <c r="L727" s="71"/>
      <c r="M727" s="72"/>
      <c r="N727" s="198"/>
      <c r="O727" s="72"/>
      <c r="P727" s="199"/>
      <c r="Q727" s="71"/>
      <c r="R727" s="200"/>
      <c r="S727" s="72"/>
      <c r="T727" s="201"/>
      <c r="U727" s="72"/>
      <c r="V727" s="202"/>
      <c r="W727" s="71"/>
      <c r="X727" s="72"/>
      <c r="Y727" s="202"/>
      <c r="Z727" s="72"/>
      <c r="AA727" s="178"/>
      <c r="AB727" s="178"/>
      <c r="AC727" s="178"/>
      <c r="AD727" s="178"/>
      <c r="AE727" s="178"/>
      <c r="AF727" s="178"/>
      <c r="AG727" s="178"/>
      <c r="AH727" s="178"/>
      <c r="AI727" s="178"/>
      <c r="AJ727" s="178"/>
      <c r="AK727" s="178"/>
      <c r="AL727" s="178"/>
      <c r="AM727" s="178"/>
      <c r="AN727" s="178"/>
      <c r="AO727" s="178"/>
      <c r="AP727" s="178"/>
      <c r="AQ727" s="178"/>
      <c r="AR727" s="178"/>
      <c r="AS727" s="178"/>
    </row>
    <row r="728" ht="16.5" customHeight="1" outlineLevel="1">
      <c r="A728" s="178"/>
      <c r="B728" s="141"/>
      <c r="C728" s="142"/>
      <c r="D728" s="72"/>
      <c r="E728" s="143"/>
      <c r="F728" s="71"/>
      <c r="G728" s="143"/>
      <c r="H728" s="71"/>
      <c r="I728" s="143"/>
      <c r="J728" s="71"/>
      <c r="K728" s="71"/>
      <c r="L728" s="71"/>
      <c r="M728" s="72"/>
      <c r="N728" s="198"/>
      <c r="O728" s="72"/>
      <c r="P728" s="199"/>
      <c r="Q728" s="71"/>
      <c r="R728" s="200"/>
      <c r="S728" s="72"/>
      <c r="T728" s="201"/>
      <c r="U728" s="72"/>
      <c r="V728" s="202"/>
      <c r="W728" s="71"/>
      <c r="X728" s="72"/>
      <c r="Y728" s="202"/>
      <c r="Z728" s="72"/>
      <c r="AA728" s="178"/>
      <c r="AB728" s="178"/>
      <c r="AC728" s="178"/>
      <c r="AD728" s="178"/>
      <c r="AE728" s="178"/>
      <c r="AF728" s="178"/>
      <c r="AG728" s="178"/>
      <c r="AH728" s="178"/>
      <c r="AI728" s="178"/>
      <c r="AJ728" s="178"/>
      <c r="AK728" s="178"/>
      <c r="AL728" s="178"/>
      <c r="AM728" s="178"/>
      <c r="AN728" s="178"/>
      <c r="AO728" s="178"/>
      <c r="AP728" s="178"/>
      <c r="AQ728" s="178"/>
      <c r="AR728" s="178"/>
      <c r="AS728" s="178"/>
    </row>
    <row r="729" ht="16.5" customHeight="1" outlineLevel="1">
      <c r="A729" s="178"/>
      <c r="B729" s="141"/>
      <c r="C729" s="142"/>
      <c r="D729" s="72"/>
      <c r="E729" s="143"/>
      <c r="F729" s="71"/>
      <c r="G729" s="143"/>
      <c r="H729" s="71"/>
      <c r="I729" s="143"/>
      <c r="J729" s="71"/>
      <c r="K729" s="71"/>
      <c r="L729" s="71"/>
      <c r="M729" s="72"/>
      <c r="N729" s="198"/>
      <c r="O729" s="72"/>
      <c r="P729" s="199"/>
      <c r="Q729" s="71"/>
      <c r="R729" s="200"/>
      <c r="S729" s="72"/>
      <c r="T729" s="201"/>
      <c r="U729" s="72"/>
      <c r="V729" s="202"/>
      <c r="W729" s="71"/>
      <c r="X729" s="72"/>
      <c r="Y729" s="202"/>
      <c r="Z729" s="72"/>
      <c r="AA729" s="178"/>
      <c r="AB729" s="178"/>
      <c r="AC729" s="178"/>
      <c r="AD729" s="178"/>
      <c r="AE729" s="178"/>
      <c r="AF729" s="178"/>
      <c r="AG729" s="178"/>
      <c r="AH729" s="178"/>
      <c r="AI729" s="178"/>
      <c r="AJ729" s="178"/>
      <c r="AK729" s="178"/>
      <c r="AL729" s="178"/>
      <c r="AM729" s="178"/>
      <c r="AN729" s="178"/>
      <c r="AO729" s="178"/>
      <c r="AP729" s="178"/>
      <c r="AQ729" s="178"/>
      <c r="AR729" s="178"/>
      <c r="AS729" s="178"/>
    </row>
    <row r="730" ht="16.5" customHeight="1" outlineLevel="1">
      <c r="A730" s="178"/>
      <c r="B730" s="141"/>
      <c r="C730" s="142"/>
      <c r="D730" s="72"/>
      <c r="E730" s="143"/>
      <c r="F730" s="71"/>
      <c r="G730" s="143"/>
      <c r="H730" s="71"/>
      <c r="I730" s="143"/>
      <c r="J730" s="71"/>
      <c r="K730" s="71"/>
      <c r="L730" s="71"/>
      <c r="M730" s="72"/>
      <c r="N730" s="198"/>
      <c r="O730" s="72"/>
      <c r="P730" s="199"/>
      <c r="Q730" s="71"/>
      <c r="R730" s="200"/>
      <c r="S730" s="72"/>
      <c r="T730" s="201"/>
      <c r="U730" s="72"/>
      <c r="V730" s="202"/>
      <c r="W730" s="71"/>
      <c r="X730" s="72"/>
      <c r="Y730" s="202"/>
      <c r="Z730" s="72"/>
      <c r="AA730" s="178"/>
      <c r="AB730" s="178"/>
      <c r="AC730" s="178"/>
      <c r="AD730" s="178"/>
      <c r="AE730" s="178"/>
      <c r="AF730" s="178"/>
      <c r="AG730" s="178"/>
      <c r="AH730" s="178"/>
      <c r="AI730" s="178"/>
      <c r="AJ730" s="178"/>
      <c r="AK730" s="178"/>
      <c r="AL730" s="178"/>
      <c r="AM730" s="178"/>
      <c r="AN730" s="178"/>
      <c r="AO730" s="178"/>
      <c r="AP730" s="178"/>
      <c r="AQ730" s="178"/>
      <c r="AR730" s="178"/>
      <c r="AS730" s="178"/>
    </row>
    <row r="731" ht="16.5" customHeight="1" outlineLevel="1">
      <c r="A731" s="178"/>
      <c r="B731" s="141"/>
      <c r="C731" s="142"/>
      <c r="D731" s="72"/>
      <c r="E731" s="143"/>
      <c r="F731" s="71"/>
      <c r="G731" s="143"/>
      <c r="H731" s="71"/>
      <c r="I731" s="143"/>
      <c r="J731" s="71"/>
      <c r="K731" s="71"/>
      <c r="L731" s="71"/>
      <c r="M731" s="72"/>
      <c r="N731" s="198"/>
      <c r="O731" s="72"/>
      <c r="P731" s="199"/>
      <c r="Q731" s="71"/>
      <c r="R731" s="200"/>
      <c r="S731" s="72"/>
      <c r="T731" s="201"/>
      <c r="U731" s="72"/>
      <c r="V731" s="202"/>
      <c r="W731" s="71"/>
      <c r="X731" s="72"/>
      <c r="Y731" s="202"/>
      <c r="Z731" s="72"/>
      <c r="AA731" s="178"/>
      <c r="AB731" s="178"/>
      <c r="AC731" s="178"/>
      <c r="AD731" s="178"/>
      <c r="AE731" s="178"/>
      <c r="AF731" s="178"/>
      <c r="AG731" s="178"/>
      <c r="AH731" s="178"/>
      <c r="AI731" s="178"/>
      <c r="AJ731" s="178"/>
      <c r="AK731" s="178"/>
      <c r="AL731" s="178"/>
      <c r="AM731" s="178"/>
      <c r="AN731" s="178"/>
      <c r="AO731" s="178"/>
      <c r="AP731" s="178"/>
      <c r="AQ731" s="178"/>
      <c r="AR731" s="178"/>
      <c r="AS731" s="178"/>
    </row>
    <row r="732" ht="16.5" customHeight="1" outlineLevel="1">
      <c r="A732" s="178"/>
      <c r="B732" s="141"/>
      <c r="C732" s="142"/>
      <c r="D732" s="72"/>
      <c r="E732" s="143"/>
      <c r="F732" s="71"/>
      <c r="G732" s="143"/>
      <c r="H732" s="71"/>
      <c r="I732" s="143"/>
      <c r="J732" s="71"/>
      <c r="K732" s="71"/>
      <c r="L732" s="71"/>
      <c r="M732" s="72"/>
      <c r="N732" s="198"/>
      <c r="O732" s="72"/>
      <c r="P732" s="199"/>
      <c r="Q732" s="71"/>
      <c r="R732" s="200"/>
      <c r="S732" s="72"/>
      <c r="T732" s="201"/>
      <c r="U732" s="72"/>
      <c r="V732" s="202"/>
      <c r="W732" s="71"/>
      <c r="X732" s="72"/>
      <c r="Y732" s="202"/>
      <c r="Z732" s="72"/>
      <c r="AA732" s="178"/>
      <c r="AB732" s="178"/>
      <c r="AC732" s="178"/>
      <c r="AD732" s="178"/>
      <c r="AE732" s="178"/>
      <c r="AF732" s="178"/>
      <c r="AG732" s="178"/>
      <c r="AH732" s="178"/>
      <c r="AI732" s="178"/>
      <c r="AJ732" s="178"/>
      <c r="AK732" s="178"/>
      <c r="AL732" s="178"/>
      <c r="AM732" s="178"/>
      <c r="AN732" s="178"/>
      <c r="AO732" s="178"/>
      <c r="AP732" s="178"/>
      <c r="AQ732" s="178"/>
      <c r="AR732" s="178"/>
      <c r="AS732" s="178"/>
    </row>
    <row r="733" ht="16.5" customHeight="1" outlineLevel="1">
      <c r="A733" s="178"/>
      <c r="B733" s="141"/>
      <c r="C733" s="142"/>
      <c r="D733" s="72"/>
      <c r="E733" s="143"/>
      <c r="F733" s="71"/>
      <c r="G733" s="143"/>
      <c r="H733" s="71"/>
      <c r="I733" s="143"/>
      <c r="J733" s="71"/>
      <c r="K733" s="71"/>
      <c r="L733" s="71"/>
      <c r="M733" s="72"/>
      <c r="N733" s="198"/>
      <c r="O733" s="72"/>
      <c r="P733" s="199"/>
      <c r="Q733" s="71"/>
      <c r="R733" s="200"/>
      <c r="S733" s="72"/>
      <c r="T733" s="201"/>
      <c r="U733" s="72"/>
      <c r="V733" s="202"/>
      <c r="W733" s="71"/>
      <c r="X733" s="72"/>
      <c r="Y733" s="202"/>
      <c r="Z733" s="72"/>
      <c r="AA733" s="178"/>
      <c r="AB733" s="178"/>
      <c r="AC733" s="178"/>
      <c r="AD733" s="178"/>
      <c r="AE733" s="178"/>
      <c r="AF733" s="178"/>
      <c r="AG733" s="178"/>
      <c r="AH733" s="178"/>
      <c r="AI733" s="178"/>
      <c r="AJ733" s="178"/>
      <c r="AK733" s="178"/>
      <c r="AL733" s="178"/>
      <c r="AM733" s="178"/>
      <c r="AN733" s="178"/>
      <c r="AO733" s="178"/>
      <c r="AP733" s="178"/>
      <c r="AQ733" s="178"/>
      <c r="AR733" s="178"/>
      <c r="AS733" s="178"/>
    </row>
    <row r="734" ht="16.5" customHeight="1" outlineLevel="1">
      <c r="A734" s="178"/>
      <c r="B734" s="141"/>
      <c r="C734" s="142"/>
      <c r="D734" s="72"/>
      <c r="E734" s="143"/>
      <c r="F734" s="71"/>
      <c r="G734" s="143"/>
      <c r="H734" s="71"/>
      <c r="I734" s="143"/>
      <c r="J734" s="71"/>
      <c r="K734" s="71"/>
      <c r="L734" s="71"/>
      <c r="M734" s="72"/>
      <c r="N734" s="198"/>
      <c r="O734" s="72"/>
      <c r="P734" s="199"/>
      <c r="Q734" s="71"/>
      <c r="R734" s="200"/>
      <c r="S734" s="72"/>
      <c r="T734" s="201"/>
      <c r="U734" s="72"/>
      <c r="V734" s="202"/>
      <c r="W734" s="71"/>
      <c r="X734" s="72"/>
      <c r="Y734" s="202"/>
      <c r="Z734" s="72"/>
      <c r="AA734" s="178"/>
      <c r="AB734" s="178"/>
      <c r="AC734" s="178"/>
      <c r="AD734" s="178"/>
      <c r="AE734" s="178"/>
      <c r="AF734" s="178"/>
      <c r="AG734" s="178"/>
      <c r="AH734" s="178"/>
      <c r="AI734" s="178"/>
      <c r="AJ734" s="178"/>
      <c r="AK734" s="178"/>
      <c r="AL734" s="178"/>
      <c r="AM734" s="178"/>
      <c r="AN734" s="178"/>
      <c r="AO734" s="178"/>
      <c r="AP734" s="178"/>
      <c r="AQ734" s="178"/>
      <c r="AR734" s="178"/>
      <c r="AS734" s="178"/>
    </row>
    <row r="735" ht="16.5" customHeight="1" outlineLevel="1">
      <c r="A735" s="178"/>
      <c r="B735" s="141"/>
      <c r="C735" s="142"/>
      <c r="D735" s="72"/>
      <c r="E735" s="143"/>
      <c r="F735" s="71"/>
      <c r="G735" s="143"/>
      <c r="H735" s="71"/>
      <c r="I735" s="143"/>
      <c r="J735" s="71"/>
      <c r="K735" s="71"/>
      <c r="L735" s="71"/>
      <c r="M735" s="72"/>
      <c r="N735" s="198"/>
      <c r="O735" s="72"/>
      <c r="P735" s="199"/>
      <c r="Q735" s="71"/>
      <c r="R735" s="200"/>
      <c r="S735" s="72"/>
      <c r="T735" s="201"/>
      <c r="U735" s="72"/>
      <c r="V735" s="202"/>
      <c r="W735" s="71"/>
      <c r="X735" s="72"/>
      <c r="Y735" s="202"/>
      <c r="Z735" s="72"/>
      <c r="AA735" s="178"/>
      <c r="AB735" s="178"/>
      <c r="AC735" s="178"/>
      <c r="AD735" s="178"/>
      <c r="AE735" s="178"/>
      <c r="AF735" s="178"/>
      <c r="AG735" s="178"/>
      <c r="AH735" s="178"/>
      <c r="AI735" s="178"/>
      <c r="AJ735" s="178"/>
      <c r="AK735" s="178"/>
      <c r="AL735" s="178"/>
      <c r="AM735" s="178"/>
      <c r="AN735" s="178"/>
      <c r="AO735" s="178"/>
      <c r="AP735" s="178"/>
      <c r="AQ735" s="178"/>
      <c r="AR735" s="178"/>
      <c r="AS735" s="178"/>
    </row>
    <row r="736" ht="16.5" customHeight="1" outlineLevel="1">
      <c r="A736" s="178"/>
      <c r="B736" s="141"/>
      <c r="C736" s="142"/>
      <c r="D736" s="72"/>
      <c r="E736" s="143"/>
      <c r="F736" s="71"/>
      <c r="G736" s="143"/>
      <c r="H736" s="71"/>
      <c r="I736" s="143"/>
      <c r="J736" s="71"/>
      <c r="K736" s="71"/>
      <c r="L736" s="71"/>
      <c r="M736" s="72"/>
      <c r="N736" s="198"/>
      <c r="O736" s="72"/>
      <c r="P736" s="199"/>
      <c r="Q736" s="71"/>
      <c r="R736" s="200"/>
      <c r="S736" s="72"/>
      <c r="T736" s="201"/>
      <c r="U736" s="72"/>
      <c r="V736" s="202"/>
      <c r="W736" s="71"/>
      <c r="X736" s="72"/>
      <c r="Y736" s="202"/>
      <c r="Z736" s="72"/>
      <c r="AA736" s="178"/>
      <c r="AB736" s="178"/>
      <c r="AC736" s="178"/>
      <c r="AD736" s="178"/>
      <c r="AE736" s="178"/>
      <c r="AF736" s="178"/>
      <c r="AG736" s="178"/>
      <c r="AH736" s="178"/>
      <c r="AI736" s="178"/>
      <c r="AJ736" s="178"/>
      <c r="AK736" s="178"/>
      <c r="AL736" s="178"/>
      <c r="AM736" s="178"/>
      <c r="AN736" s="178"/>
      <c r="AO736" s="178"/>
      <c r="AP736" s="178"/>
      <c r="AQ736" s="178"/>
      <c r="AR736" s="178"/>
      <c r="AS736" s="178"/>
    </row>
    <row r="737" ht="16.5" customHeight="1" outlineLevel="1">
      <c r="A737" s="178"/>
      <c r="B737" s="141"/>
      <c r="C737" s="142"/>
      <c r="D737" s="72"/>
      <c r="E737" s="143"/>
      <c r="F737" s="71"/>
      <c r="G737" s="143"/>
      <c r="H737" s="71"/>
      <c r="I737" s="143"/>
      <c r="J737" s="71"/>
      <c r="K737" s="71"/>
      <c r="L737" s="71"/>
      <c r="M737" s="72"/>
      <c r="N737" s="198"/>
      <c r="O737" s="72"/>
      <c r="P737" s="199"/>
      <c r="Q737" s="71"/>
      <c r="R737" s="200"/>
      <c r="S737" s="72"/>
      <c r="T737" s="201"/>
      <c r="U737" s="72"/>
      <c r="V737" s="202"/>
      <c r="W737" s="71"/>
      <c r="X737" s="72"/>
      <c r="Y737" s="202"/>
      <c r="Z737" s="72"/>
      <c r="AA737" s="178"/>
      <c r="AB737" s="178"/>
      <c r="AC737" s="178"/>
      <c r="AD737" s="178"/>
      <c r="AE737" s="178"/>
      <c r="AF737" s="178"/>
      <c r="AG737" s="178"/>
      <c r="AH737" s="178"/>
      <c r="AI737" s="178"/>
      <c r="AJ737" s="178"/>
      <c r="AK737" s="178"/>
      <c r="AL737" s="178"/>
      <c r="AM737" s="178"/>
      <c r="AN737" s="178"/>
      <c r="AO737" s="178"/>
      <c r="AP737" s="178"/>
      <c r="AQ737" s="178"/>
      <c r="AR737" s="178"/>
      <c r="AS737" s="178"/>
    </row>
    <row r="738" ht="16.5" customHeight="1" outlineLevel="1">
      <c r="A738" s="178"/>
      <c r="B738" s="141"/>
      <c r="C738" s="142"/>
      <c r="D738" s="72"/>
      <c r="E738" s="143"/>
      <c r="F738" s="71"/>
      <c r="G738" s="143"/>
      <c r="H738" s="71"/>
      <c r="I738" s="143"/>
      <c r="J738" s="71"/>
      <c r="K738" s="71"/>
      <c r="L738" s="71"/>
      <c r="M738" s="72"/>
      <c r="N738" s="198"/>
      <c r="O738" s="72"/>
      <c r="P738" s="199"/>
      <c r="Q738" s="71"/>
      <c r="R738" s="200"/>
      <c r="S738" s="72"/>
      <c r="T738" s="201"/>
      <c r="U738" s="72"/>
      <c r="V738" s="202"/>
      <c r="W738" s="71"/>
      <c r="X738" s="72"/>
      <c r="Y738" s="202"/>
      <c r="Z738" s="72"/>
      <c r="AA738" s="178"/>
      <c r="AB738" s="178"/>
      <c r="AC738" s="178"/>
      <c r="AD738" s="178"/>
      <c r="AE738" s="178"/>
      <c r="AF738" s="178"/>
      <c r="AG738" s="178"/>
      <c r="AH738" s="178"/>
      <c r="AI738" s="178"/>
      <c r="AJ738" s="178"/>
      <c r="AK738" s="178"/>
      <c r="AL738" s="178"/>
      <c r="AM738" s="178"/>
      <c r="AN738" s="178"/>
      <c r="AO738" s="178"/>
      <c r="AP738" s="178"/>
      <c r="AQ738" s="178"/>
      <c r="AR738" s="178"/>
      <c r="AS738" s="178"/>
    </row>
    <row r="739" ht="16.5" customHeight="1" outlineLevel="1">
      <c r="A739" s="178"/>
      <c r="B739" s="141"/>
      <c r="C739" s="142"/>
      <c r="D739" s="72"/>
      <c r="E739" s="143"/>
      <c r="F739" s="71"/>
      <c r="G739" s="143"/>
      <c r="H739" s="71"/>
      <c r="I739" s="143"/>
      <c r="J739" s="71"/>
      <c r="K739" s="71"/>
      <c r="L739" s="71"/>
      <c r="M739" s="72"/>
      <c r="N739" s="198"/>
      <c r="O739" s="72"/>
      <c r="P739" s="199"/>
      <c r="Q739" s="71"/>
      <c r="R739" s="200"/>
      <c r="S739" s="72"/>
      <c r="T739" s="201"/>
      <c r="U739" s="72"/>
      <c r="V739" s="202"/>
      <c r="W739" s="71"/>
      <c r="X739" s="72"/>
      <c r="Y739" s="202"/>
      <c r="Z739" s="72"/>
      <c r="AA739" s="178"/>
      <c r="AB739" s="178"/>
      <c r="AC739" s="178"/>
      <c r="AD739" s="178"/>
      <c r="AE739" s="178"/>
      <c r="AF739" s="178"/>
      <c r="AG739" s="178"/>
      <c r="AH739" s="178"/>
      <c r="AI739" s="178"/>
      <c r="AJ739" s="178"/>
      <c r="AK739" s="178"/>
      <c r="AL739" s="178"/>
      <c r="AM739" s="178"/>
      <c r="AN739" s="178"/>
      <c r="AO739" s="178"/>
      <c r="AP739" s="178"/>
      <c r="AQ739" s="178"/>
      <c r="AR739" s="178"/>
      <c r="AS739" s="178"/>
    </row>
    <row r="740" ht="16.5" customHeight="1" outlineLevel="1">
      <c r="A740" s="178"/>
      <c r="B740" s="141"/>
      <c r="C740" s="142"/>
      <c r="D740" s="72"/>
      <c r="E740" s="143"/>
      <c r="F740" s="71"/>
      <c r="G740" s="143"/>
      <c r="H740" s="71"/>
      <c r="I740" s="143"/>
      <c r="J740" s="71"/>
      <c r="K740" s="71"/>
      <c r="L740" s="71"/>
      <c r="M740" s="72"/>
      <c r="N740" s="198"/>
      <c r="O740" s="72"/>
      <c r="P740" s="199"/>
      <c r="Q740" s="71"/>
      <c r="R740" s="200"/>
      <c r="S740" s="72"/>
      <c r="T740" s="201"/>
      <c r="U740" s="72"/>
      <c r="V740" s="202"/>
      <c r="W740" s="71"/>
      <c r="X740" s="72"/>
      <c r="Y740" s="202"/>
      <c r="Z740" s="72"/>
      <c r="AA740" s="178"/>
      <c r="AB740" s="178"/>
      <c r="AC740" s="178"/>
      <c r="AD740" s="178"/>
      <c r="AE740" s="178"/>
      <c r="AF740" s="178"/>
      <c r="AG740" s="178"/>
      <c r="AH740" s="178"/>
      <c r="AI740" s="178"/>
      <c r="AJ740" s="178"/>
      <c r="AK740" s="178"/>
      <c r="AL740" s="178"/>
      <c r="AM740" s="178"/>
      <c r="AN740" s="178"/>
      <c r="AO740" s="178"/>
      <c r="AP740" s="178"/>
      <c r="AQ740" s="178"/>
      <c r="AR740" s="178"/>
      <c r="AS740" s="178"/>
    </row>
    <row r="741" ht="16.5" customHeight="1" outlineLevel="1">
      <c r="A741" s="178"/>
      <c r="B741" s="141"/>
      <c r="C741" s="142"/>
      <c r="D741" s="72"/>
      <c r="E741" s="143"/>
      <c r="F741" s="71"/>
      <c r="G741" s="143"/>
      <c r="H741" s="71"/>
      <c r="I741" s="143"/>
      <c r="J741" s="71"/>
      <c r="K741" s="71"/>
      <c r="L741" s="71"/>
      <c r="M741" s="72"/>
      <c r="N741" s="198"/>
      <c r="O741" s="72"/>
      <c r="P741" s="199"/>
      <c r="Q741" s="71"/>
      <c r="R741" s="200"/>
      <c r="S741" s="72"/>
      <c r="T741" s="201"/>
      <c r="U741" s="72"/>
      <c r="V741" s="202"/>
      <c r="W741" s="71"/>
      <c r="X741" s="72"/>
      <c r="Y741" s="202"/>
      <c r="Z741" s="72"/>
      <c r="AA741" s="178"/>
      <c r="AB741" s="178"/>
      <c r="AC741" s="178"/>
      <c r="AD741" s="178"/>
      <c r="AE741" s="178"/>
      <c r="AF741" s="178"/>
      <c r="AG741" s="178"/>
      <c r="AH741" s="178"/>
      <c r="AI741" s="178"/>
      <c r="AJ741" s="178"/>
      <c r="AK741" s="178"/>
      <c r="AL741" s="178"/>
      <c r="AM741" s="178"/>
      <c r="AN741" s="178"/>
      <c r="AO741" s="178"/>
      <c r="AP741" s="178"/>
      <c r="AQ741" s="178"/>
      <c r="AR741" s="178"/>
      <c r="AS741" s="178"/>
    </row>
    <row r="742" ht="16.5" customHeight="1" outlineLevel="1">
      <c r="A742" s="178"/>
      <c r="B742" s="141"/>
      <c r="C742" s="142"/>
      <c r="D742" s="72"/>
      <c r="E742" s="143"/>
      <c r="F742" s="71"/>
      <c r="G742" s="143"/>
      <c r="H742" s="71"/>
      <c r="I742" s="143"/>
      <c r="J742" s="71"/>
      <c r="K742" s="71"/>
      <c r="L742" s="71"/>
      <c r="M742" s="72"/>
      <c r="N742" s="198"/>
      <c r="O742" s="72"/>
      <c r="P742" s="199"/>
      <c r="Q742" s="71"/>
      <c r="R742" s="200"/>
      <c r="S742" s="72"/>
      <c r="T742" s="201"/>
      <c r="U742" s="72"/>
      <c r="V742" s="202"/>
      <c r="W742" s="71"/>
      <c r="X742" s="72"/>
      <c r="Y742" s="202"/>
      <c r="Z742" s="72"/>
      <c r="AA742" s="178"/>
      <c r="AB742" s="178"/>
      <c r="AC742" s="178"/>
      <c r="AD742" s="178"/>
      <c r="AE742" s="178"/>
      <c r="AF742" s="178"/>
      <c r="AG742" s="178"/>
      <c r="AH742" s="178"/>
      <c r="AI742" s="178"/>
      <c r="AJ742" s="178"/>
      <c r="AK742" s="178"/>
      <c r="AL742" s="178"/>
      <c r="AM742" s="178"/>
      <c r="AN742" s="178"/>
      <c r="AO742" s="178"/>
      <c r="AP742" s="178"/>
      <c r="AQ742" s="178"/>
      <c r="AR742" s="178"/>
      <c r="AS742" s="178"/>
    </row>
    <row r="743" ht="16.5" customHeight="1" outlineLevel="1">
      <c r="A743" s="178"/>
      <c r="B743" s="141"/>
      <c r="C743" s="142"/>
      <c r="D743" s="72"/>
      <c r="E743" s="143"/>
      <c r="F743" s="71"/>
      <c r="G743" s="143"/>
      <c r="H743" s="71"/>
      <c r="I743" s="143"/>
      <c r="J743" s="71"/>
      <c r="K743" s="71"/>
      <c r="L743" s="71"/>
      <c r="M743" s="72"/>
      <c r="N743" s="198"/>
      <c r="O743" s="72"/>
      <c r="P743" s="199"/>
      <c r="Q743" s="71"/>
      <c r="R743" s="200"/>
      <c r="S743" s="72"/>
      <c r="T743" s="201"/>
      <c r="U743" s="72"/>
      <c r="V743" s="202"/>
      <c r="W743" s="71"/>
      <c r="X743" s="72"/>
      <c r="Y743" s="202"/>
      <c r="Z743" s="72"/>
      <c r="AA743" s="178"/>
      <c r="AB743" s="178"/>
      <c r="AC743" s="178"/>
      <c r="AD743" s="178"/>
      <c r="AE743" s="178"/>
      <c r="AF743" s="178"/>
      <c r="AG743" s="178"/>
      <c r="AH743" s="178"/>
      <c r="AI743" s="178"/>
      <c r="AJ743" s="178"/>
      <c r="AK743" s="178"/>
      <c r="AL743" s="178"/>
      <c r="AM743" s="178"/>
      <c r="AN743" s="178"/>
      <c r="AO743" s="178"/>
      <c r="AP743" s="178"/>
      <c r="AQ743" s="178"/>
      <c r="AR743" s="178"/>
      <c r="AS743" s="178"/>
    </row>
    <row r="744" ht="16.5" customHeight="1" outlineLevel="1">
      <c r="A744" s="178"/>
      <c r="B744" s="141"/>
      <c r="C744" s="142"/>
      <c r="D744" s="72"/>
      <c r="E744" s="143"/>
      <c r="F744" s="71"/>
      <c r="G744" s="143"/>
      <c r="H744" s="71"/>
      <c r="I744" s="143"/>
      <c r="J744" s="71"/>
      <c r="K744" s="71"/>
      <c r="L744" s="71"/>
      <c r="M744" s="72"/>
      <c r="N744" s="198"/>
      <c r="O744" s="72"/>
      <c r="P744" s="199"/>
      <c r="Q744" s="71"/>
      <c r="R744" s="200"/>
      <c r="S744" s="72"/>
      <c r="T744" s="201"/>
      <c r="U744" s="72"/>
      <c r="V744" s="202"/>
      <c r="W744" s="71"/>
      <c r="X744" s="72"/>
      <c r="Y744" s="202"/>
      <c r="Z744" s="72"/>
      <c r="AA744" s="178"/>
      <c r="AB744" s="178"/>
      <c r="AC744" s="178"/>
      <c r="AD744" s="178"/>
      <c r="AE744" s="178"/>
      <c r="AF744" s="178"/>
      <c r="AG744" s="178"/>
      <c r="AH744" s="178"/>
      <c r="AI744" s="178"/>
      <c r="AJ744" s="178"/>
      <c r="AK744" s="178"/>
      <c r="AL744" s="178"/>
      <c r="AM744" s="178"/>
      <c r="AN744" s="178"/>
      <c r="AO744" s="178"/>
      <c r="AP744" s="178"/>
      <c r="AQ744" s="178"/>
      <c r="AR744" s="178"/>
      <c r="AS744" s="178"/>
    </row>
    <row r="745" ht="16.5" customHeight="1" outlineLevel="1">
      <c r="A745" s="178"/>
      <c r="B745" s="141"/>
      <c r="C745" s="142"/>
      <c r="D745" s="72"/>
      <c r="E745" s="143"/>
      <c r="F745" s="71"/>
      <c r="G745" s="143"/>
      <c r="H745" s="71"/>
      <c r="I745" s="143"/>
      <c r="J745" s="71"/>
      <c r="K745" s="71"/>
      <c r="L745" s="71"/>
      <c r="M745" s="72"/>
      <c r="N745" s="198"/>
      <c r="O745" s="72"/>
      <c r="P745" s="199"/>
      <c r="Q745" s="71"/>
      <c r="R745" s="200"/>
      <c r="S745" s="72"/>
      <c r="T745" s="201"/>
      <c r="U745" s="72"/>
      <c r="V745" s="202"/>
      <c r="W745" s="71"/>
      <c r="X745" s="72"/>
      <c r="Y745" s="202"/>
      <c r="Z745" s="72"/>
      <c r="AA745" s="178"/>
      <c r="AB745" s="178"/>
      <c r="AC745" s="178"/>
      <c r="AD745" s="178"/>
      <c r="AE745" s="178"/>
      <c r="AF745" s="178"/>
      <c r="AG745" s="178"/>
      <c r="AH745" s="178"/>
      <c r="AI745" s="178"/>
      <c r="AJ745" s="178"/>
      <c r="AK745" s="178"/>
      <c r="AL745" s="178"/>
      <c r="AM745" s="178"/>
      <c r="AN745" s="178"/>
      <c r="AO745" s="178"/>
      <c r="AP745" s="178"/>
      <c r="AQ745" s="178"/>
      <c r="AR745" s="178"/>
      <c r="AS745" s="178"/>
    </row>
    <row r="746" ht="16.5" customHeight="1" outlineLevel="1">
      <c r="A746" s="178"/>
      <c r="B746" s="141"/>
      <c r="C746" s="142"/>
      <c r="D746" s="72"/>
      <c r="E746" s="143"/>
      <c r="F746" s="71"/>
      <c r="G746" s="143"/>
      <c r="H746" s="71"/>
      <c r="I746" s="143"/>
      <c r="J746" s="71"/>
      <c r="K746" s="71"/>
      <c r="L746" s="71"/>
      <c r="M746" s="72"/>
      <c r="N746" s="198"/>
      <c r="O746" s="72"/>
      <c r="P746" s="199"/>
      <c r="Q746" s="71"/>
      <c r="R746" s="200"/>
      <c r="S746" s="72"/>
      <c r="T746" s="201"/>
      <c r="U746" s="72"/>
      <c r="V746" s="202"/>
      <c r="W746" s="71"/>
      <c r="X746" s="72"/>
      <c r="Y746" s="202"/>
      <c r="Z746" s="72"/>
      <c r="AA746" s="178"/>
      <c r="AB746" s="178"/>
      <c r="AC746" s="178"/>
      <c r="AD746" s="178"/>
      <c r="AE746" s="178"/>
      <c r="AF746" s="178"/>
      <c r="AG746" s="178"/>
      <c r="AH746" s="178"/>
      <c r="AI746" s="178"/>
      <c r="AJ746" s="178"/>
      <c r="AK746" s="178"/>
      <c r="AL746" s="178"/>
      <c r="AM746" s="178"/>
      <c r="AN746" s="178"/>
      <c r="AO746" s="178"/>
      <c r="AP746" s="178"/>
      <c r="AQ746" s="178"/>
      <c r="AR746" s="178"/>
      <c r="AS746" s="178"/>
    </row>
    <row r="747" ht="16.5" customHeight="1" outlineLevel="1">
      <c r="A747" s="178"/>
      <c r="B747" s="141"/>
      <c r="C747" s="142"/>
      <c r="D747" s="72"/>
      <c r="E747" s="143"/>
      <c r="F747" s="71"/>
      <c r="G747" s="143"/>
      <c r="H747" s="71"/>
      <c r="I747" s="143"/>
      <c r="J747" s="71"/>
      <c r="K747" s="71"/>
      <c r="L747" s="71"/>
      <c r="M747" s="72"/>
      <c r="N747" s="198"/>
      <c r="O747" s="72"/>
      <c r="P747" s="199"/>
      <c r="Q747" s="71"/>
      <c r="R747" s="200"/>
      <c r="S747" s="72"/>
      <c r="T747" s="201"/>
      <c r="U747" s="72"/>
      <c r="V747" s="202"/>
      <c r="W747" s="71"/>
      <c r="X747" s="72"/>
      <c r="Y747" s="202"/>
      <c r="Z747" s="72"/>
      <c r="AA747" s="178"/>
      <c r="AB747" s="178"/>
      <c r="AC747" s="178"/>
      <c r="AD747" s="178"/>
      <c r="AE747" s="178"/>
      <c r="AF747" s="178"/>
      <c r="AG747" s="178"/>
      <c r="AH747" s="178"/>
      <c r="AI747" s="178"/>
      <c r="AJ747" s="178"/>
      <c r="AK747" s="178"/>
      <c r="AL747" s="178"/>
      <c r="AM747" s="178"/>
      <c r="AN747" s="178"/>
      <c r="AO747" s="178"/>
      <c r="AP747" s="178"/>
      <c r="AQ747" s="178"/>
      <c r="AR747" s="178"/>
      <c r="AS747" s="178"/>
    </row>
    <row r="748" ht="16.5" customHeight="1" outlineLevel="1">
      <c r="A748" s="178"/>
      <c r="B748" s="141"/>
      <c r="C748" s="142"/>
      <c r="D748" s="72"/>
      <c r="E748" s="143"/>
      <c r="F748" s="71"/>
      <c r="G748" s="143"/>
      <c r="H748" s="71"/>
      <c r="I748" s="143"/>
      <c r="J748" s="71"/>
      <c r="K748" s="71"/>
      <c r="L748" s="71"/>
      <c r="M748" s="72"/>
      <c r="N748" s="198"/>
      <c r="O748" s="72"/>
      <c r="P748" s="199"/>
      <c r="Q748" s="71"/>
      <c r="R748" s="200"/>
      <c r="S748" s="72"/>
      <c r="T748" s="201"/>
      <c r="U748" s="72"/>
      <c r="V748" s="202"/>
      <c r="W748" s="71"/>
      <c r="X748" s="72"/>
      <c r="Y748" s="202"/>
      <c r="Z748" s="72"/>
      <c r="AA748" s="178"/>
      <c r="AB748" s="178"/>
      <c r="AC748" s="178"/>
      <c r="AD748" s="178"/>
      <c r="AE748" s="178"/>
      <c r="AF748" s="178"/>
      <c r="AG748" s="178"/>
      <c r="AH748" s="178"/>
      <c r="AI748" s="178"/>
      <c r="AJ748" s="178"/>
      <c r="AK748" s="178"/>
      <c r="AL748" s="178"/>
      <c r="AM748" s="178"/>
      <c r="AN748" s="178"/>
      <c r="AO748" s="178"/>
      <c r="AP748" s="178"/>
      <c r="AQ748" s="178"/>
      <c r="AR748" s="178"/>
      <c r="AS748" s="178"/>
    </row>
    <row r="749" ht="16.5" customHeight="1" outlineLevel="1">
      <c r="A749" s="178"/>
      <c r="B749" s="141"/>
      <c r="C749" s="142"/>
      <c r="D749" s="72"/>
      <c r="E749" s="143"/>
      <c r="F749" s="71"/>
      <c r="G749" s="143"/>
      <c r="H749" s="71"/>
      <c r="I749" s="143"/>
      <c r="J749" s="71"/>
      <c r="K749" s="71"/>
      <c r="L749" s="71"/>
      <c r="M749" s="72"/>
      <c r="N749" s="198"/>
      <c r="O749" s="72"/>
      <c r="P749" s="199"/>
      <c r="Q749" s="71"/>
      <c r="R749" s="200"/>
      <c r="S749" s="72"/>
      <c r="T749" s="201"/>
      <c r="U749" s="72"/>
      <c r="V749" s="202"/>
      <c r="W749" s="71"/>
      <c r="X749" s="72"/>
      <c r="Y749" s="202"/>
      <c r="Z749" s="72"/>
      <c r="AA749" s="178"/>
      <c r="AB749" s="178"/>
      <c r="AC749" s="178"/>
      <c r="AD749" s="178"/>
      <c r="AE749" s="178"/>
      <c r="AF749" s="178"/>
      <c r="AG749" s="178"/>
      <c r="AH749" s="178"/>
      <c r="AI749" s="178"/>
      <c r="AJ749" s="178"/>
      <c r="AK749" s="178"/>
      <c r="AL749" s="178"/>
      <c r="AM749" s="178"/>
      <c r="AN749" s="178"/>
      <c r="AO749" s="178"/>
      <c r="AP749" s="178"/>
      <c r="AQ749" s="178"/>
      <c r="AR749" s="178"/>
      <c r="AS749" s="178"/>
    </row>
    <row r="750" ht="16.5" customHeight="1" outlineLevel="1">
      <c r="A750" s="178"/>
      <c r="B750" s="141"/>
      <c r="C750" s="142"/>
      <c r="D750" s="72"/>
      <c r="E750" s="143"/>
      <c r="F750" s="71"/>
      <c r="G750" s="143"/>
      <c r="H750" s="71"/>
      <c r="I750" s="143"/>
      <c r="J750" s="71"/>
      <c r="K750" s="71"/>
      <c r="L750" s="71"/>
      <c r="M750" s="72"/>
      <c r="N750" s="198"/>
      <c r="O750" s="72"/>
      <c r="P750" s="199"/>
      <c r="Q750" s="71"/>
      <c r="R750" s="200"/>
      <c r="S750" s="72"/>
      <c r="T750" s="201"/>
      <c r="U750" s="72"/>
      <c r="V750" s="202"/>
      <c r="W750" s="71"/>
      <c r="X750" s="72"/>
      <c r="Y750" s="202"/>
      <c r="Z750" s="72"/>
      <c r="AA750" s="178"/>
      <c r="AB750" s="178"/>
      <c r="AC750" s="178"/>
      <c r="AD750" s="178"/>
      <c r="AE750" s="178"/>
      <c r="AF750" s="178"/>
      <c r="AG750" s="178"/>
      <c r="AH750" s="178"/>
      <c r="AI750" s="178"/>
      <c r="AJ750" s="178"/>
      <c r="AK750" s="178"/>
      <c r="AL750" s="178"/>
      <c r="AM750" s="178"/>
      <c r="AN750" s="178"/>
      <c r="AO750" s="178"/>
      <c r="AP750" s="178"/>
      <c r="AQ750" s="178"/>
      <c r="AR750" s="178"/>
      <c r="AS750" s="178"/>
    </row>
    <row r="751" ht="16.5" customHeight="1" outlineLevel="1">
      <c r="A751" s="178"/>
      <c r="B751" s="141"/>
      <c r="C751" s="142"/>
      <c r="D751" s="72"/>
      <c r="E751" s="143"/>
      <c r="F751" s="71"/>
      <c r="G751" s="143"/>
      <c r="H751" s="71"/>
      <c r="I751" s="143"/>
      <c r="J751" s="71"/>
      <c r="K751" s="71"/>
      <c r="L751" s="71"/>
      <c r="M751" s="72"/>
      <c r="N751" s="198"/>
      <c r="O751" s="72"/>
      <c r="P751" s="199"/>
      <c r="Q751" s="71"/>
      <c r="R751" s="200"/>
      <c r="S751" s="72"/>
      <c r="T751" s="201"/>
      <c r="U751" s="72"/>
      <c r="V751" s="202"/>
      <c r="W751" s="71"/>
      <c r="X751" s="72"/>
      <c r="Y751" s="202"/>
      <c r="Z751" s="72"/>
      <c r="AA751" s="178"/>
      <c r="AB751" s="178"/>
      <c r="AC751" s="178"/>
      <c r="AD751" s="178"/>
      <c r="AE751" s="178"/>
      <c r="AF751" s="178"/>
      <c r="AG751" s="178"/>
      <c r="AH751" s="178"/>
      <c r="AI751" s="178"/>
      <c r="AJ751" s="178"/>
      <c r="AK751" s="178"/>
      <c r="AL751" s="178"/>
      <c r="AM751" s="178"/>
      <c r="AN751" s="178"/>
      <c r="AO751" s="178"/>
      <c r="AP751" s="178"/>
      <c r="AQ751" s="178"/>
      <c r="AR751" s="178"/>
      <c r="AS751" s="178"/>
    </row>
    <row r="752" ht="16.5" customHeight="1" outlineLevel="1">
      <c r="A752" s="178"/>
      <c r="B752" s="141"/>
      <c r="C752" s="142"/>
      <c r="D752" s="72"/>
      <c r="E752" s="143"/>
      <c r="F752" s="71"/>
      <c r="G752" s="143"/>
      <c r="H752" s="71"/>
      <c r="I752" s="143"/>
      <c r="J752" s="71"/>
      <c r="K752" s="71"/>
      <c r="L752" s="71"/>
      <c r="M752" s="72"/>
      <c r="N752" s="198"/>
      <c r="O752" s="72"/>
      <c r="P752" s="199"/>
      <c r="Q752" s="71"/>
      <c r="R752" s="200"/>
      <c r="S752" s="72"/>
      <c r="T752" s="201"/>
      <c r="U752" s="72"/>
      <c r="V752" s="202"/>
      <c r="W752" s="71"/>
      <c r="X752" s="72"/>
      <c r="Y752" s="202"/>
      <c r="Z752" s="72"/>
      <c r="AA752" s="178"/>
      <c r="AB752" s="178"/>
      <c r="AC752" s="178"/>
      <c r="AD752" s="178"/>
      <c r="AE752" s="178"/>
      <c r="AF752" s="178"/>
      <c r="AG752" s="178"/>
      <c r="AH752" s="178"/>
      <c r="AI752" s="178"/>
      <c r="AJ752" s="178"/>
      <c r="AK752" s="178"/>
      <c r="AL752" s="178"/>
      <c r="AM752" s="178"/>
      <c r="AN752" s="178"/>
      <c r="AO752" s="178"/>
      <c r="AP752" s="178"/>
      <c r="AQ752" s="178"/>
      <c r="AR752" s="178"/>
      <c r="AS752" s="178"/>
    </row>
    <row r="753" ht="16.5" customHeight="1" outlineLevel="1">
      <c r="A753" s="178"/>
      <c r="B753" s="141"/>
      <c r="C753" s="142"/>
      <c r="D753" s="72"/>
      <c r="E753" s="143"/>
      <c r="F753" s="71"/>
      <c r="G753" s="143"/>
      <c r="H753" s="71"/>
      <c r="I753" s="143"/>
      <c r="J753" s="71"/>
      <c r="K753" s="71"/>
      <c r="L753" s="71"/>
      <c r="M753" s="72"/>
      <c r="N753" s="198"/>
      <c r="O753" s="72"/>
      <c r="P753" s="199"/>
      <c r="Q753" s="71"/>
      <c r="R753" s="200"/>
      <c r="S753" s="72"/>
      <c r="T753" s="201"/>
      <c r="U753" s="72"/>
      <c r="V753" s="202"/>
      <c r="W753" s="71"/>
      <c r="X753" s="72"/>
      <c r="Y753" s="202"/>
      <c r="Z753" s="72"/>
      <c r="AA753" s="178"/>
      <c r="AB753" s="178"/>
      <c r="AC753" s="178"/>
      <c r="AD753" s="178"/>
      <c r="AE753" s="178"/>
      <c r="AF753" s="178"/>
      <c r="AG753" s="178"/>
      <c r="AH753" s="178"/>
      <c r="AI753" s="178"/>
      <c r="AJ753" s="178"/>
      <c r="AK753" s="178"/>
      <c r="AL753" s="178"/>
      <c r="AM753" s="178"/>
      <c r="AN753" s="178"/>
      <c r="AO753" s="178"/>
      <c r="AP753" s="178"/>
      <c r="AQ753" s="178"/>
      <c r="AR753" s="178"/>
      <c r="AS753" s="178"/>
    </row>
    <row r="754" ht="16.5" customHeight="1" outlineLevel="1">
      <c r="A754" s="178"/>
      <c r="B754" s="141"/>
      <c r="C754" s="142"/>
      <c r="D754" s="72"/>
      <c r="E754" s="143"/>
      <c r="F754" s="71"/>
      <c r="G754" s="143"/>
      <c r="H754" s="71"/>
      <c r="I754" s="143"/>
      <c r="J754" s="71"/>
      <c r="K754" s="71"/>
      <c r="L754" s="71"/>
      <c r="M754" s="72"/>
      <c r="N754" s="198"/>
      <c r="O754" s="72"/>
      <c r="P754" s="199"/>
      <c r="Q754" s="71"/>
      <c r="R754" s="200"/>
      <c r="S754" s="72"/>
      <c r="T754" s="201"/>
      <c r="U754" s="72"/>
      <c r="V754" s="202"/>
      <c r="W754" s="71"/>
      <c r="X754" s="72"/>
      <c r="Y754" s="202"/>
      <c r="Z754" s="72"/>
      <c r="AA754" s="178"/>
      <c r="AB754" s="178"/>
      <c r="AC754" s="178"/>
      <c r="AD754" s="178"/>
      <c r="AE754" s="178"/>
      <c r="AF754" s="178"/>
      <c r="AG754" s="178"/>
      <c r="AH754" s="178"/>
      <c r="AI754" s="178"/>
      <c r="AJ754" s="178"/>
      <c r="AK754" s="178"/>
      <c r="AL754" s="178"/>
      <c r="AM754" s="178"/>
      <c r="AN754" s="178"/>
      <c r="AO754" s="178"/>
      <c r="AP754" s="178"/>
      <c r="AQ754" s="178"/>
      <c r="AR754" s="178"/>
      <c r="AS754" s="178"/>
    </row>
    <row r="755" ht="16.5" customHeight="1" outlineLevel="1">
      <c r="A755" s="178"/>
      <c r="B755" s="141"/>
      <c r="C755" s="142"/>
      <c r="D755" s="72"/>
      <c r="E755" s="143"/>
      <c r="F755" s="71"/>
      <c r="G755" s="143"/>
      <c r="H755" s="71"/>
      <c r="I755" s="143"/>
      <c r="J755" s="71"/>
      <c r="K755" s="71"/>
      <c r="L755" s="71"/>
      <c r="M755" s="72"/>
      <c r="N755" s="198"/>
      <c r="O755" s="72"/>
      <c r="P755" s="199"/>
      <c r="Q755" s="71"/>
      <c r="R755" s="200"/>
      <c r="S755" s="72"/>
      <c r="T755" s="201"/>
      <c r="U755" s="72"/>
      <c r="V755" s="202"/>
      <c r="W755" s="71"/>
      <c r="X755" s="72"/>
      <c r="Y755" s="202"/>
      <c r="Z755" s="72"/>
      <c r="AA755" s="178"/>
      <c r="AB755" s="178"/>
      <c r="AC755" s="178"/>
      <c r="AD755" s="178"/>
      <c r="AE755" s="178"/>
      <c r="AF755" s="178"/>
      <c r="AG755" s="178"/>
      <c r="AH755" s="178"/>
      <c r="AI755" s="178"/>
      <c r="AJ755" s="178"/>
      <c r="AK755" s="178"/>
      <c r="AL755" s="178"/>
      <c r="AM755" s="178"/>
      <c r="AN755" s="178"/>
      <c r="AO755" s="178"/>
      <c r="AP755" s="178"/>
      <c r="AQ755" s="178"/>
      <c r="AR755" s="178"/>
      <c r="AS755" s="178"/>
    </row>
    <row r="756" ht="16.5" customHeight="1" outlineLevel="1">
      <c r="A756" s="178"/>
      <c r="B756" s="141"/>
      <c r="C756" s="142"/>
      <c r="D756" s="72"/>
      <c r="E756" s="143"/>
      <c r="F756" s="71"/>
      <c r="G756" s="143"/>
      <c r="H756" s="71"/>
      <c r="I756" s="143"/>
      <c r="J756" s="71"/>
      <c r="K756" s="71"/>
      <c r="L756" s="71"/>
      <c r="M756" s="72"/>
      <c r="N756" s="198"/>
      <c r="O756" s="72"/>
      <c r="P756" s="199"/>
      <c r="Q756" s="71"/>
      <c r="R756" s="200"/>
      <c r="S756" s="72"/>
      <c r="T756" s="201"/>
      <c r="U756" s="72"/>
      <c r="V756" s="202"/>
      <c r="W756" s="71"/>
      <c r="X756" s="72"/>
      <c r="Y756" s="202"/>
      <c r="Z756" s="72"/>
      <c r="AA756" s="178"/>
      <c r="AB756" s="178"/>
      <c r="AC756" s="178"/>
      <c r="AD756" s="178"/>
      <c r="AE756" s="178"/>
      <c r="AF756" s="178"/>
      <c r="AG756" s="178"/>
      <c r="AH756" s="178"/>
      <c r="AI756" s="178"/>
      <c r="AJ756" s="178"/>
      <c r="AK756" s="178"/>
      <c r="AL756" s="178"/>
      <c r="AM756" s="178"/>
      <c r="AN756" s="178"/>
      <c r="AO756" s="178"/>
      <c r="AP756" s="178"/>
      <c r="AQ756" s="178"/>
      <c r="AR756" s="178"/>
      <c r="AS756" s="178"/>
    </row>
    <row r="757" ht="16.5" customHeight="1" outlineLevel="1">
      <c r="A757" s="178"/>
      <c r="B757" s="141"/>
      <c r="C757" s="142"/>
      <c r="D757" s="72"/>
      <c r="E757" s="143"/>
      <c r="F757" s="71"/>
      <c r="G757" s="143"/>
      <c r="H757" s="71"/>
      <c r="I757" s="143"/>
      <c r="J757" s="71"/>
      <c r="K757" s="71"/>
      <c r="L757" s="71"/>
      <c r="M757" s="72"/>
      <c r="N757" s="198"/>
      <c r="O757" s="72"/>
      <c r="P757" s="199"/>
      <c r="Q757" s="71"/>
      <c r="R757" s="200"/>
      <c r="S757" s="72"/>
      <c r="T757" s="201"/>
      <c r="U757" s="72"/>
      <c r="V757" s="202"/>
      <c r="W757" s="71"/>
      <c r="X757" s="72"/>
      <c r="Y757" s="202"/>
      <c r="Z757" s="72"/>
      <c r="AA757" s="178"/>
      <c r="AB757" s="178"/>
      <c r="AC757" s="178"/>
      <c r="AD757" s="178"/>
      <c r="AE757" s="178"/>
      <c r="AF757" s="178"/>
      <c r="AG757" s="178"/>
      <c r="AH757" s="178"/>
      <c r="AI757" s="178"/>
      <c r="AJ757" s="178"/>
      <c r="AK757" s="178"/>
      <c r="AL757" s="178"/>
      <c r="AM757" s="178"/>
      <c r="AN757" s="178"/>
      <c r="AO757" s="178"/>
      <c r="AP757" s="178"/>
      <c r="AQ757" s="178"/>
      <c r="AR757" s="178"/>
      <c r="AS757" s="178"/>
    </row>
    <row r="758" ht="16.5" customHeight="1" outlineLevel="1">
      <c r="A758" s="178"/>
      <c r="B758" s="141"/>
      <c r="C758" s="142"/>
      <c r="D758" s="72"/>
      <c r="E758" s="143"/>
      <c r="F758" s="71"/>
      <c r="G758" s="143"/>
      <c r="H758" s="71"/>
      <c r="I758" s="143"/>
      <c r="J758" s="71"/>
      <c r="K758" s="71"/>
      <c r="L758" s="71"/>
      <c r="M758" s="72"/>
      <c r="N758" s="198"/>
      <c r="O758" s="72"/>
      <c r="P758" s="199"/>
      <c r="Q758" s="71"/>
      <c r="R758" s="200"/>
      <c r="S758" s="72"/>
      <c r="T758" s="201"/>
      <c r="U758" s="72"/>
      <c r="V758" s="202"/>
      <c r="W758" s="71"/>
      <c r="X758" s="72"/>
      <c r="Y758" s="202"/>
      <c r="Z758" s="72"/>
      <c r="AA758" s="178"/>
      <c r="AB758" s="178"/>
      <c r="AC758" s="178"/>
      <c r="AD758" s="178"/>
      <c r="AE758" s="178"/>
      <c r="AF758" s="178"/>
      <c r="AG758" s="178"/>
      <c r="AH758" s="178"/>
      <c r="AI758" s="178"/>
      <c r="AJ758" s="178"/>
      <c r="AK758" s="178"/>
      <c r="AL758" s="178"/>
      <c r="AM758" s="178"/>
      <c r="AN758" s="178"/>
      <c r="AO758" s="178"/>
      <c r="AP758" s="178"/>
      <c r="AQ758" s="178"/>
      <c r="AR758" s="178"/>
      <c r="AS758" s="178"/>
    </row>
    <row r="759" ht="16.5" customHeight="1" outlineLevel="1">
      <c r="A759" s="178"/>
      <c r="B759" s="141"/>
      <c r="C759" s="142"/>
      <c r="D759" s="72"/>
      <c r="E759" s="143"/>
      <c r="F759" s="71"/>
      <c r="G759" s="143"/>
      <c r="H759" s="71"/>
      <c r="I759" s="143"/>
      <c r="J759" s="71"/>
      <c r="K759" s="71"/>
      <c r="L759" s="71"/>
      <c r="M759" s="72"/>
      <c r="N759" s="198"/>
      <c r="O759" s="72"/>
      <c r="P759" s="199"/>
      <c r="Q759" s="71"/>
      <c r="R759" s="200"/>
      <c r="S759" s="72"/>
      <c r="T759" s="201"/>
      <c r="U759" s="72"/>
      <c r="V759" s="202"/>
      <c r="W759" s="71"/>
      <c r="X759" s="72"/>
      <c r="Y759" s="202"/>
      <c r="Z759" s="72"/>
      <c r="AA759" s="178"/>
      <c r="AB759" s="178"/>
      <c r="AC759" s="178"/>
      <c r="AD759" s="178"/>
      <c r="AE759" s="178"/>
      <c r="AF759" s="178"/>
      <c r="AG759" s="178"/>
      <c r="AH759" s="178"/>
      <c r="AI759" s="178"/>
      <c r="AJ759" s="178"/>
      <c r="AK759" s="178"/>
      <c r="AL759" s="178"/>
      <c r="AM759" s="178"/>
      <c r="AN759" s="178"/>
      <c r="AO759" s="178"/>
      <c r="AP759" s="178"/>
      <c r="AQ759" s="178"/>
      <c r="AR759" s="178"/>
      <c r="AS759" s="178"/>
    </row>
    <row r="760" ht="16.5" customHeight="1" outlineLevel="1">
      <c r="A760" s="178"/>
      <c r="B760" s="141"/>
      <c r="C760" s="142"/>
      <c r="D760" s="72"/>
      <c r="E760" s="143"/>
      <c r="F760" s="71"/>
      <c r="G760" s="143"/>
      <c r="H760" s="71"/>
      <c r="I760" s="143"/>
      <c r="J760" s="71"/>
      <c r="K760" s="71"/>
      <c r="L760" s="71"/>
      <c r="M760" s="72"/>
      <c r="N760" s="198"/>
      <c r="O760" s="72"/>
      <c r="P760" s="199"/>
      <c r="Q760" s="71"/>
      <c r="R760" s="200"/>
      <c r="S760" s="72"/>
      <c r="T760" s="201"/>
      <c r="U760" s="72"/>
      <c r="V760" s="202"/>
      <c r="W760" s="71"/>
      <c r="X760" s="72"/>
      <c r="Y760" s="202"/>
      <c r="Z760" s="72"/>
      <c r="AA760" s="178"/>
      <c r="AB760" s="178"/>
      <c r="AC760" s="178"/>
      <c r="AD760" s="178"/>
      <c r="AE760" s="178"/>
      <c r="AF760" s="178"/>
      <c r="AG760" s="178"/>
      <c r="AH760" s="178"/>
      <c r="AI760" s="178"/>
      <c r="AJ760" s="178"/>
      <c r="AK760" s="178"/>
      <c r="AL760" s="178"/>
      <c r="AM760" s="178"/>
      <c r="AN760" s="178"/>
      <c r="AO760" s="178"/>
      <c r="AP760" s="178"/>
      <c r="AQ760" s="178"/>
      <c r="AR760" s="178"/>
      <c r="AS760" s="178"/>
    </row>
    <row r="761" ht="16.5" customHeight="1" outlineLevel="1">
      <c r="A761" s="178"/>
      <c r="B761" s="141"/>
      <c r="C761" s="142"/>
      <c r="D761" s="72"/>
      <c r="E761" s="143"/>
      <c r="F761" s="71"/>
      <c r="G761" s="143"/>
      <c r="H761" s="71"/>
      <c r="I761" s="143"/>
      <c r="J761" s="71"/>
      <c r="K761" s="71"/>
      <c r="L761" s="71"/>
      <c r="M761" s="72"/>
      <c r="N761" s="198"/>
      <c r="O761" s="72"/>
      <c r="P761" s="199"/>
      <c r="Q761" s="71"/>
      <c r="R761" s="200"/>
      <c r="S761" s="72"/>
      <c r="T761" s="201"/>
      <c r="U761" s="72"/>
      <c r="V761" s="202"/>
      <c r="W761" s="71"/>
      <c r="X761" s="72"/>
      <c r="Y761" s="202"/>
      <c r="Z761" s="72"/>
      <c r="AA761" s="178"/>
      <c r="AB761" s="178"/>
      <c r="AC761" s="178"/>
      <c r="AD761" s="178"/>
      <c r="AE761" s="178"/>
      <c r="AF761" s="178"/>
      <c r="AG761" s="178"/>
      <c r="AH761" s="178"/>
      <c r="AI761" s="178"/>
      <c r="AJ761" s="178"/>
      <c r="AK761" s="178"/>
      <c r="AL761" s="178"/>
      <c r="AM761" s="178"/>
      <c r="AN761" s="178"/>
      <c r="AO761" s="178"/>
      <c r="AP761" s="178"/>
      <c r="AQ761" s="178"/>
      <c r="AR761" s="178"/>
      <c r="AS761" s="178"/>
    </row>
    <row r="762" ht="16.5" customHeight="1" outlineLevel="1">
      <c r="A762" s="178"/>
      <c r="B762" s="141"/>
      <c r="C762" s="142"/>
      <c r="D762" s="72"/>
      <c r="E762" s="143"/>
      <c r="F762" s="71"/>
      <c r="G762" s="143"/>
      <c r="H762" s="71"/>
      <c r="I762" s="143"/>
      <c r="J762" s="71"/>
      <c r="K762" s="71"/>
      <c r="L762" s="71"/>
      <c r="M762" s="72"/>
      <c r="N762" s="198"/>
      <c r="O762" s="72"/>
      <c r="P762" s="199"/>
      <c r="Q762" s="71"/>
      <c r="R762" s="200"/>
      <c r="S762" s="72"/>
      <c r="T762" s="201"/>
      <c r="U762" s="72"/>
      <c r="V762" s="202"/>
      <c r="W762" s="71"/>
      <c r="X762" s="72"/>
      <c r="Y762" s="202"/>
      <c r="Z762" s="72"/>
      <c r="AA762" s="178"/>
      <c r="AB762" s="178"/>
      <c r="AC762" s="178"/>
      <c r="AD762" s="178"/>
      <c r="AE762" s="178"/>
      <c r="AF762" s="178"/>
      <c r="AG762" s="178"/>
      <c r="AH762" s="178"/>
      <c r="AI762" s="178"/>
      <c r="AJ762" s="178"/>
      <c r="AK762" s="178"/>
      <c r="AL762" s="178"/>
      <c r="AM762" s="178"/>
      <c r="AN762" s="178"/>
      <c r="AO762" s="178"/>
      <c r="AP762" s="178"/>
      <c r="AQ762" s="178"/>
      <c r="AR762" s="178"/>
      <c r="AS762" s="178"/>
    </row>
    <row r="763" ht="16.5" customHeight="1" outlineLevel="1">
      <c r="A763" s="178"/>
      <c r="B763" s="141"/>
      <c r="C763" s="142"/>
      <c r="D763" s="72"/>
      <c r="E763" s="143"/>
      <c r="F763" s="71"/>
      <c r="G763" s="143"/>
      <c r="H763" s="71"/>
      <c r="I763" s="143"/>
      <c r="J763" s="71"/>
      <c r="K763" s="71"/>
      <c r="L763" s="71"/>
      <c r="M763" s="72"/>
      <c r="N763" s="198"/>
      <c r="O763" s="72"/>
      <c r="P763" s="199"/>
      <c r="Q763" s="71"/>
      <c r="R763" s="200"/>
      <c r="S763" s="72"/>
      <c r="T763" s="201"/>
      <c r="U763" s="72"/>
      <c r="V763" s="202"/>
      <c r="W763" s="71"/>
      <c r="X763" s="72"/>
      <c r="Y763" s="202"/>
      <c r="Z763" s="72"/>
      <c r="AA763" s="178"/>
      <c r="AB763" s="178"/>
      <c r="AC763" s="178"/>
      <c r="AD763" s="178"/>
      <c r="AE763" s="178"/>
      <c r="AF763" s="178"/>
      <c r="AG763" s="178"/>
      <c r="AH763" s="178"/>
      <c r="AI763" s="178"/>
      <c r="AJ763" s="178"/>
      <c r="AK763" s="178"/>
      <c r="AL763" s="178"/>
      <c r="AM763" s="178"/>
      <c r="AN763" s="178"/>
      <c r="AO763" s="178"/>
      <c r="AP763" s="178"/>
      <c r="AQ763" s="178"/>
      <c r="AR763" s="178"/>
      <c r="AS763" s="178"/>
    </row>
    <row r="764" ht="16.5" customHeight="1" outlineLevel="1">
      <c r="A764" s="178"/>
      <c r="B764" s="141"/>
      <c r="C764" s="142"/>
      <c r="D764" s="72"/>
      <c r="E764" s="143"/>
      <c r="F764" s="71"/>
      <c r="G764" s="143"/>
      <c r="H764" s="71"/>
      <c r="I764" s="143"/>
      <c r="J764" s="71"/>
      <c r="K764" s="71"/>
      <c r="L764" s="71"/>
      <c r="M764" s="72"/>
      <c r="N764" s="198"/>
      <c r="O764" s="72"/>
      <c r="P764" s="199"/>
      <c r="Q764" s="71"/>
      <c r="R764" s="200"/>
      <c r="S764" s="72"/>
      <c r="T764" s="201"/>
      <c r="U764" s="72"/>
      <c r="V764" s="202"/>
      <c r="W764" s="71"/>
      <c r="X764" s="72"/>
      <c r="Y764" s="202"/>
      <c r="Z764" s="72"/>
      <c r="AA764" s="178"/>
      <c r="AB764" s="178"/>
      <c r="AC764" s="178"/>
      <c r="AD764" s="178"/>
      <c r="AE764" s="178"/>
      <c r="AF764" s="178"/>
      <c r="AG764" s="178"/>
      <c r="AH764" s="178"/>
      <c r="AI764" s="178"/>
      <c r="AJ764" s="178"/>
      <c r="AK764" s="178"/>
      <c r="AL764" s="178"/>
      <c r="AM764" s="178"/>
      <c r="AN764" s="178"/>
      <c r="AO764" s="178"/>
      <c r="AP764" s="178"/>
      <c r="AQ764" s="178"/>
      <c r="AR764" s="178"/>
      <c r="AS764" s="178"/>
    </row>
    <row r="765" ht="16.5" customHeight="1" outlineLevel="1">
      <c r="A765" s="178"/>
      <c r="B765" s="141"/>
      <c r="C765" s="142"/>
      <c r="D765" s="72"/>
      <c r="E765" s="143"/>
      <c r="F765" s="71"/>
      <c r="G765" s="143"/>
      <c r="H765" s="71"/>
      <c r="I765" s="143"/>
      <c r="J765" s="71"/>
      <c r="K765" s="71"/>
      <c r="L765" s="71"/>
      <c r="M765" s="72"/>
      <c r="N765" s="198"/>
      <c r="O765" s="72"/>
      <c r="P765" s="199"/>
      <c r="Q765" s="71"/>
      <c r="R765" s="200"/>
      <c r="S765" s="72"/>
      <c r="T765" s="201"/>
      <c r="U765" s="72"/>
      <c r="V765" s="202"/>
      <c r="W765" s="71"/>
      <c r="X765" s="72"/>
      <c r="Y765" s="202"/>
      <c r="Z765" s="72"/>
      <c r="AA765" s="178"/>
      <c r="AB765" s="178"/>
      <c r="AC765" s="178"/>
      <c r="AD765" s="178"/>
      <c r="AE765" s="178"/>
      <c r="AF765" s="178"/>
      <c r="AG765" s="178"/>
      <c r="AH765" s="178"/>
      <c r="AI765" s="178"/>
      <c r="AJ765" s="178"/>
      <c r="AK765" s="178"/>
      <c r="AL765" s="178"/>
      <c r="AM765" s="178"/>
      <c r="AN765" s="178"/>
      <c r="AO765" s="178"/>
      <c r="AP765" s="178"/>
      <c r="AQ765" s="178"/>
      <c r="AR765" s="178"/>
      <c r="AS765" s="178"/>
    </row>
    <row r="766" ht="16.5" customHeight="1" outlineLevel="1">
      <c r="A766" s="178"/>
      <c r="B766" s="141"/>
      <c r="C766" s="142"/>
      <c r="D766" s="72"/>
      <c r="E766" s="143"/>
      <c r="F766" s="71"/>
      <c r="G766" s="143"/>
      <c r="H766" s="71"/>
      <c r="I766" s="143"/>
      <c r="J766" s="71"/>
      <c r="K766" s="71"/>
      <c r="L766" s="71"/>
      <c r="M766" s="72"/>
      <c r="N766" s="198"/>
      <c r="O766" s="72"/>
      <c r="P766" s="199"/>
      <c r="Q766" s="71"/>
      <c r="R766" s="200"/>
      <c r="S766" s="72"/>
      <c r="T766" s="201"/>
      <c r="U766" s="72"/>
      <c r="V766" s="202"/>
      <c r="W766" s="71"/>
      <c r="X766" s="72"/>
      <c r="Y766" s="202"/>
      <c r="Z766" s="72"/>
      <c r="AA766" s="178"/>
      <c r="AB766" s="178"/>
      <c r="AC766" s="178"/>
      <c r="AD766" s="178"/>
      <c r="AE766" s="178"/>
      <c r="AF766" s="178"/>
      <c r="AG766" s="178"/>
      <c r="AH766" s="178"/>
      <c r="AI766" s="178"/>
      <c r="AJ766" s="178"/>
      <c r="AK766" s="178"/>
      <c r="AL766" s="178"/>
      <c r="AM766" s="178"/>
      <c r="AN766" s="178"/>
      <c r="AO766" s="178"/>
      <c r="AP766" s="178"/>
      <c r="AQ766" s="178"/>
      <c r="AR766" s="178"/>
      <c r="AS766" s="178"/>
    </row>
    <row r="767" ht="16.5" customHeight="1" outlineLevel="1">
      <c r="A767" s="178"/>
      <c r="B767" s="141"/>
      <c r="C767" s="142"/>
      <c r="D767" s="72"/>
      <c r="E767" s="143"/>
      <c r="F767" s="71"/>
      <c r="G767" s="143"/>
      <c r="H767" s="71"/>
      <c r="I767" s="143"/>
      <c r="J767" s="71"/>
      <c r="K767" s="71"/>
      <c r="L767" s="71"/>
      <c r="M767" s="72"/>
      <c r="N767" s="198"/>
      <c r="O767" s="72"/>
      <c r="P767" s="199"/>
      <c r="Q767" s="71"/>
      <c r="R767" s="200"/>
      <c r="S767" s="72"/>
      <c r="T767" s="201"/>
      <c r="U767" s="72"/>
      <c r="V767" s="202"/>
      <c r="W767" s="71"/>
      <c r="X767" s="72"/>
      <c r="Y767" s="202"/>
      <c r="Z767" s="72"/>
      <c r="AA767" s="178"/>
      <c r="AB767" s="178"/>
      <c r="AC767" s="178"/>
      <c r="AD767" s="178"/>
      <c r="AE767" s="178"/>
      <c r="AF767" s="178"/>
      <c r="AG767" s="178"/>
      <c r="AH767" s="178"/>
      <c r="AI767" s="178"/>
      <c r="AJ767" s="178"/>
      <c r="AK767" s="178"/>
      <c r="AL767" s="178"/>
      <c r="AM767" s="178"/>
      <c r="AN767" s="178"/>
      <c r="AO767" s="178"/>
      <c r="AP767" s="178"/>
      <c r="AQ767" s="178"/>
      <c r="AR767" s="178"/>
      <c r="AS767" s="178"/>
    </row>
    <row r="768" ht="16.5" customHeight="1" outlineLevel="1">
      <c r="A768" s="178"/>
      <c r="B768" s="141"/>
      <c r="C768" s="142"/>
      <c r="D768" s="72"/>
      <c r="E768" s="143"/>
      <c r="F768" s="71"/>
      <c r="G768" s="143"/>
      <c r="H768" s="71"/>
      <c r="I768" s="143"/>
      <c r="J768" s="71"/>
      <c r="K768" s="71"/>
      <c r="L768" s="71"/>
      <c r="M768" s="72"/>
      <c r="N768" s="198"/>
      <c r="O768" s="72"/>
      <c r="P768" s="199"/>
      <c r="Q768" s="71"/>
      <c r="R768" s="200"/>
      <c r="S768" s="72"/>
      <c r="T768" s="201"/>
      <c r="U768" s="72"/>
      <c r="V768" s="202"/>
      <c r="W768" s="71"/>
      <c r="X768" s="72"/>
      <c r="Y768" s="202"/>
      <c r="Z768" s="72"/>
      <c r="AA768" s="178"/>
      <c r="AB768" s="178"/>
      <c r="AC768" s="178"/>
      <c r="AD768" s="178"/>
      <c r="AE768" s="178"/>
      <c r="AF768" s="178"/>
      <c r="AG768" s="178"/>
      <c r="AH768" s="178"/>
      <c r="AI768" s="178"/>
      <c r="AJ768" s="178"/>
      <c r="AK768" s="178"/>
      <c r="AL768" s="178"/>
      <c r="AM768" s="178"/>
      <c r="AN768" s="178"/>
      <c r="AO768" s="178"/>
      <c r="AP768" s="178"/>
      <c r="AQ768" s="178"/>
      <c r="AR768" s="178"/>
      <c r="AS768" s="178"/>
    </row>
    <row r="769" ht="16.5" customHeight="1" outlineLevel="1">
      <c r="A769" s="178"/>
      <c r="B769" s="141"/>
      <c r="C769" s="142"/>
      <c r="D769" s="72"/>
      <c r="E769" s="143"/>
      <c r="F769" s="71"/>
      <c r="G769" s="143"/>
      <c r="H769" s="71"/>
      <c r="I769" s="143"/>
      <c r="J769" s="71"/>
      <c r="K769" s="71"/>
      <c r="L769" s="71"/>
      <c r="M769" s="72"/>
      <c r="N769" s="198"/>
      <c r="O769" s="72"/>
      <c r="P769" s="199"/>
      <c r="Q769" s="71"/>
      <c r="R769" s="200"/>
      <c r="S769" s="72"/>
      <c r="T769" s="201"/>
      <c r="U769" s="72"/>
      <c r="V769" s="202"/>
      <c r="W769" s="71"/>
      <c r="X769" s="72"/>
      <c r="Y769" s="202"/>
      <c r="Z769" s="72"/>
      <c r="AA769" s="178"/>
      <c r="AB769" s="178"/>
      <c r="AC769" s="178"/>
      <c r="AD769" s="178"/>
      <c r="AE769" s="178"/>
      <c r="AF769" s="178"/>
      <c r="AG769" s="178"/>
      <c r="AH769" s="178"/>
      <c r="AI769" s="178"/>
      <c r="AJ769" s="178"/>
      <c r="AK769" s="178"/>
      <c r="AL769" s="178"/>
      <c r="AM769" s="178"/>
      <c r="AN769" s="178"/>
      <c r="AO769" s="178"/>
      <c r="AP769" s="178"/>
      <c r="AQ769" s="178"/>
      <c r="AR769" s="178"/>
      <c r="AS769" s="178"/>
    </row>
    <row r="770" ht="16.5" customHeight="1" outlineLevel="1">
      <c r="A770" s="178"/>
      <c r="B770" s="141"/>
      <c r="C770" s="142"/>
      <c r="D770" s="72"/>
      <c r="E770" s="143"/>
      <c r="F770" s="71"/>
      <c r="G770" s="143"/>
      <c r="H770" s="71"/>
      <c r="I770" s="143"/>
      <c r="J770" s="71"/>
      <c r="K770" s="71"/>
      <c r="L770" s="71"/>
      <c r="M770" s="72"/>
      <c r="N770" s="198"/>
      <c r="O770" s="72"/>
      <c r="P770" s="199"/>
      <c r="Q770" s="71"/>
      <c r="R770" s="200"/>
      <c r="S770" s="72"/>
      <c r="T770" s="201"/>
      <c r="U770" s="72"/>
      <c r="V770" s="202"/>
      <c r="W770" s="71"/>
      <c r="X770" s="72"/>
      <c r="Y770" s="202"/>
      <c r="Z770" s="72"/>
      <c r="AA770" s="178"/>
      <c r="AB770" s="178"/>
      <c r="AC770" s="178"/>
      <c r="AD770" s="178"/>
      <c r="AE770" s="178"/>
      <c r="AF770" s="178"/>
      <c r="AG770" s="178"/>
      <c r="AH770" s="178"/>
      <c r="AI770" s="178"/>
      <c r="AJ770" s="178"/>
      <c r="AK770" s="178"/>
      <c r="AL770" s="178"/>
      <c r="AM770" s="178"/>
      <c r="AN770" s="178"/>
      <c r="AO770" s="178"/>
      <c r="AP770" s="178"/>
      <c r="AQ770" s="178"/>
      <c r="AR770" s="178"/>
      <c r="AS770" s="178"/>
    </row>
    <row r="771" ht="16.5" customHeight="1" outlineLevel="1">
      <c r="A771" s="178"/>
      <c r="B771" s="141"/>
      <c r="C771" s="142"/>
      <c r="D771" s="72"/>
      <c r="E771" s="143"/>
      <c r="F771" s="71"/>
      <c r="G771" s="143"/>
      <c r="H771" s="71"/>
      <c r="I771" s="143"/>
      <c r="J771" s="71"/>
      <c r="K771" s="71"/>
      <c r="L771" s="71"/>
      <c r="M771" s="72"/>
      <c r="N771" s="198"/>
      <c r="O771" s="72"/>
      <c r="P771" s="199"/>
      <c r="Q771" s="71"/>
      <c r="R771" s="200"/>
      <c r="S771" s="72"/>
      <c r="T771" s="201"/>
      <c r="U771" s="72"/>
      <c r="V771" s="202"/>
      <c r="W771" s="71"/>
      <c r="X771" s="72"/>
      <c r="Y771" s="202"/>
      <c r="Z771" s="72"/>
      <c r="AA771" s="178"/>
      <c r="AB771" s="178"/>
      <c r="AC771" s="178"/>
      <c r="AD771" s="178"/>
      <c r="AE771" s="178"/>
      <c r="AF771" s="178"/>
      <c r="AG771" s="178"/>
      <c r="AH771" s="178"/>
      <c r="AI771" s="178"/>
      <c r="AJ771" s="178"/>
      <c r="AK771" s="178"/>
      <c r="AL771" s="178"/>
      <c r="AM771" s="178"/>
      <c r="AN771" s="178"/>
      <c r="AO771" s="178"/>
      <c r="AP771" s="178"/>
      <c r="AQ771" s="178"/>
      <c r="AR771" s="178"/>
      <c r="AS771" s="178"/>
    </row>
    <row r="772" ht="16.5" customHeight="1" outlineLevel="1">
      <c r="A772" s="178"/>
      <c r="B772" s="141"/>
      <c r="C772" s="142"/>
      <c r="D772" s="72"/>
      <c r="E772" s="143"/>
      <c r="F772" s="71"/>
      <c r="G772" s="143"/>
      <c r="H772" s="71"/>
      <c r="I772" s="143"/>
      <c r="J772" s="71"/>
      <c r="K772" s="71"/>
      <c r="L772" s="71"/>
      <c r="M772" s="72"/>
      <c r="N772" s="198"/>
      <c r="O772" s="72"/>
      <c r="P772" s="199"/>
      <c r="Q772" s="71"/>
      <c r="R772" s="200"/>
      <c r="S772" s="72"/>
      <c r="T772" s="201"/>
      <c r="U772" s="72"/>
      <c r="V772" s="202"/>
      <c r="W772" s="71"/>
      <c r="X772" s="72"/>
      <c r="Y772" s="202"/>
      <c r="Z772" s="72"/>
      <c r="AA772" s="178"/>
      <c r="AB772" s="178"/>
      <c r="AC772" s="178"/>
      <c r="AD772" s="178"/>
      <c r="AE772" s="178"/>
      <c r="AF772" s="178"/>
      <c r="AG772" s="178"/>
      <c r="AH772" s="178"/>
      <c r="AI772" s="178"/>
      <c r="AJ772" s="178"/>
      <c r="AK772" s="178"/>
      <c r="AL772" s="178"/>
      <c r="AM772" s="178"/>
      <c r="AN772" s="178"/>
      <c r="AO772" s="178"/>
      <c r="AP772" s="178"/>
      <c r="AQ772" s="178"/>
      <c r="AR772" s="178"/>
      <c r="AS772" s="178"/>
    </row>
    <row r="773" ht="16.5" customHeight="1" outlineLevel="1">
      <c r="A773" s="178"/>
      <c r="B773" s="141"/>
      <c r="C773" s="142"/>
      <c r="D773" s="72"/>
      <c r="E773" s="143"/>
      <c r="F773" s="71"/>
      <c r="G773" s="143"/>
      <c r="H773" s="71"/>
      <c r="I773" s="143"/>
      <c r="J773" s="71"/>
      <c r="K773" s="71"/>
      <c r="L773" s="71"/>
      <c r="M773" s="72"/>
      <c r="N773" s="198"/>
      <c r="O773" s="72"/>
      <c r="P773" s="199"/>
      <c r="Q773" s="71"/>
      <c r="R773" s="200"/>
      <c r="S773" s="72"/>
      <c r="T773" s="201"/>
      <c r="U773" s="72"/>
      <c r="V773" s="202"/>
      <c r="W773" s="71"/>
      <c r="X773" s="72"/>
      <c r="Y773" s="202"/>
      <c r="Z773" s="72"/>
      <c r="AA773" s="178"/>
      <c r="AB773" s="178"/>
      <c r="AC773" s="178"/>
      <c r="AD773" s="178"/>
      <c r="AE773" s="178"/>
      <c r="AF773" s="178"/>
      <c r="AG773" s="178"/>
      <c r="AH773" s="178"/>
      <c r="AI773" s="178"/>
      <c r="AJ773" s="178"/>
      <c r="AK773" s="178"/>
      <c r="AL773" s="178"/>
      <c r="AM773" s="178"/>
      <c r="AN773" s="178"/>
      <c r="AO773" s="178"/>
      <c r="AP773" s="178"/>
      <c r="AQ773" s="178"/>
      <c r="AR773" s="178"/>
      <c r="AS773" s="178"/>
    </row>
    <row r="774" ht="16.5" customHeight="1" outlineLevel="1">
      <c r="A774" s="178"/>
      <c r="B774" s="141"/>
      <c r="C774" s="142"/>
      <c r="D774" s="72"/>
      <c r="E774" s="143"/>
      <c r="F774" s="71"/>
      <c r="G774" s="143"/>
      <c r="H774" s="71"/>
      <c r="I774" s="143"/>
      <c r="J774" s="71"/>
      <c r="K774" s="71"/>
      <c r="L774" s="71"/>
      <c r="M774" s="72"/>
      <c r="N774" s="198"/>
      <c r="O774" s="72"/>
      <c r="P774" s="199"/>
      <c r="Q774" s="71"/>
      <c r="R774" s="200"/>
      <c r="S774" s="72"/>
      <c r="T774" s="201"/>
      <c r="U774" s="72"/>
      <c r="V774" s="202"/>
      <c r="W774" s="71"/>
      <c r="X774" s="72"/>
      <c r="Y774" s="202"/>
      <c r="Z774" s="72"/>
      <c r="AA774" s="178"/>
      <c r="AB774" s="178"/>
      <c r="AC774" s="178"/>
      <c r="AD774" s="178"/>
      <c r="AE774" s="178"/>
      <c r="AF774" s="178"/>
      <c r="AG774" s="178"/>
      <c r="AH774" s="178"/>
      <c r="AI774" s="178"/>
      <c r="AJ774" s="178"/>
      <c r="AK774" s="178"/>
      <c r="AL774" s="178"/>
      <c r="AM774" s="178"/>
      <c r="AN774" s="178"/>
      <c r="AO774" s="178"/>
      <c r="AP774" s="178"/>
      <c r="AQ774" s="178"/>
      <c r="AR774" s="178"/>
      <c r="AS774" s="178"/>
    </row>
    <row r="775" ht="16.5" customHeight="1" outlineLevel="1">
      <c r="A775" s="178"/>
      <c r="B775" s="141"/>
      <c r="C775" s="142"/>
      <c r="D775" s="72"/>
      <c r="E775" s="143"/>
      <c r="F775" s="71"/>
      <c r="G775" s="143"/>
      <c r="H775" s="71"/>
      <c r="I775" s="143"/>
      <c r="J775" s="71"/>
      <c r="K775" s="71"/>
      <c r="L775" s="71"/>
      <c r="M775" s="72"/>
      <c r="N775" s="198"/>
      <c r="O775" s="72"/>
      <c r="P775" s="199"/>
      <c r="Q775" s="71"/>
      <c r="R775" s="200"/>
      <c r="S775" s="72"/>
      <c r="T775" s="201"/>
      <c r="U775" s="72"/>
      <c r="V775" s="202"/>
      <c r="W775" s="71"/>
      <c r="X775" s="72"/>
      <c r="Y775" s="202"/>
      <c r="Z775" s="72"/>
      <c r="AA775" s="178"/>
      <c r="AB775" s="178"/>
      <c r="AC775" s="178"/>
      <c r="AD775" s="178"/>
      <c r="AE775" s="178"/>
      <c r="AF775" s="178"/>
      <c r="AG775" s="178"/>
      <c r="AH775" s="178"/>
      <c r="AI775" s="178"/>
      <c r="AJ775" s="178"/>
      <c r="AK775" s="178"/>
      <c r="AL775" s="178"/>
      <c r="AM775" s="178"/>
      <c r="AN775" s="178"/>
      <c r="AO775" s="178"/>
      <c r="AP775" s="178"/>
      <c r="AQ775" s="178"/>
      <c r="AR775" s="178"/>
      <c r="AS775" s="178"/>
    </row>
    <row r="776" ht="16.5" customHeight="1" outlineLevel="1">
      <c r="A776" s="178"/>
      <c r="B776" s="141"/>
      <c r="C776" s="142"/>
      <c r="D776" s="72"/>
      <c r="E776" s="143"/>
      <c r="F776" s="71"/>
      <c r="G776" s="143"/>
      <c r="H776" s="71"/>
      <c r="I776" s="143"/>
      <c r="J776" s="71"/>
      <c r="K776" s="71"/>
      <c r="L776" s="71"/>
      <c r="M776" s="72"/>
      <c r="N776" s="198"/>
      <c r="O776" s="72"/>
      <c r="P776" s="199"/>
      <c r="Q776" s="71"/>
      <c r="R776" s="200"/>
      <c r="S776" s="72"/>
      <c r="T776" s="201"/>
      <c r="U776" s="72"/>
      <c r="V776" s="202"/>
      <c r="W776" s="71"/>
      <c r="X776" s="72"/>
      <c r="Y776" s="202"/>
      <c r="Z776" s="72"/>
      <c r="AA776" s="178"/>
      <c r="AB776" s="178"/>
      <c r="AC776" s="178"/>
      <c r="AD776" s="178"/>
      <c r="AE776" s="178"/>
      <c r="AF776" s="178"/>
      <c r="AG776" s="178"/>
      <c r="AH776" s="178"/>
      <c r="AI776" s="178"/>
      <c r="AJ776" s="178"/>
      <c r="AK776" s="178"/>
      <c r="AL776" s="178"/>
      <c r="AM776" s="178"/>
      <c r="AN776" s="178"/>
      <c r="AO776" s="178"/>
      <c r="AP776" s="178"/>
      <c r="AQ776" s="178"/>
      <c r="AR776" s="178"/>
      <c r="AS776" s="178"/>
    </row>
    <row r="777" ht="16.5" customHeight="1" outlineLevel="1">
      <c r="A777" s="178"/>
      <c r="B777" s="141"/>
      <c r="C777" s="142"/>
      <c r="D777" s="72"/>
      <c r="E777" s="143"/>
      <c r="F777" s="71"/>
      <c r="G777" s="143"/>
      <c r="H777" s="71"/>
      <c r="I777" s="143"/>
      <c r="J777" s="71"/>
      <c r="K777" s="71"/>
      <c r="L777" s="71"/>
      <c r="M777" s="72"/>
      <c r="N777" s="198"/>
      <c r="O777" s="72"/>
      <c r="P777" s="199"/>
      <c r="Q777" s="71"/>
      <c r="R777" s="200"/>
      <c r="S777" s="72"/>
      <c r="T777" s="201"/>
      <c r="U777" s="72"/>
      <c r="V777" s="202"/>
      <c r="W777" s="71"/>
      <c r="X777" s="72"/>
      <c r="Y777" s="202"/>
      <c r="Z777" s="72"/>
      <c r="AA777" s="178"/>
      <c r="AB777" s="178"/>
      <c r="AC777" s="178"/>
      <c r="AD777" s="178"/>
      <c r="AE777" s="178"/>
      <c r="AF777" s="178"/>
      <c r="AG777" s="178"/>
      <c r="AH777" s="178"/>
      <c r="AI777" s="178"/>
      <c r="AJ777" s="178"/>
      <c r="AK777" s="178"/>
      <c r="AL777" s="178"/>
      <c r="AM777" s="178"/>
      <c r="AN777" s="178"/>
      <c r="AO777" s="178"/>
      <c r="AP777" s="178"/>
      <c r="AQ777" s="178"/>
      <c r="AR777" s="178"/>
      <c r="AS777" s="178"/>
    </row>
    <row r="778" ht="16.5" customHeight="1" outlineLevel="1">
      <c r="A778" s="178"/>
      <c r="B778" s="141"/>
      <c r="C778" s="142"/>
      <c r="D778" s="72"/>
      <c r="E778" s="143"/>
      <c r="F778" s="71"/>
      <c r="G778" s="143"/>
      <c r="H778" s="71"/>
      <c r="I778" s="143"/>
      <c r="J778" s="71"/>
      <c r="K778" s="71"/>
      <c r="L778" s="71"/>
      <c r="M778" s="72"/>
      <c r="N778" s="198"/>
      <c r="O778" s="72"/>
      <c r="P778" s="199"/>
      <c r="Q778" s="71"/>
      <c r="R778" s="200"/>
      <c r="S778" s="72"/>
      <c r="T778" s="201"/>
      <c r="U778" s="72"/>
      <c r="V778" s="202"/>
      <c r="W778" s="71"/>
      <c r="X778" s="72"/>
      <c r="Y778" s="202"/>
      <c r="Z778" s="72"/>
      <c r="AA778" s="178"/>
      <c r="AB778" s="178"/>
      <c r="AC778" s="178"/>
      <c r="AD778" s="178"/>
      <c r="AE778" s="178"/>
      <c r="AF778" s="178"/>
      <c r="AG778" s="178"/>
      <c r="AH778" s="178"/>
      <c r="AI778" s="178"/>
      <c r="AJ778" s="178"/>
      <c r="AK778" s="178"/>
      <c r="AL778" s="178"/>
      <c r="AM778" s="178"/>
      <c r="AN778" s="178"/>
      <c r="AO778" s="178"/>
      <c r="AP778" s="178"/>
      <c r="AQ778" s="178"/>
      <c r="AR778" s="178"/>
      <c r="AS778" s="178"/>
    </row>
    <row r="779" ht="16.5" customHeight="1" outlineLevel="1">
      <c r="A779" s="178"/>
      <c r="B779" s="141"/>
      <c r="C779" s="142"/>
      <c r="D779" s="72"/>
      <c r="E779" s="143"/>
      <c r="F779" s="71"/>
      <c r="G779" s="143"/>
      <c r="H779" s="71"/>
      <c r="I779" s="143"/>
      <c r="J779" s="71"/>
      <c r="K779" s="71"/>
      <c r="L779" s="71"/>
      <c r="M779" s="72"/>
      <c r="N779" s="198"/>
      <c r="O779" s="72"/>
      <c r="P779" s="199"/>
      <c r="Q779" s="71"/>
      <c r="R779" s="200"/>
      <c r="S779" s="72"/>
      <c r="T779" s="201"/>
      <c r="U779" s="72"/>
      <c r="V779" s="202"/>
      <c r="W779" s="71"/>
      <c r="X779" s="72"/>
      <c r="Y779" s="202"/>
      <c r="Z779" s="72"/>
      <c r="AA779" s="178"/>
      <c r="AB779" s="178"/>
      <c r="AC779" s="178"/>
      <c r="AD779" s="178"/>
      <c r="AE779" s="178"/>
      <c r="AF779" s="178"/>
      <c r="AG779" s="178"/>
      <c r="AH779" s="178"/>
      <c r="AI779" s="178"/>
      <c r="AJ779" s="178"/>
      <c r="AK779" s="178"/>
      <c r="AL779" s="178"/>
      <c r="AM779" s="178"/>
      <c r="AN779" s="178"/>
      <c r="AO779" s="178"/>
      <c r="AP779" s="178"/>
      <c r="AQ779" s="178"/>
      <c r="AR779" s="178"/>
      <c r="AS779" s="178"/>
    </row>
    <row r="780" ht="16.5" customHeight="1" outlineLevel="1">
      <c r="A780" s="178"/>
      <c r="B780" s="141"/>
      <c r="C780" s="142"/>
      <c r="D780" s="72"/>
      <c r="E780" s="143"/>
      <c r="F780" s="71"/>
      <c r="G780" s="143"/>
      <c r="H780" s="71"/>
      <c r="I780" s="143"/>
      <c r="J780" s="71"/>
      <c r="K780" s="71"/>
      <c r="L780" s="71"/>
      <c r="M780" s="72"/>
      <c r="N780" s="198"/>
      <c r="O780" s="72"/>
      <c r="P780" s="199"/>
      <c r="Q780" s="71"/>
      <c r="R780" s="200"/>
      <c r="S780" s="72"/>
      <c r="T780" s="201"/>
      <c r="U780" s="72"/>
      <c r="V780" s="202"/>
      <c r="W780" s="71"/>
      <c r="X780" s="72"/>
      <c r="Y780" s="202"/>
      <c r="Z780" s="72"/>
      <c r="AA780" s="178"/>
      <c r="AB780" s="178"/>
      <c r="AC780" s="178"/>
      <c r="AD780" s="178"/>
      <c r="AE780" s="178"/>
      <c r="AF780" s="178"/>
      <c r="AG780" s="178"/>
      <c r="AH780" s="178"/>
      <c r="AI780" s="178"/>
      <c r="AJ780" s="178"/>
      <c r="AK780" s="178"/>
      <c r="AL780" s="178"/>
      <c r="AM780" s="178"/>
      <c r="AN780" s="178"/>
      <c r="AO780" s="178"/>
      <c r="AP780" s="178"/>
      <c r="AQ780" s="178"/>
      <c r="AR780" s="178"/>
      <c r="AS780" s="178"/>
    </row>
    <row r="781" ht="16.5" customHeight="1" outlineLevel="1">
      <c r="A781" s="178"/>
      <c r="B781" s="141"/>
      <c r="C781" s="142"/>
      <c r="D781" s="72"/>
      <c r="E781" s="143"/>
      <c r="F781" s="71"/>
      <c r="G781" s="143"/>
      <c r="H781" s="71"/>
      <c r="I781" s="143"/>
      <c r="J781" s="71"/>
      <c r="K781" s="71"/>
      <c r="L781" s="71"/>
      <c r="M781" s="72"/>
      <c r="N781" s="198"/>
      <c r="O781" s="72"/>
      <c r="P781" s="199"/>
      <c r="Q781" s="71"/>
      <c r="R781" s="200"/>
      <c r="S781" s="72"/>
      <c r="T781" s="201"/>
      <c r="U781" s="72"/>
      <c r="V781" s="202"/>
      <c r="W781" s="71"/>
      <c r="X781" s="72"/>
      <c r="Y781" s="202"/>
      <c r="Z781" s="72"/>
      <c r="AA781" s="178"/>
      <c r="AB781" s="178"/>
      <c r="AC781" s="178"/>
      <c r="AD781" s="178"/>
      <c r="AE781" s="178"/>
      <c r="AF781" s="178"/>
      <c r="AG781" s="178"/>
      <c r="AH781" s="178"/>
      <c r="AI781" s="178"/>
      <c r="AJ781" s="178"/>
      <c r="AK781" s="178"/>
      <c r="AL781" s="178"/>
      <c r="AM781" s="178"/>
      <c r="AN781" s="178"/>
      <c r="AO781" s="178"/>
      <c r="AP781" s="178"/>
      <c r="AQ781" s="178"/>
      <c r="AR781" s="178"/>
      <c r="AS781" s="178"/>
    </row>
    <row r="782" ht="16.5" customHeight="1" outlineLevel="1">
      <c r="A782" s="178"/>
      <c r="B782" s="141"/>
      <c r="C782" s="142"/>
      <c r="D782" s="72"/>
      <c r="E782" s="143"/>
      <c r="F782" s="71"/>
      <c r="G782" s="143"/>
      <c r="H782" s="71"/>
      <c r="I782" s="143"/>
      <c r="J782" s="71"/>
      <c r="K782" s="71"/>
      <c r="L782" s="71"/>
      <c r="M782" s="72"/>
      <c r="N782" s="198"/>
      <c r="O782" s="72"/>
      <c r="P782" s="199"/>
      <c r="Q782" s="71"/>
      <c r="R782" s="200"/>
      <c r="S782" s="72"/>
      <c r="T782" s="201"/>
      <c r="U782" s="72"/>
      <c r="V782" s="202"/>
      <c r="W782" s="71"/>
      <c r="X782" s="72"/>
      <c r="Y782" s="202"/>
      <c r="Z782" s="72"/>
      <c r="AA782" s="178"/>
      <c r="AB782" s="178"/>
      <c r="AC782" s="178"/>
      <c r="AD782" s="178"/>
      <c r="AE782" s="178"/>
      <c r="AF782" s="178"/>
      <c r="AG782" s="178"/>
      <c r="AH782" s="178"/>
      <c r="AI782" s="178"/>
      <c r="AJ782" s="178"/>
      <c r="AK782" s="178"/>
      <c r="AL782" s="178"/>
      <c r="AM782" s="178"/>
      <c r="AN782" s="178"/>
      <c r="AO782" s="178"/>
      <c r="AP782" s="178"/>
      <c r="AQ782" s="178"/>
      <c r="AR782" s="178"/>
      <c r="AS782" s="178"/>
    </row>
    <row r="783" ht="16.5" customHeight="1" outlineLevel="1">
      <c r="A783" s="178"/>
      <c r="B783" s="141"/>
      <c r="C783" s="142"/>
      <c r="D783" s="72"/>
      <c r="E783" s="143"/>
      <c r="F783" s="71"/>
      <c r="G783" s="143"/>
      <c r="H783" s="71"/>
      <c r="I783" s="143"/>
      <c r="J783" s="71"/>
      <c r="K783" s="71"/>
      <c r="L783" s="71"/>
      <c r="M783" s="72"/>
      <c r="N783" s="198"/>
      <c r="O783" s="72"/>
      <c r="P783" s="199"/>
      <c r="Q783" s="71"/>
      <c r="R783" s="200"/>
      <c r="S783" s="72"/>
      <c r="T783" s="201"/>
      <c r="U783" s="72"/>
      <c r="V783" s="202"/>
      <c r="W783" s="71"/>
      <c r="X783" s="72"/>
      <c r="Y783" s="202"/>
      <c r="Z783" s="72"/>
      <c r="AA783" s="178"/>
      <c r="AB783" s="178"/>
      <c r="AC783" s="178"/>
      <c r="AD783" s="178"/>
      <c r="AE783" s="178"/>
      <c r="AF783" s="178"/>
      <c r="AG783" s="178"/>
      <c r="AH783" s="178"/>
      <c r="AI783" s="178"/>
      <c r="AJ783" s="178"/>
      <c r="AK783" s="178"/>
      <c r="AL783" s="178"/>
      <c r="AM783" s="178"/>
      <c r="AN783" s="178"/>
      <c r="AO783" s="178"/>
      <c r="AP783" s="178"/>
      <c r="AQ783" s="178"/>
      <c r="AR783" s="178"/>
      <c r="AS783" s="178"/>
    </row>
    <row r="784" ht="16.5" customHeight="1" outlineLevel="1">
      <c r="A784" s="178"/>
      <c r="B784" s="141"/>
      <c r="C784" s="142"/>
      <c r="D784" s="72"/>
      <c r="E784" s="143"/>
      <c r="F784" s="71"/>
      <c r="G784" s="143"/>
      <c r="H784" s="71"/>
      <c r="I784" s="143"/>
      <c r="J784" s="71"/>
      <c r="K784" s="71"/>
      <c r="L784" s="71"/>
      <c r="M784" s="72"/>
      <c r="N784" s="198"/>
      <c r="O784" s="72"/>
      <c r="P784" s="199"/>
      <c r="Q784" s="71"/>
      <c r="R784" s="200"/>
      <c r="S784" s="72"/>
      <c r="T784" s="201"/>
      <c r="U784" s="72"/>
      <c r="V784" s="202"/>
      <c r="W784" s="71"/>
      <c r="X784" s="72"/>
      <c r="Y784" s="202"/>
      <c r="Z784" s="72"/>
      <c r="AA784" s="178"/>
      <c r="AB784" s="178"/>
      <c r="AC784" s="178"/>
      <c r="AD784" s="178"/>
      <c r="AE784" s="178"/>
      <c r="AF784" s="178"/>
      <c r="AG784" s="178"/>
      <c r="AH784" s="178"/>
      <c r="AI784" s="178"/>
      <c r="AJ784" s="178"/>
      <c r="AK784" s="178"/>
      <c r="AL784" s="178"/>
      <c r="AM784" s="178"/>
      <c r="AN784" s="178"/>
      <c r="AO784" s="178"/>
      <c r="AP784" s="178"/>
      <c r="AQ784" s="178"/>
      <c r="AR784" s="178"/>
      <c r="AS784" s="178"/>
    </row>
    <row r="785" ht="16.5" customHeight="1" outlineLevel="1">
      <c r="A785" s="178"/>
      <c r="B785" s="141"/>
      <c r="C785" s="142"/>
      <c r="D785" s="72"/>
      <c r="E785" s="143"/>
      <c r="F785" s="71"/>
      <c r="G785" s="143"/>
      <c r="H785" s="71"/>
      <c r="I785" s="143"/>
      <c r="J785" s="71"/>
      <c r="K785" s="71"/>
      <c r="L785" s="71"/>
      <c r="M785" s="72"/>
      <c r="N785" s="198"/>
      <c r="O785" s="72"/>
      <c r="P785" s="199"/>
      <c r="Q785" s="71"/>
      <c r="R785" s="200"/>
      <c r="S785" s="72"/>
      <c r="T785" s="201"/>
      <c r="U785" s="72"/>
      <c r="V785" s="202"/>
      <c r="W785" s="71"/>
      <c r="X785" s="72"/>
      <c r="Y785" s="202"/>
      <c r="Z785" s="72"/>
      <c r="AA785" s="178"/>
      <c r="AB785" s="178"/>
      <c r="AC785" s="178"/>
      <c r="AD785" s="178"/>
      <c r="AE785" s="178"/>
      <c r="AF785" s="178"/>
      <c r="AG785" s="178"/>
      <c r="AH785" s="178"/>
      <c r="AI785" s="178"/>
      <c r="AJ785" s="178"/>
      <c r="AK785" s="178"/>
      <c r="AL785" s="178"/>
      <c r="AM785" s="178"/>
      <c r="AN785" s="178"/>
      <c r="AO785" s="178"/>
      <c r="AP785" s="178"/>
      <c r="AQ785" s="178"/>
      <c r="AR785" s="178"/>
      <c r="AS785" s="178"/>
    </row>
    <row r="786" ht="16.5" customHeight="1" outlineLevel="1">
      <c r="A786" s="178"/>
      <c r="B786" s="141"/>
      <c r="C786" s="142"/>
      <c r="D786" s="72"/>
      <c r="E786" s="143"/>
      <c r="F786" s="71"/>
      <c r="G786" s="143"/>
      <c r="H786" s="71"/>
      <c r="I786" s="143"/>
      <c r="J786" s="71"/>
      <c r="K786" s="71"/>
      <c r="L786" s="71"/>
      <c r="M786" s="72"/>
      <c r="N786" s="198"/>
      <c r="O786" s="72"/>
      <c r="P786" s="199"/>
      <c r="Q786" s="71"/>
      <c r="R786" s="200"/>
      <c r="S786" s="72"/>
      <c r="T786" s="201"/>
      <c r="U786" s="72"/>
      <c r="V786" s="202"/>
      <c r="W786" s="71"/>
      <c r="X786" s="72"/>
      <c r="Y786" s="202"/>
      <c r="Z786" s="72"/>
      <c r="AA786" s="178"/>
      <c r="AB786" s="178"/>
      <c r="AC786" s="178"/>
      <c r="AD786" s="178"/>
      <c r="AE786" s="178"/>
      <c r="AF786" s="178"/>
      <c r="AG786" s="178"/>
      <c r="AH786" s="178"/>
      <c r="AI786" s="178"/>
      <c r="AJ786" s="178"/>
      <c r="AK786" s="178"/>
      <c r="AL786" s="178"/>
      <c r="AM786" s="178"/>
      <c r="AN786" s="178"/>
      <c r="AO786" s="178"/>
      <c r="AP786" s="178"/>
      <c r="AQ786" s="178"/>
      <c r="AR786" s="178"/>
      <c r="AS786" s="178"/>
    </row>
    <row r="787" ht="16.5" customHeight="1" outlineLevel="1">
      <c r="A787" s="178"/>
      <c r="B787" s="141"/>
      <c r="C787" s="142"/>
      <c r="D787" s="72"/>
      <c r="E787" s="143"/>
      <c r="F787" s="71"/>
      <c r="G787" s="143"/>
      <c r="H787" s="71"/>
      <c r="I787" s="143"/>
      <c r="J787" s="71"/>
      <c r="K787" s="71"/>
      <c r="L787" s="71"/>
      <c r="M787" s="72"/>
      <c r="N787" s="198"/>
      <c r="O787" s="72"/>
      <c r="P787" s="199"/>
      <c r="Q787" s="71"/>
      <c r="R787" s="200"/>
      <c r="S787" s="72"/>
      <c r="T787" s="201"/>
      <c r="U787" s="72"/>
      <c r="V787" s="202"/>
      <c r="W787" s="71"/>
      <c r="X787" s="72"/>
      <c r="Y787" s="202"/>
      <c r="Z787" s="72"/>
      <c r="AA787" s="178"/>
      <c r="AB787" s="178"/>
      <c r="AC787" s="178"/>
      <c r="AD787" s="178"/>
      <c r="AE787" s="178"/>
      <c r="AF787" s="178"/>
      <c r="AG787" s="178"/>
      <c r="AH787" s="178"/>
      <c r="AI787" s="178"/>
      <c r="AJ787" s="178"/>
      <c r="AK787" s="178"/>
      <c r="AL787" s="178"/>
      <c r="AM787" s="178"/>
      <c r="AN787" s="178"/>
      <c r="AO787" s="178"/>
      <c r="AP787" s="178"/>
      <c r="AQ787" s="178"/>
      <c r="AR787" s="178"/>
      <c r="AS787" s="178"/>
    </row>
    <row r="788" ht="16.5" customHeight="1" outlineLevel="1">
      <c r="A788" s="178"/>
      <c r="B788" s="141"/>
      <c r="C788" s="142"/>
      <c r="D788" s="72"/>
      <c r="E788" s="143"/>
      <c r="F788" s="71"/>
      <c r="G788" s="143"/>
      <c r="H788" s="71"/>
      <c r="I788" s="143"/>
      <c r="J788" s="71"/>
      <c r="K788" s="71"/>
      <c r="L788" s="71"/>
      <c r="M788" s="72"/>
      <c r="N788" s="198"/>
      <c r="O788" s="72"/>
      <c r="P788" s="199"/>
      <c r="Q788" s="71"/>
      <c r="R788" s="200"/>
      <c r="S788" s="72"/>
      <c r="T788" s="201"/>
      <c r="U788" s="72"/>
      <c r="V788" s="202"/>
      <c r="W788" s="71"/>
      <c r="X788" s="72"/>
      <c r="Y788" s="202"/>
      <c r="Z788" s="72"/>
      <c r="AA788" s="178"/>
      <c r="AB788" s="178"/>
      <c r="AC788" s="178"/>
      <c r="AD788" s="178"/>
      <c r="AE788" s="178"/>
      <c r="AF788" s="178"/>
      <c r="AG788" s="178"/>
      <c r="AH788" s="178"/>
      <c r="AI788" s="178"/>
      <c r="AJ788" s="178"/>
      <c r="AK788" s="178"/>
      <c r="AL788" s="178"/>
      <c r="AM788" s="178"/>
      <c r="AN788" s="178"/>
      <c r="AO788" s="178"/>
      <c r="AP788" s="178"/>
      <c r="AQ788" s="178"/>
      <c r="AR788" s="178"/>
      <c r="AS788" s="178"/>
    </row>
    <row r="789" ht="16.5" customHeight="1" outlineLevel="1">
      <c r="A789" s="178"/>
      <c r="B789" s="141"/>
      <c r="C789" s="142"/>
      <c r="D789" s="72"/>
      <c r="E789" s="143"/>
      <c r="F789" s="71"/>
      <c r="G789" s="143"/>
      <c r="H789" s="71"/>
      <c r="I789" s="143"/>
      <c r="J789" s="71"/>
      <c r="K789" s="71"/>
      <c r="L789" s="71"/>
      <c r="M789" s="72"/>
      <c r="N789" s="198"/>
      <c r="O789" s="72"/>
      <c r="P789" s="199"/>
      <c r="Q789" s="71"/>
      <c r="R789" s="200"/>
      <c r="S789" s="72"/>
      <c r="T789" s="201"/>
      <c r="U789" s="72"/>
      <c r="V789" s="202"/>
      <c r="W789" s="71"/>
      <c r="X789" s="72"/>
      <c r="Y789" s="202"/>
      <c r="Z789" s="72"/>
      <c r="AA789" s="178"/>
      <c r="AB789" s="178"/>
      <c r="AC789" s="178"/>
      <c r="AD789" s="178"/>
      <c r="AE789" s="178"/>
      <c r="AF789" s="178"/>
      <c r="AG789" s="178"/>
      <c r="AH789" s="178"/>
      <c r="AI789" s="178"/>
      <c r="AJ789" s="178"/>
      <c r="AK789" s="178"/>
      <c r="AL789" s="178"/>
      <c r="AM789" s="178"/>
      <c r="AN789" s="178"/>
      <c r="AO789" s="178"/>
      <c r="AP789" s="178"/>
      <c r="AQ789" s="178"/>
      <c r="AR789" s="178"/>
      <c r="AS789" s="178"/>
    </row>
    <row r="790" ht="16.5" customHeight="1" outlineLevel="1">
      <c r="A790" s="178"/>
      <c r="B790" s="141"/>
      <c r="C790" s="142"/>
      <c r="D790" s="72"/>
      <c r="E790" s="143"/>
      <c r="F790" s="71"/>
      <c r="G790" s="143"/>
      <c r="H790" s="71"/>
      <c r="I790" s="143"/>
      <c r="J790" s="71"/>
      <c r="K790" s="71"/>
      <c r="L790" s="71"/>
      <c r="M790" s="72"/>
      <c r="N790" s="198"/>
      <c r="O790" s="72"/>
      <c r="P790" s="199"/>
      <c r="Q790" s="71"/>
      <c r="R790" s="200"/>
      <c r="S790" s="72"/>
      <c r="T790" s="201"/>
      <c r="U790" s="72"/>
      <c r="V790" s="202"/>
      <c r="W790" s="71"/>
      <c r="X790" s="72"/>
      <c r="Y790" s="202"/>
      <c r="Z790" s="72"/>
      <c r="AA790" s="178"/>
      <c r="AB790" s="178"/>
      <c r="AC790" s="178"/>
      <c r="AD790" s="178"/>
      <c r="AE790" s="178"/>
      <c r="AF790" s="178"/>
      <c r="AG790" s="178"/>
      <c r="AH790" s="178"/>
      <c r="AI790" s="178"/>
      <c r="AJ790" s="178"/>
      <c r="AK790" s="178"/>
      <c r="AL790" s="178"/>
      <c r="AM790" s="178"/>
      <c r="AN790" s="178"/>
      <c r="AO790" s="178"/>
      <c r="AP790" s="178"/>
      <c r="AQ790" s="178"/>
      <c r="AR790" s="178"/>
      <c r="AS790" s="178"/>
    </row>
    <row r="791" ht="16.5" customHeight="1" outlineLevel="1">
      <c r="A791" s="178"/>
      <c r="B791" s="141"/>
      <c r="C791" s="142"/>
      <c r="D791" s="72"/>
      <c r="E791" s="143"/>
      <c r="F791" s="71"/>
      <c r="G791" s="143"/>
      <c r="H791" s="71"/>
      <c r="I791" s="143"/>
      <c r="J791" s="71"/>
      <c r="K791" s="71"/>
      <c r="L791" s="71"/>
      <c r="M791" s="72"/>
      <c r="N791" s="198"/>
      <c r="O791" s="72"/>
      <c r="P791" s="199"/>
      <c r="Q791" s="71"/>
      <c r="R791" s="200"/>
      <c r="S791" s="72"/>
      <c r="T791" s="201"/>
      <c r="U791" s="72"/>
      <c r="V791" s="202"/>
      <c r="W791" s="71"/>
      <c r="X791" s="72"/>
      <c r="Y791" s="202"/>
      <c r="Z791" s="72"/>
      <c r="AA791" s="178"/>
      <c r="AB791" s="178"/>
      <c r="AC791" s="178"/>
      <c r="AD791" s="178"/>
      <c r="AE791" s="178"/>
      <c r="AF791" s="178"/>
      <c r="AG791" s="178"/>
      <c r="AH791" s="178"/>
      <c r="AI791" s="178"/>
      <c r="AJ791" s="178"/>
      <c r="AK791" s="178"/>
      <c r="AL791" s="178"/>
      <c r="AM791" s="178"/>
      <c r="AN791" s="178"/>
      <c r="AO791" s="178"/>
      <c r="AP791" s="178"/>
      <c r="AQ791" s="178"/>
      <c r="AR791" s="178"/>
      <c r="AS791" s="178"/>
    </row>
    <row r="792" ht="16.5" customHeight="1" outlineLevel="1">
      <c r="A792" s="178"/>
      <c r="B792" s="141"/>
      <c r="C792" s="142"/>
      <c r="D792" s="72"/>
      <c r="E792" s="143"/>
      <c r="F792" s="71"/>
      <c r="G792" s="143"/>
      <c r="H792" s="71"/>
      <c r="I792" s="143"/>
      <c r="J792" s="71"/>
      <c r="K792" s="71"/>
      <c r="L792" s="71"/>
      <c r="M792" s="72"/>
      <c r="N792" s="198"/>
      <c r="O792" s="72"/>
      <c r="P792" s="199"/>
      <c r="Q792" s="71"/>
      <c r="R792" s="200"/>
      <c r="S792" s="72"/>
      <c r="T792" s="201"/>
      <c r="U792" s="72"/>
      <c r="V792" s="202"/>
      <c r="W792" s="71"/>
      <c r="X792" s="72"/>
      <c r="Y792" s="202"/>
      <c r="Z792" s="72"/>
      <c r="AA792" s="178"/>
      <c r="AB792" s="178"/>
      <c r="AC792" s="178"/>
      <c r="AD792" s="178"/>
      <c r="AE792" s="178"/>
      <c r="AF792" s="178"/>
      <c r="AG792" s="178"/>
      <c r="AH792" s="178"/>
      <c r="AI792" s="178"/>
      <c r="AJ792" s="178"/>
      <c r="AK792" s="178"/>
      <c r="AL792" s="178"/>
      <c r="AM792" s="178"/>
      <c r="AN792" s="178"/>
      <c r="AO792" s="178"/>
      <c r="AP792" s="178"/>
      <c r="AQ792" s="178"/>
      <c r="AR792" s="178"/>
      <c r="AS792" s="178"/>
    </row>
    <row r="793" ht="16.5" customHeight="1" outlineLevel="1">
      <c r="A793" s="178"/>
      <c r="B793" s="141"/>
      <c r="C793" s="142"/>
      <c r="D793" s="72"/>
      <c r="E793" s="143"/>
      <c r="F793" s="71"/>
      <c r="G793" s="143"/>
      <c r="H793" s="71"/>
      <c r="I793" s="143"/>
      <c r="J793" s="71"/>
      <c r="K793" s="71"/>
      <c r="L793" s="71"/>
      <c r="M793" s="72"/>
      <c r="N793" s="198"/>
      <c r="O793" s="72"/>
      <c r="P793" s="199"/>
      <c r="Q793" s="71"/>
      <c r="R793" s="200"/>
      <c r="S793" s="72"/>
      <c r="T793" s="201"/>
      <c r="U793" s="72"/>
      <c r="V793" s="202"/>
      <c r="W793" s="71"/>
      <c r="X793" s="72"/>
      <c r="Y793" s="202"/>
      <c r="Z793" s="72"/>
      <c r="AA793" s="178"/>
      <c r="AB793" s="178"/>
      <c r="AC793" s="178"/>
      <c r="AD793" s="178"/>
      <c r="AE793" s="178"/>
      <c r="AF793" s="178"/>
      <c r="AG793" s="178"/>
      <c r="AH793" s="178"/>
      <c r="AI793" s="178"/>
      <c r="AJ793" s="178"/>
      <c r="AK793" s="178"/>
      <c r="AL793" s="178"/>
      <c r="AM793" s="178"/>
      <c r="AN793" s="178"/>
      <c r="AO793" s="178"/>
      <c r="AP793" s="178"/>
      <c r="AQ793" s="178"/>
      <c r="AR793" s="178"/>
      <c r="AS793" s="178"/>
    </row>
    <row r="794" ht="16.5" customHeight="1" outlineLevel="1">
      <c r="A794" s="178"/>
      <c r="B794" s="141"/>
      <c r="C794" s="142"/>
      <c r="D794" s="72"/>
      <c r="E794" s="143"/>
      <c r="F794" s="71"/>
      <c r="G794" s="143"/>
      <c r="H794" s="71"/>
      <c r="I794" s="143"/>
      <c r="J794" s="71"/>
      <c r="K794" s="71"/>
      <c r="L794" s="71"/>
      <c r="M794" s="72"/>
      <c r="N794" s="198"/>
      <c r="O794" s="72"/>
      <c r="P794" s="199"/>
      <c r="Q794" s="71"/>
      <c r="R794" s="200"/>
      <c r="S794" s="72"/>
      <c r="T794" s="201"/>
      <c r="U794" s="72"/>
      <c r="V794" s="202"/>
      <c r="W794" s="71"/>
      <c r="X794" s="72"/>
      <c r="Y794" s="202"/>
      <c r="Z794" s="72"/>
      <c r="AA794" s="178"/>
      <c r="AB794" s="178"/>
      <c r="AC794" s="178"/>
      <c r="AD794" s="178"/>
      <c r="AE794" s="178"/>
      <c r="AF794" s="178"/>
      <c r="AG794" s="178"/>
      <c r="AH794" s="178"/>
      <c r="AI794" s="178"/>
      <c r="AJ794" s="178"/>
      <c r="AK794" s="178"/>
      <c r="AL794" s="178"/>
      <c r="AM794" s="178"/>
      <c r="AN794" s="178"/>
      <c r="AO794" s="178"/>
      <c r="AP794" s="178"/>
      <c r="AQ794" s="178"/>
      <c r="AR794" s="178"/>
      <c r="AS794" s="178"/>
    </row>
    <row r="795" ht="16.5" customHeight="1" outlineLevel="1">
      <c r="A795" s="178"/>
      <c r="B795" s="141"/>
      <c r="C795" s="142"/>
      <c r="D795" s="72"/>
      <c r="E795" s="143"/>
      <c r="F795" s="71"/>
      <c r="G795" s="143"/>
      <c r="H795" s="71"/>
      <c r="I795" s="143"/>
      <c r="J795" s="71"/>
      <c r="K795" s="71"/>
      <c r="L795" s="71"/>
      <c r="M795" s="72"/>
      <c r="N795" s="198"/>
      <c r="O795" s="72"/>
      <c r="P795" s="199"/>
      <c r="Q795" s="71"/>
      <c r="R795" s="200"/>
      <c r="S795" s="72"/>
      <c r="T795" s="201"/>
      <c r="U795" s="72"/>
      <c r="V795" s="202"/>
      <c r="W795" s="71"/>
      <c r="X795" s="72"/>
      <c r="Y795" s="202"/>
      <c r="Z795" s="72"/>
      <c r="AA795" s="178"/>
      <c r="AB795" s="178"/>
      <c r="AC795" s="178"/>
      <c r="AD795" s="178"/>
      <c r="AE795" s="178"/>
      <c r="AF795" s="178"/>
      <c r="AG795" s="178"/>
      <c r="AH795" s="178"/>
      <c r="AI795" s="178"/>
      <c r="AJ795" s="178"/>
      <c r="AK795" s="178"/>
      <c r="AL795" s="178"/>
      <c r="AM795" s="178"/>
      <c r="AN795" s="178"/>
      <c r="AO795" s="178"/>
      <c r="AP795" s="178"/>
      <c r="AQ795" s="178"/>
      <c r="AR795" s="178"/>
      <c r="AS795" s="178"/>
    </row>
    <row r="796" ht="16.5" customHeight="1" outlineLevel="1">
      <c r="A796" s="178"/>
      <c r="B796" s="141"/>
      <c r="C796" s="142"/>
      <c r="D796" s="72"/>
      <c r="E796" s="143"/>
      <c r="F796" s="71"/>
      <c r="G796" s="143"/>
      <c r="H796" s="71"/>
      <c r="I796" s="143"/>
      <c r="J796" s="71"/>
      <c r="K796" s="71"/>
      <c r="L796" s="71"/>
      <c r="M796" s="72"/>
      <c r="N796" s="198"/>
      <c r="O796" s="72"/>
      <c r="P796" s="199"/>
      <c r="Q796" s="71"/>
      <c r="R796" s="200"/>
      <c r="S796" s="72"/>
      <c r="T796" s="201"/>
      <c r="U796" s="72"/>
      <c r="V796" s="202"/>
      <c r="W796" s="71"/>
      <c r="X796" s="72"/>
      <c r="Y796" s="202"/>
      <c r="Z796" s="72"/>
      <c r="AA796" s="178"/>
      <c r="AB796" s="178"/>
      <c r="AC796" s="178"/>
      <c r="AD796" s="178"/>
      <c r="AE796" s="178"/>
      <c r="AF796" s="178"/>
      <c r="AG796" s="178"/>
      <c r="AH796" s="178"/>
      <c r="AI796" s="178"/>
      <c r="AJ796" s="178"/>
      <c r="AK796" s="178"/>
      <c r="AL796" s="178"/>
      <c r="AM796" s="178"/>
      <c r="AN796" s="178"/>
      <c r="AO796" s="178"/>
      <c r="AP796" s="178"/>
      <c r="AQ796" s="178"/>
      <c r="AR796" s="178"/>
      <c r="AS796" s="178"/>
    </row>
    <row r="797" ht="16.5" customHeight="1" outlineLevel="1">
      <c r="A797" s="178"/>
      <c r="B797" s="141"/>
      <c r="C797" s="142"/>
      <c r="D797" s="72"/>
      <c r="E797" s="143"/>
      <c r="F797" s="71"/>
      <c r="G797" s="143"/>
      <c r="H797" s="71"/>
      <c r="I797" s="143"/>
      <c r="J797" s="71"/>
      <c r="K797" s="71"/>
      <c r="L797" s="71"/>
      <c r="M797" s="72"/>
      <c r="N797" s="198"/>
      <c r="O797" s="72"/>
      <c r="P797" s="199"/>
      <c r="Q797" s="71"/>
      <c r="R797" s="200"/>
      <c r="S797" s="72"/>
      <c r="T797" s="201"/>
      <c r="U797" s="72"/>
      <c r="V797" s="202"/>
      <c r="W797" s="71"/>
      <c r="X797" s="72"/>
      <c r="Y797" s="202"/>
      <c r="Z797" s="72"/>
      <c r="AA797" s="178"/>
      <c r="AB797" s="178"/>
      <c r="AC797" s="178"/>
      <c r="AD797" s="178"/>
      <c r="AE797" s="178"/>
      <c r="AF797" s="178"/>
      <c r="AG797" s="178"/>
      <c r="AH797" s="178"/>
      <c r="AI797" s="178"/>
      <c r="AJ797" s="178"/>
      <c r="AK797" s="178"/>
      <c r="AL797" s="178"/>
      <c r="AM797" s="178"/>
      <c r="AN797" s="178"/>
      <c r="AO797" s="178"/>
      <c r="AP797" s="178"/>
      <c r="AQ797" s="178"/>
      <c r="AR797" s="178"/>
      <c r="AS797" s="178"/>
    </row>
    <row r="798" ht="16.5" customHeight="1" outlineLevel="1">
      <c r="A798" s="178"/>
      <c r="B798" s="141"/>
      <c r="C798" s="142"/>
      <c r="D798" s="72"/>
      <c r="E798" s="143"/>
      <c r="F798" s="71"/>
      <c r="G798" s="143"/>
      <c r="H798" s="71"/>
      <c r="I798" s="143"/>
      <c r="J798" s="71"/>
      <c r="K798" s="71"/>
      <c r="L798" s="71"/>
      <c r="M798" s="72"/>
      <c r="N798" s="198"/>
      <c r="O798" s="72"/>
      <c r="P798" s="199"/>
      <c r="Q798" s="71"/>
      <c r="R798" s="200"/>
      <c r="S798" s="72"/>
      <c r="T798" s="201"/>
      <c r="U798" s="72"/>
      <c r="V798" s="202"/>
      <c r="W798" s="71"/>
      <c r="X798" s="72"/>
      <c r="Y798" s="202"/>
      <c r="Z798" s="72"/>
      <c r="AA798" s="178"/>
      <c r="AB798" s="178"/>
      <c r="AC798" s="178"/>
      <c r="AD798" s="178"/>
      <c r="AE798" s="178"/>
      <c r="AF798" s="178"/>
      <c r="AG798" s="178"/>
      <c r="AH798" s="178"/>
      <c r="AI798" s="178"/>
      <c r="AJ798" s="178"/>
      <c r="AK798" s="178"/>
      <c r="AL798" s="178"/>
      <c r="AM798" s="178"/>
      <c r="AN798" s="178"/>
      <c r="AO798" s="178"/>
      <c r="AP798" s="178"/>
      <c r="AQ798" s="178"/>
      <c r="AR798" s="178"/>
      <c r="AS798" s="178"/>
    </row>
    <row r="799" ht="16.5" customHeight="1" outlineLevel="1">
      <c r="A799" s="178"/>
      <c r="B799" s="141"/>
      <c r="C799" s="142"/>
      <c r="D799" s="72"/>
      <c r="E799" s="143"/>
      <c r="F799" s="71"/>
      <c r="G799" s="143"/>
      <c r="H799" s="71"/>
      <c r="I799" s="143"/>
      <c r="J799" s="71"/>
      <c r="K799" s="71"/>
      <c r="L799" s="71"/>
      <c r="M799" s="72"/>
      <c r="N799" s="198"/>
      <c r="O799" s="72"/>
      <c r="P799" s="199"/>
      <c r="Q799" s="71"/>
      <c r="R799" s="200"/>
      <c r="S799" s="72"/>
      <c r="T799" s="201"/>
      <c r="U799" s="72"/>
      <c r="V799" s="202"/>
      <c r="W799" s="71"/>
      <c r="X799" s="72"/>
      <c r="Y799" s="202"/>
      <c r="Z799" s="72"/>
      <c r="AA799" s="178"/>
      <c r="AB799" s="178"/>
      <c r="AC799" s="178"/>
      <c r="AD799" s="178"/>
      <c r="AE799" s="178"/>
      <c r="AF799" s="178"/>
      <c r="AG799" s="178"/>
      <c r="AH799" s="178"/>
      <c r="AI799" s="178"/>
      <c r="AJ799" s="178"/>
      <c r="AK799" s="178"/>
      <c r="AL799" s="178"/>
      <c r="AM799" s="178"/>
      <c r="AN799" s="178"/>
      <c r="AO799" s="178"/>
      <c r="AP799" s="178"/>
      <c r="AQ799" s="178"/>
      <c r="AR799" s="178"/>
      <c r="AS799" s="178"/>
    </row>
    <row r="800" ht="16.5" customHeight="1" outlineLevel="1">
      <c r="A800" s="178"/>
      <c r="B800" s="141"/>
      <c r="C800" s="142"/>
      <c r="D800" s="72"/>
      <c r="E800" s="143"/>
      <c r="F800" s="71"/>
      <c r="G800" s="143"/>
      <c r="H800" s="71"/>
      <c r="I800" s="143"/>
      <c r="J800" s="71"/>
      <c r="K800" s="71"/>
      <c r="L800" s="71"/>
      <c r="M800" s="72"/>
      <c r="N800" s="198"/>
      <c r="O800" s="72"/>
      <c r="P800" s="199"/>
      <c r="Q800" s="71"/>
      <c r="R800" s="200"/>
      <c r="S800" s="72"/>
      <c r="T800" s="201"/>
      <c r="U800" s="72"/>
      <c r="V800" s="202"/>
      <c r="W800" s="71"/>
      <c r="X800" s="72"/>
      <c r="Y800" s="202"/>
      <c r="Z800" s="72"/>
      <c r="AA800" s="178"/>
      <c r="AB800" s="178"/>
      <c r="AC800" s="178"/>
      <c r="AD800" s="178"/>
      <c r="AE800" s="178"/>
      <c r="AF800" s="178"/>
      <c r="AG800" s="178"/>
      <c r="AH800" s="178"/>
      <c r="AI800" s="178"/>
      <c r="AJ800" s="178"/>
      <c r="AK800" s="178"/>
      <c r="AL800" s="178"/>
      <c r="AM800" s="178"/>
      <c r="AN800" s="178"/>
      <c r="AO800" s="178"/>
      <c r="AP800" s="178"/>
      <c r="AQ800" s="178"/>
      <c r="AR800" s="178"/>
      <c r="AS800" s="178"/>
    </row>
    <row r="801" ht="16.5" customHeight="1" outlineLevel="1">
      <c r="A801" s="178"/>
      <c r="B801" s="141"/>
      <c r="C801" s="142"/>
      <c r="D801" s="72"/>
      <c r="E801" s="143"/>
      <c r="F801" s="71"/>
      <c r="G801" s="143"/>
      <c r="H801" s="71"/>
      <c r="I801" s="143"/>
      <c r="J801" s="71"/>
      <c r="K801" s="71"/>
      <c r="L801" s="71"/>
      <c r="M801" s="72"/>
      <c r="N801" s="198"/>
      <c r="O801" s="72"/>
      <c r="P801" s="199"/>
      <c r="Q801" s="71"/>
      <c r="R801" s="200"/>
      <c r="S801" s="72"/>
      <c r="T801" s="201"/>
      <c r="U801" s="72"/>
      <c r="V801" s="202"/>
      <c r="W801" s="71"/>
      <c r="X801" s="72"/>
      <c r="Y801" s="202"/>
      <c r="Z801" s="72"/>
      <c r="AA801" s="178"/>
      <c r="AB801" s="178"/>
      <c r="AC801" s="178"/>
      <c r="AD801" s="178"/>
      <c r="AE801" s="178"/>
      <c r="AF801" s="178"/>
      <c r="AG801" s="178"/>
      <c r="AH801" s="178"/>
      <c r="AI801" s="178"/>
      <c r="AJ801" s="178"/>
      <c r="AK801" s="178"/>
      <c r="AL801" s="178"/>
      <c r="AM801" s="178"/>
      <c r="AN801" s="178"/>
      <c r="AO801" s="178"/>
      <c r="AP801" s="178"/>
      <c r="AQ801" s="178"/>
      <c r="AR801" s="178"/>
      <c r="AS801" s="178"/>
    </row>
    <row r="802" ht="16.5" customHeight="1">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c r="AD802" s="178"/>
      <c r="AE802" s="178"/>
      <c r="AF802" s="178"/>
      <c r="AG802" s="178"/>
      <c r="AH802" s="178"/>
      <c r="AI802" s="178"/>
      <c r="AJ802" s="178"/>
      <c r="AK802" s="178"/>
      <c r="AL802" s="178"/>
      <c r="AM802" s="178"/>
      <c r="AN802" s="178"/>
      <c r="AO802" s="178"/>
      <c r="AP802" s="178"/>
      <c r="AQ802" s="178"/>
      <c r="AR802" s="178"/>
      <c r="AS802" s="178"/>
    </row>
    <row r="803" ht="16.5" customHeight="1">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c r="AD803" s="178"/>
      <c r="AE803" s="178"/>
      <c r="AF803" s="178"/>
      <c r="AG803" s="178"/>
      <c r="AH803" s="178"/>
      <c r="AI803" s="178"/>
      <c r="AJ803" s="178"/>
      <c r="AK803" s="178"/>
      <c r="AL803" s="178"/>
      <c r="AM803" s="178"/>
      <c r="AN803" s="178"/>
      <c r="AO803" s="178"/>
      <c r="AP803" s="178"/>
      <c r="AQ803" s="178"/>
      <c r="AR803" s="178"/>
      <c r="AS803" s="178"/>
    </row>
    <row r="804" ht="16.5" customHeight="1">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c r="AD804" s="178"/>
      <c r="AE804" s="178"/>
      <c r="AF804" s="178"/>
      <c r="AG804" s="178"/>
      <c r="AH804" s="178"/>
      <c r="AI804" s="178"/>
      <c r="AJ804" s="178"/>
      <c r="AK804" s="178"/>
      <c r="AL804" s="178"/>
      <c r="AM804" s="178"/>
      <c r="AN804" s="178"/>
      <c r="AO804" s="178"/>
      <c r="AP804" s="178"/>
      <c r="AQ804" s="178"/>
      <c r="AR804" s="178"/>
      <c r="AS804" s="178"/>
    </row>
    <row r="805" ht="16.5" customHeight="1">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c r="AD805" s="178"/>
      <c r="AE805" s="178"/>
      <c r="AF805" s="178"/>
      <c r="AG805" s="178"/>
      <c r="AH805" s="178"/>
      <c r="AI805" s="178"/>
      <c r="AJ805" s="178"/>
      <c r="AK805" s="178"/>
      <c r="AL805" s="178"/>
      <c r="AM805" s="178"/>
      <c r="AN805" s="178"/>
      <c r="AO805" s="178"/>
      <c r="AP805" s="178"/>
      <c r="AQ805" s="178"/>
      <c r="AR805" s="178"/>
      <c r="AS805" s="178"/>
    </row>
    <row r="806" ht="16.5" customHeight="1">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c r="AD806" s="178"/>
      <c r="AE806" s="178"/>
      <c r="AF806" s="178"/>
      <c r="AG806" s="178"/>
      <c r="AH806" s="178"/>
      <c r="AI806" s="178"/>
      <c r="AJ806" s="178"/>
      <c r="AK806" s="178"/>
      <c r="AL806" s="178"/>
      <c r="AM806" s="178"/>
      <c r="AN806" s="178"/>
      <c r="AO806" s="178"/>
      <c r="AP806" s="178"/>
      <c r="AQ806" s="178"/>
      <c r="AR806" s="178"/>
      <c r="AS806" s="178"/>
    </row>
    <row r="807" ht="16.5" customHeight="1">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c r="AD807" s="178"/>
      <c r="AE807" s="178"/>
      <c r="AF807" s="178"/>
      <c r="AG807" s="178"/>
      <c r="AH807" s="178"/>
      <c r="AI807" s="178"/>
      <c r="AJ807" s="178"/>
      <c r="AK807" s="178"/>
      <c r="AL807" s="178"/>
      <c r="AM807" s="178"/>
      <c r="AN807" s="178"/>
      <c r="AO807" s="178"/>
      <c r="AP807" s="178"/>
      <c r="AQ807" s="178"/>
      <c r="AR807" s="178"/>
      <c r="AS807" s="178"/>
    </row>
    <row r="808" ht="16.5" customHeight="1">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c r="AD808" s="178"/>
      <c r="AE808" s="178"/>
      <c r="AF808" s="178"/>
      <c r="AG808" s="178"/>
      <c r="AH808" s="178"/>
      <c r="AI808" s="178"/>
      <c r="AJ808" s="178"/>
      <c r="AK808" s="178"/>
      <c r="AL808" s="178"/>
      <c r="AM808" s="178"/>
      <c r="AN808" s="178"/>
      <c r="AO808" s="178"/>
      <c r="AP808" s="178"/>
      <c r="AQ808" s="178"/>
      <c r="AR808" s="178"/>
      <c r="AS808" s="178"/>
    </row>
    <row r="809" ht="16.5" customHeight="1">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c r="AD809" s="178"/>
      <c r="AE809" s="178"/>
      <c r="AF809" s="178"/>
      <c r="AG809" s="178"/>
      <c r="AH809" s="178"/>
      <c r="AI809" s="178"/>
      <c r="AJ809" s="178"/>
      <c r="AK809" s="178"/>
      <c r="AL809" s="178"/>
      <c r="AM809" s="178"/>
      <c r="AN809" s="178"/>
      <c r="AO809" s="178"/>
      <c r="AP809" s="178"/>
      <c r="AQ809" s="178"/>
      <c r="AR809" s="178"/>
      <c r="AS809" s="178"/>
    </row>
    <row r="810" ht="16.5" customHeight="1">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c r="AD810" s="178"/>
      <c r="AE810" s="178"/>
      <c r="AF810" s="178"/>
      <c r="AG810" s="178"/>
      <c r="AH810" s="178"/>
      <c r="AI810" s="178"/>
      <c r="AJ810" s="178"/>
      <c r="AK810" s="178"/>
      <c r="AL810" s="178"/>
      <c r="AM810" s="178"/>
      <c r="AN810" s="178"/>
      <c r="AO810" s="178"/>
      <c r="AP810" s="178"/>
      <c r="AQ810" s="178"/>
      <c r="AR810" s="178"/>
      <c r="AS810" s="178"/>
    </row>
    <row r="811" ht="16.5" customHeight="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c r="AD811" s="178"/>
      <c r="AE811" s="178"/>
      <c r="AF811" s="178"/>
      <c r="AG811" s="178"/>
      <c r="AH811" s="178"/>
      <c r="AI811" s="178"/>
      <c r="AJ811" s="178"/>
      <c r="AK811" s="178"/>
      <c r="AL811" s="178"/>
      <c r="AM811" s="178"/>
      <c r="AN811" s="178"/>
      <c r="AO811" s="178"/>
      <c r="AP811" s="178"/>
      <c r="AQ811" s="178"/>
      <c r="AR811" s="178"/>
      <c r="AS811" s="178"/>
    </row>
    <row r="812" ht="16.5" customHeight="1">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c r="AD812" s="178"/>
      <c r="AE812" s="178"/>
      <c r="AF812" s="178"/>
      <c r="AG812" s="178"/>
      <c r="AH812" s="178"/>
      <c r="AI812" s="178"/>
      <c r="AJ812" s="178"/>
      <c r="AK812" s="178"/>
      <c r="AL812" s="178"/>
      <c r="AM812" s="178"/>
      <c r="AN812" s="178"/>
      <c r="AO812" s="178"/>
      <c r="AP812" s="178"/>
      <c r="AQ812" s="178"/>
      <c r="AR812" s="178"/>
      <c r="AS812" s="178"/>
    </row>
    <row r="813" ht="16.5" customHeight="1">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c r="AD813" s="178"/>
      <c r="AE813" s="178"/>
      <c r="AF813" s="178"/>
      <c r="AG813" s="178"/>
      <c r="AH813" s="178"/>
      <c r="AI813" s="178"/>
      <c r="AJ813" s="178"/>
      <c r="AK813" s="178"/>
      <c r="AL813" s="178"/>
      <c r="AM813" s="178"/>
      <c r="AN813" s="178"/>
      <c r="AO813" s="178"/>
      <c r="AP813" s="178"/>
      <c r="AQ813" s="178"/>
      <c r="AR813" s="178"/>
      <c r="AS813" s="178"/>
    </row>
    <row r="814" ht="16.5" customHeight="1">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c r="AD814" s="178"/>
      <c r="AE814" s="178"/>
      <c r="AF814" s="178"/>
      <c r="AG814" s="178"/>
      <c r="AH814" s="178"/>
      <c r="AI814" s="178"/>
      <c r="AJ814" s="178"/>
      <c r="AK814" s="178"/>
      <c r="AL814" s="178"/>
      <c r="AM814" s="178"/>
      <c r="AN814" s="178"/>
      <c r="AO814" s="178"/>
      <c r="AP814" s="178"/>
      <c r="AQ814" s="178"/>
      <c r="AR814" s="178"/>
      <c r="AS814" s="178"/>
    </row>
    <row r="815" ht="16.5" customHeight="1">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c r="AD815" s="178"/>
      <c r="AE815" s="178"/>
      <c r="AF815" s="178"/>
      <c r="AG815" s="178"/>
      <c r="AH815" s="178"/>
      <c r="AI815" s="178"/>
      <c r="AJ815" s="178"/>
      <c r="AK815" s="178"/>
      <c r="AL815" s="178"/>
      <c r="AM815" s="178"/>
      <c r="AN815" s="178"/>
      <c r="AO815" s="178"/>
      <c r="AP815" s="178"/>
      <c r="AQ815" s="178"/>
      <c r="AR815" s="178"/>
      <c r="AS815" s="178"/>
    </row>
    <row r="816" ht="16.5" customHeight="1">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c r="AD816" s="178"/>
      <c r="AE816" s="178"/>
      <c r="AF816" s="178"/>
      <c r="AG816" s="178"/>
      <c r="AH816" s="178"/>
      <c r="AI816" s="178"/>
      <c r="AJ816" s="178"/>
      <c r="AK816" s="178"/>
      <c r="AL816" s="178"/>
      <c r="AM816" s="178"/>
      <c r="AN816" s="178"/>
      <c r="AO816" s="178"/>
      <c r="AP816" s="178"/>
      <c r="AQ816" s="178"/>
      <c r="AR816" s="178"/>
      <c r="AS816" s="178"/>
    </row>
    <row r="817" ht="16.5" customHeight="1">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c r="AD817" s="178"/>
      <c r="AE817" s="178"/>
      <c r="AF817" s="178"/>
      <c r="AG817" s="178"/>
      <c r="AH817" s="178"/>
      <c r="AI817" s="178"/>
      <c r="AJ817" s="178"/>
      <c r="AK817" s="178"/>
      <c r="AL817" s="178"/>
      <c r="AM817" s="178"/>
      <c r="AN817" s="178"/>
      <c r="AO817" s="178"/>
      <c r="AP817" s="178"/>
      <c r="AQ817" s="178"/>
      <c r="AR817" s="178"/>
      <c r="AS817" s="178"/>
    </row>
    <row r="818" ht="16.5" customHeight="1">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c r="AD818" s="178"/>
      <c r="AE818" s="178"/>
      <c r="AF818" s="178"/>
      <c r="AG818" s="178"/>
      <c r="AH818" s="178"/>
      <c r="AI818" s="178"/>
      <c r="AJ818" s="178"/>
      <c r="AK818" s="178"/>
      <c r="AL818" s="178"/>
      <c r="AM818" s="178"/>
      <c r="AN818" s="178"/>
      <c r="AO818" s="178"/>
      <c r="AP818" s="178"/>
      <c r="AQ818" s="178"/>
      <c r="AR818" s="178"/>
      <c r="AS818" s="178"/>
    </row>
    <row r="819" ht="16.5" customHeight="1">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c r="AD819" s="178"/>
      <c r="AE819" s="178"/>
      <c r="AF819" s="178"/>
      <c r="AG819" s="178"/>
      <c r="AH819" s="178"/>
      <c r="AI819" s="178"/>
      <c r="AJ819" s="178"/>
      <c r="AK819" s="178"/>
      <c r="AL819" s="178"/>
      <c r="AM819" s="178"/>
      <c r="AN819" s="178"/>
      <c r="AO819" s="178"/>
      <c r="AP819" s="178"/>
      <c r="AQ819" s="178"/>
      <c r="AR819" s="178"/>
      <c r="AS819" s="178"/>
    </row>
    <row r="820" ht="16.5" customHeight="1">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c r="AD820" s="178"/>
      <c r="AE820" s="178"/>
      <c r="AF820" s="178"/>
      <c r="AG820" s="178"/>
      <c r="AH820" s="178"/>
      <c r="AI820" s="178"/>
      <c r="AJ820" s="178"/>
      <c r="AK820" s="178"/>
      <c r="AL820" s="178"/>
      <c r="AM820" s="178"/>
      <c r="AN820" s="178"/>
      <c r="AO820" s="178"/>
      <c r="AP820" s="178"/>
      <c r="AQ820" s="178"/>
      <c r="AR820" s="178"/>
      <c r="AS820" s="178"/>
    </row>
    <row r="821" ht="16.5" customHeight="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c r="AD821" s="178"/>
      <c r="AE821" s="178"/>
      <c r="AF821" s="178"/>
      <c r="AG821" s="178"/>
      <c r="AH821" s="178"/>
      <c r="AI821" s="178"/>
      <c r="AJ821" s="178"/>
      <c r="AK821" s="178"/>
      <c r="AL821" s="178"/>
      <c r="AM821" s="178"/>
      <c r="AN821" s="178"/>
      <c r="AO821" s="178"/>
      <c r="AP821" s="178"/>
      <c r="AQ821" s="178"/>
      <c r="AR821" s="178"/>
      <c r="AS821" s="178"/>
    </row>
    <row r="822" ht="16.5" customHeight="1">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c r="AD822" s="178"/>
      <c r="AE822" s="178"/>
      <c r="AF822" s="178"/>
      <c r="AG822" s="178"/>
      <c r="AH822" s="178"/>
      <c r="AI822" s="178"/>
      <c r="AJ822" s="178"/>
      <c r="AK822" s="178"/>
      <c r="AL822" s="178"/>
      <c r="AM822" s="178"/>
      <c r="AN822" s="178"/>
      <c r="AO822" s="178"/>
      <c r="AP822" s="178"/>
      <c r="AQ822" s="178"/>
      <c r="AR822" s="178"/>
      <c r="AS822" s="178"/>
    </row>
    <row r="823" ht="16.5" customHeight="1">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c r="AD823" s="178"/>
      <c r="AE823" s="178"/>
      <c r="AF823" s="178"/>
      <c r="AG823" s="178"/>
      <c r="AH823" s="178"/>
      <c r="AI823" s="178"/>
      <c r="AJ823" s="178"/>
      <c r="AK823" s="178"/>
      <c r="AL823" s="178"/>
      <c r="AM823" s="178"/>
      <c r="AN823" s="178"/>
      <c r="AO823" s="178"/>
      <c r="AP823" s="178"/>
      <c r="AQ823" s="178"/>
      <c r="AR823" s="178"/>
      <c r="AS823" s="178"/>
    </row>
    <row r="824" ht="16.5" customHeight="1">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c r="AD824" s="178"/>
      <c r="AE824" s="178"/>
      <c r="AF824" s="178"/>
      <c r="AG824" s="178"/>
      <c r="AH824" s="178"/>
      <c r="AI824" s="178"/>
      <c r="AJ824" s="178"/>
      <c r="AK824" s="178"/>
      <c r="AL824" s="178"/>
      <c r="AM824" s="178"/>
      <c r="AN824" s="178"/>
      <c r="AO824" s="178"/>
      <c r="AP824" s="178"/>
      <c r="AQ824" s="178"/>
      <c r="AR824" s="178"/>
      <c r="AS824" s="178"/>
    </row>
    <row r="825" ht="16.5" customHeight="1">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c r="AD825" s="178"/>
      <c r="AE825" s="178"/>
      <c r="AF825" s="178"/>
      <c r="AG825" s="178"/>
      <c r="AH825" s="178"/>
      <c r="AI825" s="178"/>
      <c r="AJ825" s="178"/>
      <c r="AK825" s="178"/>
      <c r="AL825" s="178"/>
      <c r="AM825" s="178"/>
      <c r="AN825" s="178"/>
      <c r="AO825" s="178"/>
      <c r="AP825" s="178"/>
      <c r="AQ825" s="178"/>
      <c r="AR825" s="178"/>
      <c r="AS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row>
  </sheetData>
  <mergeCells count="8039">
    <mergeCell ref="AF2:AH2"/>
    <mergeCell ref="AJ2:AL2"/>
    <mergeCell ref="AN2:AP2"/>
    <mergeCell ref="M2:O2"/>
    <mergeCell ref="M3:O4"/>
    <mergeCell ref="T2:V2"/>
    <mergeCell ref="T3:V4"/>
    <mergeCell ref="AB2:AD2"/>
    <mergeCell ref="AB3:AD4"/>
    <mergeCell ref="AF3:AH4"/>
    <mergeCell ref="AJ3:AL4"/>
    <mergeCell ref="AN3:AP4"/>
    <mergeCell ref="B2:E4"/>
    <mergeCell ref="F2:K2"/>
    <mergeCell ref="P2:R2"/>
    <mergeCell ref="X2:Z2"/>
    <mergeCell ref="F3:K4"/>
    <mergeCell ref="P3:R4"/>
    <mergeCell ref="X3:Z4"/>
    <mergeCell ref="P9:Q9"/>
    <mergeCell ref="R9:S9"/>
    <mergeCell ref="T9:U9"/>
    <mergeCell ref="V9:X9"/>
    <mergeCell ref="AB9:AI9"/>
    <mergeCell ref="AJ9:AQ9"/>
    <mergeCell ref="T11:U11"/>
    <mergeCell ref="V11:X11"/>
    <mergeCell ref="Y11:Z11"/>
    <mergeCell ref="AB11:AC11"/>
    <mergeCell ref="AD11:AE11"/>
    <mergeCell ref="AF11:AG11"/>
    <mergeCell ref="AH11:AI11"/>
    <mergeCell ref="C11:D11"/>
    <mergeCell ref="E11:F11"/>
    <mergeCell ref="G11:H11"/>
    <mergeCell ref="I11:M11"/>
    <mergeCell ref="N11:O11"/>
    <mergeCell ref="P11:Q11"/>
    <mergeCell ref="R11:S11"/>
    <mergeCell ref="AJ12:AK12"/>
    <mergeCell ref="AL12:AM12"/>
    <mergeCell ref="T12:U12"/>
    <mergeCell ref="V12:X12"/>
    <mergeCell ref="Y12:Z12"/>
    <mergeCell ref="AB12:AC12"/>
    <mergeCell ref="AD12:AE12"/>
    <mergeCell ref="AF12:AG12"/>
    <mergeCell ref="AH12:AI12"/>
    <mergeCell ref="B6:C6"/>
    <mergeCell ref="F6:H6"/>
    <mergeCell ref="I6:K6"/>
    <mergeCell ref="M6:O6"/>
    <mergeCell ref="P6:R6"/>
    <mergeCell ref="T6:V6"/>
    <mergeCell ref="AB6:AD6"/>
    <mergeCell ref="X6:Z6"/>
    <mergeCell ref="B8:Z8"/>
    <mergeCell ref="E9:F9"/>
    <mergeCell ref="G9:H9"/>
    <mergeCell ref="I9:M9"/>
    <mergeCell ref="N9:O9"/>
    <mergeCell ref="Y9:Z9"/>
    <mergeCell ref="AH10:AI10"/>
    <mergeCell ref="AJ10:AK10"/>
    <mergeCell ref="AL10:AM10"/>
    <mergeCell ref="AN10:AO10"/>
    <mergeCell ref="AP10:AQ10"/>
    <mergeCell ref="R10:S10"/>
    <mergeCell ref="T10:U10"/>
    <mergeCell ref="V10:X10"/>
    <mergeCell ref="Y10:Z10"/>
    <mergeCell ref="AB10:AC10"/>
    <mergeCell ref="AD10:AE10"/>
    <mergeCell ref="AF10:AG10"/>
    <mergeCell ref="C9:D9"/>
    <mergeCell ref="C10:D10"/>
    <mergeCell ref="E10:F10"/>
    <mergeCell ref="G10:H10"/>
    <mergeCell ref="I10:M10"/>
    <mergeCell ref="N10:O10"/>
    <mergeCell ref="P10:Q10"/>
    <mergeCell ref="AJ11:AK11"/>
    <mergeCell ref="AL11:AM11"/>
    <mergeCell ref="AN11:AO11"/>
    <mergeCell ref="AP11:AQ11"/>
    <mergeCell ref="AN12:AO12"/>
    <mergeCell ref="AP12:AQ12"/>
    <mergeCell ref="C12:D12"/>
    <mergeCell ref="E12:F12"/>
    <mergeCell ref="G12:H12"/>
    <mergeCell ref="I12:M12"/>
    <mergeCell ref="N12:O12"/>
    <mergeCell ref="P12:Q12"/>
    <mergeCell ref="R12:S12"/>
    <mergeCell ref="AJ15:AK15"/>
    <mergeCell ref="AL15:AM15"/>
    <mergeCell ref="T15:U15"/>
    <mergeCell ref="V15:X15"/>
    <mergeCell ref="Y15:Z15"/>
    <mergeCell ref="AB15:AC15"/>
    <mergeCell ref="AD15:AE15"/>
    <mergeCell ref="AF15:AG15"/>
    <mergeCell ref="AH15:AI15"/>
    <mergeCell ref="AJ13:AK13"/>
    <mergeCell ref="AL13:AM13"/>
    <mergeCell ref="AN13:AO13"/>
    <mergeCell ref="AP13:AQ13"/>
    <mergeCell ref="T13:U13"/>
    <mergeCell ref="V13:X13"/>
    <mergeCell ref="Y13:Z13"/>
    <mergeCell ref="AB13:AC13"/>
    <mergeCell ref="AD13:AE13"/>
    <mergeCell ref="AF13:AG13"/>
    <mergeCell ref="AH13:AI13"/>
    <mergeCell ref="C13:D13"/>
    <mergeCell ref="E13:F13"/>
    <mergeCell ref="G13:H13"/>
    <mergeCell ref="I13:M13"/>
    <mergeCell ref="N13:O13"/>
    <mergeCell ref="P13:Q13"/>
    <mergeCell ref="R13:S13"/>
    <mergeCell ref="AJ14:AK14"/>
    <mergeCell ref="AL14:AM14"/>
    <mergeCell ref="AN14:AO14"/>
    <mergeCell ref="AP14:AQ14"/>
    <mergeCell ref="AN15:AO15"/>
    <mergeCell ref="AP15:AQ15"/>
    <mergeCell ref="T14:U14"/>
    <mergeCell ref="V14:X14"/>
    <mergeCell ref="Y14:Z14"/>
    <mergeCell ref="AB14:AC14"/>
    <mergeCell ref="AD14:AE14"/>
    <mergeCell ref="AF14:AG14"/>
    <mergeCell ref="AH14:AI14"/>
    <mergeCell ref="C14:D14"/>
    <mergeCell ref="E14:F14"/>
    <mergeCell ref="G14:H14"/>
    <mergeCell ref="I14:M14"/>
    <mergeCell ref="N14:O14"/>
    <mergeCell ref="P14:Q14"/>
    <mergeCell ref="R14:S14"/>
    <mergeCell ref="C15:D15"/>
    <mergeCell ref="E15:F15"/>
    <mergeCell ref="G15:H15"/>
    <mergeCell ref="I15:M15"/>
    <mergeCell ref="N15:O15"/>
    <mergeCell ref="P15:Q15"/>
    <mergeCell ref="R15:S15"/>
    <mergeCell ref="T19:U19"/>
    <mergeCell ref="V19:X19"/>
    <mergeCell ref="Y19:Z19"/>
    <mergeCell ref="AB19:AC19"/>
    <mergeCell ref="AD19:AE19"/>
    <mergeCell ref="AF19:AG19"/>
    <mergeCell ref="AH19:AI19"/>
    <mergeCell ref="C19:D19"/>
    <mergeCell ref="E19:F19"/>
    <mergeCell ref="G19:H19"/>
    <mergeCell ref="I19:M19"/>
    <mergeCell ref="N19:O19"/>
    <mergeCell ref="P19:Q19"/>
    <mergeCell ref="R19:S19"/>
    <mergeCell ref="T20:U20"/>
    <mergeCell ref="V20:X20"/>
    <mergeCell ref="Y20:Z20"/>
    <mergeCell ref="AB20:AC20"/>
    <mergeCell ref="AD20:AE20"/>
    <mergeCell ref="AF20:AG20"/>
    <mergeCell ref="AH20:AI20"/>
    <mergeCell ref="C20:D20"/>
    <mergeCell ref="E20:F20"/>
    <mergeCell ref="G20:H20"/>
    <mergeCell ref="I20:M20"/>
    <mergeCell ref="N20:O20"/>
    <mergeCell ref="P20:Q20"/>
    <mergeCell ref="R20:S20"/>
    <mergeCell ref="T21:U21"/>
    <mergeCell ref="V21:X21"/>
    <mergeCell ref="Y21:Z21"/>
    <mergeCell ref="AB21:AC21"/>
    <mergeCell ref="AD21:AE21"/>
    <mergeCell ref="AF21:AG21"/>
    <mergeCell ref="AH21:AI21"/>
    <mergeCell ref="C21:D21"/>
    <mergeCell ref="E21:F21"/>
    <mergeCell ref="G21:H21"/>
    <mergeCell ref="I21:M21"/>
    <mergeCell ref="N21:O21"/>
    <mergeCell ref="P21:Q21"/>
    <mergeCell ref="R21:S21"/>
    <mergeCell ref="T22:U22"/>
    <mergeCell ref="V22:X22"/>
    <mergeCell ref="Y22:Z22"/>
    <mergeCell ref="AB22:AC22"/>
    <mergeCell ref="AD22:AE22"/>
    <mergeCell ref="AF22:AG22"/>
    <mergeCell ref="AH22:AI22"/>
    <mergeCell ref="C22:D22"/>
    <mergeCell ref="E22:F22"/>
    <mergeCell ref="G22:H22"/>
    <mergeCell ref="I22:M22"/>
    <mergeCell ref="N22:O22"/>
    <mergeCell ref="P22:Q22"/>
    <mergeCell ref="R22:S22"/>
    <mergeCell ref="T23:U23"/>
    <mergeCell ref="V23:X23"/>
    <mergeCell ref="Y23:Z23"/>
    <mergeCell ref="AB23:AC23"/>
    <mergeCell ref="AD23:AE23"/>
    <mergeCell ref="AF23:AG23"/>
    <mergeCell ref="AH23:AI23"/>
    <mergeCell ref="C23:D23"/>
    <mergeCell ref="E23:F23"/>
    <mergeCell ref="G23:H23"/>
    <mergeCell ref="I23:M23"/>
    <mergeCell ref="N23:O23"/>
    <mergeCell ref="P23:Q23"/>
    <mergeCell ref="R23:S23"/>
    <mergeCell ref="T24:U24"/>
    <mergeCell ref="V24:X24"/>
    <mergeCell ref="Y24:Z24"/>
    <mergeCell ref="AB24:AC24"/>
    <mergeCell ref="AD24:AE24"/>
    <mergeCell ref="AF24:AG24"/>
    <mergeCell ref="AH24:AI24"/>
    <mergeCell ref="C24:D24"/>
    <mergeCell ref="E24:F24"/>
    <mergeCell ref="G24:H24"/>
    <mergeCell ref="I24:M24"/>
    <mergeCell ref="N24:O24"/>
    <mergeCell ref="P24:Q24"/>
    <mergeCell ref="R24:S24"/>
    <mergeCell ref="T26:U26"/>
    <mergeCell ref="V26:X26"/>
    <mergeCell ref="Y26:Z26"/>
    <mergeCell ref="C26:D26"/>
    <mergeCell ref="E26:F26"/>
    <mergeCell ref="G26:H26"/>
    <mergeCell ref="I26:M26"/>
    <mergeCell ref="N26:O26"/>
    <mergeCell ref="P26:Q26"/>
    <mergeCell ref="R26:S26"/>
    <mergeCell ref="T27:U27"/>
    <mergeCell ref="V27:X27"/>
    <mergeCell ref="Y27:Z27"/>
    <mergeCell ref="C27:D27"/>
    <mergeCell ref="E27:F27"/>
    <mergeCell ref="G27:H27"/>
    <mergeCell ref="I27:M27"/>
    <mergeCell ref="N27:O27"/>
    <mergeCell ref="P27:Q27"/>
    <mergeCell ref="R27:S27"/>
    <mergeCell ref="T28:U28"/>
    <mergeCell ref="V28:X28"/>
    <mergeCell ref="Y28:Z28"/>
    <mergeCell ref="C28:D28"/>
    <mergeCell ref="E28:F28"/>
    <mergeCell ref="G28:H28"/>
    <mergeCell ref="I28:M28"/>
    <mergeCell ref="N28:O28"/>
    <mergeCell ref="P28:Q28"/>
    <mergeCell ref="R28:S28"/>
    <mergeCell ref="T29:U29"/>
    <mergeCell ref="V29:X29"/>
    <mergeCell ref="Y29:Z29"/>
    <mergeCell ref="C29:D29"/>
    <mergeCell ref="E29:F29"/>
    <mergeCell ref="G29:H29"/>
    <mergeCell ref="I29:M29"/>
    <mergeCell ref="N29:O29"/>
    <mergeCell ref="P29:Q29"/>
    <mergeCell ref="R29:S29"/>
    <mergeCell ref="T30:U30"/>
    <mergeCell ref="V30:X30"/>
    <mergeCell ref="Y30:Z30"/>
    <mergeCell ref="C30:D30"/>
    <mergeCell ref="E30:F30"/>
    <mergeCell ref="G30:H30"/>
    <mergeCell ref="I30:M30"/>
    <mergeCell ref="N30:O30"/>
    <mergeCell ref="P30:Q30"/>
    <mergeCell ref="R30:S30"/>
    <mergeCell ref="T31:U31"/>
    <mergeCell ref="V31:X31"/>
    <mergeCell ref="Y31:Z31"/>
    <mergeCell ref="C31:D31"/>
    <mergeCell ref="E31:F31"/>
    <mergeCell ref="G31:H31"/>
    <mergeCell ref="I31:M31"/>
    <mergeCell ref="N31:O31"/>
    <mergeCell ref="P31:Q31"/>
    <mergeCell ref="R31:S31"/>
    <mergeCell ref="T32:U32"/>
    <mergeCell ref="V32:X32"/>
    <mergeCell ref="Y32:Z32"/>
    <mergeCell ref="C32:D32"/>
    <mergeCell ref="E32:F32"/>
    <mergeCell ref="G32:H32"/>
    <mergeCell ref="I32:M32"/>
    <mergeCell ref="N32:O32"/>
    <mergeCell ref="P32:Q32"/>
    <mergeCell ref="R32:S32"/>
    <mergeCell ref="T33:U33"/>
    <mergeCell ref="V33:X33"/>
    <mergeCell ref="Y33:Z33"/>
    <mergeCell ref="C33:D33"/>
    <mergeCell ref="E33:F33"/>
    <mergeCell ref="G33:H33"/>
    <mergeCell ref="I33:M33"/>
    <mergeCell ref="N33:O33"/>
    <mergeCell ref="P33:Q33"/>
    <mergeCell ref="R33:S33"/>
    <mergeCell ref="T34:U34"/>
    <mergeCell ref="V34:X34"/>
    <mergeCell ref="Y34:Z34"/>
    <mergeCell ref="C34:D34"/>
    <mergeCell ref="E34:F34"/>
    <mergeCell ref="G34:H34"/>
    <mergeCell ref="I34:M34"/>
    <mergeCell ref="N34:O34"/>
    <mergeCell ref="P34:Q34"/>
    <mergeCell ref="R34:S34"/>
    <mergeCell ref="T35:U35"/>
    <mergeCell ref="V35:X35"/>
    <mergeCell ref="Y35:Z35"/>
    <mergeCell ref="C35:D35"/>
    <mergeCell ref="E35:F35"/>
    <mergeCell ref="G35:H35"/>
    <mergeCell ref="I35:M35"/>
    <mergeCell ref="N35:O35"/>
    <mergeCell ref="P35:Q35"/>
    <mergeCell ref="R35:S35"/>
    <mergeCell ref="T36:U36"/>
    <mergeCell ref="V36:X36"/>
    <mergeCell ref="Y36:Z36"/>
    <mergeCell ref="C36:D36"/>
    <mergeCell ref="E36:F36"/>
    <mergeCell ref="G36:H36"/>
    <mergeCell ref="I36:M36"/>
    <mergeCell ref="N36:O36"/>
    <mergeCell ref="P36:Q36"/>
    <mergeCell ref="R36:S36"/>
    <mergeCell ref="T37:U37"/>
    <mergeCell ref="V37:X37"/>
    <mergeCell ref="Y37:Z37"/>
    <mergeCell ref="C37:D37"/>
    <mergeCell ref="E37:F37"/>
    <mergeCell ref="G37:H37"/>
    <mergeCell ref="I37:M37"/>
    <mergeCell ref="N37:O37"/>
    <mergeCell ref="P37:Q37"/>
    <mergeCell ref="R37:S37"/>
    <mergeCell ref="T38:U38"/>
    <mergeCell ref="V38:X38"/>
    <mergeCell ref="Y38:Z38"/>
    <mergeCell ref="C38:D38"/>
    <mergeCell ref="E38:F38"/>
    <mergeCell ref="G38:H38"/>
    <mergeCell ref="I38:M38"/>
    <mergeCell ref="N38:O38"/>
    <mergeCell ref="P38:Q38"/>
    <mergeCell ref="R38:S38"/>
    <mergeCell ref="T39:U39"/>
    <mergeCell ref="V39:X39"/>
    <mergeCell ref="Y39:Z39"/>
    <mergeCell ref="C39:D39"/>
    <mergeCell ref="E39:F39"/>
    <mergeCell ref="G39:H39"/>
    <mergeCell ref="I39:M39"/>
    <mergeCell ref="N39:O39"/>
    <mergeCell ref="P39:Q39"/>
    <mergeCell ref="R39:S39"/>
    <mergeCell ref="T40:U40"/>
    <mergeCell ref="V40:X40"/>
    <mergeCell ref="Y40:Z40"/>
    <mergeCell ref="C40:D40"/>
    <mergeCell ref="E40:F40"/>
    <mergeCell ref="G40:H40"/>
    <mergeCell ref="I40:M40"/>
    <mergeCell ref="N40:O40"/>
    <mergeCell ref="P40:Q40"/>
    <mergeCell ref="R40:S40"/>
    <mergeCell ref="T41:U41"/>
    <mergeCell ref="V41:X41"/>
    <mergeCell ref="Y41:Z41"/>
    <mergeCell ref="C41:D41"/>
    <mergeCell ref="E41:F41"/>
    <mergeCell ref="G41:H41"/>
    <mergeCell ref="I41:M41"/>
    <mergeCell ref="N41:O41"/>
    <mergeCell ref="P41:Q41"/>
    <mergeCell ref="R41:S41"/>
    <mergeCell ref="T42:U42"/>
    <mergeCell ref="V42:X42"/>
    <mergeCell ref="Y42:Z42"/>
    <mergeCell ref="C42:D42"/>
    <mergeCell ref="E42:F42"/>
    <mergeCell ref="G42:H42"/>
    <mergeCell ref="I42:M42"/>
    <mergeCell ref="N42:O42"/>
    <mergeCell ref="P42:Q42"/>
    <mergeCell ref="R42:S42"/>
    <mergeCell ref="T43:U43"/>
    <mergeCell ref="V43:X43"/>
    <mergeCell ref="Y43:Z43"/>
    <mergeCell ref="C43:D43"/>
    <mergeCell ref="E43:F43"/>
    <mergeCell ref="G43:H43"/>
    <mergeCell ref="I43:M43"/>
    <mergeCell ref="N43:O43"/>
    <mergeCell ref="P43:Q43"/>
    <mergeCell ref="R43:S43"/>
    <mergeCell ref="T44:U44"/>
    <mergeCell ref="V44:X44"/>
    <mergeCell ref="Y44:Z44"/>
    <mergeCell ref="C44:D44"/>
    <mergeCell ref="E44:F44"/>
    <mergeCell ref="G44:H44"/>
    <mergeCell ref="I44:M44"/>
    <mergeCell ref="N44:O44"/>
    <mergeCell ref="P44:Q44"/>
    <mergeCell ref="R44:S44"/>
    <mergeCell ref="T45:U45"/>
    <mergeCell ref="V45:X45"/>
    <mergeCell ref="Y45:Z45"/>
    <mergeCell ref="C45:D45"/>
    <mergeCell ref="E45:F45"/>
    <mergeCell ref="G45:H45"/>
    <mergeCell ref="I45:M45"/>
    <mergeCell ref="N45:O45"/>
    <mergeCell ref="P45:Q45"/>
    <mergeCell ref="R45:S45"/>
    <mergeCell ref="T46:U46"/>
    <mergeCell ref="V46:X46"/>
    <mergeCell ref="Y46:Z46"/>
    <mergeCell ref="C46:D46"/>
    <mergeCell ref="E46:F46"/>
    <mergeCell ref="G46:H46"/>
    <mergeCell ref="I46:M46"/>
    <mergeCell ref="N46:O46"/>
    <mergeCell ref="P46:Q46"/>
    <mergeCell ref="R46:S46"/>
    <mergeCell ref="T47:U47"/>
    <mergeCell ref="V47:X47"/>
    <mergeCell ref="Y47:Z47"/>
    <mergeCell ref="C47:D47"/>
    <mergeCell ref="E47:F47"/>
    <mergeCell ref="G47:H47"/>
    <mergeCell ref="I47:M47"/>
    <mergeCell ref="N47:O47"/>
    <mergeCell ref="P47:Q47"/>
    <mergeCell ref="R47:S47"/>
    <mergeCell ref="T48:U48"/>
    <mergeCell ref="V48:X48"/>
    <mergeCell ref="Y48:Z48"/>
    <mergeCell ref="C48:D48"/>
    <mergeCell ref="E48:F48"/>
    <mergeCell ref="G48:H48"/>
    <mergeCell ref="I48:M48"/>
    <mergeCell ref="N48:O48"/>
    <mergeCell ref="P48:Q48"/>
    <mergeCell ref="R48:S48"/>
    <mergeCell ref="T49:U49"/>
    <mergeCell ref="V49:X49"/>
    <mergeCell ref="Y49:Z49"/>
    <mergeCell ref="C49:D49"/>
    <mergeCell ref="E49:F49"/>
    <mergeCell ref="G49:H49"/>
    <mergeCell ref="I49:M49"/>
    <mergeCell ref="N49:O49"/>
    <mergeCell ref="P49:Q49"/>
    <mergeCell ref="R49:S49"/>
    <mergeCell ref="T50:U50"/>
    <mergeCell ref="V50:X50"/>
    <mergeCell ref="Y50:Z50"/>
    <mergeCell ref="C50:D50"/>
    <mergeCell ref="E50:F50"/>
    <mergeCell ref="G50:H50"/>
    <mergeCell ref="I50:M50"/>
    <mergeCell ref="N50:O50"/>
    <mergeCell ref="P50:Q50"/>
    <mergeCell ref="R50:S50"/>
    <mergeCell ref="T51:U51"/>
    <mergeCell ref="V51:X51"/>
    <mergeCell ref="Y51:Z51"/>
    <mergeCell ref="C51:D51"/>
    <mergeCell ref="E51:F51"/>
    <mergeCell ref="G51:H51"/>
    <mergeCell ref="I51:M51"/>
    <mergeCell ref="N51:O51"/>
    <mergeCell ref="P51:Q51"/>
    <mergeCell ref="R51:S51"/>
    <mergeCell ref="T52:U52"/>
    <mergeCell ref="V52:X52"/>
    <mergeCell ref="Y52:Z52"/>
    <mergeCell ref="C52:D52"/>
    <mergeCell ref="E52:F52"/>
    <mergeCell ref="G52:H52"/>
    <mergeCell ref="I52:M52"/>
    <mergeCell ref="N52:O52"/>
    <mergeCell ref="P52:Q52"/>
    <mergeCell ref="R52:S52"/>
    <mergeCell ref="T53:U53"/>
    <mergeCell ref="V53:X53"/>
    <mergeCell ref="Y53:Z53"/>
    <mergeCell ref="C53:D53"/>
    <mergeCell ref="E53:F53"/>
    <mergeCell ref="G53:H53"/>
    <mergeCell ref="I53:M53"/>
    <mergeCell ref="N53:O53"/>
    <mergeCell ref="P53:Q53"/>
    <mergeCell ref="R53:S53"/>
    <mergeCell ref="T54:U54"/>
    <mergeCell ref="V54:X54"/>
    <mergeCell ref="Y54:Z54"/>
    <mergeCell ref="C54:D54"/>
    <mergeCell ref="E54:F54"/>
    <mergeCell ref="G54:H54"/>
    <mergeCell ref="I54:M54"/>
    <mergeCell ref="N54:O54"/>
    <mergeCell ref="P54:Q54"/>
    <mergeCell ref="R54:S54"/>
    <mergeCell ref="T55:U55"/>
    <mergeCell ref="V55:X55"/>
    <mergeCell ref="Y55:Z55"/>
    <mergeCell ref="C55:D55"/>
    <mergeCell ref="E55:F55"/>
    <mergeCell ref="G55:H55"/>
    <mergeCell ref="I55:M55"/>
    <mergeCell ref="N55:O55"/>
    <mergeCell ref="P55:Q55"/>
    <mergeCell ref="R55:S55"/>
    <mergeCell ref="T56:U56"/>
    <mergeCell ref="V56:X56"/>
    <mergeCell ref="Y56:Z56"/>
    <mergeCell ref="C56:D56"/>
    <mergeCell ref="E56:F56"/>
    <mergeCell ref="G56:H56"/>
    <mergeCell ref="I56:M56"/>
    <mergeCell ref="N56:O56"/>
    <mergeCell ref="P56:Q56"/>
    <mergeCell ref="R56:S56"/>
    <mergeCell ref="T57:U57"/>
    <mergeCell ref="V57:X57"/>
    <mergeCell ref="Y57:Z57"/>
    <mergeCell ref="C57:D57"/>
    <mergeCell ref="E57:F57"/>
    <mergeCell ref="G57:H57"/>
    <mergeCell ref="I57:M57"/>
    <mergeCell ref="N57:O57"/>
    <mergeCell ref="P57:Q57"/>
    <mergeCell ref="R57:S57"/>
    <mergeCell ref="T58:U58"/>
    <mergeCell ref="V58:X58"/>
    <mergeCell ref="Y58:Z58"/>
    <mergeCell ref="C58:D58"/>
    <mergeCell ref="E58:F58"/>
    <mergeCell ref="G58:H58"/>
    <mergeCell ref="I58:M58"/>
    <mergeCell ref="N58:O58"/>
    <mergeCell ref="P58:Q58"/>
    <mergeCell ref="R58:S58"/>
    <mergeCell ref="T59:U59"/>
    <mergeCell ref="V59:X59"/>
    <mergeCell ref="Y59:Z59"/>
    <mergeCell ref="C59:D59"/>
    <mergeCell ref="E59:F59"/>
    <mergeCell ref="G59:H59"/>
    <mergeCell ref="I59:M59"/>
    <mergeCell ref="N59:O59"/>
    <mergeCell ref="P59:Q59"/>
    <mergeCell ref="R59:S59"/>
    <mergeCell ref="T60:U60"/>
    <mergeCell ref="V60:X60"/>
    <mergeCell ref="Y60:Z60"/>
    <mergeCell ref="C60:D60"/>
    <mergeCell ref="E60:F60"/>
    <mergeCell ref="G60:H60"/>
    <mergeCell ref="I60:M60"/>
    <mergeCell ref="N60:O60"/>
    <mergeCell ref="P60:Q60"/>
    <mergeCell ref="R60:S60"/>
    <mergeCell ref="T61:U61"/>
    <mergeCell ref="V61:X61"/>
    <mergeCell ref="Y61:Z61"/>
    <mergeCell ref="C61:D61"/>
    <mergeCell ref="E61:F61"/>
    <mergeCell ref="G61:H61"/>
    <mergeCell ref="I61:M61"/>
    <mergeCell ref="N61:O61"/>
    <mergeCell ref="P61:Q61"/>
    <mergeCell ref="R61:S61"/>
    <mergeCell ref="T62:U62"/>
    <mergeCell ref="V62:X62"/>
    <mergeCell ref="Y62:Z62"/>
    <mergeCell ref="C62:D62"/>
    <mergeCell ref="E62:F62"/>
    <mergeCell ref="G62:H62"/>
    <mergeCell ref="I62:M62"/>
    <mergeCell ref="N62:O62"/>
    <mergeCell ref="P62:Q62"/>
    <mergeCell ref="R62:S62"/>
    <mergeCell ref="T63:U63"/>
    <mergeCell ref="V63:X63"/>
    <mergeCell ref="Y63:Z63"/>
    <mergeCell ref="C63:D63"/>
    <mergeCell ref="E63:F63"/>
    <mergeCell ref="G63:H63"/>
    <mergeCell ref="I63:M63"/>
    <mergeCell ref="N63:O63"/>
    <mergeCell ref="P63:Q63"/>
    <mergeCell ref="R63:S63"/>
    <mergeCell ref="T64:U64"/>
    <mergeCell ref="V64:X64"/>
    <mergeCell ref="Y64:Z64"/>
    <mergeCell ref="C64:D64"/>
    <mergeCell ref="E64:F64"/>
    <mergeCell ref="G64:H64"/>
    <mergeCell ref="I64:M64"/>
    <mergeCell ref="N64:O64"/>
    <mergeCell ref="P64:Q64"/>
    <mergeCell ref="R64:S64"/>
    <mergeCell ref="T65:U65"/>
    <mergeCell ref="V65:X65"/>
    <mergeCell ref="Y65:Z65"/>
    <mergeCell ref="C65:D65"/>
    <mergeCell ref="E65:F65"/>
    <mergeCell ref="G65:H65"/>
    <mergeCell ref="I65:M65"/>
    <mergeCell ref="N65:O65"/>
    <mergeCell ref="P65:Q65"/>
    <mergeCell ref="R65:S65"/>
    <mergeCell ref="T66:U66"/>
    <mergeCell ref="V66:X66"/>
    <mergeCell ref="Y66:Z66"/>
    <mergeCell ref="C66:D66"/>
    <mergeCell ref="E66:F66"/>
    <mergeCell ref="G66:H66"/>
    <mergeCell ref="I66:M66"/>
    <mergeCell ref="N66:O66"/>
    <mergeCell ref="P66:Q66"/>
    <mergeCell ref="R66:S66"/>
    <mergeCell ref="T67:U67"/>
    <mergeCell ref="V67:X67"/>
    <mergeCell ref="Y67:Z67"/>
    <mergeCell ref="C67:D67"/>
    <mergeCell ref="E67:F67"/>
    <mergeCell ref="G67:H67"/>
    <mergeCell ref="I67:M67"/>
    <mergeCell ref="N67:O67"/>
    <mergeCell ref="P67:Q67"/>
    <mergeCell ref="R67:S67"/>
    <mergeCell ref="T68:U68"/>
    <mergeCell ref="V68:X68"/>
    <mergeCell ref="Y68:Z68"/>
    <mergeCell ref="C68:D68"/>
    <mergeCell ref="E68:F68"/>
    <mergeCell ref="G68:H68"/>
    <mergeCell ref="I68:M68"/>
    <mergeCell ref="N68:O68"/>
    <mergeCell ref="P68:Q68"/>
    <mergeCell ref="R68:S68"/>
    <mergeCell ref="T69:U69"/>
    <mergeCell ref="V69:X69"/>
    <mergeCell ref="Y69:Z69"/>
    <mergeCell ref="C69:D69"/>
    <mergeCell ref="E69:F69"/>
    <mergeCell ref="G69:H69"/>
    <mergeCell ref="I69:M69"/>
    <mergeCell ref="N69:O69"/>
    <mergeCell ref="P69:Q69"/>
    <mergeCell ref="R69:S69"/>
    <mergeCell ref="T70:U70"/>
    <mergeCell ref="V70:X70"/>
    <mergeCell ref="Y70:Z70"/>
    <mergeCell ref="C70:D70"/>
    <mergeCell ref="E70:F70"/>
    <mergeCell ref="G70:H70"/>
    <mergeCell ref="I70:M70"/>
    <mergeCell ref="N70:O70"/>
    <mergeCell ref="P70:Q70"/>
    <mergeCell ref="R70:S70"/>
    <mergeCell ref="T71:U71"/>
    <mergeCell ref="V71:X71"/>
    <mergeCell ref="Y71:Z71"/>
    <mergeCell ref="C71:D71"/>
    <mergeCell ref="E71:F71"/>
    <mergeCell ref="G71:H71"/>
    <mergeCell ref="I71:M71"/>
    <mergeCell ref="N71:O71"/>
    <mergeCell ref="P71:Q71"/>
    <mergeCell ref="R71:S71"/>
    <mergeCell ref="T72:U72"/>
    <mergeCell ref="V72:X72"/>
    <mergeCell ref="Y72:Z72"/>
    <mergeCell ref="C72:D72"/>
    <mergeCell ref="E72:F72"/>
    <mergeCell ref="G72:H72"/>
    <mergeCell ref="I72:M72"/>
    <mergeCell ref="N72:O72"/>
    <mergeCell ref="P72:Q72"/>
    <mergeCell ref="R72:S72"/>
    <mergeCell ref="T73:U73"/>
    <mergeCell ref="V73:X73"/>
    <mergeCell ref="Y73:Z73"/>
    <mergeCell ref="C73:D73"/>
    <mergeCell ref="E73:F73"/>
    <mergeCell ref="G73:H73"/>
    <mergeCell ref="I73:M73"/>
    <mergeCell ref="N73:O73"/>
    <mergeCell ref="P73:Q73"/>
    <mergeCell ref="R73:S73"/>
    <mergeCell ref="T74:U74"/>
    <mergeCell ref="V74:X74"/>
    <mergeCell ref="Y74:Z74"/>
    <mergeCell ref="C74:D74"/>
    <mergeCell ref="E74:F74"/>
    <mergeCell ref="G74:H74"/>
    <mergeCell ref="I74:M74"/>
    <mergeCell ref="N74:O74"/>
    <mergeCell ref="P74:Q74"/>
    <mergeCell ref="R74:S74"/>
    <mergeCell ref="T75:U75"/>
    <mergeCell ref="V75:X75"/>
    <mergeCell ref="Y75:Z75"/>
    <mergeCell ref="C75:D75"/>
    <mergeCell ref="E75:F75"/>
    <mergeCell ref="G75:H75"/>
    <mergeCell ref="I75:M75"/>
    <mergeCell ref="N75:O75"/>
    <mergeCell ref="P75:Q75"/>
    <mergeCell ref="R75:S75"/>
    <mergeCell ref="T76:U76"/>
    <mergeCell ref="V76:X76"/>
    <mergeCell ref="Y76:Z76"/>
    <mergeCell ref="C76:D76"/>
    <mergeCell ref="E76:F76"/>
    <mergeCell ref="G76:H76"/>
    <mergeCell ref="I76:M76"/>
    <mergeCell ref="N76:O76"/>
    <mergeCell ref="P76:Q76"/>
    <mergeCell ref="R76:S76"/>
    <mergeCell ref="T77:U77"/>
    <mergeCell ref="V77:X77"/>
    <mergeCell ref="Y77:Z77"/>
    <mergeCell ref="C77:D77"/>
    <mergeCell ref="E77:F77"/>
    <mergeCell ref="G77:H77"/>
    <mergeCell ref="I77:M77"/>
    <mergeCell ref="N77:O77"/>
    <mergeCell ref="P77:Q77"/>
    <mergeCell ref="R77:S77"/>
    <mergeCell ref="T78:U78"/>
    <mergeCell ref="V78:X78"/>
    <mergeCell ref="Y78:Z78"/>
    <mergeCell ref="C78:D78"/>
    <mergeCell ref="E78:F78"/>
    <mergeCell ref="G78:H78"/>
    <mergeCell ref="I78:M78"/>
    <mergeCell ref="N78:O78"/>
    <mergeCell ref="P78:Q78"/>
    <mergeCell ref="R78:S78"/>
    <mergeCell ref="T79:U79"/>
    <mergeCell ref="V79:X79"/>
    <mergeCell ref="Y79:Z79"/>
    <mergeCell ref="C79:D79"/>
    <mergeCell ref="E79:F79"/>
    <mergeCell ref="G79:H79"/>
    <mergeCell ref="I79:M79"/>
    <mergeCell ref="N79:O79"/>
    <mergeCell ref="P79:Q79"/>
    <mergeCell ref="R79:S79"/>
    <mergeCell ref="T80:U80"/>
    <mergeCell ref="V80:X80"/>
    <mergeCell ref="Y80:Z80"/>
    <mergeCell ref="C80:D80"/>
    <mergeCell ref="E80:F80"/>
    <mergeCell ref="G80:H80"/>
    <mergeCell ref="I80:M80"/>
    <mergeCell ref="N80:O80"/>
    <mergeCell ref="P80:Q80"/>
    <mergeCell ref="R80:S80"/>
    <mergeCell ref="T81:U81"/>
    <mergeCell ref="V81:X81"/>
    <mergeCell ref="Y81:Z81"/>
    <mergeCell ref="C81:D81"/>
    <mergeCell ref="E81:F81"/>
    <mergeCell ref="G81:H81"/>
    <mergeCell ref="I81:M81"/>
    <mergeCell ref="N81:O81"/>
    <mergeCell ref="P81:Q81"/>
    <mergeCell ref="R81:S81"/>
    <mergeCell ref="T82:U82"/>
    <mergeCell ref="V82:X82"/>
    <mergeCell ref="Y82:Z82"/>
    <mergeCell ref="C82:D82"/>
    <mergeCell ref="E82:F82"/>
    <mergeCell ref="G82:H82"/>
    <mergeCell ref="I82:M82"/>
    <mergeCell ref="N82:O82"/>
    <mergeCell ref="P82:Q82"/>
    <mergeCell ref="R82:S82"/>
    <mergeCell ref="T83:U83"/>
    <mergeCell ref="V83:X83"/>
    <mergeCell ref="Y83:Z83"/>
    <mergeCell ref="C83:D83"/>
    <mergeCell ref="E83:F83"/>
    <mergeCell ref="G83:H83"/>
    <mergeCell ref="I83:M83"/>
    <mergeCell ref="N83:O83"/>
    <mergeCell ref="P83:Q83"/>
    <mergeCell ref="R83:S83"/>
    <mergeCell ref="T84:U84"/>
    <mergeCell ref="V84:X84"/>
    <mergeCell ref="Y84:Z84"/>
    <mergeCell ref="C84:D84"/>
    <mergeCell ref="E84:F84"/>
    <mergeCell ref="G84:H84"/>
    <mergeCell ref="I84:M84"/>
    <mergeCell ref="N84:O84"/>
    <mergeCell ref="P84:Q84"/>
    <mergeCell ref="R84:S84"/>
    <mergeCell ref="T85:U85"/>
    <mergeCell ref="V85:X85"/>
    <mergeCell ref="Y85:Z85"/>
    <mergeCell ref="C85:D85"/>
    <mergeCell ref="E85:F85"/>
    <mergeCell ref="G85:H85"/>
    <mergeCell ref="I85:M85"/>
    <mergeCell ref="N85:O85"/>
    <mergeCell ref="P85:Q85"/>
    <mergeCell ref="R85:S85"/>
    <mergeCell ref="T86:U86"/>
    <mergeCell ref="V86:X86"/>
    <mergeCell ref="Y86:Z86"/>
    <mergeCell ref="C86:D86"/>
    <mergeCell ref="E86:F86"/>
    <mergeCell ref="G86:H86"/>
    <mergeCell ref="I86:M86"/>
    <mergeCell ref="N86:O86"/>
    <mergeCell ref="P86:Q86"/>
    <mergeCell ref="R86:S86"/>
    <mergeCell ref="T87:U87"/>
    <mergeCell ref="V87:X87"/>
    <mergeCell ref="Y87:Z87"/>
    <mergeCell ref="C87:D87"/>
    <mergeCell ref="E87:F87"/>
    <mergeCell ref="G87:H87"/>
    <mergeCell ref="I87:M87"/>
    <mergeCell ref="N87:O87"/>
    <mergeCell ref="P87:Q87"/>
    <mergeCell ref="R87:S87"/>
    <mergeCell ref="T88:U88"/>
    <mergeCell ref="V88:X88"/>
    <mergeCell ref="Y88:Z88"/>
    <mergeCell ref="C88:D88"/>
    <mergeCell ref="E88:F88"/>
    <mergeCell ref="G88:H88"/>
    <mergeCell ref="I88:M88"/>
    <mergeCell ref="N88:O88"/>
    <mergeCell ref="P88:Q88"/>
    <mergeCell ref="R88:S88"/>
    <mergeCell ref="T89:U89"/>
    <mergeCell ref="V89:X89"/>
    <mergeCell ref="Y89:Z89"/>
    <mergeCell ref="C89:D89"/>
    <mergeCell ref="E89:F89"/>
    <mergeCell ref="G89:H89"/>
    <mergeCell ref="I89:M89"/>
    <mergeCell ref="N89:O89"/>
    <mergeCell ref="P89:Q89"/>
    <mergeCell ref="R89:S89"/>
    <mergeCell ref="T90:U90"/>
    <mergeCell ref="V90:X90"/>
    <mergeCell ref="Y90:Z90"/>
    <mergeCell ref="C90:D90"/>
    <mergeCell ref="E90:F90"/>
    <mergeCell ref="G90:H90"/>
    <mergeCell ref="I90:M90"/>
    <mergeCell ref="N90:O90"/>
    <mergeCell ref="P90:Q90"/>
    <mergeCell ref="R90:S90"/>
    <mergeCell ref="T91:U91"/>
    <mergeCell ref="V91:X91"/>
    <mergeCell ref="Y91:Z91"/>
    <mergeCell ref="C91:D91"/>
    <mergeCell ref="E91:F91"/>
    <mergeCell ref="G91:H91"/>
    <mergeCell ref="I91:M91"/>
    <mergeCell ref="N91:O91"/>
    <mergeCell ref="P91:Q91"/>
    <mergeCell ref="R91:S91"/>
    <mergeCell ref="T92:U92"/>
    <mergeCell ref="V92:X92"/>
    <mergeCell ref="Y92:Z92"/>
    <mergeCell ref="C92:D92"/>
    <mergeCell ref="E92:F92"/>
    <mergeCell ref="G92:H92"/>
    <mergeCell ref="I92:M92"/>
    <mergeCell ref="N92:O92"/>
    <mergeCell ref="P92:Q92"/>
    <mergeCell ref="R92:S92"/>
    <mergeCell ref="T93:U93"/>
    <mergeCell ref="V93:X93"/>
    <mergeCell ref="Y93:Z93"/>
    <mergeCell ref="C93:D93"/>
    <mergeCell ref="E93:F93"/>
    <mergeCell ref="G93:H93"/>
    <mergeCell ref="I93:M93"/>
    <mergeCell ref="N93:O93"/>
    <mergeCell ref="P93:Q93"/>
    <mergeCell ref="R93:S93"/>
    <mergeCell ref="T94:U94"/>
    <mergeCell ref="V94:X94"/>
    <mergeCell ref="Y94:Z94"/>
    <mergeCell ref="C94:D94"/>
    <mergeCell ref="E94:F94"/>
    <mergeCell ref="G94:H94"/>
    <mergeCell ref="I94:M94"/>
    <mergeCell ref="N94:O94"/>
    <mergeCell ref="P94:Q94"/>
    <mergeCell ref="R94:S94"/>
    <mergeCell ref="T95:U95"/>
    <mergeCell ref="V95:X95"/>
    <mergeCell ref="Y95:Z95"/>
    <mergeCell ref="C95:D95"/>
    <mergeCell ref="E95:F95"/>
    <mergeCell ref="G95:H95"/>
    <mergeCell ref="I95:M95"/>
    <mergeCell ref="N95:O95"/>
    <mergeCell ref="P95:Q95"/>
    <mergeCell ref="R95:S95"/>
    <mergeCell ref="T96:U96"/>
    <mergeCell ref="V96:X96"/>
    <mergeCell ref="Y96:Z96"/>
    <mergeCell ref="C96:D96"/>
    <mergeCell ref="E96:F96"/>
    <mergeCell ref="G96:H96"/>
    <mergeCell ref="I96:M96"/>
    <mergeCell ref="N96:O96"/>
    <mergeCell ref="P96:Q96"/>
    <mergeCell ref="R96:S96"/>
    <mergeCell ref="T97:U97"/>
    <mergeCell ref="V97:X97"/>
    <mergeCell ref="Y97:Z97"/>
    <mergeCell ref="C97:D97"/>
    <mergeCell ref="E97:F97"/>
    <mergeCell ref="G97:H97"/>
    <mergeCell ref="I97:M97"/>
    <mergeCell ref="N97:O97"/>
    <mergeCell ref="P97:Q97"/>
    <mergeCell ref="R97:S97"/>
    <mergeCell ref="T98:U98"/>
    <mergeCell ref="V98:X98"/>
    <mergeCell ref="Y98:Z98"/>
    <mergeCell ref="C98:D98"/>
    <mergeCell ref="E98:F98"/>
    <mergeCell ref="G98:H98"/>
    <mergeCell ref="I98:M98"/>
    <mergeCell ref="N98:O98"/>
    <mergeCell ref="P98:Q98"/>
    <mergeCell ref="R98:S98"/>
    <mergeCell ref="T99:U99"/>
    <mergeCell ref="V99:X99"/>
    <mergeCell ref="Y99:Z99"/>
    <mergeCell ref="C99:D99"/>
    <mergeCell ref="E99:F99"/>
    <mergeCell ref="G99:H99"/>
    <mergeCell ref="I99:M99"/>
    <mergeCell ref="N99:O99"/>
    <mergeCell ref="P99:Q99"/>
    <mergeCell ref="R99:S99"/>
    <mergeCell ref="T100:U100"/>
    <mergeCell ref="V100:X100"/>
    <mergeCell ref="Y100:Z100"/>
    <mergeCell ref="C100:D100"/>
    <mergeCell ref="E100:F100"/>
    <mergeCell ref="G100:H100"/>
    <mergeCell ref="I100:M100"/>
    <mergeCell ref="N100:O100"/>
    <mergeCell ref="P100:Q100"/>
    <mergeCell ref="R100:S100"/>
    <mergeCell ref="T101:U101"/>
    <mergeCell ref="V101:X101"/>
    <mergeCell ref="Y101:Z101"/>
    <mergeCell ref="C101:D101"/>
    <mergeCell ref="E101:F101"/>
    <mergeCell ref="G101:H101"/>
    <mergeCell ref="I101:M101"/>
    <mergeCell ref="N101:O101"/>
    <mergeCell ref="P101:Q101"/>
    <mergeCell ref="R101:S101"/>
    <mergeCell ref="T102:U102"/>
    <mergeCell ref="V102:X102"/>
    <mergeCell ref="Y102:Z102"/>
    <mergeCell ref="C102:D102"/>
    <mergeCell ref="E102:F102"/>
    <mergeCell ref="G102:H102"/>
    <mergeCell ref="I102:M102"/>
    <mergeCell ref="N102:O102"/>
    <mergeCell ref="P102:Q102"/>
    <mergeCell ref="R102:S102"/>
    <mergeCell ref="T103:U103"/>
    <mergeCell ref="V103:X103"/>
    <mergeCell ref="Y103:Z103"/>
    <mergeCell ref="C103:D103"/>
    <mergeCell ref="E103:F103"/>
    <mergeCell ref="G103:H103"/>
    <mergeCell ref="I103:M103"/>
    <mergeCell ref="N103:O103"/>
    <mergeCell ref="P103:Q103"/>
    <mergeCell ref="R103:S103"/>
    <mergeCell ref="T104:U104"/>
    <mergeCell ref="V104:X104"/>
    <mergeCell ref="Y104:Z104"/>
    <mergeCell ref="C104:D104"/>
    <mergeCell ref="E104:F104"/>
    <mergeCell ref="G104:H104"/>
    <mergeCell ref="I104:M104"/>
    <mergeCell ref="N104:O104"/>
    <mergeCell ref="P104:Q104"/>
    <mergeCell ref="R104:S104"/>
    <mergeCell ref="T105:U105"/>
    <mergeCell ref="V105:X105"/>
    <mergeCell ref="Y105:Z105"/>
    <mergeCell ref="C105:D105"/>
    <mergeCell ref="E105:F105"/>
    <mergeCell ref="G105:H105"/>
    <mergeCell ref="I105:M105"/>
    <mergeCell ref="N105:O105"/>
    <mergeCell ref="P105:Q105"/>
    <mergeCell ref="R105:S105"/>
    <mergeCell ref="T106:U106"/>
    <mergeCell ref="V106:X106"/>
    <mergeCell ref="Y106:Z106"/>
    <mergeCell ref="C106:D106"/>
    <mergeCell ref="E106:F106"/>
    <mergeCell ref="G106:H106"/>
    <mergeCell ref="I106:M106"/>
    <mergeCell ref="N106:O106"/>
    <mergeCell ref="P106:Q106"/>
    <mergeCell ref="R106:S106"/>
    <mergeCell ref="T107:U107"/>
    <mergeCell ref="V107:X107"/>
    <mergeCell ref="Y107:Z107"/>
    <mergeCell ref="C107:D107"/>
    <mergeCell ref="E107:F107"/>
    <mergeCell ref="G107:H107"/>
    <mergeCell ref="I107:M107"/>
    <mergeCell ref="N107:O107"/>
    <mergeCell ref="P107:Q107"/>
    <mergeCell ref="R107:S107"/>
    <mergeCell ref="T108:U108"/>
    <mergeCell ref="V108:X108"/>
    <mergeCell ref="Y108:Z108"/>
    <mergeCell ref="C108:D108"/>
    <mergeCell ref="E108:F108"/>
    <mergeCell ref="G108:H108"/>
    <mergeCell ref="I108:M108"/>
    <mergeCell ref="N108:O108"/>
    <mergeCell ref="P108:Q108"/>
    <mergeCell ref="R108:S108"/>
    <mergeCell ref="T109:U109"/>
    <mergeCell ref="V109:X109"/>
    <mergeCell ref="Y109:Z109"/>
    <mergeCell ref="C109:D109"/>
    <mergeCell ref="E109:F109"/>
    <mergeCell ref="G109:H109"/>
    <mergeCell ref="I109:M109"/>
    <mergeCell ref="N109:O109"/>
    <mergeCell ref="P109:Q109"/>
    <mergeCell ref="R109:S109"/>
    <mergeCell ref="T110:U110"/>
    <mergeCell ref="V110:X110"/>
    <mergeCell ref="Y110:Z110"/>
    <mergeCell ref="C110:D110"/>
    <mergeCell ref="E110:F110"/>
    <mergeCell ref="G110:H110"/>
    <mergeCell ref="I110:M110"/>
    <mergeCell ref="N110:O110"/>
    <mergeCell ref="P110:Q110"/>
    <mergeCell ref="R110:S110"/>
    <mergeCell ref="T111:U111"/>
    <mergeCell ref="V111:X111"/>
    <mergeCell ref="Y111:Z111"/>
    <mergeCell ref="C111:D111"/>
    <mergeCell ref="E111:F111"/>
    <mergeCell ref="G111:H111"/>
    <mergeCell ref="I111:M111"/>
    <mergeCell ref="N111:O111"/>
    <mergeCell ref="P111:Q111"/>
    <mergeCell ref="R111:S111"/>
    <mergeCell ref="T112:U112"/>
    <mergeCell ref="V112:X112"/>
    <mergeCell ref="Y112:Z112"/>
    <mergeCell ref="C112:D112"/>
    <mergeCell ref="E112:F112"/>
    <mergeCell ref="G112:H112"/>
    <mergeCell ref="I112:M112"/>
    <mergeCell ref="N112:O112"/>
    <mergeCell ref="P112:Q112"/>
    <mergeCell ref="R112:S112"/>
    <mergeCell ref="T113:U113"/>
    <mergeCell ref="V113:X113"/>
    <mergeCell ref="Y113:Z113"/>
    <mergeCell ref="C113:D113"/>
    <mergeCell ref="E113:F113"/>
    <mergeCell ref="G113:H113"/>
    <mergeCell ref="I113:M113"/>
    <mergeCell ref="N113:O113"/>
    <mergeCell ref="P113:Q113"/>
    <mergeCell ref="R113:S113"/>
    <mergeCell ref="T114:U114"/>
    <mergeCell ref="V114:X114"/>
    <mergeCell ref="Y114:Z114"/>
    <mergeCell ref="C114:D114"/>
    <mergeCell ref="E114:F114"/>
    <mergeCell ref="G114:H114"/>
    <mergeCell ref="I114:M114"/>
    <mergeCell ref="N114:O114"/>
    <mergeCell ref="P114:Q114"/>
    <mergeCell ref="R114:S114"/>
    <mergeCell ref="T115:U115"/>
    <mergeCell ref="V115:X115"/>
    <mergeCell ref="Y115:Z115"/>
    <mergeCell ref="C115:D115"/>
    <mergeCell ref="E115:F115"/>
    <mergeCell ref="G115:H115"/>
    <mergeCell ref="I115:M115"/>
    <mergeCell ref="N115:O115"/>
    <mergeCell ref="P115:Q115"/>
    <mergeCell ref="R115:S115"/>
    <mergeCell ref="T116:U116"/>
    <mergeCell ref="V116:X116"/>
    <mergeCell ref="Y116:Z116"/>
    <mergeCell ref="C116:D116"/>
    <mergeCell ref="E116:F116"/>
    <mergeCell ref="G116:H116"/>
    <mergeCell ref="I116:M116"/>
    <mergeCell ref="N116:O116"/>
    <mergeCell ref="P116:Q116"/>
    <mergeCell ref="R116:S116"/>
    <mergeCell ref="T117:U117"/>
    <mergeCell ref="V117:X117"/>
    <mergeCell ref="Y117:Z117"/>
    <mergeCell ref="C117:D117"/>
    <mergeCell ref="E117:F117"/>
    <mergeCell ref="G117:H117"/>
    <mergeCell ref="I117:M117"/>
    <mergeCell ref="N117:O117"/>
    <mergeCell ref="P117:Q117"/>
    <mergeCell ref="R117:S117"/>
    <mergeCell ref="T118:U118"/>
    <mergeCell ref="V118:X118"/>
    <mergeCell ref="Y118:Z118"/>
    <mergeCell ref="C118:D118"/>
    <mergeCell ref="E118:F118"/>
    <mergeCell ref="G118:H118"/>
    <mergeCell ref="I118:M118"/>
    <mergeCell ref="N118:O118"/>
    <mergeCell ref="P118:Q118"/>
    <mergeCell ref="R118:S118"/>
    <mergeCell ref="T119:U119"/>
    <mergeCell ref="V119:X119"/>
    <mergeCell ref="Y119:Z119"/>
    <mergeCell ref="C119:D119"/>
    <mergeCell ref="E119:F119"/>
    <mergeCell ref="G119:H119"/>
    <mergeCell ref="I119:M119"/>
    <mergeCell ref="N119:O119"/>
    <mergeCell ref="P119:Q119"/>
    <mergeCell ref="R119:S119"/>
    <mergeCell ref="T120:U120"/>
    <mergeCell ref="V120:X120"/>
    <mergeCell ref="Y120:Z120"/>
    <mergeCell ref="C120:D120"/>
    <mergeCell ref="E120:F120"/>
    <mergeCell ref="G120:H120"/>
    <mergeCell ref="I120:M120"/>
    <mergeCell ref="N120:O120"/>
    <mergeCell ref="P120:Q120"/>
    <mergeCell ref="R120:S120"/>
    <mergeCell ref="T121:U121"/>
    <mergeCell ref="V121:X121"/>
    <mergeCell ref="Y121:Z121"/>
    <mergeCell ref="C121:D121"/>
    <mergeCell ref="E121:F121"/>
    <mergeCell ref="G121:H121"/>
    <mergeCell ref="I121:M121"/>
    <mergeCell ref="N121:O121"/>
    <mergeCell ref="P121:Q121"/>
    <mergeCell ref="R121:S121"/>
    <mergeCell ref="T122:U122"/>
    <mergeCell ref="V122:X122"/>
    <mergeCell ref="Y122:Z122"/>
    <mergeCell ref="C122:D122"/>
    <mergeCell ref="E122:F122"/>
    <mergeCell ref="G122:H122"/>
    <mergeCell ref="I122:M122"/>
    <mergeCell ref="N122:O122"/>
    <mergeCell ref="P122:Q122"/>
    <mergeCell ref="R122:S122"/>
    <mergeCell ref="T123:U123"/>
    <mergeCell ref="V123:X123"/>
    <mergeCell ref="Y123:Z123"/>
    <mergeCell ref="C123:D123"/>
    <mergeCell ref="E123:F123"/>
    <mergeCell ref="G123:H123"/>
    <mergeCell ref="I123:M123"/>
    <mergeCell ref="N123:O123"/>
    <mergeCell ref="P123:Q123"/>
    <mergeCell ref="R123:S123"/>
    <mergeCell ref="T124:U124"/>
    <mergeCell ref="V124:X124"/>
    <mergeCell ref="Y124:Z124"/>
    <mergeCell ref="C124:D124"/>
    <mergeCell ref="E124:F124"/>
    <mergeCell ref="G124:H124"/>
    <mergeCell ref="I124:M124"/>
    <mergeCell ref="N124:O124"/>
    <mergeCell ref="P124:Q124"/>
    <mergeCell ref="R124:S124"/>
    <mergeCell ref="T125:U125"/>
    <mergeCell ref="V125:X125"/>
    <mergeCell ref="Y125:Z125"/>
    <mergeCell ref="C125:D125"/>
    <mergeCell ref="E125:F125"/>
    <mergeCell ref="G125:H125"/>
    <mergeCell ref="I125:M125"/>
    <mergeCell ref="N125:O125"/>
    <mergeCell ref="P125:Q125"/>
    <mergeCell ref="R125:S125"/>
    <mergeCell ref="T126:U126"/>
    <mergeCell ref="V126:X126"/>
    <mergeCell ref="Y126:Z126"/>
    <mergeCell ref="C126:D126"/>
    <mergeCell ref="E126:F126"/>
    <mergeCell ref="G126:H126"/>
    <mergeCell ref="I126:M126"/>
    <mergeCell ref="N126:O126"/>
    <mergeCell ref="P126:Q126"/>
    <mergeCell ref="R126:S126"/>
    <mergeCell ref="T127:U127"/>
    <mergeCell ref="V127:X127"/>
    <mergeCell ref="Y127:Z127"/>
    <mergeCell ref="C127:D127"/>
    <mergeCell ref="E127:F127"/>
    <mergeCell ref="G127:H127"/>
    <mergeCell ref="I127:M127"/>
    <mergeCell ref="N127:O127"/>
    <mergeCell ref="P127:Q127"/>
    <mergeCell ref="R127:S127"/>
    <mergeCell ref="T128:U128"/>
    <mergeCell ref="V128:X128"/>
    <mergeCell ref="Y128:Z128"/>
    <mergeCell ref="C128:D128"/>
    <mergeCell ref="E128:F128"/>
    <mergeCell ref="G128:H128"/>
    <mergeCell ref="I128:M128"/>
    <mergeCell ref="N128:O128"/>
    <mergeCell ref="P128:Q128"/>
    <mergeCell ref="R128:S128"/>
    <mergeCell ref="T129:U129"/>
    <mergeCell ref="V129:X129"/>
    <mergeCell ref="Y129:Z129"/>
    <mergeCell ref="C129:D129"/>
    <mergeCell ref="E129:F129"/>
    <mergeCell ref="G129:H129"/>
    <mergeCell ref="I129:M129"/>
    <mergeCell ref="N129:O129"/>
    <mergeCell ref="P129:Q129"/>
    <mergeCell ref="R129:S129"/>
    <mergeCell ref="T130:U130"/>
    <mergeCell ref="V130:X130"/>
    <mergeCell ref="Y130:Z130"/>
    <mergeCell ref="C130:D130"/>
    <mergeCell ref="E130:F130"/>
    <mergeCell ref="G130:H130"/>
    <mergeCell ref="I130:M130"/>
    <mergeCell ref="N130:O130"/>
    <mergeCell ref="P130:Q130"/>
    <mergeCell ref="R130:S130"/>
    <mergeCell ref="T131:U131"/>
    <mergeCell ref="V131:X131"/>
    <mergeCell ref="Y131:Z131"/>
    <mergeCell ref="C131:D131"/>
    <mergeCell ref="E131:F131"/>
    <mergeCell ref="G131:H131"/>
    <mergeCell ref="I131:M131"/>
    <mergeCell ref="N131:O131"/>
    <mergeCell ref="P131:Q131"/>
    <mergeCell ref="R131:S131"/>
    <mergeCell ref="T132:U132"/>
    <mergeCell ref="V132:X132"/>
    <mergeCell ref="Y132:Z132"/>
    <mergeCell ref="C132:D132"/>
    <mergeCell ref="E132:F132"/>
    <mergeCell ref="G132:H132"/>
    <mergeCell ref="I132:M132"/>
    <mergeCell ref="N132:O132"/>
    <mergeCell ref="P132:Q132"/>
    <mergeCell ref="R132:S132"/>
    <mergeCell ref="T133:U133"/>
    <mergeCell ref="V133:X133"/>
    <mergeCell ref="Y133:Z133"/>
    <mergeCell ref="C133:D133"/>
    <mergeCell ref="E133:F133"/>
    <mergeCell ref="G133:H133"/>
    <mergeCell ref="I133:M133"/>
    <mergeCell ref="N133:O133"/>
    <mergeCell ref="P133:Q133"/>
    <mergeCell ref="R133:S133"/>
    <mergeCell ref="T134:U134"/>
    <mergeCell ref="V134:X134"/>
    <mergeCell ref="Y134:Z134"/>
    <mergeCell ref="C134:D134"/>
    <mergeCell ref="E134:F134"/>
    <mergeCell ref="G134:H134"/>
    <mergeCell ref="I134:M134"/>
    <mergeCell ref="N134:O134"/>
    <mergeCell ref="P134:Q134"/>
    <mergeCell ref="R134:S134"/>
    <mergeCell ref="T135:U135"/>
    <mergeCell ref="V135:X135"/>
    <mergeCell ref="Y135:Z135"/>
    <mergeCell ref="C135:D135"/>
    <mergeCell ref="E135:F135"/>
    <mergeCell ref="G135:H135"/>
    <mergeCell ref="I135:M135"/>
    <mergeCell ref="N135:O135"/>
    <mergeCell ref="P135:Q135"/>
    <mergeCell ref="R135:S135"/>
    <mergeCell ref="T136:U136"/>
    <mergeCell ref="V136:X136"/>
    <mergeCell ref="Y136:Z136"/>
    <mergeCell ref="C136:D136"/>
    <mergeCell ref="E136:F136"/>
    <mergeCell ref="G136:H136"/>
    <mergeCell ref="I136:M136"/>
    <mergeCell ref="N136:O136"/>
    <mergeCell ref="P136:Q136"/>
    <mergeCell ref="R136:S136"/>
    <mergeCell ref="T137:U137"/>
    <mergeCell ref="V137:X137"/>
    <mergeCell ref="Y137:Z137"/>
    <mergeCell ref="C137:D137"/>
    <mergeCell ref="E137:F137"/>
    <mergeCell ref="G137:H137"/>
    <mergeCell ref="I137:M137"/>
    <mergeCell ref="N137:O137"/>
    <mergeCell ref="P137:Q137"/>
    <mergeCell ref="R137:S137"/>
    <mergeCell ref="T138:U138"/>
    <mergeCell ref="V138:X138"/>
    <mergeCell ref="Y138:Z138"/>
    <mergeCell ref="C138:D138"/>
    <mergeCell ref="E138:F138"/>
    <mergeCell ref="G138:H138"/>
    <mergeCell ref="I138:M138"/>
    <mergeCell ref="N138:O138"/>
    <mergeCell ref="P138:Q138"/>
    <mergeCell ref="R138:S138"/>
    <mergeCell ref="T139:U139"/>
    <mergeCell ref="V139:X139"/>
    <mergeCell ref="Y139:Z139"/>
    <mergeCell ref="C139:D139"/>
    <mergeCell ref="E139:F139"/>
    <mergeCell ref="G139:H139"/>
    <mergeCell ref="I139:M139"/>
    <mergeCell ref="N139:O139"/>
    <mergeCell ref="P139:Q139"/>
    <mergeCell ref="R139:S139"/>
    <mergeCell ref="T140:U140"/>
    <mergeCell ref="V140:X140"/>
    <mergeCell ref="Y140:Z140"/>
    <mergeCell ref="C140:D140"/>
    <mergeCell ref="E140:F140"/>
    <mergeCell ref="G140:H140"/>
    <mergeCell ref="I140:M140"/>
    <mergeCell ref="N140:O140"/>
    <mergeCell ref="P140:Q140"/>
    <mergeCell ref="R140:S140"/>
    <mergeCell ref="T141:U141"/>
    <mergeCell ref="V141:X141"/>
    <mergeCell ref="Y141:Z141"/>
    <mergeCell ref="C141:D141"/>
    <mergeCell ref="E141:F141"/>
    <mergeCell ref="G141:H141"/>
    <mergeCell ref="I141:M141"/>
    <mergeCell ref="N141:O141"/>
    <mergeCell ref="P141:Q141"/>
    <mergeCell ref="R141:S141"/>
    <mergeCell ref="T142:U142"/>
    <mergeCell ref="V142:X142"/>
    <mergeCell ref="Y142:Z142"/>
    <mergeCell ref="C142:D142"/>
    <mergeCell ref="E142:F142"/>
    <mergeCell ref="G142:H142"/>
    <mergeCell ref="I142:M142"/>
    <mergeCell ref="N142:O142"/>
    <mergeCell ref="P142:Q142"/>
    <mergeCell ref="R142:S142"/>
    <mergeCell ref="T143:U143"/>
    <mergeCell ref="V143:X143"/>
    <mergeCell ref="Y143:Z143"/>
    <mergeCell ref="C143:D143"/>
    <mergeCell ref="E143:F143"/>
    <mergeCell ref="G143:H143"/>
    <mergeCell ref="I143:M143"/>
    <mergeCell ref="N143:O143"/>
    <mergeCell ref="P143:Q143"/>
    <mergeCell ref="R143:S143"/>
    <mergeCell ref="T144:U144"/>
    <mergeCell ref="V144:X144"/>
    <mergeCell ref="Y144:Z144"/>
    <mergeCell ref="C144:D144"/>
    <mergeCell ref="E144:F144"/>
    <mergeCell ref="G144:H144"/>
    <mergeCell ref="I144:M144"/>
    <mergeCell ref="N144:O144"/>
    <mergeCell ref="P144:Q144"/>
    <mergeCell ref="R144:S144"/>
    <mergeCell ref="T145:U145"/>
    <mergeCell ref="V145:X145"/>
    <mergeCell ref="Y145:Z145"/>
    <mergeCell ref="C145:D145"/>
    <mergeCell ref="E145:F145"/>
    <mergeCell ref="G145:H145"/>
    <mergeCell ref="I145:M145"/>
    <mergeCell ref="N145:O145"/>
    <mergeCell ref="P145:Q145"/>
    <mergeCell ref="R145:S145"/>
    <mergeCell ref="T146:U146"/>
    <mergeCell ref="V146:X146"/>
    <mergeCell ref="Y146:Z146"/>
    <mergeCell ref="C146:D146"/>
    <mergeCell ref="E146:F146"/>
    <mergeCell ref="G146:H146"/>
    <mergeCell ref="I146:M146"/>
    <mergeCell ref="N146:O146"/>
    <mergeCell ref="P146:Q146"/>
    <mergeCell ref="R146:S146"/>
    <mergeCell ref="T147:U147"/>
    <mergeCell ref="V147:X147"/>
    <mergeCell ref="Y147:Z147"/>
    <mergeCell ref="C147:D147"/>
    <mergeCell ref="E147:F147"/>
    <mergeCell ref="G147:H147"/>
    <mergeCell ref="I147:M147"/>
    <mergeCell ref="N147:O147"/>
    <mergeCell ref="P147:Q147"/>
    <mergeCell ref="R147:S147"/>
    <mergeCell ref="T148:U148"/>
    <mergeCell ref="V148:X148"/>
    <mergeCell ref="Y148:Z148"/>
    <mergeCell ref="C148:D148"/>
    <mergeCell ref="E148:F148"/>
    <mergeCell ref="G148:H148"/>
    <mergeCell ref="I148:M148"/>
    <mergeCell ref="N148:O148"/>
    <mergeCell ref="P148:Q148"/>
    <mergeCell ref="R148:S148"/>
    <mergeCell ref="T149:U149"/>
    <mergeCell ref="V149:X149"/>
    <mergeCell ref="Y149:Z149"/>
    <mergeCell ref="C149:D149"/>
    <mergeCell ref="E149:F149"/>
    <mergeCell ref="G149:H149"/>
    <mergeCell ref="I149:M149"/>
    <mergeCell ref="N149:O149"/>
    <mergeCell ref="P149:Q149"/>
    <mergeCell ref="R149:S149"/>
    <mergeCell ref="T150:U150"/>
    <mergeCell ref="V150:X150"/>
    <mergeCell ref="Y150:Z150"/>
    <mergeCell ref="C150:D150"/>
    <mergeCell ref="E150:F150"/>
    <mergeCell ref="G150:H150"/>
    <mergeCell ref="I150:M150"/>
    <mergeCell ref="N150:O150"/>
    <mergeCell ref="P150:Q150"/>
    <mergeCell ref="R150:S150"/>
    <mergeCell ref="T151:U151"/>
    <mergeCell ref="V151:X151"/>
    <mergeCell ref="Y151:Z151"/>
    <mergeCell ref="C151:D151"/>
    <mergeCell ref="E151:F151"/>
    <mergeCell ref="G151:H151"/>
    <mergeCell ref="I151:M151"/>
    <mergeCell ref="N151:O151"/>
    <mergeCell ref="P151:Q151"/>
    <mergeCell ref="R151:S151"/>
    <mergeCell ref="T152:U152"/>
    <mergeCell ref="V152:X152"/>
    <mergeCell ref="Y152:Z152"/>
    <mergeCell ref="C152:D152"/>
    <mergeCell ref="E152:F152"/>
    <mergeCell ref="G152:H152"/>
    <mergeCell ref="I152:M152"/>
    <mergeCell ref="N152:O152"/>
    <mergeCell ref="P152:Q152"/>
    <mergeCell ref="R152:S152"/>
    <mergeCell ref="T153:U153"/>
    <mergeCell ref="V153:X153"/>
    <mergeCell ref="Y153:Z153"/>
    <mergeCell ref="C153:D153"/>
    <mergeCell ref="E153:F153"/>
    <mergeCell ref="G153:H153"/>
    <mergeCell ref="I153:M153"/>
    <mergeCell ref="N153:O153"/>
    <mergeCell ref="P153:Q153"/>
    <mergeCell ref="R153:S153"/>
    <mergeCell ref="T154:U154"/>
    <mergeCell ref="V154:X154"/>
    <mergeCell ref="Y154:Z154"/>
    <mergeCell ref="C154:D154"/>
    <mergeCell ref="E154:F154"/>
    <mergeCell ref="G154:H154"/>
    <mergeCell ref="I154:M154"/>
    <mergeCell ref="N154:O154"/>
    <mergeCell ref="P154:Q154"/>
    <mergeCell ref="R154:S154"/>
    <mergeCell ref="T155:U155"/>
    <mergeCell ref="V155:X155"/>
    <mergeCell ref="Y155:Z155"/>
    <mergeCell ref="C155:D155"/>
    <mergeCell ref="E155:F155"/>
    <mergeCell ref="G155:H155"/>
    <mergeCell ref="I155:M155"/>
    <mergeCell ref="N155:O155"/>
    <mergeCell ref="P155:Q155"/>
    <mergeCell ref="R155:S155"/>
    <mergeCell ref="T156:U156"/>
    <mergeCell ref="V156:X156"/>
    <mergeCell ref="Y156:Z156"/>
    <mergeCell ref="C156:D156"/>
    <mergeCell ref="E156:F156"/>
    <mergeCell ref="G156:H156"/>
    <mergeCell ref="I156:M156"/>
    <mergeCell ref="N156:O156"/>
    <mergeCell ref="P156:Q156"/>
    <mergeCell ref="R156:S156"/>
    <mergeCell ref="T157:U157"/>
    <mergeCell ref="V157:X157"/>
    <mergeCell ref="Y157:Z157"/>
    <mergeCell ref="C157:D157"/>
    <mergeCell ref="E157:F157"/>
    <mergeCell ref="G157:H157"/>
    <mergeCell ref="I157:M157"/>
    <mergeCell ref="N157:O157"/>
    <mergeCell ref="P157:Q157"/>
    <mergeCell ref="R157:S157"/>
    <mergeCell ref="T158:U158"/>
    <mergeCell ref="V158:X158"/>
    <mergeCell ref="Y158:Z158"/>
    <mergeCell ref="C158:D158"/>
    <mergeCell ref="E158:F158"/>
    <mergeCell ref="G158:H158"/>
    <mergeCell ref="I158:M158"/>
    <mergeCell ref="N158:O158"/>
    <mergeCell ref="P158:Q158"/>
    <mergeCell ref="R158:S158"/>
    <mergeCell ref="T159:U159"/>
    <mergeCell ref="V159:X159"/>
    <mergeCell ref="Y159:Z159"/>
    <mergeCell ref="C159:D159"/>
    <mergeCell ref="E159:F159"/>
    <mergeCell ref="G159:H159"/>
    <mergeCell ref="I159:M159"/>
    <mergeCell ref="N159:O159"/>
    <mergeCell ref="P159:Q159"/>
    <mergeCell ref="R159:S159"/>
    <mergeCell ref="T160:U160"/>
    <mergeCell ref="V160:X160"/>
    <mergeCell ref="Y160:Z160"/>
    <mergeCell ref="C160:D160"/>
    <mergeCell ref="E160:F160"/>
    <mergeCell ref="G160:H160"/>
    <mergeCell ref="I160:M160"/>
    <mergeCell ref="N160:O160"/>
    <mergeCell ref="P160:Q160"/>
    <mergeCell ref="R160:S160"/>
    <mergeCell ref="T161:U161"/>
    <mergeCell ref="V161:X161"/>
    <mergeCell ref="Y161:Z161"/>
    <mergeCell ref="C161:D161"/>
    <mergeCell ref="E161:F161"/>
    <mergeCell ref="G161:H161"/>
    <mergeCell ref="I161:M161"/>
    <mergeCell ref="N161:O161"/>
    <mergeCell ref="P161:Q161"/>
    <mergeCell ref="R161:S161"/>
    <mergeCell ref="T162:U162"/>
    <mergeCell ref="V162:X162"/>
    <mergeCell ref="Y162:Z162"/>
    <mergeCell ref="C162:D162"/>
    <mergeCell ref="E162:F162"/>
    <mergeCell ref="G162:H162"/>
    <mergeCell ref="I162:M162"/>
    <mergeCell ref="N162:O162"/>
    <mergeCell ref="P162:Q162"/>
    <mergeCell ref="R162:S162"/>
    <mergeCell ref="T163:U163"/>
    <mergeCell ref="V163:X163"/>
    <mergeCell ref="Y163:Z163"/>
    <mergeCell ref="C163:D163"/>
    <mergeCell ref="E163:F163"/>
    <mergeCell ref="G163:H163"/>
    <mergeCell ref="I163:M163"/>
    <mergeCell ref="N163:O163"/>
    <mergeCell ref="P163:Q163"/>
    <mergeCell ref="R163:S163"/>
    <mergeCell ref="T164:U164"/>
    <mergeCell ref="V164:X164"/>
    <mergeCell ref="Y164:Z164"/>
    <mergeCell ref="C164:D164"/>
    <mergeCell ref="E164:F164"/>
    <mergeCell ref="G164:H164"/>
    <mergeCell ref="I164:M164"/>
    <mergeCell ref="N164:O164"/>
    <mergeCell ref="P164:Q164"/>
    <mergeCell ref="R164:S164"/>
    <mergeCell ref="T165:U165"/>
    <mergeCell ref="V165:X165"/>
    <mergeCell ref="Y165:Z165"/>
    <mergeCell ref="C165:D165"/>
    <mergeCell ref="E165:F165"/>
    <mergeCell ref="G165:H165"/>
    <mergeCell ref="I165:M165"/>
    <mergeCell ref="N165:O165"/>
    <mergeCell ref="P165:Q165"/>
    <mergeCell ref="R165:S165"/>
    <mergeCell ref="T166:U166"/>
    <mergeCell ref="V166:X166"/>
    <mergeCell ref="Y166:Z166"/>
    <mergeCell ref="C166:D166"/>
    <mergeCell ref="E166:F166"/>
    <mergeCell ref="G166:H166"/>
    <mergeCell ref="I166:M166"/>
    <mergeCell ref="N166:O166"/>
    <mergeCell ref="P166:Q166"/>
    <mergeCell ref="R166:S166"/>
    <mergeCell ref="T167:U167"/>
    <mergeCell ref="V167:X167"/>
    <mergeCell ref="Y167:Z167"/>
    <mergeCell ref="C167:D167"/>
    <mergeCell ref="E167:F167"/>
    <mergeCell ref="G167:H167"/>
    <mergeCell ref="I167:M167"/>
    <mergeCell ref="N167:O167"/>
    <mergeCell ref="P167:Q167"/>
    <mergeCell ref="R167:S167"/>
    <mergeCell ref="T168:U168"/>
    <mergeCell ref="V168:X168"/>
    <mergeCell ref="Y168:Z168"/>
    <mergeCell ref="C168:D168"/>
    <mergeCell ref="E168:F168"/>
    <mergeCell ref="G168:H168"/>
    <mergeCell ref="I168:M168"/>
    <mergeCell ref="N168:O168"/>
    <mergeCell ref="P168:Q168"/>
    <mergeCell ref="R168:S168"/>
    <mergeCell ref="T169:U169"/>
    <mergeCell ref="V169:X169"/>
    <mergeCell ref="Y169:Z169"/>
    <mergeCell ref="C169:D169"/>
    <mergeCell ref="E169:F169"/>
    <mergeCell ref="G169:H169"/>
    <mergeCell ref="I169:M169"/>
    <mergeCell ref="N169:O169"/>
    <mergeCell ref="P169:Q169"/>
    <mergeCell ref="R169:S169"/>
    <mergeCell ref="T170:U170"/>
    <mergeCell ref="V170:X170"/>
    <mergeCell ref="Y170:Z170"/>
    <mergeCell ref="C170:D170"/>
    <mergeCell ref="E170:F170"/>
    <mergeCell ref="G170:H170"/>
    <mergeCell ref="I170:M170"/>
    <mergeCell ref="N170:O170"/>
    <mergeCell ref="P170:Q170"/>
    <mergeCell ref="R170:S170"/>
    <mergeCell ref="T171:U171"/>
    <mergeCell ref="V171:X171"/>
    <mergeCell ref="Y171:Z171"/>
    <mergeCell ref="C171:D171"/>
    <mergeCell ref="E171:F171"/>
    <mergeCell ref="G171:H171"/>
    <mergeCell ref="I171:M171"/>
    <mergeCell ref="N171:O171"/>
    <mergeCell ref="P171:Q171"/>
    <mergeCell ref="R171:S171"/>
    <mergeCell ref="T172:U172"/>
    <mergeCell ref="V172:X172"/>
    <mergeCell ref="Y172:Z172"/>
    <mergeCell ref="C172:D172"/>
    <mergeCell ref="E172:F172"/>
    <mergeCell ref="G172:H172"/>
    <mergeCell ref="I172:M172"/>
    <mergeCell ref="N172:O172"/>
    <mergeCell ref="P172:Q172"/>
    <mergeCell ref="R172:S172"/>
    <mergeCell ref="T173:U173"/>
    <mergeCell ref="V173:X173"/>
    <mergeCell ref="Y173:Z173"/>
    <mergeCell ref="C173:D173"/>
    <mergeCell ref="E173:F173"/>
    <mergeCell ref="G173:H173"/>
    <mergeCell ref="I173:M173"/>
    <mergeCell ref="N173:O173"/>
    <mergeCell ref="P173:Q173"/>
    <mergeCell ref="R173:S173"/>
    <mergeCell ref="T174:U174"/>
    <mergeCell ref="V174:X174"/>
    <mergeCell ref="Y174:Z174"/>
    <mergeCell ref="C174:D174"/>
    <mergeCell ref="E174:F174"/>
    <mergeCell ref="G174:H174"/>
    <mergeCell ref="I174:M174"/>
    <mergeCell ref="N174:O174"/>
    <mergeCell ref="P174:Q174"/>
    <mergeCell ref="R174:S174"/>
    <mergeCell ref="T175:U175"/>
    <mergeCell ref="V175:X175"/>
    <mergeCell ref="Y175:Z175"/>
    <mergeCell ref="C175:D175"/>
    <mergeCell ref="E175:F175"/>
    <mergeCell ref="G175:H175"/>
    <mergeCell ref="I175:M175"/>
    <mergeCell ref="N175:O175"/>
    <mergeCell ref="P175:Q175"/>
    <mergeCell ref="R175:S175"/>
    <mergeCell ref="T176:U176"/>
    <mergeCell ref="V176:X176"/>
    <mergeCell ref="Y176:Z176"/>
    <mergeCell ref="C176:D176"/>
    <mergeCell ref="E176:F176"/>
    <mergeCell ref="G176:H176"/>
    <mergeCell ref="I176:M176"/>
    <mergeCell ref="N176:O176"/>
    <mergeCell ref="P176:Q176"/>
    <mergeCell ref="R176:S176"/>
    <mergeCell ref="T177:U177"/>
    <mergeCell ref="V177:X177"/>
    <mergeCell ref="Y177:Z177"/>
    <mergeCell ref="C177:D177"/>
    <mergeCell ref="E177:F177"/>
    <mergeCell ref="G177:H177"/>
    <mergeCell ref="I177:M177"/>
    <mergeCell ref="N177:O177"/>
    <mergeCell ref="P177:Q177"/>
    <mergeCell ref="R177:S177"/>
    <mergeCell ref="T178:U178"/>
    <mergeCell ref="V178:X178"/>
    <mergeCell ref="Y178:Z178"/>
    <mergeCell ref="C178:D178"/>
    <mergeCell ref="E178:F178"/>
    <mergeCell ref="G178:H178"/>
    <mergeCell ref="I178:M178"/>
    <mergeCell ref="N178:O178"/>
    <mergeCell ref="P178:Q178"/>
    <mergeCell ref="R178:S178"/>
    <mergeCell ref="T179:U179"/>
    <mergeCell ref="V179:X179"/>
    <mergeCell ref="Y179:Z179"/>
    <mergeCell ref="C179:D179"/>
    <mergeCell ref="E179:F179"/>
    <mergeCell ref="G179:H179"/>
    <mergeCell ref="I179:M179"/>
    <mergeCell ref="N179:O179"/>
    <mergeCell ref="P179:Q179"/>
    <mergeCell ref="R179:S179"/>
    <mergeCell ref="T180:U180"/>
    <mergeCell ref="V180:X180"/>
    <mergeCell ref="Y180:Z180"/>
    <mergeCell ref="C180:D180"/>
    <mergeCell ref="E180:F180"/>
    <mergeCell ref="G180:H180"/>
    <mergeCell ref="I180:M180"/>
    <mergeCell ref="N180:O180"/>
    <mergeCell ref="P180:Q180"/>
    <mergeCell ref="R180:S180"/>
    <mergeCell ref="T181:U181"/>
    <mergeCell ref="V181:X181"/>
    <mergeCell ref="Y181:Z181"/>
    <mergeCell ref="C181:D181"/>
    <mergeCell ref="E181:F181"/>
    <mergeCell ref="G181:H181"/>
    <mergeCell ref="I181:M181"/>
    <mergeCell ref="N181:O181"/>
    <mergeCell ref="P181:Q181"/>
    <mergeCell ref="R181:S181"/>
    <mergeCell ref="T182:U182"/>
    <mergeCell ref="V182:X182"/>
    <mergeCell ref="Y182:Z182"/>
    <mergeCell ref="C182:D182"/>
    <mergeCell ref="E182:F182"/>
    <mergeCell ref="G182:H182"/>
    <mergeCell ref="I182:M182"/>
    <mergeCell ref="N182:O182"/>
    <mergeCell ref="P182:Q182"/>
    <mergeCell ref="R182:S182"/>
    <mergeCell ref="T183:U183"/>
    <mergeCell ref="V183:X183"/>
    <mergeCell ref="Y183:Z183"/>
    <mergeCell ref="C183:D183"/>
    <mergeCell ref="E183:F183"/>
    <mergeCell ref="G183:H183"/>
    <mergeCell ref="I183:M183"/>
    <mergeCell ref="N183:O183"/>
    <mergeCell ref="P183:Q183"/>
    <mergeCell ref="R183:S183"/>
    <mergeCell ref="T184:U184"/>
    <mergeCell ref="V184:X184"/>
    <mergeCell ref="Y184:Z184"/>
    <mergeCell ref="C184:D184"/>
    <mergeCell ref="E184:F184"/>
    <mergeCell ref="G184:H184"/>
    <mergeCell ref="I184:M184"/>
    <mergeCell ref="N184:O184"/>
    <mergeCell ref="P184:Q184"/>
    <mergeCell ref="R184:S184"/>
    <mergeCell ref="T185:U185"/>
    <mergeCell ref="V185:X185"/>
    <mergeCell ref="Y185:Z185"/>
    <mergeCell ref="C185:D185"/>
    <mergeCell ref="E185:F185"/>
    <mergeCell ref="G185:H185"/>
    <mergeCell ref="I185:M185"/>
    <mergeCell ref="N185:O185"/>
    <mergeCell ref="P185:Q185"/>
    <mergeCell ref="R185:S185"/>
    <mergeCell ref="T186:U186"/>
    <mergeCell ref="V186:X186"/>
    <mergeCell ref="Y186:Z186"/>
    <mergeCell ref="C186:D186"/>
    <mergeCell ref="E186:F186"/>
    <mergeCell ref="G186:H186"/>
    <mergeCell ref="I186:M186"/>
    <mergeCell ref="N186:O186"/>
    <mergeCell ref="P186:Q186"/>
    <mergeCell ref="R186:S186"/>
    <mergeCell ref="T187:U187"/>
    <mergeCell ref="V187:X187"/>
    <mergeCell ref="Y187:Z187"/>
    <mergeCell ref="C187:D187"/>
    <mergeCell ref="E187:F187"/>
    <mergeCell ref="G187:H187"/>
    <mergeCell ref="I187:M187"/>
    <mergeCell ref="N187:O187"/>
    <mergeCell ref="P187:Q187"/>
    <mergeCell ref="R187:S187"/>
    <mergeCell ref="T188:U188"/>
    <mergeCell ref="V188:X188"/>
    <mergeCell ref="Y188:Z188"/>
    <mergeCell ref="C188:D188"/>
    <mergeCell ref="E188:F188"/>
    <mergeCell ref="G188:H188"/>
    <mergeCell ref="I188:M188"/>
    <mergeCell ref="N188:O188"/>
    <mergeCell ref="P188:Q188"/>
    <mergeCell ref="R188:S188"/>
    <mergeCell ref="T189:U189"/>
    <mergeCell ref="V189:X189"/>
    <mergeCell ref="Y189:Z189"/>
    <mergeCell ref="C189:D189"/>
    <mergeCell ref="E189:F189"/>
    <mergeCell ref="G189:H189"/>
    <mergeCell ref="I189:M189"/>
    <mergeCell ref="N189:O189"/>
    <mergeCell ref="P189:Q189"/>
    <mergeCell ref="R189:S189"/>
    <mergeCell ref="T190:U190"/>
    <mergeCell ref="V190:X190"/>
    <mergeCell ref="Y190:Z190"/>
    <mergeCell ref="C190:D190"/>
    <mergeCell ref="E190:F190"/>
    <mergeCell ref="G190:H190"/>
    <mergeCell ref="I190:M190"/>
    <mergeCell ref="N190:O190"/>
    <mergeCell ref="P190:Q190"/>
    <mergeCell ref="R190:S190"/>
    <mergeCell ref="T191:U191"/>
    <mergeCell ref="V191:X191"/>
    <mergeCell ref="Y191:Z191"/>
    <mergeCell ref="C191:D191"/>
    <mergeCell ref="E191:F191"/>
    <mergeCell ref="G191:H191"/>
    <mergeCell ref="I191:M191"/>
    <mergeCell ref="N191:O191"/>
    <mergeCell ref="P191:Q191"/>
    <mergeCell ref="R191:S191"/>
    <mergeCell ref="T192:U192"/>
    <mergeCell ref="V192:X192"/>
    <mergeCell ref="Y192:Z192"/>
    <mergeCell ref="C192:D192"/>
    <mergeCell ref="E192:F192"/>
    <mergeCell ref="G192:H192"/>
    <mergeCell ref="I192:M192"/>
    <mergeCell ref="N192:O192"/>
    <mergeCell ref="P192:Q192"/>
    <mergeCell ref="R192:S192"/>
    <mergeCell ref="T193:U193"/>
    <mergeCell ref="V193:X193"/>
    <mergeCell ref="Y193:Z193"/>
    <mergeCell ref="C193:D193"/>
    <mergeCell ref="E193:F193"/>
    <mergeCell ref="G193:H193"/>
    <mergeCell ref="I193:M193"/>
    <mergeCell ref="N193:O193"/>
    <mergeCell ref="P193:Q193"/>
    <mergeCell ref="R193:S193"/>
    <mergeCell ref="T194:U194"/>
    <mergeCell ref="V194:X194"/>
    <mergeCell ref="Y194:Z194"/>
    <mergeCell ref="C194:D194"/>
    <mergeCell ref="E194:F194"/>
    <mergeCell ref="G194:H194"/>
    <mergeCell ref="I194:M194"/>
    <mergeCell ref="N194:O194"/>
    <mergeCell ref="P194:Q194"/>
    <mergeCell ref="R194:S194"/>
    <mergeCell ref="T195:U195"/>
    <mergeCell ref="V195:X195"/>
    <mergeCell ref="Y195:Z195"/>
    <mergeCell ref="C195:D195"/>
    <mergeCell ref="E195:F195"/>
    <mergeCell ref="G195:H195"/>
    <mergeCell ref="I195:M195"/>
    <mergeCell ref="N195:O195"/>
    <mergeCell ref="P195:Q195"/>
    <mergeCell ref="R195:S195"/>
    <mergeCell ref="T196:U196"/>
    <mergeCell ref="V196:X196"/>
    <mergeCell ref="Y196:Z196"/>
    <mergeCell ref="C196:D196"/>
    <mergeCell ref="E196:F196"/>
    <mergeCell ref="G196:H196"/>
    <mergeCell ref="I196:M196"/>
    <mergeCell ref="N196:O196"/>
    <mergeCell ref="P196:Q196"/>
    <mergeCell ref="R196:S196"/>
    <mergeCell ref="T197:U197"/>
    <mergeCell ref="V197:X197"/>
    <mergeCell ref="Y197:Z197"/>
    <mergeCell ref="C197:D197"/>
    <mergeCell ref="E197:F197"/>
    <mergeCell ref="G197:H197"/>
    <mergeCell ref="I197:M197"/>
    <mergeCell ref="N197:O197"/>
    <mergeCell ref="P197:Q197"/>
    <mergeCell ref="R197:S197"/>
    <mergeCell ref="T198:U198"/>
    <mergeCell ref="V198:X198"/>
    <mergeCell ref="Y198:Z198"/>
    <mergeCell ref="C198:D198"/>
    <mergeCell ref="E198:F198"/>
    <mergeCell ref="G198:H198"/>
    <mergeCell ref="I198:M198"/>
    <mergeCell ref="N198:O198"/>
    <mergeCell ref="P198:Q198"/>
    <mergeCell ref="R198:S198"/>
    <mergeCell ref="T199:U199"/>
    <mergeCell ref="V199:X199"/>
    <mergeCell ref="Y199:Z199"/>
    <mergeCell ref="C199:D199"/>
    <mergeCell ref="E199:F199"/>
    <mergeCell ref="G199:H199"/>
    <mergeCell ref="I199:M199"/>
    <mergeCell ref="N199:O199"/>
    <mergeCell ref="P199:Q199"/>
    <mergeCell ref="R199:S199"/>
    <mergeCell ref="T200:U200"/>
    <mergeCell ref="V200:X200"/>
    <mergeCell ref="Y200:Z200"/>
    <mergeCell ref="C200:D200"/>
    <mergeCell ref="E200:F200"/>
    <mergeCell ref="G200:H200"/>
    <mergeCell ref="I200:M200"/>
    <mergeCell ref="N200:O200"/>
    <mergeCell ref="P200:Q200"/>
    <mergeCell ref="R200:S200"/>
    <mergeCell ref="T201:U201"/>
    <mergeCell ref="V201:X201"/>
    <mergeCell ref="Y201:Z201"/>
    <mergeCell ref="C201:D201"/>
    <mergeCell ref="E201:F201"/>
    <mergeCell ref="G201:H201"/>
    <mergeCell ref="I201:M201"/>
    <mergeCell ref="N201:O201"/>
    <mergeCell ref="P201:Q201"/>
    <mergeCell ref="R201:S201"/>
    <mergeCell ref="T202:U202"/>
    <mergeCell ref="V202:X202"/>
    <mergeCell ref="Y202:Z202"/>
    <mergeCell ref="C202:D202"/>
    <mergeCell ref="E202:F202"/>
    <mergeCell ref="G202:H202"/>
    <mergeCell ref="I202:M202"/>
    <mergeCell ref="N202:O202"/>
    <mergeCell ref="P202:Q202"/>
    <mergeCell ref="R202:S202"/>
    <mergeCell ref="T203:U203"/>
    <mergeCell ref="V203:X203"/>
    <mergeCell ref="Y203:Z203"/>
    <mergeCell ref="C203:D203"/>
    <mergeCell ref="E203:F203"/>
    <mergeCell ref="G203:H203"/>
    <mergeCell ref="I203:M203"/>
    <mergeCell ref="N203:O203"/>
    <mergeCell ref="P203:Q203"/>
    <mergeCell ref="R203:S203"/>
    <mergeCell ref="T204:U204"/>
    <mergeCell ref="V204:X204"/>
    <mergeCell ref="Y204:Z204"/>
    <mergeCell ref="C204:D204"/>
    <mergeCell ref="E204:F204"/>
    <mergeCell ref="G204:H204"/>
    <mergeCell ref="I204:M204"/>
    <mergeCell ref="N204:O204"/>
    <mergeCell ref="P204:Q204"/>
    <mergeCell ref="R204:S204"/>
    <mergeCell ref="T205:U205"/>
    <mergeCell ref="V205:X205"/>
    <mergeCell ref="Y205:Z205"/>
    <mergeCell ref="C205:D205"/>
    <mergeCell ref="E205:F205"/>
    <mergeCell ref="G205:H205"/>
    <mergeCell ref="I205:M205"/>
    <mergeCell ref="N205:O205"/>
    <mergeCell ref="P205:Q205"/>
    <mergeCell ref="R205:S205"/>
    <mergeCell ref="T206:U206"/>
    <mergeCell ref="V206:X206"/>
    <mergeCell ref="Y206:Z206"/>
    <mergeCell ref="C206:D206"/>
    <mergeCell ref="E206:F206"/>
    <mergeCell ref="G206:H206"/>
    <mergeCell ref="I206:M206"/>
    <mergeCell ref="N206:O206"/>
    <mergeCell ref="P206:Q206"/>
    <mergeCell ref="R206:S206"/>
    <mergeCell ref="T207:U207"/>
    <mergeCell ref="V207:X207"/>
    <mergeCell ref="Y207:Z207"/>
    <mergeCell ref="C207:D207"/>
    <mergeCell ref="E207:F207"/>
    <mergeCell ref="G207:H207"/>
    <mergeCell ref="I207:M207"/>
    <mergeCell ref="N207:O207"/>
    <mergeCell ref="P207:Q207"/>
    <mergeCell ref="R207:S207"/>
    <mergeCell ref="T208:U208"/>
    <mergeCell ref="V208:X208"/>
    <mergeCell ref="Y208:Z208"/>
    <mergeCell ref="C208:D208"/>
    <mergeCell ref="E208:F208"/>
    <mergeCell ref="G208:H208"/>
    <mergeCell ref="I208:M208"/>
    <mergeCell ref="N208:O208"/>
    <mergeCell ref="P208:Q208"/>
    <mergeCell ref="R208:S208"/>
    <mergeCell ref="T209:U209"/>
    <mergeCell ref="V209:X209"/>
    <mergeCell ref="Y209:Z209"/>
    <mergeCell ref="C209:D209"/>
    <mergeCell ref="E209:F209"/>
    <mergeCell ref="G209:H209"/>
    <mergeCell ref="I209:M209"/>
    <mergeCell ref="N209:O209"/>
    <mergeCell ref="P209:Q209"/>
    <mergeCell ref="R209:S209"/>
    <mergeCell ref="T210:U210"/>
    <mergeCell ref="V210:X210"/>
    <mergeCell ref="Y210:Z210"/>
    <mergeCell ref="C210:D210"/>
    <mergeCell ref="E210:F210"/>
    <mergeCell ref="G210:H210"/>
    <mergeCell ref="I210:M210"/>
    <mergeCell ref="N210:O210"/>
    <mergeCell ref="P210:Q210"/>
    <mergeCell ref="R210:S210"/>
    <mergeCell ref="T211:U211"/>
    <mergeCell ref="V211:X211"/>
    <mergeCell ref="Y211:Z211"/>
    <mergeCell ref="C211:D211"/>
    <mergeCell ref="E211:F211"/>
    <mergeCell ref="G211:H211"/>
    <mergeCell ref="I211:M211"/>
    <mergeCell ref="N211:O211"/>
    <mergeCell ref="P211:Q211"/>
    <mergeCell ref="R211:S211"/>
    <mergeCell ref="T212:U212"/>
    <mergeCell ref="V212:X212"/>
    <mergeCell ref="Y212:Z212"/>
    <mergeCell ref="C212:D212"/>
    <mergeCell ref="E212:F212"/>
    <mergeCell ref="G212:H212"/>
    <mergeCell ref="I212:M212"/>
    <mergeCell ref="N212:O212"/>
    <mergeCell ref="P212:Q212"/>
    <mergeCell ref="R212:S212"/>
    <mergeCell ref="T213:U213"/>
    <mergeCell ref="V213:X213"/>
    <mergeCell ref="Y213:Z213"/>
    <mergeCell ref="C213:D213"/>
    <mergeCell ref="E213:F213"/>
    <mergeCell ref="G213:H213"/>
    <mergeCell ref="I213:M213"/>
    <mergeCell ref="N213:O213"/>
    <mergeCell ref="P213:Q213"/>
    <mergeCell ref="R213:S213"/>
    <mergeCell ref="T214:U214"/>
    <mergeCell ref="V214:X214"/>
    <mergeCell ref="Y214:Z214"/>
    <mergeCell ref="C214:D214"/>
    <mergeCell ref="E214:F214"/>
    <mergeCell ref="G214:H214"/>
    <mergeCell ref="I214:M214"/>
    <mergeCell ref="N214:O214"/>
    <mergeCell ref="P214:Q214"/>
    <mergeCell ref="R214:S214"/>
    <mergeCell ref="T215:U215"/>
    <mergeCell ref="V215:X215"/>
    <mergeCell ref="Y215:Z215"/>
    <mergeCell ref="C215:D215"/>
    <mergeCell ref="E215:F215"/>
    <mergeCell ref="G215:H215"/>
    <mergeCell ref="I215:M215"/>
    <mergeCell ref="N215:O215"/>
    <mergeCell ref="P215:Q215"/>
    <mergeCell ref="R215:S215"/>
    <mergeCell ref="T216:U216"/>
    <mergeCell ref="V216:X216"/>
    <mergeCell ref="Y216:Z216"/>
    <mergeCell ref="C216:D216"/>
    <mergeCell ref="E216:F216"/>
    <mergeCell ref="G216:H216"/>
    <mergeCell ref="I216:M216"/>
    <mergeCell ref="N216:O216"/>
    <mergeCell ref="P216:Q216"/>
    <mergeCell ref="R216:S216"/>
    <mergeCell ref="T217:U217"/>
    <mergeCell ref="V217:X217"/>
    <mergeCell ref="Y217:Z217"/>
    <mergeCell ref="C217:D217"/>
    <mergeCell ref="E217:F217"/>
    <mergeCell ref="G217:H217"/>
    <mergeCell ref="I217:M217"/>
    <mergeCell ref="N217:O217"/>
    <mergeCell ref="P217:Q217"/>
    <mergeCell ref="R217:S217"/>
    <mergeCell ref="T218:U218"/>
    <mergeCell ref="V218:X218"/>
    <mergeCell ref="Y218:Z218"/>
    <mergeCell ref="C218:D218"/>
    <mergeCell ref="E218:F218"/>
    <mergeCell ref="G218:H218"/>
    <mergeCell ref="I218:M218"/>
    <mergeCell ref="N218:O218"/>
    <mergeCell ref="P218:Q218"/>
    <mergeCell ref="R218:S218"/>
    <mergeCell ref="T219:U219"/>
    <mergeCell ref="V219:X219"/>
    <mergeCell ref="Y219:Z219"/>
    <mergeCell ref="C219:D219"/>
    <mergeCell ref="E219:F219"/>
    <mergeCell ref="G219:H219"/>
    <mergeCell ref="I219:M219"/>
    <mergeCell ref="N219:O219"/>
    <mergeCell ref="P219:Q219"/>
    <mergeCell ref="R219:S219"/>
    <mergeCell ref="T220:U220"/>
    <mergeCell ref="V220:X220"/>
    <mergeCell ref="Y220:Z220"/>
    <mergeCell ref="C220:D220"/>
    <mergeCell ref="E220:F220"/>
    <mergeCell ref="G220:H220"/>
    <mergeCell ref="I220:M220"/>
    <mergeCell ref="N220:O220"/>
    <mergeCell ref="P220:Q220"/>
    <mergeCell ref="R220:S220"/>
    <mergeCell ref="T221:U221"/>
    <mergeCell ref="V221:X221"/>
    <mergeCell ref="Y221:Z221"/>
    <mergeCell ref="C221:D221"/>
    <mergeCell ref="E221:F221"/>
    <mergeCell ref="G221:H221"/>
    <mergeCell ref="I221:M221"/>
    <mergeCell ref="N221:O221"/>
    <mergeCell ref="P221:Q221"/>
    <mergeCell ref="R221:S221"/>
    <mergeCell ref="T222:U222"/>
    <mergeCell ref="V222:X222"/>
    <mergeCell ref="Y222:Z222"/>
    <mergeCell ref="C222:D222"/>
    <mergeCell ref="E222:F222"/>
    <mergeCell ref="G222:H222"/>
    <mergeCell ref="I222:M222"/>
    <mergeCell ref="N222:O222"/>
    <mergeCell ref="P222:Q222"/>
    <mergeCell ref="R222:S222"/>
    <mergeCell ref="T223:U223"/>
    <mergeCell ref="V223:X223"/>
    <mergeCell ref="Y223:Z223"/>
    <mergeCell ref="C223:D223"/>
    <mergeCell ref="E223:F223"/>
    <mergeCell ref="G223:H223"/>
    <mergeCell ref="I223:M223"/>
    <mergeCell ref="N223:O223"/>
    <mergeCell ref="P223:Q223"/>
    <mergeCell ref="R223:S223"/>
    <mergeCell ref="T224:U224"/>
    <mergeCell ref="V224:X224"/>
    <mergeCell ref="Y224:Z224"/>
    <mergeCell ref="C224:D224"/>
    <mergeCell ref="E224:F224"/>
    <mergeCell ref="G224:H224"/>
    <mergeCell ref="I224:M224"/>
    <mergeCell ref="N224:O224"/>
    <mergeCell ref="P224:Q224"/>
    <mergeCell ref="R224:S224"/>
    <mergeCell ref="T225:U225"/>
    <mergeCell ref="V225:X225"/>
    <mergeCell ref="Y225:Z225"/>
    <mergeCell ref="C225:D225"/>
    <mergeCell ref="E225:F225"/>
    <mergeCell ref="G225:H225"/>
    <mergeCell ref="I225:M225"/>
    <mergeCell ref="N225:O225"/>
    <mergeCell ref="P225:Q225"/>
    <mergeCell ref="R225:S225"/>
    <mergeCell ref="T226:U226"/>
    <mergeCell ref="V226:X226"/>
    <mergeCell ref="Y226:Z226"/>
    <mergeCell ref="C226:D226"/>
    <mergeCell ref="E226:F226"/>
    <mergeCell ref="G226:H226"/>
    <mergeCell ref="I226:M226"/>
    <mergeCell ref="N226:O226"/>
    <mergeCell ref="P226:Q226"/>
    <mergeCell ref="R226:S226"/>
    <mergeCell ref="T227:U227"/>
    <mergeCell ref="V227:X227"/>
    <mergeCell ref="Y227:Z227"/>
    <mergeCell ref="C227:D227"/>
    <mergeCell ref="E227:F227"/>
    <mergeCell ref="G227:H227"/>
    <mergeCell ref="I227:M227"/>
    <mergeCell ref="N227:O227"/>
    <mergeCell ref="P227:Q227"/>
    <mergeCell ref="R227:S227"/>
    <mergeCell ref="T228:U228"/>
    <mergeCell ref="V228:X228"/>
    <mergeCell ref="Y228:Z228"/>
    <mergeCell ref="C228:D228"/>
    <mergeCell ref="E228:F228"/>
    <mergeCell ref="G228:H228"/>
    <mergeCell ref="I228:M228"/>
    <mergeCell ref="N228:O228"/>
    <mergeCell ref="P228:Q228"/>
    <mergeCell ref="R228:S228"/>
    <mergeCell ref="T229:U229"/>
    <mergeCell ref="V229:X229"/>
    <mergeCell ref="Y229:Z229"/>
    <mergeCell ref="C229:D229"/>
    <mergeCell ref="E229:F229"/>
    <mergeCell ref="G229:H229"/>
    <mergeCell ref="I229:M229"/>
    <mergeCell ref="N229:O229"/>
    <mergeCell ref="P229:Q229"/>
    <mergeCell ref="R229:S229"/>
    <mergeCell ref="T230:U230"/>
    <mergeCell ref="V230:X230"/>
    <mergeCell ref="Y230:Z230"/>
    <mergeCell ref="C230:D230"/>
    <mergeCell ref="E230:F230"/>
    <mergeCell ref="G230:H230"/>
    <mergeCell ref="I230:M230"/>
    <mergeCell ref="N230:O230"/>
    <mergeCell ref="P230:Q230"/>
    <mergeCell ref="R230:S230"/>
    <mergeCell ref="T231:U231"/>
    <mergeCell ref="V231:X231"/>
    <mergeCell ref="Y231:Z231"/>
    <mergeCell ref="C231:D231"/>
    <mergeCell ref="E231:F231"/>
    <mergeCell ref="G231:H231"/>
    <mergeCell ref="I231:M231"/>
    <mergeCell ref="N231:O231"/>
    <mergeCell ref="P231:Q231"/>
    <mergeCell ref="R231:S231"/>
    <mergeCell ref="T232:U232"/>
    <mergeCell ref="V232:X232"/>
    <mergeCell ref="Y232:Z232"/>
    <mergeCell ref="C232:D232"/>
    <mergeCell ref="E232:F232"/>
    <mergeCell ref="G232:H232"/>
    <mergeCell ref="I232:M232"/>
    <mergeCell ref="N232:O232"/>
    <mergeCell ref="P232:Q232"/>
    <mergeCell ref="R232:S232"/>
    <mergeCell ref="T233:U233"/>
    <mergeCell ref="V233:X233"/>
    <mergeCell ref="Y233:Z233"/>
    <mergeCell ref="C233:D233"/>
    <mergeCell ref="E233:F233"/>
    <mergeCell ref="G233:H233"/>
    <mergeCell ref="I233:M233"/>
    <mergeCell ref="N233:O233"/>
    <mergeCell ref="P233:Q233"/>
    <mergeCell ref="R233:S233"/>
    <mergeCell ref="T234:U234"/>
    <mergeCell ref="V234:X234"/>
    <mergeCell ref="Y234:Z234"/>
    <mergeCell ref="C234:D234"/>
    <mergeCell ref="E234:F234"/>
    <mergeCell ref="G234:H234"/>
    <mergeCell ref="I234:M234"/>
    <mergeCell ref="N234:O234"/>
    <mergeCell ref="P234:Q234"/>
    <mergeCell ref="R234:S234"/>
    <mergeCell ref="T235:U235"/>
    <mergeCell ref="V235:X235"/>
    <mergeCell ref="Y235:Z235"/>
    <mergeCell ref="C235:D235"/>
    <mergeCell ref="E235:F235"/>
    <mergeCell ref="G235:H235"/>
    <mergeCell ref="I235:M235"/>
    <mergeCell ref="N235:O235"/>
    <mergeCell ref="P235:Q235"/>
    <mergeCell ref="R235:S235"/>
    <mergeCell ref="T236:U236"/>
    <mergeCell ref="V236:X236"/>
    <mergeCell ref="Y236:Z236"/>
    <mergeCell ref="C236:D236"/>
    <mergeCell ref="E236:F236"/>
    <mergeCell ref="G236:H236"/>
    <mergeCell ref="I236:M236"/>
    <mergeCell ref="N236:O236"/>
    <mergeCell ref="P236:Q236"/>
    <mergeCell ref="R236:S236"/>
    <mergeCell ref="T237:U237"/>
    <mergeCell ref="V237:X237"/>
    <mergeCell ref="Y237:Z237"/>
    <mergeCell ref="C237:D237"/>
    <mergeCell ref="E237:F237"/>
    <mergeCell ref="G237:H237"/>
    <mergeCell ref="I237:M237"/>
    <mergeCell ref="N237:O237"/>
    <mergeCell ref="P237:Q237"/>
    <mergeCell ref="R237:S237"/>
    <mergeCell ref="T238:U238"/>
    <mergeCell ref="V238:X238"/>
    <mergeCell ref="Y238:Z238"/>
    <mergeCell ref="C238:D238"/>
    <mergeCell ref="E238:F238"/>
    <mergeCell ref="G238:H238"/>
    <mergeCell ref="I238:M238"/>
    <mergeCell ref="N238:O238"/>
    <mergeCell ref="P238:Q238"/>
    <mergeCell ref="R238:S238"/>
    <mergeCell ref="T239:U239"/>
    <mergeCell ref="V239:X239"/>
    <mergeCell ref="Y239:Z239"/>
    <mergeCell ref="C239:D239"/>
    <mergeCell ref="E239:F239"/>
    <mergeCell ref="G239:H239"/>
    <mergeCell ref="I239:M239"/>
    <mergeCell ref="N239:O239"/>
    <mergeCell ref="P239:Q239"/>
    <mergeCell ref="R239:S239"/>
    <mergeCell ref="T240:U240"/>
    <mergeCell ref="V240:X240"/>
    <mergeCell ref="Y240:Z240"/>
    <mergeCell ref="C240:D240"/>
    <mergeCell ref="E240:F240"/>
    <mergeCell ref="G240:H240"/>
    <mergeCell ref="I240:M240"/>
    <mergeCell ref="N240:O240"/>
    <mergeCell ref="P240:Q240"/>
    <mergeCell ref="R240:S240"/>
    <mergeCell ref="T241:U241"/>
    <mergeCell ref="V241:X241"/>
    <mergeCell ref="Y241:Z241"/>
    <mergeCell ref="C241:D241"/>
    <mergeCell ref="E241:F241"/>
    <mergeCell ref="G241:H241"/>
    <mergeCell ref="I241:M241"/>
    <mergeCell ref="N241:O241"/>
    <mergeCell ref="P241:Q241"/>
    <mergeCell ref="R241:S241"/>
    <mergeCell ref="T242:U242"/>
    <mergeCell ref="V242:X242"/>
    <mergeCell ref="Y242:Z242"/>
    <mergeCell ref="C242:D242"/>
    <mergeCell ref="E242:F242"/>
    <mergeCell ref="G242:H242"/>
    <mergeCell ref="I242:M242"/>
    <mergeCell ref="N242:O242"/>
    <mergeCell ref="P242:Q242"/>
    <mergeCell ref="R242:S242"/>
    <mergeCell ref="T243:U243"/>
    <mergeCell ref="V243:X243"/>
    <mergeCell ref="Y243:Z243"/>
    <mergeCell ref="C243:D243"/>
    <mergeCell ref="E243:F243"/>
    <mergeCell ref="G243:H243"/>
    <mergeCell ref="I243:M243"/>
    <mergeCell ref="N243:O243"/>
    <mergeCell ref="P243:Q243"/>
    <mergeCell ref="R243:S243"/>
    <mergeCell ref="T244:U244"/>
    <mergeCell ref="V244:X244"/>
    <mergeCell ref="Y244:Z244"/>
    <mergeCell ref="C244:D244"/>
    <mergeCell ref="E244:F244"/>
    <mergeCell ref="G244:H244"/>
    <mergeCell ref="I244:M244"/>
    <mergeCell ref="N244:O244"/>
    <mergeCell ref="P244:Q244"/>
    <mergeCell ref="R244:S244"/>
    <mergeCell ref="T245:U245"/>
    <mergeCell ref="V245:X245"/>
    <mergeCell ref="Y245:Z245"/>
    <mergeCell ref="C245:D245"/>
    <mergeCell ref="E245:F245"/>
    <mergeCell ref="G245:H245"/>
    <mergeCell ref="I245:M245"/>
    <mergeCell ref="N245:O245"/>
    <mergeCell ref="P245:Q245"/>
    <mergeCell ref="R245:S245"/>
    <mergeCell ref="T246:U246"/>
    <mergeCell ref="V246:X246"/>
    <mergeCell ref="Y246:Z246"/>
    <mergeCell ref="C246:D246"/>
    <mergeCell ref="E246:F246"/>
    <mergeCell ref="G246:H246"/>
    <mergeCell ref="I246:M246"/>
    <mergeCell ref="N246:O246"/>
    <mergeCell ref="P246:Q246"/>
    <mergeCell ref="R246:S246"/>
    <mergeCell ref="T247:U247"/>
    <mergeCell ref="V247:X247"/>
    <mergeCell ref="Y247:Z247"/>
    <mergeCell ref="C247:D247"/>
    <mergeCell ref="E247:F247"/>
    <mergeCell ref="G247:H247"/>
    <mergeCell ref="I247:M247"/>
    <mergeCell ref="N247:O247"/>
    <mergeCell ref="P247:Q247"/>
    <mergeCell ref="R247:S247"/>
    <mergeCell ref="T248:U248"/>
    <mergeCell ref="V248:X248"/>
    <mergeCell ref="Y248:Z248"/>
    <mergeCell ref="C248:D248"/>
    <mergeCell ref="E248:F248"/>
    <mergeCell ref="G248:H248"/>
    <mergeCell ref="I248:M248"/>
    <mergeCell ref="N248:O248"/>
    <mergeCell ref="P248:Q248"/>
    <mergeCell ref="R248:S248"/>
    <mergeCell ref="T249:U249"/>
    <mergeCell ref="V249:X249"/>
    <mergeCell ref="Y249:Z249"/>
    <mergeCell ref="C249:D249"/>
    <mergeCell ref="E249:F249"/>
    <mergeCell ref="G249:H249"/>
    <mergeCell ref="I249:M249"/>
    <mergeCell ref="N249:O249"/>
    <mergeCell ref="P249:Q249"/>
    <mergeCell ref="R249:S249"/>
    <mergeCell ref="T250:U250"/>
    <mergeCell ref="V250:X250"/>
    <mergeCell ref="Y250:Z250"/>
    <mergeCell ref="C250:D250"/>
    <mergeCell ref="E250:F250"/>
    <mergeCell ref="G250:H250"/>
    <mergeCell ref="I250:M250"/>
    <mergeCell ref="N250:O250"/>
    <mergeCell ref="P250:Q250"/>
    <mergeCell ref="R250:S250"/>
    <mergeCell ref="T251:U251"/>
    <mergeCell ref="V251:X251"/>
    <mergeCell ref="Y251:Z251"/>
    <mergeCell ref="C251:D251"/>
    <mergeCell ref="E251:F251"/>
    <mergeCell ref="G251:H251"/>
    <mergeCell ref="I251:M251"/>
    <mergeCell ref="N251:O251"/>
    <mergeCell ref="P251:Q251"/>
    <mergeCell ref="R251:S251"/>
    <mergeCell ref="T252:U252"/>
    <mergeCell ref="V252:X252"/>
    <mergeCell ref="Y252:Z252"/>
    <mergeCell ref="C252:D252"/>
    <mergeCell ref="E252:F252"/>
    <mergeCell ref="G252:H252"/>
    <mergeCell ref="I252:M252"/>
    <mergeCell ref="N252:O252"/>
    <mergeCell ref="P252:Q252"/>
    <mergeCell ref="R252:S252"/>
    <mergeCell ref="T253:U253"/>
    <mergeCell ref="V253:X253"/>
    <mergeCell ref="Y253:Z253"/>
    <mergeCell ref="C253:D253"/>
    <mergeCell ref="E253:F253"/>
    <mergeCell ref="G253:H253"/>
    <mergeCell ref="I253:M253"/>
    <mergeCell ref="N253:O253"/>
    <mergeCell ref="P253:Q253"/>
    <mergeCell ref="R253:S253"/>
    <mergeCell ref="T254:U254"/>
    <mergeCell ref="V254:X254"/>
    <mergeCell ref="Y254:Z254"/>
    <mergeCell ref="C254:D254"/>
    <mergeCell ref="E254:F254"/>
    <mergeCell ref="G254:H254"/>
    <mergeCell ref="I254:M254"/>
    <mergeCell ref="N254:O254"/>
    <mergeCell ref="P254:Q254"/>
    <mergeCell ref="R254:S254"/>
    <mergeCell ref="T255:U255"/>
    <mergeCell ref="V255:X255"/>
    <mergeCell ref="Y255:Z255"/>
    <mergeCell ref="C255:D255"/>
    <mergeCell ref="E255:F255"/>
    <mergeCell ref="G255:H255"/>
    <mergeCell ref="I255:M255"/>
    <mergeCell ref="N255:O255"/>
    <mergeCell ref="P255:Q255"/>
    <mergeCell ref="R255:S255"/>
    <mergeCell ref="T256:U256"/>
    <mergeCell ref="V256:X256"/>
    <mergeCell ref="Y256:Z256"/>
    <mergeCell ref="C256:D256"/>
    <mergeCell ref="E256:F256"/>
    <mergeCell ref="G256:H256"/>
    <mergeCell ref="I256:M256"/>
    <mergeCell ref="N256:O256"/>
    <mergeCell ref="P256:Q256"/>
    <mergeCell ref="R256:S256"/>
    <mergeCell ref="T257:U257"/>
    <mergeCell ref="V257:X257"/>
    <mergeCell ref="Y257:Z257"/>
    <mergeCell ref="C257:D257"/>
    <mergeCell ref="E257:F257"/>
    <mergeCell ref="G257:H257"/>
    <mergeCell ref="I257:M257"/>
    <mergeCell ref="N257:O257"/>
    <mergeCell ref="P257:Q257"/>
    <mergeCell ref="R257:S257"/>
    <mergeCell ref="T258:U258"/>
    <mergeCell ref="V258:X258"/>
    <mergeCell ref="Y258:Z258"/>
    <mergeCell ref="C258:D258"/>
    <mergeCell ref="E258:F258"/>
    <mergeCell ref="G258:H258"/>
    <mergeCell ref="I258:M258"/>
    <mergeCell ref="N258:O258"/>
    <mergeCell ref="P258:Q258"/>
    <mergeCell ref="R258:S258"/>
    <mergeCell ref="T259:U259"/>
    <mergeCell ref="V259:X259"/>
    <mergeCell ref="Y259:Z259"/>
    <mergeCell ref="C259:D259"/>
    <mergeCell ref="E259:F259"/>
    <mergeCell ref="G259:H259"/>
    <mergeCell ref="I259:M259"/>
    <mergeCell ref="N259:O259"/>
    <mergeCell ref="P259:Q259"/>
    <mergeCell ref="R259:S259"/>
    <mergeCell ref="T260:U260"/>
    <mergeCell ref="V260:X260"/>
    <mergeCell ref="Y260:Z260"/>
    <mergeCell ref="C260:D260"/>
    <mergeCell ref="E260:F260"/>
    <mergeCell ref="G260:H260"/>
    <mergeCell ref="I260:M260"/>
    <mergeCell ref="N260:O260"/>
    <mergeCell ref="P260:Q260"/>
    <mergeCell ref="R260:S260"/>
    <mergeCell ref="T261:U261"/>
    <mergeCell ref="V261:X261"/>
    <mergeCell ref="Y261:Z261"/>
    <mergeCell ref="C261:D261"/>
    <mergeCell ref="E261:F261"/>
    <mergeCell ref="G261:H261"/>
    <mergeCell ref="I261:M261"/>
    <mergeCell ref="N261:O261"/>
    <mergeCell ref="P261:Q261"/>
    <mergeCell ref="R261:S261"/>
    <mergeCell ref="T262:U262"/>
    <mergeCell ref="V262:X262"/>
    <mergeCell ref="Y262:Z262"/>
    <mergeCell ref="C262:D262"/>
    <mergeCell ref="E262:F262"/>
    <mergeCell ref="G262:H262"/>
    <mergeCell ref="I262:M262"/>
    <mergeCell ref="N262:O262"/>
    <mergeCell ref="P262:Q262"/>
    <mergeCell ref="R262:S262"/>
    <mergeCell ref="T263:U263"/>
    <mergeCell ref="V263:X263"/>
    <mergeCell ref="Y263:Z263"/>
    <mergeCell ref="C263:D263"/>
    <mergeCell ref="E263:F263"/>
    <mergeCell ref="G263:H263"/>
    <mergeCell ref="I263:M263"/>
    <mergeCell ref="N263:O263"/>
    <mergeCell ref="P263:Q263"/>
    <mergeCell ref="R263:S263"/>
    <mergeCell ref="T264:U264"/>
    <mergeCell ref="V264:X264"/>
    <mergeCell ref="Y264:Z264"/>
    <mergeCell ref="C264:D264"/>
    <mergeCell ref="E264:F264"/>
    <mergeCell ref="G264:H264"/>
    <mergeCell ref="I264:M264"/>
    <mergeCell ref="N264:O264"/>
    <mergeCell ref="P264:Q264"/>
    <mergeCell ref="R264:S264"/>
    <mergeCell ref="T265:U265"/>
    <mergeCell ref="V265:X265"/>
    <mergeCell ref="Y265:Z265"/>
    <mergeCell ref="C265:D265"/>
    <mergeCell ref="E265:F265"/>
    <mergeCell ref="G265:H265"/>
    <mergeCell ref="I265:M265"/>
    <mergeCell ref="N265:O265"/>
    <mergeCell ref="P265:Q265"/>
    <mergeCell ref="R265:S265"/>
    <mergeCell ref="T266:U266"/>
    <mergeCell ref="V266:X266"/>
    <mergeCell ref="Y266:Z266"/>
    <mergeCell ref="C266:D266"/>
    <mergeCell ref="E266:F266"/>
    <mergeCell ref="G266:H266"/>
    <mergeCell ref="I266:M266"/>
    <mergeCell ref="N266:O266"/>
    <mergeCell ref="P266:Q266"/>
    <mergeCell ref="R266:S266"/>
    <mergeCell ref="T267:U267"/>
    <mergeCell ref="V267:X267"/>
    <mergeCell ref="Y267:Z267"/>
    <mergeCell ref="C267:D267"/>
    <mergeCell ref="E267:F267"/>
    <mergeCell ref="G267:H267"/>
    <mergeCell ref="I267:M267"/>
    <mergeCell ref="N267:O267"/>
    <mergeCell ref="P267:Q267"/>
    <mergeCell ref="R267:S267"/>
    <mergeCell ref="T268:U268"/>
    <mergeCell ref="V268:X268"/>
    <mergeCell ref="Y268:Z268"/>
    <mergeCell ref="C268:D268"/>
    <mergeCell ref="E268:F268"/>
    <mergeCell ref="G268:H268"/>
    <mergeCell ref="I268:M268"/>
    <mergeCell ref="N268:O268"/>
    <mergeCell ref="P268:Q268"/>
    <mergeCell ref="R268:S268"/>
    <mergeCell ref="T269:U269"/>
    <mergeCell ref="V269:X269"/>
    <mergeCell ref="Y269:Z269"/>
    <mergeCell ref="C269:D269"/>
    <mergeCell ref="E269:F269"/>
    <mergeCell ref="G269:H269"/>
    <mergeCell ref="I269:M269"/>
    <mergeCell ref="N269:O269"/>
    <mergeCell ref="P269:Q269"/>
    <mergeCell ref="R269:S269"/>
    <mergeCell ref="T270:U270"/>
    <mergeCell ref="V270:X270"/>
    <mergeCell ref="Y270:Z270"/>
    <mergeCell ref="C270:D270"/>
    <mergeCell ref="E270:F270"/>
    <mergeCell ref="G270:H270"/>
    <mergeCell ref="I270:M270"/>
    <mergeCell ref="N270:O270"/>
    <mergeCell ref="P270:Q270"/>
    <mergeCell ref="R270:S270"/>
    <mergeCell ref="T271:U271"/>
    <mergeCell ref="V271:X271"/>
    <mergeCell ref="Y271:Z271"/>
    <mergeCell ref="C271:D271"/>
    <mergeCell ref="E271:F271"/>
    <mergeCell ref="G271:H271"/>
    <mergeCell ref="I271:M271"/>
    <mergeCell ref="N271:O271"/>
    <mergeCell ref="P271:Q271"/>
    <mergeCell ref="R271:S271"/>
    <mergeCell ref="T272:U272"/>
    <mergeCell ref="V272:X272"/>
    <mergeCell ref="Y272:Z272"/>
    <mergeCell ref="C272:D272"/>
    <mergeCell ref="E272:F272"/>
    <mergeCell ref="G272:H272"/>
    <mergeCell ref="I272:M272"/>
    <mergeCell ref="N272:O272"/>
    <mergeCell ref="P272:Q272"/>
    <mergeCell ref="R272:S272"/>
    <mergeCell ref="T273:U273"/>
    <mergeCell ref="V273:X273"/>
    <mergeCell ref="Y273:Z273"/>
    <mergeCell ref="C273:D273"/>
    <mergeCell ref="E273:F273"/>
    <mergeCell ref="G273:H273"/>
    <mergeCell ref="I273:M273"/>
    <mergeCell ref="N273:O273"/>
    <mergeCell ref="P273:Q273"/>
    <mergeCell ref="R273:S273"/>
    <mergeCell ref="T274:U274"/>
    <mergeCell ref="V274:X274"/>
    <mergeCell ref="Y274:Z274"/>
    <mergeCell ref="C274:D274"/>
    <mergeCell ref="E274:F274"/>
    <mergeCell ref="G274:H274"/>
    <mergeCell ref="I274:M274"/>
    <mergeCell ref="N274:O274"/>
    <mergeCell ref="P274:Q274"/>
    <mergeCell ref="R274:S274"/>
    <mergeCell ref="T275:U275"/>
    <mergeCell ref="V275:X275"/>
    <mergeCell ref="Y275:Z275"/>
    <mergeCell ref="C275:D275"/>
    <mergeCell ref="E275:F275"/>
    <mergeCell ref="G275:H275"/>
    <mergeCell ref="I275:M275"/>
    <mergeCell ref="N275:O275"/>
    <mergeCell ref="P275:Q275"/>
    <mergeCell ref="R275:S275"/>
    <mergeCell ref="T276:U276"/>
    <mergeCell ref="V276:X276"/>
    <mergeCell ref="Y276:Z276"/>
    <mergeCell ref="C276:D276"/>
    <mergeCell ref="E276:F276"/>
    <mergeCell ref="G276:H276"/>
    <mergeCell ref="I276:M276"/>
    <mergeCell ref="N276:O276"/>
    <mergeCell ref="P276:Q276"/>
    <mergeCell ref="R276:S276"/>
    <mergeCell ref="T277:U277"/>
    <mergeCell ref="V277:X277"/>
    <mergeCell ref="Y277:Z277"/>
    <mergeCell ref="C277:D277"/>
    <mergeCell ref="E277:F277"/>
    <mergeCell ref="G277:H277"/>
    <mergeCell ref="I277:M277"/>
    <mergeCell ref="N277:O277"/>
    <mergeCell ref="P277:Q277"/>
    <mergeCell ref="R277:S277"/>
    <mergeCell ref="T278:U278"/>
    <mergeCell ref="V278:X278"/>
    <mergeCell ref="Y278:Z278"/>
    <mergeCell ref="C278:D278"/>
    <mergeCell ref="E278:F278"/>
    <mergeCell ref="G278:H278"/>
    <mergeCell ref="I278:M278"/>
    <mergeCell ref="N278:O278"/>
    <mergeCell ref="P278:Q278"/>
    <mergeCell ref="R278:S278"/>
    <mergeCell ref="T279:U279"/>
    <mergeCell ref="V279:X279"/>
    <mergeCell ref="Y279:Z279"/>
    <mergeCell ref="C279:D279"/>
    <mergeCell ref="E279:F279"/>
    <mergeCell ref="G279:H279"/>
    <mergeCell ref="I279:M279"/>
    <mergeCell ref="N279:O279"/>
    <mergeCell ref="P279:Q279"/>
    <mergeCell ref="R279:S279"/>
    <mergeCell ref="T280:U280"/>
    <mergeCell ref="V280:X280"/>
    <mergeCell ref="Y280:Z280"/>
    <mergeCell ref="C280:D280"/>
    <mergeCell ref="E280:F280"/>
    <mergeCell ref="G280:H280"/>
    <mergeCell ref="I280:M280"/>
    <mergeCell ref="N280:O280"/>
    <mergeCell ref="P280:Q280"/>
    <mergeCell ref="R280:S280"/>
    <mergeCell ref="T281:U281"/>
    <mergeCell ref="V281:X281"/>
    <mergeCell ref="Y281:Z281"/>
    <mergeCell ref="C281:D281"/>
    <mergeCell ref="E281:F281"/>
    <mergeCell ref="G281:H281"/>
    <mergeCell ref="I281:M281"/>
    <mergeCell ref="N281:O281"/>
    <mergeCell ref="P281:Q281"/>
    <mergeCell ref="R281:S281"/>
    <mergeCell ref="T282:U282"/>
    <mergeCell ref="V282:X282"/>
    <mergeCell ref="Y282:Z282"/>
    <mergeCell ref="C282:D282"/>
    <mergeCell ref="E282:F282"/>
    <mergeCell ref="G282:H282"/>
    <mergeCell ref="I282:M282"/>
    <mergeCell ref="N282:O282"/>
    <mergeCell ref="P282:Q282"/>
    <mergeCell ref="R282:S282"/>
    <mergeCell ref="T283:U283"/>
    <mergeCell ref="V283:X283"/>
    <mergeCell ref="Y283:Z283"/>
    <mergeCell ref="C283:D283"/>
    <mergeCell ref="E283:F283"/>
    <mergeCell ref="G283:H283"/>
    <mergeCell ref="I283:M283"/>
    <mergeCell ref="N283:O283"/>
    <mergeCell ref="P283:Q283"/>
    <mergeCell ref="R283:S283"/>
    <mergeCell ref="T284:U284"/>
    <mergeCell ref="V284:X284"/>
    <mergeCell ref="Y284:Z284"/>
    <mergeCell ref="C284:D284"/>
    <mergeCell ref="E284:F284"/>
    <mergeCell ref="G284:H284"/>
    <mergeCell ref="I284:M284"/>
    <mergeCell ref="N284:O284"/>
    <mergeCell ref="P284:Q284"/>
    <mergeCell ref="R284:S284"/>
    <mergeCell ref="T285:U285"/>
    <mergeCell ref="V285:X285"/>
    <mergeCell ref="Y285:Z285"/>
    <mergeCell ref="C285:D285"/>
    <mergeCell ref="E285:F285"/>
    <mergeCell ref="G285:H285"/>
    <mergeCell ref="I285:M285"/>
    <mergeCell ref="N285:O285"/>
    <mergeCell ref="P285:Q285"/>
    <mergeCell ref="R285:S285"/>
    <mergeCell ref="T286:U286"/>
    <mergeCell ref="V286:X286"/>
    <mergeCell ref="Y286:Z286"/>
    <mergeCell ref="C286:D286"/>
    <mergeCell ref="E286:F286"/>
    <mergeCell ref="G286:H286"/>
    <mergeCell ref="I286:M286"/>
    <mergeCell ref="N286:O286"/>
    <mergeCell ref="P286:Q286"/>
    <mergeCell ref="R286:S286"/>
    <mergeCell ref="T287:U287"/>
    <mergeCell ref="V287:X287"/>
    <mergeCell ref="Y287:Z287"/>
    <mergeCell ref="C287:D287"/>
    <mergeCell ref="E287:F287"/>
    <mergeCell ref="G287:H287"/>
    <mergeCell ref="I287:M287"/>
    <mergeCell ref="N287:O287"/>
    <mergeCell ref="P287:Q287"/>
    <mergeCell ref="R287:S287"/>
    <mergeCell ref="T288:U288"/>
    <mergeCell ref="V288:X288"/>
    <mergeCell ref="Y288:Z288"/>
    <mergeCell ref="C288:D288"/>
    <mergeCell ref="E288:F288"/>
    <mergeCell ref="G288:H288"/>
    <mergeCell ref="I288:M288"/>
    <mergeCell ref="N288:O288"/>
    <mergeCell ref="P288:Q288"/>
    <mergeCell ref="R288:S288"/>
    <mergeCell ref="T289:U289"/>
    <mergeCell ref="V289:X289"/>
    <mergeCell ref="Y289:Z289"/>
    <mergeCell ref="C289:D289"/>
    <mergeCell ref="E289:F289"/>
    <mergeCell ref="G289:H289"/>
    <mergeCell ref="I289:M289"/>
    <mergeCell ref="N289:O289"/>
    <mergeCell ref="P289:Q289"/>
    <mergeCell ref="R289:S289"/>
    <mergeCell ref="T290:U290"/>
    <mergeCell ref="V290:X290"/>
    <mergeCell ref="Y290:Z290"/>
    <mergeCell ref="C290:D290"/>
    <mergeCell ref="E290:F290"/>
    <mergeCell ref="G290:H290"/>
    <mergeCell ref="I290:M290"/>
    <mergeCell ref="N290:O290"/>
    <mergeCell ref="P290:Q290"/>
    <mergeCell ref="R290:S290"/>
    <mergeCell ref="T291:U291"/>
    <mergeCell ref="V291:X291"/>
    <mergeCell ref="Y291:Z291"/>
    <mergeCell ref="C291:D291"/>
    <mergeCell ref="E291:F291"/>
    <mergeCell ref="G291:H291"/>
    <mergeCell ref="I291:M291"/>
    <mergeCell ref="N291:O291"/>
    <mergeCell ref="P291:Q291"/>
    <mergeCell ref="R291:S291"/>
    <mergeCell ref="T292:U292"/>
    <mergeCell ref="V292:X292"/>
    <mergeCell ref="Y292:Z292"/>
    <mergeCell ref="C292:D292"/>
    <mergeCell ref="E292:F292"/>
    <mergeCell ref="G292:H292"/>
    <mergeCell ref="I292:M292"/>
    <mergeCell ref="N292:O292"/>
    <mergeCell ref="P292:Q292"/>
    <mergeCell ref="R292:S292"/>
    <mergeCell ref="T293:U293"/>
    <mergeCell ref="V293:X293"/>
    <mergeCell ref="Y293:Z293"/>
    <mergeCell ref="C293:D293"/>
    <mergeCell ref="E293:F293"/>
    <mergeCell ref="G293:H293"/>
    <mergeCell ref="I293:M293"/>
    <mergeCell ref="N293:O293"/>
    <mergeCell ref="P293:Q293"/>
    <mergeCell ref="R293:S293"/>
    <mergeCell ref="T294:U294"/>
    <mergeCell ref="V294:X294"/>
    <mergeCell ref="Y294:Z294"/>
    <mergeCell ref="C294:D294"/>
    <mergeCell ref="E294:F294"/>
    <mergeCell ref="G294:H294"/>
    <mergeCell ref="I294:M294"/>
    <mergeCell ref="N294:O294"/>
    <mergeCell ref="P294:Q294"/>
    <mergeCell ref="R294:S294"/>
    <mergeCell ref="T295:U295"/>
    <mergeCell ref="V295:X295"/>
    <mergeCell ref="Y295:Z295"/>
    <mergeCell ref="C295:D295"/>
    <mergeCell ref="E295:F295"/>
    <mergeCell ref="G295:H295"/>
    <mergeCell ref="I295:M295"/>
    <mergeCell ref="N295:O295"/>
    <mergeCell ref="P295:Q295"/>
    <mergeCell ref="R295:S295"/>
    <mergeCell ref="T296:U296"/>
    <mergeCell ref="V296:X296"/>
    <mergeCell ref="Y296:Z296"/>
    <mergeCell ref="C296:D296"/>
    <mergeCell ref="E296:F296"/>
    <mergeCell ref="G296:H296"/>
    <mergeCell ref="I296:M296"/>
    <mergeCell ref="N296:O296"/>
    <mergeCell ref="P296:Q296"/>
    <mergeCell ref="R296:S296"/>
    <mergeCell ref="T297:U297"/>
    <mergeCell ref="V297:X297"/>
    <mergeCell ref="Y297:Z297"/>
    <mergeCell ref="C297:D297"/>
    <mergeCell ref="E297:F297"/>
    <mergeCell ref="G297:H297"/>
    <mergeCell ref="I297:M297"/>
    <mergeCell ref="N297:O297"/>
    <mergeCell ref="P297:Q297"/>
    <mergeCell ref="R297:S297"/>
    <mergeCell ref="T298:U298"/>
    <mergeCell ref="V298:X298"/>
    <mergeCell ref="Y298:Z298"/>
    <mergeCell ref="C298:D298"/>
    <mergeCell ref="E298:F298"/>
    <mergeCell ref="G298:H298"/>
    <mergeCell ref="I298:M298"/>
    <mergeCell ref="N298:O298"/>
    <mergeCell ref="P298:Q298"/>
    <mergeCell ref="R298:S298"/>
    <mergeCell ref="T299:U299"/>
    <mergeCell ref="V299:X299"/>
    <mergeCell ref="Y299:Z299"/>
    <mergeCell ref="C299:D299"/>
    <mergeCell ref="E299:F299"/>
    <mergeCell ref="G299:H299"/>
    <mergeCell ref="I299:M299"/>
    <mergeCell ref="N299:O299"/>
    <mergeCell ref="P299:Q299"/>
    <mergeCell ref="R299:S299"/>
    <mergeCell ref="T300:U300"/>
    <mergeCell ref="V300:X300"/>
    <mergeCell ref="Y300:Z300"/>
    <mergeCell ref="C300:D300"/>
    <mergeCell ref="E300:F300"/>
    <mergeCell ref="G300:H300"/>
    <mergeCell ref="I300:M300"/>
    <mergeCell ref="N300:O300"/>
    <mergeCell ref="P300:Q300"/>
    <mergeCell ref="R300:S300"/>
    <mergeCell ref="T301:U301"/>
    <mergeCell ref="V301:X301"/>
    <mergeCell ref="Y301:Z301"/>
    <mergeCell ref="C301:D301"/>
    <mergeCell ref="E301:F301"/>
    <mergeCell ref="G301:H301"/>
    <mergeCell ref="I301:M301"/>
    <mergeCell ref="N301:O301"/>
    <mergeCell ref="P301:Q301"/>
    <mergeCell ref="R301:S301"/>
    <mergeCell ref="T302:U302"/>
    <mergeCell ref="V302:X302"/>
    <mergeCell ref="Y302:Z302"/>
    <mergeCell ref="C302:D302"/>
    <mergeCell ref="E302:F302"/>
    <mergeCell ref="G302:H302"/>
    <mergeCell ref="I302:M302"/>
    <mergeCell ref="N302:O302"/>
    <mergeCell ref="P302:Q302"/>
    <mergeCell ref="R302:S302"/>
    <mergeCell ref="T303:U303"/>
    <mergeCell ref="V303:X303"/>
    <mergeCell ref="Y303:Z303"/>
    <mergeCell ref="C303:D303"/>
    <mergeCell ref="E303:F303"/>
    <mergeCell ref="G303:H303"/>
    <mergeCell ref="I303:M303"/>
    <mergeCell ref="N303:O303"/>
    <mergeCell ref="P303:Q303"/>
    <mergeCell ref="R303:S303"/>
    <mergeCell ref="T304:U304"/>
    <mergeCell ref="V304:X304"/>
    <mergeCell ref="Y304:Z304"/>
    <mergeCell ref="C304:D304"/>
    <mergeCell ref="E304:F304"/>
    <mergeCell ref="G304:H304"/>
    <mergeCell ref="I304:M304"/>
    <mergeCell ref="N304:O304"/>
    <mergeCell ref="P304:Q304"/>
    <mergeCell ref="R304:S304"/>
    <mergeCell ref="T305:U305"/>
    <mergeCell ref="V305:X305"/>
    <mergeCell ref="Y305:Z305"/>
    <mergeCell ref="C305:D305"/>
    <mergeCell ref="E305:F305"/>
    <mergeCell ref="G305:H305"/>
    <mergeCell ref="I305:M305"/>
    <mergeCell ref="N305:O305"/>
    <mergeCell ref="P305:Q305"/>
    <mergeCell ref="R305:S305"/>
    <mergeCell ref="T306:U306"/>
    <mergeCell ref="V306:X306"/>
    <mergeCell ref="Y306:Z306"/>
    <mergeCell ref="C306:D306"/>
    <mergeCell ref="E306:F306"/>
    <mergeCell ref="G306:H306"/>
    <mergeCell ref="I306:M306"/>
    <mergeCell ref="N306:O306"/>
    <mergeCell ref="P306:Q306"/>
    <mergeCell ref="R306:S306"/>
    <mergeCell ref="T307:U307"/>
    <mergeCell ref="V307:X307"/>
    <mergeCell ref="Y307:Z307"/>
    <mergeCell ref="C307:D307"/>
    <mergeCell ref="E307:F307"/>
    <mergeCell ref="G307:H307"/>
    <mergeCell ref="I307:M307"/>
    <mergeCell ref="N307:O307"/>
    <mergeCell ref="P307:Q307"/>
    <mergeCell ref="R307:S307"/>
    <mergeCell ref="T308:U308"/>
    <mergeCell ref="V308:X308"/>
    <mergeCell ref="Y308:Z308"/>
    <mergeCell ref="C308:D308"/>
    <mergeCell ref="E308:F308"/>
    <mergeCell ref="G308:H308"/>
    <mergeCell ref="I308:M308"/>
    <mergeCell ref="N308:O308"/>
    <mergeCell ref="P308:Q308"/>
    <mergeCell ref="R308:S308"/>
    <mergeCell ref="T309:U309"/>
    <mergeCell ref="V309:X309"/>
    <mergeCell ref="Y309:Z309"/>
    <mergeCell ref="C309:D309"/>
    <mergeCell ref="E309:F309"/>
    <mergeCell ref="G309:H309"/>
    <mergeCell ref="I309:M309"/>
    <mergeCell ref="N309:O309"/>
    <mergeCell ref="P309:Q309"/>
    <mergeCell ref="R309:S309"/>
    <mergeCell ref="T310:U310"/>
    <mergeCell ref="V310:X310"/>
    <mergeCell ref="Y310:Z310"/>
    <mergeCell ref="C310:D310"/>
    <mergeCell ref="E310:F310"/>
    <mergeCell ref="G310:H310"/>
    <mergeCell ref="I310:M310"/>
    <mergeCell ref="N310:O310"/>
    <mergeCell ref="P310:Q310"/>
    <mergeCell ref="R310:S310"/>
    <mergeCell ref="T311:U311"/>
    <mergeCell ref="V311:X311"/>
    <mergeCell ref="Y311:Z311"/>
    <mergeCell ref="C311:D311"/>
    <mergeCell ref="E311:F311"/>
    <mergeCell ref="G311:H311"/>
    <mergeCell ref="I311:M311"/>
    <mergeCell ref="N311:O311"/>
    <mergeCell ref="P311:Q311"/>
    <mergeCell ref="R311:S311"/>
    <mergeCell ref="T312:U312"/>
    <mergeCell ref="V312:X312"/>
    <mergeCell ref="Y312:Z312"/>
    <mergeCell ref="C312:D312"/>
    <mergeCell ref="E312:F312"/>
    <mergeCell ref="G312:H312"/>
    <mergeCell ref="I312:M312"/>
    <mergeCell ref="N312:O312"/>
    <mergeCell ref="P312:Q312"/>
    <mergeCell ref="R312:S312"/>
    <mergeCell ref="T313:U313"/>
    <mergeCell ref="V313:X313"/>
    <mergeCell ref="Y313:Z313"/>
    <mergeCell ref="C313:D313"/>
    <mergeCell ref="E313:F313"/>
    <mergeCell ref="G313:H313"/>
    <mergeCell ref="I313:M313"/>
    <mergeCell ref="N313:O313"/>
    <mergeCell ref="P313:Q313"/>
    <mergeCell ref="R313:S313"/>
    <mergeCell ref="T314:U314"/>
    <mergeCell ref="V314:X314"/>
    <mergeCell ref="Y314:Z314"/>
    <mergeCell ref="C314:D314"/>
    <mergeCell ref="E314:F314"/>
    <mergeCell ref="G314:H314"/>
    <mergeCell ref="I314:M314"/>
    <mergeCell ref="N314:O314"/>
    <mergeCell ref="P314:Q314"/>
    <mergeCell ref="R314:S314"/>
    <mergeCell ref="T315:U315"/>
    <mergeCell ref="V315:X315"/>
    <mergeCell ref="Y315:Z315"/>
    <mergeCell ref="C315:D315"/>
    <mergeCell ref="E315:F315"/>
    <mergeCell ref="G315:H315"/>
    <mergeCell ref="I315:M315"/>
    <mergeCell ref="N315:O315"/>
    <mergeCell ref="P315:Q315"/>
    <mergeCell ref="R315:S315"/>
    <mergeCell ref="T316:U316"/>
    <mergeCell ref="V316:X316"/>
    <mergeCell ref="Y316:Z316"/>
    <mergeCell ref="C316:D316"/>
    <mergeCell ref="E316:F316"/>
    <mergeCell ref="G316:H316"/>
    <mergeCell ref="I316:M316"/>
    <mergeCell ref="N316:O316"/>
    <mergeCell ref="P316:Q316"/>
    <mergeCell ref="R316:S316"/>
    <mergeCell ref="T317:U317"/>
    <mergeCell ref="V317:X317"/>
    <mergeCell ref="Y317:Z317"/>
    <mergeCell ref="C317:D317"/>
    <mergeCell ref="E317:F317"/>
    <mergeCell ref="G317:H317"/>
    <mergeCell ref="I317:M317"/>
    <mergeCell ref="N317:O317"/>
    <mergeCell ref="P317:Q317"/>
    <mergeCell ref="R317:S317"/>
    <mergeCell ref="T318:U318"/>
    <mergeCell ref="V318:X318"/>
    <mergeCell ref="Y318:Z318"/>
    <mergeCell ref="C318:D318"/>
    <mergeCell ref="E318:F318"/>
    <mergeCell ref="G318:H318"/>
    <mergeCell ref="I318:M318"/>
    <mergeCell ref="N318:O318"/>
    <mergeCell ref="P318:Q318"/>
    <mergeCell ref="R318:S318"/>
    <mergeCell ref="T319:U319"/>
    <mergeCell ref="V319:X319"/>
    <mergeCell ref="Y319:Z319"/>
    <mergeCell ref="C319:D319"/>
    <mergeCell ref="E319:F319"/>
    <mergeCell ref="G319:H319"/>
    <mergeCell ref="I319:M319"/>
    <mergeCell ref="N319:O319"/>
    <mergeCell ref="P319:Q319"/>
    <mergeCell ref="R319:S319"/>
    <mergeCell ref="T320:U320"/>
    <mergeCell ref="V320:X320"/>
    <mergeCell ref="Y320:Z320"/>
    <mergeCell ref="C320:D320"/>
    <mergeCell ref="E320:F320"/>
    <mergeCell ref="G320:H320"/>
    <mergeCell ref="I320:M320"/>
    <mergeCell ref="N320:O320"/>
    <mergeCell ref="P320:Q320"/>
    <mergeCell ref="R320:S320"/>
    <mergeCell ref="T321:U321"/>
    <mergeCell ref="V321:X321"/>
    <mergeCell ref="Y321:Z321"/>
    <mergeCell ref="C321:D321"/>
    <mergeCell ref="E321:F321"/>
    <mergeCell ref="G321:H321"/>
    <mergeCell ref="I321:M321"/>
    <mergeCell ref="N321:O321"/>
    <mergeCell ref="P321:Q321"/>
    <mergeCell ref="R321:S321"/>
    <mergeCell ref="T322:U322"/>
    <mergeCell ref="V322:X322"/>
    <mergeCell ref="Y322:Z322"/>
    <mergeCell ref="C322:D322"/>
    <mergeCell ref="E322:F322"/>
    <mergeCell ref="G322:H322"/>
    <mergeCell ref="I322:M322"/>
    <mergeCell ref="N322:O322"/>
    <mergeCell ref="P322:Q322"/>
    <mergeCell ref="R322:S322"/>
    <mergeCell ref="T323:U323"/>
    <mergeCell ref="V323:X323"/>
    <mergeCell ref="Y323:Z323"/>
    <mergeCell ref="C323:D323"/>
    <mergeCell ref="E323:F323"/>
    <mergeCell ref="G323:H323"/>
    <mergeCell ref="I323:M323"/>
    <mergeCell ref="N323:O323"/>
    <mergeCell ref="P323:Q323"/>
    <mergeCell ref="R323:S323"/>
    <mergeCell ref="T324:U324"/>
    <mergeCell ref="V324:X324"/>
    <mergeCell ref="Y324:Z324"/>
    <mergeCell ref="C324:D324"/>
    <mergeCell ref="E324:F324"/>
    <mergeCell ref="G324:H324"/>
    <mergeCell ref="I324:M324"/>
    <mergeCell ref="N324:O324"/>
    <mergeCell ref="P324:Q324"/>
    <mergeCell ref="R324:S324"/>
    <mergeCell ref="T325:U325"/>
    <mergeCell ref="V325:X325"/>
    <mergeCell ref="Y325:Z325"/>
    <mergeCell ref="C325:D325"/>
    <mergeCell ref="E325:F325"/>
    <mergeCell ref="G325:H325"/>
    <mergeCell ref="I325:M325"/>
    <mergeCell ref="N325:O325"/>
    <mergeCell ref="P325:Q325"/>
    <mergeCell ref="R325:S325"/>
    <mergeCell ref="T326:U326"/>
    <mergeCell ref="V326:X326"/>
    <mergeCell ref="Y326:Z326"/>
    <mergeCell ref="C326:D326"/>
    <mergeCell ref="E326:F326"/>
    <mergeCell ref="G326:H326"/>
    <mergeCell ref="I326:M326"/>
    <mergeCell ref="N326:O326"/>
    <mergeCell ref="P326:Q326"/>
    <mergeCell ref="R326:S326"/>
    <mergeCell ref="T327:U327"/>
    <mergeCell ref="V327:X327"/>
    <mergeCell ref="Y327:Z327"/>
    <mergeCell ref="C327:D327"/>
    <mergeCell ref="E327:F327"/>
    <mergeCell ref="G327:H327"/>
    <mergeCell ref="I327:M327"/>
    <mergeCell ref="N327:O327"/>
    <mergeCell ref="P327:Q327"/>
    <mergeCell ref="R327:S327"/>
    <mergeCell ref="T328:U328"/>
    <mergeCell ref="V328:X328"/>
    <mergeCell ref="Y328:Z328"/>
    <mergeCell ref="C328:D328"/>
    <mergeCell ref="E328:F328"/>
    <mergeCell ref="G328:H328"/>
    <mergeCell ref="I328:M328"/>
    <mergeCell ref="N328:O328"/>
    <mergeCell ref="P328:Q328"/>
    <mergeCell ref="R328:S328"/>
    <mergeCell ref="T329:U329"/>
    <mergeCell ref="V329:X329"/>
    <mergeCell ref="Y329:Z329"/>
    <mergeCell ref="C329:D329"/>
    <mergeCell ref="E329:F329"/>
    <mergeCell ref="G329:H329"/>
    <mergeCell ref="I329:M329"/>
    <mergeCell ref="N329:O329"/>
    <mergeCell ref="P329:Q329"/>
    <mergeCell ref="R329:S329"/>
    <mergeCell ref="T330:U330"/>
    <mergeCell ref="V330:X330"/>
    <mergeCell ref="Y330:Z330"/>
    <mergeCell ref="C330:D330"/>
    <mergeCell ref="E330:F330"/>
    <mergeCell ref="G330:H330"/>
    <mergeCell ref="I330:M330"/>
    <mergeCell ref="N330:O330"/>
    <mergeCell ref="P330:Q330"/>
    <mergeCell ref="R330:S330"/>
    <mergeCell ref="T331:U331"/>
    <mergeCell ref="V331:X331"/>
    <mergeCell ref="Y331:Z331"/>
    <mergeCell ref="C331:D331"/>
    <mergeCell ref="E331:F331"/>
    <mergeCell ref="G331:H331"/>
    <mergeCell ref="I331:M331"/>
    <mergeCell ref="N331:O331"/>
    <mergeCell ref="P331:Q331"/>
    <mergeCell ref="R331:S331"/>
    <mergeCell ref="T332:U332"/>
    <mergeCell ref="V332:X332"/>
    <mergeCell ref="Y332:Z332"/>
    <mergeCell ref="C332:D332"/>
    <mergeCell ref="E332:F332"/>
    <mergeCell ref="G332:H332"/>
    <mergeCell ref="I332:M332"/>
    <mergeCell ref="N332:O332"/>
    <mergeCell ref="P332:Q332"/>
    <mergeCell ref="R332:S332"/>
    <mergeCell ref="T333:U333"/>
    <mergeCell ref="V333:X333"/>
    <mergeCell ref="Y333:Z333"/>
    <mergeCell ref="C333:D333"/>
    <mergeCell ref="E333:F333"/>
    <mergeCell ref="G333:H333"/>
    <mergeCell ref="I333:M333"/>
    <mergeCell ref="N333:O333"/>
    <mergeCell ref="P333:Q333"/>
    <mergeCell ref="R333:S333"/>
    <mergeCell ref="T334:U334"/>
    <mergeCell ref="V334:X334"/>
    <mergeCell ref="Y334:Z334"/>
    <mergeCell ref="C334:D334"/>
    <mergeCell ref="E334:F334"/>
    <mergeCell ref="G334:H334"/>
    <mergeCell ref="I334:M334"/>
    <mergeCell ref="N334:O334"/>
    <mergeCell ref="P334:Q334"/>
    <mergeCell ref="R334:S334"/>
    <mergeCell ref="T335:U335"/>
    <mergeCell ref="V335:X335"/>
    <mergeCell ref="Y335:Z335"/>
    <mergeCell ref="C335:D335"/>
    <mergeCell ref="E335:F335"/>
    <mergeCell ref="G335:H335"/>
    <mergeCell ref="I335:M335"/>
    <mergeCell ref="N335:O335"/>
    <mergeCell ref="P335:Q335"/>
    <mergeCell ref="R335:S335"/>
    <mergeCell ref="T336:U336"/>
    <mergeCell ref="V336:X336"/>
    <mergeCell ref="Y336:Z336"/>
    <mergeCell ref="C336:D336"/>
    <mergeCell ref="E336:F336"/>
    <mergeCell ref="G336:H336"/>
    <mergeCell ref="I336:M336"/>
    <mergeCell ref="N336:O336"/>
    <mergeCell ref="P336:Q336"/>
    <mergeCell ref="R336:S336"/>
    <mergeCell ref="T337:U337"/>
    <mergeCell ref="V337:X337"/>
    <mergeCell ref="Y337:Z337"/>
    <mergeCell ref="C337:D337"/>
    <mergeCell ref="E337:F337"/>
    <mergeCell ref="G337:H337"/>
    <mergeCell ref="I337:M337"/>
    <mergeCell ref="N337:O337"/>
    <mergeCell ref="P337:Q337"/>
    <mergeCell ref="R337:S337"/>
    <mergeCell ref="T338:U338"/>
    <mergeCell ref="V338:X338"/>
    <mergeCell ref="Y338:Z338"/>
    <mergeCell ref="C338:D338"/>
    <mergeCell ref="E338:F338"/>
    <mergeCell ref="G338:H338"/>
    <mergeCell ref="I338:M338"/>
    <mergeCell ref="N338:O338"/>
    <mergeCell ref="P338:Q338"/>
    <mergeCell ref="R338:S338"/>
    <mergeCell ref="T339:U339"/>
    <mergeCell ref="V339:X339"/>
    <mergeCell ref="Y339:Z339"/>
    <mergeCell ref="C339:D339"/>
    <mergeCell ref="E339:F339"/>
    <mergeCell ref="G339:H339"/>
    <mergeCell ref="I339:M339"/>
    <mergeCell ref="N339:O339"/>
    <mergeCell ref="P339:Q339"/>
    <mergeCell ref="R339:S339"/>
    <mergeCell ref="T340:U340"/>
    <mergeCell ref="V340:X340"/>
    <mergeCell ref="Y340:Z340"/>
    <mergeCell ref="C340:D340"/>
    <mergeCell ref="E340:F340"/>
    <mergeCell ref="G340:H340"/>
    <mergeCell ref="I340:M340"/>
    <mergeCell ref="N340:O340"/>
    <mergeCell ref="P340:Q340"/>
    <mergeCell ref="R340:S340"/>
    <mergeCell ref="T341:U341"/>
    <mergeCell ref="V341:X341"/>
    <mergeCell ref="Y341:Z341"/>
    <mergeCell ref="C341:D341"/>
    <mergeCell ref="E341:F341"/>
    <mergeCell ref="G341:H341"/>
    <mergeCell ref="I341:M341"/>
    <mergeCell ref="N341:O341"/>
    <mergeCell ref="P341:Q341"/>
    <mergeCell ref="R341:S341"/>
    <mergeCell ref="T342:U342"/>
    <mergeCell ref="V342:X342"/>
    <mergeCell ref="Y342:Z342"/>
    <mergeCell ref="C342:D342"/>
    <mergeCell ref="E342:F342"/>
    <mergeCell ref="G342:H342"/>
    <mergeCell ref="I342:M342"/>
    <mergeCell ref="N342:O342"/>
    <mergeCell ref="P342:Q342"/>
    <mergeCell ref="R342:S342"/>
    <mergeCell ref="T343:U343"/>
    <mergeCell ref="V343:X343"/>
    <mergeCell ref="Y343:Z343"/>
    <mergeCell ref="C343:D343"/>
    <mergeCell ref="E343:F343"/>
    <mergeCell ref="G343:H343"/>
    <mergeCell ref="I343:M343"/>
    <mergeCell ref="N343:O343"/>
    <mergeCell ref="P343:Q343"/>
    <mergeCell ref="R343:S343"/>
    <mergeCell ref="T344:U344"/>
    <mergeCell ref="V344:X344"/>
    <mergeCell ref="Y344:Z344"/>
    <mergeCell ref="C344:D344"/>
    <mergeCell ref="E344:F344"/>
    <mergeCell ref="G344:H344"/>
    <mergeCell ref="I344:M344"/>
    <mergeCell ref="N344:O344"/>
    <mergeCell ref="P344:Q344"/>
    <mergeCell ref="R344:S344"/>
    <mergeCell ref="T345:U345"/>
    <mergeCell ref="V345:X345"/>
    <mergeCell ref="Y345:Z345"/>
    <mergeCell ref="C345:D345"/>
    <mergeCell ref="E345:F345"/>
    <mergeCell ref="G345:H345"/>
    <mergeCell ref="I345:M345"/>
    <mergeCell ref="N345:O345"/>
    <mergeCell ref="P345:Q345"/>
    <mergeCell ref="R345:S345"/>
    <mergeCell ref="T346:U346"/>
    <mergeCell ref="V346:X346"/>
    <mergeCell ref="Y346:Z346"/>
    <mergeCell ref="C346:D346"/>
    <mergeCell ref="E346:F346"/>
    <mergeCell ref="G346:H346"/>
    <mergeCell ref="I346:M346"/>
    <mergeCell ref="N346:O346"/>
    <mergeCell ref="P346:Q346"/>
    <mergeCell ref="R346:S346"/>
    <mergeCell ref="T347:U347"/>
    <mergeCell ref="V347:X347"/>
    <mergeCell ref="Y347:Z347"/>
    <mergeCell ref="C347:D347"/>
    <mergeCell ref="E347:F347"/>
    <mergeCell ref="G347:H347"/>
    <mergeCell ref="I347:M347"/>
    <mergeCell ref="N347:O347"/>
    <mergeCell ref="P347:Q347"/>
    <mergeCell ref="R347:S347"/>
    <mergeCell ref="T348:U348"/>
    <mergeCell ref="V348:X348"/>
    <mergeCell ref="Y348:Z348"/>
    <mergeCell ref="C348:D348"/>
    <mergeCell ref="E348:F348"/>
    <mergeCell ref="G348:H348"/>
    <mergeCell ref="I348:M348"/>
    <mergeCell ref="N348:O348"/>
    <mergeCell ref="P348:Q348"/>
    <mergeCell ref="R348:S348"/>
    <mergeCell ref="T349:U349"/>
    <mergeCell ref="V349:X349"/>
    <mergeCell ref="Y349:Z349"/>
    <mergeCell ref="C349:D349"/>
    <mergeCell ref="E349:F349"/>
    <mergeCell ref="G349:H349"/>
    <mergeCell ref="I349:M349"/>
    <mergeCell ref="N349:O349"/>
    <mergeCell ref="P349:Q349"/>
    <mergeCell ref="R349:S349"/>
    <mergeCell ref="T350:U350"/>
    <mergeCell ref="V350:X350"/>
    <mergeCell ref="Y350:Z350"/>
    <mergeCell ref="C350:D350"/>
    <mergeCell ref="E350:F350"/>
    <mergeCell ref="G350:H350"/>
    <mergeCell ref="I350:M350"/>
    <mergeCell ref="N350:O350"/>
    <mergeCell ref="P350:Q350"/>
    <mergeCell ref="R350:S350"/>
    <mergeCell ref="T351:U351"/>
    <mergeCell ref="V351:X351"/>
    <mergeCell ref="Y351:Z351"/>
    <mergeCell ref="C351:D351"/>
    <mergeCell ref="E351:F351"/>
    <mergeCell ref="G351:H351"/>
    <mergeCell ref="I351:M351"/>
    <mergeCell ref="N351:O351"/>
    <mergeCell ref="P351:Q351"/>
    <mergeCell ref="R351:S351"/>
    <mergeCell ref="T352:U352"/>
    <mergeCell ref="V352:X352"/>
    <mergeCell ref="Y352:Z352"/>
    <mergeCell ref="C352:D352"/>
    <mergeCell ref="E352:F352"/>
    <mergeCell ref="G352:H352"/>
    <mergeCell ref="I352:M352"/>
    <mergeCell ref="N352:O352"/>
    <mergeCell ref="P352:Q352"/>
    <mergeCell ref="R352:S352"/>
    <mergeCell ref="T353:U353"/>
    <mergeCell ref="V353:X353"/>
    <mergeCell ref="Y353:Z353"/>
    <mergeCell ref="C353:D353"/>
    <mergeCell ref="E353:F353"/>
    <mergeCell ref="G353:H353"/>
    <mergeCell ref="I353:M353"/>
    <mergeCell ref="N353:O353"/>
    <mergeCell ref="P353:Q353"/>
    <mergeCell ref="R353:S353"/>
    <mergeCell ref="T354:U354"/>
    <mergeCell ref="V354:X354"/>
    <mergeCell ref="Y354:Z354"/>
    <mergeCell ref="C354:D354"/>
    <mergeCell ref="E354:F354"/>
    <mergeCell ref="G354:H354"/>
    <mergeCell ref="I354:M354"/>
    <mergeCell ref="N354:O354"/>
    <mergeCell ref="P354:Q354"/>
    <mergeCell ref="R354:S354"/>
    <mergeCell ref="T355:U355"/>
    <mergeCell ref="V355:X355"/>
    <mergeCell ref="Y355:Z355"/>
    <mergeCell ref="C355:D355"/>
    <mergeCell ref="E355:F355"/>
    <mergeCell ref="G355:H355"/>
    <mergeCell ref="I355:M355"/>
    <mergeCell ref="N355:O355"/>
    <mergeCell ref="P355:Q355"/>
    <mergeCell ref="R355:S355"/>
    <mergeCell ref="T356:U356"/>
    <mergeCell ref="V356:X356"/>
    <mergeCell ref="Y356:Z356"/>
    <mergeCell ref="C356:D356"/>
    <mergeCell ref="E356:F356"/>
    <mergeCell ref="G356:H356"/>
    <mergeCell ref="I356:M356"/>
    <mergeCell ref="N356:O356"/>
    <mergeCell ref="P356:Q356"/>
    <mergeCell ref="R356:S356"/>
    <mergeCell ref="T749:U749"/>
    <mergeCell ref="V749:X749"/>
    <mergeCell ref="Y749:Z749"/>
    <mergeCell ref="C749:D749"/>
    <mergeCell ref="E749:F749"/>
    <mergeCell ref="G749:H749"/>
    <mergeCell ref="I749:M749"/>
    <mergeCell ref="N749:O749"/>
    <mergeCell ref="P749:Q749"/>
    <mergeCell ref="R749:S749"/>
    <mergeCell ref="T750:U750"/>
    <mergeCell ref="V750:X750"/>
    <mergeCell ref="Y750:Z750"/>
    <mergeCell ref="C750:D750"/>
    <mergeCell ref="E750:F750"/>
    <mergeCell ref="G750:H750"/>
    <mergeCell ref="I750:M750"/>
    <mergeCell ref="N750:O750"/>
    <mergeCell ref="P750:Q750"/>
    <mergeCell ref="R750:S750"/>
    <mergeCell ref="T751:U751"/>
    <mergeCell ref="V751:X751"/>
    <mergeCell ref="Y751:Z751"/>
    <mergeCell ref="C751:D751"/>
    <mergeCell ref="E751:F751"/>
    <mergeCell ref="G751:H751"/>
    <mergeCell ref="I751:M751"/>
    <mergeCell ref="N751:O751"/>
    <mergeCell ref="P751:Q751"/>
    <mergeCell ref="R751:S751"/>
    <mergeCell ref="T752:U752"/>
    <mergeCell ref="V752:X752"/>
    <mergeCell ref="Y752:Z752"/>
    <mergeCell ref="C752:D752"/>
    <mergeCell ref="E752:F752"/>
    <mergeCell ref="G752:H752"/>
    <mergeCell ref="I752:M752"/>
    <mergeCell ref="N752:O752"/>
    <mergeCell ref="P752:Q752"/>
    <mergeCell ref="R752:S752"/>
    <mergeCell ref="T753:U753"/>
    <mergeCell ref="V753:X753"/>
    <mergeCell ref="Y753:Z753"/>
    <mergeCell ref="C753:D753"/>
    <mergeCell ref="E753:F753"/>
    <mergeCell ref="G753:H753"/>
    <mergeCell ref="I753:M753"/>
    <mergeCell ref="N753:O753"/>
    <mergeCell ref="P753:Q753"/>
    <mergeCell ref="R753:S753"/>
    <mergeCell ref="T754:U754"/>
    <mergeCell ref="V754:X754"/>
    <mergeCell ref="Y754:Z754"/>
    <mergeCell ref="C754:D754"/>
    <mergeCell ref="E754:F754"/>
    <mergeCell ref="G754:H754"/>
    <mergeCell ref="I754:M754"/>
    <mergeCell ref="N754:O754"/>
    <mergeCell ref="P754:Q754"/>
    <mergeCell ref="R754:S754"/>
    <mergeCell ref="T755:U755"/>
    <mergeCell ref="V755:X755"/>
    <mergeCell ref="Y755:Z755"/>
    <mergeCell ref="C755:D755"/>
    <mergeCell ref="E755:F755"/>
    <mergeCell ref="G755:H755"/>
    <mergeCell ref="I755:M755"/>
    <mergeCell ref="N755:O755"/>
    <mergeCell ref="P755:Q755"/>
    <mergeCell ref="R755:S755"/>
    <mergeCell ref="T756:U756"/>
    <mergeCell ref="V756:X756"/>
    <mergeCell ref="Y756:Z756"/>
    <mergeCell ref="C756:D756"/>
    <mergeCell ref="E756:F756"/>
    <mergeCell ref="G756:H756"/>
    <mergeCell ref="I756:M756"/>
    <mergeCell ref="N756:O756"/>
    <mergeCell ref="P756:Q756"/>
    <mergeCell ref="R756:S756"/>
    <mergeCell ref="T757:U757"/>
    <mergeCell ref="V757:X757"/>
    <mergeCell ref="Y757:Z757"/>
    <mergeCell ref="C757:D757"/>
    <mergeCell ref="E757:F757"/>
    <mergeCell ref="G757:H757"/>
    <mergeCell ref="I757:M757"/>
    <mergeCell ref="N757:O757"/>
    <mergeCell ref="P757:Q757"/>
    <mergeCell ref="R757:S757"/>
    <mergeCell ref="T758:U758"/>
    <mergeCell ref="V758:X758"/>
    <mergeCell ref="Y758:Z758"/>
    <mergeCell ref="C758:D758"/>
    <mergeCell ref="E758:F758"/>
    <mergeCell ref="G758:H758"/>
    <mergeCell ref="I758:M758"/>
    <mergeCell ref="N758:O758"/>
    <mergeCell ref="P758:Q758"/>
    <mergeCell ref="R758:S758"/>
    <mergeCell ref="T759:U759"/>
    <mergeCell ref="V759:X759"/>
    <mergeCell ref="Y759:Z759"/>
    <mergeCell ref="C759:D759"/>
    <mergeCell ref="E759:F759"/>
    <mergeCell ref="G759:H759"/>
    <mergeCell ref="I759:M759"/>
    <mergeCell ref="N759:O759"/>
    <mergeCell ref="P759:Q759"/>
    <mergeCell ref="R759:S759"/>
    <mergeCell ref="T760:U760"/>
    <mergeCell ref="V760:X760"/>
    <mergeCell ref="Y760:Z760"/>
    <mergeCell ref="C760:D760"/>
    <mergeCell ref="E760:F760"/>
    <mergeCell ref="G760:H760"/>
    <mergeCell ref="I760:M760"/>
    <mergeCell ref="N760:O760"/>
    <mergeCell ref="P760:Q760"/>
    <mergeCell ref="R760:S760"/>
    <mergeCell ref="T761:U761"/>
    <mergeCell ref="V761:X761"/>
    <mergeCell ref="Y761:Z761"/>
    <mergeCell ref="C761:D761"/>
    <mergeCell ref="E761:F761"/>
    <mergeCell ref="G761:H761"/>
    <mergeCell ref="I761:M761"/>
    <mergeCell ref="N761:O761"/>
    <mergeCell ref="P761:Q761"/>
    <mergeCell ref="R761:S761"/>
    <mergeCell ref="T762:U762"/>
    <mergeCell ref="V762:X762"/>
    <mergeCell ref="Y762:Z762"/>
    <mergeCell ref="C762:D762"/>
    <mergeCell ref="E762:F762"/>
    <mergeCell ref="G762:H762"/>
    <mergeCell ref="I762:M762"/>
    <mergeCell ref="N762:O762"/>
    <mergeCell ref="P762:Q762"/>
    <mergeCell ref="R762:S762"/>
    <mergeCell ref="T763:U763"/>
    <mergeCell ref="V763:X763"/>
    <mergeCell ref="Y763:Z763"/>
    <mergeCell ref="C763:D763"/>
    <mergeCell ref="E763:F763"/>
    <mergeCell ref="G763:H763"/>
    <mergeCell ref="I763:M763"/>
    <mergeCell ref="N763:O763"/>
    <mergeCell ref="P763:Q763"/>
    <mergeCell ref="R763:S763"/>
    <mergeCell ref="T764:U764"/>
    <mergeCell ref="V764:X764"/>
    <mergeCell ref="Y764:Z764"/>
    <mergeCell ref="C764:D764"/>
    <mergeCell ref="E764:F764"/>
    <mergeCell ref="G764:H764"/>
    <mergeCell ref="I764:M764"/>
    <mergeCell ref="N764:O764"/>
    <mergeCell ref="P764:Q764"/>
    <mergeCell ref="R764:S764"/>
    <mergeCell ref="T765:U765"/>
    <mergeCell ref="V765:X765"/>
    <mergeCell ref="Y765:Z765"/>
    <mergeCell ref="C765:D765"/>
    <mergeCell ref="E765:F765"/>
    <mergeCell ref="G765:H765"/>
    <mergeCell ref="I765:M765"/>
    <mergeCell ref="N765:O765"/>
    <mergeCell ref="P765:Q765"/>
    <mergeCell ref="R765:S765"/>
    <mergeCell ref="T766:U766"/>
    <mergeCell ref="V766:X766"/>
    <mergeCell ref="Y766:Z766"/>
    <mergeCell ref="C766:D766"/>
    <mergeCell ref="E766:F766"/>
    <mergeCell ref="G766:H766"/>
    <mergeCell ref="I766:M766"/>
    <mergeCell ref="N766:O766"/>
    <mergeCell ref="P766:Q766"/>
    <mergeCell ref="R766:S766"/>
    <mergeCell ref="T767:U767"/>
    <mergeCell ref="V767:X767"/>
    <mergeCell ref="Y767:Z767"/>
    <mergeCell ref="C767:D767"/>
    <mergeCell ref="E767:F767"/>
    <mergeCell ref="G767:H767"/>
    <mergeCell ref="I767:M767"/>
    <mergeCell ref="N767:O767"/>
    <mergeCell ref="P767:Q767"/>
    <mergeCell ref="R767:S767"/>
    <mergeCell ref="T768:U768"/>
    <mergeCell ref="V768:X768"/>
    <mergeCell ref="Y768:Z768"/>
    <mergeCell ref="C768:D768"/>
    <mergeCell ref="E768:F768"/>
    <mergeCell ref="G768:H768"/>
    <mergeCell ref="I768:M768"/>
    <mergeCell ref="N768:O768"/>
    <mergeCell ref="P768:Q768"/>
    <mergeCell ref="R768:S768"/>
    <mergeCell ref="T769:U769"/>
    <mergeCell ref="V769:X769"/>
    <mergeCell ref="Y769:Z769"/>
    <mergeCell ref="C769:D769"/>
    <mergeCell ref="E769:F769"/>
    <mergeCell ref="G769:H769"/>
    <mergeCell ref="I769:M769"/>
    <mergeCell ref="N769:O769"/>
    <mergeCell ref="P769:Q769"/>
    <mergeCell ref="R769:S769"/>
    <mergeCell ref="T770:U770"/>
    <mergeCell ref="V770:X770"/>
    <mergeCell ref="Y770:Z770"/>
    <mergeCell ref="C770:D770"/>
    <mergeCell ref="E770:F770"/>
    <mergeCell ref="G770:H770"/>
    <mergeCell ref="I770:M770"/>
    <mergeCell ref="N770:O770"/>
    <mergeCell ref="P770:Q770"/>
    <mergeCell ref="R770:S770"/>
    <mergeCell ref="T771:U771"/>
    <mergeCell ref="V771:X771"/>
    <mergeCell ref="Y771:Z771"/>
    <mergeCell ref="C771:D771"/>
    <mergeCell ref="E771:F771"/>
    <mergeCell ref="G771:H771"/>
    <mergeCell ref="I771:M771"/>
    <mergeCell ref="N771:O771"/>
    <mergeCell ref="P771:Q771"/>
    <mergeCell ref="R771:S771"/>
    <mergeCell ref="T772:U772"/>
    <mergeCell ref="V772:X772"/>
    <mergeCell ref="Y772:Z772"/>
    <mergeCell ref="C772:D772"/>
    <mergeCell ref="E772:F772"/>
    <mergeCell ref="G772:H772"/>
    <mergeCell ref="I772:M772"/>
    <mergeCell ref="N772:O772"/>
    <mergeCell ref="P772:Q772"/>
    <mergeCell ref="R772:S772"/>
    <mergeCell ref="T773:U773"/>
    <mergeCell ref="V773:X773"/>
    <mergeCell ref="Y773:Z773"/>
    <mergeCell ref="C773:D773"/>
    <mergeCell ref="E773:F773"/>
    <mergeCell ref="G773:H773"/>
    <mergeCell ref="I773:M773"/>
    <mergeCell ref="N773:O773"/>
    <mergeCell ref="P773:Q773"/>
    <mergeCell ref="R773:S773"/>
    <mergeCell ref="T774:U774"/>
    <mergeCell ref="V774:X774"/>
    <mergeCell ref="Y774:Z774"/>
    <mergeCell ref="C774:D774"/>
    <mergeCell ref="E774:F774"/>
    <mergeCell ref="G774:H774"/>
    <mergeCell ref="I774:M774"/>
    <mergeCell ref="N774:O774"/>
    <mergeCell ref="P774:Q774"/>
    <mergeCell ref="R774:S774"/>
    <mergeCell ref="T775:U775"/>
    <mergeCell ref="V775:X775"/>
    <mergeCell ref="Y775:Z775"/>
    <mergeCell ref="C775:D775"/>
    <mergeCell ref="E775:F775"/>
    <mergeCell ref="G775:H775"/>
    <mergeCell ref="I775:M775"/>
    <mergeCell ref="N775:O775"/>
    <mergeCell ref="P775:Q775"/>
    <mergeCell ref="R775:S775"/>
    <mergeCell ref="T776:U776"/>
    <mergeCell ref="V776:X776"/>
    <mergeCell ref="Y776:Z776"/>
    <mergeCell ref="C776:D776"/>
    <mergeCell ref="E776:F776"/>
    <mergeCell ref="G776:H776"/>
    <mergeCell ref="I776:M776"/>
    <mergeCell ref="N776:O776"/>
    <mergeCell ref="P776:Q776"/>
    <mergeCell ref="R776:S776"/>
    <mergeCell ref="T777:U777"/>
    <mergeCell ref="V777:X777"/>
    <mergeCell ref="Y777:Z777"/>
    <mergeCell ref="C777:D777"/>
    <mergeCell ref="E777:F777"/>
    <mergeCell ref="G777:H777"/>
    <mergeCell ref="I777:M777"/>
    <mergeCell ref="N777:O777"/>
    <mergeCell ref="P777:Q777"/>
    <mergeCell ref="R777:S777"/>
    <mergeCell ref="T778:U778"/>
    <mergeCell ref="V778:X778"/>
    <mergeCell ref="Y778:Z778"/>
    <mergeCell ref="C778:D778"/>
    <mergeCell ref="E778:F778"/>
    <mergeCell ref="G778:H778"/>
    <mergeCell ref="I778:M778"/>
    <mergeCell ref="N778:O778"/>
    <mergeCell ref="P778:Q778"/>
    <mergeCell ref="R778:S778"/>
    <mergeCell ref="T779:U779"/>
    <mergeCell ref="V779:X779"/>
    <mergeCell ref="Y779:Z779"/>
    <mergeCell ref="C779:D779"/>
    <mergeCell ref="E779:F779"/>
    <mergeCell ref="G779:H779"/>
    <mergeCell ref="I779:M779"/>
    <mergeCell ref="N779:O779"/>
    <mergeCell ref="P779:Q779"/>
    <mergeCell ref="R779:S779"/>
    <mergeCell ref="T780:U780"/>
    <mergeCell ref="V780:X780"/>
    <mergeCell ref="Y780:Z780"/>
    <mergeCell ref="C780:D780"/>
    <mergeCell ref="E780:F780"/>
    <mergeCell ref="G780:H780"/>
    <mergeCell ref="I780:M780"/>
    <mergeCell ref="N780:O780"/>
    <mergeCell ref="P780:Q780"/>
    <mergeCell ref="R780:S780"/>
    <mergeCell ref="T781:U781"/>
    <mergeCell ref="V781:X781"/>
    <mergeCell ref="Y781:Z781"/>
    <mergeCell ref="C781:D781"/>
    <mergeCell ref="E781:F781"/>
    <mergeCell ref="G781:H781"/>
    <mergeCell ref="I781:M781"/>
    <mergeCell ref="N781:O781"/>
    <mergeCell ref="P781:Q781"/>
    <mergeCell ref="R781:S781"/>
    <mergeCell ref="T782:U782"/>
    <mergeCell ref="V782:X782"/>
    <mergeCell ref="Y782:Z782"/>
    <mergeCell ref="C782:D782"/>
    <mergeCell ref="E782:F782"/>
    <mergeCell ref="G782:H782"/>
    <mergeCell ref="I782:M782"/>
    <mergeCell ref="N782:O782"/>
    <mergeCell ref="P782:Q782"/>
    <mergeCell ref="R782:S782"/>
    <mergeCell ref="T783:U783"/>
    <mergeCell ref="V783:X783"/>
    <mergeCell ref="Y783:Z783"/>
    <mergeCell ref="C783:D783"/>
    <mergeCell ref="E783:F783"/>
    <mergeCell ref="G783:H783"/>
    <mergeCell ref="I783:M783"/>
    <mergeCell ref="N783:O783"/>
    <mergeCell ref="P783:Q783"/>
    <mergeCell ref="R783:S783"/>
    <mergeCell ref="T784:U784"/>
    <mergeCell ref="V784:X784"/>
    <mergeCell ref="Y784:Z784"/>
    <mergeCell ref="C784:D784"/>
    <mergeCell ref="E784:F784"/>
    <mergeCell ref="G784:H784"/>
    <mergeCell ref="I784:M784"/>
    <mergeCell ref="N784:O784"/>
    <mergeCell ref="P784:Q784"/>
    <mergeCell ref="R784:S784"/>
    <mergeCell ref="T785:U785"/>
    <mergeCell ref="V785:X785"/>
    <mergeCell ref="Y785:Z785"/>
    <mergeCell ref="C785:D785"/>
    <mergeCell ref="E785:F785"/>
    <mergeCell ref="G785:H785"/>
    <mergeCell ref="I785:M785"/>
    <mergeCell ref="N785:O785"/>
    <mergeCell ref="P785:Q785"/>
    <mergeCell ref="R785:S785"/>
    <mergeCell ref="T786:U786"/>
    <mergeCell ref="V786:X786"/>
    <mergeCell ref="Y786:Z786"/>
    <mergeCell ref="C786:D786"/>
    <mergeCell ref="E786:F786"/>
    <mergeCell ref="G786:H786"/>
    <mergeCell ref="I786:M786"/>
    <mergeCell ref="N786:O786"/>
    <mergeCell ref="P786:Q786"/>
    <mergeCell ref="R786:S786"/>
    <mergeCell ref="T787:U787"/>
    <mergeCell ref="V787:X787"/>
    <mergeCell ref="Y787:Z787"/>
    <mergeCell ref="C787:D787"/>
    <mergeCell ref="E787:F787"/>
    <mergeCell ref="G787:H787"/>
    <mergeCell ref="I787:M787"/>
    <mergeCell ref="N787:O787"/>
    <mergeCell ref="P787:Q787"/>
    <mergeCell ref="R787:S787"/>
    <mergeCell ref="T788:U788"/>
    <mergeCell ref="V788:X788"/>
    <mergeCell ref="Y788:Z788"/>
    <mergeCell ref="C788:D788"/>
    <mergeCell ref="E788:F788"/>
    <mergeCell ref="G788:H788"/>
    <mergeCell ref="I788:M788"/>
    <mergeCell ref="N788:O788"/>
    <mergeCell ref="P788:Q788"/>
    <mergeCell ref="R788:S788"/>
    <mergeCell ref="T789:U789"/>
    <mergeCell ref="V789:X789"/>
    <mergeCell ref="Y789:Z789"/>
    <mergeCell ref="C789:D789"/>
    <mergeCell ref="E789:F789"/>
    <mergeCell ref="G789:H789"/>
    <mergeCell ref="I789:M789"/>
    <mergeCell ref="N789:O789"/>
    <mergeCell ref="P789:Q789"/>
    <mergeCell ref="R789:S789"/>
    <mergeCell ref="T790:U790"/>
    <mergeCell ref="V790:X790"/>
    <mergeCell ref="Y790:Z790"/>
    <mergeCell ref="C790:D790"/>
    <mergeCell ref="E790:F790"/>
    <mergeCell ref="G790:H790"/>
    <mergeCell ref="I790:M790"/>
    <mergeCell ref="N790:O790"/>
    <mergeCell ref="P790:Q790"/>
    <mergeCell ref="R790:S790"/>
    <mergeCell ref="T25:U25"/>
    <mergeCell ref="V25:X25"/>
    <mergeCell ref="Y25:Z25"/>
    <mergeCell ref="AB25:AE25"/>
    <mergeCell ref="AF25:AI25"/>
    <mergeCell ref="C25:D25"/>
    <mergeCell ref="E25:F25"/>
    <mergeCell ref="G25:H25"/>
    <mergeCell ref="I25:M25"/>
    <mergeCell ref="N25:O25"/>
    <mergeCell ref="P25:Q25"/>
    <mergeCell ref="R25:S25"/>
    <mergeCell ref="T798:U798"/>
    <mergeCell ref="V798:X798"/>
    <mergeCell ref="Y798:Z798"/>
    <mergeCell ref="C798:D798"/>
    <mergeCell ref="E798:F798"/>
    <mergeCell ref="G798:H798"/>
    <mergeCell ref="I798:M798"/>
    <mergeCell ref="N798:O798"/>
    <mergeCell ref="P798:Q798"/>
    <mergeCell ref="R798:S798"/>
    <mergeCell ref="T799:U799"/>
    <mergeCell ref="V799:X799"/>
    <mergeCell ref="Y799:Z799"/>
    <mergeCell ref="C799:D799"/>
    <mergeCell ref="E799:F799"/>
    <mergeCell ref="G799:H799"/>
    <mergeCell ref="I799:M799"/>
    <mergeCell ref="N799:O799"/>
    <mergeCell ref="P799:Q799"/>
    <mergeCell ref="R799:S799"/>
    <mergeCell ref="T800:U800"/>
    <mergeCell ref="V800:X800"/>
    <mergeCell ref="Y800:Z800"/>
    <mergeCell ref="C800:D800"/>
    <mergeCell ref="E800:F800"/>
    <mergeCell ref="G800:H800"/>
    <mergeCell ref="I800:M800"/>
    <mergeCell ref="N800:O800"/>
    <mergeCell ref="P800:Q800"/>
    <mergeCell ref="R800:S800"/>
    <mergeCell ref="T16:U16"/>
    <mergeCell ref="V16:X16"/>
    <mergeCell ref="Y16:Z16"/>
    <mergeCell ref="AB16:AE16"/>
    <mergeCell ref="AF16:AI16"/>
    <mergeCell ref="AJ16:AM16"/>
    <mergeCell ref="AN16:AQ16"/>
    <mergeCell ref="C16:D16"/>
    <mergeCell ref="E16:F16"/>
    <mergeCell ref="G16:H16"/>
    <mergeCell ref="I16:M16"/>
    <mergeCell ref="N16:O16"/>
    <mergeCell ref="P16:Q16"/>
    <mergeCell ref="R16:S16"/>
    <mergeCell ref="T17:U17"/>
    <mergeCell ref="V17:X17"/>
    <mergeCell ref="Y17:Z17"/>
    <mergeCell ref="C17:D17"/>
    <mergeCell ref="E17:F17"/>
    <mergeCell ref="G17:H17"/>
    <mergeCell ref="I17:M17"/>
    <mergeCell ref="N17:O17"/>
    <mergeCell ref="P17:Q17"/>
    <mergeCell ref="R17:S17"/>
    <mergeCell ref="T18:U18"/>
    <mergeCell ref="V18:X18"/>
    <mergeCell ref="Y18:Z18"/>
    <mergeCell ref="AB18:AI18"/>
    <mergeCell ref="C18:D18"/>
    <mergeCell ref="E18:F18"/>
    <mergeCell ref="G18:H18"/>
    <mergeCell ref="I18:M18"/>
    <mergeCell ref="N18:O18"/>
    <mergeCell ref="P18:Q18"/>
    <mergeCell ref="R18:S18"/>
    <mergeCell ref="T801:U801"/>
    <mergeCell ref="V801:X801"/>
    <mergeCell ref="Y801:Z801"/>
    <mergeCell ref="C801:D801"/>
    <mergeCell ref="E801:F801"/>
    <mergeCell ref="G801:H801"/>
    <mergeCell ref="I801:M801"/>
    <mergeCell ref="N801:O801"/>
    <mergeCell ref="P801:Q801"/>
    <mergeCell ref="R801:S801"/>
    <mergeCell ref="T791:U791"/>
    <mergeCell ref="V791:X791"/>
    <mergeCell ref="Y791:Z791"/>
    <mergeCell ref="C791:D791"/>
    <mergeCell ref="E791:F791"/>
    <mergeCell ref="G791:H791"/>
    <mergeCell ref="I791:M791"/>
    <mergeCell ref="N791:O791"/>
    <mergeCell ref="P791:Q791"/>
    <mergeCell ref="R791:S791"/>
    <mergeCell ref="T792:U792"/>
    <mergeCell ref="V792:X792"/>
    <mergeCell ref="Y792:Z792"/>
    <mergeCell ref="C792:D792"/>
    <mergeCell ref="E792:F792"/>
    <mergeCell ref="G792:H792"/>
    <mergeCell ref="I792:M792"/>
    <mergeCell ref="N792:O792"/>
    <mergeCell ref="P792:Q792"/>
    <mergeCell ref="R792:S792"/>
    <mergeCell ref="T793:U793"/>
    <mergeCell ref="V793:X793"/>
    <mergeCell ref="Y793:Z793"/>
    <mergeCell ref="C793:D793"/>
    <mergeCell ref="E793:F793"/>
    <mergeCell ref="G793:H793"/>
    <mergeCell ref="I793:M793"/>
    <mergeCell ref="N793:O793"/>
    <mergeCell ref="P793:Q793"/>
    <mergeCell ref="R793:S793"/>
    <mergeCell ref="T794:U794"/>
    <mergeCell ref="V794:X794"/>
    <mergeCell ref="Y794:Z794"/>
    <mergeCell ref="C794:D794"/>
    <mergeCell ref="E794:F794"/>
    <mergeCell ref="G794:H794"/>
    <mergeCell ref="I794:M794"/>
    <mergeCell ref="N794:O794"/>
    <mergeCell ref="P794:Q794"/>
    <mergeCell ref="R794:S794"/>
    <mergeCell ref="T795:U795"/>
    <mergeCell ref="V795:X795"/>
    <mergeCell ref="Y795:Z795"/>
    <mergeCell ref="C795:D795"/>
    <mergeCell ref="E795:F795"/>
    <mergeCell ref="G795:H795"/>
    <mergeCell ref="I795:M795"/>
    <mergeCell ref="N795:O795"/>
    <mergeCell ref="P795:Q795"/>
    <mergeCell ref="R795:S795"/>
    <mergeCell ref="T796:U796"/>
    <mergeCell ref="V796:X796"/>
    <mergeCell ref="Y796:Z796"/>
    <mergeCell ref="C796:D796"/>
    <mergeCell ref="E796:F796"/>
    <mergeCell ref="G796:H796"/>
    <mergeCell ref="I796:M796"/>
    <mergeCell ref="N796:O796"/>
    <mergeCell ref="P796:Q796"/>
    <mergeCell ref="R796:S796"/>
    <mergeCell ref="T797:U797"/>
    <mergeCell ref="V797:X797"/>
    <mergeCell ref="Y797:Z797"/>
    <mergeCell ref="C797:D797"/>
    <mergeCell ref="E797:F797"/>
    <mergeCell ref="G797:H797"/>
    <mergeCell ref="I797:M797"/>
    <mergeCell ref="N797:O797"/>
    <mergeCell ref="P797:Q797"/>
    <mergeCell ref="R797:S797"/>
    <mergeCell ref="T700:U700"/>
    <mergeCell ref="V700:X700"/>
    <mergeCell ref="Y700:Z700"/>
    <mergeCell ref="C700:D700"/>
    <mergeCell ref="E700:F700"/>
    <mergeCell ref="G700:H700"/>
    <mergeCell ref="I700:M700"/>
    <mergeCell ref="N700:O700"/>
    <mergeCell ref="P700:Q700"/>
    <mergeCell ref="R700:S700"/>
    <mergeCell ref="T701:U701"/>
    <mergeCell ref="V701:X701"/>
    <mergeCell ref="Y701:Z701"/>
    <mergeCell ref="C701:D701"/>
    <mergeCell ref="E701:F701"/>
    <mergeCell ref="G701:H701"/>
    <mergeCell ref="I701:M701"/>
    <mergeCell ref="N701:O701"/>
    <mergeCell ref="P701:Q701"/>
    <mergeCell ref="R701:S701"/>
    <mergeCell ref="T702:U702"/>
    <mergeCell ref="V702:X702"/>
    <mergeCell ref="Y702:Z702"/>
    <mergeCell ref="C702:D702"/>
    <mergeCell ref="E702:F702"/>
    <mergeCell ref="G702:H702"/>
    <mergeCell ref="I702:M702"/>
    <mergeCell ref="N702:O702"/>
    <mergeCell ref="P702:Q702"/>
    <mergeCell ref="R702:S702"/>
    <mergeCell ref="T703:U703"/>
    <mergeCell ref="V703:X703"/>
    <mergeCell ref="Y703:Z703"/>
    <mergeCell ref="C703:D703"/>
    <mergeCell ref="E703:F703"/>
    <mergeCell ref="G703:H703"/>
    <mergeCell ref="I703:M703"/>
    <mergeCell ref="N703:O703"/>
    <mergeCell ref="P703:Q703"/>
    <mergeCell ref="R703:S703"/>
    <mergeCell ref="T704:U704"/>
    <mergeCell ref="V704:X704"/>
    <mergeCell ref="Y704:Z704"/>
    <mergeCell ref="C704:D704"/>
    <mergeCell ref="E704:F704"/>
    <mergeCell ref="G704:H704"/>
    <mergeCell ref="I704:M704"/>
    <mergeCell ref="N704:O704"/>
    <mergeCell ref="P704:Q704"/>
    <mergeCell ref="R704:S704"/>
    <mergeCell ref="T705:U705"/>
    <mergeCell ref="V705:X705"/>
    <mergeCell ref="Y705:Z705"/>
    <mergeCell ref="C705:D705"/>
    <mergeCell ref="E705:F705"/>
    <mergeCell ref="G705:H705"/>
    <mergeCell ref="I705:M705"/>
    <mergeCell ref="N705:O705"/>
    <mergeCell ref="P705:Q705"/>
    <mergeCell ref="R705:S705"/>
    <mergeCell ref="T706:U706"/>
    <mergeCell ref="V706:X706"/>
    <mergeCell ref="Y706:Z706"/>
    <mergeCell ref="C706:D706"/>
    <mergeCell ref="E706:F706"/>
    <mergeCell ref="G706:H706"/>
    <mergeCell ref="I706:M706"/>
    <mergeCell ref="N706:O706"/>
    <mergeCell ref="P706:Q706"/>
    <mergeCell ref="R706:S706"/>
    <mergeCell ref="T707:U707"/>
    <mergeCell ref="V707:X707"/>
    <mergeCell ref="Y707:Z707"/>
    <mergeCell ref="C707:D707"/>
    <mergeCell ref="E707:F707"/>
    <mergeCell ref="G707:H707"/>
    <mergeCell ref="I707:M707"/>
    <mergeCell ref="N707:O707"/>
    <mergeCell ref="P707:Q707"/>
    <mergeCell ref="R707:S707"/>
    <mergeCell ref="T708:U708"/>
    <mergeCell ref="V708:X708"/>
    <mergeCell ref="Y708:Z708"/>
    <mergeCell ref="C708:D708"/>
    <mergeCell ref="E708:F708"/>
    <mergeCell ref="G708:H708"/>
    <mergeCell ref="I708:M708"/>
    <mergeCell ref="N708:O708"/>
    <mergeCell ref="P708:Q708"/>
    <mergeCell ref="R708:S708"/>
    <mergeCell ref="T709:U709"/>
    <mergeCell ref="V709:X709"/>
    <mergeCell ref="Y709:Z709"/>
    <mergeCell ref="C709:D709"/>
    <mergeCell ref="E709:F709"/>
    <mergeCell ref="G709:H709"/>
    <mergeCell ref="I709:M709"/>
    <mergeCell ref="N709:O709"/>
    <mergeCell ref="P709:Q709"/>
    <mergeCell ref="R709:S709"/>
    <mergeCell ref="T710:U710"/>
    <mergeCell ref="V710:X710"/>
    <mergeCell ref="Y710:Z710"/>
    <mergeCell ref="C710:D710"/>
    <mergeCell ref="E710:F710"/>
    <mergeCell ref="G710:H710"/>
    <mergeCell ref="I710:M710"/>
    <mergeCell ref="N710:O710"/>
    <mergeCell ref="P710:Q710"/>
    <mergeCell ref="R710:S710"/>
    <mergeCell ref="T711:U711"/>
    <mergeCell ref="V711:X711"/>
    <mergeCell ref="Y711:Z711"/>
    <mergeCell ref="C711:D711"/>
    <mergeCell ref="E711:F711"/>
    <mergeCell ref="G711:H711"/>
    <mergeCell ref="I711:M711"/>
    <mergeCell ref="N711:O711"/>
    <mergeCell ref="P711:Q711"/>
    <mergeCell ref="R711:S711"/>
    <mergeCell ref="T712:U712"/>
    <mergeCell ref="V712:X712"/>
    <mergeCell ref="Y712:Z712"/>
    <mergeCell ref="C712:D712"/>
    <mergeCell ref="E712:F712"/>
    <mergeCell ref="G712:H712"/>
    <mergeCell ref="I712:M712"/>
    <mergeCell ref="N712:O712"/>
    <mergeCell ref="P712:Q712"/>
    <mergeCell ref="R712:S712"/>
    <mergeCell ref="T713:U713"/>
    <mergeCell ref="V713:X713"/>
    <mergeCell ref="Y713:Z713"/>
    <mergeCell ref="C713:D713"/>
    <mergeCell ref="E713:F713"/>
    <mergeCell ref="G713:H713"/>
    <mergeCell ref="I713:M713"/>
    <mergeCell ref="N713:O713"/>
    <mergeCell ref="P713:Q713"/>
    <mergeCell ref="R713:S713"/>
    <mergeCell ref="T714:U714"/>
    <mergeCell ref="V714:X714"/>
    <mergeCell ref="Y714:Z714"/>
    <mergeCell ref="C714:D714"/>
    <mergeCell ref="E714:F714"/>
    <mergeCell ref="G714:H714"/>
    <mergeCell ref="I714:M714"/>
    <mergeCell ref="N714:O714"/>
    <mergeCell ref="P714:Q714"/>
    <mergeCell ref="R714:S714"/>
    <mergeCell ref="T715:U715"/>
    <mergeCell ref="V715:X715"/>
    <mergeCell ref="Y715:Z715"/>
    <mergeCell ref="C715:D715"/>
    <mergeCell ref="E715:F715"/>
    <mergeCell ref="G715:H715"/>
    <mergeCell ref="I715:M715"/>
    <mergeCell ref="N715:O715"/>
    <mergeCell ref="P715:Q715"/>
    <mergeCell ref="R715:S715"/>
    <mergeCell ref="T716:U716"/>
    <mergeCell ref="V716:X716"/>
    <mergeCell ref="Y716:Z716"/>
    <mergeCell ref="C716:D716"/>
    <mergeCell ref="E716:F716"/>
    <mergeCell ref="G716:H716"/>
    <mergeCell ref="I716:M716"/>
    <mergeCell ref="N716:O716"/>
    <mergeCell ref="P716:Q716"/>
    <mergeCell ref="R716:S716"/>
    <mergeCell ref="T717:U717"/>
    <mergeCell ref="V717:X717"/>
    <mergeCell ref="Y717:Z717"/>
    <mergeCell ref="C717:D717"/>
    <mergeCell ref="E717:F717"/>
    <mergeCell ref="G717:H717"/>
    <mergeCell ref="I717:M717"/>
    <mergeCell ref="N717:O717"/>
    <mergeCell ref="P717:Q717"/>
    <mergeCell ref="R717:S717"/>
    <mergeCell ref="T718:U718"/>
    <mergeCell ref="V718:X718"/>
    <mergeCell ref="Y718:Z718"/>
    <mergeCell ref="C718:D718"/>
    <mergeCell ref="E718:F718"/>
    <mergeCell ref="G718:H718"/>
    <mergeCell ref="I718:M718"/>
    <mergeCell ref="N718:O718"/>
    <mergeCell ref="P718:Q718"/>
    <mergeCell ref="R718:S718"/>
    <mergeCell ref="T719:U719"/>
    <mergeCell ref="V719:X719"/>
    <mergeCell ref="Y719:Z719"/>
    <mergeCell ref="C719:D719"/>
    <mergeCell ref="E719:F719"/>
    <mergeCell ref="G719:H719"/>
    <mergeCell ref="I719:M719"/>
    <mergeCell ref="N719:O719"/>
    <mergeCell ref="P719:Q719"/>
    <mergeCell ref="R719:S719"/>
    <mergeCell ref="T720:U720"/>
    <mergeCell ref="V720:X720"/>
    <mergeCell ref="Y720:Z720"/>
    <mergeCell ref="C720:D720"/>
    <mergeCell ref="E720:F720"/>
    <mergeCell ref="G720:H720"/>
    <mergeCell ref="I720:M720"/>
    <mergeCell ref="N720:O720"/>
    <mergeCell ref="P720:Q720"/>
    <mergeCell ref="R720:S720"/>
    <mergeCell ref="T721:U721"/>
    <mergeCell ref="V721:X721"/>
    <mergeCell ref="Y721:Z721"/>
    <mergeCell ref="C721:D721"/>
    <mergeCell ref="E721:F721"/>
    <mergeCell ref="G721:H721"/>
    <mergeCell ref="I721:M721"/>
    <mergeCell ref="N721:O721"/>
    <mergeCell ref="P721:Q721"/>
    <mergeCell ref="R721:S721"/>
    <mergeCell ref="T722:U722"/>
    <mergeCell ref="V722:X722"/>
    <mergeCell ref="Y722:Z722"/>
    <mergeCell ref="C722:D722"/>
    <mergeCell ref="E722:F722"/>
    <mergeCell ref="G722:H722"/>
    <mergeCell ref="I722:M722"/>
    <mergeCell ref="N722:O722"/>
    <mergeCell ref="P722:Q722"/>
    <mergeCell ref="R722:S722"/>
    <mergeCell ref="T723:U723"/>
    <mergeCell ref="V723:X723"/>
    <mergeCell ref="Y723:Z723"/>
    <mergeCell ref="C723:D723"/>
    <mergeCell ref="E723:F723"/>
    <mergeCell ref="G723:H723"/>
    <mergeCell ref="I723:M723"/>
    <mergeCell ref="N723:O723"/>
    <mergeCell ref="P723:Q723"/>
    <mergeCell ref="R723:S723"/>
    <mergeCell ref="T724:U724"/>
    <mergeCell ref="V724:X724"/>
    <mergeCell ref="Y724:Z724"/>
    <mergeCell ref="C724:D724"/>
    <mergeCell ref="E724:F724"/>
    <mergeCell ref="G724:H724"/>
    <mergeCell ref="I724:M724"/>
    <mergeCell ref="N724:O724"/>
    <mergeCell ref="P724:Q724"/>
    <mergeCell ref="R724:S724"/>
    <mergeCell ref="T725:U725"/>
    <mergeCell ref="V725:X725"/>
    <mergeCell ref="Y725:Z725"/>
    <mergeCell ref="C725:D725"/>
    <mergeCell ref="E725:F725"/>
    <mergeCell ref="G725:H725"/>
    <mergeCell ref="I725:M725"/>
    <mergeCell ref="N725:O725"/>
    <mergeCell ref="P725:Q725"/>
    <mergeCell ref="R725:S725"/>
    <mergeCell ref="T726:U726"/>
    <mergeCell ref="V726:X726"/>
    <mergeCell ref="Y726:Z726"/>
    <mergeCell ref="C726:D726"/>
    <mergeCell ref="E726:F726"/>
    <mergeCell ref="G726:H726"/>
    <mergeCell ref="I726:M726"/>
    <mergeCell ref="N726:O726"/>
    <mergeCell ref="P726:Q726"/>
    <mergeCell ref="R726:S726"/>
    <mergeCell ref="T727:U727"/>
    <mergeCell ref="V727:X727"/>
    <mergeCell ref="Y727:Z727"/>
    <mergeCell ref="C727:D727"/>
    <mergeCell ref="E727:F727"/>
    <mergeCell ref="G727:H727"/>
    <mergeCell ref="I727:M727"/>
    <mergeCell ref="N727:O727"/>
    <mergeCell ref="P727:Q727"/>
    <mergeCell ref="R727:S727"/>
    <mergeCell ref="T728:U728"/>
    <mergeCell ref="V728:X728"/>
    <mergeCell ref="Y728:Z728"/>
    <mergeCell ref="C728:D728"/>
    <mergeCell ref="E728:F728"/>
    <mergeCell ref="G728:H728"/>
    <mergeCell ref="I728:M728"/>
    <mergeCell ref="N728:O728"/>
    <mergeCell ref="P728:Q728"/>
    <mergeCell ref="R728:S728"/>
    <mergeCell ref="T729:U729"/>
    <mergeCell ref="V729:X729"/>
    <mergeCell ref="Y729:Z729"/>
    <mergeCell ref="C729:D729"/>
    <mergeCell ref="E729:F729"/>
    <mergeCell ref="G729:H729"/>
    <mergeCell ref="I729:M729"/>
    <mergeCell ref="N729:O729"/>
    <mergeCell ref="P729:Q729"/>
    <mergeCell ref="R729:S729"/>
    <mergeCell ref="T730:U730"/>
    <mergeCell ref="V730:X730"/>
    <mergeCell ref="Y730:Z730"/>
    <mergeCell ref="C730:D730"/>
    <mergeCell ref="E730:F730"/>
    <mergeCell ref="G730:H730"/>
    <mergeCell ref="I730:M730"/>
    <mergeCell ref="N730:O730"/>
    <mergeCell ref="P730:Q730"/>
    <mergeCell ref="R730:S730"/>
    <mergeCell ref="T731:U731"/>
    <mergeCell ref="V731:X731"/>
    <mergeCell ref="Y731:Z731"/>
    <mergeCell ref="C731:D731"/>
    <mergeCell ref="E731:F731"/>
    <mergeCell ref="G731:H731"/>
    <mergeCell ref="I731:M731"/>
    <mergeCell ref="N731:O731"/>
    <mergeCell ref="P731:Q731"/>
    <mergeCell ref="R731:S731"/>
    <mergeCell ref="T732:U732"/>
    <mergeCell ref="V732:X732"/>
    <mergeCell ref="Y732:Z732"/>
    <mergeCell ref="C732:D732"/>
    <mergeCell ref="E732:F732"/>
    <mergeCell ref="G732:H732"/>
    <mergeCell ref="I732:M732"/>
    <mergeCell ref="N732:O732"/>
    <mergeCell ref="P732:Q732"/>
    <mergeCell ref="R732:S732"/>
    <mergeCell ref="T733:U733"/>
    <mergeCell ref="V733:X733"/>
    <mergeCell ref="Y733:Z733"/>
    <mergeCell ref="C733:D733"/>
    <mergeCell ref="E733:F733"/>
    <mergeCell ref="G733:H733"/>
    <mergeCell ref="I733:M733"/>
    <mergeCell ref="N733:O733"/>
    <mergeCell ref="P733:Q733"/>
    <mergeCell ref="R733:S733"/>
    <mergeCell ref="T734:U734"/>
    <mergeCell ref="V734:X734"/>
    <mergeCell ref="Y734:Z734"/>
    <mergeCell ref="C734:D734"/>
    <mergeCell ref="E734:F734"/>
    <mergeCell ref="G734:H734"/>
    <mergeCell ref="I734:M734"/>
    <mergeCell ref="N734:O734"/>
    <mergeCell ref="P734:Q734"/>
    <mergeCell ref="R734:S734"/>
    <mergeCell ref="T735:U735"/>
    <mergeCell ref="V735:X735"/>
    <mergeCell ref="Y735:Z735"/>
    <mergeCell ref="C735:D735"/>
    <mergeCell ref="E735:F735"/>
    <mergeCell ref="G735:H735"/>
    <mergeCell ref="I735:M735"/>
    <mergeCell ref="N735:O735"/>
    <mergeCell ref="P735:Q735"/>
    <mergeCell ref="R735:S735"/>
    <mergeCell ref="T736:U736"/>
    <mergeCell ref="V736:X736"/>
    <mergeCell ref="Y736:Z736"/>
    <mergeCell ref="C736:D736"/>
    <mergeCell ref="E736:F736"/>
    <mergeCell ref="G736:H736"/>
    <mergeCell ref="I736:M736"/>
    <mergeCell ref="N736:O736"/>
    <mergeCell ref="P736:Q736"/>
    <mergeCell ref="R736:S736"/>
    <mergeCell ref="T737:U737"/>
    <mergeCell ref="V737:X737"/>
    <mergeCell ref="Y737:Z737"/>
    <mergeCell ref="C737:D737"/>
    <mergeCell ref="E737:F737"/>
    <mergeCell ref="G737:H737"/>
    <mergeCell ref="I737:M737"/>
    <mergeCell ref="N737:O737"/>
    <mergeCell ref="P737:Q737"/>
    <mergeCell ref="R737:S737"/>
    <mergeCell ref="T738:U738"/>
    <mergeCell ref="V738:X738"/>
    <mergeCell ref="Y738:Z738"/>
    <mergeCell ref="C738:D738"/>
    <mergeCell ref="E738:F738"/>
    <mergeCell ref="G738:H738"/>
    <mergeCell ref="I738:M738"/>
    <mergeCell ref="N738:O738"/>
    <mergeCell ref="P738:Q738"/>
    <mergeCell ref="R738:S738"/>
    <mergeCell ref="T739:U739"/>
    <mergeCell ref="V739:X739"/>
    <mergeCell ref="Y739:Z739"/>
    <mergeCell ref="C739:D739"/>
    <mergeCell ref="E739:F739"/>
    <mergeCell ref="G739:H739"/>
    <mergeCell ref="I739:M739"/>
    <mergeCell ref="N739:O739"/>
    <mergeCell ref="P739:Q739"/>
    <mergeCell ref="R739:S739"/>
    <mergeCell ref="T740:U740"/>
    <mergeCell ref="V740:X740"/>
    <mergeCell ref="Y740:Z740"/>
    <mergeCell ref="C740:D740"/>
    <mergeCell ref="E740:F740"/>
    <mergeCell ref="G740:H740"/>
    <mergeCell ref="I740:M740"/>
    <mergeCell ref="N740:O740"/>
    <mergeCell ref="P740:Q740"/>
    <mergeCell ref="R740:S740"/>
    <mergeCell ref="T741:U741"/>
    <mergeCell ref="V741:X741"/>
    <mergeCell ref="Y741:Z741"/>
    <mergeCell ref="C741:D741"/>
    <mergeCell ref="E741:F741"/>
    <mergeCell ref="G741:H741"/>
    <mergeCell ref="I741:M741"/>
    <mergeCell ref="N741:O741"/>
    <mergeCell ref="P741:Q741"/>
    <mergeCell ref="R741:S741"/>
    <mergeCell ref="T742:U742"/>
    <mergeCell ref="V742:X742"/>
    <mergeCell ref="Y742:Z742"/>
    <mergeCell ref="C742:D742"/>
    <mergeCell ref="E742:F742"/>
    <mergeCell ref="G742:H742"/>
    <mergeCell ref="I742:M742"/>
    <mergeCell ref="N742:O742"/>
    <mergeCell ref="P742:Q742"/>
    <mergeCell ref="R742:S742"/>
    <mergeCell ref="T743:U743"/>
    <mergeCell ref="V743:X743"/>
    <mergeCell ref="Y743:Z743"/>
    <mergeCell ref="C743:D743"/>
    <mergeCell ref="E743:F743"/>
    <mergeCell ref="G743:H743"/>
    <mergeCell ref="I743:M743"/>
    <mergeCell ref="N743:O743"/>
    <mergeCell ref="P743:Q743"/>
    <mergeCell ref="R743:S743"/>
    <mergeCell ref="T744:U744"/>
    <mergeCell ref="V744:X744"/>
    <mergeCell ref="Y744:Z744"/>
    <mergeCell ref="C744:D744"/>
    <mergeCell ref="E744:F744"/>
    <mergeCell ref="G744:H744"/>
    <mergeCell ref="I744:M744"/>
    <mergeCell ref="N744:O744"/>
    <mergeCell ref="P744:Q744"/>
    <mergeCell ref="R744:S744"/>
    <mergeCell ref="T745:U745"/>
    <mergeCell ref="V745:X745"/>
    <mergeCell ref="Y745:Z745"/>
    <mergeCell ref="C745:D745"/>
    <mergeCell ref="E745:F745"/>
    <mergeCell ref="G745:H745"/>
    <mergeCell ref="I745:M745"/>
    <mergeCell ref="N745:O745"/>
    <mergeCell ref="P745:Q745"/>
    <mergeCell ref="R745:S745"/>
    <mergeCell ref="T746:U746"/>
    <mergeCell ref="V746:X746"/>
    <mergeCell ref="Y746:Z746"/>
    <mergeCell ref="C746:D746"/>
    <mergeCell ref="E746:F746"/>
    <mergeCell ref="G746:H746"/>
    <mergeCell ref="I746:M746"/>
    <mergeCell ref="N746:O746"/>
    <mergeCell ref="P746:Q746"/>
    <mergeCell ref="R746:S746"/>
    <mergeCell ref="T747:U747"/>
    <mergeCell ref="V747:X747"/>
    <mergeCell ref="Y747:Z747"/>
    <mergeCell ref="C747:D747"/>
    <mergeCell ref="E747:F747"/>
    <mergeCell ref="G747:H747"/>
    <mergeCell ref="I747:M747"/>
    <mergeCell ref="N747:O747"/>
    <mergeCell ref="P747:Q747"/>
    <mergeCell ref="R747:S747"/>
    <mergeCell ref="T748:U748"/>
    <mergeCell ref="V748:X748"/>
    <mergeCell ref="Y748:Z748"/>
    <mergeCell ref="C748:D748"/>
    <mergeCell ref="E748:F748"/>
    <mergeCell ref="G748:H748"/>
    <mergeCell ref="I748:M748"/>
    <mergeCell ref="N748:O748"/>
    <mergeCell ref="P748:Q748"/>
    <mergeCell ref="R748:S748"/>
    <mergeCell ref="T357:U357"/>
    <mergeCell ref="V357:X357"/>
    <mergeCell ref="Y357:Z357"/>
    <mergeCell ref="C357:D357"/>
    <mergeCell ref="E357:F357"/>
    <mergeCell ref="G357:H357"/>
    <mergeCell ref="I357:M357"/>
    <mergeCell ref="N357:O357"/>
    <mergeCell ref="P357:Q357"/>
    <mergeCell ref="R357:S357"/>
    <mergeCell ref="T358:U358"/>
    <mergeCell ref="V358:X358"/>
    <mergeCell ref="Y358:Z358"/>
    <mergeCell ref="C358:D358"/>
    <mergeCell ref="E358:F358"/>
    <mergeCell ref="G358:H358"/>
    <mergeCell ref="I358:M358"/>
    <mergeCell ref="N358:O358"/>
    <mergeCell ref="P358:Q358"/>
    <mergeCell ref="R358:S358"/>
    <mergeCell ref="T359:U359"/>
    <mergeCell ref="V359:X359"/>
    <mergeCell ref="Y359:Z359"/>
    <mergeCell ref="C359:D359"/>
    <mergeCell ref="E359:F359"/>
    <mergeCell ref="G359:H359"/>
    <mergeCell ref="I359:M359"/>
    <mergeCell ref="N359:O359"/>
    <mergeCell ref="P359:Q359"/>
    <mergeCell ref="R359:S359"/>
    <mergeCell ref="T360:U360"/>
    <mergeCell ref="V360:X360"/>
    <mergeCell ref="Y360:Z360"/>
    <mergeCell ref="C360:D360"/>
    <mergeCell ref="E360:F360"/>
    <mergeCell ref="G360:H360"/>
    <mergeCell ref="I360:M360"/>
    <mergeCell ref="N360:O360"/>
    <mergeCell ref="P360:Q360"/>
    <mergeCell ref="R360:S360"/>
    <mergeCell ref="T361:U361"/>
    <mergeCell ref="V361:X361"/>
    <mergeCell ref="Y361:Z361"/>
    <mergeCell ref="C361:D361"/>
    <mergeCell ref="E361:F361"/>
    <mergeCell ref="G361:H361"/>
    <mergeCell ref="I361:M361"/>
    <mergeCell ref="N361:O361"/>
    <mergeCell ref="P361:Q361"/>
    <mergeCell ref="R361:S361"/>
    <mergeCell ref="T362:U362"/>
    <mergeCell ref="V362:X362"/>
    <mergeCell ref="Y362:Z362"/>
    <mergeCell ref="C362:D362"/>
    <mergeCell ref="E362:F362"/>
    <mergeCell ref="G362:H362"/>
    <mergeCell ref="I362:M362"/>
    <mergeCell ref="N362:O362"/>
    <mergeCell ref="P362:Q362"/>
    <mergeCell ref="R362:S362"/>
    <mergeCell ref="T363:U363"/>
    <mergeCell ref="V363:X363"/>
    <mergeCell ref="Y363:Z363"/>
    <mergeCell ref="C363:D363"/>
    <mergeCell ref="E363:F363"/>
    <mergeCell ref="G363:H363"/>
    <mergeCell ref="I363:M363"/>
    <mergeCell ref="N363:O363"/>
    <mergeCell ref="P363:Q363"/>
    <mergeCell ref="R363:S363"/>
    <mergeCell ref="T364:U364"/>
    <mergeCell ref="V364:X364"/>
    <mergeCell ref="Y364:Z364"/>
    <mergeCell ref="C364:D364"/>
    <mergeCell ref="E364:F364"/>
    <mergeCell ref="G364:H364"/>
    <mergeCell ref="I364:M364"/>
    <mergeCell ref="N364:O364"/>
    <mergeCell ref="P364:Q364"/>
    <mergeCell ref="R364:S364"/>
    <mergeCell ref="T365:U365"/>
    <mergeCell ref="V365:X365"/>
    <mergeCell ref="Y365:Z365"/>
    <mergeCell ref="C365:D365"/>
    <mergeCell ref="E365:F365"/>
    <mergeCell ref="G365:H365"/>
    <mergeCell ref="I365:M365"/>
    <mergeCell ref="N365:O365"/>
    <mergeCell ref="P365:Q365"/>
    <mergeCell ref="R365:S365"/>
    <mergeCell ref="T366:U366"/>
    <mergeCell ref="V366:X366"/>
    <mergeCell ref="Y366:Z366"/>
    <mergeCell ref="C366:D366"/>
    <mergeCell ref="E366:F366"/>
    <mergeCell ref="G366:H366"/>
    <mergeCell ref="I366:M366"/>
    <mergeCell ref="N366:O366"/>
    <mergeCell ref="P366:Q366"/>
    <mergeCell ref="R366:S366"/>
    <mergeCell ref="T367:U367"/>
    <mergeCell ref="V367:X367"/>
    <mergeCell ref="Y367:Z367"/>
    <mergeCell ref="C367:D367"/>
    <mergeCell ref="E367:F367"/>
    <mergeCell ref="G367:H367"/>
    <mergeCell ref="I367:M367"/>
    <mergeCell ref="N367:O367"/>
    <mergeCell ref="P367:Q367"/>
    <mergeCell ref="R367:S367"/>
    <mergeCell ref="T368:U368"/>
    <mergeCell ref="V368:X368"/>
    <mergeCell ref="Y368:Z368"/>
    <mergeCell ref="C368:D368"/>
    <mergeCell ref="E368:F368"/>
    <mergeCell ref="G368:H368"/>
    <mergeCell ref="I368:M368"/>
    <mergeCell ref="N368:O368"/>
    <mergeCell ref="P368:Q368"/>
    <mergeCell ref="R368:S368"/>
    <mergeCell ref="T369:U369"/>
    <mergeCell ref="V369:X369"/>
    <mergeCell ref="Y369:Z369"/>
    <mergeCell ref="C369:D369"/>
    <mergeCell ref="E369:F369"/>
    <mergeCell ref="G369:H369"/>
    <mergeCell ref="I369:M369"/>
    <mergeCell ref="N369:O369"/>
    <mergeCell ref="P369:Q369"/>
    <mergeCell ref="R369:S369"/>
    <mergeCell ref="T370:U370"/>
    <mergeCell ref="V370:X370"/>
    <mergeCell ref="Y370:Z370"/>
    <mergeCell ref="C370:D370"/>
    <mergeCell ref="E370:F370"/>
    <mergeCell ref="G370:H370"/>
    <mergeCell ref="I370:M370"/>
    <mergeCell ref="N370:O370"/>
    <mergeCell ref="P370:Q370"/>
    <mergeCell ref="R370:S370"/>
    <mergeCell ref="T371:U371"/>
    <mergeCell ref="V371:X371"/>
    <mergeCell ref="Y371:Z371"/>
    <mergeCell ref="C371:D371"/>
    <mergeCell ref="E371:F371"/>
    <mergeCell ref="G371:H371"/>
    <mergeCell ref="I371:M371"/>
    <mergeCell ref="N371:O371"/>
    <mergeCell ref="P371:Q371"/>
    <mergeCell ref="R371:S371"/>
    <mergeCell ref="T372:U372"/>
    <mergeCell ref="V372:X372"/>
    <mergeCell ref="Y372:Z372"/>
    <mergeCell ref="C372:D372"/>
    <mergeCell ref="E372:F372"/>
    <mergeCell ref="G372:H372"/>
    <mergeCell ref="I372:M372"/>
    <mergeCell ref="N372:O372"/>
    <mergeCell ref="P372:Q372"/>
    <mergeCell ref="R372:S372"/>
    <mergeCell ref="T373:U373"/>
    <mergeCell ref="V373:X373"/>
    <mergeCell ref="Y373:Z373"/>
    <mergeCell ref="C373:D373"/>
    <mergeCell ref="E373:F373"/>
    <mergeCell ref="G373:H373"/>
    <mergeCell ref="I373:M373"/>
    <mergeCell ref="N373:O373"/>
    <mergeCell ref="P373:Q373"/>
    <mergeCell ref="R373:S373"/>
    <mergeCell ref="T374:U374"/>
    <mergeCell ref="V374:X374"/>
    <mergeCell ref="Y374:Z374"/>
    <mergeCell ref="C374:D374"/>
    <mergeCell ref="E374:F374"/>
    <mergeCell ref="G374:H374"/>
    <mergeCell ref="I374:M374"/>
    <mergeCell ref="N374:O374"/>
    <mergeCell ref="P374:Q374"/>
    <mergeCell ref="R374:S374"/>
    <mergeCell ref="T375:U375"/>
    <mergeCell ref="V375:X375"/>
    <mergeCell ref="Y375:Z375"/>
    <mergeCell ref="C375:D375"/>
    <mergeCell ref="E375:F375"/>
    <mergeCell ref="G375:H375"/>
    <mergeCell ref="I375:M375"/>
    <mergeCell ref="N375:O375"/>
    <mergeCell ref="P375:Q375"/>
    <mergeCell ref="R375:S375"/>
    <mergeCell ref="T376:U376"/>
    <mergeCell ref="V376:X376"/>
    <mergeCell ref="Y376:Z376"/>
    <mergeCell ref="C376:D376"/>
    <mergeCell ref="E376:F376"/>
    <mergeCell ref="G376:H376"/>
    <mergeCell ref="I376:M376"/>
    <mergeCell ref="N376:O376"/>
    <mergeCell ref="P376:Q376"/>
    <mergeCell ref="R376:S376"/>
    <mergeCell ref="T377:U377"/>
    <mergeCell ref="V377:X377"/>
    <mergeCell ref="Y377:Z377"/>
    <mergeCell ref="C377:D377"/>
    <mergeCell ref="E377:F377"/>
    <mergeCell ref="G377:H377"/>
    <mergeCell ref="I377:M377"/>
    <mergeCell ref="N377:O377"/>
    <mergeCell ref="P377:Q377"/>
    <mergeCell ref="R377:S377"/>
    <mergeCell ref="T378:U378"/>
    <mergeCell ref="V378:X378"/>
    <mergeCell ref="Y378:Z378"/>
    <mergeCell ref="C378:D378"/>
    <mergeCell ref="E378:F378"/>
    <mergeCell ref="G378:H378"/>
    <mergeCell ref="I378:M378"/>
    <mergeCell ref="N378:O378"/>
    <mergeCell ref="P378:Q378"/>
    <mergeCell ref="R378:S378"/>
    <mergeCell ref="T379:U379"/>
    <mergeCell ref="V379:X379"/>
    <mergeCell ref="Y379:Z379"/>
    <mergeCell ref="C379:D379"/>
    <mergeCell ref="E379:F379"/>
    <mergeCell ref="G379:H379"/>
    <mergeCell ref="I379:M379"/>
    <mergeCell ref="N379:O379"/>
    <mergeCell ref="P379:Q379"/>
    <mergeCell ref="R379:S379"/>
    <mergeCell ref="T380:U380"/>
    <mergeCell ref="V380:X380"/>
    <mergeCell ref="Y380:Z380"/>
    <mergeCell ref="C380:D380"/>
    <mergeCell ref="E380:F380"/>
    <mergeCell ref="G380:H380"/>
    <mergeCell ref="I380:M380"/>
    <mergeCell ref="N380:O380"/>
    <mergeCell ref="P380:Q380"/>
    <mergeCell ref="R380:S380"/>
    <mergeCell ref="T381:U381"/>
    <mergeCell ref="V381:X381"/>
    <mergeCell ref="Y381:Z381"/>
    <mergeCell ref="C381:D381"/>
    <mergeCell ref="E381:F381"/>
    <mergeCell ref="G381:H381"/>
    <mergeCell ref="I381:M381"/>
    <mergeCell ref="N381:O381"/>
    <mergeCell ref="P381:Q381"/>
    <mergeCell ref="R381:S381"/>
    <mergeCell ref="T382:U382"/>
    <mergeCell ref="V382:X382"/>
    <mergeCell ref="Y382:Z382"/>
    <mergeCell ref="C382:D382"/>
    <mergeCell ref="E382:F382"/>
    <mergeCell ref="G382:H382"/>
    <mergeCell ref="I382:M382"/>
    <mergeCell ref="N382:O382"/>
    <mergeCell ref="P382:Q382"/>
    <mergeCell ref="R382:S382"/>
    <mergeCell ref="T383:U383"/>
    <mergeCell ref="V383:X383"/>
    <mergeCell ref="Y383:Z383"/>
    <mergeCell ref="C383:D383"/>
    <mergeCell ref="E383:F383"/>
    <mergeCell ref="G383:H383"/>
    <mergeCell ref="I383:M383"/>
    <mergeCell ref="N383:O383"/>
    <mergeCell ref="P383:Q383"/>
    <mergeCell ref="R383:S383"/>
    <mergeCell ref="T384:U384"/>
    <mergeCell ref="V384:X384"/>
    <mergeCell ref="Y384:Z384"/>
    <mergeCell ref="C384:D384"/>
    <mergeCell ref="E384:F384"/>
    <mergeCell ref="G384:H384"/>
    <mergeCell ref="I384:M384"/>
    <mergeCell ref="N384:O384"/>
    <mergeCell ref="P384:Q384"/>
    <mergeCell ref="R384:S384"/>
    <mergeCell ref="T385:U385"/>
    <mergeCell ref="V385:X385"/>
    <mergeCell ref="Y385:Z385"/>
    <mergeCell ref="C385:D385"/>
    <mergeCell ref="E385:F385"/>
    <mergeCell ref="G385:H385"/>
    <mergeCell ref="I385:M385"/>
    <mergeCell ref="N385:O385"/>
    <mergeCell ref="P385:Q385"/>
    <mergeCell ref="R385:S385"/>
    <mergeCell ref="T386:U386"/>
    <mergeCell ref="V386:X386"/>
    <mergeCell ref="Y386:Z386"/>
    <mergeCell ref="C386:D386"/>
    <mergeCell ref="E386:F386"/>
    <mergeCell ref="G386:H386"/>
    <mergeCell ref="I386:M386"/>
    <mergeCell ref="N386:O386"/>
    <mergeCell ref="P386:Q386"/>
    <mergeCell ref="R386:S386"/>
    <mergeCell ref="T387:U387"/>
    <mergeCell ref="V387:X387"/>
    <mergeCell ref="Y387:Z387"/>
    <mergeCell ref="C387:D387"/>
    <mergeCell ref="E387:F387"/>
    <mergeCell ref="G387:H387"/>
    <mergeCell ref="I387:M387"/>
    <mergeCell ref="N387:O387"/>
    <mergeCell ref="P387:Q387"/>
    <mergeCell ref="R387:S387"/>
    <mergeCell ref="T388:U388"/>
    <mergeCell ref="V388:X388"/>
    <mergeCell ref="Y388:Z388"/>
    <mergeCell ref="C388:D388"/>
    <mergeCell ref="E388:F388"/>
    <mergeCell ref="G388:H388"/>
    <mergeCell ref="I388:M388"/>
    <mergeCell ref="N388:O388"/>
    <mergeCell ref="P388:Q388"/>
    <mergeCell ref="R388:S388"/>
    <mergeCell ref="T389:U389"/>
    <mergeCell ref="V389:X389"/>
    <mergeCell ref="Y389:Z389"/>
    <mergeCell ref="C389:D389"/>
    <mergeCell ref="E389:F389"/>
    <mergeCell ref="G389:H389"/>
    <mergeCell ref="I389:M389"/>
    <mergeCell ref="N389:O389"/>
    <mergeCell ref="P389:Q389"/>
    <mergeCell ref="R389:S389"/>
    <mergeCell ref="T390:U390"/>
    <mergeCell ref="V390:X390"/>
    <mergeCell ref="Y390:Z390"/>
    <mergeCell ref="C390:D390"/>
    <mergeCell ref="E390:F390"/>
    <mergeCell ref="G390:H390"/>
    <mergeCell ref="I390:M390"/>
    <mergeCell ref="N390:O390"/>
    <mergeCell ref="P390:Q390"/>
    <mergeCell ref="R390:S390"/>
    <mergeCell ref="T391:U391"/>
    <mergeCell ref="V391:X391"/>
    <mergeCell ref="Y391:Z391"/>
    <mergeCell ref="C391:D391"/>
    <mergeCell ref="E391:F391"/>
    <mergeCell ref="G391:H391"/>
    <mergeCell ref="I391:M391"/>
    <mergeCell ref="N391:O391"/>
    <mergeCell ref="P391:Q391"/>
    <mergeCell ref="R391:S391"/>
    <mergeCell ref="T392:U392"/>
    <mergeCell ref="V392:X392"/>
    <mergeCell ref="Y392:Z392"/>
    <mergeCell ref="C392:D392"/>
    <mergeCell ref="E392:F392"/>
    <mergeCell ref="G392:H392"/>
    <mergeCell ref="I392:M392"/>
    <mergeCell ref="N392:O392"/>
    <mergeCell ref="P392:Q392"/>
    <mergeCell ref="R392:S392"/>
    <mergeCell ref="T393:U393"/>
    <mergeCell ref="V393:X393"/>
    <mergeCell ref="Y393:Z393"/>
    <mergeCell ref="C393:D393"/>
    <mergeCell ref="E393:F393"/>
    <mergeCell ref="G393:H393"/>
    <mergeCell ref="I393:M393"/>
    <mergeCell ref="N393:O393"/>
    <mergeCell ref="P393:Q393"/>
    <mergeCell ref="R393:S393"/>
    <mergeCell ref="T394:U394"/>
    <mergeCell ref="V394:X394"/>
    <mergeCell ref="Y394:Z394"/>
    <mergeCell ref="C394:D394"/>
    <mergeCell ref="E394:F394"/>
    <mergeCell ref="G394:H394"/>
    <mergeCell ref="I394:M394"/>
    <mergeCell ref="N394:O394"/>
    <mergeCell ref="P394:Q394"/>
    <mergeCell ref="R394:S394"/>
    <mergeCell ref="T395:U395"/>
    <mergeCell ref="V395:X395"/>
    <mergeCell ref="Y395:Z395"/>
    <mergeCell ref="C395:D395"/>
    <mergeCell ref="E395:F395"/>
    <mergeCell ref="G395:H395"/>
    <mergeCell ref="I395:M395"/>
    <mergeCell ref="N395:O395"/>
    <mergeCell ref="P395:Q395"/>
    <mergeCell ref="R395:S395"/>
    <mergeCell ref="T396:U396"/>
    <mergeCell ref="V396:X396"/>
    <mergeCell ref="Y396:Z396"/>
    <mergeCell ref="C396:D396"/>
    <mergeCell ref="E396:F396"/>
    <mergeCell ref="G396:H396"/>
    <mergeCell ref="I396:M396"/>
    <mergeCell ref="N396:O396"/>
    <mergeCell ref="P396:Q396"/>
    <mergeCell ref="R396:S396"/>
    <mergeCell ref="T397:U397"/>
    <mergeCell ref="V397:X397"/>
    <mergeCell ref="Y397:Z397"/>
    <mergeCell ref="C397:D397"/>
    <mergeCell ref="E397:F397"/>
    <mergeCell ref="G397:H397"/>
    <mergeCell ref="I397:M397"/>
    <mergeCell ref="N397:O397"/>
    <mergeCell ref="P397:Q397"/>
    <mergeCell ref="R397:S397"/>
    <mergeCell ref="T398:U398"/>
    <mergeCell ref="V398:X398"/>
    <mergeCell ref="Y398:Z398"/>
    <mergeCell ref="C398:D398"/>
    <mergeCell ref="E398:F398"/>
    <mergeCell ref="G398:H398"/>
    <mergeCell ref="I398:M398"/>
    <mergeCell ref="N398:O398"/>
    <mergeCell ref="P398:Q398"/>
    <mergeCell ref="R398:S398"/>
    <mergeCell ref="T399:U399"/>
    <mergeCell ref="V399:X399"/>
    <mergeCell ref="Y399:Z399"/>
    <mergeCell ref="C399:D399"/>
    <mergeCell ref="E399:F399"/>
    <mergeCell ref="G399:H399"/>
    <mergeCell ref="I399:M399"/>
    <mergeCell ref="N399:O399"/>
    <mergeCell ref="P399:Q399"/>
    <mergeCell ref="R399:S399"/>
    <mergeCell ref="T400:U400"/>
    <mergeCell ref="V400:X400"/>
    <mergeCell ref="Y400:Z400"/>
    <mergeCell ref="C400:D400"/>
    <mergeCell ref="E400:F400"/>
    <mergeCell ref="G400:H400"/>
    <mergeCell ref="I400:M400"/>
    <mergeCell ref="N400:O400"/>
    <mergeCell ref="P400:Q400"/>
    <mergeCell ref="R400:S400"/>
    <mergeCell ref="T401:U401"/>
    <mergeCell ref="V401:X401"/>
    <mergeCell ref="Y401:Z401"/>
    <mergeCell ref="C401:D401"/>
    <mergeCell ref="E401:F401"/>
    <mergeCell ref="G401:H401"/>
    <mergeCell ref="I401:M401"/>
    <mergeCell ref="N401:O401"/>
    <mergeCell ref="P401:Q401"/>
    <mergeCell ref="R401:S401"/>
    <mergeCell ref="T402:U402"/>
    <mergeCell ref="V402:X402"/>
    <mergeCell ref="Y402:Z402"/>
    <mergeCell ref="C402:D402"/>
    <mergeCell ref="E402:F402"/>
    <mergeCell ref="G402:H402"/>
    <mergeCell ref="I402:M402"/>
    <mergeCell ref="N402:O402"/>
    <mergeCell ref="P402:Q402"/>
    <mergeCell ref="R402:S402"/>
    <mergeCell ref="T403:U403"/>
    <mergeCell ref="V403:X403"/>
    <mergeCell ref="Y403:Z403"/>
    <mergeCell ref="C403:D403"/>
    <mergeCell ref="E403:F403"/>
    <mergeCell ref="G403:H403"/>
    <mergeCell ref="I403:M403"/>
    <mergeCell ref="N403:O403"/>
    <mergeCell ref="P403:Q403"/>
    <mergeCell ref="R403:S403"/>
    <mergeCell ref="T404:U404"/>
    <mergeCell ref="V404:X404"/>
    <mergeCell ref="Y404:Z404"/>
    <mergeCell ref="C404:D404"/>
    <mergeCell ref="E404:F404"/>
    <mergeCell ref="G404:H404"/>
    <mergeCell ref="I404:M404"/>
    <mergeCell ref="N404:O404"/>
    <mergeCell ref="P404:Q404"/>
    <mergeCell ref="R404:S404"/>
    <mergeCell ref="T405:U405"/>
    <mergeCell ref="V405:X405"/>
    <mergeCell ref="Y405:Z405"/>
    <mergeCell ref="C405:D405"/>
    <mergeCell ref="E405:F405"/>
    <mergeCell ref="G405:H405"/>
    <mergeCell ref="I405:M405"/>
    <mergeCell ref="N405:O405"/>
    <mergeCell ref="P405:Q405"/>
    <mergeCell ref="R405:S405"/>
    <mergeCell ref="T406:U406"/>
    <mergeCell ref="V406:X406"/>
    <mergeCell ref="Y406:Z406"/>
    <mergeCell ref="C406:D406"/>
    <mergeCell ref="E406:F406"/>
    <mergeCell ref="G406:H406"/>
    <mergeCell ref="I406:M406"/>
    <mergeCell ref="N406:O406"/>
    <mergeCell ref="P406:Q406"/>
    <mergeCell ref="R406:S406"/>
    <mergeCell ref="T407:U407"/>
    <mergeCell ref="V407:X407"/>
    <mergeCell ref="Y407:Z407"/>
    <mergeCell ref="C407:D407"/>
    <mergeCell ref="E407:F407"/>
    <mergeCell ref="G407:H407"/>
    <mergeCell ref="I407:M407"/>
    <mergeCell ref="N407:O407"/>
    <mergeCell ref="P407:Q407"/>
    <mergeCell ref="R407:S407"/>
    <mergeCell ref="T408:U408"/>
    <mergeCell ref="V408:X408"/>
    <mergeCell ref="Y408:Z408"/>
    <mergeCell ref="C408:D408"/>
    <mergeCell ref="E408:F408"/>
    <mergeCell ref="G408:H408"/>
    <mergeCell ref="I408:M408"/>
    <mergeCell ref="N408:O408"/>
    <mergeCell ref="P408:Q408"/>
    <mergeCell ref="R408:S408"/>
    <mergeCell ref="T409:U409"/>
    <mergeCell ref="V409:X409"/>
    <mergeCell ref="Y409:Z409"/>
    <mergeCell ref="C409:D409"/>
    <mergeCell ref="E409:F409"/>
    <mergeCell ref="G409:H409"/>
    <mergeCell ref="I409:M409"/>
    <mergeCell ref="N409:O409"/>
    <mergeCell ref="P409:Q409"/>
    <mergeCell ref="R409:S409"/>
    <mergeCell ref="T410:U410"/>
    <mergeCell ref="V410:X410"/>
    <mergeCell ref="Y410:Z410"/>
    <mergeCell ref="C410:D410"/>
    <mergeCell ref="E410:F410"/>
    <mergeCell ref="G410:H410"/>
    <mergeCell ref="I410:M410"/>
    <mergeCell ref="N410:O410"/>
    <mergeCell ref="P410:Q410"/>
    <mergeCell ref="R410:S410"/>
    <mergeCell ref="T411:U411"/>
    <mergeCell ref="V411:X411"/>
    <mergeCell ref="Y411:Z411"/>
    <mergeCell ref="C411:D411"/>
    <mergeCell ref="E411:F411"/>
    <mergeCell ref="G411:H411"/>
    <mergeCell ref="I411:M411"/>
    <mergeCell ref="N411:O411"/>
    <mergeCell ref="P411:Q411"/>
    <mergeCell ref="R411:S411"/>
    <mergeCell ref="T412:U412"/>
    <mergeCell ref="V412:X412"/>
    <mergeCell ref="Y412:Z412"/>
    <mergeCell ref="C412:D412"/>
    <mergeCell ref="E412:F412"/>
    <mergeCell ref="G412:H412"/>
    <mergeCell ref="I412:M412"/>
    <mergeCell ref="N412:O412"/>
    <mergeCell ref="P412:Q412"/>
    <mergeCell ref="R412:S412"/>
    <mergeCell ref="T413:U413"/>
    <mergeCell ref="V413:X413"/>
    <mergeCell ref="Y413:Z413"/>
    <mergeCell ref="C413:D413"/>
    <mergeCell ref="E413:F413"/>
    <mergeCell ref="G413:H413"/>
    <mergeCell ref="I413:M413"/>
    <mergeCell ref="N413:O413"/>
    <mergeCell ref="P413:Q413"/>
    <mergeCell ref="R413:S413"/>
    <mergeCell ref="T414:U414"/>
    <mergeCell ref="V414:X414"/>
    <mergeCell ref="Y414:Z414"/>
    <mergeCell ref="C414:D414"/>
    <mergeCell ref="E414:F414"/>
    <mergeCell ref="G414:H414"/>
    <mergeCell ref="I414:M414"/>
    <mergeCell ref="N414:O414"/>
    <mergeCell ref="P414:Q414"/>
    <mergeCell ref="R414:S414"/>
    <mergeCell ref="T415:U415"/>
    <mergeCell ref="V415:X415"/>
    <mergeCell ref="Y415:Z415"/>
    <mergeCell ref="C415:D415"/>
    <mergeCell ref="E415:F415"/>
    <mergeCell ref="G415:H415"/>
    <mergeCell ref="I415:M415"/>
    <mergeCell ref="N415:O415"/>
    <mergeCell ref="P415:Q415"/>
    <mergeCell ref="R415:S415"/>
    <mergeCell ref="T416:U416"/>
    <mergeCell ref="V416:X416"/>
    <mergeCell ref="Y416:Z416"/>
    <mergeCell ref="C416:D416"/>
    <mergeCell ref="E416:F416"/>
    <mergeCell ref="G416:H416"/>
    <mergeCell ref="I416:M416"/>
    <mergeCell ref="N416:O416"/>
    <mergeCell ref="P416:Q416"/>
    <mergeCell ref="R416:S416"/>
    <mergeCell ref="T417:U417"/>
    <mergeCell ref="V417:X417"/>
    <mergeCell ref="Y417:Z417"/>
    <mergeCell ref="C417:D417"/>
    <mergeCell ref="E417:F417"/>
    <mergeCell ref="G417:H417"/>
    <mergeCell ref="I417:M417"/>
    <mergeCell ref="N417:O417"/>
    <mergeCell ref="P417:Q417"/>
    <mergeCell ref="R417:S417"/>
    <mergeCell ref="T418:U418"/>
    <mergeCell ref="V418:X418"/>
    <mergeCell ref="Y418:Z418"/>
    <mergeCell ref="C418:D418"/>
    <mergeCell ref="E418:F418"/>
    <mergeCell ref="G418:H418"/>
    <mergeCell ref="I418:M418"/>
    <mergeCell ref="N418:O418"/>
    <mergeCell ref="P418:Q418"/>
    <mergeCell ref="R418:S418"/>
    <mergeCell ref="T419:U419"/>
    <mergeCell ref="V419:X419"/>
    <mergeCell ref="Y419:Z419"/>
    <mergeCell ref="C419:D419"/>
    <mergeCell ref="E419:F419"/>
    <mergeCell ref="G419:H419"/>
    <mergeCell ref="I419:M419"/>
    <mergeCell ref="N419:O419"/>
    <mergeCell ref="P419:Q419"/>
    <mergeCell ref="R419:S419"/>
    <mergeCell ref="T420:U420"/>
    <mergeCell ref="V420:X420"/>
    <mergeCell ref="Y420:Z420"/>
    <mergeCell ref="C420:D420"/>
    <mergeCell ref="E420:F420"/>
    <mergeCell ref="G420:H420"/>
    <mergeCell ref="I420:M420"/>
    <mergeCell ref="N420:O420"/>
    <mergeCell ref="P420:Q420"/>
    <mergeCell ref="R420:S420"/>
    <mergeCell ref="T421:U421"/>
    <mergeCell ref="V421:X421"/>
    <mergeCell ref="Y421:Z421"/>
    <mergeCell ref="C421:D421"/>
    <mergeCell ref="E421:F421"/>
    <mergeCell ref="G421:H421"/>
    <mergeCell ref="I421:M421"/>
    <mergeCell ref="N421:O421"/>
    <mergeCell ref="P421:Q421"/>
    <mergeCell ref="R421:S421"/>
    <mergeCell ref="T422:U422"/>
    <mergeCell ref="V422:X422"/>
    <mergeCell ref="Y422:Z422"/>
    <mergeCell ref="C422:D422"/>
    <mergeCell ref="E422:F422"/>
    <mergeCell ref="G422:H422"/>
    <mergeCell ref="I422:M422"/>
    <mergeCell ref="N422:O422"/>
    <mergeCell ref="P422:Q422"/>
    <mergeCell ref="R422:S422"/>
    <mergeCell ref="T423:U423"/>
    <mergeCell ref="V423:X423"/>
    <mergeCell ref="Y423:Z423"/>
    <mergeCell ref="C423:D423"/>
    <mergeCell ref="E423:F423"/>
    <mergeCell ref="G423:H423"/>
    <mergeCell ref="I423:M423"/>
    <mergeCell ref="N423:O423"/>
    <mergeCell ref="P423:Q423"/>
    <mergeCell ref="R423:S423"/>
    <mergeCell ref="T424:U424"/>
    <mergeCell ref="V424:X424"/>
    <mergeCell ref="Y424:Z424"/>
    <mergeCell ref="C424:D424"/>
    <mergeCell ref="E424:F424"/>
    <mergeCell ref="G424:H424"/>
    <mergeCell ref="I424:M424"/>
    <mergeCell ref="N424:O424"/>
    <mergeCell ref="P424:Q424"/>
    <mergeCell ref="R424:S424"/>
    <mergeCell ref="T425:U425"/>
    <mergeCell ref="V425:X425"/>
    <mergeCell ref="Y425:Z425"/>
    <mergeCell ref="C425:D425"/>
    <mergeCell ref="E425:F425"/>
    <mergeCell ref="G425:H425"/>
    <mergeCell ref="I425:M425"/>
    <mergeCell ref="N425:O425"/>
    <mergeCell ref="P425:Q425"/>
    <mergeCell ref="R425:S425"/>
    <mergeCell ref="T426:U426"/>
    <mergeCell ref="V426:X426"/>
    <mergeCell ref="Y426:Z426"/>
    <mergeCell ref="C426:D426"/>
    <mergeCell ref="E426:F426"/>
    <mergeCell ref="G426:H426"/>
    <mergeCell ref="I426:M426"/>
    <mergeCell ref="N426:O426"/>
    <mergeCell ref="P426:Q426"/>
    <mergeCell ref="R426:S426"/>
    <mergeCell ref="T427:U427"/>
    <mergeCell ref="V427:X427"/>
    <mergeCell ref="Y427:Z427"/>
    <mergeCell ref="C427:D427"/>
    <mergeCell ref="E427:F427"/>
    <mergeCell ref="G427:H427"/>
    <mergeCell ref="I427:M427"/>
    <mergeCell ref="N427:O427"/>
    <mergeCell ref="P427:Q427"/>
    <mergeCell ref="R427:S427"/>
    <mergeCell ref="T428:U428"/>
    <mergeCell ref="V428:X428"/>
    <mergeCell ref="Y428:Z428"/>
    <mergeCell ref="C428:D428"/>
    <mergeCell ref="E428:F428"/>
    <mergeCell ref="G428:H428"/>
    <mergeCell ref="I428:M428"/>
    <mergeCell ref="N428:O428"/>
    <mergeCell ref="P428:Q428"/>
    <mergeCell ref="R428:S428"/>
    <mergeCell ref="T429:U429"/>
    <mergeCell ref="V429:X429"/>
    <mergeCell ref="Y429:Z429"/>
    <mergeCell ref="C429:D429"/>
    <mergeCell ref="E429:F429"/>
    <mergeCell ref="G429:H429"/>
    <mergeCell ref="I429:M429"/>
    <mergeCell ref="N429:O429"/>
    <mergeCell ref="P429:Q429"/>
    <mergeCell ref="R429:S429"/>
    <mergeCell ref="T430:U430"/>
    <mergeCell ref="V430:X430"/>
    <mergeCell ref="Y430:Z430"/>
    <mergeCell ref="C430:D430"/>
    <mergeCell ref="E430:F430"/>
    <mergeCell ref="G430:H430"/>
    <mergeCell ref="I430:M430"/>
    <mergeCell ref="N430:O430"/>
    <mergeCell ref="P430:Q430"/>
    <mergeCell ref="R430:S430"/>
    <mergeCell ref="T431:U431"/>
    <mergeCell ref="V431:X431"/>
    <mergeCell ref="Y431:Z431"/>
    <mergeCell ref="C431:D431"/>
    <mergeCell ref="E431:F431"/>
    <mergeCell ref="G431:H431"/>
    <mergeCell ref="I431:M431"/>
    <mergeCell ref="N431:O431"/>
    <mergeCell ref="P431:Q431"/>
    <mergeCell ref="R431:S431"/>
    <mergeCell ref="T432:U432"/>
    <mergeCell ref="V432:X432"/>
    <mergeCell ref="Y432:Z432"/>
    <mergeCell ref="C432:D432"/>
    <mergeCell ref="E432:F432"/>
    <mergeCell ref="G432:H432"/>
    <mergeCell ref="I432:M432"/>
    <mergeCell ref="N432:O432"/>
    <mergeCell ref="P432:Q432"/>
    <mergeCell ref="R432:S432"/>
    <mergeCell ref="T433:U433"/>
    <mergeCell ref="V433:X433"/>
    <mergeCell ref="Y433:Z433"/>
    <mergeCell ref="C433:D433"/>
    <mergeCell ref="E433:F433"/>
    <mergeCell ref="G433:H433"/>
    <mergeCell ref="I433:M433"/>
    <mergeCell ref="N433:O433"/>
    <mergeCell ref="P433:Q433"/>
    <mergeCell ref="R433:S433"/>
    <mergeCell ref="T434:U434"/>
    <mergeCell ref="V434:X434"/>
    <mergeCell ref="Y434:Z434"/>
    <mergeCell ref="C434:D434"/>
    <mergeCell ref="E434:F434"/>
    <mergeCell ref="G434:H434"/>
    <mergeCell ref="I434:M434"/>
    <mergeCell ref="N434:O434"/>
    <mergeCell ref="P434:Q434"/>
    <mergeCell ref="R434:S434"/>
    <mergeCell ref="T435:U435"/>
    <mergeCell ref="V435:X435"/>
    <mergeCell ref="Y435:Z435"/>
    <mergeCell ref="C435:D435"/>
    <mergeCell ref="E435:F435"/>
    <mergeCell ref="G435:H435"/>
    <mergeCell ref="I435:M435"/>
    <mergeCell ref="N435:O435"/>
    <mergeCell ref="P435:Q435"/>
    <mergeCell ref="R435:S435"/>
    <mergeCell ref="T436:U436"/>
    <mergeCell ref="V436:X436"/>
    <mergeCell ref="Y436:Z436"/>
    <mergeCell ref="C436:D436"/>
    <mergeCell ref="E436:F436"/>
    <mergeCell ref="G436:H436"/>
    <mergeCell ref="I436:M436"/>
    <mergeCell ref="N436:O436"/>
    <mergeCell ref="P436:Q436"/>
    <mergeCell ref="R436:S436"/>
    <mergeCell ref="T437:U437"/>
    <mergeCell ref="V437:X437"/>
    <mergeCell ref="Y437:Z437"/>
    <mergeCell ref="C437:D437"/>
    <mergeCell ref="E437:F437"/>
    <mergeCell ref="G437:H437"/>
    <mergeCell ref="I437:M437"/>
    <mergeCell ref="N437:O437"/>
    <mergeCell ref="P437:Q437"/>
    <mergeCell ref="R437:S437"/>
    <mergeCell ref="T438:U438"/>
    <mergeCell ref="V438:X438"/>
    <mergeCell ref="Y438:Z438"/>
    <mergeCell ref="C438:D438"/>
    <mergeCell ref="E438:F438"/>
    <mergeCell ref="G438:H438"/>
    <mergeCell ref="I438:M438"/>
    <mergeCell ref="N438:O438"/>
    <mergeCell ref="P438:Q438"/>
    <mergeCell ref="R438:S438"/>
    <mergeCell ref="T439:U439"/>
    <mergeCell ref="V439:X439"/>
    <mergeCell ref="Y439:Z439"/>
    <mergeCell ref="C439:D439"/>
    <mergeCell ref="E439:F439"/>
    <mergeCell ref="G439:H439"/>
    <mergeCell ref="I439:M439"/>
    <mergeCell ref="N439:O439"/>
    <mergeCell ref="P439:Q439"/>
    <mergeCell ref="R439:S439"/>
    <mergeCell ref="T440:U440"/>
    <mergeCell ref="V440:X440"/>
    <mergeCell ref="Y440:Z440"/>
    <mergeCell ref="C440:D440"/>
    <mergeCell ref="E440:F440"/>
    <mergeCell ref="G440:H440"/>
    <mergeCell ref="I440:M440"/>
    <mergeCell ref="N440:O440"/>
    <mergeCell ref="P440:Q440"/>
    <mergeCell ref="R440:S440"/>
    <mergeCell ref="T441:U441"/>
    <mergeCell ref="V441:X441"/>
    <mergeCell ref="Y441:Z441"/>
    <mergeCell ref="C441:D441"/>
    <mergeCell ref="E441:F441"/>
    <mergeCell ref="G441:H441"/>
    <mergeCell ref="I441:M441"/>
    <mergeCell ref="N441:O441"/>
    <mergeCell ref="P441:Q441"/>
    <mergeCell ref="R441:S441"/>
    <mergeCell ref="T442:U442"/>
    <mergeCell ref="V442:X442"/>
    <mergeCell ref="Y442:Z442"/>
    <mergeCell ref="C442:D442"/>
    <mergeCell ref="E442:F442"/>
    <mergeCell ref="G442:H442"/>
    <mergeCell ref="I442:M442"/>
    <mergeCell ref="N442:O442"/>
    <mergeCell ref="P442:Q442"/>
    <mergeCell ref="R442:S442"/>
    <mergeCell ref="T443:U443"/>
    <mergeCell ref="V443:X443"/>
    <mergeCell ref="Y443:Z443"/>
    <mergeCell ref="C443:D443"/>
    <mergeCell ref="E443:F443"/>
    <mergeCell ref="G443:H443"/>
    <mergeCell ref="I443:M443"/>
    <mergeCell ref="N443:O443"/>
    <mergeCell ref="P443:Q443"/>
    <mergeCell ref="R443:S443"/>
    <mergeCell ref="T444:U444"/>
    <mergeCell ref="V444:X444"/>
    <mergeCell ref="Y444:Z444"/>
    <mergeCell ref="C444:D444"/>
    <mergeCell ref="E444:F444"/>
    <mergeCell ref="G444:H444"/>
    <mergeCell ref="I444:M444"/>
    <mergeCell ref="N444:O444"/>
    <mergeCell ref="P444:Q444"/>
    <mergeCell ref="R444:S444"/>
    <mergeCell ref="T445:U445"/>
    <mergeCell ref="V445:X445"/>
    <mergeCell ref="Y445:Z445"/>
    <mergeCell ref="C445:D445"/>
    <mergeCell ref="E445:F445"/>
    <mergeCell ref="G445:H445"/>
    <mergeCell ref="I445:M445"/>
    <mergeCell ref="N445:O445"/>
    <mergeCell ref="P445:Q445"/>
    <mergeCell ref="R445:S445"/>
    <mergeCell ref="T446:U446"/>
    <mergeCell ref="V446:X446"/>
    <mergeCell ref="Y446:Z446"/>
    <mergeCell ref="C446:D446"/>
    <mergeCell ref="E446:F446"/>
    <mergeCell ref="G446:H446"/>
    <mergeCell ref="I446:M446"/>
    <mergeCell ref="N446:O446"/>
    <mergeCell ref="P446:Q446"/>
    <mergeCell ref="R446:S446"/>
    <mergeCell ref="T447:U447"/>
    <mergeCell ref="V447:X447"/>
    <mergeCell ref="Y447:Z447"/>
    <mergeCell ref="C447:D447"/>
    <mergeCell ref="E447:F447"/>
    <mergeCell ref="G447:H447"/>
    <mergeCell ref="I447:M447"/>
    <mergeCell ref="N447:O447"/>
    <mergeCell ref="P447:Q447"/>
    <mergeCell ref="R447:S447"/>
    <mergeCell ref="T448:U448"/>
    <mergeCell ref="V448:X448"/>
    <mergeCell ref="Y448:Z448"/>
    <mergeCell ref="C448:D448"/>
    <mergeCell ref="E448:F448"/>
    <mergeCell ref="G448:H448"/>
    <mergeCell ref="I448:M448"/>
    <mergeCell ref="N448:O448"/>
    <mergeCell ref="P448:Q448"/>
    <mergeCell ref="R448:S448"/>
    <mergeCell ref="T449:U449"/>
    <mergeCell ref="V449:X449"/>
    <mergeCell ref="Y449:Z449"/>
    <mergeCell ref="C449:D449"/>
    <mergeCell ref="E449:F449"/>
    <mergeCell ref="G449:H449"/>
    <mergeCell ref="I449:M449"/>
    <mergeCell ref="N449:O449"/>
    <mergeCell ref="P449:Q449"/>
    <mergeCell ref="R449:S449"/>
    <mergeCell ref="T450:U450"/>
    <mergeCell ref="V450:X450"/>
    <mergeCell ref="Y450:Z450"/>
    <mergeCell ref="C450:D450"/>
    <mergeCell ref="E450:F450"/>
    <mergeCell ref="G450:H450"/>
    <mergeCell ref="I450:M450"/>
    <mergeCell ref="N450:O450"/>
    <mergeCell ref="P450:Q450"/>
    <mergeCell ref="R450:S450"/>
    <mergeCell ref="T451:U451"/>
    <mergeCell ref="V451:X451"/>
    <mergeCell ref="Y451:Z451"/>
    <mergeCell ref="C451:D451"/>
    <mergeCell ref="E451:F451"/>
    <mergeCell ref="G451:H451"/>
    <mergeCell ref="I451:M451"/>
    <mergeCell ref="N451:O451"/>
    <mergeCell ref="P451:Q451"/>
    <mergeCell ref="R451:S451"/>
    <mergeCell ref="T452:U452"/>
    <mergeCell ref="V452:X452"/>
    <mergeCell ref="Y452:Z452"/>
    <mergeCell ref="C452:D452"/>
    <mergeCell ref="E452:F452"/>
    <mergeCell ref="G452:H452"/>
    <mergeCell ref="I452:M452"/>
    <mergeCell ref="N452:O452"/>
    <mergeCell ref="P452:Q452"/>
    <mergeCell ref="R452:S452"/>
    <mergeCell ref="T453:U453"/>
    <mergeCell ref="V453:X453"/>
    <mergeCell ref="Y453:Z453"/>
    <mergeCell ref="C453:D453"/>
    <mergeCell ref="E453:F453"/>
    <mergeCell ref="G453:H453"/>
    <mergeCell ref="I453:M453"/>
    <mergeCell ref="N453:O453"/>
    <mergeCell ref="P453:Q453"/>
    <mergeCell ref="R453:S453"/>
    <mergeCell ref="T454:U454"/>
    <mergeCell ref="V454:X454"/>
    <mergeCell ref="Y454:Z454"/>
    <mergeCell ref="C454:D454"/>
    <mergeCell ref="E454:F454"/>
    <mergeCell ref="G454:H454"/>
    <mergeCell ref="I454:M454"/>
    <mergeCell ref="N454:O454"/>
    <mergeCell ref="P454:Q454"/>
    <mergeCell ref="R454:S454"/>
    <mergeCell ref="T455:U455"/>
    <mergeCell ref="V455:X455"/>
    <mergeCell ref="Y455:Z455"/>
    <mergeCell ref="C455:D455"/>
    <mergeCell ref="E455:F455"/>
    <mergeCell ref="G455:H455"/>
    <mergeCell ref="I455:M455"/>
    <mergeCell ref="N455:O455"/>
    <mergeCell ref="P455:Q455"/>
    <mergeCell ref="R455:S455"/>
    <mergeCell ref="T456:U456"/>
    <mergeCell ref="V456:X456"/>
    <mergeCell ref="Y456:Z456"/>
    <mergeCell ref="C456:D456"/>
    <mergeCell ref="E456:F456"/>
    <mergeCell ref="G456:H456"/>
    <mergeCell ref="I456:M456"/>
    <mergeCell ref="N456:O456"/>
    <mergeCell ref="P456:Q456"/>
    <mergeCell ref="R456:S456"/>
    <mergeCell ref="T457:U457"/>
    <mergeCell ref="V457:X457"/>
    <mergeCell ref="Y457:Z457"/>
    <mergeCell ref="C457:D457"/>
    <mergeCell ref="E457:F457"/>
    <mergeCell ref="G457:H457"/>
    <mergeCell ref="I457:M457"/>
    <mergeCell ref="N457:O457"/>
    <mergeCell ref="P457:Q457"/>
    <mergeCell ref="R457:S457"/>
    <mergeCell ref="T458:U458"/>
    <mergeCell ref="V458:X458"/>
    <mergeCell ref="Y458:Z458"/>
    <mergeCell ref="C458:D458"/>
    <mergeCell ref="E458:F458"/>
    <mergeCell ref="G458:H458"/>
    <mergeCell ref="I458:M458"/>
    <mergeCell ref="N458:O458"/>
    <mergeCell ref="P458:Q458"/>
    <mergeCell ref="R458:S458"/>
    <mergeCell ref="T459:U459"/>
    <mergeCell ref="V459:X459"/>
    <mergeCell ref="Y459:Z459"/>
    <mergeCell ref="C459:D459"/>
    <mergeCell ref="E459:F459"/>
    <mergeCell ref="G459:H459"/>
    <mergeCell ref="I459:M459"/>
    <mergeCell ref="N459:O459"/>
    <mergeCell ref="P459:Q459"/>
    <mergeCell ref="R459:S459"/>
    <mergeCell ref="T460:U460"/>
    <mergeCell ref="V460:X460"/>
    <mergeCell ref="Y460:Z460"/>
    <mergeCell ref="C460:D460"/>
    <mergeCell ref="E460:F460"/>
    <mergeCell ref="G460:H460"/>
    <mergeCell ref="I460:M460"/>
    <mergeCell ref="N460:O460"/>
    <mergeCell ref="P460:Q460"/>
    <mergeCell ref="R460:S460"/>
    <mergeCell ref="T461:U461"/>
    <mergeCell ref="V461:X461"/>
    <mergeCell ref="Y461:Z461"/>
    <mergeCell ref="C461:D461"/>
    <mergeCell ref="E461:F461"/>
    <mergeCell ref="G461:H461"/>
    <mergeCell ref="I461:M461"/>
    <mergeCell ref="N461:O461"/>
    <mergeCell ref="P461:Q461"/>
    <mergeCell ref="R461:S461"/>
    <mergeCell ref="T462:U462"/>
    <mergeCell ref="V462:X462"/>
    <mergeCell ref="Y462:Z462"/>
    <mergeCell ref="C462:D462"/>
    <mergeCell ref="E462:F462"/>
    <mergeCell ref="G462:H462"/>
    <mergeCell ref="I462:M462"/>
    <mergeCell ref="N462:O462"/>
    <mergeCell ref="P462:Q462"/>
    <mergeCell ref="R462:S462"/>
    <mergeCell ref="T463:U463"/>
    <mergeCell ref="V463:X463"/>
    <mergeCell ref="Y463:Z463"/>
    <mergeCell ref="C463:D463"/>
    <mergeCell ref="E463:F463"/>
    <mergeCell ref="G463:H463"/>
    <mergeCell ref="I463:M463"/>
    <mergeCell ref="N463:O463"/>
    <mergeCell ref="P463:Q463"/>
    <mergeCell ref="R463:S463"/>
    <mergeCell ref="T464:U464"/>
    <mergeCell ref="V464:X464"/>
    <mergeCell ref="Y464:Z464"/>
    <mergeCell ref="C464:D464"/>
    <mergeCell ref="E464:F464"/>
    <mergeCell ref="G464:H464"/>
    <mergeCell ref="I464:M464"/>
    <mergeCell ref="N464:O464"/>
    <mergeCell ref="P464:Q464"/>
    <mergeCell ref="R464:S464"/>
    <mergeCell ref="T465:U465"/>
    <mergeCell ref="V465:X465"/>
    <mergeCell ref="Y465:Z465"/>
    <mergeCell ref="C465:D465"/>
    <mergeCell ref="E465:F465"/>
    <mergeCell ref="G465:H465"/>
    <mergeCell ref="I465:M465"/>
    <mergeCell ref="N465:O465"/>
    <mergeCell ref="P465:Q465"/>
    <mergeCell ref="R465:S465"/>
    <mergeCell ref="T466:U466"/>
    <mergeCell ref="V466:X466"/>
    <mergeCell ref="Y466:Z466"/>
    <mergeCell ref="C466:D466"/>
    <mergeCell ref="E466:F466"/>
    <mergeCell ref="G466:H466"/>
    <mergeCell ref="I466:M466"/>
    <mergeCell ref="N466:O466"/>
    <mergeCell ref="P466:Q466"/>
    <mergeCell ref="R466:S466"/>
    <mergeCell ref="T467:U467"/>
    <mergeCell ref="V467:X467"/>
    <mergeCell ref="Y467:Z467"/>
    <mergeCell ref="C467:D467"/>
    <mergeCell ref="E467:F467"/>
    <mergeCell ref="G467:H467"/>
    <mergeCell ref="I467:M467"/>
    <mergeCell ref="N467:O467"/>
    <mergeCell ref="P467:Q467"/>
    <mergeCell ref="R467:S467"/>
    <mergeCell ref="T468:U468"/>
    <mergeCell ref="V468:X468"/>
    <mergeCell ref="Y468:Z468"/>
    <mergeCell ref="C468:D468"/>
    <mergeCell ref="E468:F468"/>
    <mergeCell ref="G468:H468"/>
    <mergeCell ref="I468:M468"/>
    <mergeCell ref="N468:O468"/>
    <mergeCell ref="P468:Q468"/>
    <mergeCell ref="R468:S468"/>
    <mergeCell ref="T469:U469"/>
    <mergeCell ref="V469:X469"/>
    <mergeCell ref="Y469:Z469"/>
    <mergeCell ref="C469:D469"/>
    <mergeCell ref="E469:F469"/>
    <mergeCell ref="G469:H469"/>
    <mergeCell ref="I469:M469"/>
    <mergeCell ref="N469:O469"/>
    <mergeCell ref="P469:Q469"/>
    <mergeCell ref="R469:S469"/>
    <mergeCell ref="T470:U470"/>
    <mergeCell ref="V470:X470"/>
    <mergeCell ref="Y470:Z470"/>
    <mergeCell ref="C470:D470"/>
    <mergeCell ref="E470:F470"/>
    <mergeCell ref="G470:H470"/>
    <mergeCell ref="I470:M470"/>
    <mergeCell ref="N470:O470"/>
    <mergeCell ref="P470:Q470"/>
    <mergeCell ref="R470:S470"/>
    <mergeCell ref="T471:U471"/>
    <mergeCell ref="V471:X471"/>
    <mergeCell ref="Y471:Z471"/>
    <mergeCell ref="C471:D471"/>
    <mergeCell ref="E471:F471"/>
    <mergeCell ref="G471:H471"/>
    <mergeCell ref="I471:M471"/>
    <mergeCell ref="N471:O471"/>
    <mergeCell ref="P471:Q471"/>
    <mergeCell ref="R471:S471"/>
    <mergeCell ref="T472:U472"/>
    <mergeCell ref="V472:X472"/>
    <mergeCell ref="Y472:Z472"/>
    <mergeCell ref="C472:D472"/>
    <mergeCell ref="E472:F472"/>
    <mergeCell ref="G472:H472"/>
    <mergeCell ref="I472:M472"/>
    <mergeCell ref="N472:O472"/>
    <mergeCell ref="P472:Q472"/>
    <mergeCell ref="R472:S472"/>
    <mergeCell ref="T473:U473"/>
    <mergeCell ref="V473:X473"/>
    <mergeCell ref="Y473:Z473"/>
    <mergeCell ref="C473:D473"/>
    <mergeCell ref="E473:F473"/>
    <mergeCell ref="G473:H473"/>
    <mergeCell ref="I473:M473"/>
    <mergeCell ref="N473:O473"/>
    <mergeCell ref="P473:Q473"/>
    <mergeCell ref="R473:S473"/>
    <mergeCell ref="T474:U474"/>
    <mergeCell ref="V474:X474"/>
    <mergeCell ref="Y474:Z474"/>
    <mergeCell ref="C474:D474"/>
    <mergeCell ref="E474:F474"/>
    <mergeCell ref="G474:H474"/>
    <mergeCell ref="I474:M474"/>
    <mergeCell ref="N474:O474"/>
    <mergeCell ref="P474:Q474"/>
    <mergeCell ref="R474:S474"/>
    <mergeCell ref="T475:U475"/>
    <mergeCell ref="V475:X475"/>
    <mergeCell ref="Y475:Z475"/>
    <mergeCell ref="C475:D475"/>
    <mergeCell ref="E475:F475"/>
    <mergeCell ref="G475:H475"/>
    <mergeCell ref="I475:M475"/>
    <mergeCell ref="N475:O475"/>
    <mergeCell ref="P475:Q475"/>
    <mergeCell ref="R475:S475"/>
    <mergeCell ref="T476:U476"/>
    <mergeCell ref="V476:X476"/>
    <mergeCell ref="Y476:Z476"/>
    <mergeCell ref="C476:D476"/>
    <mergeCell ref="E476:F476"/>
    <mergeCell ref="G476:H476"/>
    <mergeCell ref="I476:M476"/>
    <mergeCell ref="N476:O476"/>
    <mergeCell ref="P476:Q476"/>
    <mergeCell ref="R476:S476"/>
    <mergeCell ref="T477:U477"/>
    <mergeCell ref="V477:X477"/>
    <mergeCell ref="Y477:Z477"/>
    <mergeCell ref="C477:D477"/>
    <mergeCell ref="E477:F477"/>
    <mergeCell ref="G477:H477"/>
    <mergeCell ref="I477:M477"/>
    <mergeCell ref="N477:O477"/>
    <mergeCell ref="P477:Q477"/>
    <mergeCell ref="R477:S477"/>
    <mergeCell ref="T478:U478"/>
    <mergeCell ref="V478:X478"/>
    <mergeCell ref="Y478:Z478"/>
    <mergeCell ref="C478:D478"/>
    <mergeCell ref="E478:F478"/>
    <mergeCell ref="G478:H478"/>
    <mergeCell ref="I478:M478"/>
    <mergeCell ref="N478:O478"/>
    <mergeCell ref="P478:Q478"/>
    <mergeCell ref="R478:S478"/>
    <mergeCell ref="T479:U479"/>
    <mergeCell ref="V479:X479"/>
    <mergeCell ref="Y479:Z479"/>
    <mergeCell ref="C479:D479"/>
    <mergeCell ref="E479:F479"/>
    <mergeCell ref="G479:H479"/>
    <mergeCell ref="I479:M479"/>
    <mergeCell ref="N479:O479"/>
    <mergeCell ref="P479:Q479"/>
    <mergeCell ref="R479:S479"/>
    <mergeCell ref="T480:U480"/>
    <mergeCell ref="V480:X480"/>
    <mergeCell ref="Y480:Z480"/>
    <mergeCell ref="C480:D480"/>
    <mergeCell ref="E480:F480"/>
    <mergeCell ref="G480:H480"/>
    <mergeCell ref="I480:M480"/>
    <mergeCell ref="N480:O480"/>
    <mergeCell ref="P480:Q480"/>
    <mergeCell ref="R480:S480"/>
    <mergeCell ref="T481:U481"/>
    <mergeCell ref="V481:X481"/>
    <mergeCell ref="Y481:Z481"/>
    <mergeCell ref="C481:D481"/>
    <mergeCell ref="E481:F481"/>
    <mergeCell ref="G481:H481"/>
    <mergeCell ref="I481:M481"/>
    <mergeCell ref="N481:O481"/>
    <mergeCell ref="P481:Q481"/>
    <mergeCell ref="R481:S481"/>
    <mergeCell ref="T482:U482"/>
    <mergeCell ref="V482:X482"/>
    <mergeCell ref="Y482:Z482"/>
    <mergeCell ref="C482:D482"/>
    <mergeCell ref="E482:F482"/>
    <mergeCell ref="G482:H482"/>
    <mergeCell ref="I482:M482"/>
    <mergeCell ref="N482:O482"/>
    <mergeCell ref="P482:Q482"/>
    <mergeCell ref="R482:S482"/>
    <mergeCell ref="T483:U483"/>
    <mergeCell ref="V483:X483"/>
    <mergeCell ref="Y483:Z483"/>
    <mergeCell ref="C483:D483"/>
    <mergeCell ref="E483:F483"/>
    <mergeCell ref="G483:H483"/>
    <mergeCell ref="I483:M483"/>
    <mergeCell ref="N483:O483"/>
    <mergeCell ref="P483:Q483"/>
    <mergeCell ref="R483:S483"/>
    <mergeCell ref="T484:U484"/>
    <mergeCell ref="V484:X484"/>
    <mergeCell ref="Y484:Z484"/>
    <mergeCell ref="C484:D484"/>
    <mergeCell ref="E484:F484"/>
    <mergeCell ref="G484:H484"/>
    <mergeCell ref="I484:M484"/>
    <mergeCell ref="N484:O484"/>
    <mergeCell ref="P484:Q484"/>
    <mergeCell ref="R484:S484"/>
    <mergeCell ref="T485:U485"/>
    <mergeCell ref="V485:X485"/>
    <mergeCell ref="Y485:Z485"/>
    <mergeCell ref="C485:D485"/>
    <mergeCell ref="E485:F485"/>
    <mergeCell ref="G485:H485"/>
    <mergeCell ref="I485:M485"/>
    <mergeCell ref="N485:O485"/>
    <mergeCell ref="P485:Q485"/>
    <mergeCell ref="R485:S485"/>
    <mergeCell ref="T486:U486"/>
    <mergeCell ref="V486:X486"/>
    <mergeCell ref="Y486:Z486"/>
    <mergeCell ref="C486:D486"/>
    <mergeCell ref="E486:F486"/>
    <mergeCell ref="G486:H486"/>
    <mergeCell ref="I486:M486"/>
    <mergeCell ref="N486:O486"/>
    <mergeCell ref="P486:Q486"/>
    <mergeCell ref="R486:S486"/>
    <mergeCell ref="T487:U487"/>
    <mergeCell ref="V487:X487"/>
    <mergeCell ref="Y487:Z487"/>
    <mergeCell ref="C487:D487"/>
    <mergeCell ref="E487:F487"/>
    <mergeCell ref="G487:H487"/>
    <mergeCell ref="I487:M487"/>
    <mergeCell ref="N487:O487"/>
    <mergeCell ref="P487:Q487"/>
    <mergeCell ref="R487:S487"/>
    <mergeCell ref="T488:U488"/>
    <mergeCell ref="V488:X488"/>
    <mergeCell ref="Y488:Z488"/>
    <mergeCell ref="C488:D488"/>
    <mergeCell ref="E488:F488"/>
    <mergeCell ref="G488:H488"/>
    <mergeCell ref="I488:M488"/>
    <mergeCell ref="N488:O488"/>
    <mergeCell ref="P488:Q488"/>
    <mergeCell ref="R488:S488"/>
    <mergeCell ref="T489:U489"/>
    <mergeCell ref="V489:X489"/>
    <mergeCell ref="Y489:Z489"/>
    <mergeCell ref="C489:D489"/>
    <mergeCell ref="E489:F489"/>
    <mergeCell ref="G489:H489"/>
    <mergeCell ref="I489:M489"/>
    <mergeCell ref="N489:O489"/>
    <mergeCell ref="P489:Q489"/>
    <mergeCell ref="R489:S489"/>
    <mergeCell ref="T490:U490"/>
    <mergeCell ref="V490:X490"/>
    <mergeCell ref="Y490:Z490"/>
    <mergeCell ref="C490:D490"/>
    <mergeCell ref="E490:F490"/>
    <mergeCell ref="G490:H490"/>
    <mergeCell ref="I490:M490"/>
    <mergeCell ref="N490:O490"/>
    <mergeCell ref="P490:Q490"/>
    <mergeCell ref="R490:S490"/>
    <mergeCell ref="T491:U491"/>
    <mergeCell ref="V491:X491"/>
    <mergeCell ref="Y491:Z491"/>
    <mergeCell ref="C491:D491"/>
    <mergeCell ref="E491:F491"/>
    <mergeCell ref="G491:H491"/>
    <mergeCell ref="I491:M491"/>
    <mergeCell ref="N491:O491"/>
    <mergeCell ref="P491:Q491"/>
    <mergeCell ref="R491:S491"/>
    <mergeCell ref="T492:U492"/>
    <mergeCell ref="V492:X492"/>
    <mergeCell ref="Y492:Z492"/>
    <mergeCell ref="C492:D492"/>
    <mergeCell ref="E492:F492"/>
    <mergeCell ref="G492:H492"/>
    <mergeCell ref="I492:M492"/>
    <mergeCell ref="N492:O492"/>
    <mergeCell ref="P492:Q492"/>
    <mergeCell ref="R492:S492"/>
    <mergeCell ref="T493:U493"/>
    <mergeCell ref="V493:X493"/>
    <mergeCell ref="Y493:Z493"/>
    <mergeCell ref="C493:D493"/>
    <mergeCell ref="E493:F493"/>
    <mergeCell ref="G493:H493"/>
    <mergeCell ref="I493:M493"/>
    <mergeCell ref="N493:O493"/>
    <mergeCell ref="P493:Q493"/>
    <mergeCell ref="R493:S493"/>
    <mergeCell ref="T494:U494"/>
    <mergeCell ref="V494:X494"/>
    <mergeCell ref="Y494:Z494"/>
    <mergeCell ref="C494:D494"/>
    <mergeCell ref="E494:F494"/>
    <mergeCell ref="G494:H494"/>
    <mergeCell ref="I494:M494"/>
    <mergeCell ref="N494:O494"/>
    <mergeCell ref="P494:Q494"/>
    <mergeCell ref="R494:S494"/>
    <mergeCell ref="T495:U495"/>
    <mergeCell ref="V495:X495"/>
    <mergeCell ref="Y495:Z495"/>
    <mergeCell ref="C495:D495"/>
    <mergeCell ref="E495:F495"/>
    <mergeCell ref="G495:H495"/>
    <mergeCell ref="I495:M495"/>
    <mergeCell ref="N495:O495"/>
    <mergeCell ref="P495:Q495"/>
    <mergeCell ref="R495:S495"/>
    <mergeCell ref="T496:U496"/>
    <mergeCell ref="V496:X496"/>
    <mergeCell ref="Y496:Z496"/>
    <mergeCell ref="C496:D496"/>
    <mergeCell ref="E496:F496"/>
    <mergeCell ref="G496:H496"/>
    <mergeCell ref="I496:M496"/>
    <mergeCell ref="N496:O496"/>
    <mergeCell ref="P496:Q496"/>
    <mergeCell ref="R496:S496"/>
    <mergeCell ref="T497:U497"/>
    <mergeCell ref="V497:X497"/>
    <mergeCell ref="Y497:Z497"/>
    <mergeCell ref="C497:D497"/>
    <mergeCell ref="E497:F497"/>
    <mergeCell ref="G497:H497"/>
    <mergeCell ref="I497:M497"/>
    <mergeCell ref="N497:O497"/>
    <mergeCell ref="P497:Q497"/>
    <mergeCell ref="R497:S497"/>
    <mergeCell ref="T498:U498"/>
    <mergeCell ref="V498:X498"/>
    <mergeCell ref="Y498:Z498"/>
    <mergeCell ref="C498:D498"/>
    <mergeCell ref="E498:F498"/>
    <mergeCell ref="G498:H498"/>
    <mergeCell ref="I498:M498"/>
    <mergeCell ref="N498:O498"/>
    <mergeCell ref="P498:Q498"/>
    <mergeCell ref="R498:S498"/>
    <mergeCell ref="T499:U499"/>
    <mergeCell ref="V499:X499"/>
    <mergeCell ref="Y499:Z499"/>
    <mergeCell ref="C499:D499"/>
    <mergeCell ref="E499:F499"/>
    <mergeCell ref="G499:H499"/>
    <mergeCell ref="I499:M499"/>
    <mergeCell ref="N499:O499"/>
    <mergeCell ref="P499:Q499"/>
    <mergeCell ref="R499:S499"/>
    <mergeCell ref="T500:U500"/>
    <mergeCell ref="V500:X500"/>
    <mergeCell ref="Y500:Z500"/>
    <mergeCell ref="C500:D500"/>
    <mergeCell ref="E500:F500"/>
    <mergeCell ref="G500:H500"/>
    <mergeCell ref="I500:M500"/>
    <mergeCell ref="N500:O500"/>
    <mergeCell ref="P500:Q500"/>
    <mergeCell ref="R500:S500"/>
    <mergeCell ref="T501:U501"/>
    <mergeCell ref="V501:X501"/>
    <mergeCell ref="Y501:Z501"/>
    <mergeCell ref="C501:D501"/>
    <mergeCell ref="E501:F501"/>
    <mergeCell ref="G501:H501"/>
    <mergeCell ref="I501:M501"/>
    <mergeCell ref="N501:O501"/>
    <mergeCell ref="P501:Q501"/>
    <mergeCell ref="R501:S501"/>
    <mergeCell ref="T502:U502"/>
    <mergeCell ref="V502:X502"/>
    <mergeCell ref="Y502:Z502"/>
    <mergeCell ref="C502:D502"/>
    <mergeCell ref="E502:F502"/>
    <mergeCell ref="G502:H502"/>
    <mergeCell ref="I502:M502"/>
    <mergeCell ref="N502:O502"/>
    <mergeCell ref="P502:Q502"/>
    <mergeCell ref="R502:S502"/>
    <mergeCell ref="T503:U503"/>
    <mergeCell ref="V503:X503"/>
    <mergeCell ref="Y503:Z503"/>
    <mergeCell ref="C503:D503"/>
    <mergeCell ref="E503:F503"/>
    <mergeCell ref="G503:H503"/>
    <mergeCell ref="I503:M503"/>
    <mergeCell ref="N503:O503"/>
    <mergeCell ref="P503:Q503"/>
    <mergeCell ref="R503:S503"/>
    <mergeCell ref="T504:U504"/>
    <mergeCell ref="V504:X504"/>
    <mergeCell ref="Y504:Z504"/>
    <mergeCell ref="C504:D504"/>
    <mergeCell ref="E504:F504"/>
    <mergeCell ref="G504:H504"/>
    <mergeCell ref="I504:M504"/>
    <mergeCell ref="N504:O504"/>
    <mergeCell ref="P504:Q504"/>
    <mergeCell ref="R504:S504"/>
    <mergeCell ref="T505:U505"/>
    <mergeCell ref="V505:X505"/>
    <mergeCell ref="Y505:Z505"/>
    <mergeCell ref="C505:D505"/>
    <mergeCell ref="E505:F505"/>
    <mergeCell ref="G505:H505"/>
    <mergeCell ref="I505:M505"/>
    <mergeCell ref="N505:O505"/>
    <mergeCell ref="P505:Q505"/>
    <mergeCell ref="R505:S505"/>
    <mergeCell ref="T506:U506"/>
    <mergeCell ref="V506:X506"/>
    <mergeCell ref="Y506:Z506"/>
    <mergeCell ref="C506:D506"/>
    <mergeCell ref="E506:F506"/>
    <mergeCell ref="G506:H506"/>
    <mergeCell ref="I506:M506"/>
    <mergeCell ref="N506:O506"/>
    <mergeCell ref="P506:Q506"/>
    <mergeCell ref="R506:S506"/>
    <mergeCell ref="T507:U507"/>
    <mergeCell ref="V507:X507"/>
    <mergeCell ref="Y507:Z507"/>
    <mergeCell ref="C507:D507"/>
    <mergeCell ref="E507:F507"/>
    <mergeCell ref="G507:H507"/>
    <mergeCell ref="I507:M507"/>
    <mergeCell ref="N507:O507"/>
    <mergeCell ref="P507:Q507"/>
    <mergeCell ref="R507:S507"/>
    <mergeCell ref="T508:U508"/>
    <mergeCell ref="V508:X508"/>
    <mergeCell ref="Y508:Z508"/>
    <mergeCell ref="C508:D508"/>
    <mergeCell ref="E508:F508"/>
    <mergeCell ref="G508:H508"/>
    <mergeCell ref="I508:M508"/>
    <mergeCell ref="N508:O508"/>
    <mergeCell ref="P508:Q508"/>
    <mergeCell ref="R508:S508"/>
    <mergeCell ref="T509:U509"/>
    <mergeCell ref="V509:X509"/>
    <mergeCell ref="Y509:Z509"/>
    <mergeCell ref="C509:D509"/>
    <mergeCell ref="E509:F509"/>
    <mergeCell ref="G509:H509"/>
    <mergeCell ref="I509:M509"/>
    <mergeCell ref="N509:O509"/>
    <mergeCell ref="P509:Q509"/>
    <mergeCell ref="R509:S509"/>
    <mergeCell ref="T510:U510"/>
    <mergeCell ref="V510:X510"/>
    <mergeCell ref="Y510:Z510"/>
    <mergeCell ref="C510:D510"/>
    <mergeCell ref="E510:F510"/>
    <mergeCell ref="G510:H510"/>
    <mergeCell ref="I510:M510"/>
    <mergeCell ref="N510:O510"/>
    <mergeCell ref="P510:Q510"/>
    <mergeCell ref="R510:S510"/>
    <mergeCell ref="T511:U511"/>
    <mergeCell ref="V511:X511"/>
    <mergeCell ref="Y511:Z511"/>
    <mergeCell ref="C511:D511"/>
    <mergeCell ref="E511:F511"/>
    <mergeCell ref="G511:H511"/>
    <mergeCell ref="I511:M511"/>
    <mergeCell ref="N511:O511"/>
    <mergeCell ref="P511:Q511"/>
    <mergeCell ref="R511:S511"/>
    <mergeCell ref="T512:U512"/>
    <mergeCell ref="V512:X512"/>
    <mergeCell ref="Y512:Z512"/>
    <mergeCell ref="C512:D512"/>
    <mergeCell ref="E512:F512"/>
    <mergeCell ref="G512:H512"/>
    <mergeCell ref="I512:M512"/>
    <mergeCell ref="N512:O512"/>
    <mergeCell ref="P512:Q512"/>
    <mergeCell ref="R512:S512"/>
    <mergeCell ref="T513:U513"/>
    <mergeCell ref="V513:X513"/>
    <mergeCell ref="Y513:Z513"/>
    <mergeCell ref="C513:D513"/>
    <mergeCell ref="E513:F513"/>
    <mergeCell ref="G513:H513"/>
    <mergeCell ref="I513:M513"/>
    <mergeCell ref="N513:O513"/>
    <mergeCell ref="P513:Q513"/>
    <mergeCell ref="R513:S513"/>
    <mergeCell ref="T514:U514"/>
    <mergeCell ref="V514:X514"/>
    <mergeCell ref="Y514:Z514"/>
    <mergeCell ref="C514:D514"/>
    <mergeCell ref="E514:F514"/>
    <mergeCell ref="G514:H514"/>
    <mergeCell ref="I514:M514"/>
    <mergeCell ref="N514:O514"/>
    <mergeCell ref="P514:Q514"/>
    <mergeCell ref="R514:S514"/>
    <mergeCell ref="T515:U515"/>
    <mergeCell ref="V515:X515"/>
    <mergeCell ref="Y515:Z515"/>
    <mergeCell ref="C515:D515"/>
    <mergeCell ref="E515:F515"/>
    <mergeCell ref="G515:H515"/>
    <mergeCell ref="I515:M515"/>
    <mergeCell ref="N515:O515"/>
    <mergeCell ref="P515:Q515"/>
    <mergeCell ref="R515:S515"/>
    <mergeCell ref="T516:U516"/>
    <mergeCell ref="V516:X516"/>
    <mergeCell ref="Y516:Z516"/>
    <mergeCell ref="C516:D516"/>
    <mergeCell ref="E516:F516"/>
    <mergeCell ref="G516:H516"/>
    <mergeCell ref="I516:M516"/>
    <mergeCell ref="N516:O516"/>
    <mergeCell ref="P516:Q516"/>
    <mergeCell ref="R516:S516"/>
    <mergeCell ref="T517:U517"/>
    <mergeCell ref="V517:X517"/>
    <mergeCell ref="Y517:Z517"/>
    <mergeCell ref="C517:D517"/>
    <mergeCell ref="E517:F517"/>
    <mergeCell ref="G517:H517"/>
    <mergeCell ref="I517:M517"/>
    <mergeCell ref="N517:O517"/>
    <mergeCell ref="P517:Q517"/>
    <mergeCell ref="R517:S517"/>
    <mergeCell ref="T518:U518"/>
    <mergeCell ref="V518:X518"/>
    <mergeCell ref="Y518:Z518"/>
    <mergeCell ref="C518:D518"/>
    <mergeCell ref="E518:F518"/>
    <mergeCell ref="G518:H518"/>
    <mergeCell ref="I518:M518"/>
    <mergeCell ref="N518:O518"/>
    <mergeCell ref="P518:Q518"/>
    <mergeCell ref="R518:S518"/>
    <mergeCell ref="T519:U519"/>
    <mergeCell ref="V519:X519"/>
    <mergeCell ref="Y519:Z519"/>
    <mergeCell ref="C519:D519"/>
    <mergeCell ref="E519:F519"/>
    <mergeCell ref="G519:H519"/>
    <mergeCell ref="I519:M519"/>
    <mergeCell ref="N519:O519"/>
    <mergeCell ref="P519:Q519"/>
    <mergeCell ref="R519:S519"/>
    <mergeCell ref="T520:U520"/>
    <mergeCell ref="V520:X520"/>
    <mergeCell ref="Y520:Z520"/>
    <mergeCell ref="C520:D520"/>
    <mergeCell ref="E520:F520"/>
    <mergeCell ref="G520:H520"/>
    <mergeCell ref="I520:M520"/>
    <mergeCell ref="N520:O520"/>
    <mergeCell ref="P520:Q520"/>
    <mergeCell ref="R520:S520"/>
    <mergeCell ref="T521:U521"/>
    <mergeCell ref="V521:X521"/>
    <mergeCell ref="Y521:Z521"/>
    <mergeCell ref="C521:D521"/>
    <mergeCell ref="E521:F521"/>
    <mergeCell ref="G521:H521"/>
    <mergeCell ref="I521:M521"/>
    <mergeCell ref="N521:O521"/>
    <mergeCell ref="P521:Q521"/>
    <mergeCell ref="R521:S521"/>
    <mergeCell ref="T522:U522"/>
    <mergeCell ref="V522:X522"/>
    <mergeCell ref="Y522:Z522"/>
    <mergeCell ref="C522:D522"/>
    <mergeCell ref="E522:F522"/>
    <mergeCell ref="G522:H522"/>
    <mergeCell ref="I522:M522"/>
    <mergeCell ref="N522:O522"/>
    <mergeCell ref="P522:Q522"/>
    <mergeCell ref="R522:S522"/>
    <mergeCell ref="T523:U523"/>
    <mergeCell ref="V523:X523"/>
    <mergeCell ref="Y523:Z523"/>
    <mergeCell ref="C523:D523"/>
    <mergeCell ref="E523:F523"/>
    <mergeCell ref="G523:H523"/>
    <mergeCell ref="I523:M523"/>
    <mergeCell ref="N523:O523"/>
    <mergeCell ref="P523:Q523"/>
    <mergeCell ref="R523:S523"/>
    <mergeCell ref="T524:U524"/>
    <mergeCell ref="V524:X524"/>
    <mergeCell ref="Y524:Z524"/>
    <mergeCell ref="C524:D524"/>
    <mergeCell ref="E524:F524"/>
    <mergeCell ref="G524:H524"/>
    <mergeCell ref="I524:M524"/>
    <mergeCell ref="N524:O524"/>
    <mergeCell ref="P524:Q524"/>
    <mergeCell ref="R524:S524"/>
    <mergeCell ref="T525:U525"/>
    <mergeCell ref="V525:X525"/>
    <mergeCell ref="Y525:Z525"/>
    <mergeCell ref="C525:D525"/>
    <mergeCell ref="E525:F525"/>
    <mergeCell ref="G525:H525"/>
    <mergeCell ref="I525:M525"/>
    <mergeCell ref="N525:O525"/>
    <mergeCell ref="P525:Q525"/>
    <mergeCell ref="R525:S525"/>
    <mergeCell ref="T526:U526"/>
    <mergeCell ref="V526:X526"/>
    <mergeCell ref="Y526:Z526"/>
    <mergeCell ref="C526:D526"/>
    <mergeCell ref="E526:F526"/>
    <mergeCell ref="G526:H526"/>
    <mergeCell ref="I526:M526"/>
    <mergeCell ref="N526:O526"/>
    <mergeCell ref="P526:Q526"/>
    <mergeCell ref="R526:S526"/>
    <mergeCell ref="T527:U527"/>
    <mergeCell ref="V527:X527"/>
    <mergeCell ref="Y527:Z527"/>
    <mergeCell ref="C527:D527"/>
    <mergeCell ref="E527:F527"/>
    <mergeCell ref="G527:H527"/>
    <mergeCell ref="I527:M527"/>
    <mergeCell ref="N527:O527"/>
    <mergeCell ref="P527:Q527"/>
    <mergeCell ref="R527:S527"/>
    <mergeCell ref="T528:U528"/>
    <mergeCell ref="V528:X528"/>
    <mergeCell ref="Y528:Z528"/>
    <mergeCell ref="C528:D528"/>
    <mergeCell ref="E528:F528"/>
    <mergeCell ref="G528:H528"/>
    <mergeCell ref="I528:M528"/>
    <mergeCell ref="N528:O528"/>
    <mergeCell ref="P528:Q528"/>
    <mergeCell ref="R528:S528"/>
    <mergeCell ref="T529:U529"/>
    <mergeCell ref="V529:X529"/>
    <mergeCell ref="Y529:Z529"/>
    <mergeCell ref="C529:D529"/>
    <mergeCell ref="E529:F529"/>
    <mergeCell ref="G529:H529"/>
    <mergeCell ref="I529:M529"/>
    <mergeCell ref="N529:O529"/>
    <mergeCell ref="P529:Q529"/>
    <mergeCell ref="R529:S529"/>
    <mergeCell ref="T530:U530"/>
    <mergeCell ref="V530:X530"/>
    <mergeCell ref="Y530:Z530"/>
    <mergeCell ref="C530:D530"/>
    <mergeCell ref="E530:F530"/>
    <mergeCell ref="G530:H530"/>
    <mergeCell ref="I530:M530"/>
    <mergeCell ref="N530:O530"/>
    <mergeCell ref="P530:Q530"/>
    <mergeCell ref="R530:S530"/>
    <mergeCell ref="T531:U531"/>
    <mergeCell ref="V531:X531"/>
    <mergeCell ref="Y531:Z531"/>
    <mergeCell ref="C531:D531"/>
    <mergeCell ref="E531:F531"/>
    <mergeCell ref="G531:H531"/>
    <mergeCell ref="I531:M531"/>
    <mergeCell ref="N531:O531"/>
    <mergeCell ref="P531:Q531"/>
    <mergeCell ref="R531:S531"/>
    <mergeCell ref="T532:U532"/>
    <mergeCell ref="V532:X532"/>
    <mergeCell ref="Y532:Z532"/>
    <mergeCell ref="C532:D532"/>
    <mergeCell ref="E532:F532"/>
    <mergeCell ref="G532:H532"/>
    <mergeCell ref="I532:M532"/>
    <mergeCell ref="N532:O532"/>
    <mergeCell ref="P532:Q532"/>
    <mergeCell ref="R532:S532"/>
    <mergeCell ref="T533:U533"/>
    <mergeCell ref="V533:X533"/>
    <mergeCell ref="Y533:Z533"/>
    <mergeCell ref="C533:D533"/>
    <mergeCell ref="E533:F533"/>
    <mergeCell ref="G533:H533"/>
    <mergeCell ref="I533:M533"/>
    <mergeCell ref="N533:O533"/>
    <mergeCell ref="P533:Q533"/>
    <mergeCell ref="R533:S533"/>
    <mergeCell ref="T534:U534"/>
    <mergeCell ref="V534:X534"/>
    <mergeCell ref="Y534:Z534"/>
    <mergeCell ref="C534:D534"/>
    <mergeCell ref="E534:F534"/>
    <mergeCell ref="G534:H534"/>
    <mergeCell ref="I534:M534"/>
    <mergeCell ref="N534:O534"/>
    <mergeCell ref="P534:Q534"/>
    <mergeCell ref="R534:S534"/>
    <mergeCell ref="T535:U535"/>
    <mergeCell ref="V535:X535"/>
    <mergeCell ref="Y535:Z535"/>
    <mergeCell ref="C535:D535"/>
    <mergeCell ref="E535:F535"/>
    <mergeCell ref="G535:H535"/>
    <mergeCell ref="I535:M535"/>
    <mergeCell ref="N535:O535"/>
    <mergeCell ref="P535:Q535"/>
    <mergeCell ref="R535:S535"/>
    <mergeCell ref="T536:U536"/>
    <mergeCell ref="V536:X536"/>
    <mergeCell ref="Y536:Z536"/>
    <mergeCell ref="C536:D536"/>
    <mergeCell ref="E536:F536"/>
    <mergeCell ref="G536:H536"/>
    <mergeCell ref="I536:M536"/>
    <mergeCell ref="N536:O536"/>
    <mergeCell ref="P536:Q536"/>
    <mergeCell ref="R536:S536"/>
    <mergeCell ref="T537:U537"/>
    <mergeCell ref="V537:X537"/>
    <mergeCell ref="Y537:Z537"/>
    <mergeCell ref="C537:D537"/>
    <mergeCell ref="E537:F537"/>
    <mergeCell ref="G537:H537"/>
    <mergeCell ref="I537:M537"/>
    <mergeCell ref="N537:O537"/>
    <mergeCell ref="P537:Q537"/>
    <mergeCell ref="R537:S537"/>
    <mergeCell ref="T538:U538"/>
    <mergeCell ref="V538:X538"/>
    <mergeCell ref="Y538:Z538"/>
    <mergeCell ref="C538:D538"/>
    <mergeCell ref="E538:F538"/>
    <mergeCell ref="G538:H538"/>
    <mergeCell ref="I538:M538"/>
    <mergeCell ref="N538:O538"/>
    <mergeCell ref="P538:Q538"/>
    <mergeCell ref="R538:S538"/>
    <mergeCell ref="T539:U539"/>
    <mergeCell ref="V539:X539"/>
    <mergeCell ref="Y539:Z539"/>
    <mergeCell ref="C539:D539"/>
    <mergeCell ref="E539:F539"/>
    <mergeCell ref="G539:H539"/>
    <mergeCell ref="I539:M539"/>
    <mergeCell ref="N539:O539"/>
    <mergeCell ref="P539:Q539"/>
    <mergeCell ref="R539:S539"/>
    <mergeCell ref="T540:U540"/>
    <mergeCell ref="V540:X540"/>
    <mergeCell ref="Y540:Z540"/>
    <mergeCell ref="C540:D540"/>
    <mergeCell ref="E540:F540"/>
    <mergeCell ref="G540:H540"/>
    <mergeCell ref="I540:M540"/>
    <mergeCell ref="N540:O540"/>
    <mergeCell ref="P540:Q540"/>
    <mergeCell ref="R540:S540"/>
    <mergeCell ref="T541:U541"/>
    <mergeCell ref="V541:X541"/>
    <mergeCell ref="Y541:Z541"/>
    <mergeCell ref="C541:D541"/>
    <mergeCell ref="E541:F541"/>
    <mergeCell ref="G541:H541"/>
    <mergeCell ref="I541:M541"/>
    <mergeCell ref="N541:O541"/>
    <mergeCell ref="P541:Q541"/>
    <mergeCell ref="R541:S541"/>
    <mergeCell ref="T542:U542"/>
    <mergeCell ref="V542:X542"/>
    <mergeCell ref="Y542:Z542"/>
    <mergeCell ref="C542:D542"/>
    <mergeCell ref="E542:F542"/>
    <mergeCell ref="G542:H542"/>
    <mergeCell ref="I542:M542"/>
    <mergeCell ref="N542:O542"/>
    <mergeCell ref="P542:Q542"/>
    <mergeCell ref="R542:S542"/>
    <mergeCell ref="T543:U543"/>
    <mergeCell ref="V543:X543"/>
    <mergeCell ref="Y543:Z543"/>
    <mergeCell ref="C543:D543"/>
    <mergeCell ref="E543:F543"/>
    <mergeCell ref="G543:H543"/>
    <mergeCell ref="I543:M543"/>
    <mergeCell ref="N543:O543"/>
    <mergeCell ref="P543:Q543"/>
    <mergeCell ref="R543:S543"/>
    <mergeCell ref="T544:U544"/>
    <mergeCell ref="V544:X544"/>
    <mergeCell ref="Y544:Z544"/>
    <mergeCell ref="C544:D544"/>
    <mergeCell ref="E544:F544"/>
    <mergeCell ref="G544:H544"/>
    <mergeCell ref="I544:M544"/>
    <mergeCell ref="N544:O544"/>
    <mergeCell ref="P544:Q544"/>
    <mergeCell ref="R544:S544"/>
    <mergeCell ref="T545:U545"/>
    <mergeCell ref="V545:X545"/>
    <mergeCell ref="Y545:Z545"/>
    <mergeCell ref="C545:D545"/>
    <mergeCell ref="E545:F545"/>
    <mergeCell ref="G545:H545"/>
    <mergeCell ref="I545:M545"/>
    <mergeCell ref="N545:O545"/>
    <mergeCell ref="P545:Q545"/>
    <mergeCell ref="R545:S545"/>
    <mergeCell ref="T546:U546"/>
    <mergeCell ref="V546:X546"/>
    <mergeCell ref="Y546:Z546"/>
    <mergeCell ref="C546:D546"/>
    <mergeCell ref="E546:F546"/>
    <mergeCell ref="G546:H546"/>
    <mergeCell ref="I546:M546"/>
    <mergeCell ref="N546:O546"/>
    <mergeCell ref="P546:Q546"/>
    <mergeCell ref="R546:S546"/>
    <mergeCell ref="T547:U547"/>
    <mergeCell ref="V547:X547"/>
    <mergeCell ref="Y547:Z547"/>
    <mergeCell ref="C547:D547"/>
    <mergeCell ref="E547:F547"/>
    <mergeCell ref="G547:H547"/>
    <mergeCell ref="I547:M547"/>
    <mergeCell ref="N547:O547"/>
    <mergeCell ref="P547:Q547"/>
    <mergeCell ref="R547:S547"/>
    <mergeCell ref="T548:U548"/>
    <mergeCell ref="V548:X548"/>
    <mergeCell ref="Y548:Z548"/>
    <mergeCell ref="C548:D548"/>
    <mergeCell ref="E548:F548"/>
    <mergeCell ref="G548:H548"/>
    <mergeCell ref="I548:M548"/>
    <mergeCell ref="N548:O548"/>
    <mergeCell ref="P548:Q548"/>
    <mergeCell ref="R548:S548"/>
    <mergeCell ref="T549:U549"/>
    <mergeCell ref="V549:X549"/>
    <mergeCell ref="Y549:Z549"/>
    <mergeCell ref="C549:D549"/>
    <mergeCell ref="E549:F549"/>
    <mergeCell ref="G549:H549"/>
    <mergeCell ref="I549:M549"/>
    <mergeCell ref="N549:O549"/>
    <mergeCell ref="P549:Q549"/>
    <mergeCell ref="R549:S549"/>
    <mergeCell ref="T550:U550"/>
    <mergeCell ref="V550:X550"/>
    <mergeCell ref="Y550:Z550"/>
    <mergeCell ref="C550:D550"/>
    <mergeCell ref="E550:F550"/>
    <mergeCell ref="G550:H550"/>
    <mergeCell ref="I550:M550"/>
    <mergeCell ref="N550:O550"/>
    <mergeCell ref="P550:Q550"/>
    <mergeCell ref="R550:S550"/>
    <mergeCell ref="T551:U551"/>
    <mergeCell ref="V551:X551"/>
    <mergeCell ref="Y551:Z551"/>
    <mergeCell ref="C551:D551"/>
    <mergeCell ref="E551:F551"/>
    <mergeCell ref="G551:H551"/>
    <mergeCell ref="I551:M551"/>
    <mergeCell ref="N551:O551"/>
    <mergeCell ref="P551:Q551"/>
    <mergeCell ref="R551:S551"/>
    <mergeCell ref="T552:U552"/>
    <mergeCell ref="V552:X552"/>
    <mergeCell ref="Y552:Z552"/>
    <mergeCell ref="C552:D552"/>
    <mergeCell ref="E552:F552"/>
    <mergeCell ref="G552:H552"/>
    <mergeCell ref="I552:M552"/>
    <mergeCell ref="N552:O552"/>
    <mergeCell ref="P552:Q552"/>
    <mergeCell ref="R552:S552"/>
    <mergeCell ref="T553:U553"/>
    <mergeCell ref="V553:X553"/>
    <mergeCell ref="Y553:Z553"/>
    <mergeCell ref="C553:D553"/>
    <mergeCell ref="E553:F553"/>
    <mergeCell ref="G553:H553"/>
    <mergeCell ref="I553:M553"/>
    <mergeCell ref="N553:O553"/>
    <mergeCell ref="P553:Q553"/>
    <mergeCell ref="R553:S553"/>
    <mergeCell ref="T554:U554"/>
    <mergeCell ref="V554:X554"/>
    <mergeCell ref="Y554:Z554"/>
    <mergeCell ref="C554:D554"/>
    <mergeCell ref="E554:F554"/>
    <mergeCell ref="G554:H554"/>
    <mergeCell ref="I554:M554"/>
    <mergeCell ref="N554:O554"/>
    <mergeCell ref="P554:Q554"/>
    <mergeCell ref="R554:S554"/>
    <mergeCell ref="T555:U555"/>
    <mergeCell ref="V555:X555"/>
    <mergeCell ref="Y555:Z555"/>
    <mergeCell ref="C555:D555"/>
    <mergeCell ref="E555:F555"/>
    <mergeCell ref="G555:H555"/>
    <mergeCell ref="I555:M555"/>
    <mergeCell ref="N555:O555"/>
    <mergeCell ref="P555:Q555"/>
    <mergeCell ref="R555:S555"/>
    <mergeCell ref="T556:U556"/>
    <mergeCell ref="V556:X556"/>
    <mergeCell ref="Y556:Z556"/>
    <mergeCell ref="C556:D556"/>
    <mergeCell ref="E556:F556"/>
    <mergeCell ref="G556:H556"/>
    <mergeCell ref="I556:M556"/>
    <mergeCell ref="N556:O556"/>
    <mergeCell ref="P556:Q556"/>
    <mergeCell ref="R556:S556"/>
    <mergeCell ref="T557:U557"/>
    <mergeCell ref="V557:X557"/>
    <mergeCell ref="Y557:Z557"/>
    <mergeCell ref="C557:D557"/>
    <mergeCell ref="E557:F557"/>
    <mergeCell ref="G557:H557"/>
    <mergeCell ref="I557:M557"/>
    <mergeCell ref="N557:O557"/>
    <mergeCell ref="P557:Q557"/>
    <mergeCell ref="R557:S557"/>
    <mergeCell ref="T558:U558"/>
    <mergeCell ref="V558:X558"/>
    <mergeCell ref="Y558:Z558"/>
    <mergeCell ref="C558:D558"/>
    <mergeCell ref="E558:F558"/>
    <mergeCell ref="G558:H558"/>
    <mergeCell ref="I558:M558"/>
    <mergeCell ref="N558:O558"/>
    <mergeCell ref="P558:Q558"/>
    <mergeCell ref="R558:S558"/>
    <mergeCell ref="T559:U559"/>
    <mergeCell ref="V559:X559"/>
    <mergeCell ref="Y559:Z559"/>
    <mergeCell ref="C559:D559"/>
    <mergeCell ref="E559:F559"/>
    <mergeCell ref="G559:H559"/>
    <mergeCell ref="I559:M559"/>
    <mergeCell ref="N559:O559"/>
    <mergeCell ref="P559:Q559"/>
    <mergeCell ref="R559:S559"/>
    <mergeCell ref="T560:U560"/>
    <mergeCell ref="V560:X560"/>
    <mergeCell ref="Y560:Z560"/>
    <mergeCell ref="C560:D560"/>
    <mergeCell ref="E560:F560"/>
    <mergeCell ref="G560:H560"/>
    <mergeCell ref="I560:M560"/>
    <mergeCell ref="N560:O560"/>
    <mergeCell ref="P560:Q560"/>
    <mergeCell ref="R560:S560"/>
    <mergeCell ref="T561:U561"/>
    <mergeCell ref="V561:X561"/>
    <mergeCell ref="Y561:Z561"/>
    <mergeCell ref="C561:D561"/>
    <mergeCell ref="E561:F561"/>
    <mergeCell ref="G561:H561"/>
    <mergeCell ref="I561:M561"/>
    <mergeCell ref="N561:O561"/>
    <mergeCell ref="P561:Q561"/>
    <mergeCell ref="R561:S561"/>
    <mergeCell ref="T562:U562"/>
    <mergeCell ref="V562:X562"/>
    <mergeCell ref="Y562:Z562"/>
    <mergeCell ref="C562:D562"/>
    <mergeCell ref="E562:F562"/>
    <mergeCell ref="G562:H562"/>
    <mergeCell ref="I562:M562"/>
    <mergeCell ref="N562:O562"/>
    <mergeCell ref="P562:Q562"/>
    <mergeCell ref="R562:S562"/>
    <mergeCell ref="T563:U563"/>
    <mergeCell ref="V563:X563"/>
    <mergeCell ref="Y563:Z563"/>
    <mergeCell ref="C563:D563"/>
    <mergeCell ref="E563:F563"/>
    <mergeCell ref="G563:H563"/>
    <mergeCell ref="I563:M563"/>
    <mergeCell ref="N563:O563"/>
    <mergeCell ref="P563:Q563"/>
    <mergeCell ref="R563:S563"/>
    <mergeCell ref="T564:U564"/>
    <mergeCell ref="V564:X564"/>
    <mergeCell ref="Y564:Z564"/>
    <mergeCell ref="C564:D564"/>
    <mergeCell ref="E564:F564"/>
    <mergeCell ref="G564:H564"/>
    <mergeCell ref="I564:M564"/>
    <mergeCell ref="N564:O564"/>
    <mergeCell ref="P564:Q564"/>
    <mergeCell ref="R564:S564"/>
    <mergeCell ref="T565:U565"/>
    <mergeCell ref="V565:X565"/>
    <mergeCell ref="Y565:Z565"/>
    <mergeCell ref="C565:D565"/>
    <mergeCell ref="E565:F565"/>
    <mergeCell ref="G565:H565"/>
    <mergeCell ref="I565:M565"/>
    <mergeCell ref="N565:O565"/>
    <mergeCell ref="P565:Q565"/>
    <mergeCell ref="R565:S565"/>
    <mergeCell ref="T566:U566"/>
    <mergeCell ref="V566:X566"/>
    <mergeCell ref="Y566:Z566"/>
    <mergeCell ref="C566:D566"/>
    <mergeCell ref="E566:F566"/>
    <mergeCell ref="G566:H566"/>
    <mergeCell ref="I566:M566"/>
    <mergeCell ref="N566:O566"/>
    <mergeCell ref="P566:Q566"/>
    <mergeCell ref="R566:S566"/>
    <mergeCell ref="T567:U567"/>
    <mergeCell ref="V567:X567"/>
    <mergeCell ref="Y567:Z567"/>
    <mergeCell ref="C567:D567"/>
    <mergeCell ref="E567:F567"/>
    <mergeCell ref="G567:H567"/>
    <mergeCell ref="I567:M567"/>
    <mergeCell ref="N567:O567"/>
    <mergeCell ref="P567:Q567"/>
    <mergeCell ref="R567:S567"/>
    <mergeCell ref="T568:U568"/>
    <mergeCell ref="V568:X568"/>
    <mergeCell ref="Y568:Z568"/>
    <mergeCell ref="C568:D568"/>
    <mergeCell ref="E568:F568"/>
    <mergeCell ref="G568:H568"/>
    <mergeCell ref="I568:M568"/>
    <mergeCell ref="N568:O568"/>
    <mergeCell ref="P568:Q568"/>
    <mergeCell ref="R568:S568"/>
    <mergeCell ref="T569:U569"/>
    <mergeCell ref="V569:X569"/>
    <mergeCell ref="Y569:Z569"/>
    <mergeCell ref="C569:D569"/>
    <mergeCell ref="E569:F569"/>
    <mergeCell ref="G569:H569"/>
    <mergeCell ref="I569:M569"/>
    <mergeCell ref="N569:O569"/>
    <mergeCell ref="P569:Q569"/>
    <mergeCell ref="R569:S569"/>
    <mergeCell ref="T570:U570"/>
    <mergeCell ref="V570:X570"/>
    <mergeCell ref="Y570:Z570"/>
    <mergeCell ref="C570:D570"/>
    <mergeCell ref="E570:F570"/>
    <mergeCell ref="G570:H570"/>
    <mergeCell ref="I570:M570"/>
    <mergeCell ref="N570:O570"/>
    <mergeCell ref="P570:Q570"/>
    <mergeCell ref="R570:S570"/>
    <mergeCell ref="T571:U571"/>
    <mergeCell ref="V571:X571"/>
    <mergeCell ref="Y571:Z571"/>
    <mergeCell ref="C571:D571"/>
    <mergeCell ref="E571:F571"/>
    <mergeCell ref="G571:H571"/>
    <mergeCell ref="I571:M571"/>
    <mergeCell ref="N571:O571"/>
    <mergeCell ref="P571:Q571"/>
    <mergeCell ref="R571:S571"/>
    <mergeCell ref="T572:U572"/>
    <mergeCell ref="V572:X572"/>
    <mergeCell ref="Y572:Z572"/>
    <mergeCell ref="C572:D572"/>
    <mergeCell ref="E572:F572"/>
    <mergeCell ref="G572:H572"/>
    <mergeCell ref="I572:M572"/>
    <mergeCell ref="N572:O572"/>
    <mergeCell ref="P572:Q572"/>
    <mergeCell ref="R572:S572"/>
    <mergeCell ref="T573:U573"/>
    <mergeCell ref="V573:X573"/>
    <mergeCell ref="Y573:Z573"/>
    <mergeCell ref="C573:D573"/>
    <mergeCell ref="E573:F573"/>
    <mergeCell ref="G573:H573"/>
    <mergeCell ref="I573:M573"/>
    <mergeCell ref="N573:O573"/>
    <mergeCell ref="P573:Q573"/>
    <mergeCell ref="R573:S573"/>
    <mergeCell ref="T574:U574"/>
    <mergeCell ref="V574:X574"/>
    <mergeCell ref="Y574:Z574"/>
    <mergeCell ref="C574:D574"/>
    <mergeCell ref="E574:F574"/>
    <mergeCell ref="G574:H574"/>
    <mergeCell ref="I574:M574"/>
    <mergeCell ref="N574:O574"/>
    <mergeCell ref="P574:Q574"/>
    <mergeCell ref="R574:S574"/>
    <mergeCell ref="T575:U575"/>
    <mergeCell ref="V575:X575"/>
    <mergeCell ref="Y575:Z575"/>
    <mergeCell ref="C575:D575"/>
    <mergeCell ref="E575:F575"/>
    <mergeCell ref="G575:H575"/>
    <mergeCell ref="I575:M575"/>
    <mergeCell ref="N575:O575"/>
    <mergeCell ref="P575:Q575"/>
    <mergeCell ref="R575:S575"/>
    <mergeCell ref="T576:U576"/>
    <mergeCell ref="V576:X576"/>
    <mergeCell ref="Y576:Z576"/>
    <mergeCell ref="C576:D576"/>
    <mergeCell ref="E576:F576"/>
    <mergeCell ref="G576:H576"/>
    <mergeCell ref="I576:M576"/>
    <mergeCell ref="N576:O576"/>
    <mergeCell ref="P576:Q576"/>
    <mergeCell ref="R576:S576"/>
    <mergeCell ref="T577:U577"/>
    <mergeCell ref="V577:X577"/>
    <mergeCell ref="Y577:Z577"/>
    <mergeCell ref="C577:D577"/>
    <mergeCell ref="E577:F577"/>
    <mergeCell ref="G577:H577"/>
    <mergeCell ref="I577:M577"/>
    <mergeCell ref="N577:O577"/>
    <mergeCell ref="P577:Q577"/>
    <mergeCell ref="R577:S577"/>
    <mergeCell ref="T578:U578"/>
    <mergeCell ref="V578:X578"/>
    <mergeCell ref="Y578:Z578"/>
    <mergeCell ref="C578:D578"/>
    <mergeCell ref="E578:F578"/>
    <mergeCell ref="G578:H578"/>
    <mergeCell ref="I578:M578"/>
    <mergeCell ref="N578:O578"/>
    <mergeCell ref="P578:Q578"/>
    <mergeCell ref="R578:S578"/>
    <mergeCell ref="T579:U579"/>
    <mergeCell ref="V579:X579"/>
    <mergeCell ref="Y579:Z579"/>
    <mergeCell ref="C579:D579"/>
    <mergeCell ref="E579:F579"/>
    <mergeCell ref="G579:H579"/>
    <mergeCell ref="I579:M579"/>
    <mergeCell ref="N579:O579"/>
    <mergeCell ref="P579:Q579"/>
    <mergeCell ref="R579:S579"/>
    <mergeCell ref="T580:U580"/>
    <mergeCell ref="V580:X580"/>
    <mergeCell ref="Y580:Z580"/>
    <mergeCell ref="C580:D580"/>
    <mergeCell ref="E580:F580"/>
    <mergeCell ref="G580:H580"/>
    <mergeCell ref="I580:M580"/>
    <mergeCell ref="N580:O580"/>
    <mergeCell ref="P580:Q580"/>
    <mergeCell ref="R580:S580"/>
    <mergeCell ref="T581:U581"/>
    <mergeCell ref="V581:X581"/>
    <mergeCell ref="Y581:Z581"/>
    <mergeCell ref="C581:D581"/>
    <mergeCell ref="E581:F581"/>
    <mergeCell ref="G581:H581"/>
    <mergeCell ref="I581:M581"/>
    <mergeCell ref="N581:O581"/>
    <mergeCell ref="P581:Q581"/>
    <mergeCell ref="R581:S581"/>
    <mergeCell ref="T582:U582"/>
    <mergeCell ref="V582:X582"/>
    <mergeCell ref="Y582:Z582"/>
    <mergeCell ref="C582:D582"/>
    <mergeCell ref="E582:F582"/>
    <mergeCell ref="G582:H582"/>
    <mergeCell ref="I582:M582"/>
    <mergeCell ref="N582:O582"/>
    <mergeCell ref="P582:Q582"/>
    <mergeCell ref="R582:S582"/>
    <mergeCell ref="T583:U583"/>
    <mergeCell ref="V583:X583"/>
    <mergeCell ref="Y583:Z583"/>
    <mergeCell ref="C583:D583"/>
    <mergeCell ref="E583:F583"/>
    <mergeCell ref="G583:H583"/>
    <mergeCell ref="I583:M583"/>
    <mergeCell ref="N583:O583"/>
    <mergeCell ref="P583:Q583"/>
    <mergeCell ref="R583:S583"/>
    <mergeCell ref="T584:U584"/>
    <mergeCell ref="V584:X584"/>
    <mergeCell ref="Y584:Z584"/>
    <mergeCell ref="C584:D584"/>
    <mergeCell ref="E584:F584"/>
    <mergeCell ref="G584:H584"/>
    <mergeCell ref="I584:M584"/>
    <mergeCell ref="N584:O584"/>
    <mergeCell ref="P584:Q584"/>
    <mergeCell ref="R584:S584"/>
    <mergeCell ref="T585:U585"/>
    <mergeCell ref="V585:X585"/>
    <mergeCell ref="Y585:Z585"/>
    <mergeCell ref="C585:D585"/>
    <mergeCell ref="E585:F585"/>
    <mergeCell ref="G585:H585"/>
    <mergeCell ref="I585:M585"/>
    <mergeCell ref="N585:O585"/>
    <mergeCell ref="P585:Q585"/>
    <mergeCell ref="R585:S585"/>
    <mergeCell ref="T586:U586"/>
    <mergeCell ref="V586:X586"/>
    <mergeCell ref="Y586:Z586"/>
    <mergeCell ref="C586:D586"/>
    <mergeCell ref="E586:F586"/>
    <mergeCell ref="G586:H586"/>
    <mergeCell ref="I586:M586"/>
    <mergeCell ref="N586:O586"/>
    <mergeCell ref="P586:Q586"/>
    <mergeCell ref="R586:S586"/>
    <mergeCell ref="T587:U587"/>
    <mergeCell ref="V587:X587"/>
    <mergeCell ref="Y587:Z587"/>
    <mergeCell ref="C587:D587"/>
    <mergeCell ref="E587:F587"/>
    <mergeCell ref="G587:H587"/>
    <mergeCell ref="I587:M587"/>
    <mergeCell ref="N587:O587"/>
    <mergeCell ref="P587:Q587"/>
    <mergeCell ref="R587:S587"/>
    <mergeCell ref="T588:U588"/>
    <mergeCell ref="V588:X588"/>
    <mergeCell ref="Y588:Z588"/>
    <mergeCell ref="C588:D588"/>
    <mergeCell ref="E588:F588"/>
    <mergeCell ref="G588:H588"/>
    <mergeCell ref="I588:M588"/>
    <mergeCell ref="N588:O588"/>
    <mergeCell ref="P588:Q588"/>
    <mergeCell ref="R588:S588"/>
    <mergeCell ref="T589:U589"/>
    <mergeCell ref="V589:X589"/>
    <mergeCell ref="Y589:Z589"/>
    <mergeCell ref="C589:D589"/>
    <mergeCell ref="E589:F589"/>
    <mergeCell ref="G589:H589"/>
    <mergeCell ref="I589:M589"/>
    <mergeCell ref="N589:O589"/>
    <mergeCell ref="P589:Q589"/>
    <mergeCell ref="R589:S589"/>
    <mergeCell ref="T590:U590"/>
    <mergeCell ref="V590:X590"/>
    <mergeCell ref="Y590:Z590"/>
    <mergeCell ref="C590:D590"/>
    <mergeCell ref="E590:F590"/>
    <mergeCell ref="G590:H590"/>
    <mergeCell ref="I590:M590"/>
    <mergeCell ref="N590:O590"/>
    <mergeCell ref="P590:Q590"/>
    <mergeCell ref="R590:S590"/>
    <mergeCell ref="T591:U591"/>
    <mergeCell ref="V591:X591"/>
    <mergeCell ref="Y591:Z591"/>
    <mergeCell ref="C591:D591"/>
    <mergeCell ref="E591:F591"/>
    <mergeCell ref="G591:H591"/>
    <mergeCell ref="I591:M591"/>
    <mergeCell ref="N591:O591"/>
    <mergeCell ref="P591:Q591"/>
    <mergeCell ref="R591:S591"/>
    <mergeCell ref="T592:U592"/>
    <mergeCell ref="V592:X592"/>
    <mergeCell ref="Y592:Z592"/>
    <mergeCell ref="C592:D592"/>
    <mergeCell ref="E592:F592"/>
    <mergeCell ref="G592:H592"/>
    <mergeCell ref="I592:M592"/>
    <mergeCell ref="N592:O592"/>
    <mergeCell ref="P592:Q592"/>
    <mergeCell ref="R592:S592"/>
    <mergeCell ref="T593:U593"/>
    <mergeCell ref="V593:X593"/>
    <mergeCell ref="Y593:Z593"/>
    <mergeCell ref="C593:D593"/>
    <mergeCell ref="E593:F593"/>
    <mergeCell ref="G593:H593"/>
    <mergeCell ref="I593:M593"/>
    <mergeCell ref="N593:O593"/>
    <mergeCell ref="P593:Q593"/>
    <mergeCell ref="R593:S593"/>
    <mergeCell ref="T594:U594"/>
    <mergeCell ref="V594:X594"/>
    <mergeCell ref="Y594:Z594"/>
    <mergeCell ref="C594:D594"/>
    <mergeCell ref="E594:F594"/>
    <mergeCell ref="G594:H594"/>
    <mergeCell ref="I594:M594"/>
    <mergeCell ref="N594:O594"/>
    <mergeCell ref="P594:Q594"/>
    <mergeCell ref="R594:S594"/>
    <mergeCell ref="T595:U595"/>
    <mergeCell ref="V595:X595"/>
    <mergeCell ref="Y595:Z595"/>
    <mergeCell ref="C595:D595"/>
    <mergeCell ref="E595:F595"/>
    <mergeCell ref="G595:H595"/>
    <mergeCell ref="I595:M595"/>
    <mergeCell ref="N595:O595"/>
    <mergeCell ref="P595:Q595"/>
    <mergeCell ref="R595:S595"/>
    <mergeCell ref="T596:U596"/>
    <mergeCell ref="V596:X596"/>
    <mergeCell ref="Y596:Z596"/>
    <mergeCell ref="C596:D596"/>
    <mergeCell ref="E596:F596"/>
    <mergeCell ref="G596:H596"/>
    <mergeCell ref="I596:M596"/>
    <mergeCell ref="N596:O596"/>
    <mergeCell ref="P596:Q596"/>
    <mergeCell ref="R596:S596"/>
    <mergeCell ref="T597:U597"/>
    <mergeCell ref="V597:X597"/>
    <mergeCell ref="Y597:Z597"/>
    <mergeCell ref="C597:D597"/>
    <mergeCell ref="E597:F597"/>
    <mergeCell ref="G597:H597"/>
    <mergeCell ref="I597:M597"/>
    <mergeCell ref="N597:O597"/>
    <mergeCell ref="P597:Q597"/>
    <mergeCell ref="R597:S597"/>
    <mergeCell ref="T598:U598"/>
    <mergeCell ref="V598:X598"/>
    <mergeCell ref="Y598:Z598"/>
    <mergeCell ref="C598:D598"/>
    <mergeCell ref="E598:F598"/>
    <mergeCell ref="G598:H598"/>
    <mergeCell ref="I598:M598"/>
    <mergeCell ref="N598:O598"/>
    <mergeCell ref="P598:Q598"/>
    <mergeCell ref="R598:S598"/>
    <mergeCell ref="T599:U599"/>
    <mergeCell ref="V599:X599"/>
    <mergeCell ref="Y599:Z599"/>
    <mergeCell ref="C599:D599"/>
    <mergeCell ref="E599:F599"/>
    <mergeCell ref="G599:H599"/>
    <mergeCell ref="I599:M599"/>
    <mergeCell ref="N599:O599"/>
    <mergeCell ref="P599:Q599"/>
    <mergeCell ref="R599:S599"/>
    <mergeCell ref="T600:U600"/>
    <mergeCell ref="V600:X600"/>
    <mergeCell ref="Y600:Z600"/>
    <mergeCell ref="C600:D600"/>
    <mergeCell ref="E600:F600"/>
    <mergeCell ref="G600:H600"/>
    <mergeCell ref="I600:M600"/>
    <mergeCell ref="N600:O600"/>
    <mergeCell ref="P600:Q600"/>
    <mergeCell ref="R600:S600"/>
    <mergeCell ref="T601:U601"/>
    <mergeCell ref="V601:X601"/>
    <mergeCell ref="Y601:Z601"/>
    <mergeCell ref="C601:D601"/>
    <mergeCell ref="E601:F601"/>
    <mergeCell ref="G601:H601"/>
    <mergeCell ref="I601:M601"/>
    <mergeCell ref="N601:O601"/>
    <mergeCell ref="P601:Q601"/>
    <mergeCell ref="R601:S601"/>
    <mergeCell ref="T602:U602"/>
    <mergeCell ref="V602:X602"/>
    <mergeCell ref="Y602:Z602"/>
    <mergeCell ref="C602:D602"/>
    <mergeCell ref="E602:F602"/>
    <mergeCell ref="G602:H602"/>
    <mergeCell ref="I602:M602"/>
    <mergeCell ref="N602:O602"/>
    <mergeCell ref="P602:Q602"/>
    <mergeCell ref="R602:S602"/>
    <mergeCell ref="T603:U603"/>
    <mergeCell ref="V603:X603"/>
    <mergeCell ref="Y603:Z603"/>
    <mergeCell ref="C603:D603"/>
    <mergeCell ref="E603:F603"/>
    <mergeCell ref="G603:H603"/>
    <mergeCell ref="I603:M603"/>
    <mergeCell ref="N603:O603"/>
    <mergeCell ref="P603:Q603"/>
    <mergeCell ref="R603:S603"/>
    <mergeCell ref="T604:U604"/>
    <mergeCell ref="V604:X604"/>
    <mergeCell ref="Y604:Z604"/>
    <mergeCell ref="C604:D604"/>
    <mergeCell ref="E604:F604"/>
    <mergeCell ref="G604:H604"/>
    <mergeCell ref="I604:M604"/>
    <mergeCell ref="N604:O604"/>
    <mergeCell ref="P604:Q604"/>
    <mergeCell ref="R604:S604"/>
    <mergeCell ref="T605:U605"/>
    <mergeCell ref="V605:X605"/>
    <mergeCell ref="Y605:Z605"/>
    <mergeCell ref="C605:D605"/>
    <mergeCell ref="E605:F605"/>
    <mergeCell ref="G605:H605"/>
    <mergeCell ref="I605:M605"/>
    <mergeCell ref="N605:O605"/>
    <mergeCell ref="P605:Q605"/>
    <mergeCell ref="R605:S605"/>
    <mergeCell ref="T606:U606"/>
    <mergeCell ref="V606:X606"/>
    <mergeCell ref="Y606:Z606"/>
    <mergeCell ref="C606:D606"/>
    <mergeCell ref="E606:F606"/>
    <mergeCell ref="G606:H606"/>
    <mergeCell ref="I606:M606"/>
    <mergeCell ref="N606:O606"/>
    <mergeCell ref="P606:Q606"/>
    <mergeCell ref="R606:S606"/>
    <mergeCell ref="T607:U607"/>
    <mergeCell ref="V607:X607"/>
    <mergeCell ref="Y607:Z607"/>
    <mergeCell ref="C607:D607"/>
    <mergeCell ref="E607:F607"/>
    <mergeCell ref="G607:H607"/>
    <mergeCell ref="I607:M607"/>
    <mergeCell ref="N607:O607"/>
    <mergeCell ref="P607:Q607"/>
    <mergeCell ref="R607:S607"/>
    <mergeCell ref="T608:U608"/>
    <mergeCell ref="V608:X608"/>
    <mergeCell ref="Y608:Z608"/>
    <mergeCell ref="C608:D608"/>
    <mergeCell ref="E608:F608"/>
    <mergeCell ref="G608:H608"/>
    <mergeCell ref="I608:M608"/>
    <mergeCell ref="N608:O608"/>
    <mergeCell ref="P608:Q608"/>
    <mergeCell ref="R608:S608"/>
    <mergeCell ref="T609:U609"/>
    <mergeCell ref="V609:X609"/>
    <mergeCell ref="Y609:Z609"/>
    <mergeCell ref="C609:D609"/>
    <mergeCell ref="E609:F609"/>
    <mergeCell ref="G609:H609"/>
    <mergeCell ref="I609:M609"/>
    <mergeCell ref="N609:O609"/>
    <mergeCell ref="P609:Q609"/>
    <mergeCell ref="R609:S609"/>
    <mergeCell ref="T610:U610"/>
    <mergeCell ref="V610:X610"/>
    <mergeCell ref="Y610:Z610"/>
    <mergeCell ref="C610:D610"/>
    <mergeCell ref="E610:F610"/>
    <mergeCell ref="G610:H610"/>
    <mergeCell ref="I610:M610"/>
    <mergeCell ref="N610:O610"/>
    <mergeCell ref="P610:Q610"/>
    <mergeCell ref="R610:S610"/>
    <mergeCell ref="T611:U611"/>
    <mergeCell ref="V611:X611"/>
    <mergeCell ref="Y611:Z611"/>
    <mergeCell ref="C611:D611"/>
    <mergeCell ref="E611:F611"/>
    <mergeCell ref="G611:H611"/>
    <mergeCell ref="I611:M611"/>
    <mergeCell ref="N611:O611"/>
    <mergeCell ref="P611:Q611"/>
    <mergeCell ref="R611:S611"/>
    <mergeCell ref="T612:U612"/>
    <mergeCell ref="V612:X612"/>
    <mergeCell ref="Y612:Z612"/>
    <mergeCell ref="C612:D612"/>
    <mergeCell ref="E612:F612"/>
    <mergeCell ref="G612:H612"/>
    <mergeCell ref="I612:M612"/>
    <mergeCell ref="N612:O612"/>
    <mergeCell ref="P612:Q612"/>
    <mergeCell ref="R612:S612"/>
    <mergeCell ref="T613:U613"/>
    <mergeCell ref="V613:X613"/>
    <mergeCell ref="Y613:Z613"/>
    <mergeCell ref="C613:D613"/>
    <mergeCell ref="E613:F613"/>
    <mergeCell ref="G613:H613"/>
    <mergeCell ref="I613:M613"/>
    <mergeCell ref="N613:O613"/>
    <mergeCell ref="P613:Q613"/>
    <mergeCell ref="R613:S613"/>
    <mergeCell ref="T614:U614"/>
    <mergeCell ref="V614:X614"/>
    <mergeCell ref="Y614:Z614"/>
    <mergeCell ref="C614:D614"/>
    <mergeCell ref="E614:F614"/>
    <mergeCell ref="G614:H614"/>
    <mergeCell ref="I614:M614"/>
    <mergeCell ref="N614:O614"/>
    <mergeCell ref="P614:Q614"/>
    <mergeCell ref="R614:S614"/>
    <mergeCell ref="T615:U615"/>
    <mergeCell ref="V615:X615"/>
    <mergeCell ref="Y615:Z615"/>
    <mergeCell ref="C615:D615"/>
    <mergeCell ref="E615:F615"/>
    <mergeCell ref="G615:H615"/>
    <mergeCell ref="I615:M615"/>
    <mergeCell ref="N615:O615"/>
    <mergeCell ref="P615:Q615"/>
    <mergeCell ref="R615:S615"/>
    <mergeCell ref="T616:U616"/>
    <mergeCell ref="V616:X616"/>
    <mergeCell ref="Y616:Z616"/>
    <mergeCell ref="C616:D616"/>
    <mergeCell ref="E616:F616"/>
    <mergeCell ref="G616:H616"/>
    <mergeCell ref="I616:M616"/>
    <mergeCell ref="N616:O616"/>
    <mergeCell ref="P616:Q616"/>
    <mergeCell ref="R616:S616"/>
    <mergeCell ref="T617:U617"/>
    <mergeCell ref="V617:X617"/>
    <mergeCell ref="Y617:Z617"/>
    <mergeCell ref="C617:D617"/>
    <mergeCell ref="E617:F617"/>
    <mergeCell ref="G617:H617"/>
    <mergeCell ref="I617:M617"/>
    <mergeCell ref="N617:O617"/>
    <mergeCell ref="P617:Q617"/>
    <mergeCell ref="R617:S617"/>
    <mergeCell ref="T618:U618"/>
    <mergeCell ref="V618:X618"/>
    <mergeCell ref="Y618:Z618"/>
    <mergeCell ref="C618:D618"/>
    <mergeCell ref="E618:F618"/>
    <mergeCell ref="G618:H618"/>
    <mergeCell ref="I618:M618"/>
    <mergeCell ref="N618:O618"/>
    <mergeCell ref="P618:Q618"/>
    <mergeCell ref="R618:S618"/>
    <mergeCell ref="T619:U619"/>
    <mergeCell ref="V619:X619"/>
    <mergeCell ref="Y619:Z619"/>
    <mergeCell ref="C619:D619"/>
    <mergeCell ref="E619:F619"/>
    <mergeCell ref="G619:H619"/>
    <mergeCell ref="I619:M619"/>
    <mergeCell ref="N619:O619"/>
    <mergeCell ref="P619:Q619"/>
    <mergeCell ref="R619:S619"/>
    <mergeCell ref="T620:U620"/>
    <mergeCell ref="V620:X620"/>
    <mergeCell ref="Y620:Z620"/>
    <mergeCell ref="C620:D620"/>
    <mergeCell ref="E620:F620"/>
    <mergeCell ref="G620:H620"/>
    <mergeCell ref="I620:M620"/>
    <mergeCell ref="N620:O620"/>
    <mergeCell ref="P620:Q620"/>
    <mergeCell ref="R620:S620"/>
    <mergeCell ref="T621:U621"/>
    <mergeCell ref="V621:X621"/>
    <mergeCell ref="Y621:Z621"/>
    <mergeCell ref="C621:D621"/>
    <mergeCell ref="E621:F621"/>
    <mergeCell ref="G621:H621"/>
    <mergeCell ref="I621:M621"/>
    <mergeCell ref="N621:O621"/>
    <mergeCell ref="P621:Q621"/>
    <mergeCell ref="R621:S621"/>
    <mergeCell ref="T622:U622"/>
    <mergeCell ref="V622:X622"/>
    <mergeCell ref="Y622:Z622"/>
    <mergeCell ref="C622:D622"/>
    <mergeCell ref="E622:F622"/>
    <mergeCell ref="G622:H622"/>
    <mergeCell ref="I622:M622"/>
    <mergeCell ref="N622:O622"/>
    <mergeCell ref="P622:Q622"/>
    <mergeCell ref="R622:S622"/>
    <mergeCell ref="T623:U623"/>
    <mergeCell ref="V623:X623"/>
    <mergeCell ref="Y623:Z623"/>
    <mergeCell ref="C623:D623"/>
    <mergeCell ref="E623:F623"/>
    <mergeCell ref="G623:H623"/>
    <mergeCell ref="I623:M623"/>
    <mergeCell ref="N623:O623"/>
    <mergeCell ref="P623:Q623"/>
    <mergeCell ref="R623:S623"/>
    <mergeCell ref="T624:U624"/>
    <mergeCell ref="V624:X624"/>
    <mergeCell ref="Y624:Z624"/>
    <mergeCell ref="C624:D624"/>
    <mergeCell ref="E624:F624"/>
    <mergeCell ref="G624:H624"/>
    <mergeCell ref="I624:M624"/>
    <mergeCell ref="N624:O624"/>
    <mergeCell ref="P624:Q624"/>
    <mergeCell ref="R624:S624"/>
    <mergeCell ref="T625:U625"/>
    <mergeCell ref="V625:X625"/>
    <mergeCell ref="Y625:Z625"/>
    <mergeCell ref="C625:D625"/>
    <mergeCell ref="E625:F625"/>
    <mergeCell ref="G625:H625"/>
    <mergeCell ref="I625:M625"/>
    <mergeCell ref="N625:O625"/>
    <mergeCell ref="P625:Q625"/>
    <mergeCell ref="R625:S625"/>
    <mergeCell ref="T626:U626"/>
    <mergeCell ref="V626:X626"/>
    <mergeCell ref="Y626:Z626"/>
    <mergeCell ref="C626:D626"/>
    <mergeCell ref="E626:F626"/>
    <mergeCell ref="G626:H626"/>
    <mergeCell ref="I626:M626"/>
    <mergeCell ref="N626:O626"/>
    <mergeCell ref="P626:Q626"/>
    <mergeCell ref="R626:S626"/>
    <mergeCell ref="T627:U627"/>
    <mergeCell ref="V627:X627"/>
    <mergeCell ref="Y627:Z627"/>
    <mergeCell ref="C627:D627"/>
    <mergeCell ref="E627:F627"/>
    <mergeCell ref="G627:H627"/>
    <mergeCell ref="I627:M627"/>
    <mergeCell ref="N627:O627"/>
    <mergeCell ref="P627:Q627"/>
    <mergeCell ref="R627:S627"/>
    <mergeCell ref="T628:U628"/>
    <mergeCell ref="V628:X628"/>
    <mergeCell ref="Y628:Z628"/>
    <mergeCell ref="C628:D628"/>
    <mergeCell ref="E628:F628"/>
    <mergeCell ref="G628:H628"/>
    <mergeCell ref="I628:M628"/>
    <mergeCell ref="N628:O628"/>
    <mergeCell ref="P628:Q628"/>
    <mergeCell ref="R628:S628"/>
    <mergeCell ref="T629:U629"/>
    <mergeCell ref="V629:X629"/>
    <mergeCell ref="Y629:Z629"/>
    <mergeCell ref="C629:D629"/>
    <mergeCell ref="E629:F629"/>
    <mergeCell ref="G629:H629"/>
    <mergeCell ref="I629:M629"/>
    <mergeCell ref="N629:O629"/>
    <mergeCell ref="P629:Q629"/>
    <mergeCell ref="R629:S629"/>
    <mergeCell ref="T630:U630"/>
    <mergeCell ref="V630:X630"/>
    <mergeCell ref="Y630:Z630"/>
    <mergeCell ref="C630:D630"/>
    <mergeCell ref="E630:F630"/>
    <mergeCell ref="G630:H630"/>
    <mergeCell ref="I630:M630"/>
    <mergeCell ref="N630:O630"/>
    <mergeCell ref="P630:Q630"/>
    <mergeCell ref="R630:S630"/>
    <mergeCell ref="T631:U631"/>
    <mergeCell ref="V631:X631"/>
    <mergeCell ref="Y631:Z631"/>
    <mergeCell ref="C631:D631"/>
    <mergeCell ref="E631:F631"/>
    <mergeCell ref="G631:H631"/>
    <mergeCell ref="I631:M631"/>
    <mergeCell ref="N631:O631"/>
    <mergeCell ref="P631:Q631"/>
    <mergeCell ref="R631:S631"/>
    <mergeCell ref="T632:U632"/>
    <mergeCell ref="V632:X632"/>
    <mergeCell ref="Y632:Z632"/>
    <mergeCell ref="C632:D632"/>
    <mergeCell ref="E632:F632"/>
    <mergeCell ref="G632:H632"/>
    <mergeCell ref="I632:M632"/>
    <mergeCell ref="N632:O632"/>
    <mergeCell ref="P632:Q632"/>
    <mergeCell ref="R632:S632"/>
    <mergeCell ref="T633:U633"/>
    <mergeCell ref="V633:X633"/>
    <mergeCell ref="Y633:Z633"/>
    <mergeCell ref="C633:D633"/>
    <mergeCell ref="E633:F633"/>
    <mergeCell ref="G633:H633"/>
    <mergeCell ref="I633:M633"/>
    <mergeCell ref="N633:O633"/>
    <mergeCell ref="P633:Q633"/>
    <mergeCell ref="R633:S633"/>
    <mergeCell ref="T634:U634"/>
    <mergeCell ref="V634:X634"/>
    <mergeCell ref="Y634:Z634"/>
    <mergeCell ref="C634:D634"/>
    <mergeCell ref="E634:F634"/>
    <mergeCell ref="G634:H634"/>
    <mergeCell ref="I634:M634"/>
    <mergeCell ref="N634:O634"/>
    <mergeCell ref="P634:Q634"/>
    <mergeCell ref="R634:S634"/>
    <mergeCell ref="T635:U635"/>
    <mergeCell ref="V635:X635"/>
    <mergeCell ref="Y635:Z635"/>
    <mergeCell ref="C635:D635"/>
    <mergeCell ref="E635:F635"/>
    <mergeCell ref="G635:H635"/>
    <mergeCell ref="I635:M635"/>
    <mergeCell ref="N635:O635"/>
    <mergeCell ref="P635:Q635"/>
    <mergeCell ref="R635:S635"/>
    <mergeCell ref="T636:U636"/>
    <mergeCell ref="V636:X636"/>
    <mergeCell ref="Y636:Z636"/>
    <mergeCell ref="C636:D636"/>
    <mergeCell ref="E636:F636"/>
    <mergeCell ref="G636:H636"/>
    <mergeCell ref="I636:M636"/>
    <mergeCell ref="N636:O636"/>
    <mergeCell ref="P636:Q636"/>
    <mergeCell ref="R636:S636"/>
    <mergeCell ref="T637:U637"/>
    <mergeCell ref="V637:X637"/>
    <mergeCell ref="Y637:Z637"/>
    <mergeCell ref="C637:D637"/>
    <mergeCell ref="E637:F637"/>
    <mergeCell ref="G637:H637"/>
    <mergeCell ref="I637:M637"/>
    <mergeCell ref="N637:O637"/>
    <mergeCell ref="P637:Q637"/>
    <mergeCell ref="R637:S637"/>
    <mergeCell ref="T638:U638"/>
    <mergeCell ref="V638:X638"/>
    <mergeCell ref="Y638:Z638"/>
    <mergeCell ref="C638:D638"/>
    <mergeCell ref="E638:F638"/>
    <mergeCell ref="G638:H638"/>
    <mergeCell ref="I638:M638"/>
    <mergeCell ref="N638:O638"/>
    <mergeCell ref="P638:Q638"/>
    <mergeCell ref="R638:S638"/>
    <mergeCell ref="T639:U639"/>
    <mergeCell ref="V639:X639"/>
    <mergeCell ref="Y639:Z639"/>
    <mergeCell ref="C639:D639"/>
    <mergeCell ref="E639:F639"/>
    <mergeCell ref="G639:H639"/>
    <mergeCell ref="I639:M639"/>
    <mergeCell ref="N639:O639"/>
    <mergeCell ref="P639:Q639"/>
    <mergeCell ref="R639:S639"/>
    <mergeCell ref="T640:U640"/>
    <mergeCell ref="V640:X640"/>
    <mergeCell ref="Y640:Z640"/>
    <mergeCell ref="C640:D640"/>
    <mergeCell ref="E640:F640"/>
    <mergeCell ref="G640:H640"/>
    <mergeCell ref="I640:M640"/>
    <mergeCell ref="N640:O640"/>
    <mergeCell ref="P640:Q640"/>
    <mergeCell ref="R640:S640"/>
    <mergeCell ref="T641:U641"/>
    <mergeCell ref="V641:X641"/>
    <mergeCell ref="Y641:Z641"/>
    <mergeCell ref="C641:D641"/>
    <mergeCell ref="E641:F641"/>
    <mergeCell ref="G641:H641"/>
    <mergeCell ref="I641:M641"/>
    <mergeCell ref="N641:O641"/>
    <mergeCell ref="P641:Q641"/>
    <mergeCell ref="R641:S641"/>
    <mergeCell ref="T642:U642"/>
    <mergeCell ref="V642:X642"/>
    <mergeCell ref="Y642:Z642"/>
    <mergeCell ref="C642:D642"/>
    <mergeCell ref="E642:F642"/>
    <mergeCell ref="G642:H642"/>
    <mergeCell ref="I642:M642"/>
    <mergeCell ref="N642:O642"/>
    <mergeCell ref="P642:Q642"/>
    <mergeCell ref="R642:S642"/>
    <mergeCell ref="T643:U643"/>
    <mergeCell ref="V643:X643"/>
    <mergeCell ref="Y643:Z643"/>
    <mergeCell ref="C643:D643"/>
    <mergeCell ref="E643:F643"/>
    <mergeCell ref="G643:H643"/>
    <mergeCell ref="I643:M643"/>
    <mergeCell ref="N643:O643"/>
    <mergeCell ref="P643:Q643"/>
    <mergeCell ref="R643:S643"/>
    <mergeCell ref="T644:U644"/>
    <mergeCell ref="V644:X644"/>
    <mergeCell ref="Y644:Z644"/>
    <mergeCell ref="C644:D644"/>
    <mergeCell ref="E644:F644"/>
    <mergeCell ref="G644:H644"/>
    <mergeCell ref="I644:M644"/>
    <mergeCell ref="N644:O644"/>
    <mergeCell ref="P644:Q644"/>
    <mergeCell ref="R644:S644"/>
    <mergeCell ref="T645:U645"/>
    <mergeCell ref="V645:X645"/>
    <mergeCell ref="Y645:Z645"/>
    <mergeCell ref="C645:D645"/>
    <mergeCell ref="E645:F645"/>
    <mergeCell ref="G645:H645"/>
    <mergeCell ref="I645:M645"/>
    <mergeCell ref="N645:O645"/>
    <mergeCell ref="P645:Q645"/>
    <mergeCell ref="R645:S645"/>
    <mergeCell ref="T646:U646"/>
    <mergeCell ref="V646:X646"/>
    <mergeCell ref="Y646:Z646"/>
    <mergeCell ref="C646:D646"/>
    <mergeCell ref="E646:F646"/>
    <mergeCell ref="G646:H646"/>
    <mergeCell ref="I646:M646"/>
    <mergeCell ref="N646:O646"/>
    <mergeCell ref="P646:Q646"/>
    <mergeCell ref="R646:S646"/>
    <mergeCell ref="T647:U647"/>
    <mergeCell ref="V647:X647"/>
    <mergeCell ref="Y647:Z647"/>
    <mergeCell ref="C647:D647"/>
    <mergeCell ref="E647:F647"/>
    <mergeCell ref="G647:H647"/>
    <mergeCell ref="I647:M647"/>
    <mergeCell ref="N647:O647"/>
    <mergeCell ref="P647:Q647"/>
    <mergeCell ref="R647:S647"/>
    <mergeCell ref="T648:U648"/>
    <mergeCell ref="V648:X648"/>
    <mergeCell ref="Y648:Z648"/>
    <mergeCell ref="C648:D648"/>
    <mergeCell ref="E648:F648"/>
    <mergeCell ref="G648:H648"/>
    <mergeCell ref="I648:M648"/>
    <mergeCell ref="N648:O648"/>
    <mergeCell ref="P648:Q648"/>
    <mergeCell ref="R648:S648"/>
    <mergeCell ref="T649:U649"/>
    <mergeCell ref="V649:X649"/>
    <mergeCell ref="Y649:Z649"/>
    <mergeCell ref="C649:D649"/>
    <mergeCell ref="E649:F649"/>
    <mergeCell ref="G649:H649"/>
    <mergeCell ref="I649:M649"/>
    <mergeCell ref="N649:O649"/>
    <mergeCell ref="P649:Q649"/>
    <mergeCell ref="R649:S649"/>
    <mergeCell ref="T650:U650"/>
    <mergeCell ref="V650:X650"/>
    <mergeCell ref="Y650:Z650"/>
    <mergeCell ref="C650:D650"/>
    <mergeCell ref="E650:F650"/>
    <mergeCell ref="G650:H650"/>
    <mergeCell ref="I650:M650"/>
    <mergeCell ref="N650:O650"/>
    <mergeCell ref="P650:Q650"/>
    <mergeCell ref="R650:S650"/>
    <mergeCell ref="T651:U651"/>
    <mergeCell ref="V651:X651"/>
    <mergeCell ref="Y651:Z651"/>
    <mergeCell ref="C651:D651"/>
    <mergeCell ref="E651:F651"/>
    <mergeCell ref="G651:H651"/>
    <mergeCell ref="I651:M651"/>
    <mergeCell ref="N651:O651"/>
    <mergeCell ref="P651:Q651"/>
    <mergeCell ref="R651:S651"/>
    <mergeCell ref="T652:U652"/>
    <mergeCell ref="V652:X652"/>
    <mergeCell ref="Y652:Z652"/>
    <mergeCell ref="C652:D652"/>
    <mergeCell ref="E652:F652"/>
    <mergeCell ref="G652:H652"/>
    <mergeCell ref="I652:M652"/>
    <mergeCell ref="N652:O652"/>
    <mergeCell ref="P652:Q652"/>
    <mergeCell ref="R652:S652"/>
    <mergeCell ref="T653:U653"/>
    <mergeCell ref="V653:X653"/>
    <mergeCell ref="Y653:Z653"/>
    <mergeCell ref="C653:D653"/>
    <mergeCell ref="E653:F653"/>
    <mergeCell ref="G653:H653"/>
    <mergeCell ref="I653:M653"/>
    <mergeCell ref="N653:O653"/>
    <mergeCell ref="P653:Q653"/>
    <mergeCell ref="R653:S653"/>
    <mergeCell ref="T654:U654"/>
    <mergeCell ref="V654:X654"/>
    <mergeCell ref="Y654:Z654"/>
    <mergeCell ref="C654:D654"/>
    <mergeCell ref="E654:F654"/>
    <mergeCell ref="G654:H654"/>
    <mergeCell ref="I654:M654"/>
    <mergeCell ref="N654:O654"/>
    <mergeCell ref="P654:Q654"/>
    <mergeCell ref="R654:S654"/>
    <mergeCell ref="T655:U655"/>
    <mergeCell ref="V655:X655"/>
    <mergeCell ref="Y655:Z655"/>
    <mergeCell ref="C655:D655"/>
    <mergeCell ref="E655:F655"/>
    <mergeCell ref="G655:H655"/>
    <mergeCell ref="I655:M655"/>
    <mergeCell ref="N655:O655"/>
    <mergeCell ref="P655:Q655"/>
    <mergeCell ref="R655:S655"/>
    <mergeCell ref="T656:U656"/>
    <mergeCell ref="V656:X656"/>
    <mergeCell ref="Y656:Z656"/>
    <mergeCell ref="C656:D656"/>
    <mergeCell ref="E656:F656"/>
    <mergeCell ref="G656:H656"/>
    <mergeCell ref="I656:M656"/>
    <mergeCell ref="N656:O656"/>
    <mergeCell ref="P656:Q656"/>
    <mergeCell ref="R656:S656"/>
    <mergeCell ref="T657:U657"/>
    <mergeCell ref="V657:X657"/>
    <mergeCell ref="Y657:Z657"/>
    <mergeCell ref="C657:D657"/>
    <mergeCell ref="E657:F657"/>
    <mergeCell ref="G657:H657"/>
    <mergeCell ref="I657:M657"/>
    <mergeCell ref="N657:O657"/>
    <mergeCell ref="P657:Q657"/>
    <mergeCell ref="R657:S657"/>
    <mergeCell ref="T658:U658"/>
    <mergeCell ref="V658:X658"/>
    <mergeCell ref="Y658:Z658"/>
    <mergeCell ref="C658:D658"/>
    <mergeCell ref="E658:F658"/>
    <mergeCell ref="G658:H658"/>
    <mergeCell ref="I658:M658"/>
    <mergeCell ref="N658:O658"/>
    <mergeCell ref="P658:Q658"/>
    <mergeCell ref="R658:S658"/>
    <mergeCell ref="T659:U659"/>
    <mergeCell ref="V659:X659"/>
    <mergeCell ref="Y659:Z659"/>
    <mergeCell ref="C659:D659"/>
    <mergeCell ref="E659:F659"/>
    <mergeCell ref="G659:H659"/>
    <mergeCell ref="I659:M659"/>
    <mergeCell ref="N659:O659"/>
    <mergeCell ref="P659:Q659"/>
    <mergeCell ref="R659:S659"/>
    <mergeCell ref="T660:U660"/>
    <mergeCell ref="V660:X660"/>
    <mergeCell ref="Y660:Z660"/>
    <mergeCell ref="C660:D660"/>
    <mergeCell ref="E660:F660"/>
    <mergeCell ref="G660:H660"/>
    <mergeCell ref="I660:M660"/>
    <mergeCell ref="N660:O660"/>
    <mergeCell ref="P660:Q660"/>
    <mergeCell ref="R660:S660"/>
    <mergeCell ref="T661:U661"/>
    <mergeCell ref="V661:X661"/>
    <mergeCell ref="Y661:Z661"/>
    <mergeCell ref="C661:D661"/>
    <mergeCell ref="E661:F661"/>
    <mergeCell ref="G661:H661"/>
    <mergeCell ref="I661:M661"/>
    <mergeCell ref="N661:O661"/>
    <mergeCell ref="P661:Q661"/>
    <mergeCell ref="R661:S661"/>
    <mergeCell ref="T662:U662"/>
    <mergeCell ref="V662:X662"/>
    <mergeCell ref="Y662:Z662"/>
    <mergeCell ref="C662:D662"/>
    <mergeCell ref="E662:F662"/>
    <mergeCell ref="G662:H662"/>
    <mergeCell ref="I662:M662"/>
    <mergeCell ref="N662:O662"/>
    <mergeCell ref="P662:Q662"/>
    <mergeCell ref="R662:S662"/>
    <mergeCell ref="T663:U663"/>
    <mergeCell ref="V663:X663"/>
    <mergeCell ref="Y663:Z663"/>
    <mergeCell ref="C663:D663"/>
    <mergeCell ref="E663:F663"/>
    <mergeCell ref="G663:H663"/>
    <mergeCell ref="I663:M663"/>
    <mergeCell ref="N663:O663"/>
    <mergeCell ref="P663:Q663"/>
    <mergeCell ref="R663:S663"/>
    <mergeCell ref="T664:U664"/>
    <mergeCell ref="V664:X664"/>
    <mergeCell ref="Y664:Z664"/>
    <mergeCell ref="C664:D664"/>
    <mergeCell ref="E664:F664"/>
    <mergeCell ref="G664:H664"/>
    <mergeCell ref="I664:M664"/>
    <mergeCell ref="N664:O664"/>
    <mergeCell ref="P664:Q664"/>
    <mergeCell ref="R664:S664"/>
    <mergeCell ref="T665:U665"/>
    <mergeCell ref="V665:X665"/>
    <mergeCell ref="Y665:Z665"/>
    <mergeCell ref="C665:D665"/>
    <mergeCell ref="E665:F665"/>
    <mergeCell ref="G665:H665"/>
    <mergeCell ref="I665:M665"/>
    <mergeCell ref="N665:O665"/>
    <mergeCell ref="P665:Q665"/>
    <mergeCell ref="R665:S665"/>
    <mergeCell ref="T666:U666"/>
    <mergeCell ref="V666:X666"/>
    <mergeCell ref="Y666:Z666"/>
    <mergeCell ref="C666:D666"/>
    <mergeCell ref="E666:F666"/>
    <mergeCell ref="G666:H666"/>
    <mergeCell ref="I666:M666"/>
    <mergeCell ref="N666:O666"/>
    <mergeCell ref="P666:Q666"/>
    <mergeCell ref="R666:S666"/>
    <mergeCell ref="T667:U667"/>
    <mergeCell ref="V667:X667"/>
    <mergeCell ref="Y667:Z667"/>
    <mergeCell ref="C667:D667"/>
    <mergeCell ref="E667:F667"/>
    <mergeCell ref="G667:H667"/>
    <mergeCell ref="I667:M667"/>
    <mergeCell ref="N667:O667"/>
    <mergeCell ref="P667:Q667"/>
    <mergeCell ref="R667:S667"/>
    <mergeCell ref="T668:U668"/>
    <mergeCell ref="V668:X668"/>
    <mergeCell ref="Y668:Z668"/>
    <mergeCell ref="C668:D668"/>
    <mergeCell ref="E668:F668"/>
    <mergeCell ref="G668:H668"/>
    <mergeCell ref="I668:M668"/>
    <mergeCell ref="N668:O668"/>
    <mergeCell ref="P668:Q668"/>
    <mergeCell ref="R668:S668"/>
    <mergeCell ref="T669:U669"/>
    <mergeCell ref="V669:X669"/>
    <mergeCell ref="Y669:Z669"/>
    <mergeCell ref="C669:D669"/>
    <mergeCell ref="E669:F669"/>
    <mergeCell ref="G669:H669"/>
    <mergeCell ref="I669:M669"/>
    <mergeCell ref="N669:O669"/>
    <mergeCell ref="P669:Q669"/>
    <mergeCell ref="R669:S669"/>
    <mergeCell ref="T670:U670"/>
    <mergeCell ref="V670:X670"/>
    <mergeCell ref="Y670:Z670"/>
    <mergeCell ref="C670:D670"/>
    <mergeCell ref="E670:F670"/>
    <mergeCell ref="G670:H670"/>
    <mergeCell ref="I670:M670"/>
    <mergeCell ref="N670:O670"/>
    <mergeCell ref="P670:Q670"/>
    <mergeCell ref="R670:S670"/>
    <mergeCell ref="T671:U671"/>
    <mergeCell ref="V671:X671"/>
    <mergeCell ref="Y671:Z671"/>
    <mergeCell ref="C671:D671"/>
    <mergeCell ref="E671:F671"/>
    <mergeCell ref="G671:H671"/>
    <mergeCell ref="I671:M671"/>
    <mergeCell ref="N671:O671"/>
    <mergeCell ref="P671:Q671"/>
    <mergeCell ref="R671:S671"/>
    <mergeCell ref="T672:U672"/>
    <mergeCell ref="V672:X672"/>
    <mergeCell ref="Y672:Z672"/>
    <mergeCell ref="C672:D672"/>
    <mergeCell ref="E672:F672"/>
    <mergeCell ref="G672:H672"/>
    <mergeCell ref="I672:M672"/>
    <mergeCell ref="N672:O672"/>
    <mergeCell ref="P672:Q672"/>
    <mergeCell ref="R672:S672"/>
    <mergeCell ref="T673:U673"/>
    <mergeCell ref="V673:X673"/>
    <mergeCell ref="Y673:Z673"/>
    <mergeCell ref="C673:D673"/>
    <mergeCell ref="E673:F673"/>
    <mergeCell ref="G673:H673"/>
    <mergeCell ref="I673:M673"/>
    <mergeCell ref="N673:O673"/>
    <mergeCell ref="P673:Q673"/>
    <mergeCell ref="R673:S673"/>
    <mergeCell ref="T674:U674"/>
    <mergeCell ref="V674:X674"/>
    <mergeCell ref="Y674:Z674"/>
    <mergeCell ref="C674:D674"/>
    <mergeCell ref="E674:F674"/>
    <mergeCell ref="G674:H674"/>
    <mergeCell ref="I674:M674"/>
    <mergeCell ref="N674:O674"/>
    <mergeCell ref="P674:Q674"/>
    <mergeCell ref="R674:S674"/>
    <mergeCell ref="T675:U675"/>
    <mergeCell ref="V675:X675"/>
    <mergeCell ref="Y675:Z675"/>
    <mergeCell ref="C675:D675"/>
    <mergeCell ref="E675:F675"/>
    <mergeCell ref="G675:H675"/>
    <mergeCell ref="I675:M675"/>
    <mergeCell ref="N675:O675"/>
    <mergeCell ref="P675:Q675"/>
    <mergeCell ref="R675:S675"/>
    <mergeCell ref="T676:U676"/>
    <mergeCell ref="V676:X676"/>
    <mergeCell ref="Y676:Z676"/>
    <mergeCell ref="C676:D676"/>
    <mergeCell ref="E676:F676"/>
    <mergeCell ref="G676:H676"/>
    <mergeCell ref="I676:M676"/>
    <mergeCell ref="N676:O676"/>
    <mergeCell ref="P676:Q676"/>
    <mergeCell ref="R676:S676"/>
    <mergeCell ref="T677:U677"/>
    <mergeCell ref="V677:X677"/>
    <mergeCell ref="Y677:Z677"/>
    <mergeCell ref="C677:D677"/>
    <mergeCell ref="E677:F677"/>
    <mergeCell ref="G677:H677"/>
    <mergeCell ref="I677:M677"/>
    <mergeCell ref="N677:O677"/>
    <mergeCell ref="P677:Q677"/>
    <mergeCell ref="R677:S677"/>
    <mergeCell ref="T678:U678"/>
    <mergeCell ref="V678:X678"/>
    <mergeCell ref="Y678:Z678"/>
    <mergeCell ref="C678:D678"/>
    <mergeCell ref="E678:F678"/>
    <mergeCell ref="G678:H678"/>
    <mergeCell ref="I678:M678"/>
    <mergeCell ref="N678:O678"/>
    <mergeCell ref="P678:Q678"/>
    <mergeCell ref="R678:S678"/>
    <mergeCell ref="T679:U679"/>
    <mergeCell ref="V679:X679"/>
    <mergeCell ref="Y679:Z679"/>
    <mergeCell ref="C679:D679"/>
    <mergeCell ref="E679:F679"/>
    <mergeCell ref="G679:H679"/>
    <mergeCell ref="I679:M679"/>
    <mergeCell ref="N679:O679"/>
    <mergeCell ref="P679:Q679"/>
    <mergeCell ref="R679:S679"/>
    <mergeCell ref="T680:U680"/>
    <mergeCell ref="V680:X680"/>
    <mergeCell ref="Y680:Z680"/>
    <mergeCell ref="C680:D680"/>
    <mergeCell ref="E680:F680"/>
    <mergeCell ref="G680:H680"/>
    <mergeCell ref="I680:M680"/>
    <mergeCell ref="N680:O680"/>
    <mergeCell ref="P680:Q680"/>
    <mergeCell ref="R680:S680"/>
    <mergeCell ref="T681:U681"/>
    <mergeCell ref="V681:X681"/>
    <mergeCell ref="Y681:Z681"/>
    <mergeCell ref="C681:D681"/>
    <mergeCell ref="E681:F681"/>
    <mergeCell ref="G681:H681"/>
    <mergeCell ref="I681:M681"/>
    <mergeCell ref="N681:O681"/>
    <mergeCell ref="P681:Q681"/>
    <mergeCell ref="R681:S681"/>
    <mergeCell ref="T682:U682"/>
    <mergeCell ref="V682:X682"/>
    <mergeCell ref="Y682:Z682"/>
    <mergeCell ref="C682:D682"/>
    <mergeCell ref="E682:F682"/>
    <mergeCell ref="G682:H682"/>
    <mergeCell ref="I682:M682"/>
    <mergeCell ref="N682:O682"/>
    <mergeCell ref="P682:Q682"/>
    <mergeCell ref="R682:S682"/>
    <mergeCell ref="T683:U683"/>
    <mergeCell ref="V683:X683"/>
    <mergeCell ref="Y683:Z683"/>
    <mergeCell ref="C683:D683"/>
    <mergeCell ref="E683:F683"/>
    <mergeCell ref="G683:H683"/>
    <mergeCell ref="I683:M683"/>
    <mergeCell ref="N683:O683"/>
    <mergeCell ref="P683:Q683"/>
    <mergeCell ref="R683:S683"/>
    <mergeCell ref="T684:U684"/>
    <mergeCell ref="V684:X684"/>
    <mergeCell ref="Y684:Z684"/>
    <mergeCell ref="C684:D684"/>
    <mergeCell ref="E684:F684"/>
    <mergeCell ref="G684:H684"/>
    <mergeCell ref="I684:M684"/>
    <mergeCell ref="N684:O684"/>
    <mergeCell ref="P684:Q684"/>
    <mergeCell ref="R684:S684"/>
    <mergeCell ref="T685:U685"/>
    <mergeCell ref="V685:X685"/>
    <mergeCell ref="Y685:Z685"/>
    <mergeCell ref="C685:D685"/>
    <mergeCell ref="E685:F685"/>
    <mergeCell ref="G685:H685"/>
    <mergeCell ref="I685:M685"/>
    <mergeCell ref="N685:O685"/>
    <mergeCell ref="P685:Q685"/>
    <mergeCell ref="R685:S685"/>
    <mergeCell ref="T686:U686"/>
    <mergeCell ref="V686:X686"/>
    <mergeCell ref="Y686:Z686"/>
    <mergeCell ref="C686:D686"/>
    <mergeCell ref="E686:F686"/>
    <mergeCell ref="G686:H686"/>
    <mergeCell ref="I686:M686"/>
    <mergeCell ref="N686:O686"/>
    <mergeCell ref="P686:Q686"/>
    <mergeCell ref="R686:S686"/>
    <mergeCell ref="T687:U687"/>
    <mergeCell ref="V687:X687"/>
    <mergeCell ref="Y687:Z687"/>
    <mergeCell ref="C687:D687"/>
    <mergeCell ref="E687:F687"/>
    <mergeCell ref="G687:H687"/>
    <mergeCell ref="I687:M687"/>
    <mergeCell ref="N687:O687"/>
    <mergeCell ref="P687:Q687"/>
    <mergeCell ref="R687:S687"/>
    <mergeCell ref="T688:U688"/>
    <mergeCell ref="V688:X688"/>
    <mergeCell ref="Y688:Z688"/>
    <mergeCell ref="C688:D688"/>
    <mergeCell ref="E688:F688"/>
    <mergeCell ref="G688:H688"/>
    <mergeCell ref="I688:M688"/>
    <mergeCell ref="N688:O688"/>
    <mergeCell ref="P688:Q688"/>
    <mergeCell ref="R688:S688"/>
    <mergeCell ref="T689:U689"/>
    <mergeCell ref="V689:X689"/>
    <mergeCell ref="Y689:Z689"/>
    <mergeCell ref="C689:D689"/>
    <mergeCell ref="E689:F689"/>
    <mergeCell ref="G689:H689"/>
    <mergeCell ref="I689:M689"/>
    <mergeCell ref="N689:O689"/>
    <mergeCell ref="P689:Q689"/>
    <mergeCell ref="R689:S689"/>
    <mergeCell ref="T690:U690"/>
    <mergeCell ref="V690:X690"/>
    <mergeCell ref="Y690:Z690"/>
    <mergeCell ref="C690:D690"/>
    <mergeCell ref="E690:F690"/>
    <mergeCell ref="G690:H690"/>
    <mergeCell ref="I690:M690"/>
    <mergeCell ref="N690:O690"/>
    <mergeCell ref="P690:Q690"/>
    <mergeCell ref="R690:S690"/>
    <mergeCell ref="T691:U691"/>
    <mergeCell ref="V691:X691"/>
    <mergeCell ref="Y691:Z691"/>
    <mergeCell ref="C691:D691"/>
    <mergeCell ref="E691:F691"/>
    <mergeCell ref="G691:H691"/>
    <mergeCell ref="I691:M691"/>
    <mergeCell ref="N691:O691"/>
    <mergeCell ref="P691:Q691"/>
    <mergeCell ref="R691:S691"/>
    <mergeCell ref="T692:U692"/>
    <mergeCell ref="V692:X692"/>
    <mergeCell ref="Y692:Z692"/>
    <mergeCell ref="C692:D692"/>
    <mergeCell ref="E692:F692"/>
    <mergeCell ref="G692:H692"/>
    <mergeCell ref="I692:M692"/>
    <mergeCell ref="N692:O692"/>
    <mergeCell ref="P692:Q692"/>
    <mergeCell ref="R692:S692"/>
    <mergeCell ref="T693:U693"/>
    <mergeCell ref="V693:X693"/>
    <mergeCell ref="Y693:Z693"/>
    <mergeCell ref="C693:D693"/>
    <mergeCell ref="E693:F693"/>
    <mergeCell ref="G693:H693"/>
    <mergeCell ref="I693:M693"/>
    <mergeCell ref="N693:O693"/>
    <mergeCell ref="P693:Q693"/>
    <mergeCell ref="R693:S693"/>
    <mergeCell ref="T694:U694"/>
    <mergeCell ref="V694:X694"/>
    <mergeCell ref="Y694:Z694"/>
    <mergeCell ref="C694:D694"/>
    <mergeCell ref="E694:F694"/>
    <mergeCell ref="G694:H694"/>
    <mergeCell ref="I694:M694"/>
    <mergeCell ref="N694:O694"/>
    <mergeCell ref="P694:Q694"/>
    <mergeCell ref="R694:S694"/>
    <mergeCell ref="T695:U695"/>
    <mergeCell ref="V695:X695"/>
    <mergeCell ref="Y695:Z695"/>
    <mergeCell ref="C695:D695"/>
    <mergeCell ref="E695:F695"/>
    <mergeCell ref="G695:H695"/>
    <mergeCell ref="I695:M695"/>
    <mergeCell ref="N695:O695"/>
    <mergeCell ref="P695:Q695"/>
    <mergeCell ref="R695:S695"/>
    <mergeCell ref="T696:U696"/>
    <mergeCell ref="V696:X696"/>
    <mergeCell ref="Y696:Z696"/>
    <mergeCell ref="C696:D696"/>
    <mergeCell ref="E696:F696"/>
    <mergeCell ref="G696:H696"/>
    <mergeCell ref="I696:M696"/>
    <mergeCell ref="N696:O696"/>
    <mergeCell ref="P696:Q696"/>
    <mergeCell ref="R696:S696"/>
    <mergeCell ref="T697:U697"/>
    <mergeCell ref="V697:X697"/>
    <mergeCell ref="Y697:Z697"/>
    <mergeCell ref="C697:D697"/>
    <mergeCell ref="E697:F697"/>
    <mergeCell ref="G697:H697"/>
    <mergeCell ref="I697:M697"/>
    <mergeCell ref="N697:O697"/>
    <mergeCell ref="P697:Q697"/>
    <mergeCell ref="R697:S697"/>
    <mergeCell ref="T698:U698"/>
    <mergeCell ref="V698:X698"/>
    <mergeCell ref="Y698:Z698"/>
    <mergeCell ref="C698:D698"/>
    <mergeCell ref="E698:F698"/>
    <mergeCell ref="G698:H698"/>
    <mergeCell ref="I698:M698"/>
    <mergeCell ref="N698:O698"/>
    <mergeCell ref="P698:Q698"/>
    <mergeCell ref="R698:S698"/>
    <mergeCell ref="T699:U699"/>
    <mergeCell ref="V699:X699"/>
    <mergeCell ref="Y699:Z699"/>
    <mergeCell ref="C699:D699"/>
    <mergeCell ref="E699:F699"/>
    <mergeCell ref="G699:H699"/>
    <mergeCell ref="I699:M699"/>
    <mergeCell ref="N699:O699"/>
    <mergeCell ref="P699:Q699"/>
    <mergeCell ref="R699:S699"/>
  </mergeCells>
  <conditionalFormatting sqref="AD19:AE24 AH19:AI24">
    <cfRule type="cellIs" dxfId="1" priority="1" operator="greaterThanOrEqual">
      <formula>0</formula>
    </cfRule>
  </conditionalFormatting>
  <conditionalFormatting sqref="AD19:AE24 AH19:AI24">
    <cfRule type="cellIs" dxfId="0" priority="2" operator="lessThan">
      <formula>0</formula>
    </cfRule>
  </conditionalFormatting>
  <dataValidations>
    <dataValidation type="list" allowBlank="1" showDropDown="1" showErrorMessage="1" sqref="E10:E801">
      <formula1>"CAPITAL,INGRESOS,EGRESOS"</formula1>
    </dataValidation>
    <dataValidation type="list" allowBlank="1" showErrorMessage="1" sqref="F3">
      <formula1>"Estudio de Tattoo,Estudio de Masajes,Kiosco,Venta de Ropa,Venta de Bebidas,Inmobiliaria,Venta de Servicios varios"</formula1>
    </dataValidation>
    <dataValidation type="list" allowBlank="1" showErrorMessage="1" sqref="V10:V801">
      <formula1>"PAGADO,SEÑADO,PENDIENTE,CANCELADOS"</formula1>
    </dataValidation>
    <dataValidation type="list" allowBlank="1" showErrorMessage="1" sqref="I6">
      <formula1>"Habilitado,Provisoria,En proceso,Iniciando,Clausurado"</formula1>
    </dataValidation>
    <dataValidation type="list" allowBlank="1" showDropDown="1" showErrorMessage="1" sqref="G10:G801">
      <formula1>System!$I$4:$J$40</formula1>
    </dataValidation>
    <dataValidation type="list" allowBlank="1" showErrorMessage="1" sqref="Y10:Y801">
      <formula1>"COMPLETADO,PENDIENTE,REVISIÓN,ANULADO"</formula1>
    </dataValidation>
    <dataValidation type="list" allowBlank="1" showErrorMessage="1" sqref="P6">
      <formula1>"Saldado,Saldo a liquidar,Adeudando,Sin movimientos"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outlineLevelRow="1"/>
  <cols>
    <col customWidth="1" min="1" max="1" width="1.13"/>
    <col customWidth="1" min="2" max="11" width="4.5"/>
    <col customWidth="1" min="12" max="12" width="0.88"/>
    <col customWidth="1" min="13" max="22" width="4.5"/>
    <col customWidth="1" min="23" max="23" width="0.88"/>
    <col customWidth="1" min="24" max="25" width="4.5"/>
    <col customWidth="1" min="26" max="26" width="5.13"/>
    <col customWidth="1" min="27" max="27" width="0.88"/>
    <col customWidth="1" min="28" max="55"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row>
    <row r="2" ht="16.5" customHeight="1">
      <c r="A2" s="178"/>
      <c r="B2" s="203" t="s">
        <v>81</v>
      </c>
      <c r="C2" s="134"/>
      <c r="D2" s="134"/>
      <c r="E2" s="134"/>
      <c r="F2" s="204" t="s">
        <v>1871</v>
      </c>
      <c r="G2" s="71"/>
      <c r="H2" s="71"/>
      <c r="I2" s="71"/>
      <c r="J2" s="71"/>
      <c r="K2" s="72"/>
      <c r="L2" s="178"/>
      <c r="M2" s="205" t="s">
        <v>1872</v>
      </c>
      <c r="N2" s="71"/>
      <c r="O2" s="72"/>
      <c r="P2" s="182">
        <v>46111.0</v>
      </c>
      <c r="Q2" s="71"/>
      <c r="R2" s="72"/>
      <c r="S2" s="178"/>
      <c r="T2" s="206" t="s">
        <v>1873</v>
      </c>
      <c r="U2" s="71"/>
      <c r="V2" s="72"/>
      <c r="W2" s="178"/>
      <c r="X2" s="206" t="s">
        <v>1874</v>
      </c>
      <c r="Y2" s="71"/>
      <c r="Z2" s="72"/>
      <c r="AA2" s="178"/>
      <c r="AB2" s="206" t="s">
        <v>1875</v>
      </c>
      <c r="AC2" s="71"/>
      <c r="AD2" s="72"/>
      <c r="AE2" s="178"/>
      <c r="AF2" s="206" t="s">
        <v>1876</v>
      </c>
      <c r="AG2" s="71"/>
      <c r="AH2" s="72"/>
      <c r="AI2" s="178"/>
      <c r="AJ2" s="206" t="s">
        <v>1877</v>
      </c>
      <c r="AK2" s="71"/>
      <c r="AL2" s="72"/>
      <c r="AM2" s="178"/>
      <c r="AN2" s="206" t="s">
        <v>1878</v>
      </c>
      <c r="AO2" s="71"/>
      <c r="AP2" s="72"/>
      <c r="AQ2" s="178"/>
      <c r="AR2" s="207" t="s">
        <v>1891</v>
      </c>
      <c r="AS2" s="72"/>
      <c r="AT2" s="208">
        <f>COUNTIFS($AV$20:$AV$815,"&lt;&gt;Abandonado",$AP$20:$AP$815,AR2)</f>
        <v>52</v>
      </c>
      <c r="AU2" s="209">
        <v>26000.0</v>
      </c>
      <c r="AV2" s="207" t="s">
        <v>1892</v>
      </c>
      <c r="AW2" s="72"/>
      <c r="AX2" s="210">
        <f>SUMPRODUCT(AT2:AT6,AU2:AU6)/SUM(AT2:AT6)</f>
        <v>26737.37374</v>
      </c>
      <c r="AY2" s="72"/>
      <c r="AZ2" s="178"/>
      <c r="BA2" s="178"/>
      <c r="BB2" s="178"/>
      <c r="BC2" s="178"/>
    </row>
    <row r="3" ht="16.5" customHeight="1">
      <c r="A3" s="178"/>
      <c r="B3" s="184"/>
      <c r="F3" s="185" t="s">
        <v>1893</v>
      </c>
      <c r="G3" s="134"/>
      <c r="H3" s="134"/>
      <c r="I3" s="134"/>
      <c r="J3" s="134"/>
      <c r="K3" s="101"/>
      <c r="L3" s="178"/>
      <c r="M3" s="186" t="s">
        <v>1880</v>
      </c>
      <c r="N3" s="134"/>
      <c r="O3" s="187"/>
      <c r="P3" s="188"/>
      <c r="Q3" s="134"/>
      <c r="R3" s="101"/>
      <c r="S3" s="178"/>
      <c r="T3" s="189">
        <f>(SUMIFS($P$20:$P$800,$G$20:$G$800,"CUOTA",$V$20:$V$800,"PAGADO"))/2</f>
        <v>3055000</v>
      </c>
      <c r="U3" s="134"/>
      <c r="V3" s="101"/>
      <c r="W3" s="178"/>
      <c r="X3" s="189">
        <f>((SUMIFS($P$20:$P$811,$E$20:$E$811,"INGRESOS",$G$20:$G$811,"CUOTA",$V$20:$V$811,"*ADO")+SUMIFS($P$20:$P$811,$E$20:$E$811,"INGRESOS",$G$20:$G$811,"INSCRIPCIÓN",$V$20:$V$811,"*ADO")+SUMIFS($P$20:$P$811,$E$20:$E$811,"INGRESOS",$G$20:$G$811,"CLASES",$V$20:$V$811,"*ADO"))/2)-SUMIFS($P$20:$P$811,$E$20:$E$811,"EGRESOS",$G$20:$G$811,"COMISIÓN",$V$20:$V$811,"PAGADO")</f>
        <v>220000</v>
      </c>
      <c r="Y3" s="134"/>
      <c r="Z3" s="101"/>
      <c r="AA3" s="178"/>
      <c r="AB3" s="189">
        <f>SUMIFS($P$20:$P$811,$E$20:$E$811,"EGRESOS",$G$20:$G$811,"COMISIÓN",$Y$20:$Y$811,"COMPLETADO",$C$20:$C$811,"&gt;="&amp;DASHBOARD!$AY$2-30,$C$20:$C$811,"&lt;="&amp;DASHBOARD!$AY$2)</f>
        <v>1085000</v>
      </c>
      <c r="AC3" s="134"/>
      <c r="AD3" s="101"/>
      <c r="AE3" s="178"/>
      <c r="AF3" s="189">
        <f>SUMIFS($P$20:$P$801,$E$20:$E$801,"INGRESOS",$G$20:$G801,"CUOTA",$V$20:$V$801,"*ADO")+(SUMIFS($P$20:$P$801,$E$20:$E$801,"INGRESOS",$G$20:$G801,"COMISIÓN",$V$20:$V$801,"*ADO"))</f>
        <v>6110000</v>
      </c>
      <c r="AG3" s="134"/>
      <c r="AH3" s="101"/>
      <c r="AI3" s="178"/>
      <c r="AJ3" s="189">
        <f>SUMIFS($P$20:$P$801,$E$20:$E$801,"EGRESOS",$G$20:$G$801,"COMISIÓN",$V$20:$V$801,"*ADO")+SUMIFS($P$20:$P$801,$E$20:$E$801,"EGRESOS",$G$20:$G$801,"CMV",$V$20:$V$801,"*ADO")</f>
        <v>2835000</v>
      </c>
      <c r="AK3" s="134"/>
      <c r="AL3" s="101"/>
      <c r="AM3" s="178"/>
      <c r="AN3" s="189">
        <f>AF3-AJ3-X3</f>
        <v>3055000</v>
      </c>
      <c r="AO3" s="134"/>
      <c r="AP3" s="101"/>
      <c r="AQ3" s="178"/>
      <c r="AR3" s="178"/>
      <c r="AS3" s="178"/>
      <c r="AT3" s="178"/>
      <c r="AU3" s="178"/>
      <c r="AV3" s="178"/>
      <c r="AW3" s="209">
        <v>25000.0</v>
      </c>
      <c r="AX3" s="178"/>
      <c r="AY3" s="178"/>
      <c r="AZ3" s="178"/>
      <c r="BA3" s="178"/>
      <c r="BB3" s="178"/>
      <c r="BC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48"/>
      <c r="AG4" s="149"/>
      <c r="AH4" s="150"/>
      <c r="AI4" s="178"/>
      <c r="AJ4" s="148"/>
      <c r="AK4" s="149"/>
      <c r="AL4" s="150"/>
      <c r="AM4" s="178"/>
      <c r="AN4" s="148"/>
      <c r="AO4" s="149"/>
      <c r="AP4" s="150"/>
      <c r="AQ4" s="178"/>
      <c r="AR4" s="207" t="s">
        <v>1894</v>
      </c>
      <c r="AS4" s="72"/>
      <c r="AT4" s="208">
        <f>COUNTIFS($AV$20:$AV$815,"&lt;&gt;Abandonado",$AP$20:$AP$815,AR4)</f>
        <v>41</v>
      </c>
      <c r="AU4" s="209">
        <v>25000.0</v>
      </c>
      <c r="AV4" s="207" t="s">
        <v>1895</v>
      </c>
      <c r="AW4" s="72"/>
      <c r="AX4" s="210">
        <f>SUMIFS(AT20:AT815,AT20:AT815,"&gt;0",AV20:AV815,"&lt;&gt;Abandonado")/COUNTIFS(AT20:AT815,"&gt;0",AV20:AV815,"&lt;&gt;Abandonado")</f>
        <v>31632.65306</v>
      </c>
      <c r="AY4" s="72"/>
      <c r="AZ4" s="178"/>
      <c r="BA4" s="178"/>
      <c r="BB4" s="178"/>
      <c r="BC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c r="AT5" s="178"/>
      <c r="AU5" s="178"/>
      <c r="AV5" s="178"/>
      <c r="AW5" s="178"/>
      <c r="AX5" s="178"/>
      <c r="AY5" s="178"/>
      <c r="AZ5" s="178"/>
      <c r="BA5" s="178"/>
      <c r="BB5" s="178"/>
      <c r="BC5" s="178"/>
    </row>
    <row r="6" ht="16.5" customHeight="1">
      <c r="A6" s="178"/>
      <c r="B6" s="211" t="s">
        <v>1881</v>
      </c>
      <c r="C6" s="72"/>
      <c r="D6" s="193"/>
      <c r="E6" s="178"/>
      <c r="F6" s="211" t="s">
        <v>1882</v>
      </c>
      <c r="G6" s="71"/>
      <c r="H6" s="72"/>
      <c r="I6" s="194" t="s">
        <v>1896</v>
      </c>
      <c r="J6" s="71"/>
      <c r="K6" s="72"/>
      <c r="L6" s="178"/>
      <c r="M6" s="211" t="s">
        <v>1884</v>
      </c>
      <c r="N6" s="71"/>
      <c r="O6" s="72"/>
      <c r="P6" s="182" t="str">
        <f>IF(T3&lt;0,"Adeudando",IF(X3&gt;0,"Saldo a liquidar",IF(AB3=0,"Sin movimientos",IF(X3=0,"Saldado",))))</f>
        <v>Saldo a liquidar</v>
      </c>
      <c r="Q6" s="71"/>
      <c r="R6" s="72"/>
      <c r="S6" s="178"/>
      <c r="T6" s="195" t="s">
        <v>1885</v>
      </c>
      <c r="U6" s="71"/>
      <c r="V6" s="72"/>
      <c r="W6" s="178"/>
      <c r="X6" s="196" t="s">
        <v>1886</v>
      </c>
      <c r="Y6" s="71"/>
      <c r="Z6" s="72"/>
      <c r="AA6" s="178"/>
      <c r="AB6" s="197">
        <v>0.0</v>
      </c>
      <c r="AC6" s="71"/>
      <c r="AD6" s="72"/>
      <c r="AE6" s="178"/>
      <c r="AF6" s="212" t="s">
        <v>1897</v>
      </c>
      <c r="AG6" s="72"/>
      <c r="AH6" s="213">
        <f>COUNTIF($AV$20:$AV$815,"&lt;&gt;Abandonado")-COUNTIF($AV$20:$AV$815,"")</f>
        <v>99</v>
      </c>
      <c r="AI6" s="178"/>
      <c r="AJ6" s="178"/>
      <c r="AK6" s="178"/>
      <c r="AL6" s="178"/>
      <c r="AM6" s="178"/>
      <c r="AN6" s="178"/>
      <c r="AO6" s="178"/>
      <c r="AP6" s="178"/>
      <c r="AQ6" s="178"/>
      <c r="AR6" s="207" t="s">
        <v>1898</v>
      </c>
      <c r="AS6" s="72"/>
      <c r="AT6" s="208">
        <f>COUNTIFS($AV$20:$AV$815,"&lt;&gt;Abandonado",$AP$20:$AP$815,AR6)</f>
        <v>6</v>
      </c>
      <c r="AU6" s="209">
        <v>45000.0</v>
      </c>
      <c r="AV6" s="207" t="s">
        <v>1899</v>
      </c>
      <c r="AW6" s="72"/>
      <c r="AX6" s="210">
        <f>SUMIF(AV20:AV820,"Adeudando",AT20:AT820)</f>
        <v>695000</v>
      </c>
      <c r="AY6" s="72"/>
      <c r="AZ6" s="178"/>
      <c r="BA6" s="178"/>
      <c r="BB6" s="178"/>
      <c r="BC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row>
    <row r="8">
      <c r="A8" s="178"/>
      <c r="B8" s="214" t="s">
        <v>1900</v>
      </c>
      <c r="C8" s="71"/>
      <c r="D8" s="71"/>
      <c r="E8" s="71"/>
      <c r="F8" s="71"/>
      <c r="G8" s="71"/>
      <c r="H8" s="71"/>
      <c r="I8" s="71"/>
      <c r="J8" s="71"/>
      <c r="K8" s="71"/>
      <c r="L8" s="71"/>
      <c r="M8" s="71"/>
      <c r="N8" s="71"/>
      <c r="O8" s="71"/>
      <c r="P8" s="71"/>
      <c r="Q8" s="71"/>
      <c r="R8" s="72"/>
      <c r="S8" s="178"/>
      <c r="T8" s="214" t="s">
        <v>1901</v>
      </c>
      <c r="U8" s="71"/>
      <c r="V8" s="71"/>
      <c r="W8" s="71"/>
      <c r="X8" s="71"/>
      <c r="Y8" s="71"/>
      <c r="Z8" s="72"/>
      <c r="AA8" s="178"/>
      <c r="AB8" s="77" t="s">
        <v>7</v>
      </c>
      <c r="AC8" s="71"/>
      <c r="AD8" s="71"/>
      <c r="AE8" s="71"/>
      <c r="AF8" s="71"/>
      <c r="AG8" s="71"/>
      <c r="AH8" s="71"/>
      <c r="AI8" s="72"/>
      <c r="AJ8" s="78" t="s">
        <v>9</v>
      </c>
      <c r="AK8" s="71"/>
      <c r="AL8" s="71"/>
      <c r="AM8" s="71"/>
      <c r="AN8" s="71"/>
      <c r="AO8" s="71"/>
      <c r="AP8" s="71"/>
      <c r="AQ8" s="72"/>
      <c r="AR8" s="80" t="s">
        <v>34</v>
      </c>
      <c r="AS8" s="71"/>
      <c r="AT8" s="71"/>
      <c r="AU8" s="71"/>
      <c r="AV8" s="71"/>
      <c r="AW8" s="71"/>
      <c r="AX8" s="71"/>
      <c r="AY8" s="72"/>
      <c r="AZ8" s="178"/>
      <c r="BA8" s="178"/>
      <c r="BB8" s="178"/>
      <c r="BC8" s="178"/>
    </row>
    <row r="9">
      <c r="A9" s="178"/>
      <c r="B9" s="131" t="s">
        <v>1902</v>
      </c>
      <c r="C9" s="71"/>
      <c r="D9" s="71"/>
      <c r="E9" s="131" t="s">
        <v>1903</v>
      </c>
      <c r="F9" s="71"/>
      <c r="G9" s="72"/>
      <c r="H9" s="131" t="s">
        <v>1904</v>
      </c>
      <c r="I9" s="72"/>
      <c r="J9" s="131" t="s">
        <v>1905</v>
      </c>
      <c r="K9" s="71"/>
      <c r="L9" s="72"/>
      <c r="M9" s="131" t="s">
        <v>1906</v>
      </c>
      <c r="N9" s="71"/>
      <c r="O9" s="72"/>
      <c r="P9" s="131" t="s">
        <v>1907</v>
      </c>
      <c r="Q9" s="71"/>
      <c r="R9" s="72"/>
      <c r="S9" s="178"/>
      <c r="T9" s="131" t="s">
        <v>1904</v>
      </c>
      <c r="U9" s="71"/>
      <c r="V9" s="72"/>
      <c r="W9" s="131" t="s">
        <v>1902</v>
      </c>
      <c r="X9" s="71"/>
      <c r="Y9" s="71"/>
      <c r="Z9" s="72"/>
      <c r="AA9" s="178"/>
      <c r="AB9" s="84" t="s">
        <v>36</v>
      </c>
      <c r="AC9" s="72"/>
      <c r="AD9" s="85">
        <f>SUMIFS($P$20:$P$811,$C$20:$C$811,"&gt;="&amp;DATE(2026,1,1),$C$20:$C$811,"&lt;"&amp;DATE(2026,2,1),$E$20:$E$811,"INGRESOS",$Y$20:$Y$811,"COMPLETADO")</f>
        <v>0</v>
      </c>
      <c r="AE9" s="72"/>
      <c r="AF9" s="84" t="s">
        <v>37</v>
      </c>
      <c r="AG9" s="72"/>
      <c r="AH9" s="85">
        <f>SUMIFS($P$20:$P$811,$C$20:$C$811,"&gt;="&amp;DATE(2026,2,1),$C$20:$C$811,"&lt;"&amp;DATE(2026,3,1),$E$20:$E$811,"INGRESOS",$Y$20:$Y$811,"COMPLETADO")</f>
        <v>0</v>
      </c>
      <c r="AI9" s="72"/>
      <c r="AJ9" s="86" t="s">
        <v>36</v>
      </c>
      <c r="AK9" s="72"/>
      <c r="AL9" s="87">
        <f>-SUMIFS($P$20:$P$811,$C$20:$C$811,"&gt;="&amp;DATE(2026,1,1),$C$20:$C$811,"&lt;"&amp;DATE(2026,2,1),$E$20:$E$811,"EGRESOS",$Y$20:$Y$811,"COMPLETADO")</f>
        <v>0</v>
      </c>
      <c r="AM9" s="72"/>
      <c r="AN9" s="86" t="s">
        <v>37</v>
      </c>
      <c r="AO9" s="72"/>
      <c r="AP9" s="88">
        <f>-SUMIFS($P$20:$P$811,$C$20:$C$811,"&gt;="&amp;DATE(2026,2,1),$C$20:$C$811,"&lt;"&amp;DATE(2026,3,1),$E$20:$E$811,"EGRESOS",$Y$20:$Y$811,"COMPLETADO")</f>
        <v>0</v>
      </c>
      <c r="AQ9" s="72"/>
      <c r="AR9" s="89" t="s">
        <v>36</v>
      </c>
      <c r="AS9" s="72"/>
      <c r="AT9" s="90">
        <f t="shared" ref="AT9:AT14" si="1">AD9+AL9</f>
        <v>0</v>
      </c>
      <c r="AU9" s="72"/>
      <c r="AV9" s="91" t="s">
        <v>37</v>
      </c>
      <c r="AW9" s="72"/>
      <c r="AX9" s="90">
        <f t="shared" ref="AX9:AX14" si="2">AH9+AP9</f>
        <v>0</v>
      </c>
      <c r="AY9" s="72"/>
      <c r="AZ9" s="178"/>
      <c r="BA9" s="178"/>
      <c r="BB9" s="178"/>
      <c r="BC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178"/>
      <c r="AB10" s="84" t="s">
        <v>41</v>
      </c>
      <c r="AC10" s="72"/>
      <c r="AD10" s="85">
        <f>SUMIFS($P$20:$P$811,$C$20:$C$811,"&gt;="&amp;DATE(2026,3,1),$C$20:$C$811,"&lt;"&amp;DATE(2026,4,1),$E$20:$E$811,"INGRESOS",$Y$20:$Y$811,"COMPLETADO")</f>
        <v>89500</v>
      </c>
      <c r="AE10" s="72"/>
      <c r="AF10" s="84" t="s">
        <v>42</v>
      </c>
      <c r="AG10" s="72"/>
      <c r="AH10" s="85">
        <f>SUMIFS($P$20:$P$811,$C$20:$C$811,"&gt;="&amp;DATE(2026,4,1),$C$20:$C$811,"&lt;"&amp;DATE(2026,5,1),$E$20:$E$811,"INGRESOS",$Y$20:$Y$811,"COMPLETADO")</f>
        <v>1622500</v>
      </c>
      <c r="AI10" s="72"/>
      <c r="AJ10" s="86" t="s">
        <v>41</v>
      </c>
      <c r="AK10" s="72"/>
      <c r="AL10" s="87">
        <f>-SUMIFS($P$20:$P$811,$C$20:$C$811,"&gt;="&amp;DATE(2026,3,1),$C$20:$C$811,"&lt;"&amp;DATE(2026,4,1),$E$20:$E$811,"EGRESOS",$Y$20:$Y$811,"COMPLETADO")</f>
        <v>-1298067</v>
      </c>
      <c r="AM10" s="72"/>
      <c r="AN10" s="86" t="s">
        <v>42</v>
      </c>
      <c r="AO10" s="72"/>
      <c r="AP10" s="88">
        <f>-SUMIFS($P$20:$P$811,$C$20:$C$811,"&gt;="&amp;DATE(2026,4,1),$C$20:$C$811,"&lt;"&amp;DATE(2026,5,1),$E$20:$E$811,"EGRESOS",$Y$20:$Y$811,"COMPLETADO")</f>
        <v>-14300</v>
      </c>
      <c r="AQ10" s="72"/>
      <c r="AR10" s="89" t="s">
        <v>41</v>
      </c>
      <c r="AS10" s="72"/>
      <c r="AT10" s="90">
        <f t="shared" si="1"/>
        <v>-1208567</v>
      </c>
      <c r="AU10" s="72"/>
      <c r="AV10" s="91" t="s">
        <v>42</v>
      </c>
      <c r="AW10" s="72"/>
      <c r="AX10" s="90">
        <f t="shared" si="2"/>
        <v>1608200</v>
      </c>
      <c r="AY10" s="72"/>
      <c r="AZ10" s="178"/>
      <c r="BA10" s="178"/>
      <c r="BB10" s="178"/>
      <c r="BC10" s="178"/>
    </row>
    <row r="11">
      <c r="A11" s="178"/>
      <c r="B11" s="131" t="s">
        <v>1908</v>
      </c>
      <c r="C11" s="71"/>
      <c r="D11" s="71"/>
      <c r="E11" s="131" t="s">
        <v>1909</v>
      </c>
      <c r="F11" s="71"/>
      <c r="G11" s="71"/>
      <c r="H11" s="131" t="s">
        <v>1910</v>
      </c>
      <c r="I11" s="71"/>
      <c r="J11" s="71"/>
      <c r="K11" s="131" t="s">
        <v>1911</v>
      </c>
      <c r="L11" s="71"/>
      <c r="M11" s="71"/>
      <c r="N11" s="71"/>
      <c r="O11" s="72"/>
      <c r="P11" s="131" t="s">
        <v>1912</v>
      </c>
      <c r="Q11" s="71"/>
      <c r="R11" s="72"/>
      <c r="S11" s="178"/>
      <c r="T11" s="131" t="s">
        <v>1903</v>
      </c>
      <c r="U11" s="71"/>
      <c r="V11" s="72"/>
      <c r="W11" s="131" t="s">
        <v>1913</v>
      </c>
      <c r="X11" s="71"/>
      <c r="Y11" s="71"/>
      <c r="Z11" s="72"/>
      <c r="AA11" s="178"/>
      <c r="AB11" s="84" t="s">
        <v>43</v>
      </c>
      <c r="AC11" s="72"/>
      <c r="AD11" s="85">
        <f>SUMIFS($P$20:$P$811,$C$20:$C$811,"&gt;="&amp;DATE(2026,5,1),$C$20:$C$811,"&lt;"&amp;DATE(2026,6,1),$E$20:$E$811,"INGRESOS",$Y$20:$Y$811,"COMPLETADO")</f>
        <v>2141500</v>
      </c>
      <c r="AE11" s="72"/>
      <c r="AF11" s="84" t="s">
        <v>44</v>
      </c>
      <c r="AG11" s="72"/>
      <c r="AH11" s="85">
        <f>SUMIFS($P$20:$P$811,$C$20:$C$811,"&gt;="&amp;DATE(2026,6,1),$C$20:$C$811,"&lt;"&amp;DATE(2026,7,1),$E$20:$E$811,"INGRESOS",$Y$20:$Y$811,"COMPLETADO")</f>
        <v>2297500</v>
      </c>
      <c r="AI11" s="72"/>
      <c r="AJ11" s="86" t="s">
        <v>43</v>
      </c>
      <c r="AK11" s="72"/>
      <c r="AL11" s="87">
        <f>-SUMIFS($P$20:$P$811,$C$20:$C$811,"&gt;="&amp;DATE(2026,5,1),$C$20:$C$811,"&lt;"&amp;DATE(2026,6,1),$E$20:$E$811,"EGRESOS",$Y$20:$Y$811,"COMPLETADO")</f>
        <v>-837500</v>
      </c>
      <c r="AM11" s="72"/>
      <c r="AN11" s="86" t="s">
        <v>44</v>
      </c>
      <c r="AO11" s="72"/>
      <c r="AP11" s="88">
        <f>-SUMIFS($P$20:$P$811,$C$20:$C$811,"&gt;="&amp;DATE(2026,6,1),$C$20:$C$811,"&lt;"&amp;DATE(2026,7,1),$E$20:$E$811,"EGRESOS",$Y$20:$Y$811,"COMPLETADO")</f>
        <v>-912500</v>
      </c>
      <c r="AQ11" s="72"/>
      <c r="AR11" s="89" t="s">
        <v>43</v>
      </c>
      <c r="AS11" s="72"/>
      <c r="AT11" s="90">
        <f t="shared" si="1"/>
        <v>1304000</v>
      </c>
      <c r="AU11" s="72"/>
      <c r="AV11" s="91" t="s">
        <v>44</v>
      </c>
      <c r="AW11" s="72"/>
      <c r="AX11" s="90">
        <f t="shared" si="2"/>
        <v>1385000</v>
      </c>
      <c r="AY11" s="72"/>
      <c r="AZ11" s="178"/>
      <c r="BA11" s="178"/>
      <c r="BB11" s="178"/>
      <c r="BC11" s="178"/>
    </row>
    <row r="12">
      <c r="A12" s="178"/>
      <c r="B12" s="217">
        <f>IF(AND(M10="Funcional",P10="Reducida"),30000,IF(AND(M10="Funcional",P10="Completa"),35000,IF(M10="Complemento",30000,IF(M10="Combo F+C",50000,0))))-H12</f>
        <v>0</v>
      </c>
      <c r="C12" s="71"/>
      <c r="D12" s="72"/>
      <c r="E12" s="218"/>
      <c r="F12" s="71"/>
      <c r="G12" s="72"/>
      <c r="H12" s="146"/>
      <c r="I12" s="71"/>
      <c r="J12" s="72"/>
      <c r="K12" s="146"/>
      <c r="L12" s="71"/>
      <c r="M12" s="71"/>
      <c r="N12" s="71"/>
      <c r="O12" s="72"/>
      <c r="P12" s="145"/>
      <c r="Q12" s="71"/>
      <c r="R12" s="72"/>
      <c r="S12" s="178"/>
      <c r="T12" s="219"/>
      <c r="U12" s="71"/>
      <c r="V12" s="72"/>
      <c r="W12" s="220"/>
      <c r="X12" s="71"/>
      <c r="Y12" s="71"/>
      <c r="Z12" s="72"/>
      <c r="AA12" s="178"/>
      <c r="AB12" s="84" t="s">
        <v>47</v>
      </c>
      <c r="AC12" s="72"/>
      <c r="AD12" s="85">
        <f>SUMIFS($P$20:$P$811,$C$20:$C$811,"&gt;="&amp;DATE(2026,7,1),$C$20:$C$811,"&lt;"&amp;DATE(2026,8,1),$E$20:$E$811,"INGRESOS",$Y$20:$Y$811,"COMPLETADO")</f>
        <v>440000</v>
      </c>
      <c r="AE12" s="72"/>
      <c r="AF12" s="84" t="s">
        <v>48</v>
      </c>
      <c r="AG12" s="72"/>
      <c r="AH12" s="85">
        <f>SUMIFS($P$20:$P$811,$C$20:$C$811,"&gt;="&amp;DATE(2026,8,1),$C$20:$C$811,"&lt;"&amp;DATE(2026,9,1),$E$20:$E$811,"INGRESOS",$Y$20:$Y$811,"COMPLETADO")</f>
        <v>0</v>
      </c>
      <c r="AI12" s="72"/>
      <c r="AJ12" s="86" t="s">
        <v>47</v>
      </c>
      <c r="AK12" s="72"/>
      <c r="AL12" s="87">
        <f>-SUMIFS($P$20:$P$811,$C$20:$C$811,"&gt;="&amp;DATE(2026,7,1),$C$20:$C$811,"&lt;"&amp;DATE(2026,8,1),$E$20:$E$811,"EGRESOS",$Y$20:$Y$811,"COMPLETADO")</f>
        <v>-1085000</v>
      </c>
      <c r="AM12" s="72"/>
      <c r="AN12" s="86" t="s">
        <v>48</v>
      </c>
      <c r="AO12" s="72"/>
      <c r="AP12" s="88">
        <f>-SUMIFS($P$20:$P$811,$C$20:$C$811,"&gt;="&amp;DATE(2026,8,1),$C$20:$C$811,"&lt;"&amp;DATE(2026,9,1),$E$20:$E$811,"EGRESOS",$Y$20:$Y$811,"COMPLETADO")</f>
        <v>0</v>
      </c>
      <c r="AQ12" s="72"/>
      <c r="AR12" s="89" t="s">
        <v>47</v>
      </c>
      <c r="AS12" s="72"/>
      <c r="AT12" s="90">
        <f t="shared" si="1"/>
        <v>-645000</v>
      </c>
      <c r="AU12" s="72"/>
      <c r="AV12" s="91" t="s">
        <v>48</v>
      </c>
      <c r="AW12" s="72"/>
      <c r="AX12" s="90">
        <f t="shared" si="2"/>
        <v>0</v>
      </c>
      <c r="AY12" s="72"/>
      <c r="AZ12" s="178"/>
      <c r="BA12" s="178"/>
      <c r="BB12" s="178"/>
      <c r="BC12" s="178"/>
    </row>
    <row r="13">
      <c r="A13" s="178"/>
      <c r="B13" s="131" t="s">
        <v>1914</v>
      </c>
      <c r="C13" s="71"/>
      <c r="D13" s="71"/>
      <c r="E13" s="71"/>
      <c r="F13" s="71"/>
      <c r="G13" s="71"/>
      <c r="H13" s="71"/>
      <c r="I13" s="71"/>
      <c r="J13" s="71"/>
      <c r="K13" s="71"/>
      <c r="L13" s="71"/>
      <c r="M13" s="71"/>
      <c r="N13" s="71"/>
      <c r="O13" s="71"/>
      <c r="P13" s="71"/>
      <c r="Q13" s="71"/>
      <c r="R13" s="72"/>
      <c r="S13" s="178"/>
      <c r="T13" s="131" t="s">
        <v>66</v>
      </c>
      <c r="U13" s="71"/>
      <c r="V13" s="72"/>
      <c r="W13" s="131" t="s">
        <v>55</v>
      </c>
      <c r="X13" s="71"/>
      <c r="Y13" s="71"/>
      <c r="Z13" s="72"/>
      <c r="AA13" s="178"/>
      <c r="AB13" s="84" t="s">
        <v>49</v>
      </c>
      <c r="AC13" s="72"/>
      <c r="AD13" s="85">
        <f>SUMIFS($P$20:$P$811,$C$20:$C$811,"&gt;="&amp;DATE(2026,9,1),$C$20:$C$811,"&lt;"&amp;DATE(2026,10,1),$E$20:$E$811,"INGRESOS",$Y$20:$Y$811,"COMPLETADO")</f>
        <v>0</v>
      </c>
      <c r="AE13" s="72"/>
      <c r="AF13" s="84" t="s">
        <v>50</v>
      </c>
      <c r="AG13" s="72"/>
      <c r="AH13" s="85">
        <f>SUMIFS($P$20:$P$811,$C$20:$C$811,"&gt;="&amp;DATE(2026,10,1),$C$20:$C$811,"&lt;"&amp;DATE(2026,11,1),$E$20:$E$811,"INGRESOS",$Y$20:$Y$811,"COMPLETADO")</f>
        <v>0</v>
      </c>
      <c r="AI13" s="72"/>
      <c r="AJ13" s="86" t="s">
        <v>49</v>
      </c>
      <c r="AK13" s="72"/>
      <c r="AL13" s="87">
        <f>-SUMIFS($P$20:$P$811,$C$20:$C$811,"&gt;="&amp;DATE(2026,9,1),$C$20:$C$811,"&lt;"&amp;DATE(2026,10,1),$E$20:$E$811,"EGRESOS",$Y$20:$Y$811,"COMPLETADO")</f>
        <v>0</v>
      </c>
      <c r="AM13" s="72"/>
      <c r="AN13" s="86" t="s">
        <v>50</v>
      </c>
      <c r="AO13" s="72"/>
      <c r="AP13" s="88">
        <f>-SUMIFS($P$20:$P$811,$C$20:$C$811,"&gt;="&amp;DATE(2026,10,1),$C$20:$C$811,"&lt;"&amp;DATE(2026,11,1),$E$20:$E$811,"EGRESOS",$Y$20:$Y$811,"COMPLETADO")</f>
        <v>0</v>
      </c>
      <c r="AQ13" s="72"/>
      <c r="AR13" s="89" t="s">
        <v>49</v>
      </c>
      <c r="AS13" s="72"/>
      <c r="AT13" s="90">
        <f t="shared" si="1"/>
        <v>0</v>
      </c>
      <c r="AU13" s="72"/>
      <c r="AV13" s="91" t="s">
        <v>50</v>
      </c>
      <c r="AW13" s="72"/>
      <c r="AX13" s="90">
        <f t="shared" si="2"/>
        <v>0</v>
      </c>
      <c r="AY13" s="72"/>
      <c r="AZ13" s="178"/>
      <c r="BA13" s="178"/>
      <c r="BB13" s="178"/>
      <c r="BC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178"/>
      <c r="AB14" s="100" t="s">
        <v>52</v>
      </c>
      <c r="AC14" s="101"/>
      <c r="AD14" s="85">
        <f>SUMIFS($P$20:$P$811,$C$20:$C$811,"&gt;="&amp;DATE(2026,11,1),$C$20:$C$811,"&lt;"&amp;DATE(2026,12,1),$E$20:$E$811,"INGRESOS",$Y$20:$Y$811,"COMPLETADO")</f>
        <v>0</v>
      </c>
      <c r="AE14" s="72"/>
      <c r="AF14" s="100" t="s">
        <v>53</v>
      </c>
      <c r="AG14" s="101"/>
      <c r="AH14" s="102">
        <f>SUMIFS($P$20:$P$811,$C$20:$C$811,"&gt;="&amp;DATE(2026,12,1),$C$20:$C$811,"&lt;"&amp;DATE(2027,1,1),$E$20:$E$811,"INGRESOS",$Y$20:$Y$811,"COMPLETADO")</f>
        <v>0</v>
      </c>
      <c r="AI14" s="101"/>
      <c r="AJ14" s="103" t="s">
        <v>52</v>
      </c>
      <c r="AK14" s="101"/>
      <c r="AL14" s="87">
        <f>-SUMIFS($P$10:$P$811,$C$10:$C$811,"&gt;="&amp;DATE(2026,11,1),$C$10:$C$811,"&lt;"&amp;DATE(2026,12,1),$E$10:$E$811,"EGRESOS",$Y$10:$Y$811,"COMPLETADO")</f>
        <v>0</v>
      </c>
      <c r="AM14" s="72"/>
      <c r="AN14" s="103" t="s">
        <v>53</v>
      </c>
      <c r="AO14" s="101"/>
      <c r="AP14" s="104">
        <f>-SUMIFS($P$10:$P$811,$C$10:$C$811,"&gt;="&amp;DATE(2026,12,1),$C$10:$C$811,"&lt;"&amp;DATE(2027,1,1),$E$10:$E$811,"EGRESOS",$Y$10:$Y$811,"COMPLETADO")</f>
        <v>0</v>
      </c>
      <c r="AQ14" s="101"/>
      <c r="AR14" s="105" t="s">
        <v>52</v>
      </c>
      <c r="AS14" s="101"/>
      <c r="AT14" s="90">
        <f t="shared" si="1"/>
        <v>0</v>
      </c>
      <c r="AU14" s="72"/>
      <c r="AV14" s="106" t="s">
        <v>53</v>
      </c>
      <c r="AW14" s="101"/>
      <c r="AX14" s="90">
        <f t="shared" si="2"/>
        <v>0</v>
      </c>
      <c r="AY14" s="72"/>
      <c r="AZ14" s="178"/>
      <c r="BA14" s="178"/>
      <c r="BB14" s="178"/>
      <c r="BC14" s="178"/>
    </row>
    <row r="15">
      <c r="A15" s="178"/>
      <c r="B15" s="178"/>
      <c r="C15" s="178"/>
      <c r="D15" s="178"/>
      <c r="E15" s="178"/>
      <c r="F15" s="223"/>
      <c r="G15" s="178"/>
      <c r="N15" s="178"/>
      <c r="O15" s="178"/>
      <c r="P15" s="178"/>
      <c r="Q15" s="178"/>
      <c r="R15" s="178"/>
      <c r="S15" s="178"/>
      <c r="T15" s="178"/>
      <c r="AA15" s="178"/>
      <c r="AB15" s="110" t="s">
        <v>56</v>
      </c>
      <c r="AC15" s="111"/>
      <c r="AD15" s="111"/>
      <c r="AE15" s="112"/>
      <c r="AF15" s="113">
        <f>SUM(AD9:AE14,AH9:AI14)</f>
        <v>6591000</v>
      </c>
      <c r="AG15" s="111"/>
      <c r="AH15" s="111"/>
      <c r="AI15" s="114"/>
      <c r="AJ15" s="115" t="s">
        <v>56</v>
      </c>
      <c r="AK15" s="116"/>
      <c r="AL15" s="116"/>
      <c r="AM15" s="117"/>
      <c r="AN15" s="118">
        <f>SUM(AL9:AM14,AP9:AQ14)</f>
        <v>-4147367</v>
      </c>
      <c r="AO15" s="116"/>
      <c r="AP15" s="116"/>
      <c r="AQ15" s="119"/>
      <c r="AR15" s="120" t="s">
        <v>56</v>
      </c>
      <c r="AS15" s="121"/>
      <c r="AT15" s="121"/>
      <c r="AU15" s="122"/>
      <c r="AV15" s="123">
        <f>SUM(AT9:AU14,AX9:AY14)</f>
        <v>2443633</v>
      </c>
      <c r="AW15" s="121"/>
      <c r="AX15" s="121"/>
      <c r="AY15" s="124"/>
      <c r="AZ15" s="178"/>
      <c r="BA15" s="178"/>
      <c r="BB15" s="178"/>
      <c r="BC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178"/>
      <c r="AG16" s="178"/>
      <c r="AH16" s="178"/>
      <c r="AI16" s="178"/>
      <c r="AJ16" s="178"/>
      <c r="AK16" s="178"/>
      <c r="AL16" s="178"/>
      <c r="AM16" s="178"/>
      <c r="AN16" s="178"/>
      <c r="AO16" s="178"/>
      <c r="AP16" s="178"/>
      <c r="AQ16" s="178"/>
      <c r="AR16" s="178"/>
      <c r="AS16" s="178"/>
      <c r="AT16" s="178"/>
      <c r="AU16" s="178"/>
      <c r="AV16" s="178"/>
      <c r="AW16" s="178"/>
      <c r="AX16" s="178"/>
      <c r="AY16" s="178"/>
      <c r="AZ16" s="178"/>
      <c r="BA16" s="178"/>
      <c r="BB16" s="178"/>
      <c r="BC16" s="178"/>
    </row>
    <row r="17">
      <c r="A17" s="178"/>
      <c r="B17" s="178"/>
      <c r="C17" s="178"/>
      <c r="D17" s="178"/>
      <c r="E17" s="178"/>
      <c r="F17" s="178"/>
      <c r="G17" s="178"/>
      <c r="H17" s="178"/>
      <c r="I17" s="178"/>
      <c r="J17" s="178"/>
      <c r="K17" s="178"/>
      <c r="L17" s="178"/>
      <c r="M17" s="178"/>
      <c r="N17" s="178"/>
      <c r="O17" s="178"/>
      <c r="P17" s="178"/>
      <c r="Q17" s="178"/>
      <c r="R17" s="178"/>
      <c r="S17" s="178"/>
      <c r="T17" s="178"/>
      <c r="U17" s="178"/>
      <c r="V17" s="178"/>
      <c r="W17" s="178"/>
      <c r="X17" s="178"/>
      <c r="Y17" s="178"/>
      <c r="Z17" s="178"/>
      <c r="AA17" s="178"/>
      <c r="AB17" s="178"/>
      <c r="AC17" s="178"/>
      <c r="AD17" s="178"/>
      <c r="AE17" s="178"/>
      <c r="AF17" s="178"/>
      <c r="AG17" s="178"/>
      <c r="AH17" s="178"/>
      <c r="AI17" s="178"/>
      <c r="AJ17" s="178"/>
      <c r="AK17" s="178"/>
      <c r="AL17" s="178"/>
      <c r="AM17" s="178"/>
      <c r="AN17" s="178"/>
      <c r="AO17" s="178"/>
      <c r="AP17" s="178"/>
      <c r="AQ17" s="178"/>
      <c r="AR17" s="178"/>
      <c r="AS17" s="178"/>
      <c r="AT17" s="178"/>
      <c r="AU17" s="178"/>
      <c r="AV17" s="178"/>
      <c r="AW17" s="178"/>
      <c r="AX17" s="178"/>
      <c r="AY17" s="178"/>
      <c r="AZ17" s="178"/>
      <c r="BA17" s="178"/>
      <c r="BB17" s="178"/>
      <c r="BC17" s="178"/>
    </row>
    <row r="18" ht="16.5" customHeight="1">
      <c r="A18" s="178"/>
      <c r="B18" s="128" t="s">
        <v>58</v>
      </c>
      <c r="C18" s="71"/>
      <c r="D18" s="71"/>
      <c r="E18" s="71"/>
      <c r="F18" s="71"/>
      <c r="G18" s="71"/>
      <c r="H18" s="71"/>
      <c r="I18" s="71"/>
      <c r="J18" s="71"/>
      <c r="K18" s="71"/>
      <c r="L18" s="71"/>
      <c r="M18" s="71"/>
      <c r="N18" s="71"/>
      <c r="O18" s="71"/>
      <c r="P18" s="71"/>
      <c r="Q18" s="71"/>
      <c r="R18" s="71"/>
      <c r="S18" s="71"/>
      <c r="T18" s="71"/>
      <c r="U18" s="71"/>
      <c r="V18" s="71"/>
      <c r="W18" s="71"/>
      <c r="X18" s="71"/>
      <c r="Y18" s="71"/>
      <c r="Z18" s="72"/>
      <c r="AA18" s="178"/>
      <c r="AB18" s="128" t="s">
        <v>1915</v>
      </c>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2"/>
      <c r="BC18" s="178"/>
    </row>
    <row r="19" ht="16.5" customHeight="1" outlineLevel="1">
      <c r="A19" s="178"/>
      <c r="B19" s="130" t="s">
        <v>60</v>
      </c>
      <c r="C19" s="131" t="s">
        <v>61</v>
      </c>
      <c r="D19" s="72"/>
      <c r="E19" s="131" t="s">
        <v>38</v>
      </c>
      <c r="F19" s="71"/>
      <c r="G19" s="131" t="s">
        <v>62</v>
      </c>
      <c r="H19" s="71"/>
      <c r="I19" s="131" t="s">
        <v>45</v>
      </c>
      <c r="J19" s="71"/>
      <c r="K19" s="71"/>
      <c r="L19" s="71"/>
      <c r="M19" s="72"/>
      <c r="N19" s="131" t="s">
        <v>63</v>
      </c>
      <c r="O19" s="72"/>
      <c r="P19" s="131" t="s">
        <v>64</v>
      </c>
      <c r="Q19" s="71"/>
      <c r="R19" s="131" t="s">
        <v>65</v>
      </c>
      <c r="S19" s="72"/>
      <c r="T19" s="131" t="s">
        <v>55</v>
      </c>
      <c r="U19" s="72"/>
      <c r="V19" s="131" t="s">
        <v>1887</v>
      </c>
      <c r="W19" s="71"/>
      <c r="X19" s="72"/>
      <c r="Y19" s="131" t="s">
        <v>66</v>
      </c>
      <c r="Z19" s="72"/>
      <c r="AA19" s="178"/>
      <c r="AB19" s="131" t="s">
        <v>60</v>
      </c>
      <c r="AC19" s="72"/>
      <c r="AD19" s="131" t="s">
        <v>61</v>
      </c>
      <c r="AE19" s="72"/>
      <c r="AF19" s="131" t="s">
        <v>1902</v>
      </c>
      <c r="AG19" s="71"/>
      <c r="AH19" s="71"/>
      <c r="AI19" s="131" t="s">
        <v>1903</v>
      </c>
      <c r="AJ19" s="71"/>
      <c r="AK19" s="71"/>
      <c r="AL19" s="131" t="s">
        <v>1904</v>
      </c>
      <c r="AM19" s="72"/>
      <c r="AN19" s="131" t="s">
        <v>1905</v>
      </c>
      <c r="AO19" s="72"/>
      <c r="AP19" s="131" t="s">
        <v>1906</v>
      </c>
      <c r="AQ19" s="72"/>
      <c r="AR19" s="131" t="s">
        <v>1907</v>
      </c>
      <c r="AS19" s="72"/>
      <c r="AT19" s="131" t="s">
        <v>1916</v>
      </c>
      <c r="AU19" s="72"/>
      <c r="AV19" s="131" t="s">
        <v>66</v>
      </c>
      <c r="AW19" s="71"/>
      <c r="AX19" s="72"/>
      <c r="AY19" s="131" t="s">
        <v>1917</v>
      </c>
      <c r="AZ19" s="72"/>
      <c r="BA19" s="131" t="s">
        <v>1918</v>
      </c>
      <c r="BB19" s="72"/>
      <c r="BC19" s="178"/>
    </row>
    <row r="20" ht="16.5" customHeight="1" outlineLevel="1">
      <c r="A20" s="178"/>
      <c r="B20" s="141" t="s">
        <v>77</v>
      </c>
      <c r="C20" s="142">
        <v>46205.84321724537</v>
      </c>
      <c r="D20" s="72"/>
      <c r="E20" s="143" t="s">
        <v>7</v>
      </c>
      <c r="F20" s="71"/>
      <c r="G20" s="143" t="s">
        <v>78</v>
      </c>
      <c r="H20" s="71"/>
      <c r="I20" s="143" t="s">
        <v>79</v>
      </c>
      <c r="J20" s="71"/>
      <c r="K20" s="71"/>
      <c r="L20" s="71"/>
      <c r="M20" s="72"/>
      <c r="N20" s="198" t="s">
        <v>80</v>
      </c>
      <c r="O20" s="72"/>
      <c r="P20" s="199">
        <v>30000.0</v>
      </c>
      <c r="Q20" s="71"/>
      <c r="R20" s="200">
        <v>0.0</v>
      </c>
      <c r="S20" s="72"/>
      <c r="T20" s="201" t="s">
        <v>75</v>
      </c>
      <c r="U20" s="72"/>
      <c r="V20" s="202" t="s">
        <v>1888</v>
      </c>
      <c r="W20" s="71"/>
      <c r="X20" s="72"/>
      <c r="Y20" s="202" t="s">
        <v>74</v>
      </c>
      <c r="Z20" s="72"/>
      <c r="AA20" s="178"/>
      <c r="AB20" s="201" t="s">
        <v>1638</v>
      </c>
      <c r="AC20" s="72"/>
      <c r="AD20" s="224">
        <v>46205.42795591435</v>
      </c>
      <c r="AE20" s="72"/>
      <c r="AF20" s="201" t="s">
        <v>1919</v>
      </c>
      <c r="AG20" s="71"/>
      <c r="AH20" s="72"/>
      <c r="AI20" s="201" t="s">
        <v>1920</v>
      </c>
      <c r="AJ20" s="71"/>
      <c r="AK20" s="72"/>
      <c r="AL20" s="215" t="s">
        <v>131</v>
      </c>
      <c r="AM20" s="72"/>
      <c r="AN20" s="225">
        <v>3.764858687E9</v>
      </c>
      <c r="AO20" s="72"/>
      <c r="AP20" s="201" t="s">
        <v>1894</v>
      </c>
      <c r="AQ20" s="72"/>
      <c r="AR20" s="201" t="s">
        <v>1921</v>
      </c>
      <c r="AS20" s="72"/>
      <c r="AT20" s="226">
        <v>30000.0</v>
      </c>
      <c r="AU20" s="72"/>
      <c r="AV20" s="145" t="s">
        <v>1922</v>
      </c>
      <c r="AW20" s="71"/>
      <c r="AX20" s="72"/>
      <c r="AY20" s="201" t="s">
        <v>1923</v>
      </c>
      <c r="AZ20" s="71"/>
      <c r="BA20" s="227">
        <v>46236.0</v>
      </c>
      <c r="BB20" s="72"/>
      <c r="BC20" s="178"/>
    </row>
    <row r="21" ht="16.5" customHeight="1" outlineLevel="1">
      <c r="A21" s="178"/>
      <c r="B21" s="141" t="s">
        <v>84</v>
      </c>
      <c r="C21" s="142">
        <v>46205.84196936342</v>
      </c>
      <c r="D21" s="72"/>
      <c r="E21" s="143" t="s">
        <v>7</v>
      </c>
      <c r="F21" s="71"/>
      <c r="G21" s="143" t="s">
        <v>78</v>
      </c>
      <c r="H21" s="71"/>
      <c r="I21" s="143" t="s">
        <v>85</v>
      </c>
      <c r="J21" s="71"/>
      <c r="K21" s="71"/>
      <c r="L21" s="71"/>
      <c r="M21" s="72"/>
      <c r="N21" s="198" t="s">
        <v>86</v>
      </c>
      <c r="O21" s="72"/>
      <c r="P21" s="199">
        <v>30000.0</v>
      </c>
      <c r="Q21" s="71"/>
      <c r="R21" s="200">
        <v>0.0</v>
      </c>
      <c r="S21" s="72"/>
      <c r="T21" s="201" t="s">
        <v>75</v>
      </c>
      <c r="U21" s="72"/>
      <c r="V21" s="202" t="s">
        <v>1888</v>
      </c>
      <c r="W21" s="71"/>
      <c r="X21" s="72"/>
      <c r="Y21" s="202" t="s">
        <v>74</v>
      </c>
      <c r="Z21" s="72"/>
      <c r="AA21" s="178"/>
      <c r="AB21" s="228" t="s">
        <v>1924</v>
      </c>
      <c r="AC21" s="72"/>
      <c r="AD21" s="229">
        <v>46202.0</v>
      </c>
      <c r="AE21" s="72"/>
      <c r="AF21" s="201" t="s">
        <v>1925</v>
      </c>
      <c r="AG21" s="71"/>
      <c r="AH21" s="72"/>
      <c r="AI21" s="201" t="s">
        <v>1926</v>
      </c>
      <c r="AJ21" s="71"/>
      <c r="AK21" s="72"/>
      <c r="AL21" s="201" t="s">
        <v>186</v>
      </c>
      <c r="AM21" s="72"/>
      <c r="AN21" s="201">
        <v>3.764902231E9</v>
      </c>
      <c r="AO21" s="72"/>
      <c r="AP21" s="201" t="s">
        <v>1891</v>
      </c>
      <c r="AQ21" s="72"/>
      <c r="AR21" s="201" t="s">
        <v>1927</v>
      </c>
      <c r="AS21" s="72"/>
      <c r="AT21" s="226">
        <v>30000.0</v>
      </c>
      <c r="AU21" s="72"/>
      <c r="AV21" s="145" t="s">
        <v>1922</v>
      </c>
      <c r="AW21" s="71"/>
      <c r="AX21" s="72"/>
      <c r="AY21" s="201" t="s">
        <v>1923</v>
      </c>
      <c r="AZ21" s="71"/>
      <c r="BA21" s="227">
        <v>46233.0</v>
      </c>
      <c r="BB21" s="72"/>
      <c r="BC21" s="178"/>
    </row>
    <row r="22" ht="16.5" customHeight="1" outlineLevel="1">
      <c r="A22" s="178"/>
      <c r="B22" s="141" t="s">
        <v>95</v>
      </c>
      <c r="C22" s="142">
        <v>46205.71143462963</v>
      </c>
      <c r="D22" s="72"/>
      <c r="E22" s="143" t="s">
        <v>7</v>
      </c>
      <c r="F22" s="71"/>
      <c r="G22" s="143" t="s">
        <v>78</v>
      </c>
      <c r="H22" s="71"/>
      <c r="I22" s="143" t="s">
        <v>96</v>
      </c>
      <c r="J22" s="71"/>
      <c r="K22" s="71"/>
      <c r="L22" s="71"/>
      <c r="M22" s="72"/>
      <c r="N22" s="198" t="s">
        <v>97</v>
      </c>
      <c r="O22" s="72"/>
      <c r="P22" s="199">
        <v>30000.0</v>
      </c>
      <c r="Q22" s="71"/>
      <c r="R22" s="200">
        <v>0.0</v>
      </c>
      <c r="S22" s="72"/>
      <c r="T22" s="201" t="s">
        <v>75</v>
      </c>
      <c r="U22" s="72"/>
      <c r="V22" s="202" t="s">
        <v>1888</v>
      </c>
      <c r="W22" s="71"/>
      <c r="X22" s="72"/>
      <c r="Y22" s="202" t="s">
        <v>74</v>
      </c>
      <c r="Z22" s="72"/>
      <c r="AA22" s="178"/>
      <c r="AB22" s="228" t="s">
        <v>1928</v>
      </c>
      <c r="AC22" s="72"/>
      <c r="AD22" s="229">
        <v>46196.79703996528</v>
      </c>
      <c r="AE22" s="72"/>
      <c r="AF22" s="201" t="s">
        <v>1929</v>
      </c>
      <c r="AG22" s="71"/>
      <c r="AH22" s="72"/>
      <c r="AI22" s="201" t="s">
        <v>1930</v>
      </c>
      <c r="AJ22" s="71"/>
      <c r="AK22" s="72"/>
      <c r="AL22" s="201" t="s">
        <v>258</v>
      </c>
      <c r="AM22" s="72"/>
      <c r="AN22" s="201">
        <v>3.764107207E9</v>
      </c>
      <c r="AO22" s="72"/>
      <c r="AP22" s="201" t="s">
        <v>1894</v>
      </c>
      <c r="AQ22" s="72"/>
      <c r="AR22" s="201" t="s">
        <v>1921</v>
      </c>
      <c r="AS22" s="72"/>
      <c r="AT22" s="226">
        <v>30000.0</v>
      </c>
      <c r="AU22" s="72"/>
      <c r="AV22" s="145" t="s">
        <v>1931</v>
      </c>
      <c r="AW22" s="71"/>
      <c r="AX22" s="72"/>
      <c r="AY22" s="201" t="s">
        <v>1923</v>
      </c>
      <c r="AZ22" s="71"/>
      <c r="BA22" s="227">
        <v>46227.0</v>
      </c>
      <c r="BB22" s="72"/>
      <c r="BC22" s="178"/>
    </row>
    <row r="23" ht="16.5" customHeight="1" outlineLevel="1">
      <c r="A23" s="178"/>
      <c r="B23" s="141" t="s">
        <v>101</v>
      </c>
      <c r="C23" s="142">
        <v>46205.669188078704</v>
      </c>
      <c r="D23" s="72"/>
      <c r="E23" s="143" t="s">
        <v>7</v>
      </c>
      <c r="F23" s="71"/>
      <c r="G23" s="143" t="s">
        <v>78</v>
      </c>
      <c r="H23" s="71"/>
      <c r="I23" s="143" t="s">
        <v>102</v>
      </c>
      <c r="J23" s="71"/>
      <c r="K23" s="71"/>
      <c r="L23" s="71"/>
      <c r="M23" s="72"/>
      <c r="N23" s="198" t="s">
        <v>103</v>
      </c>
      <c r="O23" s="72"/>
      <c r="P23" s="199">
        <v>30000.0</v>
      </c>
      <c r="Q23" s="71"/>
      <c r="R23" s="200">
        <v>0.0</v>
      </c>
      <c r="S23" s="72"/>
      <c r="T23" s="201" t="s">
        <v>67</v>
      </c>
      <c r="U23" s="72"/>
      <c r="V23" s="202" t="s">
        <v>1888</v>
      </c>
      <c r="W23" s="71"/>
      <c r="X23" s="72"/>
      <c r="Y23" s="202" t="s">
        <v>74</v>
      </c>
      <c r="Z23" s="72"/>
      <c r="AA23" s="178"/>
      <c r="AB23" s="228" t="s">
        <v>1932</v>
      </c>
      <c r="AC23" s="72"/>
      <c r="AD23" s="229">
        <v>46196.674532488425</v>
      </c>
      <c r="AE23" s="72"/>
      <c r="AF23" s="201" t="s">
        <v>1933</v>
      </c>
      <c r="AG23" s="71"/>
      <c r="AH23" s="72"/>
      <c r="AI23" s="201" t="s">
        <v>1934</v>
      </c>
      <c r="AJ23" s="71"/>
      <c r="AK23" s="72"/>
      <c r="AL23" s="201" t="s">
        <v>277</v>
      </c>
      <c r="AM23" s="72"/>
      <c r="AN23" s="201">
        <v>3.764353212E9</v>
      </c>
      <c r="AO23" s="72"/>
      <c r="AP23" s="201" t="s">
        <v>1891</v>
      </c>
      <c r="AQ23" s="72"/>
      <c r="AR23" s="201" t="s">
        <v>1921</v>
      </c>
      <c r="AS23" s="72"/>
      <c r="AT23" s="226">
        <v>35000.0</v>
      </c>
      <c r="AU23" s="72"/>
      <c r="AV23" s="145" t="s">
        <v>1931</v>
      </c>
      <c r="AW23" s="71"/>
      <c r="AX23" s="72"/>
      <c r="AY23" s="201" t="s">
        <v>1923</v>
      </c>
      <c r="AZ23" s="71"/>
      <c r="BA23" s="227">
        <v>46227.0</v>
      </c>
      <c r="BB23" s="72"/>
      <c r="BC23" s="178"/>
    </row>
    <row r="24" ht="16.5" customHeight="1" outlineLevel="1">
      <c r="A24" s="178"/>
      <c r="B24" s="141" t="s">
        <v>105</v>
      </c>
      <c r="C24" s="142">
        <v>46205.66503716435</v>
      </c>
      <c r="D24" s="72"/>
      <c r="E24" s="143" t="s">
        <v>7</v>
      </c>
      <c r="F24" s="71"/>
      <c r="G24" s="143" t="s">
        <v>78</v>
      </c>
      <c r="H24" s="71"/>
      <c r="I24" s="143" t="s">
        <v>106</v>
      </c>
      <c r="J24" s="71"/>
      <c r="K24" s="71"/>
      <c r="L24" s="71"/>
      <c r="M24" s="72"/>
      <c r="N24" s="198" t="s">
        <v>107</v>
      </c>
      <c r="O24" s="72"/>
      <c r="P24" s="199">
        <v>30000.0</v>
      </c>
      <c r="Q24" s="71"/>
      <c r="R24" s="200">
        <v>0.0</v>
      </c>
      <c r="S24" s="72"/>
      <c r="T24" s="201" t="s">
        <v>67</v>
      </c>
      <c r="U24" s="72"/>
      <c r="V24" s="202" t="s">
        <v>1888</v>
      </c>
      <c r="W24" s="71"/>
      <c r="X24" s="72"/>
      <c r="Y24" s="202" t="s">
        <v>74</v>
      </c>
      <c r="Z24" s="72"/>
      <c r="AA24" s="178"/>
      <c r="AB24" s="228" t="s">
        <v>1935</v>
      </c>
      <c r="AC24" s="72"/>
      <c r="AD24" s="229">
        <v>46196.44257131944</v>
      </c>
      <c r="AE24" s="72"/>
      <c r="AF24" s="201" t="s">
        <v>1936</v>
      </c>
      <c r="AG24" s="71"/>
      <c r="AH24" s="72"/>
      <c r="AI24" s="201" t="s">
        <v>1937</v>
      </c>
      <c r="AJ24" s="71"/>
      <c r="AK24" s="72"/>
      <c r="AL24" s="201" t="s">
        <v>286</v>
      </c>
      <c r="AM24" s="72"/>
      <c r="AN24" s="201">
        <v>3.764365497E9</v>
      </c>
      <c r="AO24" s="72"/>
      <c r="AP24" s="201" t="s">
        <v>1894</v>
      </c>
      <c r="AQ24" s="72"/>
      <c r="AR24" s="201" t="s">
        <v>1921</v>
      </c>
      <c r="AS24" s="72"/>
      <c r="AT24" s="226">
        <v>30000.0</v>
      </c>
      <c r="AU24" s="72"/>
      <c r="AV24" s="145" t="s">
        <v>1931</v>
      </c>
      <c r="AW24" s="71"/>
      <c r="AX24" s="72"/>
      <c r="AY24" s="201" t="s">
        <v>1923</v>
      </c>
      <c r="AZ24" s="71"/>
      <c r="BA24" s="227">
        <v>46227.0</v>
      </c>
      <c r="BB24" s="72"/>
      <c r="BC24" s="178"/>
    </row>
    <row r="25" ht="16.5" customHeight="1" outlineLevel="1">
      <c r="A25" s="178"/>
      <c r="B25" s="141" t="s">
        <v>111</v>
      </c>
      <c r="C25" s="142">
        <v>46205.645951412036</v>
      </c>
      <c r="D25" s="72"/>
      <c r="E25" s="143" t="s">
        <v>7</v>
      </c>
      <c r="F25" s="71"/>
      <c r="G25" s="143" t="s">
        <v>78</v>
      </c>
      <c r="H25" s="71"/>
      <c r="I25" s="143" t="s">
        <v>112</v>
      </c>
      <c r="J25" s="71"/>
      <c r="K25" s="71"/>
      <c r="L25" s="71"/>
      <c r="M25" s="72"/>
      <c r="N25" s="198" t="s">
        <v>113</v>
      </c>
      <c r="O25" s="72"/>
      <c r="P25" s="199">
        <v>30000.0</v>
      </c>
      <c r="Q25" s="71"/>
      <c r="R25" s="200">
        <v>0.0</v>
      </c>
      <c r="S25" s="72"/>
      <c r="T25" s="201" t="s">
        <v>67</v>
      </c>
      <c r="U25" s="72"/>
      <c r="V25" s="202" t="s">
        <v>1888</v>
      </c>
      <c r="W25" s="71"/>
      <c r="X25" s="72"/>
      <c r="Y25" s="202" t="s">
        <v>74</v>
      </c>
      <c r="Z25" s="72"/>
      <c r="AA25" s="178"/>
      <c r="AB25" s="228" t="s">
        <v>1938</v>
      </c>
      <c r="AC25" s="72"/>
      <c r="AD25" s="229">
        <v>46195.75169089121</v>
      </c>
      <c r="AE25" s="72"/>
      <c r="AF25" s="201" t="s">
        <v>1939</v>
      </c>
      <c r="AG25" s="71"/>
      <c r="AH25" s="72"/>
      <c r="AI25" s="201" t="s">
        <v>1940</v>
      </c>
      <c r="AJ25" s="71"/>
      <c r="AK25" s="72"/>
      <c r="AL25" s="201" t="s">
        <v>303</v>
      </c>
      <c r="AM25" s="72"/>
      <c r="AN25" s="201">
        <v>3.764902231E9</v>
      </c>
      <c r="AO25" s="72"/>
      <c r="AP25" s="201" t="s">
        <v>1891</v>
      </c>
      <c r="AQ25" s="72"/>
      <c r="AR25" s="201" t="s">
        <v>1921</v>
      </c>
      <c r="AS25" s="72"/>
      <c r="AT25" s="226">
        <v>35000.0</v>
      </c>
      <c r="AU25" s="72"/>
      <c r="AV25" s="145" t="s">
        <v>1931</v>
      </c>
      <c r="AW25" s="71"/>
      <c r="AX25" s="72"/>
      <c r="AY25" s="201" t="s">
        <v>1923</v>
      </c>
      <c r="AZ25" s="71"/>
      <c r="BA25" s="227">
        <v>46226.0</v>
      </c>
      <c r="BB25" s="72"/>
      <c r="BC25" s="178"/>
    </row>
    <row r="26" ht="16.5" customHeight="1" outlineLevel="1">
      <c r="A26" s="178"/>
      <c r="B26" s="141" t="s">
        <v>115</v>
      </c>
      <c r="C26" s="142">
        <v>46205.63046704861</v>
      </c>
      <c r="D26" s="72"/>
      <c r="E26" s="143" t="s">
        <v>7</v>
      </c>
      <c r="F26" s="71"/>
      <c r="G26" s="143" t="s">
        <v>78</v>
      </c>
      <c r="H26" s="71"/>
      <c r="I26" s="143" t="s">
        <v>116</v>
      </c>
      <c r="J26" s="71"/>
      <c r="K26" s="71"/>
      <c r="L26" s="71"/>
      <c r="M26" s="72"/>
      <c r="N26" s="198" t="s">
        <v>117</v>
      </c>
      <c r="O26" s="72"/>
      <c r="P26" s="199">
        <v>30000.0</v>
      </c>
      <c r="Q26" s="71"/>
      <c r="R26" s="200">
        <v>0.0</v>
      </c>
      <c r="S26" s="72"/>
      <c r="T26" s="201" t="s">
        <v>67</v>
      </c>
      <c r="U26" s="72"/>
      <c r="V26" s="202" t="s">
        <v>1888</v>
      </c>
      <c r="W26" s="71"/>
      <c r="X26" s="72"/>
      <c r="Y26" s="202" t="s">
        <v>74</v>
      </c>
      <c r="Z26" s="72"/>
      <c r="AA26" s="178"/>
      <c r="AB26" s="228" t="s">
        <v>1941</v>
      </c>
      <c r="AC26" s="72"/>
      <c r="AD26" s="229">
        <v>46191.642818541666</v>
      </c>
      <c r="AE26" s="72"/>
      <c r="AF26" s="201" t="s">
        <v>1942</v>
      </c>
      <c r="AG26" s="71"/>
      <c r="AH26" s="72"/>
      <c r="AI26" s="201" t="s">
        <v>1943</v>
      </c>
      <c r="AJ26" s="71"/>
      <c r="AK26" s="72"/>
      <c r="AL26" s="201" t="s">
        <v>331</v>
      </c>
      <c r="AM26" s="72"/>
      <c r="AN26" s="201">
        <v>3.765109451E9</v>
      </c>
      <c r="AO26" s="72"/>
      <c r="AP26" s="201" t="s">
        <v>1891</v>
      </c>
      <c r="AQ26" s="72"/>
      <c r="AR26" s="201" t="s">
        <v>1927</v>
      </c>
      <c r="AS26" s="72"/>
      <c r="AT26" s="226">
        <v>30000.0</v>
      </c>
      <c r="AU26" s="72"/>
      <c r="AV26" s="145" t="s">
        <v>1931</v>
      </c>
      <c r="AW26" s="71"/>
      <c r="AX26" s="72"/>
      <c r="AY26" s="201" t="s">
        <v>1923</v>
      </c>
      <c r="AZ26" s="71"/>
      <c r="BA26" s="227">
        <v>46222.0</v>
      </c>
      <c r="BB26" s="72"/>
      <c r="BC26" s="178"/>
    </row>
    <row r="27" ht="16.5" customHeight="1" outlineLevel="1">
      <c r="A27" s="178"/>
      <c r="B27" s="141" t="s">
        <v>118</v>
      </c>
      <c r="C27" s="142">
        <v>46205.62028930556</v>
      </c>
      <c r="D27" s="72"/>
      <c r="E27" s="143" t="s">
        <v>7</v>
      </c>
      <c r="F27" s="71"/>
      <c r="G27" s="143" t="s">
        <v>78</v>
      </c>
      <c r="H27" s="71"/>
      <c r="I27" s="143" t="s">
        <v>119</v>
      </c>
      <c r="J27" s="71"/>
      <c r="K27" s="71"/>
      <c r="L27" s="71"/>
      <c r="M27" s="72"/>
      <c r="N27" s="198" t="s">
        <v>120</v>
      </c>
      <c r="O27" s="72"/>
      <c r="P27" s="199">
        <v>30000.0</v>
      </c>
      <c r="Q27" s="71"/>
      <c r="R27" s="200">
        <v>0.0</v>
      </c>
      <c r="S27" s="72"/>
      <c r="T27" s="201" t="s">
        <v>67</v>
      </c>
      <c r="U27" s="72"/>
      <c r="V27" s="202" t="s">
        <v>1888</v>
      </c>
      <c r="W27" s="71"/>
      <c r="X27" s="72"/>
      <c r="Y27" s="202" t="s">
        <v>74</v>
      </c>
      <c r="Z27" s="72"/>
      <c r="AA27" s="178"/>
      <c r="AB27" s="228" t="s">
        <v>1944</v>
      </c>
      <c r="AC27" s="72"/>
      <c r="AD27" s="229">
        <v>46190.731617349535</v>
      </c>
      <c r="AE27" s="72"/>
      <c r="AF27" s="201" t="s">
        <v>1945</v>
      </c>
      <c r="AG27" s="71"/>
      <c r="AH27" s="72"/>
      <c r="AI27" s="201" t="s">
        <v>1946</v>
      </c>
      <c r="AJ27" s="71"/>
      <c r="AK27" s="72"/>
      <c r="AL27" s="201" t="s">
        <v>346</v>
      </c>
      <c r="AM27" s="72"/>
      <c r="AN27" s="201">
        <v>3.764555603E9</v>
      </c>
      <c r="AO27" s="72"/>
      <c r="AP27" s="201" t="s">
        <v>1891</v>
      </c>
      <c r="AQ27" s="72"/>
      <c r="AR27" s="201" t="s">
        <v>1927</v>
      </c>
      <c r="AS27" s="72"/>
      <c r="AT27" s="226">
        <v>30000.0</v>
      </c>
      <c r="AU27" s="72"/>
      <c r="AV27" s="145" t="s">
        <v>1931</v>
      </c>
      <c r="AW27" s="71"/>
      <c r="AX27" s="72"/>
      <c r="AY27" s="201" t="s">
        <v>1923</v>
      </c>
      <c r="AZ27" s="71"/>
      <c r="BA27" s="227">
        <v>46221.0</v>
      </c>
      <c r="BB27" s="72"/>
      <c r="BC27" s="178"/>
    </row>
    <row r="28" ht="16.5" customHeight="1" outlineLevel="1">
      <c r="A28" s="178"/>
      <c r="B28" s="141" t="s">
        <v>129</v>
      </c>
      <c r="C28" s="142">
        <v>46205.42993236111</v>
      </c>
      <c r="D28" s="72"/>
      <c r="E28" s="143" t="s">
        <v>7</v>
      </c>
      <c r="F28" s="71"/>
      <c r="G28" s="143" t="s">
        <v>78</v>
      </c>
      <c r="H28" s="71"/>
      <c r="I28" s="143" t="s">
        <v>130</v>
      </c>
      <c r="J28" s="71"/>
      <c r="K28" s="71"/>
      <c r="L28" s="71"/>
      <c r="M28" s="72"/>
      <c r="N28" s="198" t="s">
        <v>131</v>
      </c>
      <c r="O28" s="72"/>
      <c r="P28" s="199">
        <v>25000.0</v>
      </c>
      <c r="Q28" s="71"/>
      <c r="R28" s="200">
        <v>0.0</v>
      </c>
      <c r="S28" s="72"/>
      <c r="T28" s="201" t="s">
        <v>75</v>
      </c>
      <c r="U28" s="72"/>
      <c r="V28" s="202" t="s">
        <v>1888</v>
      </c>
      <c r="W28" s="71"/>
      <c r="X28" s="72"/>
      <c r="Y28" s="202" t="s">
        <v>74</v>
      </c>
      <c r="Z28" s="72"/>
      <c r="AA28" s="178"/>
      <c r="AB28" s="228" t="s">
        <v>1654</v>
      </c>
      <c r="AC28" s="72"/>
      <c r="AD28" s="229">
        <v>46184.75679100695</v>
      </c>
      <c r="AE28" s="72"/>
      <c r="AF28" s="201" t="s">
        <v>1947</v>
      </c>
      <c r="AG28" s="71"/>
      <c r="AH28" s="72"/>
      <c r="AI28" s="201" t="s">
        <v>1948</v>
      </c>
      <c r="AJ28" s="71"/>
      <c r="AK28" s="72"/>
      <c r="AL28" s="201" t="s">
        <v>412</v>
      </c>
      <c r="AM28" s="72"/>
      <c r="AN28" s="201">
        <v>3.704760015E9</v>
      </c>
      <c r="AO28" s="72"/>
      <c r="AP28" s="201" t="s">
        <v>1894</v>
      </c>
      <c r="AQ28" s="72"/>
      <c r="AR28" s="201" t="s">
        <v>1921</v>
      </c>
      <c r="AS28" s="72"/>
      <c r="AT28" s="226">
        <v>30000.0</v>
      </c>
      <c r="AU28" s="72"/>
      <c r="AV28" s="145" t="s">
        <v>1931</v>
      </c>
      <c r="AW28" s="71"/>
      <c r="AX28" s="72"/>
      <c r="AY28" s="201" t="s">
        <v>1923</v>
      </c>
      <c r="AZ28" s="71"/>
      <c r="BA28" s="227">
        <v>46215.0</v>
      </c>
      <c r="BB28" s="72"/>
      <c r="BC28" s="178"/>
    </row>
    <row r="29" ht="16.5" customHeight="1" outlineLevel="1">
      <c r="A29" s="178"/>
      <c r="B29" s="141" t="s">
        <v>133</v>
      </c>
      <c r="C29" s="142">
        <v>46205.42872344908</v>
      </c>
      <c r="D29" s="72"/>
      <c r="E29" s="143" t="s">
        <v>7</v>
      </c>
      <c r="F29" s="71"/>
      <c r="G29" s="143" t="s">
        <v>78</v>
      </c>
      <c r="H29" s="71"/>
      <c r="I29" s="143" t="s">
        <v>134</v>
      </c>
      <c r="J29" s="71"/>
      <c r="K29" s="71"/>
      <c r="L29" s="71"/>
      <c r="M29" s="72"/>
      <c r="N29" s="198" t="s">
        <v>135</v>
      </c>
      <c r="O29" s="72"/>
      <c r="P29" s="199">
        <v>50000.0</v>
      </c>
      <c r="Q29" s="71"/>
      <c r="R29" s="200">
        <v>0.0</v>
      </c>
      <c r="S29" s="72"/>
      <c r="T29" s="201" t="s">
        <v>75</v>
      </c>
      <c r="U29" s="72"/>
      <c r="V29" s="202" t="s">
        <v>1888</v>
      </c>
      <c r="W29" s="71"/>
      <c r="X29" s="72"/>
      <c r="Y29" s="202" t="s">
        <v>74</v>
      </c>
      <c r="Z29" s="72"/>
      <c r="AA29" s="178"/>
      <c r="AB29" s="228" t="s">
        <v>1949</v>
      </c>
      <c r="AC29" s="72"/>
      <c r="AD29" s="229">
        <v>46183.9000280787</v>
      </c>
      <c r="AE29" s="72"/>
      <c r="AF29" s="201" t="s">
        <v>1950</v>
      </c>
      <c r="AG29" s="71"/>
      <c r="AH29" s="72"/>
      <c r="AI29" s="201" t="s">
        <v>1951</v>
      </c>
      <c r="AJ29" s="71"/>
      <c r="AK29" s="72"/>
      <c r="AL29" s="201" t="s">
        <v>428</v>
      </c>
      <c r="AM29" s="72"/>
      <c r="AN29" s="201">
        <v>3.765252909E9</v>
      </c>
      <c r="AO29" s="72"/>
      <c r="AP29" s="201" t="s">
        <v>1891</v>
      </c>
      <c r="AQ29" s="72"/>
      <c r="AR29" s="201" t="s">
        <v>1921</v>
      </c>
      <c r="AS29" s="72"/>
      <c r="AT29" s="226">
        <v>35000.0</v>
      </c>
      <c r="AU29" s="72"/>
      <c r="AV29" s="145" t="s">
        <v>1931</v>
      </c>
      <c r="AW29" s="71"/>
      <c r="AX29" s="72"/>
      <c r="AY29" s="201" t="s">
        <v>1923</v>
      </c>
      <c r="AZ29" s="71"/>
      <c r="BA29" s="227">
        <v>46214.0</v>
      </c>
      <c r="BB29" s="72"/>
      <c r="BC29" s="178"/>
    </row>
    <row r="30" ht="16.5" customHeight="1" outlineLevel="1">
      <c r="A30" s="178"/>
      <c r="B30" s="141" t="s">
        <v>151</v>
      </c>
      <c r="C30" s="142">
        <v>46204.82256700231</v>
      </c>
      <c r="D30" s="72"/>
      <c r="E30" s="143" t="s">
        <v>7</v>
      </c>
      <c r="F30" s="71"/>
      <c r="G30" s="143" t="s">
        <v>78</v>
      </c>
      <c r="H30" s="71"/>
      <c r="I30" s="143" t="s">
        <v>152</v>
      </c>
      <c r="J30" s="71"/>
      <c r="K30" s="71"/>
      <c r="L30" s="71"/>
      <c r="M30" s="72"/>
      <c r="N30" s="198" t="s">
        <v>153</v>
      </c>
      <c r="O30" s="72"/>
      <c r="P30" s="199">
        <v>35000.0</v>
      </c>
      <c r="Q30" s="71"/>
      <c r="R30" s="200">
        <v>0.0</v>
      </c>
      <c r="S30" s="72"/>
      <c r="T30" s="201" t="s">
        <v>75</v>
      </c>
      <c r="U30" s="72"/>
      <c r="V30" s="202" t="s">
        <v>1888</v>
      </c>
      <c r="W30" s="71"/>
      <c r="X30" s="72"/>
      <c r="Y30" s="202" t="s">
        <v>74</v>
      </c>
      <c r="Z30" s="72"/>
      <c r="AA30" s="178"/>
      <c r="AB30" s="228" t="s">
        <v>1952</v>
      </c>
      <c r="AC30" s="72"/>
      <c r="AD30" s="229">
        <v>46183.67502008102</v>
      </c>
      <c r="AE30" s="72"/>
      <c r="AF30" s="201" t="s">
        <v>1953</v>
      </c>
      <c r="AG30" s="71"/>
      <c r="AH30" s="72"/>
      <c r="AI30" s="201" t="s">
        <v>1954</v>
      </c>
      <c r="AJ30" s="71"/>
      <c r="AK30" s="72"/>
      <c r="AL30" s="201" t="s">
        <v>460</v>
      </c>
      <c r="AM30" s="72"/>
      <c r="AN30" s="201">
        <v>3.764881035E9</v>
      </c>
      <c r="AO30" s="72"/>
      <c r="AP30" s="201" t="s">
        <v>1891</v>
      </c>
      <c r="AQ30" s="72"/>
      <c r="AR30" s="201" t="s">
        <v>1927</v>
      </c>
      <c r="AS30" s="72"/>
      <c r="AT30" s="226">
        <v>30000.0</v>
      </c>
      <c r="AU30" s="72"/>
      <c r="AV30" s="145" t="s">
        <v>1931</v>
      </c>
      <c r="AW30" s="71"/>
      <c r="AX30" s="72"/>
      <c r="AY30" s="201" t="s">
        <v>1923</v>
      </c>
      <c r="AZ30" s="71"/>
      <c r="BA30" s="227">
        <v>46214.0</v>
      </c>
      <c r="BB30" s="72"/>
      <c r="BC30" s="178"/>
    </row>
    <row r="31" ht="16.5" customHeight="1" outlineLevel="1">
      <c r="A31" s="178"/>
      <c r="B31" s="141" t="s">
        <v>154</v>
      </c>
      <c r="C31" s="142">
        <v>46204.76777391204</v>
      </c>
      <c r="D31" s="72"/>
      <c r="E31" s="143" t="s">
        <v>7</v>
      </c>
      <c r="F31" s="71"/>
      <c r="G31" s="143" t="s">
        <v>78</v>
      </c>
      <c r="H31" s="71"/>
      <c r="I31" s="143" t="s">
        <v>155</v>
      </c>
      <c r="J31" s="71"/>
      <c r="K31" s="71"/>
      <c r="L31" s="71"/>
      <c r="M31" s="72"/>
      <c r="N31" s="198" t="s">
        <v>156</v>
      </c>
      <c r="O31" s="72"/>
      <c r="P31" s="199">
        <v>30000.0</v>
      </c>
      <c r="Q31" s="71"/>
      <c r="R31" s="200">
        <v>0.0</v>
      </c>
      <c r="S31" s="72"/>
      <c r="T31" s="201" t="s">
        <v>67</v>
      </c>
      <c r="U31" s="72"/>
      <c r="V31" s="202" t="s">
        <v>1888</v>
      </c>
      <c r="W31" s="71"/>
      <c r="X31" s="72"/>
      <c r="Y31" s="202" t="s">
        <v>74</v>
      </c>
      <c r="Z31" s="72"/>
      <c r="AA31" s="178"/>
      <c r="AB31" s="228" t="s">
        <v>1955</v>
      </c>
      <c r="AC31" s="72"/>
      <c r="AD31" s="229">
        <v>46182.77110388889</v>
      </c>
      <c r="AE31" s="72"/>
      <c r="AF31" s="201" t="s">
        <v>1956</v>
      </c>
      <c r="AG31" s="71"/>
      <c r="AH31" s="72"/>
      <c r="AI31" s="201" t="s">
        <v>1957</v>
      </c>
      <c r="AJ31" s="71"/>
      <c r="AK31" s="72"/>
      <c r="AL31" s="201" t="s">
        <v>489</v>
      </c>
      <c r="AM31" s="72"/>
      <c r="AN31" s="201">
        <v>3.764228266E9</v>
      </c>
      <c r="AO31" s="72"/>
      <c r="AP31" s="201" t="s">
        <v>1894</v>
      </c>
      <c r="AQ31" s="72"/>
      <c r="AR31" s="201" t="s">
        <v>1921</v>
      </c>
      <c r="AS31" s="72"/>
      <c r="AT31" s="226">
        <v>30000.0</v>
      </c>
      <c r="AU31" s="72"/>
      <c r="AV31" s="145" t="s">
        <v>1931</v>
      </c>
      <c r="AW31" s="71"/>
      <c r="AX31" s="72"/>
      <c r="AY31" s="201" t="s">
        <v>1923</v>
      </c>
      <c r="AZ31" s="71"/>
      <c r="BA31" s="227">
        <v>46213.0</v>
      </c>
      <c r="BB31" s="72"/>
      <c r="BC31" s="178"/>
    </row>
    <row r="32" ht="16.5" customHeight="1" outlineLevel="1">
      <c r="A32" s="178"/>
      <c r="B32" s="141" t="s">
        <v>163</v>
      </c>
      <c r="C32" s="142">
        <v>46204.466050069444</v>
      </c>
      <c r="D32" s="72"/>
      <c r="E32" s="143" t="s">
        <v>70</v>
      </c>
      <c r="F32" s="71"/>
      <c r="G32" s="143" t="s">
        <v>138</v>
      </c>
      <c r="H32" s="71"/>
      <c r="I32" s="143" t="s">
        <v>139</v>
      </c>
      <c r="J32" s="71"/>
      <c r="K32" s="71"/>
      <c r="L32" s="71"/>
      <c r="M32" s="72"/>
      <c r="N32" s="198" t="s">
        <v>164</v>
      </c>
      <c r="O32" s="72"/>
      <c r="P32" s="199">
        <v>1085000.0</v>
      </c>
      <c r="Q32" s="71"/>
      <c r="R32" s="200">
        <v>0.0</v>
      </c>
      <c r="S32" s="72"/>
      <c r="T32" s="201" t="s">
        <v>75</v>
      </c>
      <c r="U32" s="72"/>
      <c r="V32" s="202" t="s">
        <v>1888</v>
      </c>
      <c r="W32" s="71"/>
      <c r="X32" s="72"/>
      <c r="Y32" s="202" t="s">
        <v>74</v>
      </c>
      <c r="Z32" s="72"/>
      <c r="AA32" s="178"/>
      <c r="AB32" s="228" t="s">
        <v>1958</v>
      </c>
      <c r="AC32" s="72"/>
      <c r="AD32" s="229">
        <v>46182.38628923611</v>
      </c>
      <c r="AE32" s="72"/>
      <c r="AF32" s="201" t="s">
        <v>1959</v>
      </c>
      <c r="AG32" s="71"/>
      <c r="AH32" s="72"/>
      <c r="AI32" s="201" t="s">
        <v>1960</v>
      </c>
      <c r="AJ32" s="71"/>
      <c r="AK32" s="72"/>
      <c r="AL32" s="201" t="s">
        <v>519</v>
      </c>
      <c r="AM32" s="72"/>
      <c r="AN32" s="201">
        <v>3.751368099E9</v>
      </c>
      <c r="AO32" s="72"/>
      <c r="AP32" s="201" t="s">
        <v>1894</v>
      </c>
      <c r="AQ32" s="72"/>
      <c r="AR32" s="201" t="s">
        <v>1921</v>
      </c>
      <c r="AS32" s="72"/>
      <c r="AT32" s="226">
        <v>30000.0</v>
      </c>
      <c r="AU32" s="72"/>
      <c r="AV32" s="145" t="s">
        <v>1931</v>
      </c>
      <c r="AW32" s="71"/>
      <c r="AX32" s="72"/>
      <c r="AY32" s="201" t="s">
        <v>1923</v>
      </c>
      <c r="AZ32" s="71"/>
      <c r="BA32" s="227">
        <v>46213.0</v>
      </c>
      <c r="BB32" s="72"/>
      <c r="BC32" s="178"/>
    </row>
    <row r="33" ht="16.5" customHeight="1" outlineLevel="1">
      <c r="A33" s="178"/>
      <c r="B33" s="141" t="s">
        <v>166</v>
      </c>
      <c r="C33" s="142">
        <v>46204.42107996528</v>
      </c>
      <c r="D33" s="72"/>
      <c r="E33" s="143" t="s">
        <v>7</v>
      </c>
      <c r="F33" s="71"/>
      <c r="G33" s="143" t="s">
        <v>78</v>
      </c>
      <c r="H33" s="71"/>
      <c r="I33" s="143" t="s">
        <v>167</v>
      </c>
      <c r="J33" s="71"/>
      <c r="K33" s="71"/>
      <c r="L33" s="71"/>
      <c r="M33" s="72"/>
      <c r="N33" s="198" t="s">
        <v>168</v>
      </c>
      <c r="O33" s="72"/>
      <c r="P33" s="199">
        <v>30000.0</v>
      </c>
      <c r="Q33" s="71"/>
      <c r="R33" s="200">
        <v>0.0</v>
      </c>
      <c r="S33" s="72"/>
      <c r="T33" s="201" t="s">
        <v>67</v>
      </c>
      <c r="U33" s="72"/>
      <c r="V33" s="202" t="s">
        <v>1888</v>
      </c>
      <c r="W33" s="71"/>
      <c r="X33" s="72"/>
      <c r="Y33" s="202" t="s">
        <v>74</v>
      </c>
      <c r="Z33" s="72"/>
      <c r="AA33" s="178"/>
      <c r="AB33" s="228" t="s">
        <v>1961</v>
      </c>
      <c r="AC33" s="72"/>
      <c r="AD33" s="229">
        <v>46181.686365625</v>
      </c>
      <c r="AE33" s="72"/>
      <c r="AF33" s="201" t="s">
        <v>1962</v>
      </c>
      <c r="AG33" s="71"/>
      <c r="AH33" s="72"/>
      <c r="AI33" s="201" t="s">
        <v>1963</v>
      </c>
      <c r="AJ33" s="71"/>
      <c r="AK33" s="72"/>
      <c r="AL33" s="201" t="s">
        <v>463</v>
      </c>
      <c r="AM33" s="72"/>
      <c r="AN33" s="201">
        <v>3.764646429E9</v>
      </c>
      <c r="AO33" s="72"/>
      <c r="AP33" s="201" t="s">
        <v>1894</v>
      </c>
      <c r="AQ33" s="72"/>
      <c r="AR33" s="201" t="s">
        <v>1921</v>
      </c>
      <c r="AS33" s="72"/>
      <c r="AT33" s="226">
        <v>30000.0</v>
      </c>
      <c r="AU33" s="72"/>
      <c r="AV33" s="145" t="s">
        <v>1931</v>
      </c>
      <c r="AW33" s="71"/>
      <c r="AX33" s="72"/>
      <c r="AY33" s="201" t="s">
        <v>1923</v>
      </c>
      <c r="AZ33" s="71"/>
      <c r="BA33" s="227">
        <v>46214.0</v>
      </c>
      <c r="BB33" s="72"/>
      <c r="BC33" s="178"/>
    </row>
    <row r="34" ht="16.5" customHeight="1" outlineLevel="1">
      <c r="A34" s="178"/>
      <c r="B34" s="141" t="s">
        <v>170</v>
      </c>
      <c r="C34" s="142">
        <v>46204.411458125</v>
      </c>
      <c r="D34" s="72"/>
      <c r="E34" s="143" t="s">
        <v>7</v>
      </c>
      <c r="F34" s="71"/>
      <c r="G34" s="143" t="s">
        <v>78</v>
      </c>
      <c r="H34" s="71"/>
      <c r="I34" s="143" t="s">
        <v>171</v>
      </c>
      <c r="J34" s="71"/>
      <c r="K34" s="71"/>
      <c r="L34" s="71"/>
      <c r="M34" s="72"/>
      <c r="N34" s="198" t="s">
        <v>172</v>
      </c>
      <c r="O34" s="72"/>
      <c r="P34" s="199">
        <v>30000.0</v>
      </c>
      <c r="Q34" s="71"/>
      <c r="R34" s="200">
        <v>0.0</v>
      </c>
      <c r="S34" s="72"/>
      <c r="T34" s="201" t="s">
        <v>75</v>
      </c>
      <c r="U34" s="72"/>
      <c r="V34" s="202" t="s">
        <v>1888</v>
      </c>
      <c r="W34" s="71"/>
      <c r="X34" s="72"/>
      <c r="Y34" s="202" t="s">
        <v>74</v>
      </c>
      <c r="Z34" s="72"/>
      <c r="AA34" s="178"/>
      <c r="AB34" s="228" t="s">
        <v>1964</v>
      </c>
      <c r="AC34" s="72"/>
      <c r="AD34" s="229">
        <v>46181.68391582176</v>
      </c>
      <c r="AE34" s="72"/>
      <c r="AF34" s="201" t="s">
        <v>1965</v>
      </c>
      <c r="AG34" s="71"/>
      <c r="AH34" s="72"/>
      <c r="AI34" s="201" t="s">
        <v>1966</v>
      </c>
      <c r="AJ34" s="71"/>
      <c r="AK34" s="72"/>
      <c r="AL34" s="201" t="s">
        <v>466</v>
      </c>
      <c r="AM34" s="72"/>
      <c r="AN34" s="201">
        <v>3.764358455E9</v>
      </c>
      <c r="AO34" s="72"/>
      <c r="AP34" s="201" t="s">
        <v>1894</v>
      </c>
      <c r="AQ34" s="72"/>
      <c r="AR34" s="201" t="s">
        <v>1921</v>
      </c>
      <c r="AS34" s="72"/>
      <c r="AT34" s="226">
        <v>30000.0</v>
      </c>
      <c r="AU34" s="72"/>
      <c r="AV34" s="145" t="s">
        <v>1931</v>
      </c>
      <c r="AW34" s="71"/>
      <c r="AX34" s="72"/>
      <c r="AY34" s="201" t="s">
        <v>1923</v>
      </c>
      <c r="AZ34" s="71"/>
      <c r="BA34" s="227">
        <v>46214.0</v>
      </c>
      <c r="BB34" s="72"/>
      <c r="BC34" s="178"/>
    </row>
    <row r="35" ht="16.5" customHeight="1" outlineLevel="1">
      <c r="A35" s="178"/>
      <c r="B35" s="141" t="s">
        <v>178</v>
      </c>
      <c r="C35" s="142">
        <v>46202.0</v>
      </c>
      <c r="D35" s="72"/>
      <c r="E35" s="143" t="s">
        <v>7</v>
      </c>
      <c r="F35" s="71"/>
      <c r="G35" s="143" t="s">
        <v>78</v>
      </c>
      <c r="H35" s="71"/>
      <c r="I35" s="143" t="s">
        <v>179</v>
      </c>
      <c r="J35" s="71"/>
      <c r="K35" s="71"/>
      <c r="L35" s="71"/>
      <c r="M35" s="72"/>
      <c r="N35" s="198" t="s">
        <v>180</v>
      </c>
      <c r="O35" s="72"/>
      <c r="P35" s="199">
        <v>25000.0</v>
      </c>
      <c r="Q35" s="71"/>
      <c r="R35" s="200">
        <v>0.0</v>
      </c>
      <c r="S35" s="72"/>
      <c r="T35" s="201" t="s">
        <v>67</v>
      </c>
      <c r="U35" s="72"/>
      <c r="V35" s="202" t="s">
        <v>1888</v>
      </c>
      <c r="W35" s="71"/>
      <c r="X35" s="72"/>
      <c r="Y35" s="202" t="s">
        <v>74</v>
      </c>
      <c r="Z35" s="72"/>
      <c r="AA35" s="178"/>
      <c r="AB35" s="228" t="s">
        <v>1667</v>
      </c>
      <c r="AC35" s="72"/>
      <c r="AD35" s="229">
        <v>46178.42504938657</v>
      </c>
      <c r="AE35" s="72"/>
      <c r="AF35" s="201" t="s">
        <v>1967</v>
      </c>
      <c r="AG35" s="71"/>
      <c r="AH35" s="72"/>
      <c r="AI35" s="201" t="s">
        <v>1968</v>
      </c>
      <c r="AJ35" s="71"/>
      <c r="AK35" s="72"/>
      <c r="AL35" s="201" t="s">
        <v>168</v>
      </c>
      <c r="AM35" s="72"/>
      <c r="AN35" s="201">
        <v>3.764235968E9</v>
      </c>
      <c r="AO35" s="72"/>
      <c r="AP35" s="201" t="s">
        <v>1894</v>
      </c>
      <c r="AQ35" s="72"/>
      <c r="AR35" s="201" t="s">
        <v>1921</v>
      </c>
      <c r="AS35" s="72"/>
      <c r="AT35" s="226">
        <v>30000.0</v>
      </c>
      <c r="AU35" s="72"/>
      <c r="AV35" s="145" t="s">
        <v>1931</v>
      </c>
      <c r="AW35" s="71"/>
      <c r="AX35" s="72"/>
      <c r="AY35" s="201" t="s">
        <v>1923</v>
      </c>
      <c r="AZ35" s="71"/>
      <c r="BA35" s="227">
        <v>46235.0</v>
      </c>
      <c r="BB35" s="72"/>
      <c r="BC35" s="178"/>
    </row>
    <row r="36" ht="16.5" customHeight="1" outlineLevel="1">
      <c r="A36" s="178"/>
      <c r="B36" s="141" t="s">
        <v>184</v>
      </c>
      <c r="C36" s="142">
        <v>46202.0</v>
      </c>
      <c r="D36" s="72"/>
      <c r="E36" s="143" t="s">
        <v>7</v>
      </c>
      <c r="F36" s="71"/>
      <c r="G36" s="143" t="s">
        <v>78</v>
      </c>
      <c r="H36" s="71"/>
      <c r="I36" s="143" t="s">
        <v>185</v>
      </c>
      <c r="J36" s="71"/>
      <c r="K36" s="71"/>
      <c r="L36" s="71"/>
      <c r="M36" s="72"/>
      <c r="N36" s="198" t="s">
        <v>186</v>
      </c>
      <c r="O36" s="72"/>
      <c r="P36" s="199">
        <v>25000.0</v>
      </c>
      <c r="Q36" s="71"/>
      <c r="R36" s="200">
        <v>0.0</v>
      </c>
      <c r="S36" s="72"/>
      <c r="T36" s="201" t="s">
        <v>67</v>
      </c>
      <c r="U36" s="72"/>
      <c r="V36" s="202" t="s">
        <v>1888</v>
      </c>
      <c r="W36" s="71"/>
      <c r="X36" s="72"/>
      <c r="Y36" s="202" t="s">
        <v>74</v>
      </c>
      <c r="Z36" s="72"/>
      <c r="AA36" s="178"/>
      <c r="AB36" s="228" t="s">
        <v>1969</v>
      </c>
      <c r="AC36" s="72"/>
      <c r="AD36" s="229">
        <v>46176.75960885416</v>
      </c>
      <c r="AE36" s="72"/>
      <c r="AF36" s="201" t="s">
        <v>1970</v>
      </c>
      <c r="AG36" s="71"/>
      <c r="AH36" s="72"/>
      <c r="AI36" s="201" t="s">
        <v>1971</v>
      </c>
      <c r="AJ36" s="71"/>
      <c r="AK36" s="72"/>
      <c r="AL36" s="201" t="s">
        <v>642</v>
      </c>
      <c r="AM36" s="72"/>
      <c r="AN36" s="201">
        <v>3.765300089E9</v>
      </c>
      <c r="AO36" s="72"/>
      <c r="AP36" s="201" t="s">
        <v>1891</v>
      </c>
      <c r="AQ36" s="72"/>
      <c r="AR36" s="201" t="s">
        <v>1927</v>
      </c>
      <c r="AS36" s="72"/>
      <c r="AT36" s="226">
        <v>30000.0</v>
      </c>
      <c r="AU36" s="72"/>
      <c r="AV36" s="145" t="s">
        <v>1931</v>
      </c>
      <c r="AW36" s="71"/>
      <c r="AX36" s="72"/>
      <c r="AY36" s="201" t="s">
        <v>1923</v>
      </c>
      <c r="AZ36" s="71"/>
      <c r="BA36" s="227">
        <v>46207.0</v>
      </c>
      <c r="BB36" s="72"/>
      <c r="BC36" s="178"/>
    </row>
    <row r="37" ht="16.5" customHeight="1" outlineLevel="1">
      <c r="A37" s="178"/>
      <c r="B37" s="141" t="s">
        <v>187</v>
      </c>
      <c r="C37" s="142">
        <v>46202.0</v>
      </c>
      <c r="D37" s="72"/>
      <c r="E37" s="143" t="s">
        <v>7</v>
      </c>
      <c r="F37" s="71"/>
      <c r="G37" s="143" t="s">
        <v>78</v>
      </c>
      <c r="H37" s="71"/>
      <c r="I37" s="143" t="s">
        <v>188</v>
      </c>
      <c r="J37" s="71"/>
      <c r="K37" s="71"/>
      <c r="L37" s="71"/>
      <c r="M37" s="72"/>
      <c r="N37" s="198" t="s">
        <v>189</v>
      </c>
      <c r="O37" s="72"/>
      <c r="P37" s="199">
        <v>25000.0</v>
      </c>
      <c r="Q37" s="71"/>
      <c r="R37" s="200">
        <v>0.0</v>
      </c>
      <c r="S37" s="72"/>
      <c r="T37" s="201" t="s">
        <v>75</v>
      </c>
      <c r="U37" s="72"/>
      <c r="V37" s="202" t="s">
        <v>1888</v>
      </c>
      <c r="W37" s="71"/>
      <c r="X37" s="72"/>
      <c r="Y37" s="202" t="s">
        <v>74</v>
      </c>
      <c r="Z37" s="72"/>
      <c r="AA37" s="178"/>
      <c r="AB37" s="228" t="s">
        <v>1670</v>
      </c>
      <c r="AC37" s="72"/>
      <c r="AD37" s="229">
        <v>46175.84247565972</v>
      </c>
      <c r="AE37" s="72"/>
      <c r="AF37" s="201" t="s">
        <v>1972</v>
      </c>
      <c r="AG37" s="71"/>
      <c r="AH37" s="72"/>
      <c r="AI37" s="201" t="s">
        <v>1973</v>
      </c>
      <c r="AJ37" s="71"/>
      <c r="AK37" s="72"/>
      <c r="AL37" s="201" t="s">
        <v>665</v>
      </c>
      <c r="AM37" s="72"/>
      <c r="AN37" s="201">
        <v>3.764867319E9</v>
      </c>
      <c r="AO37" s="72"/>
      <c r="AP37" s="201" t="s">
        <v>1894</v>
      </c>
      <c r="AQ37" s="72"/>
      <c r="AR37" s="201" t="s">
        <v>1921</v>
      </c>
      <c r="AS37" s="72"/>
      <c r="AT37" s="226">
        <v>30000.0</v>
      </c>
      <c r="AU37" s="72"/>
      <c r="AV37" s="145" t="s">
        <v>1931</v>
      </c>
      <c r="AW37" s="71"/>
      <c r="AX37" s="72"/>
      <c r="AY37" s="201" t="s">
        <v>1923</v>
      </c>
      <c r="AZ37" s="71"/>
      <c r="BA37" s="227">
        <v>46206.0</v>
      </c>
      <c r="BB37" s="72"/>
      <c r="BC37" s="178"/>
    </row>
    <row r="38" ht="16.5" customHeight="1" outlineLevel="1">
      <c r="A38" s="178"/>
      <c r="B38" s="141" t="s">
        <v>243</v>
      </c>
      <c r="C38" s="142">
        <v>46198.6653134375</v>
      </c>
      <c r="D38" s="72"/>
      <c r="E38" s="143" t="s">
        <v>7</v>
      </c>
      <c r="F38" s="71"/>
      <c r="G38" s="143" t="s">
        <v>78</v>
      </c>
      <c r="H38" s="71"/>
      <c r="I38" s="143" t="s">
        <v>244</v>
      </c>
      <c r="J38" s="71"/>
      <c r="K38" s="71"/>
      <c r="L38" s="71"/>
      <c r="M38" s="72"/>
      <c r="N38" s="198" t="s">
        <v>245</v>
      </c>
      <c r="O38" s="72"/>
      <c r="P38" s="199">
        <v>25000.0</v>
      </c>
      <c r="Q38" s="71"/>
      <c r="R38" s="200">
        <v>0.0</v>
      </c>
      <c r="S38" s="72"/>
      <c r="T38" s="201" t="s">
        <v>75</v>
      </c>
      <c r="U38" s="72"/>
      <c r="V38" s="202" t="s">
        <v>1888</v>
      </c>
      <c r="W38" s="71"/>
      <c r="X38" s="72"/>
      <c r="Y38" s="202" t="s">
        <v>74</v>
      </c>
      <c r="Z38" s="72"/>
      <c r="AA38" s="178"/>
      <c r="AB38" s="228" t="s">
        <v>1672</v>
      </c>
      <c r="AC38" s="72"/>
      <c r="AD38" s="229">
        <v>46175.75533990741</v>
      </c>
      <c r="AE38" s="72"/>
      <c r="AF38" s="201" t="s">
        <v>1974</v>
      </c>
      <c r="AG38" s="71"/>
      <c r="AH38" s="72"/>
      <c r="AI38" s="201" t="s">
        <v>1975</v>
      </c>
      <c r="AJ38" s="71"/>
      <c r="AK38" s="72"/>
      <c r="AL38" s="201" t="s">
        <v>685</v>
      </c>
      <c r="AM38" s="72"/>
      <c r="AN38" s="201">
        <v>3.764111524E9</v>
      </c>
      <c r="AO38" s="72"/>
      <c r="AP38" s="201" t="s">
        <v>1894</v>
      </c>
      <c r="AQ38" s="72"/>
      <c r="AR38" s="201" t="s">
        <v>1921</v>
      </c>
      <c r="AS38" s="72"/>
      <c r="AT38" s="226">
        <v>30000.0</v>
      </c>
      <c r="AU38" s="72"/>
      <c r="AV38" s="145" t="s">
        <v>1931</v>
      </c>
      <c r="AW38" s="71"/>
      <c r="AX38" s="72"/>
      <c r="AY38" s="201" t="s">
        <v>1923</v>
      </c>
      <c r="AZ38" s="71"/>
      <c r="BA38" s="227">
        <v>46206.0</v>
      </c>
      <c r="BB38" s="72"/>
      <c r="BC38" s="178"/>
    </row>
    <row r="39" ht="16.5" customHeight="1" outlineLevel="1">
      <c r="A39" s="178"/>
      <c r="B39" s="141" t="s">
        <v>255</v>
      </c>
      <c r="C39" s="142">
        <v>46197.617138229165</v>
      </c>
      <c r="D39" s="72"/>
      <c r="E39" s="143" t="s">
        <v>7</v>
      </c>
      <c r="F39" s="71"/>
      <c r="G39" s="143" t="s">
        <v>78</v>
      </c>
      <c r="H39" s="71"/>
      <c r="I39" s="143" t="s">
        <v>171</v>
      </c>
      <c r="J39" s="71"/>
      <c r="K39" s="71"/>
      <c r="L39" s="71"/>
      <c r="M39" s="72"/>
      <c r="N39" s="198" t="s">
        <v>172</v>
      </c>
      <c r="O39" s="72"/>
      <c r="P39" s="199">
        <v>25000.0</v>
      </c>
      <c r="Q39" s="71"/>
      <c r="R39" s="200">
        <v>0.0</v>
      </c>
      <c r="S39" s="72"/>
      <c r="T39" s="201" t="s">
        <v>75</v>
      </c>
      <c r="U39" s="72"/>
      <c r="V39" s="202" t="s">
        <v>1888</v>
      </c>
      <c r="W39" s="71"/>
      <c r="X39" s="72"/>
      <c r="Y39" s="202" t="s">
        <v>74</v>
      </c>
      <c r="Z39" s="72"/>
      <c r="AA39" s="178"/>
      <c r="AB39" s="228" t="s">
        <v>1976</v>
      </c>
      <c r="AC39" s="72"/>
      <c r="AD39" s="229">
        <v>46174.84704532407</v>
      </c>
      <c r="AE39" s="72"/>
      <c r="AF39" s="201" t="s">
        <v>1977</v>
      </c>
      <c r="AG39" s="71"/>
      <c r="AH39" s="72"/>
      <c r="AI39" s="201" t="s">
        <v>1978</v>
      </c>
      <c r="AJ39" s="71"/>
      <c r="AK39" s="72"/>
      <c r="AL39" s="201" t="s">
        <v>156</v>
      </c>
      <c r="AM39" s="72"/>
      <c r="AN39" s="201">
        <v>3.76411556E9</v>
      </c>
      <c r="AO39" s="72"/>
      <c r="AP39" s="201" t="s">
        <v>1894</v>
      </c>
      <c r="AQ39" s="72"/>
      <c r="AR39" s="201" t="s">
        <v>1921</v>
      </c>
      <c r="AS39" s="72"/>
      <c r="AT39" s="226">
        <v>30000.0</v>
      </c>
      <c r="AU39" s="72"/>
      <c r="AV39" s="145" t="s">
        <v>1931</v>
      </c>
      <c r="AW39" s="71"/>
      <c r="AX39" s="72"/>
      <c r="AY39" s="201" t="s">
        <v>1923</v>
      </c>
      <c r="AZ39" s="71"/>
      <c r="BA39" s="227">
        <v>46235.0</v>
      </c>
      <c r="BB39" s="72"/>
      <c r="BC39" s="178"/>
    </row>
    <row r="40" ht="16.5" customHeight="1" outlineLevel="1">
      <c r="A40" s="178"/>
      <c r="B40" s="141" t="s">
        <v>256</v>
      </c>
      <c r="C40" s="142">
        <v>46196.79794715278</v>
      </c>
      <c r="D40" s="72"/>
      <c r="E40" s="143" t="s">
        <v>7</v>
      </c>
      <c r="F40" s="71"/>
      <c r="G40" s="143" t="s">
        <v>78</v>
      </c>
      <c r="H40" s="71"/>
      <c r="I40" s="143" t="s">
        <v>257</v>
      </c>
      <c r="J40" s="71"/>
      <c r="K40" s="71"/>
      <c r="L40" s="71"/>
      <c r="M40" s="72"/>
      <c r="N40" s="198" t="s">
        <v>258</v>
      </c>
      <c r="O40" s="72"/>
      <c r="P40" s="199">
        <v>25000.0</v>
      </c>
      <c r="Q40" s="71"/>
      <c r="R40" s="200">
        <v>0.0</v>
      </c>
      <c r="S40" s="72"/>
      <c r="T40" s="201" t="s">
        <v>75</v>
      </c>
      <c r="U40" s="72"/>
      <c r="V40" s="202" t="s">
        <v>1888</v>
      </c>
      <c r="W40" s="71"/>
      <c r="X40" s="72"/>
      <c r="Y40" s="202" t="s">
        <v>74</v>
      </c>
      <c r="Z40" s="72"/>
      <c r="AA40" s="178"/>
      <c r="AB40" s="228" t="s">
        <v>1979</v>
      </c>
      <c r="AC40" s="72"/>
      <c r="AD40" s="229">
        <v>46174.82216347222</v>
      </c>
      <c r="AE40" s="72"/>
      <c r="AF40" s="201" t="s">
        <v>1980</v>
      </c>
      <c r="AG40" s="71"/>
      <c r="AH40" s="72"/>
      <c r="AI40" s="201" t="s">
        <v>1981</v>
      </c>
      <c r="AJ40" s="71"/>
      <c r="AK40" s="72"/>
      <c r="AL40" s="201" t="s">
        <v>153</v>
      </c>
      <c r="AM40" s="72"/>
      <c r="AN40" s="201">
        <v>3.764110208E9</v>
      </c>
      <c r="AO40" s="72"/>
      <c r="AP40" s="201" t="s">
        <v>1891</v>
      </c>
      <c r="AQ40" s="72"/>
      <c r="AR40" s="201" t="s">
        <v>1921</v>
      </c>
      <c r="AS40" s="72"/>
      <c r="AT40" s="226">
        <v>35000.0</v>
      </c>
      <c r="AU40" s="72"/>
      <c r="AV40" s="145" t="s">
        <v>1931</v>
      </c>
      <c r="AW40" s="71"/>
      <c r="AX40" s="72"/>
      <c r="AY40" s="201" t="s">
        <v>1923</v>
      </c>
      <c r="AZ40" s="71"/>
      <c r="BA40" s="227">
        <v>46235.0</v>
      </c>
      <c r="BB40" s="72"/>
      <c r="BC40" s="178"/>
    </row>
    <row r="41" ht="16.5" customHeight="1" outlineLevel="1">
      <c r="A41" s="178"/>
      <c r="B41" s="141" t="s">
        <v>275</v>
      </c>
      <c r="C41" s="142">
        <v>46196.67541622685</v>
      </c>
      <c r="D41" s="72"/>
      <c r="E41" s="143" t="s">
        <v>7</v>
      </c>
      <c r="F41" s="71"/>
      <c r="G41" s="143" t="s">
        <v>78</v>
      </c>
      <c r="H41" s="71"/>
      <c r="I41" s="143" t="s">
        <v>276</v>
      </c>
      <c r="J41" s="71"/>
      <c r="K41" s="71"/>
      <c r="L41" s="71"/>
      <c r="M41" s="72"/>
      <c r="N41" s="198" t="s">
        <v>277</v>
      </c>
      <c r="O41" s="72"/>
      <c r="P41" s="199">
        <v>30000.0</v>
      </c>
      <c r="Q41" s="71"/>
      <c r="R41" s="200">
        <v>0.0</v>
      </c>
      <c r="S41" s="72"/>
      <c r="T41" s="201" t="s">
        <v>75</v>
      </c>
      <c r="U41" s="72"/>
      <c r="V41" s="202" t="s">
        <v>1888</v>
      </c>
      <c r="W41" s="71"/>
      <c r="X41" s="72"/>
      <c r="Y41" s="202" t="s">
        <v>74</v>
      </c>
      <c r="Z41" s="72"/>
      <c r="AA41" s="178"/>
      <c r="AB41" s="228" t="s">
        <v>1982</v>
      </c>
      <c r="AC41" s="72"/>
      <c r="AD41" s="229">
        <v>46174.79108484954</v>
      </c>
      <c r="AE41" s="72"/>
      <c r="AF41" s="201" t="s">
        <v>1983</v>
      </c>
      <c r="AG41" s="71"/>
      <c r="AH41" s="72"/>
      <c r="AI41" s="201" t="s">
        <v>1984</v>
      </c>
      <c r="AJ41" s="71"/>
      <c r="AK41" s="72"/>
      <c r="AL41" s="201" t="s">
        <v>117</v>
      </c>
      <c r="AM41" s="72"/>
      <c r="AN41" s="201">
        <v>3.764365183E9</v>
      </c>
      <c r="AO41" s="72"/>
      <c r="AP41" s="201" t="s">
        <v>1894</v>
      </c>
      <c r="AQ41" s="72"/>
      <c r="AR41" s="201" t="s">
        <v>1921</v>
      </c>
      <c r="AS41" s="72"/>
      <c r="AT41" s="226">
        <v>30000.0</v>
      </c>
      <c r="AU41" s="72"/>
      <c r="AV41" s="145" t="s">
        <v>1931</v>
      </c>
      <c r="AW41" s="71"/>
      <c r="AX41" s="72"/>
      <c r="AY41" s="201" t="s">
        <v>1923</v>
      </c>
      <c r="AZ41" s="71"/>
      <c r="BA41" s="227">
        <v>46236.0</v>
      </c>
      <c r="BB41" s="72"/>
      <c r="BC41" s="178"/>
    </row>
    <row r="42" ht="16.5" customHeight="1" outlineLevel="1">
      <c r="A42" s="178"/>
      <c r="B42" s="141" t="s">
        <v>278</v>
      </c>
      <c r="C42" s="142">
        <v>46196.62616888889</v>
      </c>
      <c r="D42" s="72"/>
      <c r="E42" s="143" t="s">
        <v>7</v>
      </c>
      <c r="F42" s="71"/>
      <c r="G42" s="143" t="s">
        <v>78</v>
      </c>
      <c r="H42" s="71"/>
      <c r="I42" s="143" t="s">
        <v>279</v>
      </c>
      <c r="J42" s="71"/>
      <c r="K42" s="71"/>
      <c r="L42" s="71"/>
      <c r="M42" s="72"/>
      <c r="N42" s="198" t="s">
        <v>280</v>
      </c>
      <c r="O42" s="72"/>
      <c r="P42" s="199">
        <v>25000.0</v>
      </c>
      <c r="Q42" s="71"/>
      <c r="R42" s="200">
        <v>0.0</v>
      </c>
      <c r="S42" s="72"/>
      <c r="T42" s="201" t="s">
        <v>67</v>
      </c>
      <c r="U42" s="72"/>
      <c r="V42" s="202" t="s">
        <v>1888</v>
      </c>
      <c r="W42" s="71"/>
      <c r="X42" s="72"/>
      <c r="Y42" s="202" t="s">
        <v>74</v>
      </c>
      <c r="Z42" s="72"/>
      <c r="AA42" s="178"/>
      <c r="AB42" s="228" t="s">
        <v>1985</v>
      </c>
      <c r="AC42" s="72"/>
      <c r="AD42" s="229">
        <v>46174.789278321754</v>
      </c>
      <c r="AE42" s="72"/>
      <c r="AF42" s="201" t="s">
        <v>1986</v>
      </c>
      <c r="AG42" s="71"/>
      <c r="AH42" s="72"/>
      <c r="AI42" s="201" t="s">
        <v>1987</v>
      </c>
      <c r="AJ42" s="71"/>
      <c r="AK42" s="72"/>
      <c r="AL42" s="201" t="s">
        <v>120</v>
      </c>
      <c r="AM42" s="72"/>
      <c r="AN42" s="201">
        <v>3.764223119E9</v>
      </c>
      <c r="AO42" s="72"/>
      <c r="AP42" s="201" t="s">
        <v>1891</v>
      </c>
      <c r="AQ42" s="72"/>
      <c r="AR42" s="201" t="s">
        <v>1927</v>
      </c>
      <c r="AS42" s="72"/>
      <c r="AT42" s="226">
        <v>30000.0</v>
      </c>
      <c r="AU42" s="72"/>
      <c r="AV42" s="145" t="s">
        <v>1931</v>
      </c>
      <c r="AW42" s="71"/>
      <c r="AX42" s="72"/>
      <c r="AY42" s="201" t="s">
        <v>1923</v>
      </c>
      <c r="AZ42" s="71"/>
      <c r="BA42" s="227">
        <v>46236.0</v>
      </c>
      <c r="BB42" s="72"/>
      <c r="BC42" s="178"/>
    </row>
    <row r="43" ht="16.5" customHeight="1" outlineLevel="1">
      <c r="A43" s="178"/>
      <c r="B43" s="141" t="s">
        <v>281</v>
      </c>
      <c r="C43" s="142">
        <v>46196.62528283565</v>
      </c>
      <c r="D43" s="72"/>
      <c r="E43" s="143" t="s">
        <v>7</v>
      </c>
      <c r="F43" s="71"/>
      <c r="G43" s="143" t="s">
        <v>78</v>
      </c>
      <c r="H43" s="71"/>
      <c r="I43" s="143" t="s">
        <v>282</v>
      </c>
      <c r="J43" s="71"/>
      <c r="K43" s="71"/>
      <c r="L43" s="71"/>
      <c r="M43" s="72"/>
      <c r="N43" s="198" t="s">
        <v>283</v>
      </c>
      <c r="O43" s="72"/>
      <c r="P43" s="199">
        <v>25000.0</v>
      </c>
      <c r="Q43" s="71"/>
      <c r="R43" s="200">
        <v>0.0</v>
      </c>
      <c r="S43" s="72"/>
      <c r="T43" s="201" t="s">
        <v>67</v>
      </c>
      <c r="U43" s="72"/>
      <c r="V43" s="202" t="s">
        <v>1888</v>
      </c>
      <c r="W43" s="71"/>
      <c r="X43" s="72"/>
      <c r="Y43" s="202" t="s">
        <v>74</v>
      </c>
      <c r="Z43" s="72"/>
      <c r="AA43" s="178"/>
      <c r="AB43" s="228" t="s">
        <v>1988</v>
      </c>
      <c r="AC43" s="72"/>
      <c r="AD43" s="229">
        <v>46174.43103042824</v>
      </c>
      <c r="AE43" s="72"/>
      <c r="AF43" s="201" t="s">
        <v>1989</v>
      </c>
      <c r="AG43" s="71"/>
      <c r="AH43" s="72"/>
      <c r="AI43" s="201" t="s">
        <v>1990</v>
      </c>
      <c r="AJ43" s="71"/>
      <c r="AK43" s="72"/>
      <c r="AL43" s="201" t="s">
        <v>1991</v>
      </c>
      <c r="AM43" s="72"/>
      <c r="AN43" s="201">
        <v>3.764331464E9</v>
      </c>
      <c r="AO43" s="72"/>
      <c r="AP43" s="201" t="s">
        <v>1891</v>
      </c>
      <c r="AQ43" s="72"/>
      <c r="AR43" s="201" t="s">
        <v>1921</v>
      </c>
      <c r="AS43" s="72"/>
      <c r="AT43" s="226">
        <v>35000.0</v>
      </c>
      <c r="AU43" s="72"/>
      <c r="AV43" s="145" t="s">
        <v>1992</v>
      </c>
      <c r="AW43" s="71"/>
      <c r="AX43" s="72"/>
      <c r="AY43" s="201" t="s">
        <v>1923</v>
      </c>
      <c r="AZ43" s="71"/>
      <c r="BA43" s="145" t="s">
        <v>1993</v>
      </c>
      <c r="BB43" s="72"/>
      <c r="BC43" s="178"/>
    </row>
    <row r="44" ht="16.5" customHeight="1" outlineLevel="1">
      <c r="A44" s="178"/>
      <c r="B44" s="141" t="s">
        <v>284</v>
      </c>
      <c r="C44" s="142">
        <v>46196.44371929398</v>
      </c>
      <c r="D44" s="72"/>
      <c r="E44" s="143" t="s">
        <v>7</v>
      </c>
      <c r="F44" s="71"/>
      <c r="G44" s="143" t="s">
        <v>78</v>
      </c>
      <c r="H44" s="71"/>
      <c r="I44" s="143" t="s">
        <v>285</v>
      </c>
      <c r="J44" s="71"/>
      <c r="K44" s="71"/>
      <c r="L44" s="71"/>
      <c r="M44" s="72"/>
      <c r="N44" s="198" t="s">
        <v>286</v>
      </c>
      <c r="O44" s="72"/>
      <c r="P44" s="199">
        <v>25000.0</v>
      </c>
      <c r="Q44" s="71"/>
      <c r="R44" s="200">
        <v>0.0</v>
      </c>
      <c r="S44" s="72"/>
      <c r="T44" s="201" t="s">
        <v>67</v>
      </c>
      <c r="U44" s="72"/>
      <c r="V44" s="202" t="s">
        <v>1888</v>
      </c>
      <c r="W44" s="71"/>
      <c r="X44" s="72"/>
      <c r="Y44" s="202" t="s">
        <v>74</v>
      </c>
      <c r="Z44" s="72"/>
      <c r="AA44" s="178"/>
      <c r="AB44" s="228" t="s">
        <v>1994</v>
      </c>
      <c r="AC44" s="72"/>
      <c r="AD44" s="229">
        <v>46170.71061498843</v>
      </c>
      <c r="AE44" s="72"/>
      <c r="AF44" s="201" t="s">
        <v>1995</v>
      </c>
      <c r="AG44" s="71"/>
      <c r="AH44" s="72"/>
      <c r="AI44" s="201" t="s">
        <v>1996</v>
      </c>
      <c r="AJ44" s="71"/>
      <c r="AK44" s="72"/>
      <c r="AL44" s="201" t="s">
        <v>97</v>
      </c>
      <c r="AM44" s="72"/>
      <c r="AN44" s="201">
        <v>3.76472907E9</v>
      </c>
      <c r="AO44" s="72"/>
      <c r="AP44" s="201" t="s">
        <v>1891</v>
      </c>
      <c r="AQ44" s="72"/>
      <c r="AR44" s="201" t="s">
        <v>1927</v>
      </c>
      <c r="AS44" s="72"/>
      <c r="AT44" s="226">
        <v>30000.0</v>
      </c>
      <c r="AU44" s="72"/>
      <c r="AV44" s="145" t="s">
        <v>1931</v>
      </c>
      <c r="AW44" s="71"/>
      <c r="AX44" s="72"/>
      <c r="AY44" s="201" t="s">
        <v>1923</v>
      </c>
      <c r="AZ44" s="71"/>
      <c r="BA44" s="227">
        <v>46236.0</v>
      </c>
      <c r="BB44" s="72"/>
      <c r="BC44" s="178"/>
    </row>
    <row r="45" ht="16.5" customHeight="1" outlineLevel="1">
      <c r="A45" s="178"/>
      <c r="B45" s="141" t="s">
        <v>292</v>
      </c>
      <c r="C45" s="142">
        <v>46195.83270247685</v>
      </c>
      <c r="D45" s="72"/>
      <c r="E45" s="143" t="s">
        <v>7</v>
      </c>
      <c r="F45" s="71"/>
      <c r="G45" s="143" t="s">
        <v>78</v>
      </c>
      <c r="H45" s="71"/>
      <c r="I45" s="143" t="s">
        <v>293</v>
      </c>
      <c r="J45" s="71"/>
      <c r="K45" s="71"/>
      <c r="L45" s="71"/>
      <c r="M45" s="72"/>
      <c r="N45" s="198" t="s">
        <v>294</v>
      </c>
      <c r="O45" s="72"/>
      <c r="P45" s="199">
        <v>25000.0</v>
      </c>
      <c r="Q45" s="71"/>
      <c r="R45" s="200">
        <v>0.0</v>
      </c>
      <c r="S45" s="72"/>
      <c r="T45" s="201" t="s">
        <v>75</v>
      </c>
      <c r="U45" s="72"/>
      <c r="V45" s="202" t="s">
        <v>1888</v>
      </c>
      <c r="W45" s="71"/>
      <c r="X45" s="72"/>
      <c r="Y45" s="202" t="s">
        <v>74</v>
      </c>
      <c r="Z45" s="72"/>
      <c r="AA45" s="178"/>
      <c r="AB45" s="228" t="s">
        <v>1997</v>
      </c>
      <c r="AC45" s="72"/>
      <c r="AD45" s="229">
        <v>46169.9891333912</v>
      </c>
      <c r="AE45" s="72"/>
      <c r="AF45" s="201" t="s">
        <v>1998</v>
      </c>
      <c r="AG45" s="71"/>
      <c r="AH45" s="72"/>
      <c r="AI45" s="201" t="s">
        <v>1999</v>
      </c>
      <c r="AJ45" s="71"/>
      <c r="AK45" s="72"/>
      <c r="AL45" s="201" t="s">
        <v>810</v>
      </c>
      <c r="AM45" s="72"/>
      <c r="AN45" s="201">
        <v>3.765103178E9</v>
      </c>
      <c r="AO45" s="72"/>
      <c r="AP45" s="201" t="s">
        <v>1891</v>
      </c>
      <c r="AQ45" s="72"/>
      <c r="AR45" s="201" t="s">
        <v>1927</v>
      </c>
      <c r="AS45" s="72"/>
      <c r="AT45" s="226">
        <v>30000.0</v>
      </c>
      <c r="AU45" s="72"/>
      <c r="AV45" s="145" t="s">
        <v>2000</v>
      </c>
      <c r="AW45" s="71"/>
      <c r="AX45" s="72"/>
      <c r="AY45" s="201" t="s">
        <v>1923</v>
      </c>
      <c r="AZ45" s="71"/>
      <c r="BA45" s="227">
        <v>46200.0</v>
      </c>
      <c r="BB45" s="72"/>
      <c r="BC45" s="178"/>
    </row>
    <row r="46" ht="16.5" customHeight="1" outlineLevel="1">
      <c r="A46" s="178"/>
      <c r="B46" s="141" t="s">
        <v>295</v>
      </c>
      <c r="C46" s="142">
        <v>46195.80259020833</v>
      </c>
      <c r="D46" s="72"/>
      <c r="E46" s="143" t="s">
        <v>7</v>
      </c>
      <c r="F46" s="71"/>
      <c r="G46" s="143" t="s">
        <v>78</v>
      </c>
      <c r="H46" s="71"/>
      <c r="I46" s="143" t="s">
        <v>296</v>
      </c>
      <c r="J46" s="71"/>
      <c r="K46" s="71"/>
      <c r="L46" s="71"/>
      <c r="M46" s="72"/>
      <c r="N46" s="198" t="s">
        <v>297</v>
      </c>
      <c r="O46" s="72"/>
      <c r="P46" s="199">
        <v>25000.0</v>
      </c>
      <c r="Q46" s="71"/>
      <c r="R46" s="200">
        <v>0.0</v>
      </c>
      <c r="S46" s="72"/>
      <c r="T46" s="201" t="s">
        <v>75</v>
      </c>
      <c r="U46" s="72"/>
      <c r="V46" s="202" t="s">
        <v>1888</v>
      </c>
      <c r="W46" s="71"/>
      <c r="X46" s="72"/>
      <c r="Y46" s="202" t="s">
        <v>74</v>
      </c>
      <c r="Z46" s="72"/>
      <c r="AA46" s="178"/>
      <c r="AB46" s="228" t="s">
        <v>2001</v>
      </c>
      <c r="AC46" s="72"/>
      <c r="AD46" s="229">
        <v>46169.70340239583</v>
      </c>
      <c r="AE46" s="72"/>
      <c r="AF46" s="201" t="s">
        <v>2002</v>
      </c>
      <c r="AG46" s="71"/>
      <c r="AH46" s="72"/>
      <c r="AI46" s="201" t="s">
        <v>2003</v>
      </c>
      <c r="AJ46" s="71"/>
      <c r="AK46" s="72"/>
      <c r="AL46" s="201" t="s">
        <v>813</v>
      </c>
      <c r="AM46" s="72"/>
      <c r="AN46" s="201">
        <v>3.764812698E9</v>
      </c>
      <c r="AO46" s="72"/>
      <c r="AP46" s="201" t="s">
        <v>1894</v>
      </c>
      <c r="AQ46" s="72"/>
      <c r="AR46" s="201" t="s">
        <v>1921</v>
      </c>
      <c r="AS46" s="72"/>
      <c r="AT46" s="226">
        <v>30000.0</v>
      </c>
      <c r="AU46" s="72"/>
      <c r="AV46" s="145" t="s">
        <v>2000</v>
      </c>
      <c r="AW46" s="71"/>
      <c r="AX46" s="72"/>
      <c r="AY46" s="201" t="s">
        <v>1923</v>
      </c>
      <c r="AZ46" s="71"/>
      <c r="BA46" s="227">
        <v>46200.0</v>
      </c>
      <c r="BB46" s="72"/>
      <c r="BC46" s="178"/>
    </row>
    <row r="47" ht="16.5" customHeight="1" outlineLevel="1">
      <c r="A47" s="178"/>
      <c r="B47" s="141" t="s">
        <v>301</v>
      </c>
      <c r="C47" s="142">
        <v>46195.75366393519</v>
      </c>
      <c r="D47" s="72"/>
      <c r="E47" s="143" t="s">
        <v>7</v>
      </c>
      <c r="F47" s="71"/>
      <c r="G47" s="143" t="s">
        <v>78</v>
      </c>
      <c r="H47" s="71"/>
      <c r="I47" s="143" t="s">
        <v>302</v>
      </c>
      <c r="J47" s="71"/>
      <c r="K47" s="71"/>
      <c r="L47" s="71"/>
      <c r="M47" s="72"/>
      <c r="N47" s="198" t="s">
        <v>303</v>
      </c>
      <c r="O47" s="72"/>
      <c r="P47" s="199">
        <v>30000.0</v>
      </c>
      <c r="Q47" s="71"/>
      <c r="R47" s="200">
        <v>0.0</v>
      </c>
      <c r="S47" s="72"/>
      <c r="T47" s="201" t="s">
        <v>67</v>
      </c>
      <c r="U47" s="72"/>
      <c r="V47" s="202" t="s">
        <v>1888</v>
      </c>
      <c r="W47" s="71"/>
      <c r="X47" s="72"/>
      <c r="Y47" s="202" t="s">
        <v>74</v>
      </c>
      <c r="Z47" s="72"/>
      <c r="AA47" s="178"/>
      <c r="AB47" s="228" t="s">
        <v>2004</v>
      </c>
      <c r="AC47" s="72"/>
      <c r="AD47" s="229">
        <v>46168.795920439814</v>
      </c>
      <c r="AE47" s="72"/>
      <c r="AF47" s="201" t="s">
        <v>2005</v>
      </c>
      <c r="AG47" s="71"/>
      <c r="AH47" s="72"/>
      <c r="AI47" s="201" t="s">
        <v>2006</v>
      </c>
      <c r="AJ47" s="71"/>
      <c r="AK47" s="72"/>
      <c r="AL47" s="201" t="s">
        <v>835</v>
      </c>
      <c r="AM47" s="72"/>
      <c r="AN47" s="201">
        <v>3.764534337E9</v>
      </c>
      <c r="AO47" s="72"/>
      <c r="AP47" s="201" t="s">
        <v>1894</v>
      </c>
      <c r="AQ47" s="72"/>
      <c r="AR47" s="201" t="s">
        <v>1921</v>
      </c>
      <c r="AS47" s="72"/>
      <c r="AT47" s="226">
        <v>30000.0</v>
      </c>
      <c r="AU47" s="72"/>
      <c r="AV47" s="145" t="s">
        <v>2000</v>
      </c>
      <c r="AW47" s="71"/>
      <c r="AX47" s="72"/>
      <c r="AY47" s="201" t="s">
        <v>1923</v>
      </c>
      <c r="AZ47" s="71"/>
      <c r="BA47" s="227">
        <v>46199.0</v>
      </c>
      <c r="BB47" s="72"/>
      <c r="BC47" s="178"/>
    </row>
    <row r="48" ht="16.5" customHeight="1" outlineLevel="1">
      <c r="A48" s="178"/>
      <c r="B48" s="141" t="s">
        <v>329</v>
      </c>
      <c r="C48" s="142">
        <v>46191.64369725694</v>
      </c>
      <c r="D48" s="72"/>
      <c r="E48" s="143" t="s">
        <v>7</v>
      </c>
      <c r="F48" s="71"/>
      <c r="G48" s="143" t="s">
        <v>78</v>
      </c>
      <c r="H48" s="71"/>
      <c r="I48" s="143" t="s">
        <v>330</v>
      </c>
      <c r="J48" s="71"/>
      <c r="K48" s="71"/>
      <c r="L48" s="71"/>
      <c r="M48" s="72"/>
      <c r="N48" s="198" t="s">
        <v>331</v>
      </c>
      <c r="O48" s="72"/>
      <c r="P48" s="199">
        <v>25000.0</v>
      </c>
      <c r="Q48" s="71"/>
      <c r="R48" s="200">
        <v>0.0</v>
      </c>
      <c r="S48" s="72"/>
      <c r="T48" s="201" t="s">
        <v>75</v>
      </c>
      <c r="U48" s="72"/>
      <c r="V48" s="202" t="s">
        <v>1888</v>
      </c>
      <c r="W48" s="71"/>
      <c r="X48" s="72"/>
      <c r="Y48" s="202" t="s">
        <v>74</v>
      </c>
      <c r="Z48" s="72"/>
      <c r="AA48" s="178"/>
      <c r="AB48" s="228" t="s">
        <v>2007</v>
      </c>
      <c r="AC48" s="72"/>
      <c r="AD48" s="229">
        <v>46168.43093862268</v>
      </c>
      <c r="AE48" s="72"/>
      <c r="AF48" s="201" t="s">
        <v>2008</v>
      </c>
      <c r="AG48" s="71"/>
      <c r="AH48" s="72"/>
      <c r="AI48" s="201" t="s">
        <v>2009</v>
      </c>
      <c r="AJ48" s="71"/>
      <c r="AK48" s="72"/>
      <c r="AL48" s="201" t="s">
        <v>840</v>
      </c>
      <c r="AM48" s="72"/>
      <c r="AN48" s="201">
        <v>3.764103083E9</v>
      </c>
      <c r="AO48" s="72"/>
      <c r="AP48" s="201" t="s">
        <v>1891</v>
      </c>
      <c r="AQ48" s="72"/>
      <c r="AR48" s="201" t="s">
        <v>1927</v>
      </c>
      <c r="AS48" s="72"/>
      <c r="AT48" s="226">
        <v>30000.0</v>
      </c>
      <c r="AU48" s="72"/>
      <c r="AV48" s="145" t="s">
        <v>2000</v>
      </c>
      <c r="AW48" s="71"/>
      <c r="AX48" s="72"/>
      <c r="AY48" s="201" t="s">
        <v>1923</v>
      </c>
      <c r="AZ48" s="71"/>
      <c r="BA48" s="227">
        <v>46199.0</v>
      </c>
      <c r="BB48" s="72"/>
      <c r="BC48" s="178"/>
    </row>
    <row r="49" ht="16.5" customHeight="1" outlineLevel="1">
      <c r="A49" s="178"/>
      <c r="B49" s="141" t="s">
        <v>341</v>
      </c>
      <c r="C49" s="142">
        <v>46190.869658275464</v>
      </c>
      <c r="D49" s="72"/>
      <c r="E49" s="143" t="s">
        <v>7</v>
      </c>
      <c r="F49" s="71"/>
      <c r="G49" s="143" t="s">
        <v>78</v>
      </c>
      <c r="H49" s="71"/>
      <c r="I49" s="143" t="s">
        <v>342</v>
      </c>
      <c r="J49" s="71"/>
      <c r="K49" s="71"/>
      <c r="L49" s="71"/>
      <c r="M49" s="72"/>
      <c r="N49" s="198" t="s">
        <v>343</v>
      </c>
      <c r="O49" s="72"/>
      <c r="P49" s="199">
        <v>25000.0</v>
      </c>
      <c r="Q49" s="71"/>
      <c r="R49" s="200">
        <v>0.0</v>
      </c>
      <c r="S49" s="72"/>
      <c r="T49" s="201" t="s">
        <v>75</v>
      </c>
      <c r="U49" s="72"/>
      <c r="V49" s="202" t="s">
        <v>1888</v>
      </c>
      <c r="W49" s="71"/>
      <c r="X49" s="72"/>
      <c r="Y49" s="202" t="s">
        <v>74</v>
      </c>
      <c r="Z49" s="72"/>
      <c r="AA49" s="178"/>
      <c r="AB49" s="228" t="s">
        <v>2010</v>
      </c>
      <c r="AC49" s="72"/>
      <c r="AD49" s="229">
        <v>46168.425243749996</v>
      </c>
      <c r="AE49" s="72"/>
      <c r="AF49" s="201" t="s">
        <v>2011</v>
      </c>
      <c r="AG49" s="71"/>
      <c r="AH49" s="72"/>
      <c r="AI49" s="201" t="s">
        <v>2009</v>
      </c>
      <c r="AJ49" s="71"/>
      <c r="AK49" s="72"/>
      <c r="AL49" s="201" t="s">
        <v>843</v>
      </c>
      <c r="AM49" s="72"/>
      <c r="AN49" s="201">
        <v>3.764560219E9</v>
      </c>
      <c r="AO49" s="72"/>
      <c r="AP49" s="201" t="s">
        <v>1891</v>
      </c>
      <c r="AQ49" s="72"/>
      <c r="AR49" s="201" t="s">
        <v>1927</v>
      </c>
      <c r="AS49" s="72"/>
      <c r="AT49" s="226">
        <v>30000.0</v>
      </c>
      <c r="AU49" s="72"/>
      <c r="AV49" s="145" t="s">
        <v>2000</v>
      </c>
      <c r="AW49" s="71"/>
      <c r="AX49" s="72"/>
      <c r="AY49" s="201" t="s">
        <v>1923</v>
      </c>
      <c r="AZ49" s="71"/>
      <c r="BA49" s="227">
        <v>46199.0</v>
      </c>
      <c r="BB49" s="72"/>
      <c r="BC49" s="178"/>
    </row>
    <row r="50" ht="16.5" customHeight="1" outlineLevel="1">
      <c r="A50" s="178"/>
      <c r="B50" s="141" t="s">
        <v>344</v>
      </c>
      <c r="C50" s="142">
        <v>46190.73269525463</v>
      </c>
      <c r="D50" s="72"/>
      <c r="E50" s="143" t="s">
        <v>7</v>
      </c>
      <c r="F50" s="71"/>
      <c r="G50" s="143" t="s">
        <v>78</v>
      </c>
      <c r="H50" s="71"/>
      <c r="I50" s="143" t="s">
        <v>345</v>
      </c>
      <c r="J50" s="71"/>
      <c r="K50" s="71"/>
      <c r="L50" s="71"/>
      <c r="M50" s="72"/>
      <c r="N50" s="198" t="s">
        <v>346</v>
      </c>
      <c r="O50" s="72"/>
      <c r="P50" s="199">
        <v>25000.0</v>
      </c>
      <c r="Q50" s="71"/>
      <c r="R50" s="200">
        <v>0.0</v>
      </c>
      <c r="S50" s="72"/>
      <c r="T50" s="201" t="s">
        <v>75</v>
      </c>
      <c r="U50" s="72"/>
      <c r="V50" s="202" t="s">
        <v>1888</v>
      </c>
      <c r="W50" s="71"/>
      <c r="X50" s="72"/>
      <c r="Y50" s="202" t="s">
        <v>74</v>
      </c>
      <c r="Z50" s="72"/>
      <c r="AA50" s="178"/>
      <c r="AB50" s="228" t="s">
        <v>2012</v>
      </c>
      <c r="AC50" s="72"/>
      <c r="AD50" s="229">
        <v>46163.715521817125</v>
      </c>
      <c r="AE50" s="72"/>
      <c r="AF50" s="201" t="s">
        <v>2013</v>
      </c>
      <c r="AG50" s="71"/>
      <c r="AH50" s="72"/>
      <c r="AI50" s="201" t="s">
        <v>2014</v>
      </c>
      <c r="AJ50" s="71"/>
      <c r="AK50" s="72"/>
      <c r="AL50" s="201" t="s">
        <v>871</v>
      </c>
      <c r="AM50" s="72"/>
      <c r="AN50" s="201">
        <v>3.765219E9</v>
      </c>
      <c r="AO50" s="72"/>
      <c r="AP50" s="201" t="s">
        <v>1891</v>
      </c>
      <c r="AQ50" s="72"/>
      <c r="AR50" s="201" t="s">
        <v>1927</v>
      </c>
      <c r="AS50" s="72"/>
      <c r="AT50" s="226">
        <v>30000.0</v>
      </c>
      <c r="AU50" s="72"/>
      <c r="AV50" s="145" t="s">
        <v>2000</v>
      </c>
      <c r="AW50" s="71"/>
      <c r="AX50" s="72"/>
      <c r="AY50" s="201" t="s">
        <v>1923</v>
      </c>
      <c r="AZ50" s="71"/>
      <c r="BA50" s="227">
        <v>46194.0</v>
      </c>
      <c r="BB50" s="72"/>
      <c r="BC50" s="178"/>
    </row>
    <row r="51" ht="16.5" customHeight="1" outlineLevel="1">
      <c r="A51" s="178"/>
      <c r="B51" s="141" t="s">
        <v>351</v>
      </c>
      <c r="C51" s="142">
        <v>46189.897690983795</v>
      </c>
      <c r="D51" s="72"/>
      <c r="E51" s="143" t="s">
        <v>7</v>
      </c>
      <c r="F51" s="71"/>
      <c r="G51" s="143" t="s">
        <v>78</v>
      </c>
      <c r="H51" s="71"/>
      <c r="I51" s="143" t="s">
        <v>352</v>
      </c>
      <c r="J51" s="71"/>
      <c r="K51" s="71"/>
      <c r="L51" s="71"/>
      <c r="M51" s="72"/>
      <c r="N51" s="198" t="s">
        <v>353</v>
      </c>
      <c r="O51" s="72"/>
      <c r="P51" s="199">
        <v>30000.0</v>
      </c>
      <c r="Q51" s="71"/>
      <c r="R51" s="200">
        <v>0.0</v>
      </c>
      <c r="S51" s="72"/>
      <c r="T51" s="201" t="s">
        <v>75</v>
      </c>
      <c r="U51" s="72"/>
      <c r="V51" s="202" t="s">
        <v>1888</v>
      </c>
      <c r="W51" s="71"/>
      <c r="X51" s="72"/>
      <c r="Y51" s="202" t="s">
        <v>74</v>
      </c>
      <c r="Z51" s="72"/>
      <c r="AA51" s="178"/>
      <c r="AB51" s="228" t="s">
        <v>2015</v>
      </c>
      <c r="AC51" s="72"/>
      <c r="AD51" s="229">
        <v>46163.42860773148</v>
      </c>
      <c r="AE51" s="72"/>
      <c r="AF51" s="201" t="s">
        <v>2016</v>
      </c>
      <c r="AG51" s="71"/>
      <c r="AH51" s="72"/>
      <c r="AI51" s="201" t="s">
        <v>2017</v>
      </c>
      <c r="AJ51" s="71"/>
      <c r="AK51" s="72"/>
      <c r="AL51" s="201" t="s">
        <v>876</v>
      </c>
      <c r="AM51" s="72"/>
      <c r="AN51" s="201">
        <v>3.764225322E9</v>
      </c>
      <c r="AO51" s="72"/>
      <c r="AP51" s="201" t="s">
        <v>1891</v>
      </c>
      <c r="AQ51" s="72"/>
      <c r="AR51" s="201" t="s">
        <v>1927</v>
      </c>
      <c r="AS51" s="72"/>
      <c r="AT51" s="226">
        <v>30000.0</v>
      </c>
      <c r="AU51" s="72"/>
      <c r="AV51" s="145" t="s">
        <v>2000</v>
      </c>
      <c r="AW51" s="71"/>
      <c r="AX51" s="72"/>
      <c r="AY51" s="201" t="s">
        <v>1923</v>
      </c>
      <c r="AZ51" s="71"/>
      <c r="BA51" s="227">
        <v>46194.0</v>
      </c>
      <c r="BB51" s="72"/>
      <c r="BC51" s="178"/>
    </row>
    <row r="52" ht="16.5" customHeight="1" outlineLevel="1">
      <c r="A52" s="178"/>
      <c r="B52" s="141" t="s">
        <v>354</v>
      </c>
      <c r="C52" s="142">
        <v>46189.80566371528</v>
      </c>
      <c r="D52" s="72"/>
      <c r="E52" s="143" t="s">
        <v>7</v>
      </c>
      <c r="F52" s="71"/>
      <c r="G52" s="143" t="s">
        <v>78</v>
      </c>
      <c r="H52" s="71"/>
      <c r="I52" s="143" t="s">
        <v>355</v>
      </c>
      <c r="J52" s="71"/>
      <c r="K52" s="71"/>
      <c r="L52" s="71"/>
      <c r="M52" s="72"/>
      <c r="N52" s="198" t="s">
        <v>356</v>
      </c>
      <c r="O52" s="72"/>
      <c r="P52" s="199">
        <v>25000.0</v>
      </c>
      <c r="Q52" s="71"/>
      <c r="R52" s="200">
        <v>0.0</v>
      </c>
      <c r="S52" s="72"/>
      <c r="T52" s="201" t="s">
        <v>75</v>
      </c>
      <c r="U52" s="72"/>
      <c r="V52" s="202" t="s">
        <v>1888</v>
      </c>
      <c r="W52" s="71"/>
      <c r="X52" s="72"/>
      <c r="Y52" s="202" t="s">
        <v>74</v>
      </c>
      <c r="Z52" s="72"/>
      <c r="AA52" s="178"/>
      <c r="AB52" s="228" t="s">
        <v>2018</v>
      </c>
      <c r="AC52" s="72"/>
      <c r="AD52" s="229">
        <v>46161.623167199075</v>
      </c>
      <c r="AE52" s="72"/>
      <c r="AF52" s="201" t="s">
        <v>2019</v>
      </c>
      <c r="AG52" s="71"/>
      <c r="AH52" s="72"/>
      <c r="AI52" s="201" t="s">
        <v>2020</v>
      </c>
      <c r="AJ52" s="71"/>
      <c r="AK52" s="72"/>
      <c r="AL52" s="201" t="s">
        <v>897</v>
      </c>
      <c r="AM52" s="72"/>
      <c r="AN52" s="201">
        <v>3.764522088E9</v>
      </c>
      <c r="AO52" s="72"/>
      <c r="AP52" s="201" t="s">
        <v>1891</v>
      </c>
      <c r="AQ52" s="72"/>
      <c r="AR52" s="201" t="s">
        <v>1927</v>
      </c>
      <c r="AS52" s="72"/>
      <c r="AT52" s="226">
        <v>30000.0</v>
      </c>
      <c r="AU52" s="72"/>
      <c r="AV52" s="145" t="s">
        <v>1992</v>
      </c>
      <c r="AW52" s="71"/>
      <c r="AX52" s="72"/>
      <c r="AY52" s="201" t="s">
        <v>1923</v>
      </c>
      <c r="AZ52" s="71"/>
      <c r="BA52" s="227">
        <v>46192.0</v>
      </c>
      <c r="BB52" s="72"/>
      <c r="BC52" s="178"/>
    </row>
    <row r="53" ht="16.5" customHeight="1" outlineLevel="1">
      <c r="A53" s="178"/>
      <c r="B53" s="141" t="s">
        <v>357</v>
      </c>
      <c r="C53" s="142">
        <v>46189.71649708333</v>
      </c>
      <c r="D53" s="72"/>
      <c r="E53" s="143" t="s">
        <v>7</v>
      </c>
      <c r="F53" s="71"/>
      <c r="G53" s="143" t="s">
        <v>78</v>
      </c>
      <c r="H53" s="71"/>
      <c r="I53" s="143" t="s">
        <v>112</v>
      </c>
      <c r="J53" s="71"/>
      <c r="K53" s="71"/>
      <c r="L53" s="71"/>
      <c r="M53" s="72"/>
      <c r="N53" s="198" t="s">
        <v>113</v>
      </c>
      <c r="O53" s="72"/>
      <c r="P53" s="199">
        <v>25000.0</v>
      </c>
      <c r="Q53" s="71"/>
      <c r="R53" s="200">
        <v>0.0</v>
      </c>
      <c r="S53" s="72"/>
      <c r="T53" s="201" t="s">
        <v>67</v>
      </c>
      <c r="U53" s="72"/>
      <c r="V53" s="202" t="s">
        <v>1888</v>
      </c>
      <c r="W53" s="71"/>
      <c r="X53" s="72"/>
      <c r="Y53" s="202" t="s">
        <v>74</v>
      </c>
      <c r="Z53" s="72"/>
      <c r="AA53" s="178"/>
      <c r="AB53" s="228" t="s">
        <v>2021</v>
      </c>
      <c r="AC53" s="72"/>
      <c r="AD53" s="229">
        <v>46161.612281435184</v>
      </c>
      <c r="AE53" s="72"/>
      <c r="AF53" s="201" t="s">
        <v>2022</v>
      </c>
      <c r="AG53" s="71"/>
      <c r="AH53" s="72"/>
      <c r="AI53" s="201" t="s">
        <v>2023</v>
      </c>
      <c r="AJ53" s="71"/>
      <c r="AK53" s="72"/>
      <c r="AL53" s="201" t="s">
        <v>900</v>
      </c>
      <c r="AM53" s="72"/>
      <c r="AN53" s="201">
        <v>3.7650402E9</v>
      </c>
      <c r="AO53" s="72"/>
      <c r="AP53" s="201" t="s">
        <v>1894</v>
      </c>
      <c r="AQ53" s="72"/>
      <c r="AR53" s="201" t="s">
        <v>1921</v>
      </c>
      <c r="AS53" s="72"/>
      <c r="AT53" s="226">
        <v>30000.0</v>
      </c>
      <c r="AU53" s="72"/>
      <c r="AV53" s="145" t="s">
        <v>2000</v>
      </c>
      <c r="AW53" s="71"/>
      <c r="AX53" s="72"/>
      <c r="AY53" s="201" t="s">
        <v>1923</v>
      </c>
      <c r="AZ53" s="71"/>
      <c r="BA53" s="227">
        <v>46192.0</v>
      </c>
      <c r="BB53" s="72"/>
      <c r="BC53" s="178"/>
    </row>
    <row r="54" ht="16.5" customHeight="1" outlineLevel="1">
      <c r="A54" s="178"/>
      <c r="B54" s="141" t="s">
        <v>358</v>
      </c>
      <c r="C54" s="142">
        <v>46189.66429511574</v>
      </c>
      <c r="D54" s="72"/>
      <c r="E54" s="143" t="s">
        <v>7</v>
      </c>
      <c r="F54" s="71"/>
      <c r="G54" s="143" t="s">
        <v>78</v>
      </c>
      <c r="H54" s="71"/>
      <c r="I54" s="143" t="s">
        <v>359</v>
      </c>
      <c r="J54" s="71"/>
      <c r="K54" s="71"/>
      <c r="L54" s="71"/>
      <c r="M54" s="72"/>
      <c r="N54" s="198" t="s">
        <v>360</v>
      </c>
      <c r="O54" s="72"/>
      <c r="P54" s="199">
        <v>25000.0</v>
      </c>
      <c r="Q54" s="71"/>
      <c r="R54" s="200">
        <v>0.0</v>
      </c>
      <c r="S54" s="72"/>
      <c r="T54" s="201" t="s">
        <v>75</v>
      </c>
      <c r="U54" s="72"/>
      <c r="V54" s="202" t="s">
        <v>1888</v>
      </c>
      <c r="W54" s="71"/>
      <c r="X54" s="72"/>
      <c r="Y54" s="202" t="s">
        <v>74</v>
      </c>
      <c r="Z54" s="72"/>
      <c r="AA54" s="178"/>
      <c r="AB54" s="228" t="s">
        <v>2024</v>
      </c>
      <c r="AC54" s="72"/>
      <c r="AD54" s="229">
        <v>46160.78456930556</v>
      </c>
      <c r="AE54" s="72"/>
      <c r="AF54" s="201" t="s">
        <v>2025</v>
      </c>
      <c r="AG54" s="71"/>
      <c r="AH54" s="72"/>
      <c r="AI54" s="201" t="s">
        <v>2026</v>
      </c>
      <c r="AJ54" s="71"/>
      <c r="AK54" s="72"/>
      <c r="AL54" s="201" t="s">
        <v>912</v>
      </c>
      <c r="AM54" s="72"/>
      <c r="AN54" s="201">
        <v>3.764180558E9</v>
      </c>
      <c r="AO54" s="72"/>
      <c r="AP54" s="201" t="s">
        <v>1894</v>
      </c>
      <c r="AQ54" s="72"/>
      <c r="AR54" s="201" t="s">
        <v>1921</v>
      </c>
      <c r="AS54" s="72"/>
      <c r="AT54" s="226">
        <v>30000.0</v>
      </c>
      <c r="AU54" s="72"/>
      <c r="AV54" s="145" t="s">
        <v>2000</v>
      </c>
      <c r="AW54" s="71"/>
      <c r="AX54" s="72"/>
      <c r="AY54" s="201" t="s">
        <v>1923</v>
      </c>
      <c r="AZ54" s="71"/>
      <c r="BA54" s="227">
        <v>46191.0</v>
      </c>
      <c r="BB54" s="72"/>
      <c r="BC54" s="178"/>
    </row>
    <row r="55" ht="16.5" customHeight="1" outlineLevel="1">
      <c r="A55" s="178"/>
      <c r="B55" s="141" t="s">
        <v>361</v>
      </c>
      <c r="C55" s="142">
        <v>46189.603031238425</v>
      </c>
      <c r="D55" s="72"/>
      <c r="E55" s="143" t="s">
        <v>7</v>
      </c>
      <c r="F55" s="71"/>
      <c r="G55" s="143" t="s">
        <v>78</v>
      </c>
      <c r="H55" s="71"/>
      <c r="I55" s="143" t="s">
        <v>362</v>
      </c>
      <c r="J55" s="71"/>
      <c r="K55" s="71"/>
      <c r="L55" s="71"/>
      <c r="M55" s="72"/>
      <c r="N55" s="198" t="s">
        <v>363</v>
      </c>
      <c r="O55" s="72"/>
      <c r="P55" s="199">
        <v>25000.0</v>
      </c>
      <c r="Q55" s="71"/>
      <c r="R55" s="200">
        <v>0.0</v>
      </c>
      <c r="S55" s="72"/>
      <c r="T55" s="201" t="s">
        <v>75</v>
      </c>
      <c r="U55" s="72"/>
      <c r="V55" s="202" t="s">
        <v>1888</v>
      </c>
      <c r="W55" s="71"/>
      <c r="X55" s="72"/>
      <c r="Y55" s="202" t="s">
        <v>74</v>
      </c>
      <c r="Z55" s="72"/>
      <c r="AA55" s="178"/>
      <c r="AB55" s="228" t="s">
        <v>2027</v>
      </c>
      <c r="AC55" s="72"/>
      <c r="AD55" s="229">
        <v>46160.719643993056</v>
      </c>
      <c r="AE55" s="72"/>
      <c r="AF55" s="201" t="s">
        <v>2028</v>
      </c>
      <c r="AG55" s="71"/>
      <c r="AH55" s="72"/>
      <c r="AI55" s="201" t="s">
        <v>2029</v>
      </c>
      <c r="AJ55" s="71"/>
      <c r="AK55" s="72"/>
      <c r="AL55" s="201" t="s">
        <v>297</v>
      </c>
      <c r="AM55" s="72"/>
      <c r="AN55" s="201">
        <v>3.764383676E9</v>
      </c>
      <c r="AO55" s="72"/>
      <c r="AP55" s="201" t="s">
        <v>1894</v>
      </c>
      <c r="AQ55" s="72"/>
      <c r="AR55" s="201" t="s">
        <v>1921</v>
      </c>
      <c r="AS55" s="72"/>
      <c r="AT55" s="226">
        <v>30000.0</v>
      </c>
      <c r="AU55" s="72"/>
      <c r="AV55" s="145" t="s">
        <v>1931</v>
      </c>
      <c r="AW55" s="71"/>
      <c r="AX55" s="72"/>
      <c r="AY55" s="201" t="s">
        <v>1923</v>
      </c>
      <c r="AZ55" s="71"/>
      <c r="BA55" s="227">
        <v>46226.0</v>
      </c>
      <c r="BB55" s="72"/>
      <c r="BC55" s="178"/>
    </row>
    <row r="56" ht="16.5" customHeight="1" outlineLevel="1">
      <c r="A56" s="178"/>
      <c r="B56" s="141" t="s">
        <v>371</v>
      </c>
      <c r="C56" s="142">
        <v>46189.48175072917</v>
      </c>
      <c r="D56" s="72"/>
      <c r="E56" s="143" t="s">
        <v>7</v>
      </c>
      <c r="F56" s="71"/>
      <c r="G56" s="143" t="s">
        <v>78</v>
      </c>
      <c r="H56" s="71"/>
      <c r="I56" s="143" t="s">
        <v>372</v>
      </c>
      <c r="J56" s="71"/>
      <c r="K56" s="71"/>
      <c r="L56" s="71"/>
      <c r="M56" s="72"/>
      <c r="N56" s="198" t="s">
        <v>373</v>
      </c>
      <c r="O56" s="72"/>
      <c r="P56" s="199">
        <v>45000.0</v>
      </c>
      <c r="Q56" s="71"/>
      <c r="R56" s="200">
        <v>0.0</v>
      </c>
      <c r="S56" s="72"/>
      <c r="T56" s="201" t="s">
        <v>67</v>
      </c>
      <c r="U56" s="72"/>
      <c r="V56" s="202" t="s">
        <v>1888</v>
      </c>
      <c r="W56" s="71"/>
      <c r="X56" s="72"/>
      <c r="Y56" s="202" t="s">
        <v>74</v>
      </c>
      <c r="Z56" s="72"/>
      <c r="AA56" s="178"/>
      <c r="AB56" s="228" t="s">
        <v>2030</v>
      </c>
      <c r="AC56" s="72"/>
      <c r="AD56" s="229">
        <v>46156.5337324537</v>
      </c>
      <c r="AE56" s="72"/>
      <c r="AF56" s="201" t="s">
        <v>2031</v>
      </c>
      <c r="AG56" s="71"/>
      <c r="AH56" s="72"/>
      <c r="AI56" s="201" t="s">
        <v>2032</v>
      </c>
      <c r="AJ56" s="71"/>
      <c r="AK56" s="72"/>
      <c r="AL56" s="201" t="s">
        <v>343</v>
      </c>
      <c r="AM56" s="72"/>
      <c r="AN56" s="201">
        <v>3.757655568E9</v>
      </c>
      <c r="AO56" s="72"/>
      <c r="AP56" s="201" t="s">
        <v>1894</v>
      </c>
      <c r="AQ56" s="72"/>
      <c r="AR56" s="201" t="s">
        <v>1921</v>
      </c>
      <c r="AS56" s="72"/>
      <c r="AT56" s="226">
        <v>30000.0</v>
      </c>
      <c r="AU56" s="72"/>
      <c r="AV56" s="145" t="s">
        <v>1931</v>
      </c>
      <c r="AW56" s="71"/>
      <c r="AX56" s="72"/>
      <c r="AY56" s="201" t="s">
        <v>1923</v>
      </c>
      <c r="AZ56" s="71"/>
      <c r="BA56" s="227">
        <v>46221.0</v>
      </c>
      <c r="BB56" s="72"/>
      <c r="BC56" s="178"/>
    </row>
    <row r="57" ht="16.5" customHeight="1" outlineLevel="1">
      <c r="A57" s="178"/>
      <c r="B57" s="141" t="s">
        <v>385</v>
      </c>
      <c r="C57" s="142">
        <v>46185.79125332176</v>
      </c>
      <c r="D57" s="72"/>
      <c r="E57" s="143" t="s">
        <v>7</v>
      </c>
      <c r="F57" s="71"/>
      <c r="G57" s="143" t="s">
        <v>78</v>
      </c>
      <c r="H57" s="71"/>
      <c r="I57" s="143" t="s">
        <v>386</v>
      </c>
      <c r="J57" s="71"/>
      <c r="K57" s="71"/>
      <c r="L57" s="71"/>
      <c r="M57" s="72"/>
      <c r="N57" s="198" t="s">
        <v>387</v>
      </c>
      <c r="O57" s="72"/>
      <c r="P57" s="199">
        <v>25000.0</v>
      </c>
      <c r="Q57" s="71"/>
      <c r="R57" s="200">
        <v>0.0</v>
      </c>
      <c r="S57" s="72"/>
      <c r="T57" s="201" t="s">
        <v>67</v>
      </c>
      <c r="U57" s="72"/>
      <c r="V57" s="202" t="s">
        <v>1888</v>
      </c>
      <c r="W57" s="71"/>
      <c r="X57" s="72"/>
      <c r="Y57" s="202" t="s">
        <v>74</v>
      </c>
      <c r="Z57" s="72"/>
      <c r="AA57" s="178"/>
      <c r="AB57" s="228" t="s">
        <v>2033</v>
      </c>
      <c r="AC57" s="72"/>
      <c r="AD57" s="229">
        <v>46156.445156319445</v>
      </c>
      <c r="AE57" s="72"/>
      <c r="AF57" s="201" t="s">
        <v>2034</v>
      </c>
      <c r="AG57" s="71"/>
      <c r="AH57" s="72"/>
      <c r="AI57" s="201" t="s">
        <v>2035</v>
      </c>
      <c r="AJ57" s="71"/>
      <c r="AK57" s="72"/>
      <c r="AL57" s="201" t="s">
        <v>376</v>
      </c>
      <c r="AM57" s="72"/>
      <c r="AN57" s="201">
        <v>3.764535654E9</v>
      </c>
      <c r="AO57" s="72"/>
      <c r="AP57" s="201" t="s">
        <v>1894</v>
      </c>
      <c r="AQ57" s="72"/>
      <c r="AR57" s="201" t="s">
        <v>1921</v>
      </c>
      <c r="AS57" s="72"/>
      <c r="AT57" s="226">
        <v>30000.0</v>
      </c>
      <c r="AU57" s="72"/>
      <c r="AV57" s="145" t="s">
        <v>1992</v>
      </c>
      <c r="AW57" s="71"/>
      <c r="AX57" s="72"/>
      <c r="AY57" s="201" t="s">
        <v>1923</v>
      </c>
      <c r="AZ57" s="71"/>
      <c r="BA57" s="227">
        <v>46187.0</v>
      </c>
      <c r="BB57" s="72"/>
      <c r="BC57" s="178"/>
    </row>
    <row r="58" ht="16.5" customHeight="1" outlineLevel="1">
      <c r="A58" s="178"/>
      <c r="B58" s="141" t="s">
        <v>410</v>
      </c>
      <c r="C58" s="142">
        <v>46184.75737008102</v>
      </c>
      <c r="D58" s="72"/>
      <c r="E58" s="143" t="s">
        <v>7</v>
      </c>
      <c r="F58" s="71"/>
      <c r="G58" s="143" t="s">
        <v>78</v>
      </c>
      <c r="H58" s="71"/>
      <c r="I58" s="143" t="s">
        <v>411</v>
      </c>
      <c r="J58" s="71"/>
      <c r="K58" s="71"/>
      <c r="L58" s="71"/>
      <c r="M58" s="72"/>
      <c r="N58" s="198" t="s">
        <v>412</v>
      </c>
      <c r="O58" s="72"/>
      <c r="P58" s="199">
        <v>25000.0</v>
      </c>
      <c r="Q58" s="71"/>
      <c r="R58" s="200">
        <v>0.0</v>
      </c>
      <c r="S58" s="72"/>
      <c r="T58" s="201" t="s">
        <v>75</v>
      </c>
      <c r="U58" s="72"/>
      <c r="V58" s="202" t="s">
        <v>1888</v>
      </c>
      <c r="W58" s="71"/>
      <c r="X58" s="72"/>
      <c r="Y58" s="202" t="s">
        <v>74</v>
      </c>
      <c r="Z58" s="72"/>
      <c r="AA58" s="178"/>
      <c r="AB58" s="228" t="s">
        <v>2036</v>
      </c>
      <c r="AC58" s="72"/>
      <c r="AD58" s="229">
        <v>46156.44395962963</v>
      </c>
      <c r="AE58" s="72"/>
      <c r="AF58" s="201" t="s">
        <v>2037</v>
      </c>
      <c r="AG58" s="71"/>
      <c r="AH58" s="72"/>
      <c r="AI58" s="201" t="s">
        <v>2038</v>
      </c>
      <c r="AJ58" s="71"/>
      <c r="AK58" s="72"/>
      <c r="AL58" s="201" t="s">
        <v>472</v>
      </c>
      <c r="AM58" s="72"/>
      <c r="AN58" s="201">
        <v>3.764660205E9</v>
      </c>
      <c r="AO58" s="72"/>
      <c r="AP58" s="201" t="s">
        <v>1894</v>
      </c>
      <c r="AQ58" s="72"/>
      <c r="AR58" s="201" t="s">
        <v>1921</v>
      </c>
      <c r="AS58" s="72"/>
      <c r="AT58" s="226">
        <v>30000.0</v>
      </c>
      <c r="AU58" s="72"/>
      <c r="AV58" s="145" t="s">
        <v>1931</v>
      </c>
      <c r="AW58" s="71"/>
      <c r="AX58" s="72"/>
      <c r="AY58" s="201" t="s">
        <v>1923</v>
      </c>
      <c r="AZ58" s="71"/>
      <c r="BA58" s="227">
        <v>46214.0</v>
      </c>
      <c r="BB58" s="72"/>
      <c r="BC58" s="178"/>
    </row>
    <row r="59" ht="16.5" customHeight="1" outlineLevel="1">
      <c r="A59" s="178"/>
      <c r="B59" s="141" t="s">
        <v>413</v>
      </c>
      <c r="C59" s="142">
        <v>46184.74016071759</v>
      </c>
      <c r="D59" s="72"/>
      <c r="E59" s="143" t="s">
        <v>7</v>
      </c>
      <c r="F59" s="71"/>
      <c r="G59" s="143" t="s">
        <v>78</v>
      </c>
      <c r="H59" s="71"/>
      <c r="I59" s="143" t="s">
        <v>414</v>
      </c>
      <c r="J59" s="71"/>
      <c r="K59" s="71"/>
      <c r="L59" s="71"/>
      <c r="M59" s="72"/>
      <c r="N59" s="198" t="s">
        <v>415</v>
      </c>
      <c r="O59" s="72"/>
      <c r="P59" s="199">
        <v>25000.0</v>
      </c>
      <c r="Q59" s="71"/>
      <c r="R59" s="200">
        <v>0.0</v>
      </c>
      <c r="S59" s="72"/>
      <c r="T59" s="201" t="s">
        <v>75</v>
      </c>
      <c r="U59" s="72"/>
      <c r="V59" s="202" t="s">
        <v>1888</v>
      </c>
      <c r="W59" s="71"/>
      <c r="X59" s="72"/>
      <c r="Y59" s="202" t="s">
        <v>74</v>
      </c>
      <c r="Z59" s="72"/>
      <c r="AA59" s="178"/>
      <c r="AB59" s="228" t="s">
        <v>2039</v>
      </c>
      <c r="AC59" s="72"/>
      <c r="AD59" s="229">
        <v>46155.7502149537</v>
      </c>
      <c r="AE59" s="72"/>
      <c r="AF59" s="201" t="s">
        <v>2019</v>
      </c>
      <c r="AG59" s="71"/>
      <c r="AH59" s="72"/>
      <c r="AI59" s="201" t="s">
        <v>2040</v>
      </c>
      <c r="AJ59" s="71"/>
      <c r="AK59" s="72"/>
      <c r="AL59" s="201" t="s">
        <v>2041</v>
      </c>
      <c r="AM59" s="72"/>
      <c r="AN59" s="201">
        <v>3.764125381E9</v>
      </c>
      <c r="AO59" s="72"/>
      <c r="AP59" s="201" t="s">
        <v>1894</v>
      </c>
      <c r="AQ59" s="72"/>
      <c r="AR59" s="201" t="s">
        <v>1921</v>
      </c>
      <c r="AS59" s="72"/>
      <c r="AT59" s="226">
        <v>30000.0</v>
      </c>
      <c r="AU59" s="72"/>
      <c r="AV59" s="145" t="s">
        <v>1992</v>
      </c>
      <c r="AW59" s="71"/>
      <c r="AX59" s="72"/>
      <c r="AY59" s="201" t="s">
        <v>1923</v>
      </c>
      <c r="AZ59" s="71"/>
      <c r="BA59" s="145" t="s">
        <v>1993</v>
      </c>
      <c r="BB59" s="72"/>
      <c r="BC59" s="178"/>
    </row>
    <row r="60" ht="16.5" customHeight="1" outlineLevel="1">
      <c r="A60" s="178"/>
      <c r="B60" s="141" t="s">
        <v>416</v>
      </c>
      <c r="C60" s="142">
        <v>46184.731874386576</v>
      </c>
      <c r="D60" s="72"/>
      <c r="E60" s="143" t="s">
        <v>7</v>
      </c>
      <c r="F60" s="71"/>
      <c r="G60" s="143" t="s">
        <v>78</v>
      </c>
      <c r="H60" s="71"/>
      <c r="I60" s="143" t="s">
        <v>417</v>
      </c>
      <c r="J60" s="71"/>
      <c r="K60" s="71"/>
      <c r="L60" s="71"/>
      <c r="M60" s="72"/>
      <c r="N60" s="198" t="s">
        <v>418</v>
      </c>
      <c r="O60" s="72"/>
      <c r="P60" s="199">
        <v>25000.0</v>
      </c>
      <c r="Q60" s="71"/>
      <c r="R60" s="200">
        <v>0.0</v>
      </c>
      <c r="S60" s="72"/>
      <c r="T60" s="201" t="s">
        <v>75</v>
      </c>
      <c r="U60" s="72"/>
      <c r="V60" s="202" t="s">
        <v>1888</v>
      </c>
      <c r="W60" s="71"/>
      <c r="X60" s="72"/>
      <c r="Y60" s="202" t="s">
        <v>74</v>
      </c>
      <c r="Z60" s="72"/>
      <c r="AA60" s="178"/>
      <c r="AB60" s="228" t="s">
        <v>2042</v>
      </c>
      <c r="AC60" s="72"/>
      <c r="AD60" s="229">
        <v>46154.62084826389</v>
      </c>
      <c r="AE60" s="72"/>
      <c r="AF60" s="201" t="s">
        <v>2043</v>
      </c>
      <c r="AG60" s="71"/>
      <c r="AH60" s="72"/>
      <c r="AI60" s="201" t="s">
        <v>2044</v>
      </c>
      <c r="AJ60" s="71"/>
      <c r="AK60" s="72"/>
      <c r="AL60" s="201" t="s">
        <v>995</v>
      </c>
      <c r="AM60" s="72"/>
      <c r="AN60" s="201">
        <v>3.764264094E9</v>
      </c>
      <c r="AO60" s="72"/>
      <c r="AP60" s="201" t="s">
        <v>1891</v>
      </c>
      <c r="AQ60" s="72"/>
      <c r="AR60" s="201" t="s">
        <v>1921</v>
      </c>
      <c r="AS60" s="72"/>
      <c r="AT60" s="226">
        <v>35000.0</v>
      </c>
      <c r="AU60" s="72"/>
      <c r="AV60" s="145" t="s">
        <v>2000</v>
      </c>
      <c r="AW60" s="71"/>
      <c r="AX60" s="72"/>
      <c r="AY60" s="201" t="s">
        <v>1923</v>
      </c>
      <c r="AZ60" s="71"/>
      <c r="BA60" s="227">
        <v>46185.0</v>
      </c>
      <c r="BB60" s="72"/>
      <c r="BC60" s="178"/>
    </row>
    <row r="61" ht="16.5" customHeight="1" outlineLevel="1">
      <c r="A61" s="178"/>
      <c r="B61" s="141" t="s">
        <v>426</v>
      </c>
      <c r="C61" s="142">
        <v>46183.95064711805</v>
      </c>
      <c r="D61" s="72"/>
      <c r="E61" s="143" t="s">
        <v>7</v>
      </c>
      <c r="F61" s="71"/>
      <c r="G61" s="143" t="s">
        <v>78</v>
      </c>
      <c r="H61" s="71"/>
      <c r="I61" s="143" t="s">
        <v>427</v>
      </c>
      <c r="J61" s="71"/>
      <c r="K61" s="71"/>
      <c r="L61" s="71"/>
      <c r="M61" s="72"/>
      <c r="N61" s="198" t="s">
        <v>428</v>
      </c>
      <c r="O61" s="72"/>
      <c r="P61" s="199">
        <v>30000.0</v>
      </c>
      <c r="Q61" s="71"/>
      <c r="R61" s="200">
        <v>0.0</v>
      </c>
      <c r="S61" s="72"/>
      <c r="T61" s="201" t="s">
        <v>67</v>
      </c>
      <c r="U61" s="72"/>
      <c r="V61" s="202" t="s">
        <v>1888</v>
      </c>
      <c r="W61" s="71"/>
      <c r="X61" s="72"/>
      <c r="Y61" s="202" t="s">
        <v>74</v>
      </c>
      <c r="Z61" s="72"/>
      <c r="AA61" s="178"/>
      <c r="AB61" s="228" t="s">
        <v>2045</v>
      </c>
      <c r="AC61" s="72"/>
      <c r="AD61" s="229">
        <v>46153.796579131944</v>
      </c>
      <c r="AE61" s="72"/>
      <c r="AF61" s="201" t="s">
        <v>2046</v>
      </c>
      <c r="AG61" s="71"/>
      <c r="AH61" s="72"/>
      <c r="AI61" s="201" t="s">
        <v>2047</v>
      </c>
      <c r="AJ61" s="71"/>
      <c r="AK61" s="72"/>
      <c r="AL61" s="201" t="s">
        <v>442</v>
      </c>
      <c r="AM61" s="72"/>
      <c r="AN61" s="201">
        <v>3.764174048E9</v>
      </c>
      <c r="AO61" s="72"/>
      <c r="AP61" s="201" t="s">
        <v>1891</v>
      </c>
      <c r="AQ61" s="72"/>
      <c r="AR61" s="201" t="s">
        <v>1927</v>
      </c>
      <c r="AS61" s="72"/>
      <c r="AT61" s="226">
        <v>30000.0</v>
      </c>
      <c r="AU61" s="72"/>
      <c r="AV61" s="145" t="s">
        <v>1931</v>
      </c>
      <c r="AW61" s="71"/>
      <c r="AX61" s="72"/>
      <c r="AY61" s="201" t="s">
        <v>1923</v>
      </c>
      <c r="AZ61" s="71"/>
      <c r="BA61" s="227">
        <v>46214.0</v>
      </c>
      <c r="BB61" s="72"/>
      <c r="BC61" s="178"/>
    </row>
    <row r="62" ht="16.5" customHeight="1" outlineLevel="1">
      <c r="A62" s="178"/>
      <c r="B62" s="141" t="s">
        <v>429</v>
      </c>
      <c r="C62" s="142">
        <v>46183.88033667824</v>
      </c>
      <c r="D62" s="72"/>
      <c r="E62" s="143" t="s">
        <v>7</v>
      </c>
      <c r="F62" s="71"/>
      <c r="G62" s="143" t="s">
        <v>78</v>
      </c>
      <c r="H62" s="71"/>
      <c r="I62" s="143" t="s">
        <v>430</v>
      </c>
      <c r="J62" s="71"/>
      <c r="K62" s="71"/>
      <c r="L62" s="71"/>
      <c r="M62" s="72"/>
      <c r="N62" s="198" t="s">
        <v>431</v>
      </c>
      <c r="O62" s="72"/>
      <c r="P62" s="199">
        <v>25000.0</v>
      </c>
      <c r="Q62" s="71"/>
      <c r="R62" s="200">
        <v>0.0</v>
      </c>
      <c r="S62" s="72"/>
      <c r="T62" s="201" t="s">
        <v>67</v>
      </c>
      <c r="U62" s="72"/>
      <c r="V62" s="202" t="s">
        <v>1888</v>
      </c>
      <c r="W62" s="71"/>
      <c r="X62" s="72"/>
      <c r="Y62" s="202" t="s">
        <v>74</v>
      </c>
      <c r="Z62" s="72"/>
      <c r="AA62" s="178"/>
      <c r="AB62" s="228" t="s">
        <v>2048</v>
      </c>
      <c r="AC62" s="72"/>
      <c r="AD62" s="229">
        <v>46153.63486208333</v>
      </c>
      <c r="AE62" s="72"/>
      <c r="AF62" s="201" t="s">
        <v>2049</v>
      </c>
      <c r="AG62" s="71"/>
      <c r="AH62" s="72"/>
      <c r="AI62" s="201" t="s">
        <v>2050</v>
      </c>
      <c r="AJ62" s="71"/>
      <c r="AK62" s="72"/>
      <c r="AL62" s="201" t="s">
        <v>189</v>
      </c>
      <c r="AM62" s="72"/>
      <c r="AN62" s="201">
        <v>3.76519214E9</v>
      </c>
      <c r="AO62" s="72"/>
      <c r="AP62" s="201" t="s">
        <v>1894</v>
      </c>
      <c r="AQ62" s="72"/>
      <c r="AR62" s="201" t="s">
        <v>1921</v>
      </c>
      <c r="AS62" s="72"/>
      <c r="AT62" s="226">
        <v>30000.0</v>
      </c>
      <c r="AU62" s="72"/>
      <c r="AV62" s="145" t="s">
        <v>1931</v>
      </c>
      <c r="AW62" s="71"/>
      <c r="AX62" s="72"/>
      <c r="AY62" s="201" t="s">
        <v>1923</v>
      </c>
      <c r="AZ62" s="71"/>
      <c r="BA62" s="227">
        <v>46233.0</v>
      </c>
      <c r="BB62" s="72"/>
      <c r="BC62" s="178"/>
    </row>
    <row r="63" ht="16.5" customHeight="1" outlineLevel="1">
      <c r="A63" s="178"/>
      <c r="B63" s="141" t="s">
        <v>432</v>
      </c>
      <c r="C63" s="142">
        <v>46183.87936827546</v>
      </c>
      <c r="D63" s="72"/>
      <c r="E63" s="143" t="s">
        <v>7</v>
      </c>
      <c r="F63" s="71"/>
      <c r="G63" s="143" t="s">
        <v>78</v>
      </c>
      <c r="H63" s="71"/>
      <c r="I63" s="143" t="s">
        <v>433</v>
      </c>
      <c r="J63" s="71"/>
      <c r="K63" s="71"/>
      <c r="L63" s="71"/>
      <c r="M63" s="72"/>
      <c r="N63" s="198" t="s">
        <v>434</v>
      </c>
      <c r="O63" s="72"/>
      <c r="P63" s="199">
        <v>25000.0</v>
      </c>
      <c r="Q63" s="71"/>
      <c r="R63" s="200">
        <v>0.0</v>
      </c>
      <c r="S63" s="72"/>
      <c r="T63" s="201" t="s">
        <v>75</v>
      </c>
      <c r="U63" s="72"/>
      <c r="V63" s="202" t="s">
        <v>1888</v>
      </c>
      <c r="W63" s="71"/>
      <c r="X63" s="72"/>
      <c r="Y63" s="202" t="s">
        <v>74</v>
      </c>
      <c r="Z63" s="72"/>
      <c r="AA63" s="178"/>
      <c r="AB63" s="228" t="s">
        <v>2051</v>
      </c>
      <c r="AC63" s="72"/>
      <c r="AD63" s="229">
        <v>46149.7384385301</v>
      </c>
      <c r="AE63" s="72"/>
      <c r="AF63" s="201" t="s">
        <v>2052</v>
      </c>
      <c r="AG63" s="71"/>
      <c r="AH63" s="72"/>
      <c r="AI63" s="201" t="s">
        <v>2053</v>
      </c>
      <c r="AJ63" s="71"/>
      <c r="AK63" s="72"/>
      <c r="AL63" s="201" t="s">
        <v>103</v>
      </c>
      <c r="AM63" s="72"/>
      <c r="AN63" s="201">
        <v>3.764187013E9</v>
      </c>
      <c r="AO63" s="72"/>
      <c r="AP63" s="201" t="s">
        <v>1891</v>
      </c>
      <c r="AQ63" s="72"/>
      <c r="AR63" s="201" t="s">
        <v>1927</v>
      </c>
      <c r="AS63" s="72"/>
      <c r="AT63" s="226">
        <v>30000.0</v>
      </c>
      <c r="AU63" s="72"/>
      <c r="AV63" s="145" t="s">
        <v>1931</v>
      </c>
      <c r="AW63" s="71"/>
      <c r="AX63" s="72"/>
      <c r="AY63" s="201" t="s">
        <v>1923</v>
      </c>
      <c r="AZ63" s="71"/>
      <c r="BA63" s="227">
        <v>46236.0</v>
      </c>
      <c r="BB63" s="72"/>
      <c r="BC63" s="178"/>
    </row>
    <row r="64" ht="16.5" customHeight="1" outlineLevel="1">
      <c r="A64" s="178"/>
      <c r="B64" s="141" t="s">
        <v>437</v>
      </c>
      <c r="C64" s="142">
        <v>46183.77527702546</v>
      </c>
      <c r="D64" s="72"/>
      <c r="E64" s="143" t="s">
        <v>7</v>
      </c>
      <c r="F64" s="71"/>
      <c r="G64" s="143" t="s">
        <v>78</v>
      </c>
      <c r="H64" s="71"/>
      <c r="I64" s="143" t="s">
        <v>438</v>
      </c>
      <c r="J64" s="71"/>
      <c r="K64" s="71"/>
      <c r="L64" s="71"/>
      <c r="M64" s="72"/>
      <c r="N64" s="198" t="s">
        <v>439</v>
      </c>
      <c r="O64" s="72"/>
      <c r="P64" s="199">
        <v>0.0</v>
      </c>
      <c r="Q64" s="71"/>
      <c r="R64" s="200">
        <v>0.0</v>
      </c>
      <c r="S64" s="72"/>
      <c r="T64" s="201" t="s">
        <v>67</v>
      </c>
      <c r="U64" s="72"/>
      <c r="V64" s="202" t="s">
        <v>1888</v>
      </c>
      <c r="W64" s="71"/>
      <c r="X64" s="72"/>
      <c r="Y64" s="202" t="s">
        <v>74</v>
      </c>
      <c r="Z64" s="72"/>
      <c r="AA64" s="178"/>
      <c r="AB64" s="228" t="s">
        <v>2054</v>
      </c>
      <c r="AC64" s="72"/>
      <c r="AD64" s="229">
        <v>46149.7300525</v>
      </c>
      <c r="AE64" s="72"/>
      <c r="AF64" s="201" t="s">
        <v>1967</v>
      </c>
      <c r="AG64" s="71"/>
      <c r="AH64" s="72"/>
      <c r="AI64" s="201" t="s">
        <v>1946</v>
      </c>
      <c r="AJ64" s="71"/>
      <c r="AK64" s="72"/>
      <c r="AL64" s="201" t="s">
        <v>107</v>
      </c>
      <c r="AM64" s="72"/>
      <c r="AN64" s="201">
        <v>3.764165515E9</v>
      </c>
      <c r="AO64" s="72"/>
      <c r="AP64" s="201" t="s">
        <v>1891</v>
      </c>
      <c r="AQ64" s="72"/>
      <c r="AR64" s="201" t="s">
        <v>1927</v>
      </c>
      <c r="AS64" s="72"/>
      <c r="AT64" s="226">
        <v>30000.0</v>
      </c>
      <c r="AU64" s="72"/>
      <c r="AV64" s="145" t="s">
        <v>1931</v>
      </c>
      <c r="AW64" s="71"/>
      <c r="AX64" s="72"/>
      <c r="AY64" s="201" t="s">
        <v>1923</v>
      </c>
      <c r="AZ64" s="71"/>
      <c r="BA64" s="227">
        <v>46236.0</v>
      </c>
      <c r="BB64" s="72"/>
      <c r="BC64" s="178"/>
    </row>
    <row r="65" ht="16.5" customHeight="1" outlineLevel="1">
      <c r="A65" s="178"/>
      <c r="B65" s="141" t="s">
        <v>440</v>
      </c>
      <c r="C65" s="142">
        <v>46183.74233732639</v>
      </c>
      <c r="D65" s="72"/>
      <c r="E65" s="143" t="s">
        <v>7</v>
      </c>
      <c r="F65" s="71"/>
      <c r="G65" s="143" t="s">
        <v>78</v>
      </c>
      <c r="H65" s="71"/>
      <c r="I65" s="143" t="s">
        <v>441</v>
      </c>
      <c r="J65" s="71"/>
      <c r="K65" s="71"/>
      <c r="L65" s="71"/>
      <c r="M65" s="72"/>
      <c r="N65" s="198" t="s">
        <v>442</v>
      </c>
      <c r="O65" s="72"/>
      <c r="P65" s="199">
        <v>25000.0</v>
      </c>
      <c r="Q65" s="71"/>
      <c r="R65" s="200">
        <v>0.0</v>
      </c>
      <c r="S65" s="72"/>
      <c r="T65" s="201" t="s">
        <v>75</v>
      </c>
      <c r="U65" s="72"/>
      <c r="V65" s="202" t="s">
        <v>1888</v>
      </c>
      <c r="W65" s="71"/>
      <c r="X65" s="72"/>
      <c r="Y65" s="202" t="s">
        <v>74</v>
      </c>
      <c r="Z65" s="72"/>
      <c r="AA65" s="178"/>
      <c r="AB65" s="228" t="s">
        <v>2055</v>
      </c>
      <c r="AC65" s="72"/>
      <c r="AD65" s="229">
        <v>46148.80048292824</v>
      </c>
      <c r="AE65" s="72"/>
      <c r="AF65" s="201" t="s">
        <v>2056</v>
      </c>
      <c r="AG65" s="71"/>
      <c r="AH65" s="72"/>
      <c r="AI65" s="201" t="s">
        <v>2029</v>
      </c>
      <c r="AJ65" s="71"/>
      <c r="AK65" s="72"/>
      <c r="AL65" s="201" t="s">
        <v>630</v>
      </c>
      <c r="AM65" s="72"/>
      <c r="AN65" s="201">
        <v>3.764117383E9</v>
      </c>
      <c r="AO65" s="72"/>
      <c r="AP65" s="201" t="s">
        <v>1891</v>
      </c>
      <c r="AQ65" s="72"/>
      <c r="AR65" s="201" t="s">
        <v>1927</v>
      </c>
      <c r="AS65" s="72"/>
      <c r="AT65" s="226">
        <v>30000.0</v>
      </c>
      <c r="AU65" s="72"/>
      <c r="AV65" s="145" t="s">
        <v>1931</v>
      </c>
      <c r="AW65" s="71"/>
      <c r="AX65" s="72"/>
      <c r="AY65" s="201" t="s">
        <v>1923</v>
      </c>
      <c r="AZ65" s="71"/>
      <c r="BA65" s="227">
        <v>46207.0</v>
      </c>
      <c r="BB65" s="72"/>
      <c r="BC65" s="178"/>
    </row>
    <row r="66" ht="16.5" customHeight="1" outlineLevel="1">
      <c r="A66" s="178"/>
      <c r="B66" s="141" t="s">
        <v>443</v>
      </c>
      <c r="C66" s="142">
        <v>46183.741309363424</v>
      </c>
      <c r="D66" s="72"/>
      <c r="E66" s="143" t="s">
        <v>7</v>
      </c>
      <c r="F66" s="71"/>
      <c r="G66" s="143" t="s">
        <v>78</v>
      </c>
      <c r="H66" s="71"/>
      <c r="I66" s="143" t="s">
        <v>444</v>
      </c>
      <c r="J66" s="71"/>
      <c r="K66" s="71"/>
      <c r="L66" s="71"/>
      <c r="M66" s="72"/>
      <c r="N66" s="198" t="s">
        <v>445</v>
      </c>
      <c r="O66" s="72"/>
      <c r="P66" s="199">
        <v>25000.0</v>
      </c>
      <c r="Q66" s="71"/>
      <c r="R66" s="200">
        <v>0.0</v>
      </c>
      <c r="S66" s="72"/>
      <c r="T66" s="201" t="s">
        <v>75</v>
      </c>
      <c r="U66" s="72"/>
      <c r="V66" s="202" t="s">
        <v>1888</v>
      </c>
      <c r="W66" s="71"/>
      <c r="X66" s="72"/>
      <c r="Y66" s="202" t="s">
        <v>74</v>
      </c>
      <c r="Z66" s="72"/>
      <c r="AA66" s="178"/>
      <c r="AB66" s="228" t="s">
        <v>2057</v>
      </c>
      <c r="AC66" s="72"/>
      <c r="AD66" s="229">
        <v>46148.729133506946</v>
      </c>
      <c r="AE66" s="72"/>
      <c r="AF66" s="201" t="s">
        <v>2058</v>
      </c>
      <c r="AG66" s="71"/>
      <c r="AH66" s="72"/>
      <c r="AI66" s="201" t="s">
        <v>2059</v>
      </c>
      <c r="AJ66" s="71"/>
      <c r="AK66" s="72"/>
      <c r="AL66" s="201" t="s">
        <v>1074</v>
      </c>
      <c r="AM66" s="72"/>
      <c r="AN66" s="201">
        <v>3.764164504E9</v>
      </c>
      <c r="AO66" s="72"/>
      <c r="AP66" s="201" t="s">
        <v>1891</v>
      </c>
      <c r="AQ66" s="72"/>
      <c r="AR66" s="201" t="s">
        <v>1927</v>
      </c>
      <c r="AS66" s="72"/>
      <c r="AT66" s="226">
        <v>30000.0</v>
      </c>
      <c r="AU66" s="72"/>
      <c r="AV66" s="145" t="s">
        <v>2000</v>
      </c>
      <c r="AW66" s="71"/>
      <c r="AX66" s="72"/>
      <c r="AY66" s="201" t="s">
        <v>1923</v>
      </c>
      <c r="AZ66" s="71"/>
      <c r="BA66" s="227">
        <v>46179.0</v>
      </c>
      <c r="BB66" s="72"/>
      <c r="BC66" s="178"/>
    </row>
    <row r="67" ht="16.5" customHeight="1" outlineLevel="1">
      <c r="A67" s="178"/>
      <c r="B67" s="141" t="s">
        <v>458</v>
      </c>
      <c r="C67" s="142">
        <v>46183.67593164352</v>
      </c>
      <c r="D67" s="72"/>
      <c r="E67" s="143" t="s">
        <v>7</v>
      </c>
      <c r="F67" s="71"/>
      <c r="G67" s="143" t="s">
        <v>78</v>
      </c>
      <c r="H67" s="71"/>
      <c r="I67" s="143" t="s">
        <v>459</v>
      </c>
      <c r="J67" s="71"/>
      <c r="K67" s="71"/>
      <c r="L67" s="71"/>
      <c r="M67" s="72"/>
      <c r="N67" s="198" t="s">
        <v>460</v>
      </c>
      <c r="O67" s="72"/>
      <c r="P67" s="199">
        <v>25000.0</v>
      </c>
      <c r="Q67" s="71"/>
      <c r="R67" s="200">
        <v>0.0</v>
      </c>
      <c r="S67" s="72"/>
      <c r="T67" s="201" t="s">
        <v>75</v>
      </c>
      <c r="U67" s="72"/>
      <c r="V67" s="202" t="s">
        <v>1888</v>
      </c>
      <c r="W67" s="71"/>
      <c r="X67" s="72"/>
      <c r="Y67" s="202" t="s">
        <v>74</v>
      </c>
      <c r="Z67" s="72"/>
      <c r="AA67" s="178"/>
      <c r="AB67" s="228" t="s">
        <v>2060</v>
      </c>
      <c r="AC67" s="72"/>
      <c r="AD67" s="229">
        <v>46147.74024846064</v>
      </c>
      <c r="AE67" s="72"/>
      <c r="AF67" s="201" t="s">
        <v>2061</v>
      </c>
      <c r="AG67" s="71"/>
      <c r="AH67" s="72"/>
      <c r="AI67" s="201" t="s">
        <v>2062</v>
      </c>
      <c r="AJ67" s="71"/>
      <c r="AK67" s="72"/>
      <c r="AL67" s="201" t="s">
        <v>360</v>
      </c>
      <c r="AM67" s="72"/>
      <c r="AN67" s="201">
        <v>3.764742913E9</v>
      </c>
      <c r="AO67" s="72"/>
      <c r="AP67" s="201" t="s">
        <v>1891</v>
      </c>
      <c r="AQ67" s="72"/>
      <c r="AR67" s="201" t="s">
        <v>1927</v>
      </c>
      <c r="AS67" s="72"/>
      <c r="AT67" s="226">
        <v>30000.0</v>
      </c>
      <c r="AU67" s="72"/>
      <c r="AV67" s="145" t="s">
        <v>1931</v>
      </c>
      <c r="AW67" s="71"/>
      <c r="AX67" s="72"/>
      <c r="AY67" s="201" t="s">
        <v>1923</v>
      </c>
      <c r="AZ67" s="71"/>
      <c r="BA67" s="227">
        <v>46220.0</v>
      </c>
      <c r="BB67" s="72"/>
      <c r="BC67" s="178"/>
    </row>
    <row r="68" ht="16.5" customHeight="1" outlineLevel="1">
      <c r="A68" s="178"/>
      <c r="B68" s="141" t="s">
        <v>461</v>
      </c>
      <c r="C68" s="142">
        <v>46183.674260162035</v>
      </c>
      <c r="D68" s="72"/>
      <c r="E68" s="143" t="s">
        <v>7</v>
      </c>
      <c r="F68" s="71"/>
      <c r="G68" s="143" t="s">
        <v>78</v>
      </c>
      <c r="H68" s="71"/>
      <c r="I68" s="143" t="s">
        <v>462</v>
      </c>
      <c r="J68" s="71"/>
      <c r="K68" s="71"/>
      <c r="L68" s="71"/>
      <c r="M68" s="72"/>
      <c r="N68" s="198" t="s">
        <v>463</v>
      </c>
      <c r="O68" s="72"/>
      <c r="P68" s="199">
        <v>25000.0</v>
      </c>
      <c r="Q68" s="71"/>
      <c r="R68" s="200">
        <v>0.0</v>
      </c>
      <c r="S68" s="72"/>
      <c r="T68" s="201" t="s">
        <v>75</v>
      </c>
      <c r="U68" s="72"/>
      <c r="V68" s="202" t="s">
        <v>1888</v>
      </c>
      <c r="W68" s="71"/>
      <c r="X68" s="72"/>
      <c r="Y68" s="202" t="s">
        <v>74</v>
      </c>
      <c r="Z68" s="72"/>
      <c r="AA68" s="178"/>
      <c r="AB68" s="228" t="s">
        <v>2063</v>
      </c>
      <c r="AC68" s="72"/>
      <c r="AD68" s="229">
        <v>46147.73885657407</v>
      </c>
      <c r="AE68" s="72"/>
      <c r="AF68" s="201" t="s">
        <v>2064</v>
      </c>
      <c r="AG68" s="71"/>
      <c r="AH68" s="72"/>
      <c r="AI68" s="201" t="s">
        <v>2065</v>
      </c>
      <c r="AJ68" s="71"/>
      <c r="AK68" s="72"/>
      <c r="AL68" s="201" t="s">
        <v>992</v>
      </c>
      <c r="AM68" s="72"/>
      <c r="AN68" s="201">
        <v>3.764317179E9</v>
      </c>
      <c r="AO68" s="72"/>
      <c r="AP68" s="201" t="s">
        <v>1891</v>
      </c>
      <c r="AQ68" s="72"/>
      <c r="AR68" s="201" t="s">
        <v>1927</v>
      </c>
      <c r="AS68" s="72"/>
      <c r="AT68" s="226">
        <v>30000.0</v>
      </c>
      <c r="AU68" s="72"/>
      <c r="AV68" s="145" t="s">
        <v>2000</v>
      </c>
      <c r="AW68" s="71"/>
      <c r="AX68" s="72"/>
      <c r="AY68" s="201" t="s">
        <v>1923</v>
      </c>
      <c r="AZ68" s="71"/>
      <c r="BA68" s="227">
        <v>46185.0</v>
      </c>
      <c r="BB68" s="72"/>
      <c r="BC68" s="178"/>
    </row>
    <row r="69" ht="16.5" customHeight="1" outlineLevel="1">
      <c r="A69" s="178"/>
      <c r="B69" s="141" t="s">
        <v>464</v>
      </c>
      <c r="C69" s="142">
        <v>46183.673287604164</v>
      </c>
      <c r="D69" s="72"/>
      <c r="E69" s="143" t="s">
        <v>7</v>
      </c>
      <c r="F69" s="71"/>
      <c r="G69" s="143" t="s">
        <v>78</v>
      </c>
      <c r="H69" s="71"/>
      <c r="I69" s="143" t="s">
        <v>465</v>
      </c>
      <c r="J69" s="71"/>
      <c r="K69" s="71"/>
      <c r="L69" s="71"/>
      <c r="M69" s="72"/>
      <c r="N69" s="198" t="s">
        <v>466</v>
      </c>
      <c r="O69" s="72"/>
      <c r="P69" s="199">
        <v>25000.0</v>
      </c>
      <c r="Q69" s="71"/>
      <c r="R69" s="200">
        <v>0.0</v>
      </c>
      <c r="S69" s="72"/>
      <c r="T69" s="201" t="s">
        <v>75</v>
      </c>
      <c r="U69" s="72"/>
      <c r="V69" s="202" t="s">
        <v>1888</v>
      </c>
      <c r="W69" s="71"/>
      <c r="X69" s="72"/>
      <c r="Y69" s="202" t="s">
        <v>74</v>
      </c>
      <c r="Z69" s="72"/>
      <c r="AA69" s="178"/>
      <c r="AB69" s="228" t="s">
        <v>2066</v>
      </c>
      <c r="AC69" s="72"/>
      <c r="AD69" s="229">
        <v>46147.73785613426</v>
      </c>
      <c r="AE69" s="72"/>
      <c r="AF69" s="201" t="s">
        <v>2067</v>
      </c>
      <c r="AG69" s="71"/>
      <c r="AH69" s="72"/>
      <c r="AI69" s="201" t="s">
        <v>2068</v>
      </c>
      <c r="AJ69" s="71"/>
      <c r="AK69" s="72"/>
      <c r="AL69" s="201" t="s">
        <v>418</v>
      </c>
      <c r="AM69" s="72"/>
      <c r="AN69" s="201">
        <v>3.757417785E9</v>
      </c>
      <c r="AO69" s="72"/>
      <c r="AP69" s="201" t="s">
        <v>1894</v>
      </c>
      <c r="AQ69" s="72"/>
      <c r="AR69" s="201" t="s">
        <v>1921</v>
      </c>
      <c r="AS69" s="72"/>
      <c r="AT69" s="226">
        <v>30000.0</v>
      </c>
      <c r="AU69" s="72"/>
      <c r="AV69" s="145" t="s">
        <v>1931</v>
      </c>
      <c r="AW69" s="71"/>
      <c r="AX69" s="72"/>
      <c r="AY69" s="201" t="s">
        <v>1923</v>
      </c>
      <c r="AZ69" s="71"/>
      <c r="BA69" s="227">
        <v>46215.0</v>
      </c>
      <c r="BB69" s="72"/>
      <c r="BC69" s="178"/>
    </row>
    <row r="70" ht="16.5" customHeight="1" outlineLevel="1">
      <c r="A70" s="178"/>
      <c r="B70" s="141" t="s">
        <v>467</v>
      </c>
      <c r="C70" s="142">
        <v>46183.66460153935</v>
      </c>
      <c r="D70" s="72"/>
      <c r="E70" s="143" t="s">
        <v>7</v>
      </c>
      <c r="F70" s="71"/>
      <c r="G70" s="143" t="s">
        <v>78</v>
      </c>
      <c r="H70" s="71"/>
      <c r="I70" s="143" t="s">
        <v>468</v>
      </c>
      <c r="J70" s="71"/>
      <c r="K70" s="71"/>
      <c r="L70" s="71"/>
      <c r="M70" s="72"/>
      <c r="N70" s="198" t="s">
        <v>469</v>
      </c>
      <c r="O70" s="72"/>
      <c r="P70" s="199">
        <v>25000.0</v>
      </c>
      <c r="Q70" s="71"/>
      <c r="R70" s="200">
        <v>0.0</v>
      </c>
      <c r="S70" s="72"/>
      <c r="T70" s="201" t="s">
        <v>75</v>
      </c>
      <c r="U70" s="72"/>
      <c r="V70" s="202" t="s">
        <v>1888</v>
      </c>
      <c r="W70" s="71"/>
      <c r="X70" s="72"/>
      <c r="Y70" s="202" t="s">
        <v>74</v>
      </c>
      <c r="Z70" s="72"/>
      <c r="AA70" s="178"/>
      <c r="AB70" s="228" t="s">
        <v>2069</v>
      </c>
      <c r="AC70" s="72"/>
      <c r="AD70" s="229">
        <v>46147.73204688657</v>
      </c>
      <c r="AE70" s="72"/>
      <c r="AF70" s="201" t="s">
        <v>2070</v>
      </c>
      <c r="AG70" s="71"/>
      <c r="AH70" s="72"/>
      <c r="AI70" s="201" t="s">
        <v>2068</v>
      </c>
      <c r="AJ70" s="71"/>
      <c r="AK70" s="72"/>
      <c r="AL70" s="201" t="s">
        <v>415</v>
      </c>
      <c r="AM70" s="72"/>
      <c r="AN70" s="201">
        <v>3.764687148E9</v>
      </c>
      <c r="AO70" s="72"/>
      <c r="AP70" s="201" t="s">
        <v>1891</v>
      </c>
      <c r="AQ70" s="72"/>
      <c r="AR70" s="201" t="s">
        <v>1927</v>
      </c>
      <c r="AS70" s="72"/>
      <c r="AT70" s="226">
        <v>30000.0</v>
      </c>
      <c r="AU70" s="72"/>
      <c r="AV70" s="145" t="s">
        <v>1931</v>
      </c>
      <c r="AW70" s="71"/>
      <c r="AX70" s="72"/>
      <c r="AY70" s="201" t="s">
        <v>1923</v>
      </c>
      <c r="AZ70" s="71"/>
      <c r="BA70" s="227">
        <v>46215.0</v>
      </c>
      <c r="BB70" s="72"/>
      <c r="BC70" s="178"/>
    </row>
    <row r="71" ht="16.5" customHeight="1" outlineLevel="1">
      <c r="A71" s="178"/>
      <c r="B71" s="141" t="s">
        <v>470</v>
      </c>
      <c r="C71" s="142">
        <v>46183.53519540509</v>
      </c>
      <c r="D71" s="72"/>
      <c r="E71" s="143" t="s">
        <v>7</v>
      </c>
      <c r="F71" s="71"/>
      <c r="G71" s="143" t="s">
        <v>78</v>
      </c>
      <c r="H71" s="71"/>
      <c r="I71" s="143" t="s">
        <v>471</v>
      </c>
      <c r="J71" s="71"/>
      <c r="K71" s="71"/>
      <c r="L71" s="71"/>
      <c r="M71" s="72"/>
      <c r="N71" s="198" t="s">
        <v>472</v>
      </c>
      <c r="O71" s="72"/>
      <c r="P71" s="199">
        <v>25000.0</v>
      </c>
      <c r="Q71" s="71"/>
      <c r="R71" s="200">
        <v>0.0</v>
      </c>
      <c r="S71" s="72"/>
      <c r="T71" s="201" t="s">
        <v>67</v>
      </c>
      <c r="U71" s="72"/>
      <c r="V71" s="202" t="s">
        <v>1888</v>
      </c>
      <c r="W71" s="71"/>
      <c r="X71" s="72"/>
      <c r="Y71" s="202" t="s">
        <v>74</v>
      </c>
      <c r="Z71" s="72"/>
      <c r="AA71" s="178"/>
      <c r="AB71" s="228" t="s">
        <v>1731</v>
      </c>
      <c r="AC71" s="72"/>
      <c r="AD71" s="229">
        <v>46147.42703741898</v>
      </c>
      <c r="AE71" s="72"/>
      <c r="AF71" s="201" t="s">
        <v>2071</v>
      </c>
      <c r="AG71" s="71"/>
      <c r="AH71" s="72"/>
      <c r="AI71" s="201" t="s">
        <v>2072</v>
      </c>
      <c r="AJ71" s="71"/>
      <c r="AK71" s="72"/>
      <c r="AL71" s="201" t="s">
        <v>774</v>
      </c>
      <c r="AM71" s="72"/>
      <c r="AN71" s="201">
        <v>3.765056562E9</v>
      </c>
      <c r="AO71" s="72"/>
      <c r="AP71" s="201" t="s">
        <v>1894</v>
      </c>
      <c r="AQ71" s="72"/>
      <c r="AR71" s="201" t="s">
        <v>1921</v>
      </c>
      <c r="AS71" s="72"/>
      <c r="AT71" s="226">
        <v>30000.0</v>
      </c>
      <c r="AU71" s="72"/>
      <c r="AV71" s="145" t="s">
        <v>2000</v>
      </c>
      <c r="AW71" s="71"/>
      <c r="AX71" s="72"/>
      <c r="AY71" s="201" t="s">
        <v>1923</v>
      </c>
      <c r="AZ71" s="71"/>
      <c r="BA71" s="227">
        <v>46205.0</v>
      </c>
      <c r="BB71" s="72"/>
      <c r="BC71" s="178"/>
    </row>
    <row r="72" ht="16.5" customHeight="1" outlineLevel="1">
      <c r="A72" s="178"/>
      <c r="B72" s="141" t="s">
        <v>475</v>
      </c>
      <c r="C72" s="142">
        <v>46183.53351475694</v>
      </c>
      <c r="D72" s="72"/>
      <c r="E72" s="143" t="s">
        <v>7</v>
      </c>
      <c r="F72" s="71"/>
      <c r="G72" s="143" t="s">
        <v>78</v>
      </c>
      <c r="H72" s="71"/>
      <c r="I72" s="143" t="s">
        <v>476</v>
      </c>
      <c r="J72" s="71"/>
      <c r="K72" s="71"/>
      <c r="L72" s="71"/>
      <c r="M72" s="72"/>
      <c r="N72" s="198" t="s">
        <v>477</v>
      </c>
      <c r="O72" s="72"/>
      <c r="P72" s="199">
        <v>25000.0</v>
      </c>
      <c r="Q72" s="71"/>
      <c r="R72" s="200">
        <v>0.0</v>
      </c>
      <c r="S72" s="72"/>
      <c r="T72" s="201" t="s">
        <v>75</v>
      </c>
      <c r="U72" s="72"/>
      <c r="V72" s="202" t="s">
        <v>1888</v>
      </c>
      <c r="W72" s="71"/>
      <c r="X72" s="72"/>
      <c r="Y72" s="202" t="s">
        <v>74</v>
      </c>
      <c r="Z72" s="72"/>
      <c r="AA72" s="178"/>
      <c r="AB72" s="228" t="s">
        <v>2073</v>
      </c>
      <c r="AC72" s="72"/>
      <c r="AD72" s="229">
        <v>46146.79362107639</v>
      </c>
      <c r="AE72" s="72"/>
      <c r="AF72" s="201" t="s">
        <v>2074</v>
      </c>
      <c r="AG72" s="71"/>
      <c r="AH72" s="72"/>
      <c r="AI72" s="201" t="s">
        <v>2075</v>
      </c>
      <c r="AJ72" s="71"/>
      <c r="AK72" s="72"/>
      <c r="AL72" s="201" t="s">
        <v>2076</v>
      </c>
      <c r="AM72" s="72"/>
      <c r="AN72" s="201">
        <v>3.764246183E9</v>
      </c>
      <c r="AO72" s="72"/>
      <c r="AP72" s="201" t="s">
        <v>1894</v>
      </c>
      <c r="AQ72" s="72"/>
      <c r="AR72" s="201" t="s">
        <v>1921</v>
      </c>
      <c r="AS72" s="72"/>
      <c r="AT72" s="226">
        <v>30000.0</v>
      </c>
      <c r="AU72" s="72"/>
      <c r="AV72" s="145" t="s">
        <v>1992</v>
      </c>
      <c r="AW72" s="71"/>
      <c r="AX72" s="72"/>
      <c r="AY72" s="201" t="s">
        <v>1923</v>
      </c>
      <c r="AZ72" s="71"/>
      <c r="BA72" s="145" t="s">
        <v>1993</v>
      </c>
      <c r="BB72" s="72"/>
      <c r="BC72" s="178"/>
    </row>
    <row r="73" ht="16.5" customHeight="1" outlineLevel="1">
      <c r="A73" s="178"/>
      <c r="B73" s="141" t="s">
        <v>487</v>
      </c>
      <c r="C73" s="142">
        <v>46182.77207608796</v>
      </c>
      <c r="D73" s="72"/>
      <c r="E73" s="143" t="s">
        <v>7</v>
      </c>
      <c r="F73" s="71"/>
      <c r="G73" s="143" t="s">
        <v>78</v>
      </c>
      <c r="H73" s="71"/>
      <c r="I73" s="143" t="s">
        <v>488</v>
      </c>
      <c r="J73" s="71"/>
      <c r="K73" s="71"/>
      <c r="L73" s="71"/>
      <c r="M73" s="72"/>
      <c r="N73" s="198" t="s">
        <v>489</v>
      </c>
      <c r="O73" s="72"/>
      <c r="P73" s="199">
        <v>25000.0</v>
      </c>
      <c r="Q73" s="71"/>
      <c r="R73" s="200">
        <v>0.0</v>
      </c>
      <c r="S73" s="72"/>
      <c r="T73" s="201" t="s">
        <v>75</v>
      </c>
      <c r="U73" s="72"/>
      <c r="V73" s="202" t="s">
        <v>1888</v>
      </c>
      <c r="W73" s="71"/>
      <c r="X73" s="72"/>
      <c r="Y73" s="202" t="s">
        <v>74</v>
      </c>
      <c r="Z73" s="72"/>
      <c r="AA73" s="178"/>
      <c r="AB73" s="228" t="s">
        <v>2077</v>
      </c>
      <c r="AC73" s="72"/>
      <c r="AD73" s="229">
        <v>46146.792389375</v>
      </c>
      <c r="AE73" s="72"/>
      <c r="AF73" s="201" t="s">
        <v>2078</v>
      </c>
      <c r="AG73" s="71"/>
      <c r="AH73" s="72"/>
      <c r="AI73" s="201" t="s">
        <v>2079</v>
      </c>
      <c r="AJ73" s="71"/>
      <c r="AK73" s="72"/>
      <c r="AL73" s="201" t="s">
        <v>1195</v>
      </c>
      <c r="AM73" s="72"/>
      <c r="AN73" s="201">
        <v>3.765036442E9</v>
      </c>
      <c r="AO73" s="72"/>
      <c r="AP73" s="201" t="s">
        <v>1894</v>
      </c>
      <c r="AQ73" s="72"/>
      <c r="AR73" s="201" t="s">
        <v>1921</v>
      </c>
      <c r="AS73" s="72"/>
      <c r="AT73" s="226">
        <v>30000.0</v>
      </c>
      <c r="AU73" s="72"/>
      <c r="AV73" s="145" t="s">
        <v>1992</v>
      </c>
      <c r="AW73" s="71"/>
      <c r="AX73" s="72"/>
      <c r="AY73" s="201" t="s">
        <v>1923</v>
      </c>
      <c r="AZ73" s="71"/>
      <c r="BA73" s="227">
        <v>46177.0</v>
      </c>
      <c r="BB73" s="72"/>
      <c r="BC73" s="178"/>
    </row>
    <row r="74" ht="16.5" customHeight="1" outlineLevel="1">
      <c r="A74" s="178"/>
      <c r="B74" s="141" t="s">
        <v>493</v>
      </c>
      <c r="C74" s="142">
        <v>46182.70465771991</v>
      </c>
      <c r="D74" s="72"/>
      <c r="E74" s="143" t="s">
        <v>7</v>
      </c>
      <c r="F74" s="71"/>
      <c r="G74" s="143" t="s">
        <v>78</v>
      </c>
      <c r="H74" s="71"/>
      <c r="I74" s="143" t="s">
        <v>494</v>
      </c>
      <c r="J74" s="71"/>
      <c r="K74" s="71"/>
      <c r="L74" s="71"/>
      <c r="M74" s="72"/>
      <c r="N74" s="198" t="s">
        <v>495</v>
      </c>
      <c r="O74" s="72"/>
      <c r="P74" s="199">
        <v>25000.0</v>
      </c>
      <c r="Q74" s="71"/>
      <c r="R74" s="200">
        <v>0.0</v>
      </c>
      <c r="S74" s="72"/>
      <c r="T74" s="201" t="s">
        <v>75</v>
      </c>
      <c r="U74" s="72"/>
      <c r="V74" s="202" t="s">
        <v>1888</v>
      </c>
      <c r="W74" s="71"/>
      <c r="X74" s="72"/>
      <c r="Y74" s="202" t="s">
        <v>74</v>
      </c>
      <c r="Z74" s="72"/>
      <c r="AA74" s="178"/>
      <c r="AB74" s="228" t="s">
        <v>2080</v>
      </c>
      <c r="AC74" s="72"/>
      <c r="AD74" s="229">
        <v>46146.76569849537</v>
      </c>
      <c r="AE74" s="72"/>
      <c r="AF74" s="201" t="s">
        <v>2081</v>
      </c>
      <c r="AG74" s="71"/>
      <c r="AH74" s="72"/>
      <c r="AI74" s="201" t="s">
        <v>2082</v>
      </c>
      <c r="AJ74" s="71"/>
      <c r="AK74" s="72"/>
      <c r="AL74" s="201" t="s">
        <v>580</v>
      </c>
      <c r="AM74" s="72"/>
      <c r="AN74" s="201">
        <v>3.764357532E9</v>
      </c>
      <c r="AO74" s="72"/>
      <c r="AP74" s="201" t="s">
        <v>1898</v>
      </c>
      <c r="AQ74" s="72"/>
      <c r="AR74" s="201" t="s">
        <v>1921</v>
      </c>
      <c r="AS74" s="72"/>
      <c r="AT74" s="226">
        <v>50000.0</v>
      </c>
      <c r="AU74" s="72"/>
      <c r="AV74" s="145" t="s">
        <v>1931</v>
      </c>
      <c r="AW74" s="71"/>
      <c r="AX74" s="72"/>
      <c r="AY74" s="201" t="s">
        <v>1923</v>
      </c>
      <c r="AZ74" s="71"/>
      <c r="BA74" s="227">
        <v>46208.0</v>
      </c>
      <c r="BB74" s="72"/>
      <c r="BC74" s="178"/>
    </row>
    <row r="75" ht="16.5" customHeight="1" outlineLevel="1">
      <c r="A75" s="178"/>
      <c r="B75" s="141" t="s">
        <v>496</v>
      </c>
      <c r="C75" s="142">
        <v>46182.703596770836</v>
      </c>
      <c r="D75" s="72"/>
      <c r="E75" s="143" t="s">
        <v>7</v>
      </c>
      <c r="F75" s="71"/>
      <c r="G75" s="143" t="s">
        <v>78</v>
      </c>
      <c r="H75" s="71"/>
      <c r="I75" s="143" t="s">
        <v>497</v>
      </c>
      <c r="J75" s="71"/>
      <c r="K75" s="71"/>
      <c r="L75" s="71"/>
      <c r="M75" s="72"/>
      <c r="N75" s="198" t="s">
        <v>498</v>
      </c>
      <c r="O75" s="72"/>
      <c r="P75" s="199">
        <v>25000.0</v>
      </c>
      <c r="Q75" s="71"/>
      <c r="R75" s="200">
        <v>0.0</v>
      </c>
      <c r="S75" s="72"/>
      <c r="T75" s="201" t="s">
        <v>75</v>
      </c>
      <c r="U75" s="72"/>
      <c r="V75" s="202" t="s">
        <v>1888</v>
      </c>
      <c r="W75" s="71"/>
      <c r="X75" s="72"/>
      <c r="Y75" s="202" t="s">
        <v>74</v>
      </c>
      <c r="Z75" s="72"/>
      <c r="AA75" s="178"/>
      <c r="AB75" s="228" t="s">
        <v>2083</v>
      </c>
      <c r="AC75" s="72"/>
      <c r="AD75" s="229">
        <v>46146.7640837037</v>
      </c>
      <c r="AE75" s="72"/>
      <c r="AF75" s="201" t="s">
        <v>2084</v>
      </c>
      <c r="AG75" s="71"/>
      <c r="AH75" s="72"/>
      <c r="AI75" s="201" t="s">
        <v>2003</v>
      </c>
      <c r="AJ75" s="71"/>
      <c r="AK75" s="72"/>
      <c r="AL75" s="201" t="s">
        <v>1200</v>
      </c>
      <c r="AM75" s="72"/>
      <c r="AN75" s="201">
        <v>3.764351013E9</v>
      </c>
      <c r="AO75" s="72"/>
      <c r="AP75" s="201" t="s">
        <v>1894</v>
      </c>
      <c r="AQ75" s="72"/>
      <c r="AR75" s="201" t="s">
        <v>1921</v>
      </c>
      <c r="AS75" s="72"/>
      <c r="AT75" s="226">
        <v>30000.0</v>
      </c>
      <c r="AU75" s="72"/>
      <c r="AV75" s="145" t="s">
        <v>2000</v>
      </c>
      <c r="AW75" s="71"/>
      <c r="AX75" s="72"/>
      <c r="AY75" s="201" t="s">
        <v>1923</v>
      </c>
      <c r="AZ75" s="71"/>
      <c r="BA75" s="227">
        <v>46177.0</v>
      </c>
      <c r="BB75" s="72"/>
      <c r="BC75" s="178"/>
    </row>
    <row r="76" ht="16.5" customHeight="1" outlineLevel="1">
      <c r="A76" s="178"/>
      <c r="B76" s="141" t="s">
        <v>502</v>
      </c>
      <c r="C76" s="142">
        <v>46182.683109537036</v>
      </c>
      <c r="D76" s="72"/>
      <c r="E76" s="143" t="s">
        <v>7</v>
      </c>
      <c r="F76" s="71"/>
      <c r="G76" s="143" t="s">
        <v>78</v>
      </c>
      <c r="H76" s="71"/>
      <c r="I76" s="143" t="s">
        <v>503</v>
      </c>
      <c r="J76" s="71"/>
      <c r="K76" s="71"/>
      <c r="L76" s="71"/>
      <c r="M76" s="72"/>
      <c r="N76" s="198" t="s">
        <v>504</v>
      </c>
      <c r="O76" s="72"/>
      <c r="P76" s="199">
        <v>25000.0</v>
      </c>
      <c r="Q76" s="71"/>
      <c r="R76" s="200">
        <v>0.0</v>
      </c>
      <c r="S76" s="72"/>
      <c r="T76" s="201" t="s">
        <v>75</v>
      </c>
      <c r="U76" s="72"/>
      <c r="V76" s="202" t="s">
        <v>1888</v>
      </c>
      <c r="W76" s="71"/>
      <c r="X76" s="72"/>
      <c r="Y76" s="202" t="s">
        <v>74</v>
      </c>
      <c r="Z76" s="72"/>
      <c r="AA76" s="178"/>
      <c r="AB76" s="228" t="s">
        <v>2085</v>
      </c>
      <c r="AC76" s="72"/>
      <c r="AD76" s="229">
        <v>46146.759061585646</v>
      </c>
      <c r="AE76" s="72"/>
      <c r="AF76" s="201" t="s">
        <v>2086</v>
      </c>
      <c r="AG76" s="71"/>
      <c r="AH76" s="72"/>
      <c r="AI76" s="201" t="s">
        <v>2087</v>
      </c>
      <c r="AJ76" s="71"/>
      <c r="AK76" s="72"/>
      <c r="AL76" s="201" t="s">
        <v>222</v>
      </c>
      <c r="AM76" s="72"/>
      <c r="AN76" s="201">
        <v>3.764239892E9</v>
      </c>
      <c r="AO76" s="72"/>
      <c r="AP76" s="201" t="s">
        <v>1894</v>
      </c>
      <c r="AQ76" s="72"/>
      <c r="AR76" s="201" t="s">
        <v>1921</v>
      </c>
      <c r="AS76" s="72"/>
      <c r="AT76" s="226">
        <v>30000.0</v>
      </c>
      <c r="AU76" s="72"/>
      <c r="AV76" s="145" t="s">
        <v>1992</v>
      </c>
      <c r="AW76" s="71"/>
      <c r="AX76" s="72"/>
      <c r="AY76" s="201" t="s">
        <v>1923</v>
      </c>
      <c r="AZ76" s="71"/>
      <c r="BA76" s="227">
        <v>46177.0</v>
      </c>
      <c r="BB76" s="72"/>
      <c r="BC76" s="178"/>
    </row>
    <row r="77" ht="16.5" customHeight="1" outlineLevel="1">
      <c r="A77" s="178"/>
      <c r="B77" s="141" t="s">
        <v>505</v>
      </c>
      <c r="C77" s="142">
        <v>46182.66370898148</v>
      </c>
      <c r="D77" s="72"/>
      <c r="E77" s="143" t="s">
        <v>7</v>
      </c>
      <c r="F77" s="71"/>
      <c r="G77" s="143" t="s">
        <v>78</v>
      </c>
      <c r="H77" s="71"/>
      <c r="I77" s="143" t="s">
        <v>506</v>
      </c>
      <c r="J77" s="71"/>
      <c r="K77" s="71"/>
      <c r="L77" s="71"/>
      <c r="M77" s="72"/>
      <c r="N77" s="198" t="s">
        <v>507</v>
      </c>
      <c r="O77" s="72"/>
      <c r="P77" s="199">
        <v>45000.0</v>
      </c>
      <c r="Q77" s="71"/>
      <c r="R77" s="200">
        <v>0.0</v>
      </c>
      <c r="S77" s="72"/>
      <c r="T77" s="201" t="s">
        <v>75</v>
      </c>
      <c r="U77" s="72"/>
      <c r="V77" s="202" t="s">
        <v>1888</v>
      </c>
      <c r="W77" s="71"/>
      <c r="X77" s="72"/>
      <c r="Y77" s="202" t="s">
        <v>74</v>
      </c>
      <c r="Z77" s="72"/>
      <c r="AA77" s="178"/>
      <c r="AB77" s="228" t="s">
        <v>2088</v>
      </c>
      <c r="AC77" s="72"/>
      <c r="AD77" s="229">
        <v>46146.66832701389</v>
      </c>
      <c r="AE77" s="72"/>
      <c r="AF77" s="201" t="s">
        <v>2089</v>
      </c>
      <c r="AG77" s="71"/>
      <c r="AH77" s="72"/>
      <c r="AI77" s="201" t="s">
        <v>2090</v>
      </c>
      <c r="AJ77" s="71"/>
      <c r="AK77" s="72"/>
      <c r="AL77" s="201" t="s">
        <v>1207</v>
      </c>
      <c r="AM77" s="72"/>
      <c r="AN77" s="201">
        <v>3.764604563E9</v>
      </c>
      <c r="AO77" s="72"/>
      <c r="AP77" s="201" t="s">
        <v>1894</v>
      </c>
      <c r="AQ77" s="72"/>
      <c r="AR77" s="201" t="s">
        <v>1921</v>
      </c>
      <c r="AS77" s="72"/>
      <c r="AT77" s="226">
        <v>30000.0</v>
      </c>
      <c r="AU77" s="72"/>
      <c r="AV77" s="145" t="s">
        <v>2000</v>
      </c>
      <c r="AW77" s="71"/>
      <c r="AX77" s="72"/>
      <c r="AY77" s="201" t="s">
        <v>1923</v>
      </c>
      <c r="AZ77" s="71"/>
      <c r="BA77" s="227">
        <v>46177.0</v>
      </c>
      <c r="BB77" s="72"/>
      <c r="BC77" s="178"/>
    </row>
    <row r="78" ht="16.5" customHeight="1" outlineLevel="1">
      <c r="A78" s="178"/>
      <c r="B78" s="141" t="s">
        <v>508</v>
      </c>
      <c r="C78" s="142">
        <v>46182.620445347224</v>
      </c>
      <c r="D78" s="72"/>
      <c r="E78" s="143" t="s">
        <v>7</v>
      </c>
      <c r="F78" s="71"/>
      <c r="G78" s="143" t="s">
        <v>78</v>
      </c>
      <c r="H78" s="71"/>
      <c r="I78" s="143" t="s">
        <v>509</v>
      </c>
      <c r="J78" s="71"/>
      <c r="K78" s="71"/>
      <c r="L78" s="71"/>
      <c r="M78" s="72"/>
      <c r="N78" s="198" t="s">
        <v>510</v>
      </c>
      <c r="O78" s="72"/>
      <c r="P78" s="199">
        <v>45000.0</v>
      </c>
      <c r="Q78" s="71"/>
      <c r="R78" s="200">
        <v>0.0</v>
      </c>
      <c r="S78" s="72"/>
      <c r="T78" s="201" t="s">
        <v>67</v>
      </c>
      <c r="U78" s="72"/>
      <c r="V78" s="202" t="s">
        <v>1888</v>
      </c>
      <c r="W78" s="71"/>
      <c r="X78" s="72"/>
      <c r="Y78" s="202" t="s">
        <v>74</v>
      </c>
      <c r="Z78" s="72"/>
      <c r="AA78" s="178"/>
      <c r="AB78" s="228" t="s">
        <v>2091</v>
      </c>
      <c r="AC78" s="72"/>
      <c r="AD78" s="229">
        <v>46146.666776122685</v>
      </c>
      <c r="AE78" s="72"/>
      <c r="AF78" s="201" t="s">
        <v>2092</v>
      </c>
      <c r="AG78" s="71"/>
      <c r="AH78" s="72"/>
      <c r="AI78" s="201" t="s">
        <v>2093</v>
      </c>
      <c r="AJ78" s="71"/>
      <c r="AK78" s="72"/>
      <c r="AL78" s="201" t="s">
        <v>1210</v>
      </c>
      <c r="AM78" s="72"/>
      <c r="AN78" s="201">
        <v>3.764856161E9</v>
      </c>
      <c r="AO78" s="72"/>
      <c r="AP78" s="201" t="s">
        <v>1894</v>
      </c>
      <c r="AQ78" s="72"/>
      <c r="AR78" s="201" t="s">
        <v>1921</v>
      </c>
      <c r="AS78" s="72"/>
      <c r="AT78" s="226">
        <v>30000.0</v>
      </c>
      <c r="AU78" s="72"/>
      <c r="AV78" s="145" t="s">
        <v>1992</v>
      </c>
      <c r="AW78" s="71"/>
      <c r="AX78" s="72"/>
      <c r="AY78" s="201" t="s">
        <v>1923</v>
      </c>
      <c r="AZ78" s="71"/>
      <c r="BA78" s="227">
        <v>46177.0</v>
      </c>
      <c r="BB78" s="72"/>
      <c r="BC78" s="178"/>
    </row>
    <row r="79" ht="16.5" customHeight="1" outlineLevel="1">
      <c r="A79" s="178"/>
      <c r="B79" s="141" t="s">
        <v>511</v>
      </c>
      <c r="C79" s="142">
        <v>46182.45428240741</v>
      </c>
      <c r="D79" s="72"/>
      <c r="E79" s="143" t="s">
        <v>7</v>
      </c>
      <c r="F79" s="71"/>
      <c r="G79" s="143" t="s">
        <v>78</v>
      </c>
      <c r="H79" s="71"/>
      <c r="I79" s="143" t="s">
        <v>512</v>
      </c>
      <c r="J79" s="71"/>
      <c r="K79" s="71"/>
      <c r="L79" s="71"/>
      <c r="M79" s="72"/>
      <c r="N79" s="198" t="s">
        <v>513</v>
      </c>
      <c r="O79" s="72"/>
      <c r="P79" s="199">
        <v>30000.0</v>
      </c>
      <c r="Q79" s="71"/>
      <c r="R79" s="200">
        <v>0.0</v>
      </c>
      <c r="S79" s="72"/>
      <c r="T79" s="201" t="s">
        <v>67</v>
      </c>
      <c r="U79" s="72"/>
      <c r="V79" s="202" t="s">
        <v>1888</v>
      </c>
      <c r="W79" s="71"/>
      <c r="X79" s="72"/>
      <c r="Y79" s="202" t="s">
        <v>74</v>
      </c>
      <c r="Z79" s="72"/>
      <c r="AA79" s="178"/>
      <c r="AB79" s="228" t="s">
        <v>2094</v>
      </c>
      <c r="AC79" s="72"/>
      <c r="AD79" s="229">
        <v>46146.355885428246</v>
      </c>
      <c r="AE79" s="72"/>
      <c r="AF79" s="201" t="s">
        <v>2095</v>
      </c>
      <c r="AG79" s="71"/>
      <c r="AH79" s="72"/>
      <c r="AI79" s="201" t="s">
        <v>2096</v>
      </c>
      <c r="AJ79" s="71"/>
      <c r="AK79" s="72"/>
      <c r="AL79" s="201" t="s">
        <v>1226</v>
      </c>
      <c r="AM79" s="72"/>
      <c r="AN79" s="201">
        <v>3.764678337E9</v>
      </c>
      <c r="AO79" s="72"/>
      <c r="AP79" s="201" t="s">
        <v>1894</v>
      </c>
      <c r="AQ79" s="72"/>
      <c r="AR79" s="201" t="s">
        <v>1921</v>
      </c>
      <c r="AS79" s="72"/>
      <c r="AT79" s="226">
        <v>30000.0</v>
      </c>
      <c r="AU79" s="72"/>
      <c r="AV79" s="145" t="s">
        <v>1992</v>
      </c>
      <c r="AW79" s="71"/>
      <c r="AX79" s="72"/>
      <c r="AY79" s="201" t="s">
        <v>1923</v>
      </c>
      <c r="AZ79" s="71"/>
      <c r="BA79" s="227">
        <v>46177.0</v>
      </c>
      <c r="BB79" s="72"/>
      <c r="BC79" s="178"/>
    </row>
    <row r="80" ht="16.5" customHeight="1" outlineLevel="1">
      <c r="A80" s="178"/>
      <c r="B80" s="141" t="s">
        <v>517</v>
      </c>
      <c r="C80" s="142">
        <v>46182.38718237268</v>
      </c>
      <c r="D80" s="72"/>
      <c r="E80" s="143" t="s">
        <v>7</v>
      </c>
      <c r="F80" s="71"/>
      <c r="G80" s="143" t="s">
        <v>78</v>
      </c>
      <c r="H80" s="71"/>
      <c r="I80" s="143" t="s">
        <v>518</v>
      </c>
      <c r="J80" s="71"/>
      <c r="K80" s="71"/>
      <c r="L80" s="71"/>
      <c r="M80" s="72"/>
      <c r="N80" s="198" t="s">
        <v>519</v>
      </c>
      <c r="O80" s="72"/>
      <c r="P80" s="199">
        <v>25000.0</v>
      </c>
      <c r="Q80" s="71"/>
      <c r="R80" s="200">
        <v>0.0</v>
      </c>
      <c r="S80" s="72"/>
      <c r="T80" s="201" t="s">
        <v>75</v>
      </c>
      <c r="U80" s="72"/>
      <c r="V80" s="202" t="s">
        <v>1888</v>
      </c>
      <c r="W80" s="71"/>
      <c r="X80" s="72"/>
      <c r="Y80" s="202" t="s">
        <v>74</v>
      </c>
      <c r="Z80" s="72"/>
      <c r="AA80" s="178"/>
      <c r="AB80" s="228" t="s">
        <v>2097</v>
      </c>
      <c r="AC80" s="72"/>
      <c r="AD80" s="229">
        <v>46146.35490556713</v>
      </c>
      <c r="AE80" s="72"/>
      <c r="AF80" s="201" t="s">
        <v>2098</v>
      </c>
      <c r="AG80" s="71"/>
      <c r="AH80" s="72"/>
      <c r="AI80" s="201" t="s">
        <v>2099</v>
      </c>
      <c r="AJ80" s="71"/>
      <c r="AK80" s="72"/>
      <c r="AL80" s="201" t="s">
        <v>1229</v>
      </c>
      <c r="AM80" s="72"/>
      <c r="AN80" s="201">
        <v>3.765123983E9</v>
      </c>
      <c r="AO80" s="72"/>
      <c r="AP80" s="201" t="s">
        <v>1894</v>
      </c>
      <c r="AQ80" s="72"/>
      <c r="AR80" s="201" t="s">
        <v>1921</v>
      </c>
      <c r="AS80" s="72"/>
      <c r="AT80" s="226">
        <v>30000.0</v>
      </c>
      <c r="AU80" s="72"/>
      <c r="AV80" s="145" t="s">
        <v>1992</v>
      </c>
      <c r="AW80" s="71"/>
      <c r="AX80" s="72"/>
      <c r="AY80" s="201" t="s">
        <v>1923</v>
      </c>
      <c r="AZ80" s="71"/>
      <c r="BA80" s="227">
        <v>46177.0</v>
      </c>
      <c r="BB80" s="72"/>
      <c r="BC80" s="178"/>
    </row>
    <row r="81" ht="16.5" customHeight="1" outlineLevel="1">
      <c r="A81" s="178"/>
      <c r="B81" s="141" t="s">
        <v>520</v>
      </c>
      <c r="C81" s="142">
        <v>46182.38508835648</v>
      </c>
      <c r="D81" s="72"/>
      <c r="E81" s="143" t="s">
        <v>7</v>
      </c>
      <c r="F81" s="71"/>
      <c r="G81" s="143" t="s">
        <v>78</v>
      </c>
      <c r="H81" s="71"/>
      <c r="I81" s="143" t="s">
        <v>521</v>
      </c>
      <c r="J81" s="71"/>
      <c r="K81" s="71"/>
      <c r="L81" s="71"/>
      <c r="M81" s="72"/>
      <c r="N81" s="198" t="s">
        <v>522</v>
      </c>
      <c r="O81" s="72"/>
      <c r="P81" s="199">
        <v>45000.0</v>
      </c>
      <c r="Q81" s="71"/>
      <c r="R81" s="200">
        <v>0.0</v>
      </c>
      <c r="S81" s="72"/>
      <c r="T81" s="201" t="s">
        <v>67</v>
      </c>
      <c r="U81" s="72"/>
      <c r="V81" s="202" t="s">
        <v>1888</v>
      </c>
      <c r="W81" s="71"/>
      <c r="X81" s="72"/>
      <c r="Y81" s="202" t="s">
        <v>74</v>
      </c>
      <c r="Z81" s="72"/>
      <c r="AA81" s="178"/>
      <c r="AB81" s="228" t="s">
        <v>2100</v>
      </c>
      <c r="AC81" s="72"/>
      <c r="AD81" s="229">
        <v>46146.339949155095</v>
      </c>
      <c r="AE81" s="72"/>
      <c r="AF81" s="201" t="s">
        <v>2101</v>
      </c>
      <c r="AG81" s="71"/>
      <c r="AH81" s="72"/>
      <c r="AI81" s="201" t="s">
        <v>2102</v>
      </c>
      <c r="AJ81" s="71"/>
      <c r="AK81" s="72"/>
      <c r="AL81" s="201" t="s">
        <v>600</v>
      </c>
      <c r="AM81" s="72"/>
      <c r="AN81" s="201">
        <v>3.764758416E9</v>
      </c>
      <c r="AO81" s="72"/>
      <c r="AP81" s="201" t="s">
        <v>1894</v>
      </c>
      <c r="AQ81" s="72"/>
      <c r="AR81" s="201" t="s">
        <v>1921</v>
      </c>
      <c r="AS81" s="72"/>
      <c r="AT81" s="226">
        <v>30000.0</v>
      </c>
      <c r="AU81" s="72"/>
      <c r="AV81" s="145" t="s">
        <v>1931</v>
      </c>
      <c r="AW81" s="71"/>
      <c r="AX81" s="72"/>
      <c r="AY81" s="201" t="s">
        <v>1923</v>
      </c>
      <c r="AZ81" s="71"/>
      <c r="BA81" s="227">
        <v>46208.0</v>
      </c>
      <c r="BB81" s="72"/>
      <c r="BC81" s="178"/>
    </row>
    <row r="82" ht="16.5" customHeight="1" outlineLevel="1">
      <c r="A82" s="178"/>
      <c r="B82" s="141" t="s">
        <v>527</v>
      </c>
      <c r="C82" s="142">
        <v>46181.82120278935</v>
      </c>
      <c r="D82" s="72"/>
      <c r="E82" s="143" t="s">
        <v>7</v>
      </c>
      <c r="F82" s="71"/>
      <c r="G82" s="143" t="s">
        <v>78</v>
      </c>
      <c r="H82" s="71"/>
      <c r="I82" s="143" t="s">
        <v>155</v>
      </c>
      <c r="J82" s="71"/>
      <c r="K82" s="71"/>
      <c r="L82" s="71"/>
      <c r="M82" s="72"/>
      <c r="N82" s="198" t="s">
        <v>156</v>
      </c>
      <c r="O82" s="72"/>
      <c r="P82" s="199">
        <v>25000.0</v>
      </c>
      <c r="Q82" s="71"/>
      <c r="R82" s="200">
        <v>0.0</v>
      </c>
      <c r="S82" s="72"/>
      <c r="T82" s="201" t="s">
        <v>67</v>
      </c>
      <c r="U82" s="72"/>
      <c r="V82" s="202" t="s">
        <v>1888</v>
      </c>
      <c r="W82" s="71"/>
      <c r="X82" s="72"/>
      <c r="Y82" s="202" t="s">
        <v>74</v>
      </c>
      <c r="Z82" s="72"/>
      <c r="AA82" s="178"/>
      <c r="AB82" s="228" t="s">
        <v>2103</v>
      </c>
      <c r="AC82" s="72"/>
      <c r="AD82" s="229">
        <v>46142.810281956015</v>
      </c>
      <c r="AE82" s="72"/>
      <c r="AF82" s="201" t="s">
        <v>2104</v>
      </c>
      <c r="AG82" s="71"/>
      <c r="AH82" s="72"/>
      <c r="AI82" s="201" t="s">
        <v>2105</v>
      </c>
      <c r="AJ82" s="71"/>
      <c r="AK82" s="72"/>
      <c r="AL82" s="201" t="s">
        <v>477</v>
      </c>
      <c r="AM82" s="72"/>
      <c r="AN82" s="201">
        <v>3.764355253E9</v>
      </c>
      <c r="AO82" s="72"/>
      <c r="AP82" s="201" t="s">
        <v>1894</v>
      </c>
      <c r="AQ82" s="72"/>
      <c r="AR82" s="201" t="s">
        <v>1921</v>
      </c>
      <c r="AS82" s="72"/>
      <c r="AT82" s="226">
        <v>30000.0</v>
      </c>
      <c r="AU82" s="72"/>
      <c r="AV82" s="145" t="s">
        <v>1931</v>
      </c>
      <c r="AW82" s="71"/>
      <c r="AX82" s="72"/>
      <c r="AY82" s="201" t="s">
        <v>1923</v>
      </c>
      <c r="AZ82" s="71"/>
      <c r="BA82" s="227">
        <v>46214.0</v>
      </c>
      <c r="BB82" s="72"/>
      <c r="BC82" s="178"/>
    </row>
    <row r="83" ht="16.5" customHeight="1" outlineLevel="1">
      <c r="A83" s="178"/>
      <c r="B83" s="141" t="s">
        <v>532</v>
      </c>
      <c r="C83" s="142">
        <v>46181.74834229167</v>
      </c>
      <c r="D83" s="72"/>
      <c r="E83" s="143" t="s">
        <v>7</v>
      </c>
      <c r="F83" s="71"/>
      <c r="G83" s="143" t="s">
        <v>78</v>
      </c>
      <c r="H83" s="71"/>
      <c r="I83" s="143" t="s">
        <v>533</v>
      </c>
      <c r="J83" s="71"/>
      <c r="K83" s="71"/>
      <c r="L83" s="71"/>
      <c r="M83" s="72"/>
      <c r="N83" s="198" t="s">
        <v>534</v>
      </c>
      <c r="O83" s="72"/>
      <c r="P83" s="199">
        <v>25000.0</v>
      </c>
      <c r="Q83" s="71"/>
      <c r="R83" s="200">
        <v>0.0</v>
      </c>
      <c r="S83" s="72"/>
      <c r="T83" s="201" t="s">
        <v>75</v>
      </c>
      <c r="U83" s="72"/>
      <c r="V83" s="202" t="s">
        <v>1888</v>
      </c>
      <c r="W83" s="71"/>
      <c r="X83" s="72"/>
      <c r="Y83" s="202" t="s">
        <v>74</v>
      </c>
      <c r="Z83" s="72"/>
      <c r="AA83" s="178"/>
      <c r="AB83" s="228" t="s">
        <v>2106</v>
      </c>
      <c r="AC83" s="72"/>
      <c r="AD83" s="229">
        <v>46141.83411759259</v>
      </c>
      <c r="AE83" s="72"/>
      <c r="AF83" s="201" t="s">
        <v>2107</v>
      </c>
      <c r="AG83" s="71"/>
      <c r="AH83" s="72"/>
      <c r="AI83" s="201" t="s">
        <v>2014</v>
      </c>
      <c r="AJ83" s="71"/>
      <c r="AK83" s="72"/>
      <c r="AL83" s="201" t="s">
        <v>434</v>
      </c>
      <c r="AM83" s="72"/>
      <c r="AN83" s="201">
        <v>3.764167183E9</v>
      </c>
      <c r="AO83" s="72"/>
      <c r="AP83" s="201" t="s">
        <v>1891</v>
      </c>
      <c r="AQ83" s="72"/>
      <c r="AR83" s="201" t="s">
        <v>1927</v>
      </c>
      <c r="AS83" s="72"/>
      <c r="AT83" s="226">
        <v>30000.0</v>
      </c>
      <c r="AU83" s="72"/>
      <c r="AV83" s="145" t="s">
        <v>1931</v>
      </c>
      <c r="AW83" s="71"/>
      <c r="AX83" s="72"/>
      <c r="AY83" s="201" t="s">
        <v>1923</v>
      </c>
      <c r="AZ83" s="71"/>
      <c r="BA83" s="227">
        <v>46214.0</v>
      </c>
      <c r="BB83" s="72"/>
      <c r="BC83" s="178"/>
    </row>
    <row r="84" ht="16.5" customHeight="1" outlineLevel="1">
      <c r="A84" s="178"/>
      <c r="B84" s="141" t="s">
        <v>564</v>
      </c>
      <c r="C84" s="142">
        <v>46178.80186853009</v>
      </c>
      <c r="D84" s="72"/>
      <c r="E84" s="143" t="s">
        <v>7</v>
      </c>
      <c r="F84" s="71"/>
      <c r="G84" s="143" t="s">
        <v>78</v>
      </c>
      <c r="H84" s="71"/>
      <c r="I84" s="143" t="s">
        <v>565</v>
      </c>
      <c r="J84" s="71"/>
      <c r="K84" s="71"/>
      <c r="L84" s="71"/>
      <c r="M84" s="72"/>
      <c r="N84" s="198" t="s">
        <v>566</v>
      </c>
      <c r="O84" s="72"/>
      <c r="P84" s="199">
        <v>25000.0</v>
      </c>
      <c r="Q84" s="71"/>
      <c r="R84" s="200">
        <v>0.0</v>
      </c>
      <c r="S84" s="72"/>
      <c r="T84" s="201" t="s">
        <v>75</v>
      </c>
      <c r="U84" s="72"/>
      <c r="V84" s="202" t="s">
        <v>1888</v>
      </c>
      <c r="W84" s="71"/>
      <c r="X84" s="72"/>
      <c r="Y84" s="202" t="s">
        <v>74</v>
      </c>
      <c r="Z84" s="72"/>
      <c r="AA84" s="178"/>
      <c r="AB84" s="228" t="s">
        <v>2108</v>
      </c>
      <c r="AC84" s="72"/>
      <c r="AD84" s="229">
        <v>46141.83257929399</v>
      </c>
      <c r="AE84" s="72"/>
      <c r="AF84" s="201" t="s">
        <v>2109</v>
      </c>
      <c r="AG84" s="71"/>
      <c r="AH84" s="72"/>
      <c r="AI84" s="201" t="s">
        <v>2110</v>
      </c>
      <c r="AJ84" s="71"/>
      <c r="AK84" s="72"/>
      <c r="AL84" s="201" t="s">
        <v>431</v>
      </c>
      <c r="AM84" s="72"/>
      <c r="AN84" s="201">
        <v>3.764871309E9</v>
      </c>
      <c r="AO84" s="72"/>
      <c r="AP84" s="201" t="s">
        <v>1891</v>
      </c>
      <c r="AQ84" s="72"/>
      <c r="AR84" s="201" t="s">
        <v>1927</v>
      </c>
      <c r="AS84" s="72"/>
      <c r="AT84" s="226">
        <v>30000.0</v>
      </c>
      <c r="AU84" s="72"/>
      <c r="AV84" s="145" t="s">
        <v>1931</v>
      </c>
      <c r="AW84" s="71"/>
      <c r="AX84" s="72"/>
      <c r="AY84" s="201" t="s">
        <v>1923</v>
      </c>
      <c r="AZ84" s="71"/>
      <c r="BA84" s="227">
        <v>46214.0</v>
      </c>
      <c r="BB84" s="72"/>
      <c r="BC84" s="178"/>
    </row>
    <row r="85" ht="16.5" customHeight="1" outlineLevel="1">
      <c r="A85" s="178"/>
      <c r="B85" s="141" t="s">
        <v>567</v>
      </c>
      <c r="C85" s="142">
        <v>46178.8001171412</v>
      </c>
      <c r="D85" s="72"/>
      <c r="E85" s="143" t="s">
        <v>7</v>
      </c>
      <c r="F85" s="71"/>
      <c r="G85" s="143" t="s">
        <v>78</v>
      </c>
      <c r="H85" s="71"/>
      <c r="I85" s="143" t="s">
        <v>167</v>
      </c>
      <c r="J85" s="71"/>
      <c r="K85" s="71"/>
      <c r="L85" s="71"/>
      <c r="M85" s="72"/>
      <c r="N85" s="198" t="s">
        <v>168</v>
      </c>
      <c r="O85" s="72"/>
      <c r="P85" s="199">
        <v>25000.0</v>
      </c>
      <c r="Q85" s="71"/>
      <c r="R85" s="200">
        <v>0.0</v>
      </c>
      <c r="S85" s="72"/>
      <c r="T85" s="201" t="s">
        <v>67</v>
      </c>
      <c r="U85" s="72"/>
      <c r="V85" s="202" t="s">
        <v>1888</v>
      </c>
      <c r="W85" s="71"/>
      <c r="X85" s="72"/>
      <c r="Y85" s="202" t="s">
        <v>74</v>
      </c>
      <c r="Z85" s="72"/>
      <c r="AA85" s="178"/>
      <c r="AB85" s="228" t="s">
        <v>2111</v>
      </c>
      <c r="AC85" s="72"/>
      <c r="AD85" s="229">
        <v>46141.7564978588</v>
      </c>
      <c r="AE85" s="72"/>
      <c r="AF85" s="201" t="s">
        <v>2112</v>
      </c>
      <c r="AG85" s="71"/>
      <c r="AH85" s="72"/>
      <c r="AI85" s="201" t="s">
        <v>2113</v>
      </c>
      <c r="AJ85" s="71"/>
      <c r="AK85" s="72"/>
      <c r="AL85" s="201" t="s">
        <v>180</v>
      </c>
      <c r="AM85" s="72"/>
      <c r="AN85" s="201">
        <v>3.765231454E9</v>
      </c>
      <c r="AO85" s="72"/>
      <c r="AP85" s="201" t="s">
        <v>1891</v>
      </c>
      <c r="AQ85" s="72"/>
      <c r="AR85" s="201" t="s">
        <v>1927</v>
      </c>
      <c r="AS85" s="72"/>
      <c r="AT85" s="226">
        <v>30000.0</v>
      </c>
      <c r="AU85" s="72"/>
      <c r="AV85" s="145" t="s">
        <v>1931</v>
      </c>
      <c r="AW85" s="71"/>
      <c r="AX85" s="72"/>
      <c r="AY85" s="201" t="s">
        <v>1923</v>
      </c>
      <c r="AZ85" s="71"/>
      <c r="BA85" s="227">
        <v>46233.0</v>
      </c>
      <c r="BB85" s="72"/>
      <c r="BC85" s="178"/>
    </row>
    <row r="86" ht="16.5" customHeight="1" outlineLevel="1">
      <c r="A86" s="178"/>
      <c r="B86" s="141" t="s">
        <v>578</v>
      </c>
      <c r="C86" s="142">
        <v>46177.77687019676</v>
      </c>
      <c r="D86" s="72"/>
      <c r="E86" s="143" t="s">
        <v>7</v>
      </c>
      <c r="F86" s="71"/>
      <c r="G86" s="143" t="s">
        <v>78</v>
      </c>
      <c r="H86" s="71"/>
      <c r="I86" s="143" t="s">
        <v>579</v>
      </c>
      <c r="J86" s="71"/>
      <c r="K86" s="71"/>
      <c r="L86" s="71"/>
      <c r="M86" s="72"/>
      <c r="N86" s="198" t="s">
        <v>580</v>
      </c>
      <c r="O86" s="72"/>
      <c r="P86" s="199">
        <v>45000.0</v>
      </c>
      <c r="Q86" s="71"/>
      <c r="R86" s="200">
        <v>0.0</v>
      </c>
      <c r="S86" s="72"/>
      <c r="T86" s="201" t="s">
        <v>67</v>
      </c>
      <c r="U86" s="72"/>
      <c r="V86" s="202" t="s">
        <v>1888</v>
      </c>
      <c r="W86" s="71"/>
      <c r="X86" s="72"/>
      <c r="Y86" s="202" t="s">
        <v>74</v>
      </c>
      <c r="Z86" s="72"/>
      <c r="AA86" s="178"/>
      <c r="AB86" s="228" t="s">
        <v>2114</v>
      </c>
      <c r="AC86" s="72"/>
      <c r="AD86" s="229">
        <v>46139.836402141205</v>
      </c>
      <c r="AE86" s="72"/>
      <c r="AF86" s="201" t="s">
        <v>2115</v>
      </c>
      <c r="AG86" s="71"/>
      <c r="AH86" s="72"/>
      <c r="AI86" s="201" t="s">
        <v>2026</v>
      </c>
      <c r="AJ86" s="71"/>
      <c r="AK86" s="72"/>
      <c r="AL86" s="201" t="s">
        <v>1294</v>
      </c>
      <c r="AM86" s="72"/>
      <c r="AN86" s="201">
        <v>3.765020077E9</v>
      </c>
      <c r="AO86" s="72"/>
      <c r="AP86" s="201" t="s">
        <v>1891</v>
      </c>
      <c r="AQ86" s="72"/>
      <c r="AR86" s="201" t="s">
        <v>1927</v>
      </c>
      <c r="AS86" s="72"/>
      <c r="AT86" s="226">
        <v>30000.0</v>
      </c>
      <c r="AU86" s="72"/>
      <c r="AV86" s="145" t="s">
        <v>1992</v>
      </c>
      <c r="AW86" s="71"/>
      <c r="AX86" s="72"/>
      <c r="AY86" s="201" t="s">
        <v>1923</v>
      </c>
      <c r="AZ86" s="71"/>
      <c r="BA86" s="227">
        <v>46170.0</v>
      </c>
      <c r="BB86" s="72"/>
      <c r="BC86" s="178"/>
    </row>
    <row r="87" ht="16.5" customHeight="1" outlineLevel="1">
      <c r="A87" s="178"/>
      <c r="B87" s="141" t="s">
        <v>590</v>
      </c>
      <c r="C87" s="142">
        <v>46177.71566443287</v>
      </c>
      <c r="D87" s="72"/>
      <c r="E87" s="143" t="s">
        <v>7</v>
      </c>
      <c r="F87" s="71"/>
      <c r="G87" s="143" t="s">
        <v>591</v>
      </c>
      <c r="H87" s="71"/>
      <c r="I87" s="143" t="s">
        <v>592</v>
      </c>
      <c r="J87" s="71"/>
      <c r="K87" s="71"/>
      <c r="L87" s="71"/>
      <c r="M87" s="72"/>
      <c r="N87" s="198" t="s">
        <v>164</v>
      </c>
      <c r="O87" s="72"/>
      <c r="P87" s="199">
        <v>27500.0</v>
      </c>
      <c r="Q87" s="71"/>
      <c r="R87" s="200">
        <v>0.0</v>
      </c>
      <c r="S87" s="72"/>
      <c r="T87" s="201" t="s">
        <v>75</v>
      </c>
      <c r="U87" s="72"/>
      <c r="V87" s="202" t="s">
        <v>1888</v>
      </c>
      <c r="W87" s="71"/>
      <c r="X87" s="72"/>
      <c r="Y87" s="202" t="s">
        <v>74</v>
      </c>
      <c r="Z87" s="72"/>
      <c r="AA87" s="178"/>
      <c r="AB87" s="228" t="s">
        <v>2116</v>
      </c>
      <c r="AC87" s="72"/>
      <c r="AD87" s="229">
        <v>46135.814433402775</v>
      </c>
      <c r="AE87" s="72"/>
      <c r="AF87" s="201" t="s">
        <v>2117</v>
      </c>
      <c r="AG87" s="71"/>
      <c r="AH87" s="72"/>
      <c r="AI87" s="201" t="s">
        <v>2118</v>
      </c>
      <c r="AJ87" s="71"/>
      <c r="AK87" s="72"/>
      <c r="AL87" s="201" t="s">
        <v>1335</v>
      </c>
      <c r="AM87" s="72"/>
      <c r="AN87" s="201">
        <v>3.76522941E9</v>
      </c>
      <c r="AO87" s="72"/>
      <c r="AP87" s="201" t="s">
        <v>1891</v>
      </c>
      <c r="AQ87" s="72"/>
      <c r="AR87" s="201" t="s">
        <v>1927</v>
      </c>
      <c r="AS87" s="72"/>
      <c r="AT87" s="226">
        <v>30000.0</v>
      </c>
      <c r="AU87" s="72"/>
      <c r="AV87" s="145" t="s">
        <v>1992</v>
      </c>
      <c r="AW87" s="71"/>
      <c r="AX87" s="72"/>
      <c r="AY87" s="201" t="s">
        <v>1923</v>
      </c>
      <c r="AZ87" s="71"/>
      <c r="BA87" s="227">
        <v>46166.0</v>
      </c>
      <c r="BB87" s="72"/>
      <c r="BC87" s="178"/>
    </row>
    <row r="88" ht="16.5" customHeight="1" outlineLevel="1">
      <c r="A88" s="178"/>
      <c r="B88" s="141" t="s">
        <v>598</v>
      </c>
      <c r="C88" s="142">
        <v>46177.660981203706</v>
      </c>
      <c r="D88" s="72"/>
      <c r="E88" s="143" t="s">
        <v>7</v>
      </c>
      <c r="F88" s="71"/>
      <c r="G88" s="143" t="s">
        <v>78</v>
      </c>
      <c r="H88" s="71"/>
      <c r="I88" s="143" t="s">
        <v>599</v>
      </c>
      <c r="J88" s="71"/>
      <c r="K88" s="71"/>
      <c r="L88" s="71"/>
      <c r="M88" s="72"/>
      <c r="N88" s="198" t="s">
        <v>600</v>
      </c>
      <c r="O88" s="72"/>
      <c r="P88" s="199">
        <v>25000.0</v>
      </c>
      <c r="Q88" s="71"/>
      <c r="R88" s="200">
        <v>0.0</v>
      </c>
      <c r="S88" s="72"/>
      <c r="T88" s="201" t="s">
        <v>75</v>
      </c>
      <c r="U88" s="72"/>
      <c r="V88" s="202" t="s">
        <v>1888</v>
      </c>
      <c r="W88" s="71"/>
      <c r="X88" s="72"/>
      <c r="Y88" s="202" t="s">
        <v>74</v>
      </c>
      <c r="Z88" s="72"/>
      <c r="AA88" s="178"/>
      <c r="AB88" s="228" t="s">
        <v>1761</v>
      </c>
      <c r="AC88" s="72"/>
      <c r="AD88" s="229">
        <v>46132.83787469908</v>
      </c>
      <c r="AE88" s="72"/>
      <c r="AF88" s="201" t="s">
        <v>2119</v>
      </c>
      <c r="AG88" s="71"/>
      <c r="AH88" s="72"/>
      <c r="AI88" s="201" t="s">
        <v>2120</v>
      </c>
      <c r="AJ88" s="71"/>
      <c r="AK88" s="72"/>
      <c r="AL88" s="201" t="s">
        <v>356</v>
      </c>
      <c r="AM88" s="72"/>
      <c r="AN88" s="201">
        <v>3.764398793E9</v>
      </c>
      <c r="AO88" s="72"/>
      <c r="AP88" s="201" t="s">
        <v>1894</v>
      </c>
      <c r="AQ88" s="72"/>
      <c r="AR88" s="201" t="s">
        <v>1921</v>
      </c>
      <c r="AS88" s="72"/>
      <c r="AT88" s="226">
        <v>30000.0</v>
      </c>
      <c r="AU88" s="72"/>
      <c r="AV88" s="145" t="s">
        <v>1931</v>
      </c>
      <c r="AW88" s="71"/>
      <c r="AX88" s="72"/>
      <c r="AY88" s="201" t="s">
        <v>1923</v>
      </c>
      <c r="AZ88" s="71"/>
      <c r="BA88" s="227">
        <v>46220.0</v>
      </c>
      <c r="BB88" s="72"/>
      <c r="BC88" s="178"/>
    </row>
    <row r="89" ht="16.5" customHeight="1" outlineLevel="1">
      <c r="A89" s="178"/>
      <c r="B89" s="141" t="s">
        <v>611</v>
      </c>
      <c r="C89" s="142">
        <v>46177.584598194444</v>
      </c>
      <c r="D89" s="72"/>
      <c r="E89" s="143" t="s">
        <v>7</v>
      </c>
      <c r="F89" s="71"/>
      <c r="G89" s="143" t="s">
        <v>78</v>
      </c>
      <c r="H89" s="71"/>
      <c r="I89" s="143" t="s">
        <v>612</v>
      </c>
      <c r="J89" s="71"/>
      <c r="K89" s="71"/>
      <c r="L89" s="71"/>
      <c r="M89" s="72"/>
      <c r="N89" s="198" t="s">
        <v>613</v>
      </c>
      <c r="O89" s="72"/>
      <c r="P89" s="199">
        <v>25000.0</v>
      </c>
      <c r="Q89" s="71"/>
      <c r="R89" s="200">
        <v>0.0</v>
      </c>
      <c r="S89" s="72"/>
      <c r="T89" s="201" t="s">
        <v>75</v>
      </c>
      <c r="U89" s="72"/>
      <c r="V89" s="202" t="s">
        <v>1888</v>
      </c>
      <c r="W89" s="71"/>
      <c r="X89" s="72"/>
      <c r="Y89" s="202" t="s">
        <v>74</v>
      </c>
      <c r="Z89" s="72"/>
      <c r="AA89" s="178"/>
      <c r="AB89" s="228" t="s">
        <v>2121</v>
      </c>
      <c r="AC89" s="72"/>
      <c r="AD89" s="229">
        <v>46128.66423556713</v>
      </c>
      <c r="AE89" s="72"/>
      <c r="AF89" s="201" t="s">
        <v>2122</v>
      </c>
      <c r="AG89" s="71"/>
      <c r="AH89" s="72"/>
      <c r="AI89" s="201" t="s">
        <v>2113</v>
      </c>
      <c r="AJ89" s="71"/>
      <c r="AK89" s="72"/>
      <c r="AL89" s="201" t="s">
        <v>280</v>
      </c>
      <c r="AM89" s="72"/>
      <c r="AN89" s="201">
        <v>3.765224037E9</v>
      </c>
      <c r="AO89" s="72"/>
      <c r="AP89" s="201" t="s">
        <v>1891</v>
      </c>
      <c r="AQ89" s="72"/>
      <c r="AR89" s="201" t="s">
        <v>1927</v>
      </c>
      <c r="AS89" s="72"/>
      <c r="AT89" s="226">
        <v>30000.0</v>
      </c>
      <c r="AU89" s="72"/>
      <c r="AV89" s="145" t="s">
        <v>1931</v>
      </c>
      <c r="AW89" s="71"/>
      <c r="AX89" s="72"/>
      <c r="AY89" s="201" t="s">
        <v>1923</v>
      </c>
      <c r="AZ89" s="71"/>
      <c r="BA89" s="227">
        <v>46227.0</v>
      </c>
      <c r="BB89" s="72"/>
      <c r="BC89" s="178"/>
    </row>
    <row r="90" ht="16.5" customHeight="1" outlineLevel="1">
      <c r="A90" s="178"/>
      <c r="B90" s="141" t="s">
        <v>628</v>
      </c>
      <c r="C90" s="142">
        <v>46176.79034607639</v>
      </c>
      <c r="D90" s="72"/>
      <c r="E90" s="143" t="s">
        <v>7</v>
      </c>
      <c r="F90" s="71"/>
      <c r="G90" s="143" t="s">
        <v>78</v>
      </c>
      <c r="H90" s="71"/>
      <c r="I90" s="143" t="s">
        <v>629</v>
      </c>
      <c r="J90" s="71"/>
      <c r="K90" s="71"/>
      <c r="L90" s="71"/>
      <c r="M90" s="72"/>
      <c r="N90" s="198" t="s">
        <v>630</v>
      </c>
      <c r="O90" s="72"/>
      <c r="P90" s="199">
        <v>25000.0</v>
      </c>
      <c r="Q90" s="71"/>
      <c r="R90" s="200">
        <v>0.0</v>
      </c>
      <c r="S90" s="72"/>
      <c r="T90" s="201" t="s">
        <v>67</v>
      </c>
      <c r="U90" s="72"/>
      <c r="V90" s="202" t="s">
        <v>1888</v>
      </c>
      <c r="W90" s="71"/>
      <c r="X90" s="72"/>
      <c r="Y90" s="202" t="s">
        <v>74</v>
      </c>
      <c r="Z90" s="72"/>
      <c r="AA90" s="178"/>
      <c r="AB90" s="228" t="s">
        <v>2123</v>
      </c>
      <c r="AC90" s="72"/>
      <c r="AD90" s="229">
        <v>46128.663472037035</v>
      </c>
      <c r="AE90" s="72"/>
      <c r="AF90" s="201" t="s">
        <v>2124</v>
      </c>
      <c r="AG90" s="71"/>
      <c r="AH90" s="72"/>
      <c r="AI90" s="201" t="s">
        <v>2120</v>
      </c>
      <c r="AJ90" s="71"/>
      <c r="AK90" s="72"/>
      <c r="AL90" s="201" t="s">
        <v>283</v>
      </c>
      <c r="AM90" s="72"/>
      <c r="AN90" s="201">
        <v>3.76540231E9</v>
      </c>
      <c r="AO90" s="72"/>
      <c r="AP90" s="201" t="s">
        <v>1891</v>
      </c>
      <c r="AQ90" s="72"/>
      <c r="AR90" s="201" t="s">
        <v>1927</v>
      </c>
      <c r="AS90" s="72"/>
      <c r="AT90" s="226">
        <v>30000.0</v>
      </c>
      <c r="AU90" s="72"/>
      <c r="AV90" s="145" t="s">
        <v>1931</v>
      </c>
      <c r="AW90" s="71"/>
      <c r="AX90" s="72"/>
      <c r="AY90" s="201" t="s">
        <v>1923</v>
      </c>
      <c r="AZ90" s="71"/>
      <c r="BA90" s="227">
        <v>46227.0</v>
      </c>
      <c r="BB90" s="72"/>
      <c r="BC90" s="178"/>
    </row>
    <row r="91" ht="16.5" customHeight="1" outlineLevel="1">
      <c r="A91" s="178"/>
      <c r="B91" s="141" t="s">
        <v>631</v>
      </c>
      <c r="C91" s="142">
        <v>46176.78955064814</v>
      </c>
      <c r="D91" s="72"/>
      <c r="E91" s="143" t="s">
        <v>7</v>
      </c>
      <c r="F91" s="71"/>
      <c r="G91" s="143" t="s">
        <v>78</v>
      </c>
      <c r="H91" s="71"/>
      <c r="I91" s="143" t="s">
        <v>632</v>
      </c>
      <c r="J91" s="71"/>
      <c r="K91" s="71"/>
      <c r="L91" s="71"/>
      <c r="M91" s="72"/>
      <c r="N91" s="198" t="s">
        <v>633</v>
      </c>
      <c r="O91" s="72"/>
      <c r="P91" s="199">
        <v>30000.0</v>
      </c>
      <c r="Q91" s="71"/>
      <c r="R91" s="200">
        <v>0.0</v>
      </c>
      <c r="S91" s="72"/>
      <c r="T91" s="201" t="s">
        <v>67</v>
      </c>
      <c r="U91" s="72"/>
      <c r="V91" s="202" t="s">
        <v>1888</v>
      </c>
      <c r="W91" s="71"/>
      <c r="X91" s="72"/>
      <c r="Y91" s="202" t="s">
        <v>74</v>
      </c>
      <c r="Z91" s="72"/>
      <c r="AA91" s="178"/>
      <c r="AB91" s="228" t="s">
        <v>2125</v>
      </c>
      <c r="AC91" s="72"/>
      <c r="AD91" s="229">
        <v>46126.89699039352</v>
      </c>
      <c r="AE91" s="72"/>
      <c r="AF91" s="201" t="s">
        <v>2126</v>
      </c>
      <c r="AG91" s="71"/>
      <c r="AH91" s="72"/>
      <c r="AI91" s="201" t="s">
        <v>2102</v>
      </c>
      <c r="AJ91" s="71"/>
      <c r="AK91" s="72"/>
      <c r="AL91" s="201" t="s">
        <v>1406</v>
      </c>
      <c r="AM91" s="72"/>
      <c r="AN91" s="201">
        <v>3.764870493E9</v>
      </c>
      <c r="AO91" s="72"/>
      <c r="AP91" s="201" t="s">
        <v>1894</v>
      </c>
      <c r="AQ91" s="72"/>
      <c r="AR91" s="201" t="s">
        <v>1921</v>
      </c>
      <c r="AS91" s="72"/>
      <c r="AT91" s="226">
        <v>30000.0</v>
      </c>
      <c r="AU91" s="72"/>
      <c r="AV91" s="145" t="s">
        <v>1992</v>
      </c>
      <c r="AW91" s="71"/>
      <c r="AX91" s="72"/>
      <c r="AY91" s="201" t="s">
        <v>1923</v>
      </c>
      <c r="AZ91" s="71"/>
      <c r="BA91" s="227">
        <v>46158.0</v>
      </c>
      <c r="BB91" s="72"/>
      <c r="BC91" s="178"/>
    </row>
    <row r="92" ht="16.5" customHeight="1" outlineLevel="1">
      <c r="A92" s="178"/>
      <c r="B92" s="141" t="s">
        <v>637</v>
      </c>
      <c r="C92" s="142">
        <v>46195.0</v>
      </c>
      <c r="D92" s="72"/>
      <c r="E92" s="143" t="s">
        <v>7</v>
      </c>
      <c r="F92" s="71"/>
      <c r="G92" s="143" t="s">
        <v>78</v>
      </c>
      <c r="H92" s="71"/>
      <c r="I92" s="143" t="s">
        <v>638</v>
      </c>
      <c r="J92" s="71"/>
      <c r="K92" s="71"/>
      <c r="L92" s="71"/>
      <c r="M92" s="72"/>
      <c r="N92" s="198" t="s">
        <v>639</v>
      </c>
      <c r="O92" s="72"/>
      <c r="P92" s="199">
        <v>25000.0</v>
      </c>
      <c r="Q92" s="71"/>
      <c r="R92" s="200">
        <v>0.0</v>
      </c>
      <c r="S92" s="72"/>
      <c r="T92" s="201" t="s">
        <v>75</v>
      </c>
      <c r="U92" s="72"/>
      <c r="V92" s="202" t="s">
        <v>1888</v>
      </c>
      <c r="W92" s="71"/>
      <c r="X92" s="72"/>
      <c r="Y92" s="202" t="s">
        <v>74</v>
      </c>
      <c r="Z92" s="72"/>
      <c r="AA92" s="178"/>
      <c r="AB92" s="228" t="s">
        <v>2127</v>
      </c>
      <c r="AC92" s="72"/>
      <c r="AD92" s="229">
        <v>46126.67021673611</v>
      </c>
      <c r="AE92" s="72"/>
      <c r="AF92" s="201" t="s">
        <v>2101</v>
      </c>
      <c r="AG92" s="71"/>
      <c r="AH92" s="72"/>
      <c r="AI92" s="201" t="s">
        <v>2128</v>
      </c>
      <c r="AJ92" s="71"/>
      <c r="AK92" s="72"/>
      <c r="AL92" s="201" t="s">
        <v>696</v>
      </c>
      <c r="AM92" s="72"/>
      <c r="AN92" s="201">
        <v>3.76549232E9</v>
      </c>
      <c r="AO92" s="72"/>
      <c r="AP92" s="201" t="s">
        <v>1894</v>
      </c>
      <c r="AQ92" s="72"/>
      <c r="AR92" s="201" t="s">
        <v>1921</v>
      </c>
      <c r="AS92" s="72"/>
      <c r="AT92" s="226">
        <v>30000.0</v>
      </c>
      <c r="AU92" s="72"/>
      <c r="AV92" s="145" t="s">
        <v>1931</v>
      </c>
      <c r="AW92" s="71"/>
      <c r="AX92" s="72"/>
      <c r="AY92" s="201" t="s">
        <v>1923</v>
      </c>
      <c r="AZ92" s="71"/>
      <c r="BA92" s="227">
        <v>46206.0</v>
      </c>
      <c r="BB92" s="72"/>
      <c r="BC92" s="178"/>
    </row>
    <row r="93" ht="16.5" customHeight="1" outlineLevel="1">
      <c r="A93" s="178"/>
      <c r="B93" s="141" t="s">
        <v>640</v>
      </c>
      <c r="C93" s="142">
        <v>46176.76006368056</v>
      </c>
      <c r="D93" s="72"/>
      <c r="E93" s="143" t="s">
        <v>7</v>
      </c>
      <c r="F93" s="71"/>
      <c r="G93" s="143" t="s">
        <v>78</v>
      </c>
      <c r="H93" s="71"/>
      <c r="I93" s="143" t="s">
        <v>641</v>
      </c>
      <c r="J93" s="71"/>
      <c r="K93" s="71"/>
      <c r="L93" s="71"/>
      <c r="M93" s="72"/>
      <c r="N93" s="198" t="s">
        <v>642</v>
      </c>
      <c r="O93" s="72"/>
      <c r="P93" s="199">
        <v>25000.0</v>
      </c>
      <c r="Q93" s="71"/>
      <c r="R93" s="200">
        <v>0.0</v>
      </c>
      <c r="S93" s="72"/>
      <c r="T93" s="201" t="s">
        <v>67</v>
      </c>
      <c r="U93" s="72"/>
      <c r="V93" s="202" t="s">
        <v>1888</v>
      </c>
      <c r="W93" s="71"/>
      <c r="X93" s="72"/>
      <c r="Y93" s="202" t="s">
        <v>74</v>
      </c>
      <c r="Z93" s="72"/>
      <c r="AA93" s="178"/>
      <c r="AB93" s="228" t="s">
        <v>2129</v>
      </c>
      <c r="AC93" s="72"/>
      <c r="AD93" s="229">
        <v>46126.669088090275</v>
      </c>
      <c r="AE93" s="72"/>
      <c r="AF93" s="201" t="s">
        <v>2130</v>
      </c>
      <c r="AG93" s="71"/>
      <c r="AH93" s="72"/>
      <c r="AI93" s="201" t="s">
        <v>2131</v>
      </c>
      <c r="AJ93" s="71"/>
      <c r="AK93" s="72"/>
      <c r="AL93" s="201" t="s">
        <v>1427</v>
      </c>
      <c r="AM93" s="72"/>
      <c r="AN93" s="201">
        <v>3.764514181E9</v>
      </c>
      <c r="AO93" s="72"/>
      <c r="AP93" s="201" t="s">
        <v>1894</v>
      </c>
      <c r="AQ93" s="72"/>
      <c r="AR93" s="201" t="s">
        <v>1921</v>
      </c>
      <c r="AS93" s="72"/>
      <c r="AT93" s="226">
        <v>30000.0</v>
      </c>
      <c r="AU93" s="72"/>
      <c r="AV93" s="145" t="s">
        <v>1992</v>
      </c>
      <c r="AW93" s="71"/>
      <c r="AX93" s="72"/>
      <c r="AY93" s="201" t="s">
        <v>1923</v>
      </c>
      <c r="AZ93" s="71"/>
      <c r="BA93" s="227">
        <v>46157.0</v>
      </c>
      <c r="BB93" s="72"/>
      <c r="BC93" s="178"/>
    </row>
    <row r="94" ht="16.5" customHeight="1" outlineLevel="1">
      <c r="A94" s="178"/>
      <c r="B94" s="141" t="s">
        <v>646</v>
      </c>
      <c r="C94" s="142">
        <v>46176.75155568287</v>
      </c>
      <c r="D94" s="72"/>
      <c r="E94" s="143" t="s">
        <v>7</v>
      </c>
      <c r="F94" s="71"/>
      <c r="G94" s="143" t="s">
        <v>78</v>
      </c>
      <c r="H94" s="71"/>
      <c r="I94" s="143" t="s">
        <v>647</v>
      </c>
      <c r="J94" s="71"/>
      <c r="K94" s="71"/>
      <c r="L94" s="71"/>
      <c r="M94" s="72"/>
      <c r="N94" s="198" t="s">
        <v>648</v>
      </c>
      <c r="O94" s="72"/>
      <c r="P94" s="199">
        <v>25000.0</v>
      </c>
      <c r="Q94" s="71"/>
      <c r="R94" s="200">
        <v>0.0</v>
      </c>
      <c r="S94" s="72"/>
      <c r="T94" s="201" t="s">
        <v>67</v>
      </c>
      <c r="U94" s="72"/>
      <c r="V94" s="202" t="s">
        <v>1888</v>
      </c>
      <c r="W94" s="71"/>
      <c r="X94" s="72"/>
      <c r="Y94" s="202" t="s">
        <v>74</v>
      </c>
      <c r="Z94" s="72"/>
      <c r="AA94" s="178"/>
      <c r="AB94" s="228" t="s">
        <v>2132</v>
      </c>
      <c r="AC94" s="72"/>
      <c r="AD94" s="229">
        <v>46126.667582071765</v>
      </c>
      <c r="AE94" s="72"/>
      <c r="AF94" s="201" t="s">
        <v>2133</v>
      </c>
      <c r="AG94" s="71"/>
      <c r="AH94" s="72"/>
      <c r="AI94" s="201" t="s">
        <v>2134</v>
      </c>
      <c r="AJ94" s="71"/>
      <c r="AK94" s="72"/>
      <c r="AL94" s="201" t="s">
        <v>714</v>
      </c>
      <c r="AM94" s="72"/>
      <c r="AN94" s="201">
        <v>3.764311949E9</v>
      </c>
      <c r="AO94" s="72"/>
      <c r="AP94" s="201" t="s">
        <v>1891</v>
      </c>
      <c r="AQ94" s="72"/>
      <c r="AR94" s="201" t="s">
        <v>1927</v>
      </c>
      <c r="AS94" s="72"/>
      <c r="AT94" s="226">
        <v>30000.0</v>
      </c>
      <c r="AU94" s="72"/>
      <c r="AV94" s="145" t="s">
        <v>1931</v>
      </c>
      <c r="AW94" s="71"/>
      <c r="AX94" s="72"/>
      <c r="AY94" s="201" t="s">
        <v>1923</v>
      </c>
      <c r="AZ94" s="71"/>
      <c r="BA94" s="227">
        <v>46206.0</v>
      </c>
      <c r="BB94" s="72"/>
      <c r="BC94" s="178"/>
    </row>
    <row r="95" ht="16.5" customHeight="1" outlineLevel="1">
      <c r="A95" s="178"/>
      <c r="B95" s="141" t="s">
        <v>649</v>
      </c>
      <c r="C95" s="142">
        <v>46176.74522611111</v>
      </c>
      <c r="D95" s="72"/>
      <c r="E95" s="143" t="s">
        <v>7</v>
      </c>
      <c r="F95" s="71"/>
      <c r="G95" s="143" t="s">
        <v>78</v>
      </c>
      <c r="H95" s="71"/>
      <c r="I95" s="143" t="s">
        <v>650</v>
      </c>
      <c r="J95" s="71"/>
      <c r="K95" s="71"/>
      <c r="L95" s="71"/>
      <c r="M95" s="72"/>
      <c r="N95" s="198" t="s">
        <v>651</v>
      </c>
      <c r="O95" s="72"/>
      <c r="P95" s="199">
        <v>25000.0</v>
      </c>
      <c r="Q95" s="71"/>
      <c r="R95" s="200">
        <v>0.0</v>
      </c>
      <c r="S95" s="72"/>
      <c r="T95" s="201" t="s">
        <v>67</v>
      </c>
      <c r="U95" s="72"/>
      <c r="V95" s="202" t="s">
        <v>1888</v>
      </c>
      <c r="W95" s="71"/>
      <c r="X95" s="72"/>
      <c r="Y95" s="202" t="s">
        <v>74</v>
      </c>
      <c r="Z95" s="72"/>
      <c r="AA95" s="178"/>
      <c r="AB95" s="228" t="s">
        <v>2135</v>
      </c>
      <c r="AC95" s="72"/>
      <c r="AD95" s="229">
        <v>46126.417851446764</v>
      </c>
      <c r="AE95" s="72"/>
      <c r="AF95" s="201" t="s">
        <v>2136</v>
      </c>
      <c r="AG95" s="71"/>
      <c r="AH95" s="72"/>
      <c r="AI95" s="201" t="s">
        <v>1996</v>
      </c>
      <c r="AJ95" s="71"/>
      <c r="AK95" s="72"/>
      <c r="AL95" s="201" t="s">
        <v>172</v>
      </c>
      <c r="AM95" s="72"/>
      <c r="AN95" s="201">
        <v>3.764104702E9</v>
      </c>
      <c r="AO95" s="72"/>
      <c r="AP95" s="201" t="s">
        <v>1891</v>
      </c>
      <c r="AQ95" s="72"/>
      <c r="AR95" s="201" t="s">
        <v>1927</v>
      </c>
      <c r="AS95" s="72"/>
      <c r="AT95" s="226">
        <v>30000.0</v>
      </c>
      <c r="AU95" s="72"/>
      <c r="AV95" s="145" t="s">
        <v>1931</v>
      </c>
      <c r="AW95" s="71"/>
      <c r="AX95" s="72"/>
      <c r="AY95" s="201" t="s">
        <v>1923</v>
      </c>
      <c r="AZ95" s="71"/>
      <c r="BA95" s="227">
        <v>46235.0</v>
      </c>
      <c r="BB95" s="72"/>
      <c r="BC95" s="178"/>
    </row>
    <row r="96" ht="16.5" customHeight="1" outlineLevel="1">
      <c r="A96" s="178"/>
      <c r="B96" s="141" t="s">
        <v>652</v>
      </c>
      <c r="C96" s="142">
        <v>46176.73578020833</v>
      </c>
      <c r="D96" s="72"/>
      <c r="E96" s="143" t="s">
        <v>7</v>
      </c>
      <c r="F96" s="71"/>
      <c r="G96" s="143" t="s">
        <v>78</v>
      </c>
      <c r="H96" s="71"/>
      <c r="I96" s="143" t="s">
        <v>653</v>
      </c>
      <c r="J96" s="71"/>
      <c r="K96" s="71"/>
      <c r="L96" s="71"/>
      <c r="M96" s="72"/>
      <c r="N96" s="198" t="s">
        <v>654</v>
      </c>
      <c r="O96" s="72"/>
      <c r="P96" s="199">
        <v>25000.0</v>
      </c>
      <c r="Q96" s="71"/>
      <c r="R96" s="200">
        <v>0.0</v>
      </c>
      <c r="S96" s="72"/>
      <c r="T96" s="201" t="s">
        <v>67</v>
      </c>
      <c r="U96" s="72"/>
      <c r="V96" s="202" t="s">
        <v>1888</v>
      </c>
      <c r="W96" s="71"/>
      <c r="X96" s="72"/>
      <c r="Y96" s="202" t="s">
        <v>74</v>
      </c>
      <c r="Z96" s="72"/>
      <c r="AA96" s="178"/>
      <c r="AB96" s="228" t="s">
        <v>2137</v>
      </c>
      <c r="AC96" s="72"/>
      <c r="AD96" s="229">
        <v>46126.39910597222</v>
      </c>
      <c r="AE96" s="72"/>
      <c r="AF96" s="201" t="s">
        <v>2138</v>
      </c>
      <c r="AG96" s="71"/>
      <c r="AH96" s="72"/>
      <c r="AI96" s="201" t="s">
        <v>2139</v>
      </c>
      <c r="AJ96" s="71"/>
      <c r="AK96" s="72"/>
      <c r="AL96" s="201" t="s">
        <v>1036</v>
      </c>
      <c r="AM96" s="72"/>
      <c r="AN96" s="201">
        <v>3.764355927E9</v>
      </c>
      <c r="AO96" s="72"/>
      <c r="AP96" s="201" t="s">
        <v>1894</v>
      </c>
      <c r="AQ96" s="72"/>
      <c r="AR96" s="201" t="s">
        <v>1921</v>
      </c>
      <c r="AS96" s="72"/>
      <c r="AT96" s="226">
        <v>30000.0</v>
      </c>
      <c r="AU96" s="72"/>
      <c r="AV96" s="145" t="s">
        <v>1992</v>
      </c>
      <c r="AW96" s="71"/>
      <c r="AX96" s="72"/>
      <c r="AY96" s="201" t="s">
        <v>1923</v>
      </c>
      <c r="AZ96" s="71"/>
      <c r="BA96" s="227">
        <v>46181.0</v>
      </c>
      <c r="BB96" s="72"/>
      <c r="BC96" s="178"/>
    </row>
    <row r="97" ht="16.5" customHeight="1" outlineLevel="1">
      <c r="A97" s="178"/>
      <c r="B97" s="141" t="s">
        <v>663</v>
      </c>
      <c r="C97" s="142">
        <v>46175.84352010417</v>
      </c>
      <c r="D97" s="72"/>
      <c r="E97" s="143" t="s">
        <v>7</v>
      </c>
      <c r="F97" s="71"/>
      <c r="G97" s="143" t="s">
        <v>78</v>
      </c>
      <c r="H97" s="71"/>
      <c r="I97" s="143" t="s">
        <v>664</v>
      </c>
      <c r="J97" s="71"/>
      <c r="K97" s="71"/>
      <c r="L97" s="71"/>
      <c r="M97" s="72"/>
      <c r="N97" s="198" t="s">
        <v>665</v>
      </c>
      <c r="O97" s="72"/>
      <c r="P97" s="199">
        <v>25000.0</v>
      </c>
      <c r="Q97" s="71"/>
      <c r="R97" s="200">
        <v>0.0</v>
      </c>
      <c r="S97" s="72"/>
      <c r="T97" s="201" t="s">
        <v>75</v>
      </c>
      <c r="U97" s="72"/>
      <c r="V97" s="202" t="s">
        <v>1888</v>
      </c>
      <c r="W97" s="71"/>
      <c r="X97" s="72"/>
      <c r="Y97" s="202" t="s">
        <v>74</v>
      </c>
      <c r="Z97" s="72"/>
      <c r="AA97" s="178"/>
      <c r="AB97" s="228" t="s">
        <v>2140</v>
      </c>
      <c r="AC97" s="72"/>
      <c r="AD97" s="229">
        <v>46126.38650111111</v>
      </c>
      <c r="AE97" s="72"/>
      <c r="AF97" s="201" t="s">
        <v>2141</v>
      </c>
      <c r="AG97" s="71"/>
      <c r="AH97" s="72"/>
      <c r="AI97" s="201" t="s">
        <v>2142</v>
      </c>
      <c r="AJ97" s="71"/>
      <c r="AK97" s="72"/>
      <c r="AL97" s="201" t="s">
        <v>1433</v>
      </c>
      <c r="AM97" s="72"/>
      <c r="AN97" s="201">
        <v>3.765021108E9</v>
      </c>
      <c r="AO97" s="72"/>
      <c r="AP97" s="201" t="s">
        <v>1891</v>
      </c>
      <c r="AQ97" s="72"/>
      <c r="AR97" s="201" t="s">
        <v>1921</v>
      </c>
      <c r="AS97" s="72"/>
      <c r="AT97" s="226">
        <v>35000.0</v>
      </c>
      <c r="AU97" s="72"/>
      <c r="AV97" s="145" t="s">
        <v>1992</v>
      </c>
      <c r="AW97" s="71"/>
      <c r="AX97" s="72"/>
      <c r="AY97" s="201" t="s">
        <v>1923</v>
      </c>
      <c r="AZ97" s="71"/>
      <c r="BA97" s="227">
        <v>46157.0</v>
      </c>
      <c r="BB97" s="72"/>
      <c r="BC97" s="178"/>
    </row>
    <row r="98" ht="16.5" customHeight="1" outlineLevel="1">
      <c r="A98" s="178"/>
      <c r="B98" s="141" t="s">
        <v>666</v>
      </c>
      <c r="C98" s="142">
        <v>46175.84146206018</v>
      </c>
      <c r="D98" s="72"/>
      <c r="E98" s="143" t="s">
        <v>7</v>
      </c>
      <c r="F98" s="71"/>
      <c r="G98" s="143" t="s">
        <v>78</v>
      </c>
      <c r="H98" s="71"/>
      <c r="I98" s="143" t="s">
        <v>667</v>
      </c>
      <c r="J98" s="71"/>
      <c r="K98" s="71"/>
      <c r="L98" s="71"/>
      <c r="M98" s="72"/>
      <c r="N98" s="198" t="s">
        <v>86</v>
      </c>
      <c r="O98" s="72"/>
      <c r="P98" s="199">
        <v>25000.0</v>
      </c>
      <c r="Q98" s="71"/>
      <c r="R98" s="200">
        <v>0.0</v>
      </c>
      <c r="S98" s="72"/>
      <c r="T98" s="201" t="s">
        <v>75</v>
      </c>
      <c r="U98" s="72"/>
      <c r="V98" s="202" t="s">
        <v>1888</v>
      </c>
      <c r="W98" s="71"/>
      <c r="X98" s="72"/>
      <c r="Y98" s="202" t="s">
        <v>74</v>
      </c>
      <c r="Z98" s="72"/>
      <c r="AA98" s="178"/>
      <c r="AB98" s="228" t="s">
        <v>2143</v>
      </c>
      <c r="AC98" s="72"/>
      <c r="AD98" s="229">
        <v>46125.86825722222</v>
      </c>
      <c r="AE98" s="72"/>
      <c r="AF98" s="201" t="s">
        <v>2144</v>
      </c>
      <c r="AG98" s="71"/>
      <c r="AH98" s="72"/>
      <c r="AI98" s="201" t="s">
        <v>2145</v>
      </c>
      <c r="AJ98" s="71"/>
      <c r="AK98" s="72"/>
      <c r="AL98" s="201" t="s">
        <v>353</v>
      </c>
      <c r="AM98" s="72"/>
      <c r="AN98" s="201">
        <v>3.764313479E9</v>
      </c>
      <c r="AO98" s="72"/>
      <c r="AP98" s="201" t="s">
        <v>1891</v>
      </c>
      <c r="AQ98" s="72"/>
      <c r="AR98" s="201" t="s">
        <v>1921</v>
      </c>
      <c r="AS98" s="72"/>
      <c r="AT98" s="226">
        <v>35000.0</v>
      </c>
      <c r="AU98" s="72"/>
      <c r="AV98" s="145" t="s">
        <v>1931</v>
      </c>
      <c r="AW98" s="71"/>
      <c r="AX98" s="72"/>
      <c r="AY98" s="201" t="s">
        <v>1923</v>
      </c>
      <c r="AZ98" s="71"/>
      <c r="BA98" s="227">
        <v>46220.0</v>
      </c>
      <c r="BB98" s="72"/>
      <c r="BC98" s="178"/>
    </row>
    <row r="99" ht="16.5" customHeight="1" outlineLevel="1">
      <c r="A99" s="178"/>
      <c r="B99" s="141" t="s">
        <v>668</v>
      </c>
      <c r="C99" s="142">
        <v>46175.84065972222</v>
      </c>
      <c r="D99" s="72"/>
      <c r="E99" s="143" t="s">
        <v>7</v>
      </c>
      <c r="F99" s="71"/>
      <c r="G99" s="143" t="s">
        <v>78</v>
      </c>
      <c r="H99" s="71"/>
      <c r="I99" s="143" t="s">
        <v>669</v>
      </c>
      <c r="J99" s="71"/>
      <c r="K99" s="71"/>
      <c r="L99" s="71"/>
      <c r="M99" s="72"/>
      <c r="N99" s="198" t="s">
        <v>80</v>
      </c>
      <c r="O99" s="72"/>
      <c r="P99" s="199">
        <v>25000.0</v>
      </c>
      <c r="Q99" s="71"/>
      <c r="R99" s="200">
        <v>0.0</v>
      </c>
      <c r="S99" s="72"/>
      <c r="T99" s="201" t="s">
        <v>75</v>
      </c>
      <c r="U99" s="72"/>
      <c r="V99" s="202" t="s">
        <v>1888</v>
      </c>
      <c r="W99" s="71"/>
      <c r="X99" s="72"/>
      <c r="Y99" s="202" t="s">
        <v>74</v>
      </c>
      <c r="Z99" s="72"/>
      <c r="AA99" s="178"/>
      <c r="AB99" s="228" t="s">
        <v>2146</v>
      </c>
      <c r="AC99" s="72"/>
      <c r="AD99" s="229">
        <v>46125.82651840278</v>
      </c>
      <c r="AE99" s="72"/>
      <c r="AF99" s="201" t="s">
        <v>2147</v>
      </c>
      <c r="AG99" s="71"/>
      <c r="AH99" s="72"/>
      <c r="AI99" s="201" t="s">
        <v>2148</v>
      </c>
      <c r="AJ99" s="71"/>
      <c r="AK99" s="72"/>
      <c r="AL99" s="201" t="s">
        <v>363</v>
      </c>
      <c r="AM99" s="72"/>
      <c r="AN99" s="201">
        <v>3.764366133E9</v>
      </c>
      <c r="AO99" s="72"/>
      <c r="AP99" s="201" t="s">
        <v>1894</v>
      </c>
      <c r="AQ99" s="72"/>
      <c r="AR99" s="201" t="s">
        <v>1921</v>
      </c>
      <c r="AS99" s="72"/>
      <c r="AT99" s="226">
        <v>30000.0</v>
      </c>
      <c r="AU99" s="72"/>
      <c r="AV99" s="145" t="s">
        <v>1931</v>
      </c>
      <c r="AW99" s="71"/>
      <c r="AX99" s="72"/>
      <c r="AY99" s="201" t="s">
        <v>1923</v>
      </c>
      <c r="AZ99" s="71"/>
      <c r="BA99" s="227">
        <v>46220.0</v>
      </c>
      <c r="BB99" s="72"/>
      <c r="BC99" s="178"/>
    </row>
    <row r="100" ht="16.5" customHeight="1" outlineLevel="1">
      <c r="A100" s="178"/>
      <c r="B100" s="141" t="s">
        <v>670</v>
      </c>
      <c r="C100" s="142">
        <v>46175.83977107639</v>
      </c>
      <c r="D100" s="72"/>
      <c r="E100" s="143" t="s">
        <v>7</v>
      </c>
      <c r="F100" s="71"/>
      <c r="G100" s="143" t="s">
        <v>78</v>
      </c>
      <c r="H100" s="71"/>
      <c r="I100" s="143" t="s">
        <v>671</v>
      </c>
      <c r="J100" s="71"/>
      <c r="K100" s="71"/>
      <c r="L100" s="71"/>
      <c r="M100" s="72"/>
      <c r="N100" s="198" t="s">
        <v>672</v>
      </c>
      <c r="O100" s="72"/>
      <c r="P100" s="199">
        <v>25000.0</v>
      </c>
      <c r="Q100" s="71"/>
      <c r="R100" s="200">
        <v>0.0</v>
      </c>
      <c r="S100" s="72"/>
      <c r="T100" s="201" t="s">
        <v>75</v>
      </c>
      <c r="U100" s="72"/>
      <c r="V100" s="202" t="s">
        <v>1888</v>
      </c>
      <c r="W100" s="71"/>
      <c r="X100" s="72"/>
      <c r="Y100" s="202" t="s">
        <v>74</v>
      </c>
      <c r="Z100" s="72"/>
      <c r="AA100" s="178"/>
      <c r="AB100" s="228" t="s">
        <v>2149</v>
      </c>
      <c r="AC100" s="72"/>
      <c r="AD100" s="229">
        <v>46125.82530943287</v>
      </c>
      <c r="AE100" s="72"/>
      <c r="AF100" s="201" t="s">
        <v>2089</v>
      </c>
      <c r="AG100" s="71"/>
      <c r="AH100" s="72"/>
      <c r="AI100" s="201" t="s">
        <v>2150</v>
      </c>
      <c r="AJ100" s="71"/>
      <c r="AK100" s="72"/>
      <c r="AL100" s="201" t="s">
        <v>1445</v>
      </c>
      <c r="AM100" s="72"/>
      <c r="AN100" s="201">
        <v>3.76463732E9</v>
      </c>
      <c r="AO100" s="72"/>
      <c r="AP100" s="201" t="s">
        <v>1891</v>
      </c>
      <c r="AQ100" s="72"/>
      <c r="AR100" s="201" t="s">
        <v>1927</v>
      </c>
      <c r="AS100" s="72"/>
      <c r="AT100" s="226">
        <v>30000.0</v>
      </c>
      <c r="AU100" s="72"/>
      <c r="AV100" s="145" t="s">
        <v>1992</v>
      </c>
      <c r="AW100" s="71"/>
      <c r="AX100" s="72"/>
      <c r="AY100" s="201" t="s">
        <v>1923</v>
      </c>
      <c r="AZ100" s="71"/>
      <c r="BA100" s="227">
        <v>46156.0</v>
      </c>
      <c r="BB100" s="72"/>
      <c r="BC100" s="178"/>
    </row>
    <row r="101" ht="16.5" customHeight="1" outlineLevel="1">
      <c r="A101" s="178"/>
      <c r="B101" s="141" t="s">
        <v>683</v>
      </c>
      <c r="C101" s="142">
        <v>46175.76256585648</v>
      </c>
      <c r="D101" s="72"/>
      <c r="E101" s="143" t="s">
        <v>7</v>
      </c>
      <c r="F101" s="71"/>
      <c r="G101" s="143" t="s">
        <v>78</v>
      </c>
      <c r="H101" s="71"/>
      <c r="I101" s="143" t="s">
        <v>684</v>
      </c>
      <c r="J101" s="71"/>
      <c r="K101" s="71"/>
      <c r="L101" s="71"/>
      <c r="M101" s="72"/>
      <c r="N101" s="198" t="s">
        <v>685</v>
      </c>
      <c r="O101" s="72"/>
      <c r="P101" s="199">
        <v>25000.0</v>
      </c>
      <c r="Q101" s="71"/>
      <c r="R101" s="200">
        <v>0.0</v>
      </c>
      <c r="S101" s="72"/>
      <c r="T101" s="201" t="s">
        <v>67</v>
      </c>
      <c r="U101" s="72"/>
      <c r="V101" s="202" t="s">
        <v>1888</v>
      </c>
      <c r="W101" s="71"/>
      <c r="X101" s="72"/>
      <c r="Y101" s="202" t="s">
        <v>74</v>
      </c>
      <c r="Z101" s="72"/>
      <c r="AA101" s="178"/>
      <c r="AB101" s="228" t="s">
        <v>2151</v>
      </c>
      <c r="AC101" s="72"/>
      <c r="AD101" s="229">
        <v>46125.75578486111</v>
      </c>
      <c r="AE101" s="72"/>
      <c r="AF101" s="201" t="s">
        <v>2101</v>
      </c>
      <c r="AG101" s="71"/>
      <c r="AH101" s="72"/>
      <c r="AI101" s="201" t="s">
        <v>2152</v>
      </c>
      <c r="AJ101" s="71"/>
      <c r="AK101" s="72"/>
      <c r="AL101" s="201" t="s">
        <v>863</v>
      </c>
      <c r="AM101" s="72"/>
      <c r="AN101" s="201">
        <v>3.764562862E9</v>
      </c>
      <c r="AO101" s="72"/>
      <c r="AP101" s="201" t="s">
        <v>1894</v>
      </c>
      <c r="AQ101" s="72"/>
      <c r="AR101" s="201" t="s">
        <v>1921</v>
      </c>
      <c r="AS101" s="72"/>
      <c r="AT101" s="226">
        <v>30000.0</v>
      </c>
      <c r="AU101" s="72"/>
      <c r="AV101" s="145" t="s">
        <v>2000</v>
      </c>
      <c r="AW101" s="71"/>
      <c r="AX101" s="72"/>
      <c r="AY101" s="201" t="s">
        <v>1923</v>
      </c>
      <c r="AZ101" s="71"/>
      <c r="BA101" s="227">
        <v>46195.0</v>
      </c>
      <c r="BB101" s="72"/>
      <c r="BC101" s="178"/>
    </row>
    <row r="102" ht="16.5" customHeight="1" outlineLevel="1">
      <c r="A102" s="178"/>
      <c r="B102" s="141" t="s">
        <v>694</v>
      </c>
      <c r="C102" s="142">
        <v>46175.7172921412</v>
      </c>
      <c r="D102" s="72"/>
      <c r="E102" s="143" t="s">
        <v>7</v>
      </c>
      <c r="F102" s="71"/>
      <c r="G102" s="143" t="s">
        <v>78</v>
      </c>
      <c r="H102" s="71"/>
      <c r="I102" s="143" t="s">
        <v>695</v>
      </c>
      <c r="J102" s="71"/>
      <c r="K102" s="71"/>
      <c r="L102" s="71"/>
      <c r="M102" s="72"/>
      <c r="N102" s="198" t="s">
        <v>696</v>
      </c>
      <c r="O102" s="72"/>
      <c r="P102" s="199">
        <v>25000.0</v>
      </c>
      <c r="Q102" s="71"/>
      <c r="R102" s="200">
        <v>0.0</v>
      </c>
      <c r="S102" s="72"/>
      <c r="T102" s="201" t="s">
        <v>67</v>
      </c>
      <c r="U102" s="72"/>
      <c r="V102" s="202" t="s">
        <v>1888</v>
      </c>
      <c r="W102" s="71"/>
      <c r="X102" s="72"/>
      <c r="Y102" s="202" t="s">
        <v>74</v>
      </c>
      <c r="Z102" s="72"/>
      <c r="AA102" s="178"/>
      <c r="AB102" s="228" t="s">
        <v>2153</v>
      </c>
      <c r="AC102" s="72"/>
      <c r="AD102" s="229">
        <v>46125.74012873843</v>
      </c>
      <c r="AE102" s="72"/>
      <c r="AF102" s="201" t="s">
        <v>2154</v>
      </c>
      <c r="AG102" s="71"/>
      <c r="AH102" s="72"/>
      <c r="AI102" s="201" t="s">
        <v>2155</v>
      </c>
      <c r="AJ102" s="71"/>
      <c r="AK102" s="72"/>
      <c r="AL102" s="201" t="s">
        <v>969</v>
      </c>
      <c r="AM102" s="72"/>
      <c r="AN102" s="201">
        <v>3.764864204E9</v>
      </c>
      <c r="AO102" s="72"/>
      <c r="AP102" s="201" t="s">
        <v>1894</v>
      </c>
      <c r="AQ102" s="72"/>
      <c r="AR102" s="201" t="s">
        <v>1921</v>
      </c>
      <c r="AS102" s="72"/>
      <c r="AT102" s="226">
        <v>30000.0</v>
      </c>
      <c r="AU102" s="72"/>
      <c r="AV102" s="145" t="s">
        <v>2000</v>
      </c>
      <c r="AW102" s="71"/>
      <c r="AX102" s="72"/>
      <c r="AY102" s="201" t="s">
        <v>1923</v>
      </c>
      <c r="AZ102" s="71"/>
      <c r="BA102" s="227">
        <v>46186.0</v>
      </c>
      <c r="BB102" s="72"/>
      <c r="BC102" s="178"/>
    </row>
    <row r="103" ht="16.5" customHeight="1" outlineLevel="1">
      <c r="A103" s="178"/>
      <c r="B103" s="141" t="s">
        <v>697</v>
      </c>
      <c r="C103" s="142">
        <v>46175.71589574074</v>
      </c>
      <c r="D103" s="72"/>
      <c r="E103" s="143" t="s">
        <v>7</v>
      </c>
      <c r="F103" s="71"/>
      <c r="G103" s="143" t="s">
        <v>78</v>
      </c>
      <c r="H103" s="71"/>
      <c r="I103" s="143" t="s">
        <v>698</v>
      </c>
      <c r="J103" s="71"/>
      <c r="K103" s="71"/>
      <c r="L103" s="71"/>
      <c r="M103" s="72"/>
      <c r="N103" s="198" t="s">
        <v>103</v>
      </c>
      <c r="O103" s="72"/>
      <c r="P103" s="199">
        <v>25000.0</v>
      </c>
      <c r="Q103" s="71"/>
      <c r="R103" s="200">
        <v>0.0</v>
      </c>
      <c r="S103" s="72"/>
      <c r="T103" s="201" t="s">
        <v>67</v>
      </c>
      <c r="U103" s="72"/>
      <c r="V103" s="202" t="s">
        <v>1888</v>
      </c>
      <c r="W103" s="71"/>
      <c r="X103" s="72"/>
      <c r="Y103" s="202" t="s">
        <v>74</v>
      </c>
      <c r="Z103" s="72"/>
      <c r="AA103" s="178"/>
      <c r="AB103" s="228" t="s">
        <v>2156</v>
      </c>
      <c r="AC103" s="72"/>
      <c r="AD103" s="229">
        <v>46125.46340090278</v>
      </c>
      <c r="AE103" s="72"/>
      <c r="AF103" s="201" t="s">
        <v>2157</v>
      </c>
      <c r="AG103" s="71"/>
      <c r="AH103" s="72"/>
      <c r="AI103" s="201" t="s">
        <v>2158</v>
      </c>
      <c r="AJ103" s="71"/>
      <c r="AK103" s="72"/>
      <c r="AL103" s="201" t="s">
        <v>373</v>
      </c>
      <c r="AM103" s="72"/>
      <c r="AN103" s="201">
        <v>3.764214073E9</v>
      </c>
      <c r="AO103" s="72"/>
      <c r="AP103" s="201" t="s">
        <v>1898</v>
      </c>
      <c r="AQ103" s="72"/>
      <c r="AR103" s="201" t="s">
        <v>1921</v>
      </c>
      <c r="AS103" s="72"/>
      <c r="AT103" s="226">
        <v>50000.0</v>
      </c>
      <c r="AU103" s="72"/>
      <c r="AV103" s="145" t="s">
        <v>1931</v>
      </c>
      <c r="AW103" s="71"/>
      <c r="AX103" s="72"/>
      <c r="AY103" s="201" t="s">
        <v>1923</v>
      </c>
      <c r="AZ103" s="71"/>
      <c r="BA103" s="227">
        <v>46220.0</v>
      </c>
      <c r="BB103" s="72"/>
      <c r="BC103" s="178"/>
    </row>
    <row r="104" ht="16.5" customHeight="1" outlineLevel="1">
      <c r="A104" s="178"/>
      <c r="B104" s="141" t="s">
        <v>699</v>
      </c>
      <c r="C104" s="142">
        <v>46175.714996423616</v>
      </c>
      <c r="D104" s="72"/>
      <c r="E104" s="143" t="s">
        <v>7</v>
      </c>
      <c r="F104" s="71"/>
      <c r="G104" s="143" t="s">
        <v>78</v>
      </c>
      <c r="H104" s="71"/>
      <c r="I104" s="143" t="s">
        <v>700</v>
      </c>
      <c r="J104" s="71"/>
      <c r="K104" s="71"/>
      <c r="L104" s="71"/>
      <c r="M104" s="72"/>
      <c r="N104" s="198" t="s">
        <v>107</v>
      </c>
      <c r="O104" s="72"/>
      <c r="P104" s="199">
        <v>25000.0</v>
      </c>
      <c r="Q104" s="71"/>
      <c r="R104" s="200">
        <v>0.0</v>
      </c>
      <c r="S104" s="72"/>
      <c r="T104" s="201" t="s">
        <v>67</v>
      </c>
      <c r="U104" s="72"/>
      <c r="V104" s="202" t="s">
        <v>1888</v>
      </c>
      <c r="W104" s="71"/>
      <c r="X104" s="72"/>
      <c r="Y104" s="202" t="s">
        <v>74</v>
      </c>
      <c r="Z104" s="72"/>
      <c r="AA104" s="178"/>
      <c r="AB104" s="228" t="s">
        <v>2159</v>
      </c>
      <c r="AC104" s="72"/>
      <c r="AD104" s="229">
        <v>46122.85837004629</v>
      </c>
      <c r="AE104" s="72"/>
      <c r="AF104" s="201" t="s">
        <v>2160</v>
      </c>
      <c r="AG104" s="71"/>
      <c r="AH104" s="72"/>
      <c r="AI104" s="201" t="s">
        <v>2161</v>
      </c>
      <c r="AJ104" s="71"/>
      <c r="AK104" s="72"/>
      <c r="AL104" s="201" t="s">
        <v>80</v>
      </c>
      <c r="AM104" s="72"/>
      <c r="AN104" s="201">
        <v>3.764839556E9</v>
      </c>
      <c r="AO104" s="72"/>
      <c r="AP104" s="201" t="s">
        <v>1894</v>
      </c>
      <c r="AQ104" s="72"/>
      <c r="AR104" s="201" t="s">
        <v>1921</v>
      </c>
      <c r="AS104" s="72"/>
      <c r="AT104" s="226">
        <v>30000.0</v>
      </c>
      <c r="AU104" s="72"/>
      <c r="AV104" s="145" t="s">
        <v>1931</v>
      </c>
      <c r="AW104" s="71"/>
      <c r="AX104" s="72"/>
      <c r="AY104" s="201" t="s">
        <v>1923</v>
      </c>
      <c r="AZ104" s="71"/>
      <c r="BA104" s="227">
        <v>46236.0</v>
      </c>
      <c r="BB104" s="72"/>
      <c r="BC104" s="178"/>
    </row>
    <row r="105" ht="16.5" customHeight="1" outlineLevel="1">
      <c r="A105" s="178"/>
      <c r="B105" s="141" t="s">
        <v>701</v>
      </c>
      <c r="C105" s="142">
        <v>46175.66879923611</v>
      </c>
      <c r="D105" s="72"/>
      <c r="E105" s="143" t="s">
        <v>7</v>
      </c>
      <c r="F105" s="71"/>
      <c r="G105" s="143" t="s">
        <v>78</v>
      </c>
      <c r="H105" s="71"/>
      <c r="I105" s="143" t="s">
        <v>702</v>
      </c>
      <c r="J105" s="71"/>
      <c r="K105" s="71"/>
      <c r="L105" s="71"/>
      <c r="M105" s="72"/>
      <c r="N105" s="198" t="s">
        <v>97</v>
      </c>
      <c r="O105" s="72"/>
      <c r="P105" s="199">
        <v>25000.0</v>
      </c>
      <c r="Q105" s="71"/>
      <c r="R105" s="200">
        <v>0.0</v>
      </c>
      <c r="S105" s="72"/>
      <c r="T105" s="201" t="s">
        <v>75</v>
      </c>
      <c r="U105" s="72"/>
      <c r="V105" s="202" t="s">
        <v>1888</v>
      </c>
      <c r="W105" s="71"/>
      <c r="X105" s="72"/>
      <c r="Y105" s="202" t="s">
        <v>74</v>
      </c>
      <c r="Z105" s="72"/>
      <c r="AA105" s="178"/>
      <c r="AB105" s="228" t="s">
        <v>2162</v>
      </c>
      <c r="AC105" s="72"/>
      <c r="AD105" s="229">
        <v>46122.85786966435</v>
      </c>
      <c r="AE105" s="72"/>
      <c r="AF105" s="201" t="s">
        <v>2163</v>
      </c>
      <c r="AG105" s="71"/>
      <c r="AH105" s="72"/>
      <c r="AI105" s="201" t="s">
        <v>2161</v>
      </c>
      <c r="AJ105" s="71"/>
      <c r="AK105" s="72"/>
      <c r="AL105" s="201" t="s">
        <v>86</v>
      </c>
      <c r="AM105" s="72"/>
      <c r="AN105" s="201">
        <v>3.764839556E9</v>
      </c>
      <c r="AO105" s="72"/>
      <c r="AP105" s="201" t="s">
        <v>1894</v>
      </c>
      <c r="AQ105" s="72"/>
      <c r="AR105" s="201" t="s">
        <v>1921</v>
      </c>
      <c r="AS105" s="72"/>
      <c r="AT105" s="226">
        <v>30000.0</v>
      </c>
      <c r="AU105" s="72"/>
      <c r="AV105" s="145" t="s">
        <v>1931</v>
      </c>
      <c r="AW105" s="71"/>
      <c r="AX105" s="72"/>
      <c r="AY105" s="201" t="s">
        <v>1923</v>
      </c>
      <c r="AZ105" s="71"/>
      <c r="BA105" s="227">
        <v>46236.0</v>
      </c>
      <c r="BB105" s="72"/>
      <c r="BC105" s="178"/>
    </row>
    <row r="106" ht="16.5" customHeight="1" outlineLevel="1">
      <c r="A106" s="178"/>
      <c r="B106" s="141" t="s">
        <v>703</v>
      </c>
      <c r="C106" s="142">
        <v>46175.661055069446</v>
      </c>
      <c r="D106" s="72"/>
      <c r="E106" s="143" t="s">
        <v>7</v>
      </c>
      <c r="F106" s="71"/>
      <c r="G106" s="143" t="s">
        <v>78</v>
      </c>
      <c r="H106" s="71"/>
      <c r="I106" s="143" t="s">
        <v>704</v>
      </c>
      <c r="J106" s="71"/>
      <c r="K106" s="71"/>
      <c r="L106" s="71"/>
      <c r="M106" s="72"/>
      <c r="N106" s="198" t="s">
        <v>180</v>
      </c>
      <c r="O106" s="72"/>
      <c r="P106" s="199">
        <v>25000.0</v>
      </c>
      <c r="Q106" s="71"/>
      <c r="R106" s="200">
        <v>0.0</v>
      </c>
      <c r="S106" s="72"/>
      <c r="T106" s="201" t="s">
        <v>67</v>
      </c>
      <c r="U106" s="72"/>
      <c r="V106" s="202" t="s">
        <v>1888</v>
      </c>
      <c r="W106" s="71"/>
      <c r="X106" s="72"/>
      <c r="Y106" s="202" t="s">
        <v>74</v>
      </c>
      <c r="Z106" s="72"/>
      <c r="AA106" s="178"/>
      <c r="AB106" s="228" t="s">
        <v>2164</v>
      </c>
      <c r="AC106" s="72"/>
      <c r="AD106" s="229">
        <v>46122.85519598379</v>
      </c>
      <c r="AE106" s="72"/>
      <c r="AF106" s="201" t="s">
        <v>2098</v>
      </c>
      <c r="AG106" s="71"/>
      <c r="AH106" s="72"/>
      <c r="AI106" s="201" t="s">
        <v>2165</v>
      </c>
      <c r="AJ106" s="71"/>
      <c r="AK106" s="72"/>
      <c r="AL106" s="201" t="s">
        <v>1101</v>
      </c>
      <c r="AM106" s="72"/>
      <c r="AN106" s="201">
        <v>3.764555418E9</v>
      </c>
      <c r="AO106" s="72"/>
      <c r="AP106" s="201" t="s">
        <v>1891</v>
      </c>
      <c r="AQ106" s="72"/>
      <c r="AR106" s="201" t="s">
        <v>1927</v>
      </c>
      <c r="AS106" s="72"/>
      <c r="AT106" s="226">
        <v>30000.0</v>
      </c>
      <c r="AU106" s="72"/>
      <c r="AV106" s="145" t="s">
        <v>2000</v>
      </c>
      <c r="AW106" s="71"/>
      <c r="AX106" s="72"/>
      <c r="AY106" s="201" t="s">
        <v>1923</v>
      </c>
      <c r="AZ106" s="71"/>
      <c r="BA106" s="227">
        <v>46178.0</v>
      </c>
      <c r="BB106" s="72"/>
      <c r="BC106" s="178"/>
    </row>
    <row r="107" ht="16.5" customHeight="1" outlineLevel="1">
      <c r="A107" s="178"/>
      <c r="B107" s="141" t="s">
        <v>712</v>
      </c>
      <c r="C107" s="142">
        <v>46175.44193472222</v>
      </c>
      <c r="D107" s="72"/>
      <c r="E107" s="143" t="s">
        <v>7</v>
      </c>
      <c r="F107" s="71"/>
      <c r="G107" s="143" t="s">
        <v>78</v>
      </c>
      <c r="H107" s="71"/>
      <c r="I107" s="143" t="s">
        <v>713</v>
      </c>
      <c r="J107" s="71"/>
      <c r="K107" s="71"/>
      <c r="L107" s="71"/>
      <c r="M107" s="72"/>
      <c r="N107" s="198" t="s">
        <v>714</v>
      </c>
      <c r="O107" s="72"/>
      <c r="P107" s="199">
        <v>25000.0</v>
      </c>
      <c r="Q107" s="71"/>
      <c r="R107" s="200">
        <v>0.0</v>
      </c>
      <c r="S107" s="72"/>
      <c r="T107" s="201" t="s">
        <v>67</v>
      </c>
      <c r="U107" s="72"/>
      <c r="V107" s="202" t="s">
        <v>1888</v>
      </c>
      <c r="W107" s="71"/>
      <c r="X107" s="72"/>
      <c r="Y107" s="202" t="s">
        <v>74</v>
      </c>
      <c r="Z107" s="72"/>
      <c r="AA107" s="178"/>
      <c r="AB107" s="228" t="s">
        <v>2166</v>
      </c>
      <c r="AC107" s="72"/>
      <c r="AD107" s="229">
        <v>46122.797633194445</v>
      </c>
      <c r="AE107" s="72"/>
      <c r="AF107" s="201" t="s">
        <v>2167</v>
      </c>
      <c r="AG107" s="71"/>
      <c r="AH107" s="72"/>
      <c r="AI107" s="201" t="s">
        <v>2168</v>
      </c>
      <c r="AJ107" s="71"/>
      <c r="AK107" s="72"/>
      <c r="AL107" s="201" t="s">
        <v>566</v>
      </c>
      <c r="AM107" s="72"/>
      <c r="AN107" s="201">
        <v>1.156162806E9</v>
      </c>
      <c r="AO107" s="72"/>
      <c r="AP107" s="201" t="s">
        <v>1891</v>
      </c>
      <c r="AQ107" s="72"/>
      <c r="AR107" s="201" t="s">
        <v>1927</v>
      </c>
      <c r="AS107" s="72"/>
      <c r="AT107" s="226">
        <v>30000.0</v>
      </c>
      <c r="AU107" s="72"/>
      <c r="AV107" s="145" t="s">
        <v>1931</v>
      </c>
      <c r="AW107" s="71"/>
      <c r="AX107" s="72"/>
      <c r="AY107" s="201" t="s">
        <v>1923</v>
      </c>
      <c r="AZ107" s="71"/>
      <c r="BA107" s="227">
        <v>46209.0</v>
      </c>
      <c r="BB107" s="72"/>
      <c r="BC107" s="178"/>
    </row>
    <row r="108" ht="16.5" customHeight="1" outlineLevel="1">
      <c r="A108" s="178"/>
      <c r="B108" s="141" t="s">
        <v>715</v>
      </c>
      <c r="C108" s="142">
        <v>46175.40626596065</v>
      </c>
      <c r="D108" s="72"/>
      <c r="E108" s="143" t="s">
        <v>7</v>
      </c>
      <c r="F108" s="71"/>
      <c r="G108" s="143" t="s">
        <v>78</v>
      </c>
      <c r="H108" s="71"/>
      <c r="I108" s="143" t="s">
        <v>716</v>
      </c>
      <c r="J108" s="71"/>
      <c r="K108" s="71"/>
      <c r="L108" s="71"/>
      <c r="M108" s="72"/>
      <c r="N108" s="198" t="s">
        <v>135</v>
      </c>
      <c r="O108" s="72"/>
      <c r="P108" s="199">
        <v>45000.0</v>
      </c>
      <c r="Q108" s="71"/>
      <c r="R108" s="200">
        <v>0.0</v>
      </c>
      <c r="S108" s="72"/>
      <c r="T108" s="201" t="s">
        <v>75</v>
      </c>
      <c r="U108" s="72"/>
      <c r="V108" s="202" t="s">
        <v>1888</v>
      </c>
      <c r="W108" s="71"/>
      <c r="X108" s="72"/>
      <c r="Y108" s="202" t="s">
        <v>74</v>
      </c>
      <c r="Z108" s="72"/>
      <c r="AA108" s="178"/>
      <c r="AB108" s="228" t="s">
        <v>2169</v>
      </c>
      <c r="AC108" s="72"/>
      <c r="AD108" s="229">
        <v>46122.730447662034</v>
      </c>
      <c r="AE108" s="72"/>
      <c r="AF108" s="201" t="s">
        <v>2170</v>
      </c>
      <c r="AG108" s="71"/>
      <c r="AH108" s="72"/>
      <c r="AI108" s="201" t="s">
        <v>2171</v>
      </c>
      <c r="AJ108" s="71"/>
      <c r="AK108" s="72"/>
      <c r="AL108" s="201" t="s">
        <v>504</v>
      </c>
      <c r="AM108" s="72"/>
      <c r="AN108" s="201">
        <v>3.76421081E9</v>
      </c>
      <c r="AO108" s="72"/>
      <c r="AP108" s="201" t="s">
        <v>1894</v>
      </c>
      <c r="AQ108" s="72"/>
      <c r="AR108" s="201" t="s">
        <v>1921</v>
      </c>
      <c r="AS108" s="72"/>
      <c r="AT108" s="226">
        <v>30000.0</v>
      </c>
      <c r="AU108" s="72"/>
      <c r="AV108" s="145" t="s">
        <v>1931</v>
      </c>
      <c r="AW108" s="71"/>
      <c r="AX108" s="72"/>
      <c r="AY108" s="201" t="s">
        <v>1923</v>
      </c>
      <c r="AZ108" s="71"/>
      <c r="BA108" s="227">
        <v>46213.0</v>
      </c>
      <c r="BB108" s="72"/>
      <c r="BC108" s="178"/>
    </row>
    <row r="109" ht="16.5" customHeight="1" outlineLevel="1">
      <c r="A109" s="178"/>
      <c r="B109" s="141" t="s">
        <v>727</v>
      </c>
      <c r="C109" s="142">
        <v>46174.828043553236</v>
      </c>
      <c r="D109" s="72"/>
      <c r="E109" s="143" t="s">
        <v>7</v>
      </c>
      <c r="F109" s="71"/>
      <c r="G109" s="143" t="s">
        <v>78</v>
      </c>
      <c r="H109" s="71"/>
      <c r="I109" s="143" t="s">
        <v>728</v>
      </c>
      <c r="J109" s="71"/>
      <c r="K109" s="71"/>
      <c r="L109" s="71"/>
      <c r="M109" s="72"/>
      <c r="N109" s="198" t="s">
        <v>729</v>
      </c>
      <c r="O109" s="72"/>
      <c r="P109" s="199">
        <v>45000.0</v>
      </c>
      <c r="Q109" s="71"/>
      <c r="R109" s="200">
        <v>0.0</v>
      </c>
      <c r="S109" s="72"/>
      <c r="T109" s="201" t="s">
        <v>75</v>
      </c>
      <c r="U109" s="72"/>
      <c r="V109" s="202" t="s">
        <v>1888</v>
      </c>
      <c r="W109" s="71"/>
      <c r="X109" s="72"/>
      <c r="Y109" s="202" t="s">
        <v>74</v>
      </c>
      <c r="Z109" s="72"/>
      <c r="AA109" s="178"/>
      <c r="AB109" s="228" t="s">
        <v>2172</v>
      </c>
      <c r="AC109" s="72"/>
      <c r="AD109" s="229">
        <v>46122.386291145835</v>
      </c>
      <c r="AE109" s="72"/>
      <c r="AF109" s="201" t="s">
        <v>2173</v>
      </c>
      <c r="AG109" s="71"/>
      <c r="AH109" s="72"/>
      <c r="AI109" s="201" t="s">
        <v>2174</v>
      </c>
      <c r="AJ109" s="71"/>
      <c r="AK109" s="72"/>
      <c r="AL109" s="201" t="s">
        <v>522</v>
      </c>
      <c r="AM109" s="72"/>
      <c r="AN109" s="201">
        <v>3.764809837E9</v>
      </c>
      <c r="AO109" s="72"/>
      <c r="AP109" s="201" t="s">
        <v>1898</v>
      </c>
      <c r="AQ109" s="72"/>
      <c r="AR109" s="201" t="s">
        <v>1921</v>
      </c>
      <c r="AS109" s="72"/>
      <c r="AT109" s="226">
        <v>50000.0</v>
      </c>
      <c r="AU109" s="72"/>
      <c r="AV109" s="145" t="s">
        <v>1931</v>
      </c>
      <c r="AW109" s="71"/>
      <c r="AX109" s="72"/>
      <c r="AY109" s="201" t="s">
        <v>1923</v>
      </c>
      <c r="AZ109" s="71"/>
      <c r="BA109" s="227">
        <v>46213.0</v>
      </c>
      <c r="BB109" s="72"/>
      <c r="BC109" s="178"/>
    </row>
    <row r="110" ht="16.5" customHeight="1" outlineLevel="1">
      <c r="A110" s="178"/>
      <c r="B110" s="141" t="s">
        <v>730</v>
      </c>
      <c r="C110" s="142">
        <v>46174.82016050926</v>
      </c>
      <c r="D110" s="72"/>
      <c r="E110" s="143" t="s">
        <v>7</v>
      </c>
      <c r="F110" s="71"/>
      <c r="G110" s="143" t="s">
        <v>78</v>
      </c>
      <c r="H110" s="71"/>
      <c r="I110" s="143" t="s">
        <v>731</v>
      </c>
      <c r="J110" s="71"/>
      <c r="K110" s="71"/>
      <c r="L110" s="71"/>
      <c r="M110" s="72"/>
      <c r="N110" s="198" t="s">
        <v>117</v>
      </c>
      <c r="O110" s="72"/>
      <c r="P110" s="199">
        <v>25000.0</v>
      </c>
      <c r="Q110" s="71"/>
      <c r="R110" s="200">
        <v>0.0</v>
      </c>
      <c r="S110" s="72"/>
      <c r="T110" s="201" t="s">
        <v>67</v>
      </c>
      <c r="U110" s="72"/>
      <c r="V110" s="202" t="s">
        <v>1888</v>
      </c>
      <c r="W110" s="71"/>
      <c r="X110" s="72"/>
      <c r="Y110" s="202" t="s">
        <v>74</v>
      </c>
      <c r="Z110" s="72"/>
      <c r="AA110" s="178"/>
      <c r="AB110" s="228" t="s">
        <v>2175</v>
      </c>
      <c r="AC110" s="72"/>
      <c r="AD110" s="229">
        <v>46121.70801418982</v>
      </c>
      <c r="AE110" s="72"/>
      <c r="AF110" s="201" t="s">
        <v>2176</v>
      </c>
      <c r="AG110" s="71"/>
      <c r="AH110" s="72"/>
      <c r="AI110" s="201" t="s">
        <v>2177</v>
      </c>
      <c r="AJ110" s="71"/>
      <c r="AK110" s="72"/>
      <c r="AL110" s="201" t="s">
        <v>1483</v>
      </c>
      <c r="AM110" s="72"/>
      <c r="AN110" s="201">
        <v>3.765390635E9</v>
      </c>
      <c r="AO110" s="72"/>
      <c r="AP110" s="201" t="s">
        <v>1891</v>
      </c>
      <c r="AQ110" s="72"/>
      <c r="AR110" s="201" t="s">
        <v>1921</v>
      </c>
      <c r="AS110" s="72"/>
      <c r="AT110" s="226">
        <v>35000.0</v>
      </c>
      <c r="AU110" s="72"/>
      <c r="AV110" s="145" t="s">
        <v>1992</v>
      </c>
      <c r="AW110" s="71"/>
      <c r="AX110" s="72"/>
      <c r="AY110" s="201" t="s">
        <v>1923</v>
      </c>
      <c r="AZ110" s="71"/>
      <c r="BA110" s="227">
        <v>46152.0</v>
      </c>
      <c r="BB110" s="72"/>
      <c r="BC110" s="178"/>
    </row>
    <row r="111" ht="16.5" customHeight="1" outlineLevel="1">
      <c r="A111" s="178"/>
      <c r="B111" s="141" t="s">
        <v>732</v>
      </c>
      <c r="C111" s="142">
        <v>46174.8186068287</v>
      </c>
      <c r="D111" s="72"/>
      <c r="E111" s="143" t="s">
        <v>7</v>
      </c>
      <c r="F111" s="71"/>
      <c r="G111" s="143" t="s">
        <v>78</v>
      </c>
      <c r="H111" s="71"/>
      <c r="I111" s="143" t="s">
        <v>733</v>
      </c>
      <c r="J111" s="71"/>
      <c r="K111" s="71"/>
      <c r="L111" s="71"/>
      <c r="M111" s="72"/>
      <c r="N111" s="198" t="s">
        <v>120</v>
      </c>
      <c r="O111" s="72"/>
      <c r="P111" s="199">
        <v>25000.0</v>
      </c>
      <c r="Q111" s="71"/>
      <c r="R111" s="200">
        <v>0.0</v>
      </c>
      <c r="S111" s="72"/>
      <c r="T111" s="201" t="s">
        <v>67</v>
      </c>
      <c r="U111" s="72"/>
      <c r="V111" s="202" t="s">
        <v>1888</v>
      </c>
      <c r="W111" s="71"/>
      <c r="X111" s="72"/>
      <c r="Y111" s="202" t="s">
        <v>74</v>
      </c>
      <c r="Z111" s="72"/>
      <c r="AA111" s="178"/>
      <c r="AB111" s="228" t="s">
        <v>2178</v>
      </c>
      <c r="AC111" s="72"/>
      <c r="AD111" s="229">
        <v>46121.70543206019</v>
      </c>
      <c r="AE111" s="72"/>
      <c r="AF111" s="201" t="s">
        <v>2179</v>
      </c>
      <c r="AG111" s="71"/>
      <c r="AH111" s="72"/>
      <c r="AI111" s="201" t="s">
        <v>2180</v>
      </c>
      <c r="AJ111" s="71"/>
      <c r="AK111" s="72"/>
      <c r="AL111" s="201" t="s">
        <v>495</v>
      </c>
      <c r="AM111" s="72"/>
      <c r="AN111" s="201">
        <v>3.764573837E9</v>
      </c>
      <c r="AO111" s="72"/>
      <c r="AP111" s="201" t="s">
        <v>1894</v>
      </c>
      <c r="AQ111" s="72"/>
      <c r="AR111" s="201" t="s">
        <v>1921</v>
      </c>
      <c r="AS111" s="72"/>
      <c r="AT111" s="226">
        <v>30000.0</v>
      </c>
      <c r="AU111" s="72"/>
      <c r="AV111" s="145" t="s">
        <v>1931</v>
      </c>
      <c r="AW111" s="71"/>
      <c r="AX111" s="72"/>
      <c r="AY111" s="201" t="s">
        <v>1923</v>
      </c>
      <c r="AZ111" s="71"/>
      <c r="BA111" s="227">
        <v>46213.0</v>
      </c>
      <c r="BB111" s="72"/>
      <c r="BC111" s="178"/>
    </row>
    <row r="112" ht="16.5" customHeight="1" outlineLevel="1">
      <c r="A112" s="178"/>
      <c r="B112" s="141" t="s">
        <v>734</v>
      </c>
      <c r="C112" s="142">
        <v>46174.801480775466</v>
      </c>
      <c r="D112" s="72"/>
      <c r="E112" s="143" t="s">
        <v>7</v>
      </c>
      <c r="F112" s="71"/>
      <c r="G112" s="143" t="s">
        <v>78</v>
      </c>
      <c r="H112" s="71"/>
      <c r="I112" s="143" t="s">
        <v>735</v>
      </c>
      <c r="J112" s="71"/>
      <c r="K112" s="71"/>
      <c r="L112" s="71"/>
      <c r="M112" s="72"/>
      <c r="N112" s="198" t="s">
        <v>736</v>
      </c>
      <c r="O112" s="72"/>
      <c r="P112" s="199">
        <v>25000.0</v>
      </c>
      <c r="Q112" s="71"/>
      <c r="R112" s="200">
        <v>0.0</v>
      </c>
      <c r="S112" s="72"/>
      <c r="T112" s="201" t="s">
        <v>75</v>
      </c>
      <c r="U112" s="72"/>
      <c r="V112" s="202" t="s">
        <v>1888</v>
      </c>
      <c r="W112" s="71"/>
      <c r="X112" s="72"/>
      <c r="Y112" s="202" t="s">
        <v>74</v>
      </c>
      <c r="Z112" s="72"/>
      <c r="AA112" s="178"/>
      <c r="AB112" s="228" t="s">
        <v>2181</v>
      </c>
      <c r="AC112" s="72"/>
      <c r="AD112" s="229">
        <v>46121.70271403935</v>
      </c>
      <c r="AE112" s="72"/>
      <c r="AF112" s="201" t="s">
        <v>2182</v>
      </c>
      <c r="AG112" s="71"/>
      <c r="AH112" s="72"/>
      <c r="AI112" s="201" t="s">
        <v>2180</v>
      </c>
      <c r="AJ112" s="71"/>
      <c r="AK112" s="72"/>
      <c r="AL112" s="201" t="s">
        <v>498</v>
      </c>
      <c r="AM112" s="72"/>
      <c r="AN112" s="201">
        <v>3.764653668E9</v>
      </c>
      <c r="AO112" s="72"/>
      <c r="AP112" s="201" t="s">
        <v>1894</v>
      </c>
      <c r="AQ112" s="72"/>
      <c r="AR112" s="201" t="s">
        <v>1921</v>
      </c>
      <c r="AS112" s="72"/>
      <c r="AT112" s="226">
        <v>30000.0</v>
      </c>
      <c r="AU112" s="72"/>
      <c r="AV112" s="145" t="s">
        <v>1931</v>
      </c>
      <c r="AW112" s="71"/>
      <c r="AX112" s="72"/>
      <c r="AY112" s="201" t="s">
        <v>1923</v>
      </c>
      <c r="AZ112" s="71"/>
      <c r="BA112" s="227">
        <v>46213.0</v>
      </c>
      <c r="BB112" s="72"/>
      <c r="BC112" s="178"/>
    </row>
    <row r="113" ht="16.5" customHeight="1" outlineLevel="1">
      <c r="A113" s="178"/>
      <c r="B113" s="141" t="s">
        <v>768</v>
      </c>
      <c r="C113" s="142">
        <v>46174.0</v>
      </c>
      <c r="D113" s="72"/>
      <c r="E113" s="143" t="s">
        <v>70</v>
      </c>
      <c r="F113" s="71"/>
      <c r="G113" s="143" t="s">
        <v>138</v>
      </c>
      <c r="H113" s="71"/>
      <c r="I113" s="143" t="s">
        <v>763</v>
      </c>
      <c r="J113" s="71"/>
      <c r="K113" s="71"/>
      <c r="L113" s="71"/>
      <c r="M113" s="72"/>
      <c r="N113" s="198" t="s">
        <v>164</v>
      </c>
      <c r="O113" s="72"/>
      <c r="P113" s="199">
        <v>312500.0</v>
      </c>
      <c r="Q113" s="71"/>
      <c r="R113" s="200">
        <v>0.0</v>
      </c>
      <c r="S113" s="72"/>
      <c r="T113" s="201" t="s">
        <v>67</v>
      </c>
      <c r="U113" s="72"/>
      <c r="V113" s="202" t="s">
        <v>1888</v>
      </c>
      <c r="W113" s="71"/>
      <c r="X113" s="72"/>
      <c r="Y113" s="202" t="s">
        <v>74</v>
      </c>
      <c r="Z113" s="72"/>
      <c r="AA113" s="178"/>
      <c r="AB113" s="228" t="s">
        <v>2183</v>
      </c>
      <c r="AC113" s="72"/>
      <c r="AD113" s="229">
        <v>46118.88465586805</v>
      </c>
      <c r="AE113" s="72"/>
      <c r="AF113" s="201" t="s">
        <v>2184</v>
      </c>
      <c r="AG113" s="71"/>
      <c r="AH113" s="72"/>
      <c r="AI113" s="201" t="s">
        <v>2014</v>
      </c>
      <c r="AJ113" s="71"/>
      <c r="AK113" s="72"/>
      <c r="AL113" s="201" t="s">
        <v>2185</v>
      </c>
      <c r="AM113" s="72"/>
      <c r="AN113" s="201">
        <v>3.764836352E9</v>
      </c>
      <c r="AO113" s="72"/>
      <c r="AP113" s="201" t="s">
        <v>1891</v>
      </c>
      <c r="AQ113" s="72"/>
      <c r="AR113" s="201" t="s">
        <v>1927</v>
      </c>
      <c r="AS113" s="72"/>
      <c r="AT113" s="226">
        <v>30000.0</v>
      </c>
      <c r="AU113" s="72"/>
      <c r="AV113" s="145" t="s">
        <v>1992</v>
      </c>
      <c r="AW113" s="71"/>
      <c r="AX113" s="72"/>
      <c r="AY113" s="201" t="s">
        <v>1923</v>
      </c>
      <c r="AZ113" s="71"/>
      <c r="BA113" s="145" t="s">
        <v>1993</v>
      </c>
      <c r="BB113" s="72"/>
      <c r="BC113" s="178"/>
    </row>
    <row r="114" ht="16.5" customHeight="1" outlineLevel="1">
      <c r="A114" s="178"/>
      <c r="B114" s="141" t="s">
        <v>769</v>
      </c>
      <c r="C114" s="142">
        <v>46174.0</v>
      </c>
      <c r="D114" s="72"/>
      <c r="E114" s="143" t="s">
        <v>70</v>
      </c>
      <c r="F114" s="71"/>
      <c r="G114" s="143" t="s">
        <v>138</v>
      </c>
      <c r="H114" s="71"/>
      <c r="I114" s="143" t="s">
        <v>763</v>
      </c>
      <c r="J114" s="71"/>
      <c r="K114" s="71"/>
      <c r="L114" s="71"/>
      <c r="M114" s="72"/>
      <c r="N114" s="198" t="s">
        <v>164</v>
      </c>
      <c r="O114" s="72"/>
      <c r="P114" s="199">
        <v>600000.0</v>
      </c>
      <c r="Q114" s="71"/>
      <c r="R114" s="200">
        <v>0.0</v>
      </c>
      <c r="S114" s="72"/>
      <c r="T114" s="201" t="s">
        <v>75</v>
      </c>
      <c r="U114" s="72"/>
      <c r="V114" s="202" t="s">
        <v>1888</v>
      </c>
      <c r="W114" s="71"/>
      <c r="X114" s="72"/>
      <c r="Y114" s="202" t="s">
        <v>74</v>
      </c>
      <c r="Z114" s="72"/>
      <c r="AA114" s="178"/>
      <c r="AB114" s="228" t="s">
        <v>2186</v>
      </c>
      <c r="AC114" s="72"/>
      <c r="AD114" s="229">
        <v>46118.83837140046</v>
      </c>
      <c r="AE114" s="72"/>
      <c r="AF114" s="201" t="s">
        <v>2187</v>
      </c>
      <c r="AG114" s="71"/>
      <c r="AH114" s="72"/>
      <c r="AI114" s="201" t="s">
        <v>2188</v>
      </c>
      <c r="AJ114" s="71"/>
      <c r="AK114" s="72"/>
      <c r="AL114" s="201" t="s">
        <v>469</v>
      </c>
      <c r="AM114" s="72"/>
      <c r="AN114" s="201">
        <v>3.76493416E9</v>
      </c>
      <c r="AO114" s="72"/>
      <c r="AP114" s="201" t="s">
        <v>1891</v>
      </c>
      <c r="AQ114" s="72"/>
      <c r="AR114" s="201" t="s">
        <v>1927</v>
      </c>
      <c r="AS114" s="72"/>
      <c r="AT114" s="226">
        <v>30000.0</v>
      </c>
      <c r="AU114" s="72"/>
      <c r="AV114" s="145" t="s">
        <v>1931</v>
      </c>
      <c r="AW114" s="71"/>
      <c r="AX114" s="72"/>
      <c r="AY114" s="201" t="s">
        <v>1923</v>
      </c>
      <c r="AZ114" s="71"/>
      <c r="BA114" s="227">
        <v>46214.0</v>
      </c>
      <c r="BB114" s="72"/>
      <c r="BC114" s="178"/>
    </row>
    <row r="115" ht="16.5" customHeight="1" outlineLevel="1">
      <c r="A115" s="178"/>
      <c r="B115" s="141" t="s">
        <v>770</v>
      </c>
      <c r="C115" s="142">
        <v>46174.493229687505</v>
      </c>
      <c r="D115" s="72"/>
      <c r="E115" s="143" t="s">
        <v>7</v>
      </c>
      <c r="F115" s="71"/>
      <c r="G115" s="143" t="s">
        <v>196</v>
      </c>
      <c r="H115" s="71"/>
      <c r="I115" s="143" t="s">
        <v>771</v>
      </c>
      <c r="J115" s="71"/>
      <c r="K115" s="71"/>
      <c r="L115" s="71"/>
      <c r="M115" s="72"/>
      <c r="N115" s="198" t="s">
        <v>164</v>
      </c>
      <c r="O115" s="72"/>
      <c r="P115" s="199">
        <v>100000.0</v>
      </c>
      <c r="Q115" s="71"/>
      <c r="R115" s="200">
        <v>0.0</v>
      </c>
      <c r="S115" s="72"/>
      <c r="T115" s="201" t="s">
        <v>67</v>
      </c>
      <c r="U115" s="72"/>
      <c r="V115" s="202" t="s">
        <v>1888</v>
      </c>
      <c r="W115" s="71"/>
      <c r="X115" s="72"/>
      <c r="Y115" s="202" t="s">
        <v>74</v>
      </c>
      <c r="Z115" s="72"/>
      <c r="AA115" s="178"/>
      <c r="AB115" s="228" t="s">
        <v>2189</v>
      </c>
      <c r="AC115" s="72"/>
      <c r="AD115" s="229">
        <v>46118.795481493056</v>
      </c>
      <c r="AE115" s="72"/>
      <c r="AF115" s="201" t="s">
        <v>2190</v>
      </c>
      <c r="AG115" s="71"/>
      <c r="AH115" s="72"/>
      <c r="AI115" s="201" t="s">
        <v>2191</v>
      </c>
      <c r="AJ115" s="71"/>
      <c r="AK115" s="72"/>
      <c r="AL115" s="201" t="s">
        <v>1521</v>
      </c>
      <c r="AM115" s="72"/>
      <c r="AN115" s="201">
        <v>3.764168513E9</v>
      </c>
      <c r="AO115" s="72"/>
      <c r="AP115" s="201" t="s">
        <v>1891</v>
      </c>
      <c r="AQ115" s="72"/>
      <c r="AR115" s="201" t="s">
        <v>1927</v>
      </c>
      <c r="AS115" s="72"/>
      <c r="AT115" s="226">
        <v>30000.0</v>
      </c>
      <c r="AU115" s="72"/>
      <c r="AV115" s="145" t="s">
        <v>1992</v>
      </c>
      <c r="AW115" s="71"/>
      <c r="AX115" s="72"/>
      <c r="AY115" s="201" t="s">
        <v>1923</v>
      </c>
      <c r="AZ115" s="71"/>
      <c r="BA115" s="227">
        <v>46149.0</v>
      </c>
      <c r="BB115" s="72"/>
      <c r="BC115" s="178"/>
    </row>
    <row r="116" ht="16.5" customHeight="1" outlineLevel="1">
      <c r="A116" s="178"/>
      <c r="B116" s="141" t="s">
        <v>772</v>
      </c>
      <c r="C116" s="142">
        <v>46174.414772199074</v>
      </c>
      <c r="D116" s="72"/>
      <c r="E116" s="143" t="s">
        <v>7</v>
      </c>
      <c r="F116" s="71"/>
      <c r="G116" s="143" t="s">
        <v>78</v>
      </c>
      <c r="H116" s="71"/>
      <c r="I116" s="143" t="s">
        <v>773</v>
      </c>
      <c r="J116" s="71"/>
      <c r="K116" s="71"/>
      <c r="L116" s="71"/>
      <c r="M116" s="72"/>
      <c r="N116" s="198" t="s">
        <v>774</v>
      </c>
      <c r="O116" s="72"/>
      <c r="P116" s="199">
        <v>25000.0</v>
      </c>
      <c r="Q116" s="71"/>
      <c r="R116" s="200">
        <v>0.0</v>
      </c>
      <c r="S116" s="72"/>
      <c r="T116" s="201" t="s">
        <v>75</v>
      </c>
      <c r="U116" s="72"/>
      <c r="V116" s="202" t="s">
        <v>1888</v>
      </c>
      <c r="W116" s="71"/>
      <c r="X116" s="72"/>
      <c r="Y116" s="202" t="s">
        <v>74</v>
      </c>
      <c r="Z116" s="72"/>
      <c r="AA116" s="178"/>
      <c r="AB116" s="228" t="s">
        <v>2192</v>
      </c>
      <c r="AC116" s="72"/>
      <c r="AD116" s="229">
        <v>46118.79266208333</v>
      </c>
      <c r="AE116" s="72"/>
      <c r="AF116" s="201" t="s">
        <v>2193</v>
      </c>
      <c r="AG116" s="71"/>
      <c r="AH116" s="72"/>
      <c r="AI116" s="201" t="s">
        <v>2194</v>
      </c>
      <c r="AJ116" s="71"/>
      <c r="AK116" s="72"/>
      <c r="AL116" s="201" t="s">
        <v>633</v>
      </c>
      <c r="AM116" s="72"/>
      <c r="AN116" s="201">
        <v>3.764181E9</v>
      </c>
      <c r="AO116" s="72"/>
      <c r="AP116" s="201" t="s">
        <v>1891</v>
      </c>
      <c r="AQ116" s="72"/>
      <c r="AR116" s="201" t="s">
        <v>1921</v>
      </c>
      <c r="AS116" s="72"/>
      <c r="AT116" s="226">
        <v>35000.0</v>
      </c>
      <c r="AU116" s="72"/>
      <c r="AV116" s="145" t="s">
        <v>1931</v>
      </c>
      <c r="AW116" s="71"/>
      <c r="AX116" s="72"/>
      <c r="AY116" s="201" t="s">
        <v>1923</v>
      </c>
      <c r="AZ116" s="71"/>
      <c r="BA116" s="227">
        <v>46207.0</v>
      </c>
      <c r="BB116" s="72"/>
      <c r="BC116" s="178"/>
    </row>
    <row r="117" ht="16.5" customHeight="1" outlineLevel="1">
      <c r="A117" s="178"/>
      <c r="B117" s="141" t="s">
        <v>775</v>
      </c>
      <c r="C117" s="142">
        <v>46174.38935037037</v>
      </c>
      <c r="D117" s="72"/>
      <c r="E117" s="143" t="s">
        <v>7</v>
      </c>
      <c r="F117" s="71"/>
      <c r="G117" s="143" t="s">
        <v>78</v>
      </c>
      <c r="H117" s="71"/>
      <c r="I117" s="143" t="s">
        <v>776</v>
      </c>
      <c r="J117" s="71"/>
      <c r="K117" s="71"/>
      <c r="L117" s="71"/>
      <c r="M117" s="72"/>
      <c r="N117" s="198" t="s">
        <v>777</v>
      </c>
      <c r="O117" s="72"/>
      <c r="P117" s="199">
        <v>25000.0</v>
      </c>
      <c r="Q117" s="71"/>
      <c r="R117" s="200">
        <v>0.0</v>
      </c>
      <c r="S117" s="72"/>
      <c r="T117" s="201" t="s">
        <v>67</v>
      </c>
      <c r="U117" s="72"/>
      <c r="V117" s="202" t="s">
        <v>1888</v>
      </c>
      <c r="W117" s="71"/>
      <c r="X117" s="72"/>
      <c r="Y117" s="202" t="s">
        <v>74</v>
      </c>
      <c r="Z117" s="72"/>
      <c r="AA117" s="178"/>
      <c r="AB117" s="228" t="s">
        <v>2195</v>
      </c>
      <c r="AC117" s="72"/>
      <c r="AD117" s="229">
        <v>46118.46241871528</v>
      </c>
      <c r="AE117" s="72"/>
      <c r="AF117" s="201" t="s">
        <v>2196</v>
      </c>
      <c r="AG117" s="71"/>
      <c r="AH117" s="72"/>
      <c r="AI117" s="201" t="s">
        <v>2197</v>
      </c>
      <c r="AJ117" s="71"/>
      <c r="AK117" s="72"/>
      <c r="AL117" s="201" t="s">
        <v>513</v>
      </c>
      <c r="AM117" s="72"/>
      <c r="AN117" s="201">
        <v>3.764272091E9</v>
      </c>
      <c r="AO117" s="72"/>
      <c r="AP117" s="201" t="s">
        <v>1891</v>
      </c>
      <c r="AQ117" s="72"/>
      <c r="AR117" s="201" t="s">
        <v>1921</v>
      </c>
      <c r="AS117" s="72"/>
      <c r="AT117" s="226">
        <v>35000.0</v>
      </c>
      <c r="AU117" s="72"/>
      <c r="AV117" s="145" t="s">
        <v>1931</v>
      </c>
      <c r="AW117" s="71"/>
      <c r="AX117" s="72"/>
      <c r="AY117" s="201" t="s">
        <v>1923</v>
      </c>
      <c r="AZ117" s="71"/>
      <c r="BA117" s="227">
        <v>46213.0</v>
      </c>
      <c r="BB117" s="72"/>
      <c r="BC117" s="178"/>
    </row>
    <row r="118" ht="16.5" customHeight="1" outlineLevel="1">
      <c r="A118" s="178"/>
      <c r="B118" s="141" t="s">
        <v>778</v>
      </c>
      <c r="C118" s="142">
        <v>46174.376030520834</v>
      </c>
      <c r="D118" s="72"/>
      <c r="E118" s="143" t="s">
        <v>7</v>
      </c>
      <c r="F118" s="71"/>
      <c r="G118" s="143" t="s">
        <v>78</v>
      </c>
      <c r="H118" s="71"/>
      <c r="I118" s="143" t="s">
        <v>779</v>
      </c>
      <c r="J118" s="71"/>
      <c r="K118" s="71"/>
      <c r="L118" s="71"/>
      <c r="M118" s="72"/>
      <c r="N118" s="198" t="s">
        <v>780</v>
      </c>
      <c r="O118" s="72"/>
      <c r="P118" s="199">
        <v>25000.0</v>
      </c>
      <c r="Q118" s="71"/>
      <c r="R118" s="200">
        <v>0.0</v>
      </c>
      <c r="S118" s="72"/>
      <c r="T118" s="201" t="s">
        <v>67</v>
      </c>
      <c r="U118" s="72"/>
      <c r="V118" s="202" t="s">
        <v>1888</v>
      </c>
      <c r="W118" s="71"/>
      <c r="X118" s="72"/>
      <c r="Y118" s="202" t="s">
        <v>74</v>
      </c>
      <c r="Z118" s="72"/>
      <c r="AA118" s="178"/>
      <c r="AB118" s="228" t="s">
        <v>2198</v>
      </c>
      <c r="AC118" s="72"/>
      <c r="AD118" s="229">
        <v>46118.44666767361</v>
      </c>
      <c r="AE118" s="72"/>
      <c r="AF118" s="201" t="s">
        <v>2199</v>
      </c>
      <c r="AG118" s="71"/>
      <c r="AH118" s="72"/>
      <c r="AI118" s="201" t="s">
        <v>2200</v>
      </c>
      <c r="AJ118" s="71"/>
      <c r="AK118" s="72"/>
      <c r="AL118" s="201" t="s">
        <v>777</v>
      </c>
      <c r="AM118" s="72"/>
      <c r="AN118" s="201">
        <v>3.764812051E9</v>
      </c>
      <c r="AO118" s="72"/>
      <c r="AP118" s="201" t="s">
        <v>1891</v>
      </c>
      <c r="AQ118" s="72"/>
      <c r="AR118" s="201" t="s">
        <v>1927</v>
      </c>
      <c r="AS118" s="72"/>
      <c r="AT118" s="226">
        <v>30000.0</v>
      </c>
      <c r="AU118" s="72"/>
      <c r="AV118" s="145" t="s">
        <v>2000</v>
      </c>
      <c r="AW118" s="71"/>
      <c r="AX118" s="72"/>
      <c r="AY118" s="201" t="s">
        <v>1923</v>
      </c>
      <c r="AZ118" s="71"/>
      <c r="BA118" s="227">
        <v>46205.0</v>
      </c>
      <c r="BB118" s="72"/>
      <c r="BC118" s="178"/>
    </row>
    <row r="119" ht="16.5" customHeight="1" outlineLevel="1">
      <c r="A119" s="178"/>
      <c r="B119" s="141" t="s">
        <v>781</v>
      </c>
      <c r="C119" s="142">
        <v>46174.36962707176</v>
      </c>
      <c r="D119" s="72"/>
      <c r="E119" s="143" t="s">
        <v>7</v>
      </c>
      <c r="F119" s="71"/>
      <c r="G119" s="143" t="s">
        <v>78</v>
      </c>
      <c r="H119" s="71"/>
      <c r="I119" s="143" t="s">
        <v>782</v>
      </c>
      <c r="J119" s="71"/>
      <c r="K119" s="71"/>
      <c r="L119" s="71"/>
      <c r="M119" s="72"/>
      <c r="N119" s="198" t="s">
        <v>783</v>
      </c>
      <c r="O119" s="72"/>
      <c r="P119" s="199">
        <v>25000.0</v>
      </c>
      <c r="Q119" s="71"/>
      <c r="R119" s="200">
        <v>0.0</v>
      </c>
      <c r="S119" s="72"/>
      <c r="T119" s="201" t="s">
        <v>75</v>
      </c>
      <c r="U119" s="72"/>
      <c r="V119" s="202" t="s">
        <v>1888</v>
      </c>
      <c r="W119" s="71"/>
      <c r="X119" s="72"/>
      <c r="Y119" s="202" t="s">
        <v>74</v>
      </c>
      <c r="Z119" s="72"/>
      <c r="AA119" s="178"/>
      <c r="AB119" s="228" t="s">
        <v>2201</v>
      </c>
      <c r="AC119" s="72"/>
      <c r="AD119" s="229">
        <v>46118.445582534725</v>
      </c>
      <c r="AE119" s="72"/>
      <c r="AF119" s="201" t="s">
        <v>2202</v>
      </c>
      <c r="AG119" s="71"/>
      <c r="AH119" s="72"/>
      <c r="AI119" s="201" t="s">
        <v>2203</v>
      </c>
      <c r="AJ119" s="71"/>
      <c r="AK119" s="72"/>
      <c r="AL119" s="201" t="s">
        <v>135</v>
      </c>
      <c r="AM119" s="72"/>
      <c r="AN119" s="201">
        <v>3.76420191E9</v>
      </c>
      <c r="AO119" s="72"/>
      <c r="AP119" s="201" t="s">
        <v>1898</v>
      </c>
      <c r="AQ119" s="72"/>
      <c r="AR119" s="201" t="s">
        <v>1921</v>
      </c>
      <c r="AS119" s="72"/>
      <c r="AT119" s="226">
        <v>50000.0</v>
      </c>
      <c r="AU119" s="72"/>
      <c r="AV119" s="145" t="s">
        <v>1931</v>
      </c>
      <c r="AW119" s="71"/>
      <c r="AX119" s="72"/>
      <c r="AY119" s="201" t="s">
        <v>1923</v>
      </c>
      <c r="AZ119" s="71"/>
      <c r="BA119" s="227">
        <v>46236.0</v>
      </c>
      <c r="BB119" s="72"/>
      <c r="BC119" s="178"/>
    </row>
    <row r="120" ht="16.5" customHeight="1" outlineLevel="1">
      <c r="A120" s="178"/>
      <c r="B120" s="141" t="s">
        <v>808</v>
      </c>
      <c r="C120" s="142">
        <v>46169.992895648145</v>
      </c>
      <c r="D120" s="72"/>
      <c r="E120" s="143" t="s">
        <v>7</v>
      </c>
      <c r="F120" s="71"/>
      <c r="G120" s="143" t="s">
        <v>78</v>
      </c>
      <c r="H120" s="71"/>
      <c r="I120" s="143" t="s">
        <v>809</v>
      </c>
      <c r="J120" s="71"/>
      <c r="K120" s="71"/>
      <c r="L120" s="71"/>
      <c r="M120" s="72"/>
      <c r="N120" s="198" t="s">
        <v>810</v>
      </c>
      <c r="O120" s="72"/>
      <c r="P120" s="199">
        <v>25000.0</v>
      </c>
      <c r="Q120" s="71"/>
      <c r="R120" s="200">
        <v>0.0</v>
      </c>
      <c r="S120" s="72"/>
      <c r="T120" s="201" t="s">
        <v>75</v>
      </c>
      <c r="U120" s="72"/>
      <c r="V120" s="202" t="s">
        <v>1888</v>
      </c>
      <c r="W120" s="71"/>
      <c r="X120" s="72"/>
      <c r="Y120" s="202" t="s">
        <v>74</v>
      </c>
      <c r="Z120" s="72"/>
      <c r="AA120" s="178"/>
      <c r="AB120" s="228" t="s">
        <v>2204</v>
      </c>
      <c r="AC120" s="72"/>
      <c r="AD120" s="229">
        <v>46118.442800335644</v>
      </c>
      <c r="AE120" s="72"/>
      <c r="AF120" s="201" t="s">
        <v>2205</v>
      </c>
      <c r="AG120" s="71"/>
      <c r="AH120" s="72"/>
      <c r="AI120" s="201" t="s">
        <v>2206</v>
      </c>
      <c r="AJ120" s="71"/>
      <c r="AK120" s="72"/>
      <c r="AL120" s="201" t="s">
        <v>1039</v>
      </c>
      <c r="AM120" s="72"/>
      <c r="AN120" s="201">
        <v>3.764695832E9</v>
      </c>
      <c r="AO120" s="72"/>
      <c r="AP120" s="201" t="s">
        <v>1894</v>
      </c>
      <c r="AQ120" s="72"/>
      <c r="AR120" s="201" t="s">
        <v>1921</v>
      </c>
      <c r="AS120" s="72"/>
      <c r="AT120" s="226">
        <v>30000.0</v>
      </c>
      <c r="AU120" s="72"/>
      <c r="AV120" s="145" t="s">
        <v>2000</v>
      </c>
      <c r="AW120" s="71"/>
      <c r="AX120" s="72"/>
      <c r="AY120" s="201" t="s">
        <v>1923</v>
      </c>
      <c r="AZ120" s="71"/>
      <c r="BA120" s="227">
        <v>46181.0</v>
      </c>
      <c r="BB120" s="72"/>
      <c r="BC120" s="178"/>
    </row>
    <row r="121" ht="16.5" customHeight="1" outlineLevel="1">
      <c r="A121" s="178"/>
      <c r="B121" s="141" t="s">
        <v>811</v>
      </c>
      <c r="C121" s="142">
        <v>46169.98865299769</v>
      </c>
      <c r="D121" s="72"/>
      <c r="E121" s="143" t="s">
        <v>7</v>
      </c>
      <c r="F121" s="71"/>
      <c r="G121" s="143" t="s">
        <v>78</v>
      </c>
      <c r="H121" s="71"/>
      <c r="I121" s="143" t="s">
        <v>812</v>
      </c>
      <c r="J121" s="71"/>
      <c r="K121" s="71"/>
      <c r="L121" s="71"/>
      <c r="M121" s="72"/>
      <c r="N121" s="198" t="s">
        <v>813</v>
      </c>
      <c r="O121" s="72"/>
      <c r="P121" s="199">
        <v>25000.0</v>
      </c>
      <c r="Q121" s="71"/>
      <c r="R121" s="200">
        <v>0.0</v>
      </c>
      <c r="S121" s="72"/>
      <c r="T121" s="201" t="s">
        <v>67</v>
      </c>
      <c r="U121" s="72"/>
      <c r="V121" s="202" t="s">
        <v>1888</v>
      </c>
      <c r="W121" s="71"/>
      <c r="X121" s="72"/>
      <c r="Y121" s="202" t="s">
        <v>74</v>
      </c>
      <c r="Z121" s="72"/>
      <c r="AA121" s="178"/>
      <c r="AB121" s="228" t="s">
        <v>2207</v>
      </c>
      <c r="AC121" s="72"/>
      <c r="AD121" s="229">
        <v>46113.83783238426</v>
      </c>
      <c r="AE121" s="72"/>
      <c r="AF121" s="201" t="s">
        <v>2208</v>
      </c>
      <c r="AG121" s="71"/>
      <c r="AH121" s="72"/>
      <c r="AI121" s="201" t="s">
        <v>2209</v>
      </c>
      <c r="AJ121" s="71"/>
      <c r="AK121" s="72"/>
      <c r="AL121" s="201" t="s">
        <v>439</v>
      </c>
      <c r="AM121" s="72"/>
      <c r="AN121" s="201">
        <v>3.764801963E9</v>
      </c>
      <c r="AO121" s="72"/>
      <c r="AP121" s="201" t="s">
        <v>1891</v>
      </c>
      <c r="AQ121" s="72"/>
      <c r="AR121" s="201" t="s">
        <v>1921</v>
      </c>
      <c r="AS121" s="72"/>
      <c r="AT121" s="226">
        <v>0.0</v>
      </c>
      <c r="AU121" s="72"/>
      <c r="AV121" s="145" t="s">
        <v>1931</v>
      </c>
      <c r="AW121" s="71"/>
      <c r="AX121" s="72"/>
      <c r="AY121" s="201" t="s">
        <v>1923</v>
      </c>
      <c r="AZ121" s="71"/>
      <c r="BA121" s="227">
        <v>46214.0</v>
      </c>
      <c r="BB121" s="72"/>
      <c r="BC121" s="178"/>
    </row>
    <row r="122" ht="16.5" customHeight="1" outlineLevel="1">
      <c r="A122" s="178"/>
      <c r="B122" s="141" t="s">
        <v>833</v>
      </c>
      <c r="C122" s="142">
        <v>46168.796614108796</v>
      </c>
      <c r="D122" s="72"/>
      <c r="E122" s="143" t="s">
        <v>7</v>
      </c>
      <c r="F122" s="71"/>
      <c r="G122" s="143" t="s">
        <v>78</v>
      </c>
      <c r="H122" s="71"/>
      <c r="I122" s="143" t="s">
        <v>834</v>
      </c>
      <c r="J122" s="71"/>
      <c r="K122" s="71"/>
      <c r="L122" s="71"/>
      <c r="M122" s="72"/>
      <c r="N122" s="198" t="s">
        <v>835</v>
      </c>
      <c r="O122" s="72"/>
      <c r="P122" s="199">
        <v>25000.0</v>
      </c>
      <c r="Q122" s="71"/>
      <c r="R122" s="200">
        <v>0.0</v>
      </c>
      <c r="S122" s="72"/>
      <c r="T122" s="201" t="s">
        <v>67</v>
      </c>
      <c r="U122" s="72"/>
      <c r="V122" s="202" t="s">
        <v>1888</v>
      </c>
      <c r="W122" s="71"/>
      <c r="X122" s="72"/>
      <c r="Y122" s="202" t="s">
        <v>74</v>
      </c>
      <c r="Z122" s="72"/>
      <c r="AA122" s="178"/>
      <c r="AB122" s="228" t="s">
        <v>2210</v>
      </c>
      <c r="AC122" s="72"/>
      <c r="AD122" s="229">
        <v>46113.81578797454</v>
      </c>
      <c r="AE122" s="72"/>
      <c r="AF122" s="201" t="s">
        <v>2211</v>
      </c>
      <c r="AG122" s="71"/>
      <c r="AH122" s="72"/>
      <c r="AI122" s="201" t="s">
        <v>2212</v>
      </c>
      <c r="AJ122" s="71"/>
      <c r="AK122" s="72"/>
      <c r="AL122" s="201" t="s">
        <v>736</v>
      </c>
      <c r="AM122" s="72"/>
      <c r="AN122" s="201">
        <v>3.764100452E9</v>
      </c>
      <c r="AO122" s="72"/>
      <c r="AP122" s="201" t="s">
        <v>1891</v>
      </c>
      <c r="AQ122" s="72"/>
      <c r="AR122" s="201" t="s">
        <v>1927</v>
      </c>
      <c r="AS122" s="72"/>
      <c r="AT122" s="226">
        <v>30000.0</v>
      </c>
      <c r="AU122" s="72"/>
      <c r="AV122" s="145" t="s">
        <v>2000</v>
      </c>
      <c r="AW122" s="71"/>
      <c r="AX122" s="72"/>
      <c r="AY122" s="201" t="s">
        <v>1923</v>
      </c>
      <c r="AZ122" s="71"/>
      <c r="BA122" s="227">
        <v>46205.0</v>
      </c>
      <c r="BB122" s="72"/>
      <c r="BC122" s="178"/>
    </row>
    <row r="123" ht="16.5" customHeight="1" outlineLevel="1">
      <c r="A123" s="178"/>
      <c r="B123" s="141" t="s">
        <v>838</v>
      </c>
      <c r="C123" s="142">
        <v>46168.44446424769</v>
      </c>
      <c r="D123" s="72"/>
      <c r="E123" s="143" t="s">
        <v>7</v>
      </c>
      <c r="F123" s="71"/>
      <c r="G123" s="143" t="s">
        <v>78</v>
      </c>
      <c r="H123" s="71"/>
      <c r="I123" s="143" t="s">
        <v>839</v>
      </c>
      <c r="J123" s="71"/>
      <c r="K123" s="71"/>
      <c r="L123" s="71"/>
      <c r="M123" s="72"/>
      <c r="N123" s="198" t="s">
        <v>840</v>
      </c>
      <c r="O123" s="72"/>
      <c r="P123" s="199">
        <v>25000.0</v>
      </c>
      <c r="Q123" s="71"/>
      <c r="R123" s="200">
        <v>0.0</v>
      </c>
      <c r="S123" s="72"/>
      <c r="T123" s="201" t="s">
        <v>75</v>
      </c>
      <c r="U123" s="72"/>
      <c r="V123" s="202" t="s">
        <v>1888</v>
      </c>
      <c r="W123" s="71"/>
      <c r="X123" s="72"/>
      <c r="Y123" s="202" t="s">
        <v>74</v>
      </c>
      <c r="Z123" s="72"/>
      <c r="AA123" s="178"/>
      <c r="AB123" s="228" t="s">
        <v>2213</v>
      </c>
      <c r="AC123" s="72"/>
      <c r="AD123" s="229">
        <v>46113.81430042824</v>
      </c>
      <c r="AE123" s="72"/>
      <c r="AF123" s="201" t="s">
        <v>2168</v>
      </c>
      <c r="AG123" s="71"/>
      <c r="AH123" s="72"/>
      <c r="AI123" s="201" t="s">
        <v>2214</v>
      </c>
      <c r="AJ123" s="71"/>
      <c r="AK123" s="72"/>
      <c r="AL123" s="201" t="s">
        <v>113</v>
      </c>
      <c r="AM123" s="72"/>
      <c r="AN123" s="201">
        <v>3.7651321E9</v>
      </c>
      <c r="AO123" s="72"/>
      <c r="AP123" s="201" t="s">
        <v>1891</v>
      </c>
      <c r="AQ123" s="72"/>
      <c r="AR123" s="201" t="s">
        <v>1927</v>
      </c>
      <c r="AS123" s="72"/>
      <c r="AT123" s="226">
        <v>30000.0</v>
      </c>
      <c r="AU123" s="72"/>
      <c r="AV123" s="145" t="s">
        <v>1931</v>
      </c>
      <c r="AW123" s="71"/>
      <c r="AX123" s="72"/>
      <c r="AY123" s="201" t="s">
        <v>1923</v>
      </c>
      <c r="AZ123" s="71"/>
      <c r="BA123" s="227">
        <v>46236.0</v>
      </c>
      <c r="BB123" s="72"/>
      <c r="BC123" s="178"/>
    </row>
    <row r="124" ht="16.5" customHeight="1" outlineLevel="1">
      <c r="A124" s="178"/>
      <c r="B124" s="141" t="s">
        <v>841</v>
      </c>
      <c r="C124" s="142">
        <v>46168.42682111111</v>
      </c>
      <c r="D124" s="72"/>
      <c r="E124" s="143" t="s">
        <v>7</v>
      </c>
      <c r="F124" s="71"/>
      <c r="G124" s="143" t="s">
        <v>78</v>
      </c>
      <c r="H124" s="71"/>
      <c r="I124" s="143" t="s">
        <v>842</v>
      </c>
      <c r="J124" s="71"/>
      <c r="K124" s="71"/>
      <c r="L124" s="71"/>
      <c r="M124" s="72"/>
      <c r="N124" s="198" t="s">
        <v>843</v>
      </c>
      <c r="O124" s="72"/>
      <c r="P124" s="199">
        <v>25000.0</v>
      </c>
      <c r="Q124" s="71"/>
      <c r="R124" s="200">
        <v>0.0</v>
      </c>
      <c r="S124" s="72"/>
      <c r="T124" s="201" t="s">
        <v>75</v>
      </c>
      <c r="U124" s="72"/>
      <c r="V124" s="202" t="s">
        <v>1888</v>
      </c>
      <c r="W124" s="71"/>
      <c r="X124" s="72"/>
      <c r="Y124" s="202" t="s">
        <v>74</v>
      </c>
      <c r="Z124" s="72"/>
      <c r="AA124" s="178"/>
      <c r="AB124" s="228" t="s">
        <v>2215</v>
      </c>
      <c r="AC124" s="72"/>
      <c r="AD124" s="229">
        <v>46113.812787303235</v>
      </c>
      <c r="AE124" s="72"/>
      <c r="AF124" s="201" t="s">
        <v>2216</v>
      </c>
      <c r="AG124" s="71"/>
      <c r="AH124" s="72"/>
      <c r="AI124" s="201" t="s">
        <v>2217</v>
      </c>
      <c r="AJ124" s="71"/>
      <c r="AK124" s="72"/>
      <c r="AL124" s="201" t="s">
        <v>1577</v>
      </c>
      <c r="AM124" s="72"/>
      <c r="AN124" s="201">
        <v>3.76513616E9</v>
      </c>
      <c r="AO124" s="72"/>
      <c r="AP124" s="201" t="s">
        <v>1891</v>
      </c>
      <c r="AQ124" s="72"/>
      <c r="AR124" s="201" t="s">
        <v>1921</v>
      </c>
      <c r="AS124" s="72"/>
      <c r="AT124" s="226">
        <v>35000.0</v>
      </c>
      <c r="AU124" s="72"/>
      <c r="AV124" s="145" t="s">
        <v>1992</v>
      </c>
      <c r="AW124" s="71"/>
      <c r="AX124" s="72"/>
      <c r="AY124" s="201" t="s">
        <v>1923</v>
      </c>
      <c r="AZ124" s="71"/>
      <c r="BA124" s="227">
        <v>46144.0</v>
      </c>
      <c r="BB124" s="72"/>
      <c r="BC124" s="178"/>
    </row>
    <row r="125" ht="16.5" customHeight="1" outlineLevel="1">
      <c r="A125" s="178"/>
      <c r="B125" s="141" t="s">
        <v>859</v>
      </c>
      <c r="C125" s="142">
        <v>46164.60001201389</v>
      </c>
      <c r="D125" s="72"/>
      <c r="E125" s="143" t="s">
        <v>7</v>
      </c>
      <c r="F125" s="71"/>
      <c r="G125" s="143" t="s">
        <v>78</v>
      </c>
      <c r="H125" s="71"/>
      <c r="I125" s="143" t="s">
        <v>860</v>
      </c>
      <c r="J125" s="71"/>
      <c r="K125" s="71"/>
      <c r="L125" s="71"/>
      <c r="M125" s="72"/>
      <c r="N125" s="198" t="s">
        <v>189</v>
      </c>
      <c r="O125" s="72"/>
      <c r="P125" s="199">
        <v>25000.0</v>
      </c>
      <c r="Q125" s="71"/>
      <c r="R125" s="200">
        <v>0.0</v>
      </c>
      <c r="S125" s="72"/>
      <c r="T125" s="201" t="s">
        <v>67</v>
      </c>
      <c r="U125" s="72"/>
      <c r="V125" s="202" t="s">
        <v>1888</v>
      </c>
      <c r="W125" s="71"/>
      <c r="X125" s="72"/>
      <c r="Y125" s="202" t="s">
        <v>74</v>
      </c>
      <c r="Z125" s="72"/>
      <c r="AA125" s="178"/>
      <c r="AB125" s="228" t="s">
        <v>2218</v>
      </c>
      <c r="AC125" s="72"/>
      <c r="AD125" s="229">
        <v>46113.81230600695</v>
      </c>
      <c r="AE125" s="72"/>
      <c r="AF125" s="201" t="s">
        <v>1965</v>
      </c>
      <c r="AG125" s="71"/>
      <c r="AH125" s="72"/>
      <c r="AI125" s="201" t="s">
        <v>2219</v>
      </c>
      <c r="AJ125" s="71"/>
      <c r="AK125" s="72"/>
      <c r="AL125" s="201" t="s">
        <v>1580</v>
      </c>
      <c r="AM125" s="72"/>
      <c r="AN125" s="201">
        <v>3.764159669E9</v>
      </c>
      <c r="AO125" s="72"/>
      <c r="AP125" s="201" t="s">
        <v>1891</v>
      </c>
      <c r="AQ125" s="72"/>
      <c r="AR125" s="201" t="s">
        <v>1921</v>
      </c>
      <c r="AS125" s="72"/>
      <c r="AT125" s="226">
        <v>35000.0</v>
      </c>
      <c r="AU125" s="72"/>
      <c r="AV125" s="145" t="s">
        <v>1992</v>
      </c>
      <c r="AW125" s="71"/>
      <c r="AX125" s="72"/>
      <c r="AY125" s="201" t="s">
        <v>1923</v>
      </c>
      <c r="AZ125" s="71"/>
      <c r="BA125" s="227">
        <v>46144.0</v>
      </c>
      <c r="BB125" s="72"/>
      <c r="BC125" s="178"/>
    </row>
    <row r="126" ht="16.5" customHeight="1" outlineLevel="1">
      <c r="A126" s="178"/>
      <c r="B126" s="141" t="s">
        <v>861</v>
      </c>
      <c r="C126" s="142">
        <v>46164.580553125</v>
      </c>
      <c r="D126" s="72"/>
      <c r="E126" s="143" t="s">
        <v>7</v>
      </c>
      <c r="F126" s="71"/>
      <c r="G126" s="143" t="s">
        <v>78</v>
      </c>
      <c r="H126" s="71"/>
      <c r="I126" s="143" t="s">
        <v>862</v>
      </c>
      <c r="J126" s="71"/>
      <c r="K126" s="71"/>
      <c r="L126" s="71"/>
      <c r="M126" s="72"/>
      <c r="N126" s="198" t="s">
        <v>863</v>
      </c>
      <c r="O126" s="72"/>
      <c r="P126" s="199">
        <v>25000.0</v>
      </c>
      <c r="Q126" s="71"/>
      <c r="R126" s="200">
        <v>0.0</v>
      </c>
      <c r="S126" s="72"/>
      <c r="T126" s="201" t="s">
        <v>67</v>
      </c>
      <c r="U126" s="72"/>
      <c r="V126" s="202" t="s">
        <v>1888</v>
      </c>
      <c r="W126" s="71"/>
      <c r="X126" s="72"/>
      <c r="Y126" s="202" t="s">
        <v>74</v>
      </c>
      <c r="Z126" s="72"/>
      <c r="AA126" s="178"/>
      <c r="AB126" s="228" t="s">
        <v>2220</v>
      </c>
      <c r="AC126" s="72"/>
      <c r="AD126" s="229">
        <v>46113.8108384838</v>
      </c>
      <c r="AE126" s="72"/>
      <c r="AF126" s="201" t="s">
        <v>2221</v>
      </c>
      <c r="AG126" s="71"/>
      <c r="AH126" s="72"/>
      <c r="AI126" s="201" t="s">
        <v>2222</v>
      </c>
      <c r="AJ126" s="71"/>
      <c r="AK126" s="72"/>
      <c r="AL126" s="201" t="s">
        <v>966</v>
      </c>
      <c r="AM126" s="72"/>
      <c r="AN126" s="201">
        <v>3.764134576E9</v>
      </c>
      <c r="AO126" s="72"/>
      <c r="AP126" s="201" t="s">
        <v>1891</v>
      </c>
      <c r="AQ126" s="72"/>
      <c r="AR126" s="201" t="s">
        <v>1927</v>
      </c>
      <c r="AS126" s="72"/>
      <c r="AT126" s="226">
        <v>30000.0</v>
      </c>
      <c r="AU126" s="72"/>
      <c r="AV126" s="145" t="s">
        <v>1992</v>
      </c>
      <c r="AW126" s="71"/>
      <c r="AX126" s="72"/>
      <c r="AY126" s="201" t="s">
        <v>1923</v>
      </c>
      <c r="AZ126" s="71"/>
      <c r="BA126" s="227">
        <v>46186.0</v>
      </c>
      <c r="BB126" s="72"/>
      <c r="BC126" s="178"/>
    </row>
    <row r="127" ht="16.5" customHeight="1" outlineLevel="1">
      <c r="A127" s="178"/>
      <c r="B127" s="141" t="s">
        <v>869</v>
      </c>
      <c r="C127" s="142">
        <v>46163.71656577547</v>
      </c>
      <c r="D127" s="72"/>
      <c r="E127" s="143" t="s">
        <v>7</v>
      </c>
      <c r="F127" s="71"/>
      <c r="G127" s="143" t="s">
        <v>78</v>
      </c>
      <c r="H127" s="71"/>
      <c r="I127" s="143" t="s">
        <v>870</v>
      </c>
      <c r="J127" s="71"/>
      <c r="K127" s="71"/>
      <c r="L127" s="71"/>
      <c r="M127" s="72"/>
      <c r="N127" s="198" t="s">
        <v>871</v>
      </c>
      <c r="O127" s="72"/>
      <c r="P127" s="199">
        <v>25000.0</v>
      </c>
      <c r="Q127" s="71"/>
      <c r="R127" s="200">
        <v>0.0</v>
      </c>
      <c r="S127" s="72"/>
      <c r="T127" s="201" t="s">
        <v>67</v>
      </c>
      <c r="U127" s="72"/>
      <c r="V127" s="202" t="s">
        <v>1888</v>
      </c>
      <c r="W127" s="71"/>
      <c r="X127" s="72"/>
      <c r="Y127" s="202" t="s">
        <v>74</v>
      </c>
      <c r="Z127" s="72"/>
      <c r="AA127" s="178"/>
      <c r="AB127" s="228" t="s">
        <v>2223</v>
      </c>
      <c r="AC127" s="72"/>
      <c r="AD127" s="229">
        <v>46113.81013226852</v>
      </c>
      <c r="AE127" s="72"/>
      <c r="AF127" s="201" t="s">
        <v>2224</v>
      </c>
      <c r="AG127" s="71"/>
      <c r="AH127" s="72"/>
      <c r="AI127" s="201" t="s">
        <v>2225</v>
      </c>
      <c r="AJ127" s="71"/>
      <c r="AK127" s="72"/>
      <c r="AL127" s="201" t="s">
        <v>387</v>
      </c>
      <c r="AM127" s="72"/>
      <c r="AN127" s="201">
        <v>3.764587402E9</v>
      </c>
      <c r="AO127" s="72"/>
      <c r="AP127" s="201" t="s">
        <v>1891</v>
      </c>
      <c r="AQ127" s="72"/>
      <c r="AR127" s="201" t="s">
        <v>1927</v>
      </c>
      <c r="AS127" s="72"/>
      <c r="AT127" s="226">
        <v>30000.0</v>
      </c>
      <c r="AU127" s="72"/>
      <c r="AV127" s="145" t="s">
        <v>1931</v>
      </c>
      <c r="AW127" s="71"/>
      <c r="AX127" s="72"/>
      <c r="AY127" s="201" t="s">
        <v>1923</v>
      </c>
      <c r="AZ127" s="71"/>
      <c r="BA127" s="227">
        <v>46216.0</v>
      </c>
      <c r="BB127" s="72"/>
      <c r="BC127" s="178"/>
    </row>
    <row r="128" ht="16.5" customHeight="1" outlineLevel="1">
      <c r="A128" s="178"/>
      <c r="B128" s="141" t="s">
        <v>874</v>
      </c>
      <c r="C128" s="142">
        <v>46163.43388081019</v>
      </c>
      <c r="D128" s="72"/>
      <c r="E128" s="143" t="s">
        <v>7</v>
      </c>
      <c r="F128" s="71"/>
      <c r="G128" s="143" t="s">
        <v>78</v>
      </c>
      <c r="H128" s="71"/>
      <c r="I128" s="143" t="s">
        <v>875</v>
      </c>
      <c r="J128" s="71"/>
      <c r="K128" s="71"/>
      <c r="L128" s="71"/>
      <c r="M128" s="72"/>
      <c r="N128" s="198" t="s">
        <v>876</v>
      </c>
      <c r="O128" s="72"/>
      <c r="P128" s="199">
        <v>25000.0</v>
      </c>
      <c r="Q128" s="71"/>
      <c r="R128" s="200">
        <v>0.0</v>
      </c>
      <c r="S128" s="72"/>
      <c r="T128" s="201" t="s">
        <v>75</v>
      </c>
      <c r="U128" s="72"/>
      <c r="V128" s="202" t="s">
        <v>1888</v>
      </c>
      <c r="W128" s="71"/>
      <c r="X128" s="72"/>
      <c r="Y128" s="202" t="s">
        <v>74</v>
      </c>
      <c r="Z128" s="72"/>
      <c r="AA128" s="178"/>
      <c r="AB128" s="228" t="s">
        <v>2226</v>
      </c>
      <c r="AC128" s="72"/>
      <c r="AD128" s="229">
        <v>46113.80953846065</v>
      </c>
      <c r="AE128" s="72"/>
      <c r="AF128" s="201" t="s">
        <v>2227</v>
      </c>
      <c r="AG128" s="71"/>
      <c r="AH128" s="72"/>
      <c r="AI128" s="201" t="s">
        <v>2228</v>
      </c>
      <c r="AJ128" s="71"/>
      <c r="AK128" s="72"/>
      <c r="AL128" s="201" t="s">
        <v>245</v>
      </c>
      <c r="AM128" s="72"/>
      <c r="AN128" s="201">
        <v>3.764101184E9</v>
      </c>
      <c r="AO128" s="72"/>
      <c r="AP128" s="201" t="s">
        <v>1891</v>
      </c>
      <c r="AQ128" s="72"/>
      <c r="AR128" s="201" t="s">
        <v>1927</v>
      </c>
      <c r="AS128" s="72"/>
      <c r="AT128" s="226">
        <v>30000.0</v>
      </c>
      <c r="AU128" s="72"/>
      <c r="AV128" s="145" t="s">
        <v>1931</v>
      </c>
      <c r="AW128" s="71"/>
      <c r="AX128" s="72"/>
      <c r="AY128" s="201" t="s">
        <v>1923</v>
      </c>
      <c r="AZ128" s="71"/>
      <c r="BA128" s="227">
        <v>46229.0</v>
      </c>
      <c r="BB128" s="72"/>
      <c r="BC128" s="178"/>
    </row>
    <row r="129" ht="16.5" customHeight="1" outlineLevel="1">
      <c r="A129" s="178"/>
      <c r="B129" s="141" t="s">
        <v>891</v>
      </c>
      <c r="C129" s="142">
        <v>46161.66439556713</v>
      </c>
      <c r="D129" s="72"/>
      <c r="E129" s="143" t="s">
        <v>7</v>
      </c>
      <c r="F129" s="71"/>
      <c r="G129" s="143" t="s">
        <v>78</v>
      </c>
      <c r="H129" s="71"/>
      <c r="I129" s="143" t="s">
        <v>892</v>
      </c>
      <c r="J129" s="71"/>
      <c r="K129" s="71"/>
      <c r="L129" s="71"/>
      <c r="M129" s="72"/>
      <c r="N129" s="198" t="s">
        <v>280</v>
      </c>
      <c r="O129" s="72"/>
      <c r="P129" s="199">
        <v>25000.0</v>
      </c>
      <c r="Q129" s="71"/>
      <c r="R129" s="200">
        <v>0.0</v>
      </c>
      <c r="S129" s="72"/>
      <c r="T129" s="201" t="s">
        <v>67</v>
      </c>
      <c r="U129" s="72"/>
      <c r="V129" s="202" t="s">
        <v>1888</v>
      </c>
      <c r="W129" s="71"/>
      <c r="X129" s="72"/>
      <c r="Y129" s="202" t="s">
        <v>74</v>
      </c>
      <c r="Z129" s="72"/>
      <c r="AA129" s="178"/>
      <c r="AB129" s="228" t="s">
        <v>2229</v>
      </c>
      <c r="AC129" s="72"/>
      <c r="AD129" s="229">
        <v>46113.808899930555</v>
      </c>
      <c r="AE129" s="72"/>
      <c r="AF129" s="201" t="s">
        <v>2230</v>
      </c>
      <c r="AG129" s="71"/>
      <c r="AH129" s="72"/>
      <c r="AI129" s="201" t="s">
        <v>2231</v>
      </c>
      <c r="AJ129" s="71"/>
      <c r="AK129" s="72"/>
      <c r="AL129" s="201" t="s">
        <v>1526</v>
      </c>
      <c r="AM129" s="72"/>
      <c r="AN129" s="201">
        <v>3.76490131E9</v>
      </c>
      <c r="AO129" s="72"/>
      <c r="AP129" s="201" t="s">
        <v>1891</v>
      </c>
      <c r="AQ129" s="72"/>
      <c r="AR129" s="201" t="s">
        <v>1921</v>
      </c>
      <c r="AS129" s="72"/>
      <c r="AT129" s="226">
        <v>35000.0</v>
      </c>
      <c r="AU129" s="72"/>
      <c r="AV129" s="145" t="s">
        <v>1992</v>
      </c>
      <c r="AW129" s="71"/>
      <c r="AX129" s="72"/>
      <c r="AY129" s="201" t="s">
        <v>1923</v>
      </c>
      <c r="AZ129" s="71"/>
      <c r="BA129" s="227">
        <v>46149.0</v>
      </c>
      <c r="BB129" s="72"/>
      <c r="BC129" s="178"/>
    </row>
    <row r="130" ht="16.5" customHeight="1" outlineLevel="1">
      <c r="A130" s="178"/>
      <c r="B130" s="141" t="s">
        <v>893</v>
      </c>
      <c r="C130" s="142">
        <v>46161.66332575231</v>
      </c>
      <c r="D130" s="72"/>
      <c r="E130" s="143" t="s">
        <v>7</v>
      </c>
      <c r="F130" s="71"/>
      <c r="G130" s="143" t="s">
        <v>78</v>
      </c>
      <c r="H130" s="71"/>
      <c r="I130" s="143" t="s">
        <v>894</v>
      </c>
      <c r="J130" s="71"/>
      <c r="K130" s="71"/>
      <c r="L130" s="71"/>
      <c r="M130" s="72"/>
      <c r="N130" s="198" t="s">
        <v>283</v>
      </c>
      <c r="O130" s="72"/>
      <c r="P130" s="199">
        <v>25000.0</v>
      </c>
      <c r="Q130" s="71"/>
      <c r="R130" s="200">
        <v>0.0</v>
      </c>
      <c r="S130" s="72"/>
      <c r="T130" s="201" t="s">
        <v>67</v>
      </c>
      <c r="U130" s="72"/>
      <c r="V130" s="202" t="s">
        <v>1888</v>
      </c>
      <c r="W130" s="71"/>
      <c r="X130" s="72"/>
      <c r="Y130" s="202" t="s">
        <v>74</v>
      </c>
      <c r="Z130" s="72"/>
      <c r="AA130" s="178"/>
      <c r="AB130" s="228" t="s">
        <v>2232</v>
      </c>
      <c r="AC130" s="72"/>
      <c r="AD130" s="229">
        <v>46113.8037562963</v>
      </c>
      <c r="AE130" s="72"/>
      <c r="AF130" s="201" t="s">
        <v>2179</v>
      </c>
      <c r="AG130" s="71"/>
      <c r="AH130" s="72"/>
      <c r="AI130" s="201" t="s">
        <v>2233</v>
      </c>
      <c r="AJ130" s="71"/>
      <c r="AK130" s="72"/>
      <c r="AL130" s="201" t="s">
        <v>639</v>
      </c>
      <c r="AM130" s="72"/>
      <c r="AN130" s="201">
        <v>3.76472174E9</v>
      </c>
      <c r="AO130" s="72"/>
      <c r="AP130" s="201" t="s">
        <v>1891</v>
      </c>
      <c r="AQ130" s="72"/>
      <c r="AR130" s="201" t="s">
        <v>1927</v>
      </c>
      <c r="AS130" s="72"/>
      <c r="AT130" s="226">
        <v>30000.0</v>
      </c>
      <c r="AU130" s="72"/>
      <c r="AV130" s="145" t="s">
        <v>1931</v>
      </c>
      <c r="AW130" s="71"/>
      <c r="AX130" s="72"/>
      <c r="AY130" s="201" t="s">
        <v>1923</v>
      </c>
      <c r="AZ130" s="71"/>
      <c r="BA130" s="227">
        <v>46226.0</v>
      </c>
      <c r="BB130" s="72"/>
      <c r="BC130" s="178"/>
    </row>
    <row r="131" ht="16.5" customHeight="1" outlineLevel="1">
      <c r="A131" s="178"/>
      <c r="B131" s="141" t="s">
        <v>895</v>
      </c>
      <c r="C131" s="142">
        <v>46161.624882523145</v>
      </c>
      <c r="D131" s="72"/>
      <c r="E131" s="143" t="s">
        <v>7</v>
      </c>
      <c r="F131" s="71"/>
      <c r="G131" s="143" t="s">
        <v>78</v>
      </c>
      <c r="H131" s="71"/>
      <c r="I131" s="143" t="s">
        <v>896</v>
      </c>
      <c r="J131" s="71"/>
      <c r="K131" s="71"/>
      <c r="L131" s="71"/>
      <c r="M131" s="72"/>
      <c r="N131" s="198" t="s">
        <v>897</v>
      </c>
      <c r="O131" s="72"/>
      <c r="P131" s="199">
        <v>25000.0</v>
      </c>
      <c r="Q131" s="71"/>
      <c r="R131" s="200">
        <v>0.0</v>
      </c>
      <c r="S131" s="72"/>
      <c r="T131" s="201" t="s">
        <v>67</v>
      </c>
      <c r="U131" s="72"/>
      <c r="V131" s="202" t="s">
        <v>1888</v>
      </c>
      <c r="W131" s="71"/>
      <c r="X131" s="72"/>
      <c r="Y131" s="202" t="s">
        <v>74</v>
      </c>
      <c r="Z131" s="72"/>
      <c r="AA131" s="178"/>
      <c r="AB131" s="228" t="s">
        <v>2234</v>
      </c>
      <c r="AC131" s="72"/>
      <c r="AD131" s="229">
        <v>46113.80099505787</v>
      </c>
      <c r="AE131" s="72"/>
      <c r="AF131" s="201" t="s">
        <v>2235</v>
      </c>
      <c r="AG131" s="71"/>
      <c r="AH131" s="72"/>
      <c r="AI131" s="201" t="s">
        <v>1963</v>
      </c>
      <c r="AJ131" s="71"/>
      <c r="AK131" s="72"/>
      <c r="AL131" s="201" t="s">
        <v>294</v>
      </c>
      <c r="AM131" s="72"/>
      <c r="AN131" s="201">
        <v>3.765227832E9</v>
      </c>
      <c r="AO131" s="72"/>
      <c r="AP131" s="201" t="s">
        <v>1891</v>
      </c>
      <c r="AQ131" s="72"/>
      <c r="AR131" s="201" t="s">
        <v>1927</v>
      </c>
      <c r="AS131" s="72"/>
      <c r="AT131" s="226">
        <v>30000.0</v>
      </c>
      <c r="AU131" s="72"/>
      <c r="AV131" s="145" t="s">
        <v>1931</v>
      </c>
      <c r="AW131" s="71"/>
      <c r="AX131" s="72"/>
      <c r="AY131" s="201" t="s">
        <v>1923</v>
      </c>
      <c r="AZ131" s="71"/>
      <c r="BA131" s="227">
        <v>46226.0</v>
      </c>
      <c r="BB131" s="72"/>
      <c r="BC131" s="178"/>
    </row>
    <row r="132" ht="16.5" customHeight="1" outlineLevel="1">
      <c r="A132" s="178"/>
      <c r="B132" s="141" t="s">
        <v>898</v>
      </c>
      <c r="C132" s="142">
        <v>46161.613036979164</v>
      </c>
      <c r="D132" s="72"/>
      <c r="E132" s="143" t="s">
        <v>7</v>
      </c>
      <c r="F132" s="71"/>
      <c r="G132" s="143" t="s">
        <v>78</v>
      </c>
      <c r="H132" s="71"/>
      <c r="I132" s="143" t="s">
        <v>899</v>
      </c>
      <c r="J132" s="71"/>
      <c r="K132" s="71"/>
      <c r="L132" s="71"/>
      <c r="M132" s="72"/>
      <c r="N132" s="198" t="s">
        <v>900</v>
      </c>
      <c r="O132" s="72"/>
      <c r="P132" s="199">
        <v>25000.0</v>
      </c>
      <c r="Q132" s="71"/>
      <c r="R132" s="200">
        <v>0.0</v>
      </c>
      <c r="S132" s="72"/>
      <c r="T132" s="201" t="s">
        <v>67</v>
      </c>
      <c r="U132" s="72"/>
      <c r="V132" s="202" t="s">
        <v>1888</v>
      </c>
      <c r="W132" s="71"/>
      <c r="X132" s="72"/>
      <c r="Y132" s="202" t="s">
        <v>74</v>
      </c>
      <c r="Z132" s="72"/>
      <c r="AA132" s="178"/>
      <c r="AB132" s="228" t="s">
        <v>2236</v>
      </c>
      <c r="AC132" s="72"/>
      <c r="AD132" s="229">
        <v>46113.78436621527</v>
      </c>
      <c r="AE132" s="72"/>
      <c r="AF132" s="201" t="s">
        <v>2237</v>
      </c>
      <c r="AG132" s="71"/>
      <c r="AH132" s="72"/>
      <c r="AI132" s="201" t="s">
        <v>2238</v>
      </c>
      <c r="AJ132" s="71"/>
      <c r="AK132" s="72"/>
      <c r="AL132" s="201" t="s">
        <v>648</v>
      </c>
      <c r="AM132" s="72"/>
      <c r="AN132" s="201">
        <v>3.764729755E9</v>
      </c>
      <c r="AO132" s="72"/>
      <c r="AP132" s="201" t="s">
        <v>1891</v>
      </c>
      <c r="AQ132" s="72"/>
      <c r="AR132" s="201" t="s">
        <v>1927</v>
      </c>
      <c r="AS132" s="72"/>
      <c r="AT132" s="226">
        <v>30000.0</v>
      </c>
      <c r="AU132" s="72"/>
      <c r="AV132" s="145" t="s">
        <v>1931</v>
      </c>
      <c r="AW132" s="71"/>
      <c r="AX132" s="72"/>
      <c r="AY132" s="201" t="s">
        <v>1923</v>
      </c>
      <c r="AZ132" s="71"/>
      <c r="BA132" s="227">
        <v>46207.0</v>
      </c>
      <c r="BB132" s="72"/>
      <c r="BC132" s="178"/>
    </row>
    <row r="133" ht="16.5" customHeight="1" outlineLevel="1">
      <c r="A133" s="178"/>
      <c r="B133" s="141" t="s">
        <v>910</v>
      </c>
      <c r="C133" s="142">
        <v>46160.78533929399</v>
      </c>
      <c r="D133" s="72"/>
      <c r="E133" s="143" t="s">
        <v>7</v>
      </c>
      <c r="F133" s="71"/>
      <c r="G133" s="143" t="s">
        <v>78</v>
      </c>
      <c r="H133" s="71"/>
      <c r="I133" s="143" t="s">
        <v>911</v>
      </c>
      <c r="J133" s="71"/>
      <c r="K133" s="71"/>
      <c r="L133" s="71"/>
      <c r="M133" s="72"/>
      <c r="N133" s="198" t="s">
        <v>912</v>
      </c>
      <c r="O133" s="72"/>
      <c r="P133" s="199">
        <v>25000.0</v>
      </c>
      <c r="Q133" s="71"/>
      <c r="R133" s="200">
        <v>0.0</v>
      </c>
      <c r="S133" s="72"/>
      <c r="T133" s="201" t="s">
        <v>67</v>
      </c>
      <c r="U133" s="72"/>
      <c r="V133" s="202" t="s">
        <v>1888</v>
      </c>
      <c r="W133" s="71"/>
      <c r="X133" s="72"/>
      <c r="Y133" s="202" t="s">
        <v>74</v>
      </c>
      <c r="Z133" s="72"/>
      <c r="AA133" s="178"/>
      <c r="AB133" s="228" t="s">
        <v>2239</v>
      </c>
      <c r="AC133" s="72"/>
      <c r="AD133" s="229">
        <v>46113.783608275466</v>
      </c>
      <c r="AE133" s="72"/>
      <c r="AF133" s="201" t="s">
        <v>1942</v>
      </c>
      <c r="AG133" s="71"/>
      <c r="AH133" s="72"/>
      <c r="AI133" s="201" t="s">
        <v>2240</v>
      </c>
      <c r="AJ133" s="71"/>
      <c r="AK133" s="72"/>
      <c r="AL133" s="201" t="s">
        <v>651</v>
      </c>
      <c r="AM133" s="72"/>
      <c r="AN133" s="201">
        <v>3.764197142E9</v>
      </c>
      <c r="AO133" s="72"/>
      <c r="AP133" s="201" t="s">
        <v>1891</v>
      </c>
      <c r="AQ133" s="72"/>
      <c r="AR133" s="201" t="s">
        <v>1927</v>
      </c>
      <c r="AS133" s="72"/>
      <c r="AT133" s="226">
        <v>30000.0</v>
      </c>
      <c r="AU133" s="72"/>
      <c r="AV133" s="145" t="s">
        <v>1931</v>
      </c>
      <c r="AW133" s="71"/>
      <c r="AX133" s="72"/>
      <c r="AY133" s="201" t="s">
        <v>1923</v>
      </c>
      <c r="AZ133" s="71"/>
      <c r="BA133" s="227">
        <v>46207.0</v>
      </c>
      <c r="BB133" s="72"/>
      <c r="BC133" s="178"/>
    </row>
    <row r="134" ht="16.5" customHeight="1" outlineLevel="1">
      <c r="A134" s="178"/>
      <c r="B134" s="141" t="s">
        <v>913</v>
      </c>
      <c r="C134" s="142">
        <v>46160.720878101856</v>
      </c>
      <c r="D134" s="72"/>
      <c r="E134" s="143" t="s">
        <v>7</v>
      </c>
      <c r="F134" s="71"/>
      <c r="G134" s="143" t="s">
        <v>78</v>
      </c>
      <c r="H134" s="71"/>
      <c r="I134" s="143" t="s">
        <v>914</v>
      </c>
      <c r="J134" s="71"/>
      <c r="K134" s="71"/>
      <c r="L134" s="71"/>
      <c r="M134" s="72"/>
      <c r="N134" s="198" t="s">
        <v>297</v>
      </c>
      <c r="O134" s="72"/>
      <c r="P134" s="199">
        <v>25000.0</v>
      </c>
      <c r="Q134" s="71"/>
      <c r="R134" s="200">
        <v>0.0</v>
      </c>
      <c r="S134" s="72"/>
      <c r="T134" s="201" t="s">
        <v>67</v>
      </c>
      <c r="U134" s="72"/>
      <c r="V134" s="202" t="s">
        <v>1888</v>
      </c>
      <c r="W134" s="71"/>
      <c r="X134" s="72"/>
      <c r="Y134" s="202" t="s">
        <v>74</v>
      </c>
      <c r="Z134" s="72"/>
      <c r="AA134" s="178"/>
      <c r="AB134" s="228" t="s">
        <v>2241</v>
      </c>
      <c r="AC134" s="72"/>
      <c r="AD134" s="229">
        <v>46113.78170391204</v>
      </c>
      <c r="AE134" s="72"/>
      <c r="AF134" s="201" t="s">
        <v>2242</v>
      </c>
      <c r="AG134" s="71"/>
      <c r="AH134" s="72"/>
      <c r="AI134" s="201" t="s">
        <v>2228</v>
      </c>
      <c r="AJ134" s="71"/>
      <c r="AK134" s="72"/>
      <c r="AL134" s="201" t="s">
        <v>534</v>
      </c>
      <c r="AM134" s="72"/>
      <c r="AN134" s="201">
        <v>3.764602938E9</v>
      </c>
      <c r="AO134" s="72"/>
      <c r="AP134" s="201" t="s">
        <v>1891</v>
      </c>
      <c r="AQ134" s="72"/>
      <c r="AR134" s="201" t="s">
        <v>1927</v>
      </c>
      <c r="AS134" s="72"/>
      <c r="AT134" s="226">
        <v>30000.0</v>
      </c>
      <c r="AU134" s="72"/>
      <c r="AV134" s="145" t="s">
        <v>1931</v>
      </c>
      <c r="AW134" s="71"/>
      <c r="AX134" s="72"/>
      <c r="AY134" s="201" t="s">
        <v>1923</v>
      </c>
      <c r="AZ134" s="71"/>
      <c r="BA134" s="227">
        <v>46212.0</v>
      </c>
      <c r="BB134" s="72"/>
      <c r="BC134" s="178"/>
    </row>
    <row r="135" ht="16.5" customHeight="1" outlineLevel="1">
      <c r="A135" s="178"/>
      <c r="B135" s="141" t="s">
        <v>930</v>
      </c>
      <c r="C135" s="142">
        <v>46158.61891097222</v>
      </c>
      <c r="D135" s="72"/>
      <c r="E135" s="143" t="s">
        <v>7</v>
      </c>
      <c r="F135" s="71"/>
      <c r="G135" s="143" t="s">
        <v>78</v>
      </c>
      <c r="H135" s="71"/>
      <c r="I135" s="143" t="s">
        <v>931</v>
      </c>
      <c r="J135" s="71"/>
      <c r="K135" s="71"/>
      <c r="L135" s="71"/>
      <c r="M135" s="72"/>
      <c r="N135" s="198" t="s">
        <v>245</v>
      </c>
      <c r="O135" s="72"/>
      <c r="P135" s="199">
        <v>25000.0</v>
      </c>
      <c r="Q135" s="71"/>
      <c r="R135" s="200">
        <v>0.0</v>
      </c>
      <c r="S135" s="72"/>
      <c r="T135" s="201" t="s">
        <v>75</v>
      </c>
      <c r="U135" s="72"/>
      <c r="V135" s="202" t="s">
        <v>1888</v>
      </c>
      <c r="W135" s="71"/>
      <c r="X135" s="72"/>
      <c r="Y135" s="202" t="s">
        <v>74</v>
      </c>
      <c r="Z135" s="72"/>
      <c r="AA135" s="178"/>
      <c r="AB135" s="228" t="s">
        <v>2243</v>
      </c>
      <c r="AC135" s="72"/>
      <c r="AD135" s="229">
        <v>46113.78066247686</v>
      </c>
      <c r="AE135" s="72"/>
      <c r="AF135" s="201" t="s">
        <v>2081</v>
      </c>
      <c r="AG135" s="71"/>
      <c r="AH135" s="72"/>
      <c r="AI135" s="201" t="s">
        <v>2014</v>
      </c>
      <c r="AJ135" s="71"/>
      <c r="AK135" s="72"/>
      <c r="AL135" s="201" t="s">
        <v>1267</v>
      </c>
      <c r="AM135" s="72"/>
      <c r="AN135" s="201">
        <v>3.764198639E9</v>
      </c>
      <c r="AO135" s="72"/>
      <c r="AP135" s="201" t="s">
        <v>1894</v>
      </c>
      <c r="AQ135" s="72"/>
      <c r="AR135" s="201" t="s">
        <v>1921</v>
      </c>
      <c r="AS135" s="72"/>
      <c r="AT135" s="226">
        <v>30000.0</v>
      </c>
      <c r="AU135" s="72"/>
      <c r="AV135" s="145" t="s">
        <v>1992</v>
      </c>
      <c r="AW135" s="71"/>
      <c r="AX135" s="72"/>
      <c r="AY135" s="201" t="s">
        <v>1923</v>
      </c>
      <c r="AZ135" s="71"/>
      <c r="BA135" s="227">
        <v>46172.0</v>
      </c>
      <c r="BB135" s="72"/>
      <c r="BC135" s="178"/>
    </row>
    <row r="136" ht="16.5" customHeight="1" outlineLevel="1">
      <c r="A136" s="178"/>
      <c r="B136" s="141" t="s">
        <v>943</v>
      </c>
      <c r="C136" s="142">
        <v>46156.70648270834</v>
      </c>
      <c r="D136" s="72"/>
      <c r="E136" s="143" t="s">
        <v>7</v>
      </c>
      <c r="F136" s="71"/>
      <c r="G136" s="143" t="s">
        <v>78</v>
      </c>
      <c r="H136" s="71"/>
      <c r="I136" s="143" t="s">
        <v>944</v>
      </c>
      <c r="J136" s="71"/>
      <c r="K136" s="71"/>
      <c r="L136" s="71"/>
      <c r="M136" s="72"/>
      <c r="N136" s="198" t="s">
        <v>353</v>
      </c>
      <c r="O136" s="72"/>
      <c r="P136" s="199">
        <v>30000.0</v>
      </c>
      <c r="Q136" s="71"/>
      <c r="R136" s="200">
        <v>0.0</v>
      </c>
      <c r="S136" s="72"/>
      <c r="T136" s="201" t="s">
        <v>75</v>
      </c>
      <c r="U136" s="72"/>
      <c r="V136" s="202" t="s">
        <v>1888</v>
      </c>
      <c r="W136" s="71"/>
      <c r="X136" s="72"/>
      <c r="Y136" s="202" t="s">
        <v>74</v>
      </c>
      <c r="Z136" s="72"/>
      <c r="AA136" s="178"/>
      <c r="AB136" s="228" t="s">
        <v>2244</v>
      </c>
      <c r="AC136" s="72"/>
      <c r="AD136" s="229">
        <v>46113.77876998842</v>
      </c>
      <c r="AE136" s="72"/>
      <c r="AF136" s="201" t="s">
        <v>2245</v>
      </c>
      <c r="AG136" s="71"/>
      <c r="AH136" s="72"/>
      <c r="AI136" s="201" t="s">
        <v>2171</v>
      </c>
      <c r="AJ136" s="71"/>
      <c r="AK136" s="72"/>
      <c r="AL136" s="201" t="s">
        <v>445</v>
      </c>
      <c r="AM136" s="72"/>
      <c r="AN136" s="201">
        <v>3.764179518E9</v>
      </c>
      <c r="AO136" s="72"/>
      <c r="AP136" s="201" t="s">
        <v>1891</v>
      </c>
      <c r="AQ136" s="72"/>
      <c r="AR136" s="201" t="s">
        <v>1927</v>
      </c>
      <c r="AS136" s="72"/>
      <c r="AT136" s="226">
        <v>30000.0</v>
      </c>
      <c r="AU136" s="72"/>
      <c r="AV136" s="145" t="s">
        <v>1931</v>
      </c>
      <c r="AW136" s="71"/>
      <c r="AX136" s="72"/>
      <c r="AY136" s="201" t="s">
        <v>1923</v>
      </c>
      <c r="AZ136" s="71"/>
      <c r="BA136" s="227">
        <v>46214.0</v>
      </c>
      <c r="BB136" s="72"/>
      <c r="BC136" s="178"/>
    </row>
    <row r="137" ht="16.5" customHeight="1" outlineLevel="1">
      <c r="A137" s="178"/>
      <c r="B137" s="141" t="s">
        <v>948</v>
      </c>
      <c r="C137" s="142">
        <v>46156.534335081014</v>
      </c>
      <c r="D137" s="72"/>
      <c r="E137" s="143" t="s">
        <v>7</v>
      </c>
      <c r="F137" s="71"/>
      <c r="G137" s="143" t="s">
        <v>78</v>
      </c>
      <c r="H137" s="71"/>
      <c r="I137" s="143" t="s">
        <v>949</v>
      </c>
      <c r="J137" s="71"/>
      <c r="K137" s="71"/>
      <c r="L137" s="71"/>
      <c r="M137" s="72"/>
      <c r="N137" s="198" t="s">
        <v>343</v>
      </c>
      <c r="O137" s="72"/>
      <c r="P137" s="199">
        <v>25000.0</v>
      </c>
      <c r="Q137" s="71"/>
      <c r="R137" s="200">
        <v>0.0</v>
      </c>
      <c r="S137" s="72"/>
      <c r="T137" s="201" t="s">
        <v>75</v>
      </c>
      <c r="U137" s="72"/>
      <c r="V137" s="202" t="s">
        <v>1888</v>
      </c>
      <c r="W137" s="71"/>
      <c r="X137" s="72"/>
      <c r="Y137" s="202" t="s">
        <v>74</v>
      </c>
      <c r="Z137" s="72"/>
      <c r="AA137" s="178"/>
      <c r="AB137" s="228" t="s">
        <v>2246</v>
      </c>
      <c r="AC137" s="72"/>
      <c r="AD137" s="229">
        <v>46113.740411412036</v>
      </c>
      <c r="AE137" s="72"/>
      <c r="AF137" s="201" t="s">
        <v>2247</v>
      </c>
      <c r="AG137" s="71"/>
      <c r="AH137" s="72"/>
      <c r="AI137" s="201" t="s">
        <v>2248</v>
      </c>
      <c r="AJ137" s="71"/>
      <c r="AK137" s="72"/>
      <c r="AL137" s="201" t="s">
        <v>654</v>
      </c>
      <c r="AM137" s="72"/>
      <c r="AN137" s="201">
        <v>3.764655596E9</v>
      </c>
      <c r="AO137" s="72"/>
      <c r="AP137" s="201" t="s">
        <v>1891</v>
      </c>
      <c r="AQ137" s="72"/>
      <c r="AR137" s="201" t="s">
        <v>1927</v>
      </c>
      <c r="AS137" s="72"/>
      <c r="AT137" s="226">
        <v>30000.0</v>
      </c>
      <c r="AU137" s="72"/>
      <c r="AV137" s="145" t="s">
        <v>1931</v>
      </c>
      <c r="AW137" s="71"/>
      <c r="AX137" s="72"/>
      <c r="AY137" s="201" t="s">
        <v>1923</v>
      </c>
      <c r="AZ137" s="71"/>
      <c r="BA137" s="227">
        <v>46207.0</v>
      </c>
      <c r="BB137" s="72"/>
      <c r="BC137" s="178"/>
    </row>
    <row r="138" ht="16.5" customHeight="1" outlineLevel="1">
      <c r="A138" s="178"/>
      <c r="B138" s="141" t="s">
        <v>954</v>
      </c>
      <c r="C138" s="142">
        <v>46156.44612368055</v>
      </c>
      <c r="D138" s="72"/>
      <c r="E138" s="143" t="s">
        <v>7</v>
      </c>
      <c r="F138" s="71"/>
      <c r="G138" s="143" t="s">
        <v>78</v>
      </c>
      <c r="H138" s="71"/>
      <c r="I138" s="143" t="s">
        <v>955</v>
      </c>
      <c r="J138" s="71"/>
      <c r="K138" s="71"/>
      <c r="L138" s="71"/>
      <c r="M138" s="72"/>
      <c r="N138" s="198" t="s">
        <v>376</v>
      </c>
      <c r="O138" s="72"/>
      <c r="P138" s="199">
        <v>25000.0</v>
      </c>
      <c r="Q138" s="71"/>
      <c r="R138" s="200">
        <v>0.0</v>
      </c>
      <c r="S138" s="72"/>
      <c r="T138" s="201" t="s">
        <v>67</v>
      </c>
      <c r="U138" s="72"/>
      <c r="V138" s="202" t="s">
        <v>1888</v>
      </c>
      <c r="W138" s="71"/>
      <c r="X138" s="72"/>
      <c r="Y138" s="202" t="s">
        <v>74</v>
      </c>
      <c r="Z138" s="72"/>
      <c r="AA138" s="178"/>
      <c r="AB138" s="228" t="s">
        <v>2249</v>
      </c>
      <c r="AC138" s="72"/>
      <c r="AD138" s="229">
        <v>46113.40249047454</v>
      </c>
      <c r="AE138" s="72"/>
      <c r="AF138" s="201" t="s">
        <v>2250</v>
      </c>
      <c r="AG138" s="71"/>
      <c r="AH138" s="72"/>
      <c r="AI138" s="201" t="s">
        <v>2251</v>
      </c>
      <c r="AJ138" s="71"/>
      <c r="AK138" s="72"/>
      <c r="AL138" s="201" t="s">
        <v>613</v>
      </c>
      <c r="AM138" s="72"/>
      <c r="AN138" s="201">
        <v>3.764232599E9</v>
      </c>
      <c r="AO138" s="72"/>
      <c r="AP138" s="201" t="s">
        <v>1894</v>
      </c>
      <c r="AQ138" s="72"/>
      <c r="AR138" s="201" t="s">
        <v>1921</v>
      </c>
      <c r="AS138" s="72"/>
      <c r="AT138" s="226">
        <v>30000.0</v>
      </c>
      <c r="AU138" s="72"/>
      <c r="AV138" s="145" t="s">
        <v>1931</v>
      </c>
      <c r="AW138" s="71"/>
      <c r="AX138" s="72"/>
      <c r="AY138" s="201" t="s">
        <v>1923</v>
      </c>
      <c r="AZ138" s="71"/>
      <c r="BA138" s="227">
        <v>46208.0</v>
      </c>
      <c r="BB138" s="72"/>
      <c r="BC138" s="178"/>
    </row>
    <row r="139" ht="16.5" customHeight="1" outlineLevel="1">
      <c r="A139" s="178"/>
      <c r="B139" s="141" t="s">
        <v>956</v>
      </c>
      <c r="C139" s="142">
        <v>46156.44455829861</v>
      </c>
      <c r="D139" s="72"/>
      <c r="E139" s="143" t="s">
        <v>7</v>
      </c>
      <c r="F139" s="71"/>
      <c r="G139" s="143" t="s">
        <v>78</v>
      </c>
      <c r="H139" s="71"/>
      <c r="I139" s="143" t="s">
        <v>957</v>
      </c>
      <c r="J139" s="71"/>
      <c r="K139" s="71"/>
      <c r="L139" s="71"/>
      <c r="M139" s="72"/>
      <c r="N139" s="198" t="s">
        <v>472</v>
      </c>
      <c r="O139" s="72"/>
      <c r="P139" s="199">
        <v>25000.0</v>
      </c>
      <c r="Q139" s="71"/>
      <c r="R139" s="200">
        <v>0.0</v>
      </c>
      <c r="S139" s="72"/>
      <c r="T139" s="201" t="s">
        <v>67</v>
      </c>
      <c r="U139" s="72"/>
      <c r="V139" s="202" t="s">
        <v>1888</v>
      </c>
      <c r="W139" s="71"/>
      <c r="X139" s="72"/>
      <c r="Y139" s="202" t="s">
        <v>74</v>
      </c>
      <c r="Z139" s="72"/>
      <c r="AA139" s="178"/>
      <c r="AB139" s="228" t="s">
        <v>2252</v>
      </c>
      <c r="AC139" s="72"/>
      <c r="AD139" s="229">
        <v>46113.401902557875</v>
      </c>
      <c r="AE139" s="72"/>
      <c r="AF139" s="201" t="s">
        <v>2253</v>
      </c>
      <c r="AG139" s="71"/>
      <c r="AH139" s="72"/>
      <c r="AI139" s="201" t="s">
        <v>2053</v>
      </c>
      <c r="AJ139" s="71"/>
      <c r="AK139" s="72"/>
      <c r="AL139" s="201" t="s">
        <v>783</v>
      </c>
      <c r="AM139" s="72"/>
      <c r="AN139" s="201">
        <v>3.764843527E9</v>
      </c>
      <c r="AO139" s="72"/>
      <c r="AP139" s="201" t="s">
        <v>1894</v>
      </c>
      <c r="AQ139" s="72"/>
      <c r="AR139" s="201" t="s">
        <v>1921</v>
      </c>
      <c r="AS139" s="72"/>
      <c r="AT139" s="226">
        <v>30000.0</v>
      </c>
      <c r="AU139" s="72"/>
      <c r="AV139" s="145" t="s">
        <v>2000</v>
      </c>
      <c r="AW139" s="71"/>
      <c r="AX139" s="72"/>
      <c r="AY139" s="201" t="s">
        <v>1923</v>
      </c>
      <c r="AZ139" s="71"/>
      <c r="BA139" s="227">
        <v>46205.0</v>
      </c>
      <c r="BB139" s="72"/>
      <c r="BC139" s="178"/>
    </row>
    <row r="140" ht="16.5" customHeight="1" outlineLevel="1">
      <c r="A140" s="178"/>
      <c r="B140" s="141" t="s">
        <v>964</v>
      </c>
      <c r="C140" s="142">
        <v>46155.749522812504</v>
      </c>
      <c r="D140" s="72"/>
      <c r="E140" s="143" t="s">
        <v>7</v>
      </c>
      <c r="F140" s="71"/>
      <c r="G140" s="143" t="s">
        <v>78</v>
      </c>
      <c r="H140" s="71"/>
      <c r="I140" s="143" t="s">
        <v>965</v>
      </c>
      <c r="J140" s="71"/>
      <c r="K140" s="71"/>
      <c r="L140" s="71"/>
      <c r="M140" s="72"/>
      <c r="N140" s="198" t="s">
        <v>966</v>
      </c>
      <c r="O140" s="72"/>
      <c r="P140" s="199">
        <v>25000.0</v>
      </c>
      <c r="Q140" s="71"/>
      <c r="R140" s="200">
        <v>0.0</v>
      </c>
      <c r="S140" s="72"/>
      <c r="T140" s="201" t="s">
        <v>67</v>
      </c>
      <c r="U140" s="72"/>
      <c r="V140" s="202" t="s">
        <v>1888</v>
      </c>
      <c r="W140" s="71"/>
      <c r="X140" s="72"/>
      <c r="Y140" s="202" t="s">
        <v>74</v>
      </c>
      <c r="Z140" s="72"/>
      <c r="AA140" s="178"/>
      <c r="AB140" s="228" t="s">
        <v>2254</v>
      </c>
      <c r="AC140" s="72"/>
      <c r="AD140" s="229">
        <v>46113.40105581019</v>
      </c>
      <c r="AE140" s="72"/>
      <c r="AF140" s="201" t="s">
        <v>2255</v>
      </c>
      <c r="AG140" s="71"/>
      <c r="AH140" s="72"/>
      <c r="AI140" s="201" t="s">
        <v>2142</v>
      </c>
      <c r="AJ140" s="71"/>
      <c r="AK140" s="72"/>
      <c r="AL140" s="201" t="s">
        <v>2256</v>
      </c>
      <c r="AM140" s="72"/>
      <c r="AN140" s="201">
        <v>3.764564964E9</v>
      </c>
      <c r="AO140" s="72"/>
      <c r="AP140" s="201" t="s">
        <v>1891</v>
      </c>
      <c r="AQ140" s="72"/>
      <c r="AR140" s="201" t="s">
        <v>1927</v>
      </c>
      <c r="AS140" s="72"/>
      <c r="AT140" s="226">
        <v>30000.0</v>
      </c>
      <c r="AU140" s="72"/>
      <c r="AV140" s="145" t="s">
        <v>1992</v>
      </c>
      <c r="AW140" s="71"/>
      <c r="AX140" s="72"/>
      <c r="AY140" s="201" t="s">
        <v>1923</v>
      </c>
      <c r="AZ140" s="71"/>
      <c r="BA140" s="145" t="s">
        <v>1993</v>
      </c>
      <c r="BB140" s="72"/>
      <c r="BC140" s="178"/>
    </row>
    <row r="141" ht="16.5" customHeight="1" outlineLevel="1">
      <c r="A141" s="178"/>
      <c r="B141" s="141" t="s">
        <v>967</v>
      </c>
      <c r="C141" s="142">
        <v>46155.68889363426</v>
      </c>
      <c r="D141" s="72"/>
      <c r="E141" s="143" t="s">
        <v>7</v>
      </c>
      <c r="F141" s="71"/>
      <c r="G141" s="143" t="s">
        <v>78</v>
      </c>
      <c r="H141" s="71"/>
      <c r="I141" s="143" t="s">
        <v>968</v>
      </c>
      <c r="J141" s="71"/>
      <c r="K141" s="71"/>
      <c r="L141" s="71"/>
      <c r="M141" s="72"/>
      <c r="N141" s="198" t="s">
        <v>969</v>
      </c>
      <c r="O141" s="72"/>
      <c r="P141" s="199">
        <v>25000.0</v>
      </c>
      <c r="Q141" s="71"/>
      <c r="R141" s="200">
        <v>0.0</v>
      </c>
      <c r="S141" s="72"/>
      <c r="T141" s="201" t="s">
        <v>75</v>
      </c>
      <c r="U141" s="72"/>
      <c r="V141" s="202" t="s">
        <v>1888</v>
      </c>
      <c r="W141" s="71"/>
      <c r="X141" s="72"/>
      <c r="Y141" s="202" t="s">
        <v>74</v>
      </c>
      <c r="Z141" s="72"/>
      <c r="AA141" s="178"/>
      <c r="AB141" s="228" t="s">
        <v>2257</v>
      </c>
      <c r="AC141" s="72"/>
      <c r="AD141" s="229">
        <v>46113.39864537037</v>
      </c>
      <c r="AE141" s="72"/>
      <c r="AF141" s="201" t="s">
        <v>2124</v>
      </c>
      <c r="AG141" s="71"/>
      <c r="AH141" s="72"/>
      <c r="AI141" s="201" t="s">
        <v>2258</v>
      </c>
      <c r="AJ141" s="71"/>
      <c r="AK141" s="72"/>
      <c r="AL141" s="201" t="s">
        <v>780</v>
      </c>
      <c r="AM141" s="72"/>
      <c r="AN141" s="201">
        <v>3.764171156E9</v>
      </c>
      <c r="AO141" s="72"/>
      <c r="AP141" s="201" t="s">
        <v>1891</v>
      </c>
      <c r="AQ141" s="72"/>
      <c r="AR141" s="201" t="s">
        <v>1927</v>
      </c>
      <c r="AS141" s="72"/>
      <c r="AT141" s="226">
        <v>30000.0</v>
      </c>
      <c r="AU141" s="72"/>
      <c r="AV141" s="145" t="s">
        <v>2000</v>
      </c>
      <c r="AW141" s="71"/>
      <c r="AX141" s="72"/>
      <c r="AY141" s="201" t="s">
        <v>1923</v>
      </c>
      <c r="AZ141" s="71"/>
      <c r="BA141" s="227">
        <v>46205.0</v>
      </c>
      <c r="BB141" s="72"/>
      <c r="BC141" s="178"/>
    </row>
    <row r="142" ht="16.5" customHeight="1" outlineLevel="1">
      <c r="A142" s="178"/>
      <c r="B142" s="141" t="s">
        <v>980</v>
      </c>
      <c r="C142" s="142">
        <v>46155.402503923615</v>
      </c>
      <c r="D142" s="72"/>
      <c r="E142" s="143" t="s">
        <v>7</v>
      </c>
      <c r="F142" s="71"/>
      <c r="G142" s="143" t="s">
        <v>78</v>
      </c>
      <c r="H142" s="71"/>
      <c r="I142" s="143" t="s">
        <v>981</v>
      </c>
      <c r="J142" s="71"/>
      <c r="K142" s="71"/>
      <c r="L142" s="71"/>
      <c r="M142" s="72"/>
      <c r="N142" s="198" t="s">
        <v>373</v>
      </c>
      <c r="O142" s="72"/>
      <c r="P142" s="199">
        <v>45000.0</v>
      </c>
      <c r="Q142" s="71"/>
      <c r="R142" s="200">
        <v>0.0</v>
      </c>
      <c r="S142" s="72"/>
      <c r="T142" s="201" t="s">
        <v>67</v>
      </c>
      <c r="U142" s="72"/>
      <c r="V142" s="202" t="s">
        <v>1888</v>
      </c>
      <c r="W142" s="71"/>
      <c r="X142" s="72"/>
      <c r="Y142" s="202" t="s">
        <v>74</v>
      </c>
      <c r="Z142" s="72"/>
      <c r="AA142" s="178"/>
      <c r="AB142" s="228" t="s">
        <v>2259</v>
      </c>
      <c r="AC142" s="72"/>
      <c r="AD142" s="229">
        <v>46113.39775605324</v>
      </c>
      <c r="AE142" s="72"/>
      <c r="AF142" s="201" t="s">
        <v>2098</v>
      </c>
      <c r="AG142" s="71"/>
      <c r="AH142" s="72"/>
      <c r="AI142" s="201" t="s">
        <v>2260</v>
      </c>
      <c r="AJ142" s="71"/>
      <c r="AK142" s="72"/>
      <c r="AL142" s="201" t="s">
        <v>510</v>
      </c>
      <c r="AM142" s="72"/>
      <c r="AN142" s="201">
        <v>3.764845885E9</v>
      </c>
      <c r="AO142" s="72"/>
      <c r="AP142" s="201" t="s">
        <v>1898</v>
      </c>
      <c r="AQ142" s="72"/>
      <c r="AR142" s="201" t="s">
        <v>1921</v>
      </c>
      <c r="AS142" s="72"/>
      <c r="AT142" s="226">
        <v>50000.0</v>
      </c>
      <c r="AU142" s="72"/>
      <c r="AV142" s="145" t="s">
        <v>1931</v>
      </c>
      <c r="AW142" s="71"/>
      <c r="AX142" s="72"/>
      <c r="AY142" s="201" t="s">
        <v>1923</v>
      </c>
      <c r="AZ142" s="71"/>
      <c r="BA142" s="227">
        <v>46213.0</v>
      </c>
      <c r="BB142" s="72"/>
      <c r="BC142" s="178"/>
    </row>
    <row r="143" ht="16.5" customHeight="1" outlineLevel="1">
      <c r="A143" s="178"/>
      <c r="B143" s="141" t="s">
        <v>987</v>
      </c>
      <c r="C143" s="142">
        <v>46154.74699209491</v>
      </c>
      <c r="D143" s="72"/>
      <c r="E143" s="143" t="s">
        <v>7</v>
      </c>
      <c r="F143" s="71"/>
      <c r="G143" s="143" t="s">
        <v>78</v>
      </c>
      <c r="H143" s="71"/>
      <c r="I143" s="143" t="s">
        <v>988</v>
      </c>
      <c r="J143" s="71"/>
      <c r="K143" s="71"/>
      <c r="L143" s="71"/>
      <c r="M143" s="72"/>
      <c r="N143" s="198" t="s">
        <v>363</v>
      </c>
      <c r="O143" s="72"/>
      <c r="P143" s="199">
        <v>10000.0</v>
      </c>
      <c r="Q143" s="71"/>
      <c r="R143" s="200">
        <v>0.0</v>
      </c>
      <c r="S143" s="72"/>
      <c r="T143" s="201" t="s">
        <v>67</v>
      </c>
      <c r="U143" s="72"/>
      <c r="V143" s="202" t="s">
        <v>1888</v>
      </c>
      <c r="W143" s="71"/>
      <c r="X143" s="72"/>
      <c r="Y143" s="202" t="s">
        <v>74</v>
      </c>
      <c r="Z143" s="72"/>
      <c r="AA143" s="178"/>
      <c r="AB143" s="228" t="s">
        <v>2261</v>
      </c>
      <c r="AC143" s="72"/>
      <c r="AD143" s="229">
        <v>46113.39703068287</v>
      </c>
      <c r="AE143" s="72"/>
      <c r="AF143" s="201" t="s">
        <v>2262</v>
      </c>
      <c r="AG143" s="71"/>
      <c r="AH143" s="72"/>
      <c r="AI143" s="201" t="s">
        <v>2263</v>
      </c>
      <c r="AJ143" s="71"/>
      <c r="AK143" s="72"/>
      <c r="AL143" s="201" t="s">
        <v>507</v>
      </c>
      <c r="AM143" s="72"/>
      <c r="AN143" s="201">
        <v>3.764626169E9</v>
      </c>
      <c r="AO143" s="72"/>
      <c r="AP143" s="201" t="s">
        <v>1898</v>
      </c>
      <c r="AQ143" s="72"/>
      <c r="AR143" s="201" t="s">
        <v>1921</v>
      </c>
      <c r="AS143" s="72"/>
      <c r="AT143" s="226">
        <v>50000.0</v>
      </c>
      <c r="AU143" s="72"/>
      <c r="AV143" s="145" t="s">
        <v>1931</v>
      </c>
      <c r="AW143" s="71"/>
      <c r="AX143" s="72"/>
      <c r="AY143" s="201" t="s">
        <v>1923</v>
      </c>
      <c r="AZ143" s="71"/>
      <c r="BA143" s="227">
        <v>46213.0</v>
      </c>
      <c r="BB143" s="72"/>
      <c r="BC143" s="178"/>
    </row>
    <row r="144" ht="16.5" customHeight="1" outlineLevel="1">
      <c r="A144" s="178"/>
      <c r="B144" s="141" t="s">
        <v>989</v>
      </c>
      <c r="C144" s="142">
        <v>46154.745970856486</v>
      </c>
      <c r="D144" s="72"/>
      <c r="E144" s="143" t="s">
        <v>7</v>
      </c>
      <c r="F144" s="71"/>
      <c r="G144" s="143" t="s">
        <v>78</v>
      </c>
      <c r="H144" s="71"/>
      <c r="I144" s="143" t="s">
        <v>988</v>
      </c>
      <c r="J144" s="71"/>
      <c r="K144" s="71"/>
      <c r="L144" s="71"/>
      <c r="M144" s="72"/>
      <c r="N144" s="198" t="s">
        <v>363</v>
      </c>
      <c r="O144" s="72"/>
      <c r="P144" s="199">
        <v>15000.0</v>
      </c>
      <c r="Q144" s="71"/>
      <c r="R144" s="200">
        <v>0.0</v>
      </c>
      <c r="S144" s="72"/>
      <c r="T144" s="201" t="s">
        <v>75</v>
      </c>
      <c r="U144" s="72"/>
      <c r="V144" s="202" t="s">
        <v>1888</v>
      </c>
      <c r="W144" s="71"/>
      <c r="X144" s="72"/>
      <c r="Y144" s="202" t="s">
        <v>74</v>
      </c>
      <c r="Z144" s="72"/>
      <c r="AA144" s="178"/>
      <c r="AB144" s="228" t="s">
        <v>2264</v>
      </c>
      <c r="AC144" s="72"/>
      <c r="AD144" s="229">
        <v>46113.39634510416</v>
      </c>
      <c r="AE144" s="72"/>
      <c r="AF144" s="201" t="s">
        <v>2265</v>
      </c>
      <c r="AG144" s="71"/>
      <c r="AH144" s="72"/>
      <c r="AI144" s="201" t="s">
        <v>2266</v>
      </c>
      <c r="AJ144" s="71"/>
      <c r="AK144" s="72"/>
      <c r="AL144" s="201" t="s">
        <v>1538</v>
      </c>
      <c r="AM144" s="72"/>
      <c r="AN144" s="201">
        <v>3.764391251E9</v>
      </c>
      <c r="AO144" s="72"/>
      <c r="AP144" s="201" t="s">
        <v>1891</v>
      </c>
      <c r="AQ144" s="72"/>
      <c r="AR144" s="201" t="s">
        <v>1927</v>
      </c>
      <c r="AS144" s="72"/>
      <c r="AT144" s="226">
        <v>30000.0</v>
      </c>
      <c r="AU144" s="72"/>
      <c r="AV144" s="145" t="s">
        <v>1992</v>
      </c>
      <c r="AW144" s="71"/>
      <c r="AX144" s="72"/>
      <c r="AY144" s="201" t="s">
        <v>1923</v>
      </c>
      <c r="AZ144" s="71"/>
      <c r="BA144" s="227">
        <v>46149.0</v>
      </c>
      <c r="BB144" s="72"/>
      <c r="BC144" s="178"/>
    </row>
    <row r="145" ht="16.5" customHeight="1" outlineLevel="1">
      <c r="A145" s="178"/>
      <c r="B145" s="141" t="s">
        <v>990</v>
      </c>
      <c r="C145" s="142">
        <v>46154.72789733796</v>
      </c>
      <c r="D145" s="72"/>
      <c r="E145" s="143" t="s">
        <v>7</v>
      </c>
      <c r="F145" s="71"/>
      <c r="G145" s="143" t="s">
        <v>78</v>
      </c>
      <c r="H145" s="71"/>
      <c r="I145" s="143" t="s">
        <v>991</v>
      </c>
      <c r="J145" s="71"/>
      <c r="K145" s="71"/>
      <c r="L145" s="71"/>
      <c r="M145" s="72"/>
      <c r="N145" s="198" t="s">
        <v>992</v>
      </c>
      <c r="O145" s="72"/>
      <c r="P145" s="199">
        <v>25000.0</v>
      </c>
      <c r="Q145" s="71"/>
      <c r="R145" s="200">
        <v>0.0</v>
      </c>
      <c r="S145" s="72"/>
      <c r="T145" s="201" t="s">
        <v>67</v>
      </c>
      <c r="U145" s="72"/>
      <c r="V145" s="202" t="s">
        <v>1888</v>
      </c>
      <c r="W145" s="71"/>
      <c r="X145" s="72"/>
      <c r="Y145" s="202" t="s">
        <v>74</v>
      </c>
      <c r="Z145" s="72"/>
      <c r="AA145" s="178"/>
      <c r="AB145" s="228" t="s">
        <v>1867</v>
      </c>
      <c r="AC145" s="72"/>
      <c r="AD145" s="229">
        <v>46113.05321491898</v>
      </c>
      <c r="AE145" s="72"/>
      <c r="AF145" s="201" t="s">
        <v>2022</v>
      </c>
      <c r="AG145" s="71"/>
      <c r="AH145" s="72"/>
      <c r="AI145" s="201" t="s">
        <v>2267</v>
      </c>
      <c r="AJ145" s="71"/>
      <c r="AK145" s="72"/>
      <c r="AL145" s="201" t="s">
        <v>2268</v>
      </c>
      <c r="AM145" s="72"/>
      <c r="AN145" s="201">
        <v>3.764296078E9</v>
      </c>
      <c r="AO145" s="72"/>
      <c r="AP145" s="201" t="s">
        <v>1894</v>
      </c>
      <c r="AQ145" s="72"/>
      <c r="AR145" s="201" t="s">
        <v>1921</v>
      </c>
      <c r="AS145" s="72"/>
      <c r="AT145" s="226">
        <v>30000.0</v>
      </c>
      <c r="AU145" s="72"/>
      <c r="AV145" s="145" t="s">
        <v>1992</v>
      </c>
      <c r="AW145" s="71"/>
      <c r="AX145" s="72"/>
      <c r="AY145" s="201" t="s">
        <v>1923</v>
      </c>
      <c r="AZ145" s="71"/>
      <c r="BA145" s="145" t="s">
        <v>1993</v>
      </c>
      <c r="BB145" s="72"/>
      <c r="BC145" s="178"/>
    </row>
    <row r="146" ht="16.5" customHeight="1" outlineLevel="1">
      <c r="A146" s="178"/>
      <c r="B146" s="141" t="s">
        <v>993</v>
      </c>
      <c r="C146" s="142">
        <v>46154.621414293986</v>
      </c>
      <c r="D146" s="72"/>
      <c r="E146" s="143" t="s">
        <v>7</v>
      </c>
      <c r="F146" s="71"/>
      <c r="G146" s="143" t="s">
        <v>78</v>
      </c>
      <c r="H146" s="71"/>
      <c r="I146" s="143" t="s">
        <v>994</v>
      </c>
      <c r="J146" s="71"/>
      <c r="K146" s="71"/>
      <c r="L146" s="71"/>
      <c r="M146" s="72"/>
      <c r="N146" s="198" t="s">
        <v>995</v>
      </c>
      <c r="O146" s="72"/>
      <c r="P146" s="199">
        <v>30000.0</v>
      </c>
      <c r="Q146" s="71"/>
      <c r="R146" s="200">
        <v>0.0</v>
      </c>
      <c r="S146" s="72"/>
      <c r="T146" s="201" t="s">
        <v>75</v>
      </c>
      <c r="U146" s="72"/>
      <c r="V146" s="202" t="s">
        <v>1888</v>
      </c>
      <c r="W146" s="71"/>
      <c r="X146" s="72"/>
      <c r="Y146" s="202" t="s">
        <v>74</v>
      </c>
      <c r="Z146" s="72"/>
      <c r="AA146" s="178"/>
      <c r="AB146" s="228" t="s">
        <v>2269</v>
      </c>
      <c r="AC146" s="72"/>
      <c r="AD146" s="229">
        <v>46113.052161388885</v>
      </c>
      <c r="AE146" s="72"/>
      <c r="AF146" s="201" t="s">
        <v>2270</v>
      </c>
      <c r="AG146" s="71"/>
      <c r="AH146" s="72"/>
      <c r="AI146" s="201" t="s">
        <v>1957</v>
      </c>
      <c r="AJ146" s="71"/>
      <c r="AK146" s="72"/>
      <c r="AL146" s="201" t="s">
        <v>672</v>
      </c>
      <c r="AM146" s="72"/>
      <c r="AN146" s="201">
        <v>3.76456282E9</v>
      </c>
      <c r="AO146" s="72"/>
      <c r="AP146" s="201" t="s">
        <v>1894</v>
      </c>
      <c r="AQ146" s="72"/>
      <c r="AR146" s="201" t="s">
        <v>1921</v>
      </c>
      <c r="AS146" s="72"/>
      <c r="AT146" s="226">
        <v>30000.0</v>
      </c>
      <c r="AU146" s="72"/>
      <c r="AV146" s="145" t="s">
        <v>1931</v>
      </c>
      <c r="AW146" s="71"/>
      <c r="AX146" s="72"/>
      <c r="AY146" s="201" t="s">
        <v>1923</v>
      </c>
      <c r="AZ146" s="71"/>
      <c r="BA146" s="227">
        <v>46206.0</v>
      </c>
      <c r="BB146" s="72"/>
      <c r="BC146" s="178"/>
    </row>
    <row r="147" ht="16.5" customHeight="1" outlineLevel="1">
      <c r="A147" s="178"/>
      <c r="B147" s="141" t="s">
        <v>1006</v>
      </c>
      <c r="C147" s="142">
        <v>46153.80048135416</v>
      </c>
      <c r="D147" s="72"/>
      <c r="E147" s="143" t="s">
        <v>7</v>
      </c>
      <c r="F147" s="71"/>
      <c r="G147" s="143" t="s">
        <v>78</v>
      </c>
      <c r="H147" s="71"/>
      <c r="I147" s="143" t="s">
        <v>1007</v>
      </c>
      <c r="J147" s="71"/>
      <c r="K147" s="71"/>
      <c r="L147" s="71"/>
      <c r="M147" s="72"/>
      <c r="N147" s="198" t="s">
        <v>566</v>
      </c>
      <c r="O147" s="72"/>
      <c r="P147" s="199">
        <v>25000.0</v>
      </c>
      <c r="Q147" s="71"/>
      <c r="R147" s="200">
        <v>0.0</v>
      </c>
      <c r="S147" s="72"/>
      <c r="T147" s="201" t="s">
        <v>67</v>
      </c>
      <c r="U147" s="72"/>
      <c r="V147" s="202" t="s">
        <v>1888</v>
      </c>
      <c r="W147" s="71"/>
      <c r="X147" s="72"/>
      <c r="Y147" s="202" t="s">
        <v>74</v>
      </c>
      <c r="Z147" s="72"/>
      <c r="AA147" s="178"/>
      <c r="AB147" s="228" t="s">
        <v>1870</v>
      </c>
      <c r="AC147" s="72"/>
      <c r="AD147" s="229">
        <v>46112.119766793985</v>
      </c>
      <c r="AE147" s="72"/>
      <c r="AF147" s="201" t="s">
        <v>2271</v>
      </c>
      <c r="AG147" s="71"/>
      <c r="AH147" s="72"/>
      <c r="AI147" s="201" t="s">
        <v>2272</v>
      </c>
      <c r="AJ147" s="71"/>
      <c r="AK147" s="72"/>
      <c r="AL147" s="201" t="s">
        <v>124</v>
      </c>
      <c r="AM147" s="72"/>
      <c r="AN147" s="201">
        <v>3.765302043E9</v>
      </c>
      <c r="AO147" s="72"/>
      <c r="AP147" s="201" t="s">
        <v>1894</v>
      </c>
      <c r="AQ147" s="72"/>
      <c r="AR147" s="201" t="s">
        <v>1921</v>
      </c>
      <c r="AS147" s="72"/>
      <c r="AT147" s="226">
        <v>0.0</v>
      </c>
      <c r="AU147" s="72"/>
      <c r="AV147" s="145" t="s">
        <v>1992</v>
      </c>
      <c r="AW147" s="71"/>
      <c r="AX147" s="72"/>
      <c r="AY147" s="201" t="s">
        <v>1923</v>
      </c>
      <c r="AZ147" s="71"/>
      <c r="BA147" s="227">
        <v>46178.0</v>
      </c>
      <c r="BB147" s="72"/>
      <c r="BC147" s="178"/>
    </row>
    <row r="148" ht="16.5" customHeight="1" outlineLevel="1">
      <c r="A148" s="178"/>
      <c r="B148" s="141" t="s">
        <v>1008</v>
      </c>
      <c r="C148" s="142">
        <v>46153.79782732639</v>
      </c>
      <c r="D148" s="72"/>
      <c r="E148" s="143" t="s">
        <v>7</v>
      </c>
      <c r="F148" s="71"/>
      <c r="G148" s="143" t="s">
        <v>78</v>
      </c>
      <c r="H148" s="71"/>
      <c r="I148" s="143" t="s">
        <v>1009</v>
      </c>
      <c r="J148" s="71"/>
      <c r="K148" s="71"/>
      <c r="L148" s="71"/>
      <c r="M148" s="72"/>
      <c r="N148" s="198" t="s">
        <v>442</v>
      </c>
      <c r="O148" s="72"/>
      <c r="P148" s="199">
        <v>25000.0</v>
      </c>
      <c r="Q148" s="71"/>
      <c r="R148" s="200">
        <v>0.0</v>
      </c>
      <c r="S148" s="72"/>
      <c r="T148" s="201" t="s">
        <v>67</v>
      </c>
      <c r="U148" s="72"/>
      <c r="V148" s="202" t="s">
        <v>1888</v>
      </c>
      <c r="W148" s="71"/>
      <c r="X148" s="72"/>
      <c r="Y148" s="202" t="s">
        <v>74</v>
      </c>
      <c r="Z148" s="72"/>
      <c r="AA148" s="178"/>
      <c r="AB148" s="228"/>
      <c r="AC148" s="72"/>
      <c r="AD148" s="229"/>
      <c r="AE148" s="72"/>
      <c r="AF148" s="229"/>
      <c r="AG148" s="71"/>
      <c r="AH148" s="72"/>
      <c r="AI148" s="229"/>
      <c r="AJ148" s="71"/>
      <c r="AK148" s="72"/>
      <c r="AL148" s="229"/>
      <c r="AM148" s="72"/>
      <c r="AN148" s="201"/>
      <c r="AO148" s="72"/>
      <c r="AP148" s="201"/>
      <c r="AQ148" s="72"/>
      <c r="AR148" s="201"/>
      <c r="AS148" s="72"/>
      <c r="AT148" s="226"/>
      <c r="AU148" s="72"/>
      <c r="AV148" s="230"/>
      <c r="AW148" s="71"/>
      <c r="AX148" s="72"/>
      <c r="AY148" s="201"/>
      <c r="AZ148" s="71"/>
      <c r="BA148" s="227"/>
      <c r="BB148" s="72"/>
      <c r="BC148" s="178"/>
    </row>
    <row r="149" ht="16.5" customHeight="1" outlineLevel="1">
      <c r="A149" s="178"/>
      <c r="B149" s="141" t="s">
        <v>1010</v>
      </c>
      <c r="C149" s="142">
        <v>46153.78738541667</v>
      </c>
      <c r="D149" s="72"/>
      <c r="E149" s="143" t="s">
        <v>7</v>
      </c>
      <c r="F149" s="71"/>
      <c r="G149" s="143" t="s">
        <v>78</v>
      </c>
      <c r="H149" s="71"/>
      <c r="I149" s="143" t="s">
        <v>1011</v>
      </c>
      <c r="J149" s="71"/>
      <c r="K149" s="71"/>
      <c r="L149" s="71"/>
      <c r="M149" s="72"/>
      <c r="N149" s="198" t="s">
        <v>387</v>
      </c>
      <c r="O149" s="72"/>
      <c r="P149" s="199">
        <v>25000.0</v>
      </c>
      <c r="Q149" s="71"/>
      <c r="R149" s="200">
        <v>0.0</v>
      </c>
      <c r="S149" s="72"/>
      <c r="T149" s="201" t="s">
        <v>67</v>
      </c>
      <c r="U149" s="72"/>
      <c r="V149" s="202" t="s">
        <v>1888</v>
      </c>
      <c r="W149" s="71"/>
      <c r="X149" s="72"/>
      <c r="Y149" s="202" t="s">
        <v>74</v>
      </c>
      <c r="Z149" s="72"/>
      <c r="AA149" s="178"/>
      <c r="AB149" s="228"/>
      <c r="AC149" s="72"/>
      <c r="AD149" s="229"/>
      <c r="AE149" s="72"/>
      <c r="AF149" s="229"/>
      <c r="AG149" s="71"/>
      <c r="AH149" s="72"/>
      <c r="AI149" s="229"/>
      <c r="AJ149" s="71"/>
      <c r="AK149" s="72"/>
      <c r="AL149" s="229"/>
      <c r="AM149" s="72"/>
      <c r="AN149" s="201"/>
      <c r="AO149" s="72"/>
      <c r="AP149" s="201"/>
      <c r="AQ149" s="72"/>
      <c r="AR149" s="201"/>
      <c r="AS149" s="72"/>
      <c r="AT149" s="226"/>
      <c r="AU149" s="72"/>
      <c r="AV149" s="230"/>
      <c r="AW149" s="71"/>
      <c r="AX149" s="72"/>
      <c r="AY149" s="201"/>
      <c r="AZ149" s="71"/>
      <c r="BA149" s="227"/>
      <c r="BB149" s="72"/>
      <c r="BC149" s="178"/>
    </row>
    <row r="150" ht="16.5" customHeight="1" outlineLevel="1">
      <c r="A150" s="178"/>
      <c r="B150" s="141" t="s">
        <v>1013</v>
      </c>
      <c r="C150" s="142">
        <v>46153.739984733795</v>
      </c>
      <c r="D150" s="72"/>
      <c r="E150" s="143" t="s">
        <v>7</v>
      </c>
      <c r="F150" s="71"/>
      <c r="G150" s="143" t="s">
        <v>78</v>
      </c>
      <c r="H150" s="71"/>
      <c r="I150" s="143" t="s">
        <v>1014</v>
      </c>
      <c r="J150" s="71"/>
      <c r="K150" s="71"/>
      <c r="L150" s="71"/>
      <c r="M150" s="72"/>
      <c r="N150" s="198" t="s">
        <v>445</v>
      </c>
      <c r="O150" s="72"/>
      <c r="P150" s="199">
        <v>25000.0</v>
      </c>
      <c r="Q150" s="71"/>
      <c r="R150" s="200">
        <v>0.0</v>
      </c>
      <c r="S150" s="72"/>
      <c r="T150" s="201" t="s">
        <v>67</v>
      </c>
      <c r="U150" s="72"/>
      <c r="V150" s="202" t="s">
        <v>1888</v>
      </c>
      <c r="W150" s="71"/>
      <c r="X150" s="72"/>
      <c r="Y150" s="202" t="s">
        <v>74</v>
      </c>
      <c r="Z150" s="72"/>
      <c r="AA150" s="178"/>
      <c r="AB150" s="228"/>
      <c r="AC150" s="72"/>
      <c r="AD150" s="229"/>
      <c r="AE150" s="72"/>
      <c r="AF150" s="229"/>
      <c r="AG150" s="71"/>
      <c r="AH150" s="72"/>
      <c r="AI150" s="229"/>
      <c r="AJ150" s="71"/>
      <c r="AK150" s="72"/>
      <c r="AL150" s="229"/>
      <c r="AM150" s="72"/>
      <c r="AN150" s="201"/>
      <c r="AO150" s="72"/>
      <c r="AP150" s="201"/>
      <c r="AQ150" s="72"/>
      <c r="AR150" s="201"/>
      <c r="AS150" s="72"/>
      <c r="AT150" s="226"/>
      <c r="AU150" s="72"/>
      <c r="AV150" s="230"/>
      <c r="AW150" s="71"/>
      <c r="AX150" s="72"/>
      <c r="AY150" s="201"/>
      <c r="AZ150" s="71"/>
      <c r="BA150" s="227"/>
      <c r="BB150" s="72"/>
      <c r="BC150" s="178"/>
    </row>
    <row r="151" ht="16.5" customHeight="1" outlineLevel="1">
      <c r="A151" s="178"/>
      <c r="B151" s="141" t="s">
        <v>1034</v>
      </c>
      <c r="C151" s="142">
        <v>46150.37918533565</v>
      </c>
      <c r="D151" s="72"/>
      <c r="E151" s="143" t="s">
        <v>7</v>
      </c>
      <c r="F151" s="71"/>
      <c r="G151" s="143" t="s">
        <v>78</v>
      </c>
      <c r="H151" s="71"/>
      <c r="I151" s="143" t="s">
        <v>1035</v>
      </c>
      <c r="J151" s="71"/>
      <c r="K151" s="71"/>
      <c r="L151" s="71"/>
      <c r="M151" s="72"/>
      <c r="N151" s="198" t="s">
        <v>1036</v>
      </c>
      <c r="O151" s="72"/>
      <c r="P151" s="199">
        <v>25000.0</v>
      </c>
      <c r="Q151" s="71"/>
      <c r="R151" s="200">
        <v>0.0</v>
      </c>
      <c r="S151" s="72"/>
      <c r="T151" s="201" t="s">
        <v>67</v>
      </c>
      <c r="U151" s="72"/>
      <c r="V151" s="202" t="s">
        <v>1888</v>
      </c>
      <c r="W151" s="71"/>
      <c r="X151" s="72"/>
      <c r="Y151" s="202" t="s">
        <v>74</v>
      </c>
      <c r="Z151" s="72"/>
      <c r="AA151" s="178"/>
      <c r="AB151" s="228"/>
      <c r="AC151" s="72"/>
      <c r="AD151" s="229"/>
      <c r="AE151" s="72"/>
      <c r="AF151" s="229"/>
      <c r="AG151" s="71"/>
      <c r="AH151" s="72"/>
      <c r="AI151" s="229"/>
      <c r="AJ151" s="71"/>
      <c r="AK151" s="72"/>
      <c r="AL151" s="229"/>
      <c r="AM151" s="72"/>
      <c r="AN151" s="201"/>
      <c r="AO151" s="72"/>
      <c r="AP151" s="201"/>
      <c r="AQ151" s="72"/>
      <c r="AR151" s="201"/>
      <c r="AS151" s="72"/>
      <c r="AT151" s="226"/>
      <c r="AU151" s="72"/>
      <c r="AV151" s="230"/>
      <c r="AW151" s="71"/>
      <c r="AX151" s="72"/>
      <c r="AY151" s="201"/>
      <c r="AZ151" s="71"/>
      <c r="BA151" s="227"/>
      <c r="BB151" s="72"/>
      <c r="BC151" s="178"/>
    </row>
    <row r="152" ht="16.5" customHeight="1" outlineLevel="1">
      <c r="A152" s="178"/>
      <c r="B152" s="141" t="s">
        <v>1037</v>
      </c>
      <c r="C152" s="142">
        <v>46150.35440056713</v>
      </c>
      <c r="D152" s="72"/>
      <c r="E152" s="143" t="s">
        <v>7</v>
      </c>
      <c r="F152" s="71"/>
      <c r="G152" s="143" t="s">
        <v>78</v>
      </c>
      <c r="H152" s="71"/>
      <c r="I152" s="143" t="s">
        <v>1038</v>
      </c>
      <c r="J152" s="71"/>
      <c r="K152" s="71"/>
      <c r="L152" s="71"/>
      <c r="M152" s="72"/>
      <c r="N152" s="198" t="s">
        <v>1039</v>
      </c>
      <c r="O152" s="72"/>
      <c r="P152" s="199">
        <v>25000.0</v>
      </c>
      <c r="Q152" s="71"/>
      <c r="R152" s="200">
        <v>0.0</v>
      </c>
      <c r="S152" s="72"/>
      <c r="T152" s="201" t="s">
        <v>67</v>
      </c>
      <c r="U152" s="72"/>
      <c r="V152" s="202" t="s">
        <v>1888</v>
      </c>
      <c r="W152" s="71"/>
      <c r="X152" s="72"/>
      <c r="Y152" s="202" t="s">
        <v>74</v>
      </c>
      <c r="Z152" s="72"/>
      <c r="AA152" s="178"/>
      <c r="AB152" s="228"/>
      <c r="AC152" s="72"/>
      <c r="AD152" s="229"/>
      <c r="AE152" s="72"/>
      <c r="AF152" s="229"/>
      <c r="AG152" s="71"/>
      <c r="AH152" s="72"/>
      <c r="AI152" s="229"/>
      <c r="AJ152" s="71"/>
      <c r="AK152" s="72"/>
      <c r="AL152" s="229"/>
      <c r="AM152" s="72"/>
      <c r="AN152" s="201"/>
      <c r="AO152" s="72"/>
      <c r="AP152" s="201"/>
      <c r="AQ152" s="72"/>
      <c r="AR152" s="201"/>
      <c r="AS152" s="72"/>
      <c r="AT152" s="226"/>
      <c r="AU152" s="72"/>
      <c r="AV152" s="230"/>
      <c r="AW152" s="71"/>
      <c r="AX152" s="72"/>
      <c r="AY152" s="201"/>
      <c r="AZ152" s="71"/>
      <c r="BA152" s="227"/>
      <c r="BB152" s="72"/>
      <c r="BC152" s="178"/>
    </row>
    <row r="153" ht="16.5" customHeight="1" outlineLevel="1">
      <c r="A153" s="178"/>
      <c r="B153" s="141" t="s">
        <v>1049</v>
      </c>
      <c r="C153" s="142">
        <v>46149.739535995366</v>
      </c>
      <c r="D153" s="72"/>
      <c r="E153" s="143" t="s">
        <v>7</v>
      </c>
      <c r="F153" s="71"/>
      <c r="G153" s="143" t="s">
        <v>78</v>
      </c>
      <c r="H153" s="71"/>
      <c r="I153" s="143" t="s">
        <v>698</v>
      </c>
      <c r="J153" s="71"/>
      <c r="K153" s="71"/>
      <c r="L153" s="71"/>
      <c r="M153" s="72"/>
      <c r="N153" s="198" t="s">
        <v>103</v>
      </c>
      <c r="O153" s="72"/>
      <c r="P153" s="199">
        <v>25000.0</v>
      </c>
      <c r="Q153" s="71"/>
      <c r="R153" s="200">
        <v>0.0</v>
      </c>
      <c r="S153" s="72"/>
      <c r="T153" s="201" t="s">
        <v>67</v>
      </c>
      <c r="U153" s="72"/>
      <c r="V153" s="202" t="s">
        <v>1888</v>
      </c>
      <c r="W153" s="71"/>
      <c r="X153" s="72"/>
      <c r="Y153" s="202" t="s">
        <v>74</v>
      </c>
      <c r="Z153" s="72"/>
      <c r="AA153" s="178"/>
      <c r="AB153" s="228"/>
      <c r="AC153" s="72"/>
      <c r="AD153" s="229"/>
      <c r="AE153" s="72"/>
      <c r="AF153" s="229"/>
      <c r="AG153" s="71"/>
      <c r="AH153" s="72"/>
      <c r="AI153" s="229"/>
      <c r="AJ153" s="71"/>
      <c r="AK153" s="72"/>
      <c r="AL153" s="229"/>
      <c r="AM153" s="72"/>
      <c r="AN153" s="201"/>
      <c r="AO153" s="72"/>
      <c r="AP153" s="201"/>
      <c r="AQ153" s="72"/>
      <c r="AR153" s="201"/>
      <c r="AS153" s="72"/>
      <c r="AT153" s="226"/>
      <c r="AU153" s="72"/>
      <c r="AV153" s="230"/>
      <c r="AW153" s="71"/>
      <c r="AX153" s="72"/>
      <c r="AY153" s="201"/>
      <c r="AZ153" s="71"/>
      <c r="BA153" s="227"/>
      <c r="BB153" s="72"/>
      <c r="BC153" s="178"/>
    </row>
    <row r="154" ht="16.5" customHeight="1" outlineLevel="1">
      <c r="A154" s="178"/>
      <c r="B154" s="141" t="s">
        <v>1050</v>
      </c>
      <c r="C154" s="142">
        <v>46149.73226106481</v>
      </c>
      <c r="D154" s="72"/>
      <c r="E154" s="143" t="s">
        <v>7</v>
      </c>
      <c r="F154" s="71"/>
      <c r="G154" s="143" t="s">
        <v>78</v>
      </c>
      <c r="H154" s="71"/>
      <c r="I154" s="143" t="s">
        <v>700</v>
      </c>
      <c r="J154" s="71"/>
      <c r="K154" s="71"/>
      <c r="L154" s="71"/>
      <c r="M154" s="72"/>
      <c r="N154" s="198" t="s">
        <v>107</v>
      </c>
      <c r="O154" s="72"/>
      <c r="P154" s="199">
        <v>25000.0</v>
      </c>
      <c r="Q154" s="71"/>
      <c r="R154" s="200">
        <v>0.0</v>
      </c>
      <c r="S154" s="72"/>
      <c r="T154" s="201" t="s">
        <v>67</v>
      </c>
      <c r="U154" s="72"/>
      <c r="V154" s="202" t="s">
        <v>1888</v>
      </c>
      <c r="W154" s="71"/>
      <c r="X154" s="72"/>
      <c r="Y154" s="202" t="s">
        <v>74</v>
      </c>
      <c r="Z154" s="72"/>
      <c r="AA154" s="178"/>
      <c r="AB154" s="228"/>
      <c r="AC154" s="72"/>
      <c r="AD154" s="229"/>
      <c r="AE154" s="72"/>
      <c r="AF154" s="229"/>
      <c r="AG154" s="71"/>
      <c r="AH154" s="72"/>
      <c r="AI154" s="229"/>
      <c r="AJ154" s="71"/>
      <c r="AK154" s="72"/>
      <c r="AL154" s="229"/>
      <c r="AM154" s="72"/>
      <c r="AN154" s="201"/>
      <c r="AO154" s="72"/>
      <c r="AP154" s="201"/>
      <c r="AQ154" s="72"/>
      <c r="AR154" s="201"/>
      <c r="AS154" s="72"/>
      <c r="AT154" s="226"/>
      <c r="AU154" s="72"/>
      <c r="AV154" s="230"/>
      <c r="AW154" s="71"/>
      <c r="AX154" s="72"/>
      <c r="AY154" s="201"/>
      <c r="AZ154" s="71"/>
      <c r="BA154" s="227"/>
      <c r="BB154" s="72"/>
      <c r="BC154" s="178"/>
    </row>
    <row r="155" ht="16.5" customHeight="1" outlineLevel="1">
      <c r="A155" s="178"/>
      <c r="B155" s="141" t="s">
        <v>1051</v>
      </c>
      <c r="C155" s="142">
        <v>46149.64792387732</v>
      </c>
      <c r="D155" s="72"/>
      <c r="E155" s="143" t="s">
        <v>7</v>
      </c>
      <c r="F155" s="71"/>
      <c r="G155" s="143" t="s">
        <v>78</v>
      </c>
      <c r="H155" s="71"/>
      <c r="I155" s="143" t="s">
        <v>1052</v>
      </c>
      <c r="J155" s="71"/>
      <c r="K155" s="71"/>
      <c r="L155" s="71"/>
      <c r="M155" s="72"/>
      <c r="N155" s="198" t="s">
        <v>504</v>
      </c>
      <c r="O155" s="72"/>
      <c r="P155" s="199">
        <v>25000.0</v>
      </c>
      <c r="Q155" s="71"/>
      <c r="R155" s="200">
        <v>0.0</v>
      </c>
      <c r="S155" s="72"/>
      <c r="T155" s="201" t="s">
        <v>75</v>
      </c>
      <c r="U155" s="72"/>
      <c r="V155" s="202" t="s">
        <v>1888</v>
      </c>
      <c r="W155" s="71"/>
      <c r="X155" s="72"/>
      <c r="Y155" s="202" t="s">
        <v>74</v>
      </c>
      <c r="Z155" s="72"/>
      <c r="AA155" s="178"/>
      <c r="AB155" s="228"/>
      <c r="AC155" s="72"/>
      <c r="AD155" s="229"/>
      <c r="AE155" s="72"/>
      <c r="AF155" s="229"/>
      <c r="AG155" s="71"/>
      <c r="AH155" s="72"/>
      <c r="AI155" s="229"/>
      <c r="AJ155" s="71"/>
      <c r="AK155" s="72"/>
      <c r="AL155" s="229"/>
      <c r="AM155" s="72"/>
      <c r="AN155" s="201"/>
      <c r="AO155" s="72"/>
      <c r="AP155" s="201"/>
      <c r="AQ155" s="72"/>
      <c r="AR155" s="201"/>
      <c r="AS155" s="72"/>
      <c r="AT155" s="226"/>
      <c r="AU155" s="72"/>
      <c r="AV155" s="230"/>
      <c r="AW155" s="71"/>
      <c r="AX155" s="72"/>
      <c r="AY155" s="201"/>
      <c r="AZ155" s="71"/>
      <c r="BA155" s="227"/>
      <c r="BB155" s="72"/>
      <c r="BC155" s="178"/>
    </row>
    <row r="156" ht="16.5" customHeight="1" outlineLevel="1">
      <c r="A156" s="178"/>
      <c r="B156" s="141" t="s">
        <v>1053</v>
      </c>
      <c r="C156" s="142">
        <v>46149.647200555555</v>
      </c>
      <c r="D156" s="72"/>
      <c r="E156" s="143" t="s">
        <v>7</v>
      </c>
      <c r="F156" s="71"/>
      <c r="G156" s="143" t="s">
        <v>78</v>
      </c>
      <c r="H156" s="71"/>
      <c r="I156" s="143" t="s">
        <v>1054</v>
      </c>
      <c r="J156" s="71"/>
      <c r="K156" s="71"/>
      <c r="L156" s="71"/>
      <c r="M156" s="72"/>
      <c r="N156" s="198" t="s">
        <v>498</v>
      </c>
      <c r="O156" s="72"/>
      <c r="P156" s="199">
        <v>25000.0</v>
      </c>
      <c r="Q156" s="71"/>
      <c r="R156" s="200">
        <v>0.0</v>
      </c>
      <c r="S156" s="72"/>
      <c r="T156" s="201" t="s">
        <v>67</v>
      </c>
      <c r="U156" s="72"/>
      <c r="V156" s="202" t="s">
        <v>1888</v>
      </c>
      <c r="W156" s="71"/>
      <c r="X156" s="72"/>
      <c r="Y156" s="202" t="s">
        <v>74</v>
      </c>
      <c r="Z156" s="72"/>
      <c r="AA156" s="178"/>
      <c r="AB156" s="228"/>
      <c r="AC156" s="72"/>
      <c r="AD156" s="229"/>
      <c r="AE156" s="72"/>
      <c r="AF156" s="229"/>
      <c r="AG156" s="71"/>
      <c r="AH156" s="72"/>
      <c r="AI156" s="229"/>
      <c r="AJ156" s="71"/>
      <c r="AK156" s="72"/>
      <c r="AL156" s="229"/>
      <c r="AM156" s="72"/>
      <c r="AN156" s="201"/>
      <c r="AO156" s="72"/>
      <c r="AP156" s="201"/>
      <c r="AQ156" s="72"/>
      <c r="AR156" s="201"/>
      <c r="AS156" s="72"/>
      <c r="AT156" s="226"/>
      <c r="AU156" s="72"/>
      <c r="AV156" s="230"/>
      <c r="AW156" s="71"/>
      <c r="AX156" s="72"/>
      <c r="AY156" s="201"/>
      <c r="AZ156" s="71"/>
      <c r="BA156" s="227"/>
      <c r="BB156" s="72"/>
      <c r="BC156" s="178"/>
    </row>
    <row r="157" ht="16.5" customHeight="1" outlineLevel="1">
      <c r="A157" s="178"/>
      <c r="B157" s="141" t="s">
        <v>1055</v>
      </c>
      <c r="C157" s="142">
        <v>46149.64573096065</v>
      </c>
      <c r="D157" s="72"/>
      <c r="E157" s="143" t="s">
        <v>7</v>
      </c>
      <c r="F157" s="71"/>
      <c r="G157" s="143" t="s">
        <v>78</v>
      </c>
      <c r="H157" s="71"/>
      <c r="I157" s="143" t="s">
        <v>1056</v>
      </c>
      <c r="J157" s="71"/>
      <c r="K157" s="71"/>
      <c r="L157" s="71"/>
      <c r="M157" s="72"/>
      <c r="N157" s="198" t="s">
        <v>495</v>
      </c>
      <c r="O157" s="72"/>
      <c r="P157" s="199">
        <v>25000.0</v>
      </c>
      <c r="Q157" s="71"/>
      <c r="R157" s="200">
        <v>0.0</v>
      </c>
      <c r="S157" s="72"/>
      <c r="T157" s="201" t="s">
        <v>67</v>
      </c>
      <c r="U157" s="72"/>
      <c r="V157" s="202" t="s">
        <v>1888</v>
      </c>
      <c r="W157" s="71"/>
      <c r="X157" s="72"/>
      <c r="Y157" s="202" t="s">
        <v>74</v>
      </c>
      <c r="Z157" s="72"/>
      <c r="AA157" s="178"/>
      <c r="AB157" s="228"/>
      <c r="AC157" s="72"/>
      <c r="AD157" s="229"/>
      <c r="AE157" s="72"/>
      <c r="AF157" s="229"/>
      <c r="AG157" s="71"/>
      <c r="AH157" s="72"/>
      <c r="AI157" s="229"/>
      <c r="AJ157" s="71"/>
      <c r="AK157" s="72"/>
      <c r="AL157" s="229"/>
      <c r="AM157" s="72"/>
      <c r="AN157" s="201"/>
      <c r="AO157" s="72"/>
      <c r="AP157" s="201"/>
      <c r="AQ157" s="72"/>
      <c r="AR157" s="201"/>
      <c r="AS157" s="72"/>
      <c r="AT157" s="226"/>
      <c r="AU157" s="72"/>
      <c r="AV157" s="230"/>
      <c r="AW157" s="71"/>
      <c r="AX157" s="72"/>
      <c r="AY157" s="201"/>
      <c r="AZ157" s="71"/>
      <c r="BA157" s="227"/>
      <c r="BB157" s="72"/>
      <c r="BC157" s="178"/>
    </row>
    <row r="158" ht="16.5" customHeight="1" outlineLevel="1">
      <c r="A158" s="178"/>
      <c r="B158" s="141" t="s">
        <v>1070</v>
      </c>
      <c r="C158" s="142">
        <v>46148.80133138889</v>
      </c>
      <c r="D158" s="72"/>
      <c r="E158" s="143" t="s">
        <v>7</v>
      </c>
      <c r="F158" s="71"/>
      <c r="G158" s="143" t="s">
        <v>78</v>
      </c>
      <c r="H158" s="71"/>
      <c r="I158" s="143" t="s">
        <v>629</v>
      </c>
      <c r="J158" s="71"/>
      <c r="K158" s="71"/>
      <c r="L158" s="71"/>
      <c r="M158" s="72"/>
      <c r="N158" s="198" t="s">
        <v>630</v>
      </c>
      <c r="O158" s="72"/>
      <c r="P158" s="199">
        <v>25000.0</v>
      </c>
      <c r="Q158" s="71"/>
      <c r="R158" s="200">
        <v>0.0</v>
      </c>
      <c r="S158" s="72"/>
      <c r="T158" s="201" t="s">
        <v>67</v>
      </c>
      <c r="U158" s="72"/>
      <c r="V158" s="202" t="s">
        <v>1888</v>
      </c>
      <c r="W158" s="71"/>
      <c r="X158" s="72"/>
      <c r="Y158" s="202" t="s">
        <v>74</v>
      </c>
      <c r="Z158" s="72"/>
      <c r="AA158" s="178"/>
      <c r="AB158" s="228"/>
      <c r="AC158" s="72"/>
      <c r="AD158" s="229"/>
      <c r="AE158" s="72"/>
      <c r="AF158" s="229"/>
      <c r="AG158" s="71"/>
      <c r="AH158" s="72"/>
      <c r="AI158" s="229"/>
      <c r="AJ158" s="71"/>
      <c r="AK158" s="72"/>
      <c r="AL158" s="229"/>
      <c r="AM158" s="72"/>
      <c r="AN158" s="201"/>
      <c r="AO158" s="72"/>
      <c r="AP158" s="201"/>
      <c r="AQ158" s="72"/>
      <c r="AR158" s="201"/>
      <c r="AS158" s="72"/>
      <c r="AT158" s="226"/>
      <c r="AU158" s="72"/>
      <c r="AV158" s="230"/>
      <c r="AW158" s="71"/>
      <c r="AX158" s="72"/>
      <c r="AY158" s="201"/>
      <c r="AZ158" s="71"/>
      <c r="BA158" s="227"/>
      <c r="BB158" s="72"/>
      <c r="BC158" s="178"/>
    </row>
    <row r="159" ht="16.5" customHeight="1" outlineLevel="1">
      <c r="A159" s="178"/>
      <c r="B159" s="141" t="s">
        <v>1071</v>
      </c>
      <c r="C159" s="142">
        <v>46148.74079726852</v>
      </c>
      <c r="D159" s="72"/>
      <c r="E159" s="143" t="s">
        <v>7</v>
      </c>
      <c r="F159" s="71"/>
      <c r="G159" s="143" t="s">
        <v>78</v>
      </c>
      <c r="H159" s="71"/>
      <c r="I159" s="143" t="s">
        <v>653</v>
      </c>
      <c r="J159" s="71"/>
      <c r="K159" s="71"/>
      <c r="L159" s="71"/>
      <c r="M159" s="72"/>
      <c r="N159" s="198" t="s">
        <v>654</v>
      </c>
      <c r="O159" s="72"/>
      <c r="P159" s="199">
        <v>25000.0</v>
      </c>
      <c r="Q159" s="71"/>
      <c r="R159" s="200">
        <v>0.0</v>
      </c>
      <c r="S159" s="72"/>
      <c r="T159" s="201" t="s">
        <v>67</v>
      </c>
      <c r="U159" s="72"/>
      <c r="V159" s="202" t="s">
        <v>1888</v>
      </c>
      <c r="W159" s="71"/>
      <c r="X159" s="72"/>
      <c r="Y159" s="202" t="s">
        <v>74</v>
      </c>
      <c r="Z159" s="72"/>
      <c r="AA159" s="178"/>
      <c r="AB159" s="228"/>
      <c r="AC159" s="72"/>
      <c r="AD159" s="229"/>
      <c r="AE159" s="72"/>
      <c r="AF159" s="229"/>
      <c r="AG159" s="71"/>
      <c r="AH159" s="72"/>
      <c r="AI159" s="229"/>
      <c r="AJ159" s="71"/>
      <c r="AK159" s="72"/>
      <c r="AL159" s="229"/>
      <c r="AM159" s="72"/>
      <c r="AN159" s="201"/>
      <c r="AO159" s="72"/>
      <c r="AP159" s="201"/>
      <c r="AQ159" s="72"/>
      <c r="AR159" s="201"/>
      <c r="AS159" s="72"/>
      <c r="AT159" s="226"/>
      <c r="AU159" s="72"/>
      <c r="AV159" s="230"/>
      <c r="AW159" s="71"/>
      <c r="AX159" s="72"/>
      <c r="AY159" s="201"/>
      <c r="AZ159" s="71"/>
      <c r="BA159" s="227"/>
      <c r="BB159" s="72"/>
      <c r="BC159" s="178"/>
    </row>
    <row r="160" ht="16.5" customHeight="1" outlineLevel="1">
      <c r="A160" s="178"/>
      <c r="B160" s="141" t="s">
        <v>1072</v>
      </c>
      <c r="C160" s="142">
        <v>46148.73003648148</v>
      </c>
      <c r="D160" s="72"/>
      <c r="E160" s="143" t="s">
        <v>7</v>
      </c>
      <c r="F160" s="71"/>
      <c r="G160" s="143" t="s">
        <v>78</v>
      </c>
      <c r="H160" s="71"/>
      <c r="I160" s="143" t="s">
        <v>1073</v>
      </c>
      <c r="J160" s="71"/>
      <c r="K160" s="71"/>
      <c r="L160" s="71"/>
      <c r="M160" s="72"/>
      <c r="N160" s="198" t="s">
        <v>1074</v>
      </c>
      <c r="O160" s="72"/>
      <c r="P160" s="199">
        <v>25000.0</v>
      </c>
      <c r="Q160" s="71"/>
      <c r="R160" s="200">
        <v>0.0</v>
      </c>
      <c r="S160" s="72"/>
      <c r="T160" s="201" t="s">
        <v>75</v>
      </c>
      <c r="U160" s="72"/>
      <c r="V160" s="202" t="s">
        <v>1888</v>
      </c>
      <c r="W160" s="71"/>
      <c r="X160" s="72"/>
      <c r="Y160" s="202" t="s">
        <v>74</v>
      </c>
      <c r="Z160" s="72"/>
      <c r="AA160" s="178"/>
      <c r="AB160" s="228"/>
      <c r="AC160" s="72"/>
      <c r="AD160" s="229"/>
      <c r="AE160" s="72"/>
      <c r="AF160" s="229"/>
      <c r="AG160" s="71"/>
      <c r="AH160" s="72"/>
      <c r="AI160" s="229"/>
      <c r="AJ160" s="71"/>
      <c r="AK160" s="72"/>
      <c r="AL160" s="229"/>
      <c r="AM160" s="72"/>
      <c r="AN160" s="201"/>
      <c r="AO160" s="72"/>
      <c r="AP160" s="201"/>
      <c r="AQ160" s="72"/>
      <c r="AR160" s="201"/>
      <c r="AS160" s="72"/>
      <c r="AT160" s="226"/>
      <c r="AU160" s="72"/>
      <c r="AV160" s="230"/>
      <c r="AW160" s="71"/>
      <c r="AX160" s="72"/>
      <c r="AY160" s="201"/>
      <c r="AZ160" s="71"/>
      <c r="BA160" s="227"/>
      <c r="BB160" s="72"/>
      <c r="BC160" s="178"/>
    </row>
    <row r="161" ht="16.5" customHeight="1" outlineLevel="1">
      <c r="A161" s="178"/>
      <c r="B161" s="141" t="s">
        <v>1075</v>
      </c>
      <c r="C161" s="142">
        <v>46148.6340981713</v>
      </c>
      <c r="D161" s="72"/>
      <c r="E161" s="143" t="s">
        <v>7</v>
      </c>
      <c r="F161" s="71"/>
      <c r="G161" s="143" t="s">
        <v>78</v>
      </c>
      <c r="H161" s="71"/>
      <c r="I161" s="143" t="s">
        <v>1076</v>
      </c>
      <c r="J161" s="71"/>
      <c r="K161" s="71"/>
      <c r="L161" s="71"/>
      <c r="M161" s="72"/>
      <c r="N161" s="198" t="s">
        <v>113</v>
      </c>
      <c r="O161" s="72"/>
      <c r="P161" s="199">
        <v>25000.0</v>
      </c>
      <c r="Q161" s="71"/>
      <c r="R161" s="200">
        <v>0.0</v>
      </c>
      <c r="S161" s="72"/>
      <c r="T161" s="201" t="s">
        <v>67</v>
      </c>
      <c r="U161" s="72"/>
      <c r="V161" s="202" t="s">
        <v>1888</v>
      </c>
      <c r="W161" s="71"/>
      <c r="X161" s="72"/>
      <c r="Y161" s="202" t="s">
        <v>74</v>
      </c>
      <c r="Z161" s="72"/>
      <c r="AA161" s="178"/>
      <c r="AB161" s="228"/>
      <c r="AC161" s="72"/>
      <c r="AD161" s="229"/>
      <c r="AE161" s="72"/>
      <c r="AF161" s="229"/>
      <c r="AG161" s="71"/>
      <c r="AH161" s="72"/>
      <c r="AI161" s="229"/>
      <c r="AJ161" s="71"/>
      <c r="AK161" s="72"/>
      <c r="AL161" s="229"/>
      <c r="AM161" s="72"/>
      <c r="AN161" s="201"/>
      <c r="AO161" s="72"/>
      <c r="AP161" s="201"/>
      <c r="AQ161" s="72"/>
      <c r="AR161" s="201"/>
      <c r="AS161" s="72"/>
      <c r="AT161" s="226"/>
      <c r="AU161" s="72"/>
      <c r="AV161" s="230"/>
      <c r="AW161" s="71"/>
      <c r="AX161" s="72"/>
      <c r="AY161" s="201"/>
      <c r="AZ161" s="71"/>
      <c r="BA161" s="227"/>
      <c r="BB161" s="72"/>
      <c r="BC161" s="178"/>
    </row>
    <row r="162" ht="16.5" customHeight="1" outlineLevel="1">
      <c r="A162" s="178"/>
      <c r="B162" s="141" t="s">
        <v>1077</v>
      </c>
      <c r="C162" s="142">
        <v>46148.619612083334</v>
      </c>
      <c r="D162" s="72"/>
      <c r="E162" s="143" t="s">
        <v>7</v>
      </c>
      <c r="F162" s="71"/>
      <c r="G162" s="143" t="s">
        <v>78</v>
      </c>
      <c r="H162" s="71"/>
      <c r="I162" s="143" t="s">
        <v>1078</v>
      </c>
      <c r="J162" s="71"/>
      <c r="K162" s="71"/>
      <c r="L162" s="71"/>
      <c r="M162" s="72"/>
      <c r="N162" s="198" t="s">
        <v>469</v>
      </c>
      <c r="O162" s="72"/>
      <c r="P162" s="199">
        <v>30000.0</v>
      </c>
      <c r="Q162" s="71"/>
      <c r="R162" s="200">
        <v>0.0</v>
      </c>
      <c r="S162" s="72"/>
      <c r="T162" s="201" t="s">
        <v>67</v>
      </c>
      <c r="U162" s="72"/>
      <c r="V162" s="202" t="s">
        <v>1888</v>
      </c>
      <c r="W162" s="71"/>
      <c r="X162" s="72"/>
      <c r="Y162" s="202" t="s">
        <v>74</v>
      </c>
      <c r="Z162" s="72"/>
      <c r="AA162" s="178"/>
      <c r="AB162" s="228"/>
      <c r="AC162" s="72"/>
      <c r="AD162" s="229"/>
      <c r="AE162" s="72"/>
      <c r="AF162" s="229"/>
      <c r="AG162" s="71"/>
      <c r="AH162" s="72"/>
      <c r="AI162" s="229"/>
      <c r="AJ162" s="71"/>
      <c r="AK162" s="72"/>
      <c r="AL162" s="229"/>
      <c r="AM162" s="72"/>
      <c r="AN162" s="201"/>
      <c r="AO162" s="72"/>
      <c r="AP162" s="201"/>
      <c r="AQ162" s="72"/>
      <c r="AR162" s="201"/>
      <c r="AS162" s="72"/>
      <c r="AT162" s="226"/>
      <c r="AU162" s="72"/>
      <c r="AV162" s="230"/>
      <c r="AW162" s="71"/>
      <c r="AX162" s="72"/>
      <c r="AY162" s="201"/>
      <c r="AZ162" s="71"/>
      <c r="BA162" s="227"/>
      <c r="BB162" s="72"/>
      <c r="BC162" s="178"/>
    </row>
    <row r="163" ht="16.5" customHeight="1" outlineLevel="1">
      <c r="A163" s="178"/>
      <c r="B163" s="141" t="s">
        <v>1086</v>
      </c>
      <c r="C163" s="142">
        <v>46148.493831597225</v>
      </c>
      <c r="D163" s="72"/>
      <c r="E163" s="143" t="s">
        <v>7</v>
      </c>
      <c r="F163" s="71"/>
      <c r="G163" s="143" t="s">
        <v>591</v>
      </c>
      <c r="H163" s="71"/>
      <c r="I163" s="143" t="s">
        <v>592</v>
      </c>
      <c r="J163" s="71"/>
      <c r="K163" s="71"/>
      <c r="L163" s="71"/>
      <c r="M163" s="72"/>
      <c r="N163" s="198" t="s">
        <v>164</v>
      </c>
      <c r="O163" s="72"/>
      <c r="P163" s="199">
        <v>27500.0</v>
      </c>
      <c r="Q163" s="71"/>
      <c r="R163" s="200">
        <v>0.0</v>
      </c>
      <c r="S163" s="72"/>
      <c r="T163" s="201" t="s">
        <v>75</v>
      </c>
      <c r="U163" s="72"/>
      <c r="V163" s="202" t="s">
        <v>1888</v>
      </c>
      <c r="W163" s="71"/>
      <c r="X163" s="72"/>
      <c r="Y163" s="202" t="s">
        <v>74</v>
      </c>
      <c r="Z163" s="72"/>
      <c r="AA163" s="178"/>
      <c r="AB163" s="228"/>
      <c r="AC163" s="72"/>
      <c r="AD163" s="229"/>
      <c r="AE163" s="72"/>
      <c r="AF163" s="229"/>
      <c r="AG163" s="71"/>
      <c r="AH163" s="72"/>
      <c r="AI163" s="229"/>
      <c r="AJ163" s="71"/>
      <c r="AK163" s="72"/>
      <c r="AL163" s="229"/>
      <c r="AM163" s="72"/>
      <c r="AN163" s="201"/>
      <c r="AO163" s="72"/>
      <c r="AP163" s="201"/>
      <c r="AQ163" s="72"/>
      <c r="AR163" s="201"/>
      <c r="AS163" s="72"/>
      <c r="AT163" s="226"/>
      <c r="AU163" s="72"/>
      <c r="AV163" s="230"/>
      <c r="AW163" s="71"/>
      <c r="AX163" s="72"/>
      <c r="AY163" s="201"/>
      <c r="AZ163" s="71"/>
      <c r="BA163" s="227"/>
      <c r="BB163" s="72"/>
      <c r="BC163" s="178"/>
    </row>
    <row r="164" ht="16.5" customHeight="1" outlineLevel="1">
      <c r="A164" s="178"/>
      <c r="B164" s="141" t="s">
        <v>1093</v>
      </c>
      <c r="C164" s="142">
        <v>46148.42002928241</v>
      </c>
      <c r="D164" s="72"/>
      <c r="E164" s="143" t="s">
        <v>7</v>
      </c>
      <c r="F164" s="71"/>
      <c r="G164" s="143" t="s">
        <v>78</v>
      </c>
      <c r="H164" s="71"/>
      <c r="I164" s="143" t="s">
        <v>1094</v>
      </c>
      <c r="J164" s="71"/>
      <c r="K164" s="71"/>
      <c r="L164" s="71"/>
      <c r="M164" s="72"/>
      <c r="N164" s="198" t="s">
        <v>513</v>
      </c>
      <c r="O164" s="72"/>
      <c r="P164" s="199">
        <v>30000.0</v>
      </c>
      <c r="Q164" s="71"/>
      <c r="R164" s="200">
        <v>0.0</v>
      </c>
      <c r="S164" s="72"/>
      <c r="T164" s="201" t="s">
        <v>67</v>
      </c>
      <c r="U164" s="72"/>
      <c r="V164" s="202" t="s">
        <v>1888</v>
      </c>
      <c r="W164" s="71"/>
      <c r="X164" s="72"/>
      <c r="Y164" s="202" t="s">
        <v>74</v>
      </c>
      <c r="Z164" s="72"/>
      <c r="AA164" s="178"/>
      <c r="AB164" s="228"/>
      <c r="AC164" s="72"/>
      <c r="AD164" s="229"/>
      <c r="AE164" s="72"/>
      <c r="AF164" s="229"/>
      <c r="AG164" s="71"/>
      <c r="AH164" s="72"/>
      <c r="AI164" s="229"/>
      <c r="AJ164" s="71"/>
      <c r="AK164" s="72"/>
      <c r="AL164" s="229"/>
      <c r="AM164" s="72"/>
      <c r="AN164" s="201"/>
      <c r="AO164" s="72"/>
      <c r="AP164" s="201"/>
      <c r="AQ164" s="72"/>
      <c r="AR164" s="201"/>
      <c r="AS164" s="72"/>
      <c r="AT164" s="226"/>
      <c r="AU164" s="72"/>
      <c r="AV164" s="230"/>
      <c r="AW164" s="71"/>
      <c r="AX164" s="72"/>
      <c r="AY164" s="201"/>
      <c r="AZ164" s="71"/>
      <c r="BA164" s="227"/>
      <c r="BB164" s="72"/>
      <c r="BC164" s="178"/>
    </row>
    <row r="165" ht="16.5" customHeight="1" outlineLevel="1">
      <c r="A165" s="178"/>
      <c r="B165" s="141" t="s">
        <v>1095</v>
      </c>
      <c r="C165" s="142">
        <v>46148.41718113426</v>
      </c>
      <c r="D165" s="72"/>
      <c r="E165" s="143" t="s">
        <v>7</v>
      </c>
      <c r="F165" s="71"/>
      <c r="G165" s="143" t="s">
        <v>78</v>
      </c>
      <c r="H165" s="71"/>
      <c r="I165" s="143" t="s">
        <v>776</v>
      </c>
      <c r="J165" s="71"/>
      <c r="K165" s="71"/>
      <c r="L165" s="71"/>
      <c r="M165" s="72"/>
      <c r="N165" s="198" t="s">
        <v>777</v>
      </c>
      <c r="O165" s="72"/>
      <c r="P165" s="199">
        <v>25000.0</v>
      </c>
      <c r="Q165" s="71"/>
      <c r="R165" s="200">
        <v>0.0</v>
      </c>
      <c r="S165" s="72"/>
      <c r="T165" s="201" t="s">
        <v>67</v>
      </c>
      <c r="U165" s="72"/>
      <c r="V165" s="202" t="s">
        <v>1888</v>
      </c>
      <c r="W165" s="71"/>
      <c r="X165" s="72"/>
      <c r="Y165" s="202" t="s">
        <v>74</v>
      </c>
      <c r="Z165" s="72"/>
      <c r="AA165" s="178"/>
      <c r="AB165" s="228"/>
      <c r="AC165" s="72"/>
      <c r="AD165" s="229"/>
      <c r="AE165" s="72"/>
      <c r="AF165" s="229"/>
      <c r="AG165" s="71"/>
      <c r="AH165" s="72"/>
      <c r="AI165" s="229"/>
      <c r="AJ165" s="71"/>
      <c r="AK165" s="72"/>
      <c r="AL165" s="229"/>
      <c r="AM165" s="72"/>
      <c r="AN165" s="201"/>
      <c r="AO165" s="72"/>
      <c r="AP165" s="201"/>
      <c r="AQ165" s="72"/>
      <c r="AR165" s="201"/>
      <c r="AS165" s="72"/>
      <c r="AT165" s="226"/>
      <c r="AU165" s="72"/>
      <c r="AV165" s="230"/>
      <c r="AW165" s="71"/>
      <c r="AX165" s="72"/>
      <c r="AY165" s="201"/>
      <c r="AZ165" s="71"/>
      <c r="BA165" s="227"/>
      <c r="BB165" s="72"/>
      <c r="BC165" s="178"/>
    </row>
    <row r="166" ht="16.5" customHeight="1" outlineLevel="1">
      <c r="A166" s="178"/>
      <c r="B166" s="141" t="s">
        <v>1096</v>
      </c>
      <c r="C166" s="142">
        <v>46148.41681461806</v>
      </c>
      <c r="D166" s="72"/>
      <c r="E166" s="143" t="s">
        <v>7</v>
      </c>
      <c r="F166" s="71"/>
      <c r="G166" s="143" t="s">
        <v>78</v>
      </c>
      <c r="H166" s="71"/>
      <c r="I166" s="143" t="s">
        <v>776</v>
      </c>
      <c r="J166" s="71"/>
      <c r="K166" s="71"/>
      <c r="L166" s="71"/>
      <c r="M166" s="72"/>
      <c r="N166" s="198" t="s">
        <v>777</v>
      </c>
      <c r="O166" s="72"/>
      <c r="P166" s="199">
        <v>25000.0</v>
      </c>
      <c r="Q166" s="71"/>
      <c r="R166" s="200">
        <v>0.0</v>
      </c>
      <c r="S166" s="72"/>
      <c r="T166" s="201" t="s">
        <v>67</v>
      </c>
      <c r="U166" s="72"/>
      <c r="V166" s="202" t="s">
        <v>1890</v>
      </c>
      <c r="W166" s="71"/>
      <c r="X166" s="72"/>
      <c r="Y166" s="202" t="s">
        <v>626</v>
      </c>
      <c r="Z166" s="72"/>
      <c r="AA166" s="178"/>
      <c r="AB166" s="228"/>
      <c r="AC166" s="72"/>
      <c r="AD166" s="229"/>
      <c r="AE166" s="72"/>
      <c r="AF166" s="229"/>
      <c r="AG166" s="71"/>
      <c r="AH166" s="72"/>
      <c r="AI166" s="229"/>
      <c r="AJ166" s="71"/>
      <c r="AK166" s="72"/>
      <c r="AL166" s="229"/>
      <c r="AM166" s="72"/>
      <c r="AN166" s="201"/>
      <c r="AO166" s="72"/>
      <c r="AP166" s="201"/>
      <c r="AQ166" s="72"/>
      <c r="AR166" s="201"/>
      <c r="AS166" s="72"/>
      <c r="AT166" s="226"/>
      <c r="AU166" s="72"/>
      <c r="AV166" s="230"/>
      <c r="AW166" s="71"/>
      <c r="AX166" s="72"/>
      <c r="AY166" s="201"/>
      <c r="AZ166" s="71"/>
      <c r="BA166" s="227"/>
      <c r="BB166" s="72"/>
      <c r="BC166" s="178"/>
    </row>
    <row r="167" ht="16.5" customHeight="1" outlineLevel="1">
      <c r="A167" s="178"/>
      <c r="B167" s="141" t="s">
        <v>1097</v>
      </c>
      <c r="C167" s="142">
        <v>46148.409758483795</v>
      </c>
      <c r="D167" s="72"/>
      <c r="E167" s="143" t="s">
        <v>7</v>
      </c>
      <c r="F167" s="71"/>
      <c r="G167" s="143" t="s">
        <v>78</v>
      </c>
      <c r="H167" s="71"/>
      <c r="I167" s="143" t="s">
        <v>1098</v>
      </c>
      <c r="J167" s="71"/>
      <c r="K167" s="71"/>
      <c r="L167" s="71"/>
      <c r="M167" s="72"/>
      <c r="N167" s="198" t="s">
        <v>522</v>
      </c>
      <c r="O167" s="72"/>
      <c r="P167" s="199">
        <v>45000.0</v>
      </c>
      <c r="Q167" s="71"/>
      <c r="R167" s="200">
        <v>0.0</v>
      </c>
      <c r="S167" s="72"/>
      <c r="T167" s="201" t="s">
        <v>67</v>
      </c>
      <c r="U167" s="72"/>
      <c r="V167" s="202" t="s">
        <v>1888</v>
      </c>
      <c r="W167" s="71"/>
      <c r="X167" s="72"/>
      <c r="Y167" s="202" t="s">
        <v>74</v>
      </c>
      <c r="Z167" s="72"/>
      <c r="AA167" s="178"/>
      <c r="AB167" s="228"/>
      <c r="AC167" s="72"/>
      <c r="AD167" s="229"/>
      <c r="AE167" s="72"/>
      <c r="AF167" s="229"/>
      <c r="AG167" s="71"/>
      <c r="AH167" s="72"/>
      <c r="AI167" s="229"/>
      <c r="AJ167" s="71"/>
      <c r="AK167" s="72"/>
      <c r="AL167" s="229"/>
      <c r="AM167" s="72"/>
      <c r="AN167" s="201"/>
      <c r="AO167" s="72"/>
      <c r="AP167" s="201"/>
      <c r="AQ167" s="72"/>
      <c r="AR167" s="201"/>
      <c r="AS167" s="72"/>
      <c r="AT167" s="226"/>
      <c r="AU167" s="72"/>
      <c r="AV167" s="230"/>
      <c r="AW167" s="71"/>
      <c r="AX167" s="72"/>
      <c r="AY167" s="201"/>
      <c r="AZ167" s="71"/>
      <c r="BA167" s="227"/>
      <c r="BB167" s="72"/>
      <c r="BC167" s="178"/>
    </row>
    <row r="168" ht="16.5" customHeight="1" outlineLevel="1">
      <c r="A168" s="178"/>
      <c r="B168" s="141" t="s">
        <v>1099</v>
      </c>
      <c r="C168" s="142">
        <v>46147.89774681713</v>
      </c>
      <c r="D168" s="72"/>
      <c r="E168" s="143" t="s">
        <v>7</v>
      </c>
      <c r="F168" s="71"/>
      <c r="G168" s="143" t="s">
        <v>78</v>
      </c>
      <c r="H168" s="71"/>
      <c r="I168" s="143" t="s">
        <v>1100</v>
      </c>
      <c r="J168" s="71"/>
      <c r="K168" s="71"/>
      <c r="L168" s="71"/>
      <c r="M168" s="72"/>
      <c r="N168" s="198" t="s">
        <v>1101</v>
      </c>
      <c r="O168" s="72"/>
      <c r="P168" s="199">
        <v>25000.0</v>
      </c>
      <c r="Q168" s="71"/>
      <c r="R168" s="200">
        <v>0.0</v>
      </c>
      <c r="S168" s="72"/>
      <c r="T168" s="201" t="s">
        <v>75</v>
      </c>
      <c r="U168" s="72"/>
      <c r="V168" s="202" t="s">
        <v>1888</v>
      </c>
      <c r="W168" s="71"/>
      <c r="X168" s="72"/>
      <c r="Y168" s="202" t="s">
        <v>74</v>
      </c>
      <c r="Z168" s="72"/>
      <c r="AA168" s="178"/>
      <c r="AB168" s="228"/>
      <c r="AC168" s="72"/>
      <c r="AD168" s="229"/>
      <c r="AE168" s="72"/>
      <c r="AF168" s="229"/>
      <c r="AG168" s="71"/>
      <c r="AH168" s="72"/>
      <c r="AI168" s="229"/>
      <c r="AJ168" s="71"/>
      <c r="AK168" s="72"/>
      <c r="AL168" s="229"/>
      <c r="AM168" s="72"/>
      <c r="AN168" s="201"/>
      <c r="AO168" s="72"/>
      <c r="AP168" s="201"/>
      <c r="AQ168" s="72"/>
      <c r="AR168" s="201"/>
      <c r="AS168" s="72"/>
      <c r="AT168" s="226"/>
      <c r="AU168" s="72"/>
      <c r="AV168" s="230"/>
      <c r="AW168" s="71"/>
      <c r="AX168" s="72"/>
      <c r="AY168" s="201"/>
      <c r="AZ168" s="71"/>
      <c r="BA168" s="227"/>
      <c r="BB168" s="72"/>
      <c r="BC168" s="178"/>
    </row>
    <row r="169" ht="16.5" customHeight="1" outlineLevel="1">
      <c r="A169" s="178"/>
      <c r="B169" s="141" t="s">
        <v>1102</v>
      </c>
      <c r="C169" s="142">
        <v>46147.8971275463</v>
      </c>
      <c r="D169" s="72"/>
      <c r="E169" s="143" t="s">
        <v>7</v>
      </c>
      <c r="F169" s="71"/>
      <c r="G169" s="143" t="s">
        <v>78</v>
      </c>
      <c r="H169" s="71"/>
      <c r="I169" s="143" t="s">
        <v>669</v>
      </c>
      <c r="J169" s="71"/>
      <c r="K169" s="71"/>
      <c r="L169" s="71"/>
      <c r="M169" s="72"/>
      <c r="N169" s="198" t="s">
        <v>80</v>
      </c>
      <c r="O169" s="72"/>
      <c r="P169" s="199">
        <v>25000.0</v>
      </c>
      <c r="Q169" s="71"/>
      <c r="R169" s="200">
        <v>0.0</v>
      </c>
      <c r="S169" s="72"/>
      <c r="T169" s="201" t="s">
        <v>75</v>
      </c>
      <c r="U169" s="72"/>
      <c r="V169" s="202" t="s">
        <v>1888</v>
      </c>
      <c r="W169" s="71"/>
      <c r="X169" s="72"/>
      <c r="Y169" s="202" t="s">
        <v>74</v>
      </c>
      <c r="Z169" s="72"/>
      <c r="AA169" s="178"/>
      <c r="AB169" s="228"/>
      <c r="AC169" s="72"/>
      <c r="AD169" s="229"/>
      <c r="AE169" s="72"/>
      <c r="AF169" s="229"/>
      <c r="AG169" s="71"/>
      <c r="AH169" s="72"/>
      <c r="AI169" s="229"/>
      <c r="AJ169" s="71"/>
      <c r="AK169" s="72"/>
      <c r="AL169" s="229"/>
      <c r="AM169" s="72"/>
      <c r="AN169" s="201"/>
      <c r="AO169" s="72"/>
      <c r="AP169" s="201"/>
      <c r="AQ169" s="72"/>
      <c r="AR169" s="201"/>
      <c r="AS169" s="72"/>
      <c r="AT169" s="226"/>
      <c r="AU169" s="72"/>
      <c r="AV169" s="230"/>
      <c r="AW169" s="71"/>
      <c r="AX169" s="72"/>
      <c r="AY169" s="201"/>
      <c r="AZ169" s="71"/>
      <c r="BA169" s="227"/>
      <c r="BB169" s="72"/>
      <c r="BC169" s="178"/>
    </row>
    <row r="170" ht="16.5" customHeight="1" outlineLevel="1">
      <c r="A170" s="178"/>
      <c r="B170" s="141" t="s">
        <v>1103</v>
      </c>
      <c r="C170" s="142">
        <v>46147.8964328588</v>
      </c>
      <c r="D170" s="72"/>
      <c r="E170" s="143" t="s">
        <v>7</v>
      </c>
      <c r="F170" s="71"/>
      <c r="G170" s="143" t="s">
        <v>78</v>
      </c>
      <c r="H170" s="71"/>
      <c r="I170" s="143" t="s">
        <v>667</v>
      </c>
      <c r="J170" s="71"/>
      <c r="K170" s="71"/>
      <c r="L170" s="71"/>
      <c r="M170" s="72"/>
      <c r="N170" s="198" t="s">
        <v>86</v>
      </c>
      <c r="O170" s="72"/>
      <c r="P170" s="199">
        <v>25000.0</v>
      </c>
      <c r="Q170" s="71"/>
      <c r="R170" s="200">
        <v>0.0</v>
      </c>
      <c r="S170" s="72"/>
      <c r="T170" s="201" t="s">
        <v>75</v>
      </c>
      <c r="U170" s="72"/>
      <c r="V170" s="202" t="s">
        <v>1888</v>
      </c>
      <c r="W170" s="71"/>
      <c r="X170" s="72"/>
      <c r="Y170" s="202" t="s">
        <v>74</v>
      </c>
      <c r="Z170" s="72"/>
      <c r="AA170" s="178"/>
      <c r="AB170" s="228"/>
      <c r="AC170" s="72"/>
      <c r="AD170" s="229"/>
      <c r="AE170" s="72"/>
      <c r="AF170" s="229"/>
      <c r="AG170" s="71"/>
      <c r="AH170" s="72"/>
      <c r="AI170" s="229"/>
      <c r="AJ170" s="71"/>
      <c r="AK170" s="72"/>
      <c r="AL170" s="229"/>
      <c r="AM170" s="72"/>
      <c r="AN170" s="201"/>
      <c r="AO170" s="72"/>
      <c r="AP170" s="201"/>
      <c r="AQ170" s="72"/>
      <c r="AR170" s="201"/>
      <c r="AS170" s="72"/>
      <c r="AT170" s="226"/>
      <c r="AU170" s="72"/>
      <c r="AV170" s="230"/>
      <c r="AW170" s="71"/>
      <c r="AX170" s="72"/>
      <c r="AY170" s="201"/>
      <c r="AZ170" s="71"/>
      <c r="BA170" s="227"/>
      <c r="BB170" s="72"/>
      <c r="BC170" s="178"/>
    </row>
    <row r="171" ht="16.5" customHeight="1" outlineLevel="1">
      <c r="A171" s="178"/>
      <c r="B171" s="141" t="s">
        <v>1125</v>
      </c>
      <c r="C171" s="142">
        <v>46147.7407590625</v>
      </c>
      <c r="D171" s="72"/>
      <c r="E171" s="143" t="s">
        <v>7</v>
      </c>
      <c r="F171" s="71"/>
      <c r="G171" s="143" t="s">
        <v>78</v>
      </c>
      <c r="H171" s="71"/>
      <c r="I171" s="143" t="s">
        <v>1126</v>
      </c>
      <c r="J171" s="71"/>
      <c r="K171" s="71"/>
      <c r="L171" s="71"/>
      <c r="M171" s="72"/>
      <c r="N171" s="198" t="s">
        <v>360</v>
      </c>
      <c r="O171" s="72"/>
      <c r="P171" s="199">
        <v>25000.0</v>
      </c>
      <c r="Q171" s="71"/>
      <c r="R171" s="200">
        <v>0.0</v>
      </c>
      <c r="S171" s="72"/>
      <c r="T171" s="201" t="s">
        <v>75</v>
      </c>
      <c r="U171" s="72"/>
      <c r="V171" s="202" t="s">
        <v>1888</v>
      </c>
      <c r="W171" s="71"/>
      <c r="X171" s="72"/>
      <c r="Y171" s="202" t="s">
        <v>74</v>
      </c>
      <c r="Z171" s="72"/>
      <c r="AA171" s="178"/>
      <c r="AB171" s="228"/>
      <c r="AC171" s="72"/>
      <c r="AD171" s="229"/>
      <c r="AE171" s="72"/>
      <c r="AF171" s="229"/>
      <c r="AG171" s="71"/>
      <c r="AH171" s="72"/>
      <c r="AI171" s="229"/>
      <c r="AJ171" s="71"/>
      <c r="AK171" s="72"/>
      <c r="AL171" s="229"/>
      <c r="AM171" s="72"/>
      <c r="AN171" s="201"/>
      <c r="AO171" s="72"/>
      <c r="AP171" s="201"/>
      <c r="AQ171" s="72"/>
      <c r="AR171" s="201"/>
      <c r="AS171" s="72"/>
      <c r="AT171" s="226"/>
      <c r="AU171" s="72"/>
      <c r="AV171" s="230"/>
      <c r="AW171" s="71"/>
      <c r="AX171" s="72"/>
      <c r="AY171" s="201"/>
      <c r="AZ171" s="71"/>
      <c r="BA171" s="227"/>
      <c r="BB171" s="72"/>
      <c r="BC171" s="178"/>
    </row>
    <row r="172" ht="16.5" customHeight="1" outlineLevel="1">
      <c r="A172" s="178"/>
      <c r="B172" s="141" t="s">
        <v>1127</v>
      </c>
      <c r="C172" s="142">
        <v>46147.738387488425</v>
      </c>
      <c r="D172" s="72"/>
      <c r="E172" s="143" t="s">
        <v>7</v>
      </c>
      <c r="F172" s="71"/>
      <c r="G172" s="143" t="s">
        <v>78</v>
      </c>
      <c r="H172" s="71"/>
      <c r="I172" s="143" t="s">
        <v>1128</v>
      </c>
      <c r="J172" s="71"/>
      <c r="K172" s="71"/>
      <c r="L172" s="71"/>
      <c r="M172" s="72"/>
      <c r="N172" s="198" t="s">
        <v>418</v>
      </c>
      <c r="O172" s="72"/>
      <c r="P172" s="199">
        <v>25000.0</v>
      </c>
      <c r="Q172" s="71"/>
      <c r="R172" s="200">
        <v>0.0</v>
      </c>
      <c r="S172" s="72"/>
      <c r="T172" s="201" t="s">
        <v>75</v>
      </c>
      <c r="U172" s="72"/>
      <c r="V172" s="202" t="s">
        <v>1888</v>
      </c>
      <c r="W172" s="71"/>
      <c r="X172" s="72"/>
      <c r="Y172" s="202" t="s">
        <v>74</v>
      </c>
      <c r="Z172" s="72"/>
      <c r="AA172" s="178"/>
      <c r="AB172" s="228"/>
      <c r="AC172" s="72"/>
      <c r="AD172" s="229"/>
      <c r="AE172" s="72"/>
      <c r="AF172" s="229"/>
      <c r="AG172" s="71"/>
      <c r="AH172" s="72"/>
      <c r="AI172" s="229"/>
      <c r="AJ172" s="71"/>
      <c r="AK172" s="72"/>
      <c r="AL172" s="229"/>
      <c r="AM172" s="72"/>
      <c r="AN172" s="201"/>
      <c r="AO172" s="72"/>
      <c r="AP172" s="201"/>
      <c r="AQ172" s="72"/>
      <c r="AR172" s="201"/>
      <c r="AS172" s="72"/>
      <c r="AT172" s="226"/>
      <c r="AU172" s="72"/>
      <c r="AV172" s="230"/>
      <c r="AW172" s="71"/>
      <c r="AX172" s="72"/>
      <c r="AY172" s="201"/>
      <c r="AZ172" s="71"/>
      <c r="BA172" s="227"/>
      <c r="BB172" s="72"/>
      <c r="BC172" s="178"/>
    </row>
    <row r="173" ht="16.5" customHeight="1" outlineLevel="1">
      <c r="A173" s="178"/>
      <c r="B173" s="141" t="s">
        <v>1129</v>
      </c>
      <c r="C173" s="142">
        <v>46147.73253458334</v>
      </c>
      <c r="D173" s="72"/>
      <c r="E173" s="143" t="s">
        <v>7</v>
      </c>
      <c r="F173" s="71"/>
      <c r="G173" s="143" t="s">
        <v>78</v>
      </c>
      <c r="H173" s="71"/>
      <c r="I173" s="143" t="s">
        <v>1130</v>
      </c>
      <c r="J173" s="71"/>
      <c r="K173" s="71"/>
      <c r="L173" s="71"/>
      <c r="M173" s="72"/>
      <c r="N173" s="198" t="s">
        <v>415</v>
      </c>
      <c r="O173" s="72"/>
      <c r="P173" s="199">
        <v>25000.0</v>
      </c>
      <c r="Q173" s="71"/>
      <c r="R173" s="200">
        <v>0.0</v>
      </c>
      <c r="S173" s="72"/>
      <c r="T173" s="201" t="s">
        <v>75</v>
      </c>
      <c r="U173" s="72"/>
      <c r="V173" s="202" t="s">
        <v>1888</v>
      </c>
      <c r="W173" s="71"/>
      <c r="X173" s="72"/>
      <c r="Y173" s="202" t="s">
        <v>74</v>
      </c>
      <c r="Z173" s="72"/>
      <c r="AA173" s="178"/>
      <c r="AB173" s="228"/>
      <c r="AC173" s="72"/>
      <c r="AD173" s="229"/>
      <c r="AE173" s="72"/>
      <c r="AF173" s="229"/>
      <c r="AG173" s="71"/>
      <c r="AH173" s="72"/>
      <c r="AI173" s="229"/>
      <c r="AJ173" s="71"/>
      <c r="AK173" s="72"/>
      <c r="AL173" s="229"/>
      <c r="AM173" s="72"/>
      <c r="AN173" s="201"/>
      <c r="AO173" s="72"/>
      <c r="AP173" s="201"/>
      <c r="AQ173" s="72"/>
      <c r="AR173" s="201"/>
      <c r="AS173" s="72"/>
      <c r="AT173" s="226"/>
      <c r="AU173" s="72"/>
      <c r="AV173" s="230"/>
      <c r="AW173" s="71"/>
      <c r="AX173" s="72"/>
      <c r="AY173" s="201"/>
      <c r="AZ173" s="71"/>
      <c r="BA173" s="227"/>
      <c r="BB173" s="72"/>
      <c r="BC173" s="178"/>
    </row>
    <row r="174" ht="16.5" customHeight="1" outlineLevel="1">
      <c r="A174" s="178"/>
      <c r="B174" s="141" t="s">
        <v>1133</v>
      </c>
      <c r="C174" s="142">
        <v>46147.6593443287</v>
      </c>
      <c r="D174" s="72"/>
      <c r="E174" s="143" t="s">
        <v>7</v>
      </c>
      <c r="F174" s="71"/>
      <c r="G174" s="143" t="s">
        <v>78</v>
      </c>
      <c r="H174" s="71"/>
      <c r="I174" s="143" t="s">
        <v>1134</v>
      </c>
      <c r="J174" s="71"/>
      <c r="K174" s="71"/>
      <c r="L174" s="71"/>
      <c r="M174" s="72"/>
      <c r="N174" s="198" t="s">
        <v>507</v>
      </c>
      <c r="O174" s="72"/>
      <c r="P174" s="199">
        <v>45000.0</v>
      </c>
      <c r="Q174" s="71"/>
      <c r="R174" s="200">
        <v>0.0</v>
      </c>
      <c r="S174" s="72"/>
      <c r="T174" s="201" t="s">
        <v>75</v>
      </c>
      <c r="U174" s="72"/>
      <c r="V174" s="202" t="s">
        <v>1888</v>
      </c>
      <c r="W174" s="71"/>
      <c r="X174" s="72"/>
      <c r="Y174" s="202" t="s">
        <v>74</v>
      </c>
      <c r="Z174" s="72"/>
      <c r="AA174" s="178"/>
      <c r="AB174" s="228"/>
      <c r="AC174" s="72"/>
      <c r="AD174" s="229"/>
      <c r="AE174" s="72"/>
      <c r="AF174" s="229"/>
      <c r="AG174" s="71"/>
      <c r="AH174" s="72"/>
      <c r="AI174" s="229"/>
      <c r="AJ174" s="71"/>
      <c r="AK174" s="72"/>
      <c r="AL174" s="229"/>
      <c r="AM174" s="72"/>
      <c r="AN174" s="201"/>
      <c r="AO174" s="72"/>
      <c r="AP174" s="201"/>
      <c r="AQ174" s="72"/>
      <c r="AR174" s="201"/>
      <c r="AS174" s="72"/>
      <c r="AT174" s="226"/>
      <c r="AU174" s="72"/>
      <c r="AV174" s="230"/>
      <c r="AW174" s="71"/>
      <c r="AX174" s="72"/>
      <c r="AY174" s="201"/>
      <c r="AZ174" s="71"/>
      <c r="BA174" s="227"/>
      <c r="BB174" s="72"/>
      <c r="BC174" s="178"/>
    </row>
    <row r="175" ht="16.5" customHeight="1" outlineLevel="1">
      <c r="A175" s="178"/>
      <c r="B175" s="141" t="s">
        <v>1135</v>
      </c>
      <c r="C175" s="142">
        <v>46147.658833611116</v>
      </c>
      <c r="D175" s="72"/>
      <c r="E175" s="143" t="s">
        <v>7</v>
      </c>
      <c r="F175" s="71"/>
      <c r="G175" s="143" t="s">
        <v>78</v>
      </c>
      <c r="H175" s="71"/>
      <c r="I175" s="143" t="s">
        <v>1136</v>
      </c>
      <c r="J175" s="71"/>
      <c r="K175" s="71"/>
      <c r="L175" s="71"/>
      <c r="M175" s="72"/>
      <c r="N175" s="198" t="s">
        <v>510</v>
      </c>
      <c r="O175" s="72"/>
      <c r="P175" s="199">
        <v>45000.0</v>
      </c>
      <c r="Q175" s="71"/>
      <c r="R175" s="200">
        <v>0.0</v>
      </c>
      <c r="S175" s="72"/>
      <c r="T175" s="201" t="s">
        <v>75</v>
      </c>
      <c r="U175" s="72"/>
      <c r="V175" s="202" t="s">
        <v>1888</v>
      </c>
      <c r="W175" s="71"/>
      <c r="X175" s="72"/>
      <c r="Y175" s="202" t="s">
        <v>74</v>
      </c>
      <c r="Z175" s="72"/>
      <c r="AA175" s="178"/>
      <c r="AB175" s="228"/>
      <c r="AC175" s="72"/>
      <c r="AD175" s="229"/>
      <c r="AE175" s="72"/>
      <c r="AF175" s="229"/>
      <c r="AG175" s="71"/>
      <c r="AH175" s="72"/>
      <c r="AI175" s="229"/>
      <c r="AJ175" s="71"/>
      <c r="AK175" s="72"/>
      <c r="AL175" s="229"/>
      <c r="AM175" s="72"/>
      <c r="AN175" s="201"/>
      <c r="AO175" s="72"/>
      <c r="AP175" s="201"/>
      <c r="AQ175" s="72"/>
      <c r="AR175" s="201"/>
      <c r="AS175" s="72"/>
      <c r="AT175" s="226"/>
      <c r="AU175" s="72"/>
      <c r="AV175" s="230"/>
      <c r="AW175" s="71"/>
      <c r="AX175" s="72"/>
      <c r="AY175" s="201"/>
      <c r="AZ175" s="71"/>
      <c r="BA175" s="227"/>
      <c r="BB175" s="72"/>
      <c r="BC175" s="178"/>
    </row>
    <row r="176" ht="16.5" customHeight="1" outlineLevel="1">
      <c r="A176" s="178"/>
      <c r="B176" s="141" t="s">
        <v>1168</v>
      </c>
      <c r="C176" s="142">
        <v>46147.42927032408</v>
      </c>
      <c r="D176" s="72"/>
      <c r="E176" s="143" t="s">
        <v>7</v>
      </c>
      <c r="F176" s="71"/>
      <c r="G176" s="143" t="s">
        <v>78</v>
      </c>
      <c r="H176" s="71"/>
      <c r="I176" s="143" t="s">
        <v>1169</v>
      </c>
      <c r="J176" s="71"/>
      <c r="K176" s="71"/>
      <c r="L176" s="71"/>
      <c r="M176" s="72"/>
      <c r="N176" s="198" t="s">
        <v>124</v>
      </c>
      <c r="O176" s="72"/>
      <c r="P176" s="199">
        <v>0.0</v>
      </c>
      <c r="Q176" s="71"/>
      <c r="R176" s="200">
        <v>0.0</v>
      </c>
      <c r="S176" s="72"/>
      <c r="T176" s="201" t="s">
        <v>67</v>
      </c>
      <c r="U176" s="72"/>
      <c r="V176" s="202" t="s">
        <v>1888</v>
      </c>
      <c r="W176" s="71"/>
      <c r="X176" s="72"/>
      <c r="Y176" s="202" t="s">
        <v>74</v>
      </c>
      <c r="Z176" s="72"/>
      <c r="AA176" s="178"/>
      <c r="AB176" s="228"/>
      <c r="AC176" s="72"/>
      <c r="AD176" s="229"/>
      <c r="AE176" s="72"/>
      <c r="AF176" s="229"/>
      <c r="AG176" s="71"/>
      <c r="AH176" s="72"/>
      <c r="AI176" s="229"/>
      <c r="AJ176" s="71"/>
      <c r="AK176" s="72"/>
      <c r="AL176" s="229"/>
      <c r="AM176" s="72"/>
      <c r="AN176" s="201"/>
      <c r="AO176" s="72"/>
      <c r="AP176" s="201"/>
      <c r="AQ176" s="72"/>
      <c r="AR176" s="201"/>
      <c r="AS176" s="72"/>
      <c r="AT176" s="226"/>
      <c r="AU176" s="72"/>
      <c r="AV176" s="230"/>
      <c r="AW176" s="71"/>
      <c r="AX176" s="72"/>
      <c r="AY176" s="201"/>
      <c r="AZ176" s="71"/>
      <c r="BA176" s="227"/>
      <c r="BB176" s="72"/>
      <c r="BC176" s="178"/>
    </row>
    <row r="177" ht="16.5" customHeight="1" outlineLevel="1">
      <c r="A177" s="178"/>
      <c r="B177" s="141" t="s">
        <v>1170</v>
      </c>
      <c r="C177" s="142">
        <v>46147.428566111106</v>
      </c>
      <c r="D177" s="72"/>
      <c r="E177" s="143" t="s">
        <v>7</v>
      </c>
      <c r="F177" s="71"/>
      <c r="G177" s="143" t="s">
        <v>78</v>
      </c>
      <c r="H177" s="71"/>
      <c r="I177" s="143" t="s">
        <v>1171</v>
      </c>
      <c r="J177" s="71"/>
      <c r="K177" s="71"/>
      <c r="L177" s="71"/>
      <c r="M177" s="72"/>
      <c r="N177" s="198" t="s">
        <v>439</v>
      </c>
      <c r="O177" s="72"/>
      <c r="P177" s="199">
        <v>0.0</v>
      </c>
      <c r="Q177" s="71"/>
      <c r="R177" s="200">
        <v>0.0</v>
      </c>
      <c r="S177" s="72"/>
      <c r="T177" s="201" t="s">
        <v>67</v>
      </c>
      <c r="U177" s="72"/>
      <c r="V177" s="202" t="s">
        <v>1888</v>
      </c>
      <c r="W177" s="71"/>
      <c r="X177" s="72"/>
      <c r="Y177" s="202" t="s">
        <v>74</v>
      </c>
      <c r="Z177" s="72"/>
      <c r="AA177" s="178"/>
      <c r="AB177" s="228"/>
      <c r="AC177" s="72"/>
      <c r="AD177" s="229"/>
      <c r="AE177" s="72"/>
      <c r="AF177" s="229"/>
      <c r="AG177" s="71"/>
      <c r="AH177" s="72"/>
      <c r="AI177" s="229"/>
      <c r="AJ177" s="71"/>
      <c r="AK177" s="72"/>
      <c r="AL177" s="229"/>
      <c r="AM177" s="72"/>
      <c r="AN177" s="201"/>
      <c r="AO177" s="72"/>
      <c r="AP177" s="201"/>
      <c r="AQ177" s="72"/>
      <c r="AR177" s="201"/>
      <c r="AS177" s="72"/>
      <c r="AT177" s="226"/>
      <c r="AU177" s="72"/>
      <c r="AV177" s="230"/>
      <c r="AW177" s="71"/>
      <c r="AX177" s="72"/>
      <c r="AY177" s="201"/>
      <c r="AZ177" s="71"/>
      <c r="BA177" s="227"/>
      <c r="BB177" s="72"/>
      <c r="BC177" s="178"/>
    </row>
    <row r="178" ht="16.5" customHeight="1" outlineLevel="1">
      <c r="A178" s="178"/>
      <c r="B178" s="141" t="s">
        <v>1172</v>
      </c>
      <c r="C178" s="142">
        <v>46147.42784099537</v>
      </c>
      <c r="D178" s="72"/>
      <c r="E178" s="143" t="s">
        <v>7</v>
      </c>
      <c r="F178" s="71"/>
      <c r="G178" s="143" t="s">
        <v>78</v>
      </c>
      <c r="H178" s="71"/>
      <c r="I178" s="143" t="s">
        <v>773</v>
      </c>
      <c r="J178" s="71"/>
      <c r="K178" s="71"/>
      <c r="L178" s="71"/>
      <c r="M178" s="72"/>
      <c r="N178" s="198" t="s">
        <v>774</v>
      </c>
      <c r="O178" s="72"/>
      <c r="P178" s="199">
        <v>25000.0</v>
      </c>
      <c r="Q178" s="71"/>
      <c r="R178" s="200">
        <v>0.0</v>
      </c>
      <c r="S178" s="72"/>
      <c r="T178" s="201" t="s">
        <v>67</v>
      </c>
      <c r="U178" s="72"/>
      <c r="V178" s="202" t="s">
        <v>1888</v>
      </c>
      <c r="W178" s="71"/>
      <c r="X178" s="72"/>
      <c r="Y178" s="202" t="s">
        <v>74</v>
      </c>
      <c r="Z178" s="72"/>
      <c r="AA178" s="178"/>
      <c r="AB178" s="228"/>
      <c r="AC178" s="72"/>
      <c r="AD178" s="229"/>
      <c r="AE178" s="72"/>
      <c r="AF178" s="229"/>
      <c r="AG178" s="71"/>
      <c r="AH178" s="72"/>
      <c r="AI178" s="229"/>
      <c r="AJ178" s="71"/>
      <c r="AK178" s="72"/>
      <c r="AL178" s="229"/>
      <c r="AM178" s="72"/>
      <c r="AN178" s="201"/>
      <c r="AO178" s="72"/>
      <c r="AP178" s="201"/>
      <c r="AQ178" s="72"/>
      <c r="AR178" s="201"/>
      <c r="AS178" s="72"/>
      <c r="AT178" s="226"/>
      <c r="AU178" s="72"/>
      <c r="AV178" s="230"/>
      <c r="AW178" s="71"/>
      <c r="AX178" s="72"/>
      <c r="AY178" s="201"/>
      <c r="AZ178" s="71"/>
      <c r="BA178" s="227"/>
      <c r="BB178" s="72"/>
      <c r="BC178" s="178"/>
    </row>
    <row r="179" ht="16.5" customHeight="1" outlineLevel="1">
      <c r="A179" s="178"/>
      <c r="B179" s="141" t="s">
        <v>1173</v>
      </c>
      <c r="C179" s="142">
        <v>46147.41316108796</v>
      </c>
      <c r="D179" s="72"/>
      <c r="E179" s="143" t="s">
        <v>7</v>
      </c>
      <c r="F179" s="71"/>
      <c r="G179" s="143" t="s">
        <v>78</v>
      </c>
      <c r="H179" s="71"/>
      <c r="I179" s="143" t="s">
        <v>1174</v>
      </c>
      <c r="J179" s="71"/>
      <c r="K179" s="71"/>
      <c r="L179" s="71"/>
      <c r="M179" s="72"/>
      <c r="N179" s="198" t="s">
        <v>172</v>
      </c>
      <c r="O179" s="72"/>
      <c r="P179" s="199">
        <v>25000.0</v>
      </c>
      <c r="Q179" s="71"/>
      <c r="R179" s="200">
        <v>0.0</v>
      </c>
      <c r="S179" s="72"/>
      <c r="T179" s="201" t="s">
        <v>75</v>
      </c>
      <c r="U179" s="72"/>
      <c r="V179" s="202" t="s">
        <v>1888</v>
      </c>
      <c r="W179" s="71"/>
      <c r="X179" s="72"/>
      <c r="Y179" s="202" t="s">
        <v>74</v>
      </c>
      <c r="Z179" s="72"/>
      <c r="AA179" s="178"/>
      <c r="AB179" s="228"/>
      <c r="AC179" s="72"/>
      <c r="AD179" s="229"/>
      <c r="AE179" s="72"/>
      <c r="AF179" s="229"/>
      <c r="AG179" s="71"/>
      <c r="AH179" s="72"/>
      <c r="AI179" s="229"/>
      <c r="AJ179" s="71"/>
      <c r="AK179" s="72"/>
      <c r="AL179" s="229"/>
      <c r="AM179" s="72"/>
      <c r="AN179" s="201"/>
      <c r="AO179" s="72"/>
      <c r="AP179" s="201"/>
      <c r="AQ179" s="72"/>
      <c r="AR179" s="201"/>
      <c r="AS179" s="72"/>
      <c r="AT179" s="226"/>
      <c r="AU179" s="72"/>
      <c r="AV179" s="230"/>
      <c r="AW179" s="71"/>
      <c r="AX179" s="72"/>
      <c r="AY179" s="201"/>
      <c r="AZ179" s="71"/>
      <c r="BA179" s="227"/>
      <c r="BB179" s="72"/>
      <c r="BC179" s="178"/>
    </row>
    <row r="180" ht="16.5" customHeight="1" outlineLevel="1">
      <c r="A180" s="178"/>
      <c r="B180" s="141" t="s">
        <v>1175</v>
      </c>
      <c r="C180" s="142">
        <v>46147.41182086806</v>
      </c>
      <c r="D180" s="72"/>
      <c r="E180" s="143" t="s">
        <v>7</v>
      </c>
      <c r="F180" s="71"/>
      <c r="G180" s="143" t="s">
        <v>78</v>
      </c>
      <c r="H180" s="71"/>
      <c r="I180" s="143" t="s">
        <v>632</v>
      </c>
      <c r="J180" s="71"/>
      <c r="K180" s="71"/>
      <c r="L180" s="71"/>
      <c r="M180" s="72"/>
      <c r="N180" s="198" t="s">
        <v>633</v>
      </c>
      <c r="O180" s="72"/>
      <c r="P180" s="199">
        <v>30000.0</v>
      </c>
      <c r="Q180" s="71"/>
      <c r="R180" s="200">
        <v>0.0</v>
      </c>
      <c r="S180" s="72"/>
      <c r="T180" s="201" t="s">
        <v>67</v>
      </c>
      <c r="U180" s="72"/>
      <c r="V180" s="202" t="s">
        <v>1888</v>
      </c>
      <c r="W180" s="71"/>
      <c r="X180" s="72"/>
      <c r="Y180" s="202" t="s">
        <v>74</v>
      </c>
      <c r="Z180" s="72"/>
      <c r="AA180" s="178"/>
      <c r="AB180" s="228"/>
      <c r="AC180" s="72"/>
      <c r="AD180" s="229"/>
      <c r="AE180" s="72"/>
      <c r="AF180" s="229"/>
      <c r="AG180" s="71"/>
      <c r="AH180" s="72"/>
      <c r="AI180" s="229"/>
      <c r="AJ180" s="71"/>
      <c r="AK180" s="72"/>
      <c r="AL180" s="229"/>
      <c r="AM180" s="72"/>
      <c r="AN180" s="201"/>
      <c r="AO180" s="72"/>
      <c r="AP180" s="201"/>
      <c r="AQ180" s="72"/>
      <c r="AR180" s="201"/>
      <c r="AS180" s="72"/>
      <c r="AT180" s="226"/>
      <c r="AU180" s="72"/>
      <c r="AV180" s="230"/>
      <c r="AW180" s="71"/>
      <c r="AX180" s="72"/>
      <c r="AY180" s="201"/>
      <c r="AZ180" s="71"/>
      <c r="BA180" s="227"/>
      <c r="BB180" s="72"/>
      <c r="BC180" s="178"/>
    </row>
    <row r="181" ht="16.5" customHeight="1" outlineLevel="1">
      <c r="A181" s="178"/>
      <c r="B181" s="141" t="s">
        <v>1183</v>
      </c>
      <c r="C181" s="142">
        <v>46146.83012046297</v>
      </c>
      <c r="D181" s="72"/>
      <c r="E181" s="143" t="s">
        <v>7</v>
      </c>
      <c r="F181" s="71"/>
      <c r="G181" s="143" t="s">
        <v>78</v>
      </c>
      <c r="H181" s="71"/>
      <c r="I181" s="143" t="s">
        <v>1184</v>
      </c>
      <c r="J181" s="71"/>
      <c r="K181" s="71"/>
      <c r="L181" s="71"/>
      <c r="M181" s="72"/>
      <c r="N181" s="198" t="s">
        <v>431</v>
      </c>
      <c r="O181" s="72"/>
      <c r="P181" s="199">
        <v>25000.0</v>
      </c>
      <c r="Q181" s="71"/>
      <c r="R181" s="200">
        <v>0.0</v>
      </c>
      <c r="S181" s="72"/>
      <c r="T181" s="201" t="s">
        <v>67</v>
      </c>
      <c r="U181" s="72"/>
      <c r="V181" s="202" t="s">
        <v>1888</v>
      </c>
      <c r="W181" s="71"/>
      <c r="X181" s="72"/>
      <c r="Y181" s="202" t="s">
        <v>74</v>
      </c>
      <c r="Z181" s="72"/>
      <c r="AA181" s="178"/>
      <c r="AB181" s="228"/>
      <c r="AC181" s="72"/>
      <c r="AD181" s="229"/>
      <c r="AE181" s="72"/>
      <c r="AF181" s="229"/>
      <c r="AG181" s="71"/>
      <c r="AH181" s="72"/>
      <c r="AI181" s="229"/>
      <c r="AJ181" s="71"/>
      <c r="AK181" s="72"/>
      <c r="AL181" s="229"/>
      <c r="AM181" s="72"/>
      <c r="AN181" s="201"/>
      <c r="AO181" s="72"/>
      <c r="AP181" s="201"/>
      <c r="AQ181" s="72"/>
      <c r="AR181" s="201"/>
      <c r="AS181" s="72"/>
      <c r="AT181" s="226"/>
      <c r="AU181" s="72"/>
      <c r="AV181" s="230"/>
      <c r="AW181" s="71"/>
      <c r="AX181" s="72"/>
      <c r="AY181" s="201"/>
      <c r="AZ181" s="71"/>
      <c r="BA181" s="227"/>
      <c r="BB181" s="72"/>
      <c r="BC181" s="178"/>
    </row>
    <row r="182" ht="16.5" customHeight="1" outlineLevel="1">
      <c r="A182" s="178"/>
      <c r="B182" s="141" t="s">
        <v>1185</v>
      </c>
      <c r="C182" s="142">
        <v>46146.829228738425</v>
      </c>
      <c r="D182" s="72"/>
      <c r="E182" s="143" t="s">
        <v>7</v>
      </c>
      <c r="F182" s="71"/>
      <c r="G182" s="143" t="s">
        <v>78</v>
      </c>
      <c r="H182" s="71"/>
      <c r="I182" s="143" t="s">
        <v>1186</v>
      </c>
      <c r="J182" s="71"/>
      <c r="K182" s="71"/>
      <c r="L182" s="71"/>
      <c r="M182" s="72"/>
      <c r="N182" s="198" t="s">
        <v>434</v>
      </c>
      <c r="O182" s="72"/>
      <c r="P182" s="199">
        <v>25000.0</v>
      </c>
      <c r="Q182" s="71"/>
      <c r="R182" s="200">
        <v>0.0</v>
      </c>
      <c r="S182" s="72"/>
      <c r="T182" s="201" t="s">
        <v>75</v>
      </c>
      <c r="U182" s="72"/>
      <c r="V182" s="202" t="s">
        <v>1888</v>
      </c>
      <c r="W182" s="71"/>
      <c r="X182" s="72"/>
      <c r="Y182" s="202" t="s">
        <v>74</v>
      </c>
      <c r="Z182" s="72"/>
      <c r="AA182" s="178"/>
      <c r="AB182" s="228"/>
      <c r="AC182" s="72"/>
      <c r="AD182" s="229"/>
      <c r="AE182" s="72"/>
      <c r="AF182" s="229"/>
      <c r="AG182" s="71"/>
      <c r="AH182" s="72"/>
      <c r="AI182" s="229"/>
      <c r="AJ182" s="71"/>
      <c r="AK182" s="72"/>
      <c r="AL182" s="229"/>
      <c r="AM182" s="72"/>
      <c r="AN182" s="201"/>
      <c r="AO182" s="72"/>
      <c r="AP182" s="201"/>
      <c r="AQ182" s="72"/>
      <c r="AR182" s="201"/>
      <c r="AS182" s="72"/>
      <c r="AT182" s="226"/>
      <c r="AU182" s="72"/>
      <c r="AV182" s="230"/>
      <c r="AW182" s="71"/>
      <c r="AX182" s="72"/>
      <c r="AY182" s="201"/>
      <c r="AZ182" s="71"/>
      <c r="BA182" s="227"/>
      <c r="BB182" s="72"/>
      <c r="BC182" s="178"/>
    </row>
    <row r="183" ht="16.5" customHeight="1" outlineLevel="1">
      <c r="A183" s="178"/>
      <c r="B183" s="141" t="s">
        <v>1189</v>
      </c>
      <c r="C183" s="142">
        <v>46146.804065289354</v>
      </c>
      <c r="D183" s="72"/>
      <c r="E183" s="143" t="s">
        <v>7</v>
      </c>
      <c r="F183" s="71"/>
      <c r="G183" s="143" t="s">
        <v>78</v>
      </c>
      <c r="H183" s="71"/>
      <c r="I183" s="143" t="s">
        <v>671</v>
      </c>
      <c r="J183" s="71"/>
      <c r="K183" s="71"/>
      <c r="L183" s="71"/>
      <c r="M183" s="72"/>
      <c r="N183" s="198" t="s">
        <v>672</v>
      </c>
      <c r="O183" s="72"/>
      <c r="P183" s="199">
        <v>25000.0</v>
      </c>
      <c r="Q183" s="71"/>
      <c r="R183" s="200">
        <v>0.0</v>
      </c>
      <c r="S183" s="72"/>
      <c r="T183" s="201" t="s">
        <v>75</v>
      </c>
      <c r="U183" s="72"/>
      <c r="V183" s="202" t="s">
        <v>1888</v>
      </c>
      <c r="W183" s="71"/>
      <c r="X183" s="72"/>
      <c r="Y183" s="202" t="s">
        <v>74</v>
      </c>
      <c r="Z183" s="72"/>
      <c r="AA183" s="178"/>
      <c r="AB183" s="228"/>
      <c r="AC183" s="72"/>
      <c r="AD183" s="229"/>
      <c r="AE183" s="72"/>
      <c r="AF183" s="229"/>
      <c r="AG183" s="71"/>
      <c r="AH183" s="72"/>
      <c r="AI183" s="229"/>
      <c r="AJ183" s="71"/>
      <c r="AK183" s="72"/>
      <c r="AL183" s="229"/>
      <c r="AM183" s="72"/>
      <c r="AN183" s="201"/>
      <c r="AO183" s="72"/>
      <c r="AP183" s="201"/>
      <c r="AQ183" s="72"/>
      <c r="AR183" s="201"/>
      <c r="AS183" s="72"/>
      <c r="AT183" s="226"/>
      <c r="AU183" s="72"/>
      <c r="AV183" s="230"/>
      <c r="AW183" s="71"/>
      <c r="AX183" s="72"/>
      <c r="AY183" s="201"/>
      <c r="AZ183" s="71"/>
      <c r="BA183" s="227"/>
      <c r="BB183" s="72"/>
      <c r="BC183" s="178"/>
    </row>
    <row r="184" ht="16.5" customHeight="1" outlineLevel="1">
      <c r="A184" s="178"/>
      <c r="B184" s="141" t="s">
        <v>1190</v>
      </c>
      <c r="C184" s="142">
        <v>46146.796141099534</v>
      </c>
      <c r="D184" s="72"/>
      <c r="E184" s="143" t="s">
        <v>7</v>
      </c>
      <c r="F184" s="71"/>
      <c r="G184" s="143" t="s">
        <v>78</v>
      </c>
      <c r="H184" s="71"/>
      <c r="I184" s="143" t="s">
        <v>735</v>
      </c>
      <c r="J184" s="71"/>
      <c r="K184" s="71"/>
      <c r="L184" s="71"/>
      <c r="M184" s="72"/>
      <c r="N184" s="198" t="s">
        <v>736</v>
      </c>
      <c r="O184" s="72"/>
      <c r="P184" s="199">
        <v>25000.0</v>
      </c>
      <c r="Q184" s="71"/>
      <c r="R184" s="200">
        <v>0.0</v>
      </c>
      <c r="S184" s="72"/>
      <c r="T184" s="201" t="s">
        <v>75</v>
      </c>
      <c r="U184" s="72"/>
      <c r="V184" s="202" t="s">
        <v>1888</v>
      </c>
      <c r="W184" s="71"/>
      <c r="X184" s="72"/>
      <c r="Y184" s="202" t="s">
        <v>74</v>
      </c>
      <c r="Z184" s="72"/>
      <c r="AA184" s="178"/>
      <c r="AB184" s="228"/>
      <c r="AC184" s="72"/>
      <c r="AD184" s="229"/>
      <c r="AE184" s="72"/>
      <c r="AF184" s="229"/>
      <c r="AG184" s="71"/>
      <c r="AH184" s="72"/>
      <c r="AI184" s="229"/>
      <c r="AJ184" s="71"/>
      <c r="AK184" s="72"/>
      <c r="AL184" s="229"/>
      <c r="AM184" s="72"/>
      <c r="AN184" s="201"/>
      <c r="AO184" s="72"/>
      <c r="AP184" s="201"/>
      <c r="AQ184" s="72"/>
      <c r="AR184" s="201"/>
      <c r="AS184" s="72"/>
      <c r="AT184" s="226"/>
      <c r="AU184" s="72"/>
      <c r="AV184" s="230"/>
      <c r="AW184" s="71"/>
      <c r="AX184" s="72"/>
      <c r="AY184" s="201"/>
      <c r="AZ184" s="71"/>
      <c r="BA184" s="227"/>
      <c r="BB184" s="72"/>
      <c r="BC184" s="178"/>
    </row>
    <row r="185" ht="16.5" customHeight="1" outlineLevel="1">
      <c r="A185" s="178"/>
      <c r="B185" s="141" t="s">
        <v>1191</v>
      </c>
      <c r="C185" s="142">
        <v>46146.79532972223</v>
      </c>
      <c r="D185" s="72"/>
      <c r="E185" s="143" t="s">
        <v>7</v>
      </c>
      <c r="F185" s="71"/>
      <c r="G185" s="143" t="s">
        <v>78</v>
      </c>
      <c r="H185" s="71"/>
      <c r="I185" s="143" t="s">
        <v>1192</v>
      </c>
      <c r="J185" s="71"/>
      <c r="K185" s="71"/>
      <c r="L185" s="71"/>
      <c r="M185" s="72"/>
      <c r="N185" s="198" t="s">
        <v>534</v>
      </c>
      <c r="O185" s="72"/>
      <c r="P185" s="199">
        <v>25000.0</v>
      </c>
      <c r="Q185" s="71"/>
      <c r="R185" s="200">
        <v>0.0</v>
      </c>
      <c r="S185" s="72"/>
      <c r="T185" s="201" t="s">
        <v>75</v>
      </c>
      <c r="U185" s="72"/>
      <c r="V185" s="202" t="s">
        <v>1888</v>
      </c>
      <c r="W185" s="71"/>
      <c r="X185" s="72"/>
      <c r="Y185" s="202" t="s">
        <v>74</v>
      </c>
      <c r="Z185" s="72"/>
      <c r="AA185" s="178"/>
      <c r="AB185" s="228"/>
      <c r="AC185" s="72"/>
      <c r="AD185" s="229"/>
      <c r="AE185" s="72"/>
      <c r="AF185" s="229"/>
      <c r="AG185" s="71"/>
      <c r="AH185" s="72"/>
      <c r="AI185" s="229"/>
      <c r="AJ185" s="71"/>
      <c r="AK185" s="72"/>
      <c r="AL185" s="229"/>
      <c r="AM185" s="72"/>
      <c r="AN185" s="201"/>
      <c r="AO185" s="72"/>
      <c r="AP185" s="201"/>
      <c r="AQ185" s="72"/>
      <c r="AR185" s="201"/>
      <c r="AS185" s="72"/>
      <c r="AT185" s="226"/>
      <c r="AU185" s="72"/>
      <c r="AV185" s="230"/>
      <c r="AW185" s="71"/>
      <c r="AX185" s="72"/>
      <c r="AY185" s="201"/>
      <c r="AZ185" s="71"/>
      <c r="BA185" s="227"/>
      <c r="BB185" s="72"/>
      <c r="BC185" s="178"/>
    </row>
    <row r="186" ht="16.5" customHeight="1" outlineLevel="1">
      <c r="A186" s="178"/>
      <c r="B186" s="141" t="s">
        <v>1193</v>
      </c>
      <c r="C186" s="142">
        <v>46146.792718854165</v>
      </c>
      <c r="D186" s="72"/>
      <c r="E186" s="143" t="s">
        <v>7</v>
      </c>
      <c r="F186" s="71"/>
      <c r="G186" s="143" t="s">
        <v>78</v>
      </c>
      <c r="H186" s="71"/>
      <c r="I186" s="143" t="s">
        <v>1194</v>
      </c>
      <c r="J186" s="71"/>
      <c r="K186" s="71"/>
      <c r="L186" s="71"/>
      <c r="M186" s="72"/>
      <c r="N186" s="198" t="s">
        <v>1195</v>
      </c>
      <c r="O186" s="72"/>
      <c r="P186" s="199">
        <v>0.0</v>
      </c>
      <c r="Q186" s="71"/>
      <c r="R186" s="200">
        <v>0.0</v>
      </c>
      <c r="S186" s="72"/>
      <c r="T186" s="201" t="s">
        <v>67</v>
      </c>
      <c r="U186" s="72"/>
      <c r="V186" s="202" t="s">
        <v>1888</v>
      </c>
      <c r="W186" s="71"/>
      <c r="X186" s="72"/>
      <c r="Y186" s="202" t="s">
        <v>74</v>
      </c>
      <c r="Z186" s="72"/>
      <c r="AA186" s="178"/>
      <c r="AB186" s="228"/>
      <c r="AC186" s="72"/>
      <c r="AD186" s="229"/>
      <c r="AE186" s="72"/>
      <c r="AF186" s="229"/>
      <c r="AG186" s="71"/>
      <c r="AH186" s="72"/>
      <c r="AI186" s="229"/>
      <c r="AJ186" s="71"/>
      <c r="AK186" s="72"/>
      <c r="AL186" s="229"/>
      <c r="AM186" s="72"/>
      <c r="AN186" s="201"/>
      <c r="AO186" s="72"/>
      <c r="AP186" s="201"/>
      <c r="AQ186" s="72"/>
      <c r="AR186" s="201"/>
      <c r="AS186" s="72"/>
      <c r="AT186" s="226"/>
      <c r="AU186" s="72"/>
      <c r="AV186" s="230"/>
      <c r="AW186" s="71"/>
      <c r="AX186" s="72"/>
      <c r="AY186" s="201"/>
      <c r="AZ186" s="71"/>
      <c r="BA186" s="227"/>
      <c r="BB186" s="72"/>
      <c r="BC186" s="178"/>
    </row>
    <row r="187" ht="16.5" customHeight="1" outlineLevel="1">
      <c r="A187" s="178"/>
      <c r="B187" s="141" t="s">
        <v>1196</v>
      </c>
      <c r="C187" s="142">
        <v>46146.76614107639</v>
      </c>
      <c r="D187" s="72"/>
      <c r="E187" s="143" t="s">
        <v>7</v>
      </c>
      <c r="F187" s="71"/>
      <c r="G187" s="143" t="s">
        <v>78</v>
      </c>
      <c r="H187" s="71"/>
      <c r="I187" s="143" t="s">
        <v>1197</v>
      </c>
      <c r="J187" s="71"/>
      <c r="K187" s="71"/>
      <c r="L187" s="71"/>
      <c r="M187" s="72"/>
      <c r="N187" s="198" t="s">
        <v>580</v>
      </c>
      <c r="O187" s="72"/>
      <c r="P187" s="199">
        <v>45000.0</v>
      </c>
      <c r="Q187" s="71"/>
      <c r="R187" s="200">
        <v>0.0</v>
      </c>
      <c r="S187" s="72"/>
      <c r="T187" s="201" t="s">
        <v>67</v>
      </c>
      <c r="U187" s="72"/>
      <c r="V187" s="202" t="s">
        <v>1888</v>
      </c>
      <c r="W187" s="71"/>
      <c r="X187" s="72"/>
      <c r="Y187" s="202" t="s">
        <v>74</v>
      </c>
      <c r="Z187" s="72"/>
      <c r="AA187" s="178"/>
      <c r="AB187" s="228"/>
      <c r="AC187" s="72"/>
      <c r="AD187" s="229"/>
      <c r="AE187" s="72"/>
      <c r="AF187" s="229"/>
      <c r="AG187" s="71"/>
      <c r="AH187" s="72"/>
      <c r="AI187" s="229"/>
      <c r="AJ187" s="71"/>
      <c r="AK187" s="72"/>
      <c r="AL187" s="229"/>
      <c r="AM187" s="72"/>
      <c r="AN187" s="201"/>
      <c r="AO187" s="72"/>
      <c r="AP187" s="201"/>
      <c r="AQ187" s="72"/>
      <c r="AR187" s="201"/>
      <c r="AS187" s="72"/>
      <c r="AT187" s="226"/>
      <c r="AU187" s="72"/>
      <c r="AV187" s="230"/>
      <c r="AW187" s="71"/>
      <c r="AX187" s="72"/>
      <c r="AY187" s="201"/>
      <c r="AZ187" s="71"/>
      <c r="BA187" s="227"/>
      <c r="BB187" s="72"/>
      <c r="BC187" s="178"/>
    </row>
    <row r="188" ht="16.5" customHeight="1" outlineLevel="1">
      <c r="A188" s="178"/>
      <c r="B188" s="141" t="s">
        <v>1198</v>
      </c>
      <c r="C188" s="142">
        <v>46146.76514769676</v>
      </c>
      <c r="D188" s="72"/>
      <c r="E188" s="143" t="s">
        <v>7</v>
      </c>
      <c r="F188" s="71"/>
      <c r="G188" s="143" t="s">
        <v>78</v>
      </c>
      <c r="H188" s="71"/>
      <c r="I188" s="143" t="s">
        <v>1199</v>
      </c>
      <c r="J188" s="71"/>
      <c r="K188" s="71"/>
      <c r="L188" s="71"/>
      <c r="M188" s="72"/>
      <c r="N188" s="198" t="s">
        <v>1200</v>
      </c>
      <c r="O188" s="72"/>
      <c r="P188" s="199">
        <v>25000.0</v>
      </c>
      <c r="Q188" s="71"/>
      <c r="R188" s="200">
        <v>0.0</v>
      </c>
      <c r="S188" s="72"/>
      <c r="T188" s="201" t="s">
        <v>67</v>
      </c>
      <c r="U188" s="72"/>
      <c r="V188" s="202" t="s">
        <v>1888</v>
      </c>
      <c r="W188" s="71"/>
      <c r="X188" s="72"/>
      <c r="Y188" s="202" t="s">
        <v>74</v>
      </c>
      <c r="Z188" s="72"/>
      <c r="AA188" s="178"/>
      <c r="AB188" s="228"/>
      <c r="AC188" s="72"/>
      <c r="AD188" s="229"/>
      <c r="AE188" s="72"/>
      <c r="AF188" s="229"/>
      <c r="AG188" s="71"/>
      <c r="AH188" s="72"/>
      <c r="AI188" s="229"/>
      <c r="AJ188" s="71"/>
      <c r="AK188" s="72"/>
      <c r="AL188" s="229"/>
      <c r="AM188" s="72"/>
      <c r="AN188" s="201"/>
      <c r="AO188" s="72"/>
      <c r="AP188" s="201"/>
      <c r="AQ188" s="72"/>
      <c r="AR188" s="201"/>
      <c r="AS188" s="72"/>
      <c r="AT188" s="226"/>
      <c r="AU188" s="72"/>
      <c r="AV188" s="230"/>
      <c r="AW188" s="71"/>
      <c r="AX188" s="72"/>
      <c r="AY188" s="201"/>
      <c r="AZ188" s="71"/>
      <c r="BA188" s="227"/>
      <c r="BB188" s="72"/>
      <c r="BC188" s="178"/>
    </row>
    <row r="189" ht="16.5" customHeight="1" outlineLevel="1">
      <c r="A189" s="178"/>
      <c r="B189" s="141" t="s">
        <v>1201</v>
      </c>
      <c r="C189" s="142">
        <v>46146.76004047453</v>
      </c>
      <c r="D189" s="72"/>
      <c r="E189" s="143" t="s">
        <v>7</v>
      </c>
      <c r="F189" s="71"/>
      <c r="G189" s="143" t="s">
        <v>78</v>
      </c>
      <c r="H189" s="71"/>
      <c r="I189" s="143" t="s">
        <v>1202</v>
      </c>
      <c r="J189" s="71"/>
      <c r="K189" s="71"/>
      <c r="L189" s="71"/>
      <c r="M189" s="72"/>
      <c r="N189" s="198" t="s">
        <v>222</v>
      </c>
      <c r="O189" s="72"/>
      <c r="P189" s="199">
        <v>25000.0</v>
      </c>
      <c r="Q189" s="71"/>
      <c r="R189" s="200">
        <v>0.0</v>
      </c>
      <c r="S189" s="72"/>
      <c r="T189" s="201" t="s">
        <v>67</v>
      </c>
      <c r="U189" s="72"/>
      <c r="V189" s="202" t="s">
        <v>1888</v>
      </c>
      <c r="W189" s="71"/>
      <c r="X189" s="72"/>
      <c r="Y189" s="202" t="s">
        <v>74</v>
      </c>
      <c r="Z189" s="72"/>
      <c r="AA189" s="178"/>
      <c r="AB189" s="228"/>
      <c r="AC189" s="72"/>
      <c r="AD189" s="229"/>
      <c r="AE189" s="72"/>
      <c r="AF189" s="229"/>
      <c r="AG189" s="71"/>
      <c r="AH189" s="72"/>
      <c r="AI189" s="229"/>
      <c r="AJ189" s="71"/>
      <c r="AK189" s="72"/>
      <c r="AL189" s="229"/>
      <c r="AM189" s="72"/>
      <c r="AN189" s="201"/>
      <c r="AO189" s="72"/>
      <c r="AP189" s="201"/>
      <c r="AQ189" s="72"/>
      <c r="AR189" s="201"/>
      <c r="AS189" s="72"/>
      <c r="AT189" s="226"/>
      <c r="AU189" s="72"/>
      <c r="AV189" s="230"/>
      <c r="AW189" s="71"/>
      <c r="AX189" s="72"/>
      <c r="AY189" s="201"/>
      <c r="AZ189" s="71"/>
      <c r="BA189" s="227"/>
      <c r="BB189" s="72"/>
      <c r="BC189" s="178"/>
    </row>
    <row r="190" ht="16.5" customHeight="1" outlineLevel="1">
      <c r="A190" s="178"/>
      <c r="B190" s="141" t="s">
        <v>1203</v>
      </c>
      <c r="C190" s="142">
        <v>46146.74779671297</v>
      </c>
      <c r="D190" s="72"/>
      <c r="E190" s="143" t="s">
        <v>7</v>
      </c>
      <c r="F190" s="71"/>
      <c r="G190" s="143" t="s">
        <v>78</v>
      </c>
      <c r="H190" s="71"/>
      <c r="I190" s="143" t="s">
        <v>650</v>
      </c>
      <c r="J190" s="71"/>
      <c r="K190" s="71"/>
      <c r="L190" s="71"/>
      <c r="M190" s="72"/>
      <c r="N190" s="198" t="s">
        <v>651</v>
      </c>
      <c r="O190" s="72"/>
      <c r="P190" s="199">
        <v>25000.0</v>
      </c>
      <c r="Q190" s="71"/>
      <c r="R190" s="200">
        <v>0.0</v>
      </c>
      <c r="S190" s="72"/>
      <c r="T190" s="201" t="s">
        <v>67</v>
      </c>
      <c r="U190" s="72"/>
      <c r="V190" s="202" t="s">
        <v>1888</v>
      </c>
      <c r="W190" s="71"/>
      <c r="X190" s="72"/>
      <c r="Y190" s="202" t="s">
        <v>74</v>
      </c>
      <c r="Z190" s="72"/>
      <c r="AA190" s="178"/>
      <c r="AB190" s="228"/>
      <c r="AC190" s="72"/>
      <c r="AD190" s="229"/>
      <c r="AE190" s="72"/>
      <c r="AF190" s="229"/>
      <c r="AG190" s="71"/>
      <c r="AH190" s="72"/>
      <c r="AI190" s="229"/>
      <c r="AJ190" s="71"/>
      <c r="AK190" s="72"/>
      <c r="AL190" s="229"/>
      <c r="AM190" s="72"/>
      <c r="AN190" s="201"/>
      <c r="AO190" s="72"/>
      <c r="AP190" s="201"/>
      <c r="AQ190" s="72"/>
      <c r="AR190" s="201"/>
      <c r="AS190" s="72"/>
      <c r="AT190" s="226"/>
      <c r="AU190" s="72"/>
      <c r="AV190" s="230"/>
      <c r="AW190" s="71"/>
      <c r="AX190" s="72"/>
      <c r="AY190" s="201"/>
      <c r="AZ190" s="71"/>
      <c r="BA190" s="227"/>
      <c r="BB190" s="72"/>
      <c r="BC190" s="178"/>
    </row>
    <row r="191" ht="16.5" customHeight="1" outlineLevel="1">
      <c r="A191" s="178"/>
      <c r="B191" s="141" t="s">
        <v>1204</v>
      </c>
      <c r="C191" s="142">
        <v>46146.74717728009</v>
      </c>
      <c r="D191" s="72"/>
      <c r="E191" s="143" t="s">
        <v>7</v>
      </c>
      <c r="F191" s="71"/>
      <c r="G191" s="143" t="s">
        <v>78</v>
      </c>
      <c r="H191" s="71"/>
      <c r="I191" s="143" t="s">
        <v>647</v>
      </c>
      <c r="J191" s="71"/>
      <c r="K191" s="71"/>
      <c r="L191" s="71"/>
      <c r="M191" s="72"/>
      <c r="N191" s="198" t="s">
        <v>648</v>
      </c>
      <c r="O191" s="72"/>
      <c r="P191" s="199">
        <v>25000.0</v>
      </c>
      <c r="Q191" s="71"/>
      <c r="R191" s="200">
        <v>0.0</v>
      </c>
      <c r="S191" s="72"/>
      <c r="T191" s="201" t="s">
        <v>67</v>
      </c>
      <c r="U191" s="72"/>
      <c r="V191" s="202" t="s">
        <v>1888</v>
      </c>
      <c r="W191" s="71"/>
      <c r="X191" s="72"/>
      <c r="Y191" s="202" t="s">
        <v>74</v>
      </c>
      <c r="Z191" s="72"/>
      <c r="AA191" s="178"/>
      <c r="AB191" s="228"/>
      <c r="AC191" s="72"/>
      <c r="AD191" s="229"/>
      <c r="AE191" s="72"/>
      <c r="AF191" s="229"/>
      <c r="AG191" s="71"/>
      <c r="AH191" s="72"/>
      <c r="AI191" s="229"/>
      <c r="AJ191" s="71"/>
      <c r="AK191" s="72"/>
      <c r="AL191" s="229"/>
      <c r="AM191" s="72"/>
      <c r="AN191" s="201"/>
      <c r="AO191" s="72"/>
      <c r="AP191" s="201"/>
      <c r="AQ191" s="72"/>
      <c r="AR191" s="201"/>
      <c r="AS191" s="72"/>
      <c r="AT191" s="226"/>
      <c r="AU191" s="72"/>
      <c r="AV191" s="230"/>
      <c r="AW191" s="71"/>
      <c r="AX191" s="72"/>
      <c r="AY191" s="201"/>
      <c r="AZ191" s="71"/>
      <c r="BA191" s="227"/>
      <c r="BB191" s="72"/>
      <c r="BC191" s="178"/>
    </row>
    <row r="192" ht="16.5" customHeight="1" outlineLevel="1">
      <c r="A192" s="178"/>
      <c r="B192" s="141" t="s">
        <v>1205</v>
      </c>
      <c r="C192" s="142">
        <v>46146.66905237269</v>
      </c>
      <c r="D192" s="72"/>
      <c r="E192" s="143" t="s">
        <v>7</v>
      </c>
      <c r="F192" s="71"/>
      <c r="G192" s="143" t="s">
        <v>78</v>
      </c>
      <c r="H192" s="71"/>
      <c r="I192" s="143" t="s">
        <v>1206</v>
      </c>
      <c r="J192" s="71"/>
      <c r="K192" s="71"/>
      <c r="L192" s="71"/>
      <c r="M192" s="72"/>
      <c r="N192" s="198" t="s">
        <v>1207</v>
      </c>
      <c r="O192" s="72"/>
      <c r="P192" s="199">
        <v>25000.0</v>
      </c>
      <c r="Q192" s="71"/>
      <c r="R192" s="200">
        <v>0.0</v>
      </c>
      <c r="S192" s="72"/>
      <c r="T192" s="201" t="s">
        <v>67</v>
      </c>
      <c r="U192" s="72"/>
      <c r="V192" s="202" t="s">
        <v>1888</v>
      </c>
      <c r="W192" s="71"/>
      <c r="X192" s="72"/>
      <c r="Y192" s="202" t="s">
        <v>74</v>
      </c>
      <c r="Z192" s="72"/>
      <c r="AA192" s="178"/>
      <c r="AB192" s="228"/>
      <c r="AC192" s="72"/>
      <c r="AD192" s="229"/>
      <c r="AE192" s="72"/>
      <c r="AF192" s="229"/>
      <c r="AG192" s="71"/>
      <c r="AH192" s="72"/>
      <c r="AI192" s="229"/>
      <c r="AJ192" s="71"/>
      <c r="AK192" s="72"/>
      <c r="AL192" s="229"/>
      <c r="AM192" s="72"/>
      <c r="AN192" s="201"/>
      <c r="AO192" s="72"/>
      <c r="AP192" s="201"/>
      <c r="AQ192" s="72"/>
      <c r="AR192" s="201"/>
      <c r="AS192" s="72"/>
      <c r="AT192" s="226"/>
      <c r="AU192" s="72"/>
      <c r="AV192" s="230"/>
      <c r="AW192" s="71"/>
      <c r="AX192" s="72"/>
      <c r="AY192" s="201"/>
      <c r="AZ192" s="71"/>
      <c r="BA192" s="227"/>
      <c r="BB192" s="72"/>
      <c r="BC192" s="178"/>
    </row>
    <row r="193" ht="16.5" customHeight="1" outlineLevel="1">
      <c r="A193" s="178"/>
      <c r="B193" s="141" t="s">
        <v>1208</v>
      </c>
      <c r="C193" s="142">
        <v>46146.668436990745</v>
      </c>
      <c r="D193" s="72"/>
      <c r="E193" s="143" t="s">
        <v>7</v>
      </c>
      <c r="F193" s="71"/>
      <c r="G193" s="143" t="s">
        <v>78</v>
      </c>
      <c r="H193" s="71"/>
      <c r="I193" s="143" t="s">
        <v>1209</v>
      </c>
      <c r="J193" s="71"/>
      <c r="K193" s="71"/>
      <c r="L193" s="71"/>
      <c r="M193" s="72"/>
      <c r="N193" s="198" t="s">
        <v>1210</v>
      </c>
      <c r="O193" s="72"/>
      <c r="P193" s="199">
        <v>25000.0</v>
      </c>
      <c r="Q193" s="71"/>
      <c r="R193" s="200">
        <v>0.0</v>
      </c>
      <c r="S193" s="72"/>
      <c r="T193" s="201" t="s">
        <v>75</v>
      </c>
      <c r="U193" s="72"/>
      <c r="V193" s="202" t="s">
        <v>1888</v>
      </c>
      <c r="W193" s="71"/>
      <c r="X193" s="72"/>
      <c r="Y193" s="202" t="s">
        <v>74</v>
      </c>
      <c r="Z193" s="72"/>
      <c r="AA193" s="178"/>
      <c r="AB193" s="228"/>
      <c r="AC193" s="72"/>
      <c r="AD193" s="229"/>
      <c r="AE193" s="72"/>
      <c r="AF193" s="229"/>
      <c r="AG193" s="71"/>
      <c r="AH193" s="72"/>
      <c r="AI193" s="229"/>
      <c r="AJ193" s="71"/>
      <c r="AK193" s="72"/>
      <c r="AL193" s="229"/>
      <c r="AM193" s="72"/>
      <c r="AN193" s="201"/>
      <c r="AO193" s="72"/>
      <c r="AP193" s="201"/>
      <c r="AQ193" s="72"/>
      <c r="AR193" s="201"/>
      <c r="AS193" s="72"/>
      <c r="AT193" s="226"/>
      <c r="AU193" s="72"/>
      <c r="AV193" s="230"/>
      <c r="AW193" s="71"/>
      <c r="AX193" s="72"/>
      <c r="AY193" s="201"/>
      <c r="AZ193" s="71"/>
      <c r="BA193" s="227"/>
      <c r="BB193" s="72"/>
      <c r="BC193" s="178"/>
    </row>
    <row r="194" ht="16.5" customHeight="1" outlineLevel="1">
      <c r="A194" s="178"/>
      <c r="B194" s="141" t="s">
        <v>1213</v>
      </c>
      <c r="C194" s="142">
        <v>46146.51677902778</v>
      </c>
      <c r="D194" s="72"/>
      <c r="E194" s="143" t="s">
        <v>7</v>
      </c>
      <c r="F194" s="71"/>
      <c r="G194" s="143" t="s">
        <v>196</v>
      </c>
      <c r="H194" s="71"/>
      <c r="I194" s="143" t="s">
        <v>771</v>
      </c>
      <c r="J194" s="71"/>
      <c r="K194" s="71"/>
      <c r="L194" s="71"/>
      <c r="M194" s="72"/>
      <c r="N194" s="198" t="s">
        <v>164</v>
      </c>
      <c r="O194" s="72"/>
      <c r="P194" s="199">
        <v>100000.0</v>
      </c>
      <c r="Q194" s="71"/>
      <c r="R194" s="200">
        <v>0.0</v>
      </c>
      <c r="S194" s="72"/>
      <c r="T194" s="201" t="s">
        <v>75</v>
      </c>
      <c r="U194" s="72"/>
      <c r="V194" s="202" t="s">
        <v>1888</v>
      </c>
      <c r="W194" s="71"/>
      <c r="X194" s="72"/>
      <c r="Y194" s="202" t="s">
        <v>74</v>
      </c>
      <c r="Z194" s="72"/>
      <c r="AA194" s="178"/>
      <c r="AB194" s="228"/>
      <c r="AC194" s="72"/>
      <c r="AD194" s="229"/>
      <c r="AE194" s="72"/>
      <c r="AF194" s="229"/>
      <c r="AG194" s="71"/>
      <c r="AH194" s="72"/>
      <c r="AI194" s="229"/>
      <c r="AJ194" s="71"/>
      <c r="AK194" s="72"/>
      <c r="AL194" s="229"/>
      <c r="AM194" s="72"/>
      <c r="AN194" s="201"/>
      <c r="AO194" s="72"/>
      <c r="AP194" s="201"/>
      <c r="AQ194" s="72"/>
      <c r="AR194" s="201"/>
      <c r="AS194" s="72"/>
      <c r="AT194" s="226"/>
      <c r="AU194" s="72"/>
      <c r="AV194" s="230"/>
      <c r="AW194" s="71"/>
      <c r="AX194" s="72"/>
      <c r="AY194" s="201"/>
      <c r="AZ194" s="71"/>
      <c r="BA194" s="227"/>
      <c r="BB194" s="72"/>
      <c r="BC194" s="178"/>
    </row>
    <row r="195" ht="16.5" customHeight="1" outlineLevel="1">
      <c r="A195" s="178"/>
      <c r="B195" s="141" t="s">
        <v>1214</v>
      </c>
      <c r="C195" s="142">
        <v>46146.51564050926</v>
      </c>
      <c r="D195" s="72"/>
      <c r="E195" s="143" t="s">
        <v>70</v>
      </c>
      <c r="F195" s="71"/>
      <c r="G195" s="143" t="s">
        <v>138</v>
      </c>
      <c r="H195" s="71"/>
      <c r="I195" s="143" t="s">
        <v>1215</v>
      </c>
      <c r="J195" s="71"/>
      <c r="K195" s="71"/>
      <c r="L195" s="71"/>
      <c r="M195" s="72"/>
      <c r="N195" s="198" t="s">
        <v>164</v>
      </c>
      <c r="O195" s="72"/>
      <c r="P195" s="199">
        <v>837500.0</v>
      </c>
      <c r="Q195" s="71"/>
      <c r="R195" s="200">
        <v>0.0</v>
      </c>
      <c r="S195" s="72"/>
      <c r="T195" s="201" t="s">
        <v>75</v>
      </c>
      <c r="U195" s="72"/>
      <c r="V195" s="202" t="s">
        <v>1888</v>
      </c>
      <c r="W195" s="71"/>
      <c r="X195" s="72"/>
      <c r="Y195" s="202" t="s">
        <v>74</v>
      </c>
      <c r="Z195" s="72"/>
      <c r="AA195" s="178"/>
      <c r="AB195" s="228"/>
      <c r="AC195" s="72"/>
      <c r="AD195" s="229"/>
      <c r="AE195" s="72"/>
      <c r="AF195" s="229"/>
      <c r="AG195" s="71"/>
      <c r="AH195" s="72"/>
      <c r="AI195" s="229"/>
      <c r="AJ195" s="71"/>
      <c r="AK195" s="72"/>
      <c r="AL195" s="229"/>
      <c r="AM195" s="72"/>
      <c r="AN195" s="201"/>
      <c r="AO195" s="72"/>
      <c r="AP195" s="201"/>
      <c r="AQ195" s="72"/>
      <c r="AR195" s="201"/>
      <c r="AS195" s="72"/>
      <c r="AT195" s="226"/>
      <c r="AU195" s="72"/>
      <c r="AV195" s="230"/>
      <c r="AW195" s="71"/>
      <c r="AX195" s="72"/>
      <c r="AY195" s="201"/>
      <c r="AZ195" s="71"/>
      <c r="BA195" s="227"/>
      <c r="BB195" s="72"/>
      <c r="BC195" s="178"/>
    </row>
    <row r="196" ht="16.5" customHeight="1" outlineLevel="1">
      <c r="A196" s="178"/>
      <c r="B196" s="141" t="s">
        <v>1224</v>
      </c>
      <c r="C196" s="142">
        <v>46146.35706715278</v>
      </c>
      <c r="D196" s="72"/>
      <c r="E196" s="143" t="s">
        <v>7</v>
      </c>
      <c r="F196" s="71"/>
      <c r="G196" s="143" t="s">
        <v>78</v>
      </c>
      <c r="H196" s="71"/>
      <c r="I196" s="143" t="s">
        <v>1225</v>
      </c>
      <c r="J196" s="71"/>
      <c r="K196" s="71"/>
      <c r="L196" s="71"/>
      <c r="M196" s="72"/>
      <c r="N196" s="198" t="s">
        <v>1226</v>
      </c>
      <c r="O196" s="72"/>
      <c r="P196" s="199">
        <v>25000.0</v>
      </c>
      <c r="Q196" s="71"/>
      <c r="R196" s="200">
        <v>0.0</v>
      </c>
      <c r="S196" s="72"/>
      <c r="T196" s="201" t="s">
        <v>75</v>
      </c>
      <c r="U196" s="72"/>
      <c r="V196" s="202" t="s">
        <v>1888</v>
      </c>
      <c r="W196" s="71"/>
      <c r="X196" s="72"/>
      <c r="Y196" s="202" t="s">
        <v>74</v>
      </c>
      <c r="Z196" s="72"/>
      <c r="AA196" s="178"/>
      <c r="AB196" s="228"/>
      <c r="AC196" s="72"/>
      <c r="AD196" s="229"/>
      <c r="AE196" s="72"/>
      <c r="AF196" s="229"/>
      <c r="AG196" s="71"/>
      <c r="AH196" s="72"/>
      <c r="AI196" s="229"/>
      <c r="AJ196" s="71"/>
      <c r="AK196" s="72"/>
      <c r="AL196" s="229"/>
      <c r="AM196" s="72"/>
      <c r="AN196" s="201"/>
      <c r="AO196" s="72"/>
      <c r="AP196" s="201"/>
      <c r="AQ196" s="72"/>
      <c r="AR196" s="201"/>
      <c r="AS196" s="72"/>
      <c r="AT196" s="226"/>
      <c r="AU196" s="72"/>
      <c r="AV196" s="230"/>
      <c r="AW196" s="71"/>
      <c r="AX196" s="72"/>
      <c r="AY196" s="201"/>
      <c r="AZ196" s="71"/>
      <c r="BA196" s="227"/>
      <c r="BB196" s="72"/>
      <c r="BC196" s="178"/>
    </row>
    <row r="197" ht="16.5" customHeight="1" outlineLevel="1">
      <c r="A197" s="178"/>
      <c r="B197" s="141" t="s">
        <v>1227</v>
      </c>
      <c r="C197" s="142">
        <v>46146.35615175926</v>
      </c>
      <c r="D197" s="72"/>
      <c r="E197" s="143" t="s">
        <v>7</v>
      </c>
      <c r="F197" s="71"/>
      <c r="G197" s="143" t="s">
        <v>78</v>
      </c>
      <c r="H197" s="71"/>
      <c r="I197" s="143" t="s">
        <v>1228</v>
      </c>
      <c r="J197" s="71"/>
      <c r="K197" s="71"/>
      <c r="L197" s="71"/>
      <c r="M197" s="72"/>
      <c r="N197" s="198" t="s">
        <v>1229</v>
      </c>
      <c r="O197" s="72"/>
      <c r="P197" s="199">
        <v>25000.0</v>
      </c>
      <c r="Q197" s="71"/>
      <c r="R197" s="200">
        <v>0.0</v>
      </c>
      <c r="S197" s="72"/>
      <c r="T197" s="201" t="s">
        <v>75</v>
      </c>
      <c r="U197" s="72"/>
      <c r="V197" s="202" t="s">
        <v>1888</v>
      </c>
      <c r="W197" s="71"/>
      <c r="X197" s="72"/>
      <c r="Y197" s="202" t="s">
        <v>74</v>
      </c>
      <c r="Z197" s="72"/>
      <c r="AA197" s="178"/>
      <c r="AB197" s="228"/>
      <c r="AC197" s="72"/>
      <c r="AD197" s="229"/>
      <c r="AE197" s="72"/>
      <c r="AF197" s="229"/>
      <c r="AG197" s="71"/>
      <c r="AH197" s="72"/>
      <c r="AI197" s="229"/>
      <c r="AJ197" s="71"/>
      <c r="AK197" s="72"/>
      <c r="AL197" s="229"/>
      <c r="AM197" s="72"/>
      <c r="AN197" s="201"/>
      <c r="AO197" s="72"/>
      <c r="AP197" s="201"/>
      <c r="AQ197" s="72"/>
      <c r="AR197" s="201"/>
      <c r="AS197" s="72"/>
      <c r="AT197" s="226"/>
      <c r="AU197" s="72"/>
      <c r="AV197" s="230"/>
      <c r="AW197" s="71"/>
      <c r="AX197" s="72"/>
      <c r="AY197" s="201"/>
      <c r="AZ197" s="71"/>
      <c r="BA197" s="227"/>
      <c r="BB197" s="72"/>
      <c r="BC197" s="178"/>
    </row>
    <row r="198" ht="16.5" customHeight="1" outlineLevel="1">
      <c r="A198" s="178"/>
      <c r="B198" s="141" t="s">
        <v>1230</v>
      </c>
      <c r="C198" s="142">
        <v>46146.355246481486</v>
      </c>
      <c r="D198" s="72"/>
      <c r="E198" s="143" t="s">
        <v>7</v>
      </c>
      <c r="F198" s="71"/>
      <c r="G198" s="143" t="s">
        <v>78</v>
      </c>
      <c r="H198" s="71"/>
      <c r="I198" s="143" t="s">
        <v>1231</v>
      </c>
      <c r="J198" s="71"/>
      <c r="K198" s="71"/>
      <c r="L198" s="71"/>
      <c r="M198" s="72"/>
      <c r="N198" s="198" t="s">
        <v>600</v>
      </c>
      <c r="O198" s="72"/>
      <c r="P198" s="199">
        <v>25000.0</v>
      </c>
      <c r="Q198" s="71"/>
      <c r="R198" s="200">
        <v>0.0</v>
      </c>
      <c r="S198" s="72"/>
      <c r="T198" s="201" t="s">
        <v>67</v>
      </c>
      <c r="U198" s="72"/>
      <c r="V198" s="202" t="s">
        <v>1888</v>
      </c>
      <c r="W198" s="71"/>
      <c r="X198" s="72"/>
      <c r="Y198" s="202" t="s">
        <v>74</v>
      </c>
      <c r="Z198" s="72"/>
      <c r="AA198" s="178"/>
      <c r="AB198" s="228"/>
      <c r="AC198" s="72"/>
      <c r="AD198" s="229"/>
      <c r="AE198" s="72"/>
      <c r="AF198" s="229"/>
      <c r="AG198" s="71"/>
      <c r="AH198" s="72"/>
      <c r="AI198" s="229"/>
      <c r="AJ198" s="71"/>
      <c r="AK198" s="72"/>
      <c r="AL198" s="229"/>
      <c r="AM198" s="72"/>
      <c r="AN198" s="201"/>
      <c r="AO198" s="72"/>
      <c r="AP198" s="201"/>
      <c r="AQ198" s="72"/>
      <c r="AR198" s="201"/>
      <c r="AS198" s="72"/>
      <c r="AT198" s="226"/>
      <c r="AU198" s="72"/>
      <c r="AV198" s="230"/>
      <c r="AW198" s="71"/>
      <c r="AX198" s="72"/>
      <c r="AY198" s="201"/>
      <c r="AZ198" s="71"/>
      <c r="BA198" s="227"/>
      <c r="BB198" s="72"/>
      <c r="BC198" s="178"/>
    </row>
    <row r="199" ht="16.5" customHeight="1" outlineLevel="1">
      <c r="A199" s="178"/>
      <c r="B199" s="141" t="s">
        <v>1232</v>
      </c>
      <c r="C199" s="142">
        <v>46146.339069340276</v>
      </c>
      <c r="D199" s="72"/>
      <c r="E199" s="143" t="s">
        <v>7</v>
      </c>
      <c r="F199" s="71"/>
      <c r="G199" s="143" t="s">
        <v>78</v>
      </c>
      <c r="H199" s="71"/>
      <c r="I199" s="143" t="s">
        <v>1233</v>
      </c>
      <c r="J199" s="71"/>
      <c r="K199" s="71"/>
      <c r="L199" s="71"/>
      <c r="M199" s="72"/>
      <c r="N199" s="198" t="s">
        <v>613</v>
      </c>
      <c r="O199" s="72"/>
      <c r="P199" s="199">
        <v>25000.0</v>
      </c>
      <c r="Q199" s="71"/>
      <c r="R199" s="200">
        <v>0.0</v>
      </c>
      <c r="S199" s="72"/>
      <c r="T199" s="201" t="s">
        <v>75</v>
      </c>
      <c r="U199" s="72"/>
      <c r="V199" s="202" t="s">
        <v>1888</v>
      </c>
      <c r="W199" s="71"/>
      <c r="X199" s="72"/>
      <c r="Y199" s="202" t="s">
        <v>74</v>
      </c>
      <c r="Z199" s="72"/>
      <c r="AA199" s="178"/>
      <c r="AB199" s="228"/>
      <c r="AC199" s="72"/>
      <c r="AD199" s="229"/>
      <c r="AE199" s="72"/>
      <c r="AF199" s="229"/>
      <c r="AG199" s="71"/>
      <c r="AH199" s="72"/>
      <c r="AI199" s="229"/>
      <c r="AJ199" s="71"/>
      <c r="AK199" s="72"/>
      <c r="AL199" s="229"/>
      <c r="AM199" s="72"/>
      <c r="AN199" s="201"/>
      <c r="AO199" s="72"/>
      <c r="AP199" s="201"/>
      <c r="AQ199" s="72"/>
      <c r="AR199" s="201"/>
      <c r="AS199" s="72"/>
      <c r="AT199" s="226"/>
      <c r="AU199" s="72"/>
      <c r="AV199" s="230"/>
      <c r="AW199" s="71"/>
      <c r="AX199" s="72"/>
      <c r="AY199" s="201"/>
      <c r="AZ199" s="71"/>
      <c r="BA199" s="227"/>
      <c r="BB199" s="72"/>
      <c r="BC199" s="178"/>
    </row>
    <row r="200" ht="16.5" customHeight="1" outlineLevel="1">
      <c r="A200" s="178"/>
      <c r="B200" s="141" t="s">
        <v>1234</v>
      </c>
      <c r="C200" s="142">
        <v>46146.33796936343</v>
      </c>
      <c r="D200" s="72"/>
      <c r="E200" s="143" t="s">
        <v>7</v>
      </c>
      <c r="F200" s="71"/>
      <c r="G200" s="143" t="s">
        <v>78</v>
      </c>
      <c r="H200" s="71"/>
      <c r="I200" s="143" t="s">
        <v>782</v>
      </c>
      <c r="J200" s="71"/>
      <c r="K200" s="71"/>
      <c r="L200" s="71"/>
      <c r="M200" s="72"/>
      <c r="N200" s="198" t="s">
        <v>783</v>
      </c>
      <c r="O200" s="72"/>
      <c r="P200" s="199">
        <v>25000.0</v>
      </c>
      <c r="Q200" s="71"/>
      <c r="R200" s="200">
        <v>0.0</v>
      </c>
      <c r="S200" s="72"/>
      <c r="T200" s="201" t="s">
        <v>75</v>
      </c>
      <c r="U200" s="72"/>
      <c r="V200" s="202" t="s">
        <v>1888</v>
      </c>
      <c r="W200" s="71"/>
      <c r="X200" s="72"/>
      <c r="Y200" s="202" t="s">
        <v>74</v>
      </c>
      <c r="Z200" s="72"/>
      <c r="AA200" s="178"/>
      <c r="AB200" s="228"/>
      <c r="AC200" s="72"/>
      <c r="AD200" s="229"/>
      <c r="AE200" s="72"/>
      <c r="AF200" s="229"/>
      <c r="AG200" s="71"/>
      <c r="AH200" s="72"/>
      <c r="AI200" s="229"/>
      <c r="AJ200" s="71"/>
      <c r="AK200" s="72"/>
      <c r="AL200" s="229"/>
      <c r="AM200" s="72"/>
      <c r="AN200" s="201"/>
      <c r="AO200" s="72"/>
      <c r="AP200" s="201"/>
      <c r="AQ200" s="72"/>
      <c r="AR200" s="201"/>
      <c r="AS200" s="72"/>
      <c r="AT200" s="226"/>
      <c r="AU200" s="72"/>
      <c r="AV200" s="230"/>
      <c r="AW200" s="71"/>
      <c r="AX200" s="72"/>
      <c r="AY200" s="201"/>
      <c r="AZ200" s="71"/>
      <c r="BA200" s="227"/>
      <c r="BB200" s="72"/>
      <c r="BC200" s="178"/>
    </row>
    <row r="201" ht="16.5" customHeight="1" outlineLevel="1">
      <c r="A201" s="178"/>
      <c r="B201" s="141" t="s">
        <v>1241</v>
      </c>
      <c r="C201" s="142">
        <v>46144.84832527778</v>
      </c>
      <c r="D201" s="72"/>
      <c r="E201" s="143" t="s">
        <v>7</v>
      </c>
      <c r="F201" s="71"/>
      <c r="G201" s="143" t="s">
        <v>196</v>
      </c>
      <c r="H201" s="71"/>
      <c r="I201" s="143" t="s">
        <v>771</v>
      </c>
      <c r="J201" s="71"/>
      <c r="K201" s="71"/>
      <c r="L201" s="71"/>
      <c r="M201" s="72"/>
      <c r="N201" s="198" t="s">
        <v>1242</v>
      </c>
      <c r="O201" s="72"/>
      <c r="P201" s="199">
        <v>64000.0</v>
      </c>
      <c r="Q201" s="71"/>
      <c r="R201" s="200">
        <v>0.0</v>
      </c>
      <c r="S201" s="72"/>
      <c r="T201" s="201" t="s">
        <v>67</v>
      </c>
      <c r="U201" s="72"/>
      <c r="V201" s="202" t="s">
        <v>1888</v>
      </c>
      <c r="W201" s="71"/>
      <c r="X201" s="72"/>
      <c r="Y201" s="202" t="s">
        <v>74</v>
      </c>
      <c r="Z201" s="72"/>
      <c r="AA201" s="178"/>
      <c r="AB201" s="228"/>
      <c r="AC201" s="72"/>
      <c r="AD201" s="229"/>
      <c r="AE201" s="72"/>
      <c r="AF201" s="229"/>
      <c r="AG201" s="71"/>
      <c r="AH201" s="72"/>
      <c r="AI201" s="229"/>
      <c r="AJ201" s="71"/>
      <c r="AK201" s="72"/>
      <c r="AL201" s="229"/>
      <c r="AM201" s="72"/>
      <c r="AN201" s="201"/>
      <c r="AO201" s="72"/>
      <c r="AP201" s="201"/>
      <c r="AQ201" s="72"/>
      <c r="AR201" s="201"/>
      <c r="AS201" s="72"/>
      <c r="AT201" s="226"/>
      <c r="AU201" s="72"/>
      <c r="AV201" s="230"/>
      <c r="AW201" s="71"/>
      <c r="AX201" s="72"/>
      <c r="AY201" s="201"/>
      <c r="AZ201" s="71"/>
      <c r="BA201" s="227"/>
      <c r="BB201" s="72"/>
      <c r="BC201" s="178"/>
    </row>
    <row r="202" ht="16.5" customHeight="1" outlineLevel="1">
      <c r="A202" s="178"/>
      <c r="B202" s="141" t="s">
        <v>1259</v>
      </c>
      <c r="C202" s="142">
        <v>46142.81393820602</v>
      </c>
      <c r="D202" s="72"/>
      <c r="E202" s="143" t="s">
        <v>7</v>
      </c>
      <c r="F202" s="71"/>
      <c r="G202" s="143" t="s">
        <v>78</v>
      </c>
      <c r="H202" s="71"/>
      <c r="I202" s="143" t="s">
        <v>1260</v>
      </c>
      <c r="J202" s="71"/>
      <c r="K202" s="71"/>
      <c r="L202" s="71"/>
      <c r="M202" s="72"/>
      <c r="N202" s="198" t="s">
        <v>477</v>
      </c>
      <c r="O202" s="72"/>
      <c r="P202" s="199">
        <v>25000.0</v>
      </c>
      <c r="Q202" s="71"/>
      <c r="R202" s="200">
        <v>0.0</v>
      </c>
      <c r="S202" s="72"/>
      <c r="T202" s="201" t="s">
        <v>75</v>
      </c>
      <c r="U202" s="72"/>
      <c r="V202" s="202" t="s">
        <v>1888</v>
      </c>
      <c r="W202" s="71"/>
      <c r="X202" s="72"/>
      <c r="Y202" s="202" t="s">
        <v>74</v>
      </c>
      <c r="Z202" s="72"/>
      <c r="AA202" s="178"/>
      <c r="AB202" s="228"/>
      <c r="AC202" s="72"/>
      <c r="AD202" s="229"/>
      <c r="AE202" s="72"/>
      <c r="AF202" s="229"/>
      <c r="AG202" s="71"/>
      <c r="AH202" s="72"/>
      <c r="AI202" s="229"/>
      <c r="AJ202" s="71"/>
      <c r="AK202" s="72"/>
      <c r="AL202" s="229"/>
      <c r="AM202" s="72"/>
      <c r="AN202" s="201"/>
      <c r="AO202" s="72"/>
      <c r="AP202" s="201"/>
      <c r="AQ202" s="72"/>
      <c r="AR202" s="201"/>
      <c r="AS202" s="72"/>
      <c r="AT202" s="226"/>
      <c r="AU202" s="72"/>
      <c r="AV202" s="230"/>
      <c r="AW202" s="71"/>
      <c r="AX202" s="72"/>
      <c r="AY202" s="201"/>
      <c r="AZ202" s="71"/>
      <c r="BA202" s="227"/>
      <c r="BB202" s="72"/>
      <c r="BC202" s="178"/>
    </row>
    <row r="203" ht="16.5" customHeight="1" outlineLevel="1">
      <c r="A203" s="178"/>
      <c r="B203" s="141" t="s">
        <v>1264</v>
      </c>
      <c r="C203" s="142">
        <v>46142.70428943287</v>
      </c>
      <c r="D203" s="72"/>
      <c r="E203" s="143" t="s">
        <v>7</v>
      </c>
      <c r="F203" s="71"/>
      <c r="G203" s="143" t="s">
        <v>78</v>
      </c>
      <c r="H203" s="71"/>
      <c r="I203" s="143" t="s">
        <v>716</v>
      </c>
      <c r="J203" s="71"/>
      <c r="K203" s="71"/>
      <c r="L203" s="71"/>
      <c r="M203" s="72"/>
      <c r="N203" s="198" t="s">
        <v>135</v>
      </c>
      <c r="O203" s="72"/>
      <c r="P203" s="199">
        <v>45000.0</v>
      </c>
      <c r="Q203" s="71"/>
      <c r="R203" s="200">
        <v>0.0</v>
      </c>
      <c r="S203" s="72"/>
      <c r="T203" s="201" t="s">
        <v>75</v>
      </c>
      <c r="U203" s="72"/>
      <c r="V203" s="202" t="s">
        <v>1888</v>
      </c>
      <c r="W203" s="71"/>
      <c r="X203" s="72"/>
      <c r="Y203" s="202" t="s">
        <v>74</v>
      </c>
      <c r="Z203" s="72"/>
      <c r="AA203" s="178"/>
      <c r="AB203" s="228"/>
      <c r="AC203" s="72"/>
      <c r="AD203" s="229"/>
      <c r="AE203" s="72"/>
      <c r="AF203" s="229"/>
      <c r="AG203" s="71"/>
      <c r="AH203" s="72"/>
      <c r="AI203" s="229"/>
      <c r="AJ203" s="71"/>
      <c r="AK203" s="72"/>
      <c r="AL203" s="229"/>
      <c r="AM203" s="72"/>
      <c r="AN203" s="201"/>
      <c r="AO203" s="72"/>
      <c r="AP203" s="201"/>
      <c r="AQ203" s="72"/>
      <c r="AR203" s="201"/>
      <c r="AS203" s="72"/>
      <c r="AT203" s="226"/>
      <c r="AU203" s="72"/>
      <c r="AV203" s="230"/>
      <c r="AW203" s="71"/>
      <c r="AX203" s="72"/>
      <c r="AY203" s="201"/>
      <c r="AZ203" s="71"/>
      <c r="BA203" s="227"/>
      <c r="BB203" s="72"/>
      <c r="BC203" s="178"/>
    </row>
    <row r="204" ht="16.5" customHeight="1" outlineLevel="1">
      <c r="A204" s="178"/>
      <c r="B204" s="141" t="s">
        <v>1265</v>
      </c>
      <c r="C204" s="142">
        <v>46141.7579172338</v>
      </c>
      <c r="D204" s="72"/>
      <c r="E204" s="143" t="s">
        <v>7</v>
      </c>
      <c r="F204" s="71"/>
      <c r="G204" s="143" t="s">
        <v>78</v>
      </c>
      <c r="H204" s="71"/>
      <c r="I204" s="143" t="s">
        <v>1266</v>
      </c>
      <c r="J204" s="71"/>
      <c r="K204" s="71"/>
      <c r="L204" s="71"/>
      <c r="M204" s="72"/>
      <c r="N204" s="198" t="s">
        <v>1267</v>
      </c>
      <c r="O204" s="72"/>
      <c r="P204" s="199">
        <v>25000.0</v>
      </c>
      <c r="Q204" s="71"/>
      <c r="R204" s="200">
        <v>0.0</v>
      </c>
      <c r="S204" s="72"/>
      <c r="T204" s="201" t="s">
        <v>75</v>
      </c>
      <c r="U204" s="72"/>
      <c r="V204" s="202" t="s">
        <v>1888</v>
      </c>
      <c r="W204" s="71"/>
      <c r="X204" s="72"/>
      <c r="Y204" s="202" t="s">
        <v>74</v>
      </c>
      <c r="Z204" s="72"/>
      <c r="AA204" s="178"/>
      <c r="AB204" s="228"/>
      <c r="AC204" s="72"/>
      <c r="AD204" s="229"/>
      <c r="AE204" s="72"/>
      <c r="AF204" s="229"/>
      <c r="AG204" s="71"/>
      <c r="AH204" s="72"/>
      <c r="AI204" s="229"/>
      <c r="AJ204" s="71"/>
      <c r="AK204" s="72"/>
      <c r="AL204" s="229"/>
      <c r="AM204" s="72"/>
      <c r="AN204" s="201"/>
      <c r="AO204" s="72"/>
      <c r="AP204" s="201"/>
      <c r="AQ204" s="72"/>
      <c r="AR204" s="201"/>
      <c r="AS204" s="72"/>
      <c r="AT204" s="226"/>
      <c r="AU204" s="72"/>
      <c r="AV204" s="230"/>
      <c r="AW204" s="71"/>
      <c r="AX204" s="72"/>
      <c r="AY204" s="201"/>
      <c r="AZ204" s="71"/>
      <c r="BA204" s="227"/>
      <c r="BB204" s="72"/>
      <c r="BC204" s="178"/>
    </row>
    <row r="205" ht="16.5" customHeight="1" outlineLevel="1">
      <c r="A205" s="178"/>
      <c r="B205" s="141" t="s">
        <v>1268</v>
      </c>
      <c r="C205" s="142">
        <v>46141.756941886575</v>
      </c>
      <c r="D205" s="72"/>
      <c r="E205" s="143" t="s">
        <v>7</v>
      </c>
      <c r="F205" s="71"/>
      <c r="G205" s="143" t="s">
        <v>78</v>
      </c>
      <c r="H205" s="71"/>
      <c r="I205" s="143" t="s">
        <v>704</v>
      </c>
      <c r="J205" s="71"/>
      <c r="K205" s="71"/>
      <c r="L205" s="71"/>
      <c r="M205" s="72"/>
      <c r="N205" s="198" t="s">
        <v>180</v>
      </c>
      <c r="O205" s="72"/>
      <c r="P205" s="199">
        <v>25000.0</v>
      </c>
      <c r="Q205" s="71"/>
      <c r="R205" s="200">
        <v>0.0</v>
      </c>
      <c r="S205" s="72"/>
      <c r="T205" s="201" t="s">
        <v>67</v>
      </c>
      <c r="U205" s="72"/>
      <c r="V205" s="202" t="s">
        <v>1888</v>
      </c>
      <c r="W205" s="71"/>
      <c r="X205" s="72"/>
      <c r="Y205" s="202" t="s">
        <v>74</v>
      </c>
      <c r="Z205" s="72"/>
      <c r="AA205" s="178"/>
      <c r="AB205" s="228"/>
      <c r="AC205" s="72"/>
      <c r="AD205" s="229"/>
      <c r="AE205" s="72"/>
      <c r="AF205" s="229"/>
      <c r="AG205" s="71"/>
      <c r="AH205" s="72"/>
      <c r="AI205" s="229"/>
      <c r="AJ205" s="71"/>
      <c r="AK205" s="72"/>
      <c r="AL205" s="229"/>
      <c r="AM205" s="72"/>
      <c r="AN205" s="201"/>
      <c r="AO205" s="72"/>
      <c r="AP205" s="201"/>
      <c r="AQ205" s="72"/>
      <c r="AR205" s="201"/>
      <c r="AS205" s="72"/>
      <c r="AT205" s="226"/>
      <c r="AU205" s="72"/>
      <c r="AV205" s="230"/>
      <c r="AW205" s="71"/>
      <c r="AX205" s="72"/>
      <c r="AY205" s="201"/>
      <c r="AZ205" s="71"/>
      <c r="BA205" s="227"/>
      <c r="BB205" s="72"/>
      <c r="BC205" s="178"/>
    </row>
    <row r="206" ht="16.5" customHeight="1" outlineLevel="1">
      <c r="A206" s="178"/>
      <c r="B206" s="141" t="s">
        <v>1292</v>
      </c>
      <c r="C206" s="142">
        <v>46139.836947118056</v>
      </c>
      <c r="D206" s="72"/>
      <c r="E206" s="143" t="s">
        <v>7</v>
      </c>
      <c r="F206" s="71"/>
      <c r="G206" s="143" t="s">
        <v>78</v>
      </c>
      <c r="H206" s="71"/>
      <c r="I206" s="143" t="s">
        <v>1293</v>
      </c>
      <c r="J206" s="71"/>
      <c r="K206" s="71"/>
      <c r="L206" s="71"/>
      <c r="M206" s="72"/>
      <c r="N206" s="198" t="s">
        <v>1294</v>
      </c>
      <c r="O206" s="72"/>
      <c r="P206" s="199">
        <v>25000.0</v>
      </c>
      <c r="Q206" s="71"/>
      <c r="R206" s="200">
        <v>0.0</v>
      </c>
      <c r="S206" s="72"/>
      <c r="T206" s="201" t="s">
        <v>67</v>
      </c>
      <c r="U206" s="72"/>
      <c r="V206" s="202" t="s">
        <v>1888</v>
      </c>
      <c r="W206" s="71"/>
      <c r="X206" s="72"/>
      <c r="Y206" s="202" t="s">
        <v>74</v>
      </c>
      <c r="Z206" s="72"/>
      <c r="AA206" s="178"/>
      <c r="AB206" s="228"/>
      <c r="AC206" s="72"/>
      <c r="AD206" s="229"/>
      <c r="AE206" s="72"/>
      <c r="AF206" s="229"/>
      <c r="AG206" s="71"/>
      <c r="AH206" s="72"/>
      <c r="AI206" s="229"/>
      <c r="AJ206" s="71"/>
      <c r="AK206" s="72"/>
      <c r="AL206" s="229"/>
      <c r="AM206" s="72"/>
      <c r="AN206" s="201"/>
      <c r="AO206" s="72"/>
      <c r="AP206" s="201"/>
      <c r="AQ206" s="72"/>
      <c r="AR206" s="201"/>
      <c r="AS206" s="72"/>
      <c r="AT206" s="226"/>
      <c r="AU206" s="72"/>
      <c r="AV206" s="230"/>
      <c r="AW206" s="71"/>
      <c r="AX206" s="72"/>
      <c r="AY206" s="201"/>
      <c r="AZ206" s="71"/>
      <c r="BA206" s="227"/>
      <c r="BB206" s="72"/>
      <c r="BC206" s="178"/>
    </row>
    <row r="207" ht="16.5" customHeight="1" outlineLevel="1">
      <c r="A207" s="178"/>
      <c r="B207" s="141" t="s">
        <v>1333</v>
      </c>
      <c r="C207" s="142">
        <v>46135.81493418981</v>
      </c>
      <c r="D207" s="72"/>
      <c r="E207" s="143" t="s">
        <v>7</v>
      </c>
      <c r="F207" s="71"/>
      <c r="G207" s="143" t="s">
        <v>78</v>
      </c>
      <c r="H207" s="71"/>
      <c r="I207" s="143" t="s">
        <v>1334</v>
      </c>
      <c r="J207" s="71"/>
      <c r="K207" s="71"/>
      <c r="L207" s="71"/>
      <c r="M207" s="72"/>
      <c r="N207" s="198" t="s">
        <v>1335</v>
      </c>
      <c r="O207" s="72"/>
      <c r="P207" s="199">
        <v>25000.0</v>
      </c>
      <c r="Q207" s="71"/>
      <c r="R207" s="200">
        <v>0.0</v>
      </c>
      <c r="S207" s="72"/>
      <c r="T207" s="201" t="s">
        <v>75</v>
      </c>
      <c r="U207" s="72"/>
      <c r="V207" s="202" t="s">
        <v>1888</v>
      </c>
      <c r="W207" s="71"/>
      <c r="X207" s="72"/>
      <c r="Y207" s="202" t="s">
        <v>74</v>
      </c>
      <c r="Z207" s="72"/>
      <c r="AA207" s="178"/>
      <c r="AB207" s="228"/>
      <c r="AC207" s="72"/>
      <c r="AD207" s="229"/>
      <c r="AE207" s="72"/>
      <c r="AF207" s="229"/>
      <c r="AG207" s="71"/>
      <c r="AH207" s="72"/>
      <c r="AI207" s="229"/>
      <c r="AJ207" s="71"/>
      <c r="AK207" s="72"/>
      <c r="AL207" s="229"/>
      <c r="AM207" s="72"/>
      <c r="AN207" s="201"/>
      <c r="AO207" s="72"/>
      <c r="AP207" s="201"/>
      <c r="AQ207" s="72"/>
      <c r="AR207" s="201"/>
      <c r="AS207" s="72"/>
      <c r="AT207" s="226"/>
      <c r="AU207" s="72"/>
      <c r="AV207" s="230"/>
      <c r="AW207" s="71"/>
      <c r="AX207" s="72"/>
      <c r="AY207" s="201"/>
      <c r="AZ207" s="71"/>
      <c r="BA207" s="227"/>
      <c r="BB207" s="72"/>
      <c r="BC207" s="178"/>
    </row>
    <row r="208" ht="16.5" customHeight="1" outlineLevel="1">
      <c r="A208" s="178"/>
      <c r="B208" s="141" t="s">
        <v>1340</v>
      </c>
      <c r="C208" s="142">
        <v>46134.82482679398</v>
      </c>
      <c r="D208" s="72"/>
      <c r="E208" s="143" t="s">
        <v>7</v>
      </c>
      <c r="F208" s="71"/>
      <c r="G208" s="143" t="s">
        <v>78</v>
      </c>
      <c r="H208" s="71"/>
      <c r="I208" s="143" t="s">
        <v>638</v>
      </c>
      <c r="J208" s="71"/>
      <c r="K208" s="71"/>
      <c r="L208" s="71"/>
      <c r="M208" s="72"/>
      <c r="N208" s="198" t="s">
        <v>1341</v>
      </c>
      <c r="O208" s="72"/>
      <c r="P208" s="199">
        <v>25000.0</v>
      </c>
      <c r="Q208" s="71"/>
      <c r="R208" s="200">
        <v>0.0</v>
      </c>
      <c r="S208" s="72"/>
      <c r="T208" s="201" t="s">
        <v>67</v>
      </c>
      <c r="U208" s="72"/>
      <c r="V208" s="202" t="s">
        <v>1888</v>
      </c>
      <c r="W208" s="71"/>
      <c r="X208" s="72"/>
      <c r="Y208" s="202" t="s">
        <v>74</v>
      </c>
      <c r="Z208" s="72"/>
      <c r="AA208" s="178"/>
      <c r="AB208" s="228"/>
      <c r="AC208" s="72"/>
      <c r="AD208" s="229"/>
      <c r="AE208" s="72"/>
      <c r="AF208" s="229"/>
      <c r="AG208" s="71"/>
      <c r="AH208" s="72"/>
      <c r="AI208" s="229"/>
      <c r="AJ208" s="71"/>
      <c r="AK208" s="72"/>
      <c r="AL208" s="229"/>
      <c r="AM208" s="72"/>
      <c r="AN208" s="201"/>
      <c r="AO208" s="72"/>
      <c r="AP208" s="201"/>
      <c r="AQ208" s="72"/>
      <c r="AR208" s="201"/>
      <c r="AS208" s="72"/>
      <c r="AT208" s="226"/>
      <c r="AU208" s="72"/>
      <c r="AV208" s="230"/>
      <c r="AW208" s="71"/>
      <c r="AX208" s="72"/>
      <c r="AY208" s="201"/>
      <c r="AZ208" s="71"/>
      <c r="BA208" s="227"/>
      <c r="BB208" s="72"/>
      <c r="BC208" s="178"/>
    </row>
    <row r="209" ht="16.5" customHeight="1" outlineLevel="1">
      <c r="A209" s="178"/>
      <c r="B209" s="141" t="s">
        <v>1342</v>
      </c>
      <c r="C209" s="142">
        <v>46134.823184583336</v>
      </c>
      <c r="D209" s="72"/>
      <c r="E209" s="143" t="s">
        <v>7</v>
      </c>
      <c r="F209" s="71"/>
      <c r="G209" s="143" t="s">
        <v>78</v>
      </c>
      <c r="H209" s="71"/>
      <c r="I209" s="143" t="s">
        <v>1343</v>
      </c>
      <c r="J209" s="71"/>
      <c r="K209" s="71"/>
      <c r="L209" s="71"/>
      <c r="M209" s="72"/>
      <c r="N209" s="198" t="s">
        <v>294</v>
      </c>
      <c r="O209" s="72"/>
      <c r="P209" s="199">
        <v>25000.0</v>
      </c>
      <c r="Q209" s="71"/>
      <c r="R209" s="200">
        <v>0.0</v>
      </c>
      <c r="S209" s="72"/>
      <c r="T209" s="201" t="s">
        <v>75</v>
      </c>
      <c r="U209" s="72"/>
      <c r="V209" s="202" t="s">
        <v>1888</v>
      </c>
      <c r="W209" s="71"/>
      <c r="X209" s="72"/>
      <c r="Y209" s="202" t="s">
        <v>74</v>
      </c>
      <c r="Z209" s="72"/>
      <c r="AA209" s="178"/>
      <c r="AB209" s="228"/>
      <c r="AC209" s="72"/>
      <c r="AD209" s="229"/>
      <c r="AE209" s="72"/>
      <c r="AF209" s="229"/>
      <c r="AG209" s="71"/>
      <c r="AH209" s="72"/>
      <c r="AI209" s="229"/>
      <c r="AJ209" s="71"/>
      <c r="AK209" s="72"/>
      <c r="AL209" s="229"/>
      <c r="AM209" s="72"/>
      <c r="AN209" s="201"/>
      <c r="AO209" s="72"/>
      <c r="AP209" s="201"/>
      <c r="AQ209" s="72"/>
      <c r="AR209" s="201"/>
      <c r="AS209" s="72"/>
      <c r="AT209" s="226"/>
      <c r="AU209" s="72"/>
      <c r="AV209" s="230"/>
      <c r="AW209" s="71"/>
      <c r="AX209" s="72"/>
      <c r="AY209" s="201"/>
      <c r="AZ209" s="71"/>
      <c r="BA209" s="227"/>
      <c r="BB209" s="72"/>
      <c r="BC209" s="178"/>
    </row>
    <row r="210" ht="16.5" customHeight="1" outlineLevel="1">
      <c r="A210" s="178"/>
      <c r="B210" s="141" t="s">
        <v>1352</v>
      </c>
      <c r="C210" s="142">
        <v>46132.838198240745</v>
      </c>
      <c r="D210" s="72"/>
      <c r="E210" s="143" t="s">
        <v>7</v>
      </c>
      <c r="F210" s="71"/>
      <c r="G210" s="143" t="s">
        <v>78</v>
      </c>
      <c r="H210" s="71"/>
      <c r="I210" s="143" t="s">
        <v>1353</v>
      </c>
      <c r="J210" s="71"/>
      <c r="K210" s="71"/>
      <c r="L210" s="71"/>
      <c r="M210" s="72"/>
      <c r="N210" s="198" t="s">
        <v>356</v>
      </c>
      <c r="O210" s="72"/>
      <c r="P210" s="199">
        <v>25000.0</v>
      </c>
      <c r="Q210" s="71"/>
      <c r="R210" s="200">
        <v>0.0</v>
      </c>
      <c r="S210" s="72"/>
      <c r="T210" s="201" t="s">
        <v>75</v>
      </c>
      <c r="U210" s="72"/>
      <c r="V210" s="202" t="s">
        <v>1888</v>
      </c>
      <c r="W210" s="71"/>
      <c r="X210" s="72"/>
      <c r="Y210" s="202" t="s">
        <v>74</v>
      </c>
      <c r="Z210" s="72"/>
      <c r="AA210" s="178"/>
      <c r="AB210" s="228"/>
      <c r="AC210" s="72"/>
      <c r="AD210" s="229"/>
      <c r="AE210" s="72"/>
      <c r="AF210" s="229"/>
      <c r="AG210" s="71"/>
      <c r="AH210" s="72"/>
      <c r="AI210" s="229"/>
      <c r="AJ210" s="71"/>
      <c r="AK210" s="72"/>
      <c r="AL210" s="229"/>
      <c r="AM210" s="72"/>
      <c r="AN210" s="201"/>
      <c r="AO210" s="72"/>
      <c r="AP210" s="201"/>
      <c r="AQ210" s="72"/>
      <c r="AR210" s="201"/>
      <c r="AS210" s="72"/>
      <c r="AT210" s="226"/>
      <c r="AU210" s="72"/>
      <c r="AV210" s="230"/>
      <c r="AW210" s="71"/>
      <c r="AX210" s="72"/>
      <c r="AY210" s="201"/>
      <c r="AZ210" s="71"/>
      <c r="BA210" s="227"/>
      <c r="BB210" s="72"/>
      <c r="BC210" s="178"/>
    </row>
    <row r="211" ht="16.5" customHeight="1" outlineLevel="1">
      <c r="A211" s="178"/>
      <c r="B211" s="141" t="s">
        <v>1402</v>
      </c>
      <c r="C211" s="142">
        <v>46128.66927648148</v>
      </c>
      <c r="D211" s="72"/>
      <c r="E211" s="143" t="s">
        <v>7</v>
      </c>
      <c r="F211" s="71"/>
      <c r="G211" s="143" t="s">
        <v>78</v>
      </c>
      <c r="H211" s="71"/>
      <c r="I211" s="143" t="s">
        <v>894</v>
      </c>
      <c r="J211" s="71"/>
      <c r="K211" s="71"/>
      <c r="L211" s="71"/>
      <c r="M211" s="72"/>
      <c r="N211" s="198" t="s">
        <v>283</v>
      </c>
      <c r="O211" s="72"/>
      <c r="P211" s="199">
        <v>25000.0</v>
      </c>
      <c r="Q211" s="71"/>
      <c r="R211" s="200">
        <v>0.0</v>
      </c>
      <c r="S211" s="72"/>
      <c r="T211" s="201" t="s">
        <v>67</v>
      </c>
      <c r="U211" s="72"/>
      <c r="V211" s="202" t="s">
        <v>1888</v>
      </c>
      <c r="W211" s="71"/>
      <c r="X211" s="72"/>
      <c r="Y211" s="202" t="s">
        <v>74</v>
      </c>
      <c r="Z211" s="72"/>
      <c r="AA211" s="178"/>
      <c r="AB211" s="228"/>
      <c r="AC211" s="72"/>
      <c r="AD211" s="229"/>
      <c r="AE211" s="72"/>
      <c r="AF211" s="229"/>
      <c r="AG211" s="71"/>
      <c r="AH211" s="72"/>
      <c r="AI211" s="229"/>
      <c r="AJ211" s="71"/>
      <c r="AK211" s="72"/>
      <c r="AL211" s="229"/>
      <c r="AM211" s="72"/>
      <c r="AN211" s="201"/>
      <c r="AO211" s="72"/>
      <c r="AP211" s="201"/>
      <c r="AQ211" s="72"/>
      <c r="AR211" s="201"/>
      <c r="AS211" s="72"/>
      <c r="AT211" s="226"/>
      <c r="AU211" s="72"/>
      <c r="AV211" s="230"/>
      <c r="AW211" s="71"/>
      <c r="AX211" s="72"/>
      <c r="AY211" s="201"/>
      <c r="AZ211" s="71"/>
      <c r="BA211" s="227"/>
      <c r="BB211" s="72"/>
      <c r="BC211" s="178"/>
    </row>
    <row r="212" ht="16.5" customHeight="1" outlineLevel="1">
      <c r="A212" s="178"/>
      <c r="B212" s="141" t="s">
        <v>1403</v>
      </c>
      <c r="C212" s="142">
        <v>46128.66476597222</v>
      </c>
      <c r="D212" s="72"/>
      <c r="E212" s="143" t="s">
        <v>7</v>
      </c>
      <c r="F212" s="71"/>
      <c r="G212" s="143" t="s">
        <v>78</v>
      </c>
      <c r="H212" s="71"/>
      <c r="I212" s="143" t="s">
        <v>892</v>
      </c>
      <c r="J212" s="71"/>
      <c r="K212" s="71"/>
      <c r="L212" s="71"/>
      <c r="M212" s="72"/>
      <c r="N212" s="198" t="s">
        <v>280</v>
      </c>
      <c r="O212" s="72"/>
      <c r="P212" s="199">
        <v>25000.0</v>
      </c>
      <c r="Q212" s="71"/>
      <c r="R212" s="200">
        <v>0.0</v>
      </c>
      <c r="S212" s="72"/>
      <c r="T212" s="201" t="s">
        <v>67</v>
      </c>
      <c r="U212" s="72"/>
      <c r="V212" s="202" t="s">
        <v>1888</v>
      </c>
      <c r="W212" s="71"/>
      <c r="X212" s="72"/>
      <c r="Y212" s="202" t="s">
        <v>74</v>
      </c>
      <c r="Z212" s="72"/>
      <c r="AA212" s="178"/>
      <c r="AB212" s="228"/>
      <c r="AC212" s="72"/>
      <c r="AD212" s="229"/>
      <c r="AE212" s="72"/>
      <c r="AF212" s="229"/>
      <c r="AG212" s="71"/>
      <c r="AH212" s="72"/>
      <c r="AI212" s="229"/>
      <c r="AJ212" s="71"/>
      <c r="AK212" s="72"/>
      <c r="AL212" s="229"/>
      <c r="AM212" s="72"/>
      <c r="AN212" s="201"/>
      <c r="AO212" s="72"/>
      <c r="AP212" s="201"/>
      <c r="AQ212" s="72"/>
      <c r="AR212" s="201"/>
      <c r="AS212" s="72"/>
      <c r="AT212" s="226"/>
      <c r="AU212" s="72"/>
      <c r="AV212" s="230"/>
      <c r="AW212" s="71"/>
      <c r="AX212" s="72"/>
      <c r="AY212" s="201"/>
      <c r="AZ212" s="71"/>
      <c r="BA212" s="227"/>
      <c r="BB212" s="72"/>
      <c r="BC212" s="178"/>
    </row>
    <row r="213" ht="16.5" customHeight="1" outlineLevel="1">
      <c r="A213" s="178"/>
      <c r="B213" s="141" t="s">
        <v>1404</v>
      </c>
      <c r="C213" s="142">
        <v>46127.79319020834</v>
      </c>
      <c r="D213" s="72"/>
      <c r="E213" s="143" t="s">
        <v>7</v>
      </c>
      <c r="F213" s="71"/>
      <c r="G213" s="143" t="s">
        <v>78</v>
      </c>
      <c r="H213" s="71"/>
      <c r="I213" s="143" t="s">
        <v>1405</v>
      </c>
      <c r="J213" s="71"/>
      <c r="K213" s="71"/>
      <c r="L213" s="71"/>
      <c r="M213" s="72"/>
      <c r="N213" s="198" t="s">
        <v>1406</v>
      </c>
      <c r="O213" s="72"/>
      <c r="P213" s="199">
        <v>25000.0</v>
      </c>
      <c r="Q213" s="71"/>
      <c r="R213" s="200">
        <v>0.0</v>
      </c>
      <c r="S213" s="72"/>
      <c r="T213" s="201" t="s">
        <v>67</v>
      </c>
      <c r="U213" s="72"/>
      <c r="V213" s="202" t="s">
        <v>1888</v>
      </c>
      <c r="W213" s="71"/>
      <c r="X213" s="72"/>
      <c r="Y213" s="202" t="s">
        <v>74</v>
      </c>
      <c r="Z213" s="72"/>
      <c r="AA213" s="178"/>
      <c r="AB213" s="228"/>
      <c r="AC213" s="72"/>
      <c r="AD213" s="229"/>
      <c r="AE213" s="72"/>
      <c r="AF213" s="229"/>
      <c r="AG213" s="71"/>
      <c r="AH213" s="72"/>
      <c r="AI213" s="229"/>
      <c r="AJ213" s="71"/>
      <c r="AK213" s="72"/>
      <c r="AL213" s="229"/>
      <c r="AM213" s="72"/>
      <c r="AN213" s="201"/>
      <c r="AO213" s="72"/>
      <c r="AP213" s="201"/>
      <c r="AQ213" s="72"/>
      <c r="AR213" s="201"/>
      <c r="AS213" s="72"/>
      <c r="AT213" s="226"/>
      <c r="AU213" s="72"/>
      <c r="AV213" s="230"/>
      <c r="AW213" s="71"/>
      <c r="AX213" s="72"/>
      <c r="AY213" s="201"/>
      <c r="AZ213" s="71"/>
      <c r="BA213" s="227"/>
      <c r="BB213" s="72"/>
      <c r="BC213" s="178"/>
    </row>
    <row r="214" ht="16.5" customHeight="1" outlineLevel="1">
      <c r="A214" s="178"/>
      <c r="B214" s="141" t="s">
        <v>1425</v>
      </c>
      <c r="C214" s="142">
        <v>46126.66947607639</v>
      </c>
      <c r="D214" s="72"/>
      <c r="E214" s="143" t="s">
        <v>7</v>
      </c>
      <c r="F214" s="71"/>
      <c r="G214" s="143" t="s">
        <v>78</v>
      </c>
      <c r="H214" s="71"/>
      <c r="I214" s="143" t="s">
        <v>1426</v>
      </c>
      <c r="J214" s="71"/>
      <c r="K214" s="71"/>
      <c r="L214" s="71"/>
      <c r="M214" s="72"/>
      <c r="N214" s="198" t="s">
        <v>1427</v>
      </c>
      <c r="O214" s="72"/>
      <c r="P214" s="199">
        <v>25000.0</v>
      </c>
      <c r="Q214" s="71"/>
      <c r="R214" s="200">
        <v>0.0</v>
      </c>
      <c r="S214" s="72"/>
      <c r="T214" s="201" t="s">
        <v>67</v>
      </c>
      <c r="U214" s="72"/>
      <c r="V214" s="202" t="s">
        <v>1888</v>
      </c>
      <c r="W214" s="71"/>
      <c r="X214" s="72"/>
      <c r="Y214" s="202" t="s">
        <v>74</v>
      </c>
      <c r="Z214" s="72"/>
      <c r="AA214" s="178"/>
      <c r="AB214" s="228"/>
      <c r="AC214" s="72"/>
      <c r="AD214" s="229"/>
      <c r="AE214" s="72"/>
      <c r="AF214" s="229"/>
      <c r="AG214" s="71"/>
      <c r="AH214" s="72"/>
      <c r="AI214" s="229"/>
      <c r="AJ214" s="71"/>
      <c r="AK214" s="72"/>
      <c r="AL214" s="229"/>
      <c r="AM214" s="72"/>
      <c r="AN214" s="201"/>
      <c r="AO214" s="72"/>
      <c r="AP214" s="201"/>
      <c r="AQ214" s="72"/>
      <c r="AR214" s="201"/>
      <c r="AS214" s="72"/>
      <c r="AT214" s="226"/>
      <c r="AU214" s="72"/>
      <c r="AV214" s="230"/>
      <c r="AW214" s="71"/>
      <c r="AX214" s="72"/>
      <c r="AY214" s="201"/>
      <c r="AZ214" s="71"/>
      <c r="BA214" s="227"/>
      <c r="BB214" s="72"/>
      <c r="BC214" s="178"/>
    </row>
    <row r="215" ht="16.5" customHeight="1" outlineLevel="1">
      <c r="A215" s="178"/>
      <c r="B215" s="141" t="s">
        <v>1428</v>
      </c>
      <c r="C215" s="142">
        <v>46126.66798221065</v>
      </c>
      <c r="D215" s="72"/>
      <c r="E215" s="143" t="s">
        <v>7</v>
      </c>
      <c r="F215" s="71"/>
      <c r="G215" s="143" t="s">
        <v>78</v>
      </c>
      <c r="H215" s="71"/>
      <c r="I215" s="143" t="s">
        <v>713</v>
      </c>
      <c r="J215" s="71"/>
      <c r="K215" s="71"/>
      <c r="L215" s="71"/>
      <c r="M215" s="72"/>
      <c r="N215" s="198" t="s">
        <v>714</v>
      </c>
      <c r="O215" s="72"/>
      <c r="P215" s="199">
        <v>25000.0</v>
      </c>
      <c r="Q215" s="71"/>
      <c r="R215" s="200">
        <v>0.0</v>
      </c>
      <c r="S215" s="72"/>
      <c r="T215" s="201" t="s">
        <v>67</v>
      </c>
      <c r="U215" s="72"/>
      <c r="V215" s="202" t="s">
        <v>1888</v>
      </c>
      <c r="W215" s="71"/>
      <c r="X215" s="72"/>
      <c r="Y215" s="202" t="s">
        <v>74</v>
      </c>
      <c r="Z215" s="72"/>
      <c r="AA215" s="178"/>
      <c r="AB215" s="228"/>
      <c r="AC215" s="72"/>
      <c r="AD215" s="229"/>
      <c r="AE215" s="72"/>
      <c r="AF215" s="229"/>
      <c r="AG215" s="71"/>
      <c r="AH215" s="72"/>
      <c r="AI215" s="229"/>
      <c r="AJ215" s="71"/>
      <c r="AK215" s="72"/>
      <c r="AL215" s="229"/>
      <c r="AM215" s="72"/>
      <c r="AN215" s="201"/>
      <c r="AO215" s="72"/>
      <c r="AP215" s="201"/>
      <c r="AQ215" s="72"/>
      <c r="AR215" s="201"/>
      <c r="AS215" s="72"/>
      <c r="AT215" s="226"/>
      <c r="AU215" s="72"/>
      <c r="AV215" s="230"/>
      <c r="AW215" s="71"/>
      <c r="AX215" s="72"/>
      <c r="AY215" s="201"/>
      <c r="AZ215" s="71"/>
      <c r="BA215" s="227"/>
      <c r="BB215" s="72"/>
      <c r="BC215" s="178"/>
    </row>
    <row r="216" ht="16.5" customHeight="1" outlineLevel="1">
      <c r="A216" s="178"/>
      <c r="B216" s="141" t="s">
        <v>1429</v>
      </c>
      <c r="C216" s="142">
        <v>46126.41829158565</v>
      </c>
      <c r="D216" s="72"/>
      <c r="E216" s="143" t="s">
        <v>7</v>
      </c>
      <c r="F216" s="71"/>
      <c r="G216" s="143" t="s">
        <v>78</v>
      </c>
      <c r="H216" s="71"/>
      <c r="I216" s="143" t="s">
        <v>1174</v>
      </c>
      <c r="J216" s="71"/>
      <c r="K216" s="71"/>
      <c r="L216" s="71"/>
      <c r="M216" s="72"/>
      <c r="N216" s="198" t="s">
        <v>172</v>
      </c>
      <c r="O216" s="72"/>
      <c r="P216" s="199">
        <v>25000.0</v>
      </c>
      <c r="Q216" s="71"/>
      <c r="R216" s="200">
        <v>0.0</v>
      </c>
      <c r="S216" s="72"/>
      <c r="T216" s="201" t="s">
        <v>67</v>
      </c>
      <c r="U216" s="72"/>
      <c r="V216" s="202" t="s">
        <v>1888</v>
      </c>
      <c r="W216" s="71"/>
      <c r="X216" s="72"/>
      <c r="Y216" s="202" t="s">
        <v>74</v>
      </c>
      <c r="Z216" s="72"/>
      <c r="AA216" s="178"/>
      <c r="AB216" s="228"/>
      <c r="AC216" s="72"/>
      <c r="AD216" s="229"/>
      <c r="AE216" s="72"/>
      <c r="AF216" s="229"/>
      <c r="AG216" s="71"/>
      <c r="AH216" s="72"/>
      <c r="AI216" s="229"/>
      <c r="AJ216" s="71"/>
      <c r="AK216" s="72"/>
      <c r="AL216" s="229"/>
      <c r="AM216" s="72"/>
      <c r="AN216" s="201"/>
      <c r="AO216" s="72"/>
      <c r="AP216" s="201"/>
      <c r="AQ216" s="72"/>
      <c r="AR216" s="201"/>
      <c r="AS216" s="72"/>
      <c r="AT216" s="226"/>
      <c r="AU216" s="72"/>
      <c r="AV216" s="230"/>
      <c r="AW216" s="71"/>
      <c r="AX216" s="72"/>
      <c r="AY216" s="201"/>
      <c r="AZ216" s="71"/>
      <c r="BA216" s="227"/>
      <c r="BB216" s="72"/>
      <c r="BC216" s="178"/>
    </row>
    <row r="217" ht="16.5" customHeight="1" outlineLevel="1">
      <c r="A217" s="178"/>
      <c r="B217" s="141" t="s">
        <v>1430</v>
      </c>
      <c r="C217" s="142">
        <v>46126.399525925925</v>
      </c>
      <c r="D217" s="72"/>
      <c r="E217" s="143" t="s">
        <v>7</v>
      </c>
      <c r="F217" s="71"/>
      <c r="G217" s="143" t="s">
        <v>78</v>
      </c>
      <c r="H217" s="71"/>
      <c r="I217" s="143" t="s">
        <v>1035</v>
      </c>
      <c r="J217" s="71"/>
      <c r="K217" s="71"/>
      <c r="L217" s="71"/>
      <c r="M217" s="72"/>
      <c r="N217" s="198" t="s">
        <v>1036</v>
      </c>
      <c r="O217" s="72"/>
      <c r="P217" s="199">
        <v>25000.0</v>
      </c>
      <c r="Q217" s="71"/>
      <c r="R217" s="200">
        <v>0.0</v>
      </c>
      <c r="S217" s="72"/>
      <c r="T217" s="201" t="s">
        <v>75</v>
      </c>
      <c r="U217" s="72"/>
      <c r="V217" s="202" t="s">
        <v>1888</v>
      </c>
      <c r="W217" s="71"/>
      <c r="X217" s="72"/>
      <c r="Y217" s="202" t="s">
        <v>74</v>
      </c>
      <c r="Z217" s="72"/>
      <c r="AA217" s="178"/>
      <c r="AB217" s="228"/>
      <c r="AC217" s="72"/>
      <c r="AD217" s="229"/>
      <c r="AE217" s="72"/>
      <c r="AF217" s="229"/>
      <c r="AG217" s="71"/>
      <c r="AH217" s="72"/>
      <c r="AI217" s="229"/>
      <c r="AJ217" s="71"/>
      <c r="AK217" s="72"/>
      <c r="AL217" s="229"/>
      <c r="AM217" s="72"/>
      <c r="AN217" s="201"/>
      <c r="AO217" s="72"/>
      <c r="AP217" s="201"/>
      <c r="AQ217" s="72"/>
      <c r="AR217" s="201"/>
      <c r="AS217" s="72"/>
      <c r="AT217" s="226"/>
      <c r="AU217" s="72"/>
      <c r="AV217" s="230"/>
      <c r="AW217" s="71"/>
      <c r="AX217" s="72"/>
      <c r="AY217" s="201"/>
      <c r="AZ217" s="71"/>
      <c r="BA217" s="227"/>
      <c r="BB217" s="72"/>
      <c r="BC217" s="178"/>
    </row>
    <row r="218" ht="16.5" customHeight="1" outlineLevel="1">
      <c r="A218" s="178"/>
      <c r="B218" s="141" t="s">
        <v>1431</v>
      </c>
      <c r="C218" s="142">
        <v>46126.38701723379</v>
      </c>
      <c r="D218" s="72"/>
      <c r="E218" s="143" t="s">
        <v>7</v>
      </c>
      <c r="F218" s="71"/>
      <c r="G218" s="143" t="s">
        <v>78</v>
      </c>
      <c r="H218" s="71"/>
      <c r="I218" s="143" t="s">
        <v>1432</v>
      </c>
      <c r="J218" s="71"/>
      <c r="K218" s="71"/>
      <c r="L218" s="71"/>
      <c r="M218" s="72"/>
      <c r="N218" s="198" t="s">
        <v>1433</v>
      </c>
      <c r="O218" s="72"/>
      <c r="P218" s="199">
        <v>30000.0</v>
      </c>
      <c r="Q218" s="71"/>
      <c r="R218" s="200">
        <v>0.0</v>
      </c>
      <c r="S218" s="72"/>
      <c r="T218" s="201" t="s">
        <v>67</v>
      </c>
      <c r="U218" s="72"/>
      <c r="V218" s="202" t="s">
        <v>1888</v>
      </c>
      <c r="W218" s="71"/>
      <c r="X218" s="72"/>
      <c r="Y218" s="202" t="s">
        <v>74</v>
      </c>
      <c r="Z218" s="72"/>
      <c r="AA218" s="178"/>
      <c r="AB218" s="228"/>
      <c r="AC218" s="72"/>
      <c r="AD218" s="229"/>
      <c r="AE218" s="72"/>
      <c r="AF218" s="229"/>
      <c r="AG218" s="71"/>
      <c r="AH218" s="72"/>
      <c r="AI218" s="229"/>
      <c r="AJ218" s="71"/>
      <c r="AK218" s="72"/>
      <c r="AL218" s="229"/>
      <c r="AM218" s="72"/>
      <c r="AN218" s="201"/>
      <c r="AO218" s="72"/>
      <c r="AP218" s="201"/>
      <c r="AQ218" s="72"/>
      <c r="AR218" s="201"/>
      <c r="AS218" s="72"/>
      <c r="AT218" s="226"/>
      <c r="AU218" s="72"/>
      <c r="AV218" s="230"/>
      <c r="AW218" s="71"/>
      <c r="AX218" s="72"/>
      <c r="AY218" s="201"/>
      <c r="AZ218" s="71"/>
      <c r="BA218" s="227"/>
      <c r="BB218" s="72"/>
      <c r="BC218" s="178"/>
    </row>
    <row r="219" ht="16.5" customHeight="1" outlineLevel="1">
      <c r="A219" s="178"/>
      <c r="B219" s="141" t="s">
        <v>1436</v>
      </c>
      <c r="C219" s="142">
        <v>46125.87065384259</v>
      </c>
      <c r="D219" s="72"/>
      <c r="E219" s="143" t="s">
        <v>7</v>
      </c>
      <c r="F219" s="71"/>
      <c r="G219" s="143" t="s">
        <v>78</v>
      </c>
      <c r="H219" s="71"/>
      <c r="I219" s="143" t="s">
        <v>944</v>
      </c>
      <c r="J219" s="71"/>
      <c r="K219" s="71"/>
      <c r="L219" s="71"/>
      <c r="M219" s="72"/>
      <c r="N219" s="198" t="s">
        <v>353</v>
      </c>
      <c r="O219" s="72"/>
      <c r="P219" s="199">
        <v>30000.0</v>
      </c>
      <c r="Q219" s="71"/>
      <c r="R219" s="200">
        <v>0.0</v>
      </c>
      <c r="S219" s="72"/>
      <c r="T219" s="201" t="s">
        <v>75</v>
      </c>
      <c r="U219" s="72"/>
      <c r="V219" s="202" t="s">
        <v>1888</v>
      </c>
      <c r="W219" s="71"/>
      <c r="X219" s="72"/>
      <c r="Y219" s="202" t="s">
        <v>74</v>
      </c>
      <c r="Z219" s="72"/>
      <c r="AA219" s="178"/>
      <c r="AB219" s="228"/>
      <c r="AC219" s="72"/>
      <c r="AD219" s="229"/>
      <c r="AE219" s="72"/>
      <c r="AF219" s="229"/>
      <c r="AG219" s="71"/>
      <c r="AH219" s="72"/>
      <c r="AI219" s="229"/>
      <c r="AJ219" s="71"/>
      <c r="AK219" s="72"/>
      <c r="AL219" s="229"/>
      <c r="AM219" s="72"/>
      <c r="AN219" s="201"/>
      <c r="AO219" s="72"/>
      <c r="AP219" s="201"/>
      <c r="AQ219" s="72"/>
      <c r="AR219" s="201"/>
      <c r="AS219" s="72"/>
      <c r="AT219" s="226"/>
      <c r="AU219" s="72"/>
      <c r="AV219" s="230"/>
      <c r="AW219" s="71"/>
      <c r="AX219" s="72"/>
      <c r="AY219" s="201"/>
      <c r="AZ219" s="71"/>
      <c r="BA219" s="227"/>
      <c r="BB219" s="72"/>
      <c r="BC219" s="178"/>
    </row>
    <row r="220" ht="16.5" customHeight="1" outlineLevel="1">
      <c r="A220" s="178"/>
      <c r="B220" s="141" t="s">
        <v>1441</v>
      </c>
      <c r="C220" s="142">
        <v>46125.82870008102</v>
      </c>
      <c r="D220" s="72"/>
      <c r="E220" s="143" t="s">
        <v>7</v>
      </c>
      <c r="F220" s="71"/>
      <c r="G220" s="143" t="s">
        <v>78</v>
      </c>
      <c r="H220" s="71"/>
      <c r="I220" s="143" t="s">
        <v>988</v>
      </c>
      <c r="J220" s="71"/>
      <c r="K220" s="71"/>
      <c r="L220" s="71"/>
      <c r="M220" s="72"/>
      <c r="N220" s="198" t="s">
        <v>363</v>
      </c>
      <c r="O220" s="72"/>
      <c r="P220" s="199">
        <v>25000.0</v>
      </c>
      <c r="Q220" s="71"/>
      <c r="R220" s="200">
        <v>0.0</v>
      </c>
      <c r="S220" s="72"/>
      <c r="T220" s="201" t="s">
        <v>75</v>
      </c>
      <c r="U220" s="72"/>
      <c r="V220" s="202" t="s">
        <v>1888</v>
      </c>
      <c r="W220" s="71"/>
      <c r="X220" s="72"/>
      <c r="Y220" s="202" t="s">
        <v>74</v>
      </c>
      <c r="Z220" s="72"/>
      <c r="AA220" s="178"/>
      <c r="AB220" s="228"/>
      <c r="AC220" s="72"/>
      <c r="AD220" s="229"/>
      <c r="AE220" s="72"/>
      <c r="AF220" s="229"/>
      <c r="AG220" s="71"/>
      <c r="AH220" s="72"/>
      <c r="AI220" s="229"/>
      <c r="AJ220" s="71"/>
      <c r="AK220" s="72"/>
      <c r="AL220" s="229"/>
      <c r="AM220" s="72"/>
      <c r="AN220" s="201"/>
      <c r="AO220" s="72"/>
      <c r="AP220" s="201"/>
      <c r="AQ220" s="72"/>
      <c r="AR220" s="201"/>
      <c r="AS220" s="72"/>
      <c r="AT220" s="226"/>
      <c r="AU220" s="72"/>
      <c r="AV220" s="230"/>
      <c r="AW220" s="71"/>
      <c r="AX220" s="72"/>
      <c r="AY220" s="201"/>
      <c r="AZ220" s="71"/>
      <c r="BA220" s="227"/>
      <c r="BB220" s="72"/>
      <c r="BC220" s="178"/>
    </row>
    <row r="221" ht="16.5" customHeight="1" outlineLevel="1">
      <c r="A221" s="178"/>
      <c r="B221" s="141" t="s">
        <v>1442</v>
      </c>
      <c r="C221" s="142">
        <v>46125.82766149305</v>
      </c>
      <c r="D221" s="72"/>
      <c r="E221" s="143" t="s">
        <v>7</v>
      </c>
      <c r="F221" s="71"/>
      <c r="G221" s="143" t="s">
        <v>78</v>
      </c>
      <c r="H221" s="71"/>
      <c r="I221" s="143" t="s">
        <v>1011</v>
      </c>
      <c r="J221" s="71"/>
      <c r="K221" s="71"/>
      <c r="L221" s="71"/>
      <c r="M221" s="72"/>
      <c r="N221" s="198" t="s">
        <v>387</v>
      </c>
      <c r="O221" s="72"/>
      <c r="P221" s="199">
        <v>25000.0</v>
      </c>
      <c r="Q221" s="71"/>
      <c r="R221" s="200">
        <v>0.0</v>
      </c>
      <c r="S221" s="72"/>
      <c r="T221" s="201" t="s">
        <v>67</v>
      </c>
      <c r="U221" s="72"/>
      <c r="V221" s="202" t="s">
        <v>1888</v>
      </c>
      <c r="W221" s="71"/>
      <c r="X221" s="72"/>
      <c r="Y221" s="202" t="s">
        <v>74</v>
      </c>
      <c r="Z221" s="72"/>
      <c r="AA221" s="178"/>
      <c r="AB221" s="228"/>
      <c r="AC221" s="72"/>
      <c r="AD221" s="229"/>
      <c r="AE221" s="72"/>
      <c r="AF221" s="229"/>
      <c r="AG221" s="71"/>
      <c r="AH221" s="72"/>
      <c r="AI221" s="229"/>
      <c r="AJ221" s="71"/>
      <c r="AK221" s="72"/>
      <c r="AL221" s="229"/>
      <c r="AM221" s="72"/>
      <c r="AN221" s="201"/>
      <c r="AO221" s="72"/>
      <c r="AP221" s="201"/>
      <c r="AQ221" s="72"/>
      <c r="AR221" s="201"/>
      <c r="AS221" s="72"/>
      <c r="AT221" s="226"/>
      <c r="AU221" s="72"/>
      <c r="AV221" s="230"/>
      <c r="AW221" s="71"/>
      <c r="AX221" s="72"/>
      <c r="AY221" s="201"/>
      <c r="AZ221" s="71"/>
      <c r="BA221" s="227"/>
      <c r="BB221" s="72"/>
      <c r="BC221" s="178"/>
    </row>
    <row r="222" ht="16.5" customHeight="1" outlineLevel="1">
      <c r="A222" s="178"/>
      <c r="B222" s="141" t="s">
        <v>1443</v>
      </c>
      <c r="C222" s="142">
        <v>46125.825763506946</v>
      </c>
      <c r="D222" s="72"/>
      <c r="E222" s="143" t="s">
        <v>7</v>
      </c>
      <c r="F222" s="71"/>
      <c r="G222" s="143" t="s">
        <v>78</v>
      </c>
      <c r="H222" s="71"/>
      <c r="I222" s="143" t="s">
        <v>1444</v>
      </c>
      <c r="J222" s="71"/>
      <c r="K222" s="71"/>
      <c r="L222" s="71"/>
      <c r="M222" s="72"/>
      <c r="N222" s="198" t="s">
        <v>1445</v>
      </c>
      <c r="O222" s="72"/>
      <c r="P222" s="199">
        <v>25000.0</v>
      </c>
      <c r="Q222" s="71"/>
      <c r="R222" s="200">
        <v>0.0</v>
      </c>
      <c r="S222" s="72"/>
      <c r="T222" s="201" t="s">
        <v>67</v>
      </c>
      <c r="U222" s="72"/>
      <c r="V222" s="202" t="s">
        <v>1888</v>
      </c>
      <c r="W222" s="71"/>
      <c r="X222" s="72"/>
      <c r="Y222" s="202" t="s">
        <v>74</v>
      </c>
      <c r="Z222" s="72"/>
      <c r="AA222" s="178"/>
      <c r="AB222" s="228"/>
      <c r="AC222" s="72"/>
      <c r="AD222" s="229"/>
      <c r="AE222" s="72"/>
      <c r="AF222" s="229"/>
      <c r="AG222" s="71"/>
      <c r="AH222" s="72"/>
      <c r="AI222" s="229"/>
      <c r="AJ222" s="71"/>
      <c r="AK222" s="72"/>
      <c r="AL222" s="229"/>
      <c r="AM222" s="72"/>
      <c r="AN222" s="201"/>
      <c r="AO222" s="72"/>
      <c r="AP222" s="201"/>
      <c r="AQ222" s="72"/>
      <c r="AR222" s="201"/>
      <c r="AS222" s="72"/>
      <c r="AT222" s="226"/>
      <c r="AU222" s="72"/>
      <c r="AV222" s="230"/>
      <c r="AW222" s="71"/>
      <c r="AX222" s="72"/>
      <c r="AY222" s="201"/>
      <c r="AZ222" s="71"/>
      <c r="BA222" s="227"/>
      <c r="BB222" s="72"/>
      <c r="BC222" s="178"/>
    </row>
    <row r="223" ht="16.5" customHeight="1" outlineLevel="1">
      <c r="A223" s="178"/>
      <c r="B223" s="141" t="s">
        <v>1446</v>
      </c>
      <c r="C223" s="142">
        <v>46125.756323009264</v>
      </c>
      <c r="D223" s="72"/>
      <c r="E223" s="143" t="s">
        <v>7</v>
      </c>
      <c r="F223" s="71"/>
      <c r="G223" s="143" t="s">
        <v>78</v>
      </c>
      <c r="H223" s="71"/>
      <c r="I223" s="143" t="s">
        <v>862</v>
      </c>
      <c r="J223" s="71"/>
      <c r="K223" s="71"/>
      <c r="L223" s="71"/>
      <c r="M223" s="72"/>
      <c r="N223" s="198" t="s">
        <v>863</v>
      </c>
      <c r="O223" s="72"/>
      <c r="P223" s="199">
        <v>25000.0</v>
      </c>
      <c r="Q223" s="71"/>
      <c r="R223" s="200">
        <v>0.0</v>
      </c>
      <c r="S223" s="72"/>
      <c r="T223" s="201" t="s">
        <v>67</v>
      </c>
      <c r="U223" s="72"/>
      <c r="V223" s="202" t="s">
        <v>1888</v>
      </c>
      <c r="W223" s="71"/>
      <c r="X223" s="72"/>
      <c r="Y223" s="202" t="s">
        <v>74</v>
      </c>
      <c r="Z223" s="72"/>
      <c r="AA223" s="178"/>
      <c r="AB223" s="228"/>
      <c r="AC223" s="72"/>
      <c r="AD223" s="229"/>
      <c r="AE223" s="72"/>
      <c r="AF223" s="229"/>
      <c r="AG223" s="71"/>
      <c r="AH223" s="72"/>
      <c r="AI223" s="229"/>
      <c r="AJ223" s="71"/>
      <c r="AK223" s="72"/>
      <c r="AL223" s="229"/>
      <c r="AM223" s="72"/>
      <c r="AN223" s="201"/>
      <c r="AO223" s="72"/>
      <c r="AP223" s="201"/>
      <c r="AQ223" s="72"/>
      <c r="AR223" s="201"/>
      <c r="AS223" s="72"/>
      <c r="AT223" s="226"/>
      <c r="AU223" s="72"/>
      <c r="AV223" s="230"/>
      <c r="AW223" s="71"/>
      <c r="AX223" s="72"/>
      <c r="AY223" s="201"/>
      <c r="AZ223" s="71"/>
      <c r="BA223" s="227"/>
      <c r="BB223" s="72"/>
      <c r="BC223" s="178"/>
    </row>
    <row r="224" ht="16.5" customHeight="1" outlineLevel="1">
      <c r="A224" s="178"/>
      <c r="B224" s="141" t="s">
        <v>1447</v>
      </c>
      <c r="C224" s="142">
        <v>46125.741075150465</v>
      </c>
      <c r="D224" s="72"/>
      <c r="E224" s="143" t="s">
        <v>7</v>
      </c>
      <c r="F224" s="71"/>
      <c r="G224" s="143" t="s">
        <v>78</v>
      </c>
      <c r="H224" s="71"/>
      <c r="I224" s="143" t="s">
        <v>968</v>
      </c>
      <c r="J224" s="71"/>
      <c r="K224" s="71"/>
      <c r="L224" s="71"/>
      <c r="M224" s="72"/>
      <c r="N224" s="198" t="s">
        <v>969</v>
      </c>
      <c r="O224" s="72"/>
      <c r="P224" s="199">
        <v>25000.0</v>
      </c>
      <c r="Q224" s="71"/>
      <c r="R224" s="200">
        <v>0.0</v>
      </c>
      <c r="S224" s="72"/>
      <c r="T224" s="201" t="s">
        <v>67</v>
      </c>
      <c r="U224" s="72"/>
      <c r="V224" s="202" t="s">
        <v>1888</v>
      </c>
      <c r="W224" s="71"/>
      <c r="X224" s="72"/>
      <c r="Y224" s="202" t="s">
        <v>74</v>
      </c>
      <c r="Z224" s="72"/>
      <c r="AA224" s="178"/>
      <c r="AB224" s="228"/>
      <c r="AC224" s="72"/>
      <c r="AD224" s="229"/>
      <c r="AE224" s="72"/>
      <c r="AF224" s="229"/>
      <c r="AG224" s="71"/>
      <c r="AH224" s="72"/>
      <c r="AI224" s="229"/>
      <c r="AJ224" s="71"/>
      <c r="AK224" s="72"/>
      <c r="AL224" s="229"/>
      <c r="AM224" s="72"/>
      <c r="AN224" s="201"/>
      <c r="AO224" s="72"/>
      <c r="AP224" s="201"/>
      <c r="AQ224" s="72"/>
      <c r="AR224" s="201"/>
      <c r="AS224" s="72"/>
      <c r="AT224" s="226"/>
      <c r="AU224" s="72"/>
      <c r="AV224" s="230"/>
      <c r="AW224" s="71"/>
      <c r="AX224" s="72"/>
      <c r="AY224" s="201"/>
      <c r="AZ224" s="71"/>
      <c r="BA224" s="227"/>
      <c r="BB224" s="72"/>
      <c r="BC224" s="178"/>
    </row>
    <row r="225" ht="16.5" customHeight="1" outlineLevel="1">
      <c r="A225" s="178"/>
      <c r="B225" s="141" t="s">
        <v>1452</v>
      </c>
      <c r="C225" s="142">
        <v>46125.46402195602</v>
      </c>
      <c r="D225" s="72"/>
      <c r="E225" s="143" t="s">
        <v>7</v>
      </c>
      <c r="F225" s="71"/>
      <c r="G225" s="143" t="s">
        <v>78</v>
      </c>
      <c r="H225" s="71"/>
      <c r="I225" s="143" t="s">
        <v>981</v>
      </c>
      <c r="J225" s="71"/>
      <c r="K225" s="71"/>
      <c r="L225" s="71"/>
      <c r="M225" s="72"/>
      <c r="N225" s="198" t="s">
        <v>373</v>
      </c>
      <c r="O225" s="72"/>
      <c r="P225" s="199">
        <v>45000.0</v>
      </c>
      <c r="Q225" s="71"/>
      <c r="R225" s="200">
        <v>0.0</v>
      </c>
      <c r="S225" s="72"/>
      <c r="T225" s="201" t="s">
        <v>67</v>
      </c>
      <c r="U225" s="72"/>
      <c r="V225" s="202" t="s">
        <v>1888</v>
      </c>
      <c r="W225" s="71"/>
      <c r="X225" s="72"/>
      <c r="Y225" s="202" t="s">
        <v>74</v>
      </c>
      <c r="Z225" s="72"/>
      <c r="AA225" s="178"/>
      <c r="AB225" s="228"/>
      <c r="AC225" s="72"/>
      <c r="AD225" s="229"/>
      <c r="AE225" s="72"/>
      <c r="AF225" s="229"/>
      <c r="AG225" s="71"/>
      <c r="AH225" s="72"/>
      <c r="AI225" s="229"/>
      <c r="AJ225" s="71"/>
      <c r="AK225" s="72"/>
      <c r="AL225" s="229"/>
      <c r="AM225" s="72"/>
      <c r="AN225" s="201"/>
      <c r="AO225" s="72"/>
      <c r="AP225" s="201"/>
      <c r="AQ225" s="72"/>
      <c r="AR225" s="201"/>
      <c r="AS225" s="72"/>
      <c r="AT225" s="226"/>
      <c r="AU225" s="72"/>
      <c r="AV225" s="230"/>
      <c r="AW225" s="71"/>
      <c r="AX225" s="72"/>
      <c r="AY225" s="201"/>
      <c r="AZ225" s="71"/>
      <c r="BA225" s="227"/>
      <c r="BB225" s="72"/>
      <c r="BC225" s="178"/>
    </row>
    <row r="226" ht="16.5" customHeight="1" outlineLevel="1">
      <c r="A226" s="178"/>
      <c r="B226" s="141" t="s">
        <v>1463</v>
      </c>
      <c r="C226" s="142">
        <v>46122.86447758102</v>
      </c>
      <c r="D226" s="72"/>
      <c r="E226" s="143" t="s">
        <v>7</v>
      </c>
      <c r="F226" s="71"/>
      <c r="G226" s="143" t="s">
        <v>78</v>
      </c>
      <c r="H226" s="71"/>
      <c r="I226" s="143" t="s">
        <v>669</v>
      </c>
      <c r="J226" s="71"/>
      <c r="K226" s="71"/>
      <c r="L226" s="71"/>
      <c r="M226" s="72"/>
      <c r="N226" s="198" t="s">
        <v>80</v>
      </c>
      <c r="O226" s="72"/>
      <c r="P226" s="199">
        <v>25000.0</v>
      </c>
      <c r="Q226" s="71"/>
      <c r="R226" s="200">
        <v>0.0</v>
      </c>
      <c r="S226" s="72"/>
      <c r="T226" s="201" t="s">
        <v>75</v>
      </c>
      <c r="U226" s="72"/>
      <c r="V226" s="202" t="s">
        <v>1888</v>
      </c>
      <c r="W226" s="71"/>
      <c r="X226" s="72"/>
      <c r="Y226" s="202" t="s">
        <v>74</v>
      </c>
      <c r="Z226" s="72"/>
      <c r="AA226" s="178"/>
      <c r="AB226" s="228"/>
      <c r="AC226" s="72"/>
      <c r="AD226" s="229"/>
      <c r="AE226" s="72"/>
      <c r="AF226" s="229"/>
      <c r="AG226" s="71"/>
      <c r="AH226" s="72"/>
      <c r="AI226" s="229"/>
      <c r="AJ226" s="71"/>
      <c r="AK226" s="72"/>
      <c r="AL226" s="229"/>
      <c r="AM226" s="72"/>
      <c r="AN226" s="201"/>
      <c r="AO226" s="72"/>
      <c r="AP226" s="201"/>
      <c r="AQ226" s="72"/>
      <c r="AR226" s="201"/>
      <c r="AS226" s="72"/>
      <c r="AT226" s="226"/>
      <c r="AU226" s="72"/>
      <c r="AV226" s="230"/>
      <c r="AW226" s="71"/>
      <c r="AX226" s="72"/>
      <c r="AY226" s="201"/>
      <c r="AZ226" s="71"/>
      <c r="BA226" s="227"/>
      <c r="BB226" s="72"/>
      <c r="BC226" s="178"/>
    </row>
    <row r="227" ht="16.5" customHeight="1" outlineLevel="1">
      <c r="A227" s="178"/>
      <c r="B227" s="141" t="s">
        <v>1464</v>
      </c>
      <c r="C227" s="142">
        <v>46122.86374951389</v>
      </c>
      <c r="D227" s="72"/>
      <c r="E227" s="143" t="s">
        <v>7</v>
      </c>
      <c r="F227" s="71"/>
      <c r="G227" s="143" t="s">
        <v>78</v>
      </c>
      <c r="H227" s="71"/>
      <c r="I227" s="143" t="s">
        <v>667</v>
      </c>
      <c r="J227" s="71"/>
      <c r="K227" s="71"/>
      <c r="L227" s="71"/>
      <c r="M227" s="72"/>
      <c r="N227" s="198" t="s">
        <v>86</v>
      </c>
      <c r="O227" s="72"/>
      <c r="P227" s="199">
        <v>25000.0</v>
      </c>
      <c r="Q227" s="71"/>
      <c r="R227" s="200">
        <v>0.0</v>
      </c>
      <c r="S227" s="72"/>
      <c r="T227" s="201" t="s">
        <v>75</v>
      </c>
      <c r="U227" s="72"/>
      <c r="V227" s="202" t="s">
        <v>1888</v>
      </c>
      <c r="W227" s="71"/>
      <c r="X227" s="72"/>
      <c r="Y227" s="202" t="s">
        <v>74</v>
      </c>
      <c r="Z227" s="72"/>
      <c r="AA227" s="178"/>
      <c r="AB227" s="228"/>
      <c r="AC227" s="72"/>
      <c r="AD227" s="229"/>
      <c r="AE227" s="72"/>
      <c r="AF227" s="229"/>
      <c r="AG227" s="71"/>
      <c r="AH227" s="72"/>
      <c r="AI227" s="229"/>
      <c r="AJ227" s="71"/>
      <c r="AK227" s="72"/>
      <c r="AL227" s="229"/>
      <c r="AM227" s="72"/>
      <c r="AN227" s="201"/>
      <c r="AO227" s="72"/>
      <c r="AP227" s="201"/>
      <c r="AQ227" s="72"/>
      <c r="AR227" s="201"/>
      <c r="AS227" s="72"/>
      <c r="AT227" s="226"/>
      <c r="AU227" s="72"/>
      <c r="AV227" s="230"/>
      <c r="AW227" s="71"/>
      <c r="AX227" s="72"/>
      <c r="AY227" s="201"/>
      <c r="AZ227" s="71"/>
      <c r="BA227" s="227"/>
      <c r="BB227" s="72"/>
      <c r="BC227" s="178"/>
    </row>
    <row r="228" ht="16.5" customHeight="1" outlineLevel="1">
      <c r="A228" s="178"/>
      <c r="B228" s="141" t="s">
        <v>1465</v>
      </c>
      <c r="C228" s="142">
        <v>46122.862523703705</v>
      </c>
      <c r="D228" s="72"/>
      <c r="E228" s="143" t="s">
        <v>7</v>
      </c>
      <c r="F228" s="71"/>
      <c r="G228" s="143" t="s">
        <v>78</v>
      </c>
      <c r="H228" s="71"/>
      <c r="I228" s="143" t="s">
        <v>1100</v>
      </c>
      <c r="J228" s="71"/>
      <c r="K228" s="71"/>
      <c r="L228" s="71"/>
      <c r="M228" s="72"/>
      <c r="N228" s="198" t="s">
        <v>1101</v>
      </c>
      <c r="O228" s="72"/>
      <c r="P228" s="199">
        <v>25000.0</v>
      </c>
      <c r="Q228" s="71"/>
      <c r="R228" s="200">
        <v>0.0</v>
      </c>
      <c r="S228" s="72"/>
      <c r="T228" s="201" t="s">
        <v>75</v>
      </c>
      <c r="U228" s="72"/>
      <c r="V228" s="202" t="s">
        <v>1888</v>
      </c>
      <c r="W228" s="71"/>
      <c r="X228" s="72"/>
      <c r="Y228" s="202" t="s">
        <v>74</v>
      </c>
      <c r="Z228" s="72"/>
      <c r="AA228" s="178"/>
      <c r="AB228" s="228"/>
      <c r="AC228" s="72"/>
      <c r="AD228" s="229"/>
      <c r="AE228" s="72"/>
      <c r="AF228" s="229"/>
      <c r="AG228" s="71"/>
      <c r="AH228" s="72"/>
      <c r="AI228" s="229"/>
      <c r="AJ228" s="71"/>
      <c r="AK228" s="72"/>
      <c r="AL228" s="229"/>
      <c r="AM228" s="72"/>
      <c r="AN228" s="201"/>
      <c r="AO228" s="72"/>
      <c r="AP228" s="201"/>
      <c r="AQ228" s="72"/>
      <c r="AR228" s="201"/>
      <c r="AS228" s="72"/>
      <c r="AT228" s="226"/>
      <c r="AU228" s="72"/>
      <c r="AV228" s="230"/>
      <c r="AW228" s="71"/>
      <c r="AX228" s="72"/>
      <c r="AY228" s="201"/>
      <c r="AZ228" s="71"/>
      <c r="BA228" s="227"/>
      <c r="BB228" s="72"/>
      <c r="BC228" s="178"/>
    </row>
    <row r="229" ht="16.5" customHeight="1" outlineLevel="1">
      <c r="A229" s="178"/>
      <c r="B229" s="141" t="s">
        <v>1466</v>
      </c>
      <c r="C229" s="142">
        <v>46122.798085752314</v>
      </c>
      <c r="D229" s="72"/>
      <c r="E229" s="143" t="s">
        <v>7</v>
      </c>
      <c r="F229" s="71"/>
      <c r="G229" s="143" t="s">
        <v>78</v>
      </c>
      <c r="H229" s="71"/>
      <c r="I229" s="143" t="s">
        <v>1007</v>
      </c>
      <c r="J229" s="71"/>
      <c r="K229" s="71"/>
      <c r="L229" s="71"/>
      <c r="M229" s="72"/>
      <c r="N229" s="198" t="s">
        <v>566</v>
      </c>
      <c r="O229" s="72"/>
      <c r="P229" s="199">
        <v>25000.0</v>
      </c>
      <c r="Q229" s="71"/>
      <c r="R229" s="200">
        <v>0.0</v>
      </c>
      <c r="S229" s="72"/>
      <c r="T229" s="201" t="s">
        <v>75</v>
      </c>
      <c r="U229" s="72"/>
      <c r="V229" s="202" t="s">
        <v>1888</v>
      </c>
      <c r="W229" s="71"/>
      <c r="X229" s="72"/>
      <c r="Y229" s="202" t="s">
        <v>74</v>
      </c>
      <c r="Z229" s="72"/>
      <c r="AA229" s="178"/>
      <c r="AB229" s="228"/>
      <c r="AC229" s="72"/>
      <c r="AD229" s="229"/>
      <c r="AE229" s="72"/>
      <c r="AF229" s="229"/>
      <c r="AG229" s="71"/>
      <c r="AH229" s="72"/>
      <c r="AI229" s="229"/>
      <c r="AJ229" s="71"/>
      <c r="AK229" s="72"/>
      <c r="AL229" s="229"/>
      <c r="AM229" s="72"/>
      <c r="AN229" s="201"/>
      <c r="AO229" s="72"/>
      <c r="AP229" s="201"/>
      <c r="AQ229" s="72"/>
      <c r="AR229" s="201"/>
      <c r="AS229" s="72"/>
      <c r="AT229" s="226"/>
      <c r="AU229" s="72"/>
      <c r="AV229" s="230"/>
      <c r="AW229" s="71"/>
      <c r="AX229" s="72"/>
      <c r="AY229" s="201"/>
      <c r="AZ229" s="71"/>
      <c r="BA229" s="227"/>
      <c r="BB229" s="72"/>
      <c r="BC229" s="178"/>
    </row>
    <row r="230" ht="16.5" customHeight="1" outlineLevel="1">
      <c r="A230" s="178"/>
      <c r="B230" s="141" t="s">
        <v>1467</v>
      </c>
      <c r="C230" s="142">
        <v>46122.74811542824</v>
      </c>
      <c r="D230" s="72"/>
      <c r="E230" s="143" t="s">
        <v>7</v>
      </c>
      <c r="F230" s="71"/>
      <c r="G230" s="143" t="s">
        <v>78</v>
      </c>
      <c r="H230" s="71"/>
      <c r="I230" s="143" t="s">
        <v>1014</v>
      </c>
      <c r="J230" s="71"/>
      <c r="K230" s="71"/>
      <c r="L230" s="71"/>
      <c r="M230" s="72"/>
      <c r="N230" s="198" t="s">
        <v>445</v>
      </c>
      <c r="O230" s="72"/>
      <c r="P230" s="199">
        <v>25000.0</v>
      </c>
      <c r="Q230" s="71"/>
      <c r="R230" s="200">
        <v>0.0</v>
      </c>
      <c r="S230" s="72"/>
      <c r="T230" s="201" t="s">
        <v>67</v>
      </c>
      <c r="U230" s="72"/>
      <c r="V230" s="202" t="s">
        <v>1888</v>
      </c>
      <c r="W230" s="71"/>
      <c r="X230" s="72"/>
      <c r="Y230" s="202" t="s">
        <v>74</v>
      </c>
      <c r="Z230" s="72"/>
      <c r="AA230" s="178"/>
      <c r="AB230" s="228"/>
      <c r="AC230" s="72"/>
      <c r="AD230" s="229"/>
      <c r="AE230" s="72"/>
      <c r="AF230" s="229"/>
      <c r="AG230" s="71"/>
      <c r="AH230" s="72"/>
      <c r="AI230" s="229"/>
      <c r="AJ230" s="71"/>
      <c r="AK230" s="72"/>
      <c r="AL230" s="229"/>
      <c r="AM230" s="72"/>
      <c r="AN230" s="201"/>
      <c r="AO230" s="72"/>
      <c r="AP230" s="201"/>
      <c r="AQ230" s="72"/>
      <c r="AR230" s="201"/>
      <c r="AS230" s="72"/>
      <c r="AT230" s="226"/>
      <c r="AU230" s="72"/>
      <c r="AV230" s="230"/>
      <c r="AW230" s="71"/>
      <c r="AX230" s="72"/>
      <c r="AY230" s="201"/>
      <c r="AZ230" s="71"/>
      <c r="BA230" s="227"/>
      <c r="BB230" s="72"/>
      <c r="BC230" s="178"/>
    </row>
    <row r="231" ht="16.5" customHeight="1" outlineLevel="1">
      <c r="A231" s="178"/>
      <c r="B231" s="141" t="s">
        <v>1470</v>
      </c>
      <c r="C231" s="142">
        <v>46122.73112542824</v>
      </c>
      <c r="D231" s="72"/>
      <c r="E231" s="143" t="s">
        <v>7</v>
      </c>
      <c r="F231" s="71"/>
      <c r="G231" s="143" t="s">
        <v>78</v>
      </c>
      <c r="H231" s="71"/>
      <c r="I231" s="143" t="s">
        <v>1052</v>
      </c>
      <c r="J231" s="71"/>
      <c r="K231" s="71"/>
      <c r="L231" s="71"/>
      <c r="M231" s="72"/>
      <c r="N231" s="198" t="s">
        <v>504</v>
      </c>
      <c r="O231" s="72"/>
      <c r="P231" s="199">
        <v>25000.0</v>
      </c>
      <c r="Q231" s="71"/>
      <c r="R231" s="200">
        <v>0.0</v>
      </c>
      <c r="S231" s="72"/>
      <c r="T231" s="201" t="s">
        <v>75</v>
      </c>
      <c r="U231" s="72"/>
      <c r="V231" s="202" t="s">
        <v>1888</v>
      </c>
      <c r="W231" s="71"/>
      <c r="X231" s="72"/>
      <c r="Y231" s="202" t="s">
        <v>74</v>
      </c>
      <c r="Z231" s="72"/>
      <c r="AA231" s="178"/>
      <c r="AB231" s="228"/>
      <c r="AC231" s="72"/>
      <c r="AD231" s="229"/>
      <c r="AE231" s="72"/>
      <c r="AF231" s="229"/>
      <c r="AG231" s="71"/>
      <c r="AH231" s="72"/>
      <c r="AI231" s="229"/>
      <c r="AJ231" s="71"/>
      <c r="AK231" s="72"/>
      <c r="AL231" s="229"/>
      <c r="AM231" s="72"/>
      <c r="AN231" s="201"/>
      <c r="AO231" s="72"/>
      <c r="AP231" s="201"/>
      <c r="AQ231" s="72"/>
      <c r="AR231" s="201"/>
      <c r="AS231" s="72"/>
      <c r="AT231" s="226"/>
      <c r="AU231" s="72"/>
      <c r="AV231" s="230"/>
      <c r="AW231" s="71"/>
      <c r="AX231" s="72"/>
      <c r="AY231" s="201"/>
      <c r="AZ231" s="71"/>
      <c r="BA231" s="227"/>
      <c r="BB231" s="72"/>
      <c r="BC231" s="178"/>
    </row>
    <row r="232" ht="16.5" customHeight="1" outlineLevel="1">
      <c r="A232" s="178"/>
      <c r="B232" s="141" t="s">
        <v>1476</v>
      </c>
      <c r="C232" s="142">
        <v>46122.3867216088</v>
      </c>
      <c r="D232" s="72"/>
      <c r="E232" s="143" t="s">
        <v>7</v>
      </c>
      <c r="F232" s="71"/>
      <c r="G232" s="143" t="s">
        <v>78</v>
      </c>
      <c r="H232" s="71"/>
      <c r="I232" s="143" t="s">
        <v>1098</v>
      </c>
      <c r="J232" s="71"/>
      <c r="K232" s="71"/>
      <c r="L232" s="71"/>
      <c r="M232" s="72"/>
      <c r="N232" s="198" t="s">
        <v>522</v>
      </c>
      <c r="O232" s="72"/>
      <c r="P232" s="199">
        <v>45000.0</v>
      </c>
      <c r="Q232" s="71"/>
      <c r="R232" s="200">
        <v>0.0</v>
      </c>
      <c r="S232" s="72"/>
      <c r="T232" s="201" t="s">
        <v>67</v>
      </c>
      <c r="U232" s="72"/>
      <c r="V232" s="202" t="s">
        <v>1888</v>
      </c>
      <c r="W232" s="71"/>
      <c r="X232" s="72"/>
      <c r="Y232" s="202" t="s">
        <v>74</v>
      </c>
      <c r="Z232" s="72"/>
      <c r="AA232" s="178"/>
      <c r="AB232" s="228"/>
      <c r="AC232" s="72"/>
      <c r="AD232" s="229"/>
      <c r="AE232" s="72"/>
      <c r="AF232" s="229"/>
      <c r="AG232" s="71"/>
      <c r="AH232" s="72"/>
      <c r="AI232" s="229"/>
      <c r="AJ232" s="71"/>
      <c r="AK232" s="72"/>
      <c r="AL232" s="229"/>
      <c r="AM232" s="72"/>
      <c r="AN232" s="201"/>
      <c r="AO232" s="72"/>
      <c r="AP232" s="201"/>
      <c r="AQ232" s="72"/>
      <c r="AR232" s="201"/>
      <c r="AS232" s="72"/>
      <c r="AT232" s="226"/>
      <c r="AU232" s="72"/>
      <c r="AV232" s="230"/>
      <c r="AW232" s="71"/>
      <c r="AX232" s="72"/>
      <c r="AY232" s="201"/>
      <c r="AZ232" s="71"/>
      <c r="BA232" s="227"/>
      <c r="BB232" s="72"/>
      <c r="BC232" s="178"/>
    </row>
    <row r="233" ht="16.5" customHeight="1" outlineLevel="1">
      <c r="A233" s="178"/>
      <c r="B233" s="141" t="s">
        <v>1481</v>
      </c>
      <c r="C233" s="142">
        <v>46121.7083369676</v>
      </c>
      <c r="D233" s="72"/>
      <c r="E233" s="143" t="s">
        <v>7</v>
      </c>
      <c r="F233" s="71"/>
      <c r="G233" s="143" t="s">
        <v>78</v>
      </c>
      <c r="H233" s="71"/>
      <c r="I233" s="143" t="s">
        <v>1482</v>
      </c>
      <c r="J233" s="71"/>
      <c r="K233" s="71"/>
      <c r="L233" s="71"/>
      <c r="M233" s="72"/>
      <c r="N233" s="198" t="s">
        <v>1483</v>
      </c>
      <c r="O233" s="72"/>
      <c r="P233" s="199">
        <v>30000.0</v>
      </c>
      <c r="Q233" s="71"/>
      <c r="R233" s="200">
        <v>0.0</v>
      </c>
      <c r="S233" s="72"/>
      <c r="T233" s="201" t="s">
        <v>75</v>
      </c>
      <c r="U233" s="72"/>
      <c r="V233" s="202" t="s">
        <v>1888</v>
      </c>
      <c r="W233" s="71"/>
      <c r="X233" s="72"/>
      <c r="Y233" s="202" t="s">
        <v>74</v>
      </c>
      <c r="Z233" s="72"/>
      <c r="AA233" s="178"/>
      <c r="AB233" s="228"/>
      <c r="AC233" s="72"/>
      <c r="AD233" s="229"/>
      <c r="AE233" s="72"/>
      <c r="AF233" s="229"/>
      <c r="AG233" s="71"/>
      <c r="AH233" s="72"/>
      <c r="AI233" s="229"/>
      <c r="AJ233" s="71"/>
      <c r="AK233" s="72"/>
      <c r="AL233" s="229"/>
      <c r="AM233" s="72"/>
      <c r="AN233" s="201"/>
      <c r="AO233" s="72"/>
      <c r="AP233" s="201"/>
      <c r="AQ233" s="72"/>
      <c r="AR233" s="201"/>
      <c r="AS233" s="72"/>
      <c r="AT233" s="226"/>
      <c r="AU233" s="72"/>
      <c r="AV233" s="230"/>
      <c r="AW233" s="71"/>
      <c r="AX233" s="72"/>
      <c r="AY233" s="201"/>
      <c r="AZ233" s="71"/>
      <c r="BA233" s="227"/>
      <c r="BB233" s="72"/>
      <c r="BC233" s="178"/>
    </row>
    <row r="234" ht="16.5" customHeight="1" outlineLevel="1">
      <c r="A234" s="178"/>
      <c r="B234" s="141" t="s">
        <v>1484</v>
      </c>
      <c r="C234" s="142">
        <v>46121.705863055555</v>
      </c>
      <c r="D234" s="72"/>
      <c r="E234" s="143" t="s">
        <v>7</v>
      </c>
      <c r="F234" s="71"/>
      <c r="G234" s="143" t="s">
        <v>78</v>
      </c>
      <c r="H234" s="71"/>
      <c r="I234" s="143" t="s">
        <v>1056</v>
      </c>
      <c r="J234" s="71"/>
      <c r="K234" s="71"/>
      <c r="L234" s="71"/>
      <c r="M234" s="72"/>
      <c r="N234" s="198" t="s">
        <v>495</v>
      </c>
      <c r="O234" s="72"/>
      <c r="P234" s="199">
        <v>25000.0</v>
      </c>
      <c r="Q234" s="71"/>
      <c r="R234" s="200">
        <v>0.0</v>
      </c>
      <c r="S234" s="72"/>
      <c r="T234" s="201" t="s">
        <v>67</v>
      </c>
      <c r="U234" s="72"/>
      <c r="V234" s="202" t="s">
        <v>1888</v>
      </c>
      <c r="W234" s="71"/>
      <c r="X234" s="72"/>
      <c r="Y234" s="202" t="s">
        <v>74</v>
      </c>
      <c r="Z234" s="72"/>
      <c r="AA234" s="178"/>
      <c r="AB234" s="228"/>
      <c r="AC234" s="72"/>
      <c r="AD234" s="229"/>
      <c r="AE234" s="72"/>
      <c r="AF234" s="229"/>
      <c r="AG234" s="71"/>
      <c r="AH234" s="72"/>
      <c r="AI234" s="229"/>
      <c r="AJ234" s="71"/>
      <c r="AK234" s="72"/>
      <c r="AL234" s="229"/>
      <c r="AM234" s="72"/>
      <c r="AN234" s="201"/>
      <c r="AO234" s="72"/>
      <c r="AP234" s="201"/>
      <c r="AQ234" s="72"/>
      <c r="AR234" s="201"/>
      <c r="AS234" s="72"/>
      <c r="AT234" s="226"/>
      <c r="AU234" s="72"/>
      <c r="AV234" s="230"/>
      <c r="AW234" s="71"/>
      <c r="AX234" s="72"/>
      <c r="AY234" s="201"/>
      <c r="AZ234" s="71"/>
      <c r="BA234" s="227"/>
      <c r="BB234" s="72"/>
      <c r="BC234" s="178"/>
    </row>
    <row r="235" ht="16.5" customHeight="1" outlineLevel="1">
      <c r="A235" s="178"/>
      <c r="B235" s="141" t="s">
        <v>1485</v>
      </c>
      <c r="C235" s="142">
        <v>46121.7045834375</v>
      </c>
      <c r="D235" s="72"/>
      <c r="E235" s="143" t="s">
        <v>7</v>
      </c>
      <c r="F235" s="71"/>
      <c r="G235" s="143" t="s">
        <v>78</v>
      </c>
      <c r="H235" s="71"/>
      <c r="I235" s="143" t="s">
        <v>1054</v>
      </c>
      <c r="J235" s="71"/>
      <c r="K235" s="71"/>
      <c r="L235" s="71"/>
      <c r="M235" s="72"/>
      <c r="N235" s="198" t="s">
        <v>498</v>
      </c>
      <c r="O235" s="72"/>
      <c r="P235" s="199">
        <v>25000.0</v>
      </c>
      <c r="Q235" s="71"/>
      <c r="R235" s="200">
        <v>0.0</v>
      </c>
      <c r="S235" s="72"/>
      <c r="T235" s="201" t="s">
        <v>67</v>
      </c>
      <c r="U235" s="72"/>
      <c r="V235" s="202" t="s">
        <v>1888</v>
      </c>
      <c r="W235" s="71"/>
      <c r="X235" s="72"/>
      <c r="Y235" s="202" t="s">
        <v>74</v>
      </c>
      <c r="Z235" s="72"/>
      <c r="AA235" s="178"/>
      <c r="AB235" s="228"/>
      <c r="AC235" s="72"/>
      <c r="AD235" s="229"/>
      <c r="AE235" s="72"/>
      <c r="AF235" s="229"/>
      <c r="AG235" s="71"/>
      <c r="AH235" s="72"/>
      <c r="AI235" s="229"/>
      <c r="AJ235" s="71"/>
      <c r="AK235" s="72"/>
      <c r="AL235" s="229"/>
      <c r="AM235" s="72"/>
      <c r="AN235" s="201"/>
      <c r="AO235" s="72"/>
      <c r="AP235" s="201"/>
      <c r="AQ235" s="72"/>
      <c r="AR235" s="201"/>
      <c r="AS235" s="72"/>
      <c r="AT235" s="226"/>
      <c r="AU235" s="72"/>
      <c r="AV235" s="230"/>
      <c r="AW235" s="71"/>
      <c r="AX235" s="72"/>
      <c r="AY235" s="201"/>
      <c r="AZ235" s="71"/>
      <c r="BA235" s="227"/>
      <c r="BB235" s="72"/>
      <c r="BC235" s="178"/>
    </row>
    <row r="236" ht="16.5" customHeight="1" outlineLevel="1">
      <c r="A236" s="178"/>
      <c r="B236" s="141" t="s">
        <v>1490</v>
      </c>
      <c r="C236" s="142">
        <v>46120.830330185185</v>
      </c>
      <c r="D236" s="72"/>
      <c r="E236" s="143" t="s">
        <v>7</v>
      </c>
      <c r="F236" s="71"/>
      <c r="G236" s="143" t="s">
        <v>78</v>
      </c>
      <c r="H236" s="71"/>
      <c r="I236" s="143" t="s">
        <v>931</v>
      </c>
      <c r="J236" s="71"/>
      <c r="K236" s="71"/>
      <c r="L236" s="71"/>
      <c r="M236" s="72"/>
      <c r="N236" s="198" t="s">
        <v>245</v>
      </c>
      <c r="O236" s="72"/>
      <c r="P236" s="199">
        <v>25000.0</v>
      </c>
      <c r="Q236" s="71"/>
      <c r="R236" s="200">
        <v>0.0</v>
      </c>
      <c r="S236" s="72"/>
      <c r="T236" s="201" t="s">
        <v>75</v>
      </c>
      <c r="U236" s="72"/>
      <c r="V236" s="202" t="s">
        <v>1888</v>
      </c>
      <c r="W236" s="71"/>
      <c r="X236" s="72"/>
      <c r="Y236" s="202" t="s">
        <v>74</v>
      </c>
      <c r="Z236" s="72"/>
      <c r="AA236" s="178"/>
      <c r="AB236" s="228"/>
      <c r="AC236" s="72"/>
      <c r="AD236" s="229"/>
      <c r="AE236" s="72"/>
      <c r="AF236" s="229"/>
      <c r="AG236" s="71"/>
      <c r="AH236" s="72"/>
      <c r="AI236" s="229"/>
      <c r="AJ236" s="71"/>
      <c r="AK236" s="72"/>
      <c r="AL236" s="229"/>
      <c r="AM236" s="72"/>
      <c r="AN236" s="201"/>
      <c r="AO236" s="72"/>
      <c r="AP236" s="201"/>
      <c r="AQ236" s="72"/>
      <c r="AR236" s="201"/>
      <c r="AS236" s="72"/>
      <c r="AT236" s="226"/>
      <c r="AU236" s="72"/>
      <c r="AV236" s="230"/>
      <c r="AW236" s="71"/>
      <c r="AX236" s="72"/>
      <c r="AY236" s="201"/>
      <c r="AZ236" s="71"/>
      <c r="BA236" s="227"/>
      <c r="BB236" s="72"/>
      <c r="BC236" s="178"/>
    </row>
    <row r="237" ht="16.5" customHeight="1" outlineLevel="1">
      <c r="A237" s="178"/>
      <c r="B237" s="141" t="s">
        <v>1491</v>
      </c>
      <c r="C237" s="142">
        <v>46120.66036954861</v>
      </c>
      <c r="D237" s="72"/>
      <c r="E237" s="143" t="s">
        <v>7</v>
      </c>
      <c r="F237" s="71"/>
      <c r="G237" s="143" t="s">
        <v>78</v>
      </c>
      <c r="H237" s="71"/>
      <c r="I237" s="143" t="s">
        <v>1134</v>
      </c>
      <c r="J237" s="71"/>
      <c r="K237" s="71"/>
      <c r="L237" s="71"/>
      <c r="M237" s="72"/>
      <c r="N237" s="198" t="s">
        <v>507</v>
      </c>
      <c r="O237" s="72"/>
      <c r="P237" s="199">
        <v>25000.0</v>
      </c>
      <c r="Q237" s="71"/>
      <c r="R237" s="200">
        <v>0.0</v>
      </c>
      <c r="S237" s="72"/>
      <c r="T237" s="201" t="s">
        <v>75</v>
      </c>
      <c r="U237" s="72"/>
      <c r="V237" s="202" t="s">
        <v>1888</v>
      </c>
      <c r="W237" s="71"/>
      <c r="X237" s="72"/>
      <c r="Y237" s="202" t="s">
        <v>74</v>
      </c>
      <c r="Z237" s="72"/>
      <c r="AA237" s="178"/>
      <c r="AB237" s="228"/>
      <c r="AC237" s="72"/>
      <c r="AD237" s="229"/>
      <c r="AE237" s="72"/>
      <c r="AF237" s="229"/>
      <c r="AG237" s="71"/>
      <c r="AH237" s="72"/>
      <c r="AI237" s="229"/>
      <c r="AJ237" s="71"/>
      <c r="AK237" s="72"/>
      <c r="AL237" s="229"/>
      <c r="AM237" s="72"/>
      <c r="AN237" s="201"/>
      <c r="AO237" s="72"/>
      <c r="AP237" s="201"/>
      <c r="AQ237" s="72"/>
      <c r="AR237" s="201"/>
      <c r="AS237" s="72"/>
      <c r="AT237" s="226"/>
      <c r="AU237" s="72"/>
      <c r="AV237" s="230"/>
      <c r="AW237" s="71"/>
      <c r="AX237" s="72"/>
      <c r="AY237" s="201"/>
      <c r="AZ237" s="71"/>
      <c r="BA237" s="227"/>
      <c r="BB237" s="72"/>
      <c r="BC237" s="178"/>
    </row>
    <row r="238" ht="16.5" customHeight="1" outlineLevel="1">
      <c r="A238" s="178"/>
      <c r="B238" s="141" t="s">
        <v>1498</v>
      </c>
      <c r="C238" s="142">
        <v>46120.40041350694</v>
      </c>
      <c r="D238" s="72"/>
      <c r="E238" s="143" t="s">
        <v>7</v>
      </c>
      <c r="F238" s="71"/>
      <c r="G238" s="143" t="s">
        <v>78</v>
      </c>
      <c r="H238" s="71"/>
      <c r="I238" s="143" t="s">
        <v>671</v>
      </c>
      <c r="J238" s="71"/>
      <c r="K238" s="71"/>
      <c r="L238" s="71"/>
      <c r="M238" s="72"/>
      <c r="N238" s="198" t="s">
        <v>672</v>
      </c>
      <c r="O238" s="72"/>
      <c r="P238" s="199">
        <v>25000.0</v>
      </c>
      <c r="Q238" s="71"/>
      <c r="R238" s="200">
        <v>0.0</v>
      </c>
      <c r="S238" s="72"/>
      <c r="T238" s="201" t="s">
        <v>75</v>
      </c>
      <c r="U238" s="72"/>
      <c r="V238" s="202" t="s">
        <v>1888</v>
      </c>
      <c r="W238" s="71"/>
      <c r="X238" s="72"/>
      <c r="Y238" s="202" t="s">
        <v>74</v>
      </c>
      <c r="Z238" s="72"/>
      <c r="AA238" s="178"/>
      <c r="AB238" s="228"/>
      <c r="AC238" s="72"/>
      <c r="AD238" s="229"/>
      <c r="AE238" s="72"/>
      <c r="AF238" s="229"/>
      <c r="AG238" s="71"/>
      <c r="AH238" s="72"/>
      <c r="AI238" s="229"/>
      <c r="AJ238" s="71"/>
      <c r="AK238" s="72"/>
      <c r="AL238" s="229"/>
      <c r="AM238" s="72"/>
      <c r="AN238" s="201"/>
      <c r="AO238" s="72"/>
      <c r="AP238" s="201"/>
      <c r="AQ238" s="72"/>
      <c r="AR238" s="201"/>
      <c r="AS238" s="72"/>
      <c r="AT238" s="226"/>
      <c r="AU238" s="72"/>
      <c r="AV238" s="230"/>
      <c r="AW238" s="71"/>
      <c r="AX238" s="72"/>
      <c r="AY238" s="201"/>
      <c r="AZ238" s="71"/>
      <c r="BA238" s="227"/>
      <c r="BB238" s="72"/>
      <c r="BC238" s="178"/>
    </row>
    <row r="239" ht="16.5" customHeight="1" outlineLevel="1">
      <c r="A239" s="178"/>
      <c r="B239" s="141" t="s">
        <v>1501</v>
      </c>
      <c r="C239" s="142">
        <v>46120.367603032406</v>
      </c>
      <c r="D239" s="72"/>
      <c r="E239" s="143" t="s">
        <v>7</v>
      </c>
      <c r="F239" s="71"/>
      <c r="G239" s="143" t="s">
        <v>78</v>
      </c>
      <c r="H239" s="71"/>
      <c r="I239" s="143" t="s">
        <v>1038</v>
      </c>
      <c r="J239" s="71"/>
      <c r="K239" s="71"/>
      <c r="L239" s="71"/>
      <c r="M239" s="72"/>
      <c r="N239" s="198" t="s">
        <v>1039</v>
      </c>
      <c r="O239" s="72"/>
      <c r="P239" s="199">
        <v>25000.0</v>
      </c>
      <c r="Q239" s="71"/>
      <c r="R239" s="200">
        <v>0.0</v>
      </c>
      <c r="S239" s="72"/>
      <c r="T239" s="201" t="s">
        <v>67</v>
      </c>
      <c r="U239" s="72"/>
      <c r="V239" s="202" t="s">
        <v>1888</v>
      </c>
      <c r="W239" s="71"/>
      <c r="X239" s="72"/>
      <c r="Y239" s="202" t="s">
        <v>74</v>
      </c>
      <c r="Z239" s="72"/>
      <c r="AA239" s="178"/>
      <c r="AB239" s="228"/>
      <c r="AC239" s="72"/>
      <c r="AD239" s="229"/>
      <c r="AE239" s="72"/>
      <c r="AF239" s="229"/>
      <c r="AG239" s="71"/>
      <c r="AH239" s="72"/>
      <c r="AI239" s="229"/>
      <c r="AJ239" s="71"/>
      <c r="AK239" s="72"/>
      <c r="AL239" s="229"/>
      <c r="AM239" s="72"/>
      <c r="AN239" s="201"/>
      <c r="AO239" s="72"/>
      <c r="AP239" s="201"/>
      <c r="AQ239" s="72"/>
      <c r="AR239" s="201"/>
      <c r="AS239" s="72"/>
      <c r="AT239" s="226"/>
      <c r="AU239" s="72"/>
      <c r="AV239" s="230"/>
      <c r="AW239" s="71"/>
      <c r="AX239" s="72"/>
      <c r="AY239" s="201"/>
      <c r="AZ239" s="71"/>
      <c r="BA239" s="227"/>
      <c r="BB239" s="72"/>
      <c r="BC239" s="178"/>
    </row>
    <row r="240" ht="16.5" customHeight="1" outlineLevel="1">
      <c r="A240" s="178"/>
      <c r="B240" s="141" t="s">
        <v>1509</v>
      </c>
      <c r="C240" s="142">
        <v>46118.88374048611</v>
      </c>
      <c r="D240" s="72"/>
      <c r="E240" s="143" t="s">
        <v>7</v>
      </c>
      <c r="F240" s="71"/>
      <c r="G240" s="143" t="s">
        <v>78</v>
      </c>
      <c r="H240" s="71"/>
      <c r="I240" s="143" t="s">
        <v>1136</v>
      </c>
      <c r="J240" s="71"/>
      <c r="K240" s="71"/>
      <c r="L240" s="71"/>
      <c r="M240" s="72"/>
      <c r="N240" s="198" t="s">
        <v>510</v>
      </c>
      <c r="O240" s="72"/>
      <c r="P240" s="199">
        <v>25000.0</v>
      </c>
      <c r="Q240" s="71"/>
      <c r="R240" s="200">
        <v>0.0</v>
      </c>
      <c r="S240" s="72"/>
      <c r="T240" s="201" t="s">
        <v>75</v>
      </c>
      <c r="U240" s="72"/>
      <c r="V240" s="202" t="s">
        <v>1888</v>
      </c>
      <c r="W240" s="71"/>
      <c r="X240" s="72"/>
      <c r="Y240" s="202" t="s">
        <v>74</v>
      </c>
      <c r="Z240" s="72"/>
      <c r="AA240" s="178"/>
      <c r="AB240" s="228"/>
      <c r="AC240" s="72"/>
      <c r="AD240" s="229"/>
      <c r="AE240" s="72"/>
      <c r="AF240" s="229"/>
      <c r="AG240" s="71"/>
      <c r="AH240" s="72"/>
      <c r="AI240" s="229"/>
      <c r="AJ240" s="71"/>
      <c r="AK240" s="72"/>
      <c r="AL240" s="229"/>
      <c r="AM240" s="72"/>
      <c r="AN240" s="201"/>
      <c r="AO240" s="72"/>
      <c r="AP240" s="201"/>
      <c r="AQ240" s="72"/>
      <c r="AR240" s="201"/>
      <c r="AS240" s="72"/>
      <c r="AT240" s="226"/>
      <c r="AU240" s="72"/>
      <c r="AV240" s="230"/>
      <c r="AW240" s="71"/>
      <c r="AX240" s="72"/>
      <c r="AY240" s="201"/>
      <c r="AZ240" s="71"/>
      <c r="BA240" s="227"/>
      <c r="BB240" s="72"/>
      <c r="BC240" s="178"/>
    </row>
    <row r="241" ht="16.5" customHeight="1" outlineLevel="1">
      <c r="A241" s="178"/>
      <c r="B241" s="141" t="s">
        <v>1511</v>
      </c>
      <c r="C241" s="142">
        <v>46118.83884913195</v>
      </c>
      <c r="D241" s="72"/>
      <c r="E241" s="143" t="s">
        <v>7</v>
      </c>
      <c r="F241" s="71"/>
      <c r="G241" s="143" t="s">
        <v>78</v>
      </c>
      <c r="H241" s="71"/>
      <c r="I241" s="143" t="s">
        <v>1078</v>
      </c>
      <c r="J241" s="71"/>
      <c r="K241" s="71"/>
      <c r="L241" s="71"/>
      <c r="M241" s="72"/>
      <c r="N241" s="198" t="s">
        <v>469</v>
      </c>
      <c r="O241" s="72"/>
      <c r="P241" s="199">
        <v>30000.0</v>
      </c>
      <c r="Q241" s="71"/>
      <c r="R241" s="200">
        <v>0.0</v>
      </c>
      <c r="S241" s="72"/>
      <c r="T241" s="201" t="s">
        <v>75</v>
      </c>
      <c r="U241" s="72"/>
      <c r="V241" s="202" t="s">
        <v>1888</v>
      </c>
      <c r="W241" s="71"/>
      <c r="X241" s="72"/>
      <c r="Y241" s="202" t="s">
        <v>74</v>
      </c>
      <c r="Z241" s="72"/>
      <c r="AA241" s="178"/>
      <c r="AB241" s="228"/>
      <c r="AC241" s="72"/>
      <c r="AD241" s="229"/>
      <c r="AE241" s="72"/>
      <c r="AF241" s="229"/>
      <c r="AG241" s="71"/>
      <c r="AH241" s="72"/>
      <c r="AI241" s="229"/>
      <c r="AJ241" s="71"/>
      <c r="AK241" s="72"/>
      <c r="AL241" s="229"/>
      <c r="AM241" s="72"/>
      <c r="AN241" s="201"/>
      <c r="AO241" s="72"/>
      <c r="AP241" s="201"/>
      <c r="AQ241" s="72"/>
      <c r="AR241" s="201"/>
      <c r="AS241" s="72"/>
      <c r="AT241" s="226"/>
      <c r="AU241" s="72"/>
      <c r="AV241" s="230"/>
      <c r="AW241" s="71"/>
      <c r="AX241" s="72"/>
      <c r="AY241" s="201"/>
      <c r="AZ241" s="71"/>
      <c r="BA241" s="227"/>
      <c r="BB241" s="72"/>
      <c r="BC241" s="178"/>
    </row>
    <row r="242" ht="16.5" customHeight="1" outlineLevel="1">
      <c r="A242" s="178"/>
      <c r="B242" s="141" t="s">
        <v>1519</v>
      </c>
      <c r="C242" s="142">
        <v>46118.795878715275</v>
      </c>
      <c r="D242" s="72"/>
      <c r="E242" s="143" t="s">
        <v>7</v>
      </c>
      <c r="F242" s="71"/>
      <c r="G242" s="143" t="s">
        <v>78</v>
      </c>
      <c r="H242" s="71"/>
      <c r="I242" s="143" t="s">
        <v>1520</v>
      </c>
      <c r="J242" s="71"/>
      <c r="K242" s="71"/>
      <c r="L242" s="71"/>
      <c r="M242" s="72"/>
      <c r="N242" s="198" t="s">
        <v>1521</v>
      </c>
      <c r="O242" s="72"/>
      <c r="P242" s="199">
        <v>25000.0</v>
      </c>
      <c r="Q242" s="71"/>
      <c r="R242" s="200">
        <v>0.0</v>
      </c>
      <c r="S242" s="72"/>
      <c r="T242" s="201" t="s">
        <v>67</v>
      </c>
      <c r="U242" s="72"/>
      <c r="V242" s="202" t="s">
        <v>1888</v>
      </c>
      <c r="W242" s="71"/>
      <c r="X242" s="72"/>
      <c r="Y242" s="202" t="s">
        <v>74</v>
      </c>
      <c r="Z242" s="72"/>
      <c r="AA242" s="178"/>
      <c r="AB242" s="228"/>
      <c r="AC242" s="72"/>
      <c r="AD242" s="229"/>
      <c r="AE242" s="72"/>
      <c r="AF242" s="229"/>
      <c r="AG242" s="71"/>
      <c r="AH242" s="72"/>
      <c r="AI242" s="229"/>
      <c r="AJ242" s="71"/>
      <c r="AK242" s="72"/>
      <c r="AL242" s="229"/>
      <c r="AM242" s="72"/>
      <c r="AN242" s="201"/>
      <c r="AO242" s="72"/>
      <c r="AP242" s="201"/>
      <c r="AQ242" s="72"/>
      <c r="AR242" s="201"/>
      <c r="AS242" s="72"/>
      <c r="AT242" s="226"/>
      <c r="AU242" s="72"/>
      <c r="AV242" s="230"/>
      <c r="AW242" s="71"/>
      <c r="AX242" s="72"/>
      <c r="AY242" s="201"/>
      <c r="AZ242" s="71"/>
      <c r="BA242" s="227"/>
      <c r="BB242" s="72"/>
      <c r="BC242" s="178"/>
    </row>
    <row r="243" ht="16.5" customHeight="1" outlineLevel="1">
      <c r="A243" s="178"/>
      <c r="B243" s="141" t="s">
        <v>1522</v>
      </c>
      <c r="C243" s="142">
        <v>46118.79507979167</v>
      </c>
      <c r="D243" s="72"/>
      <c r="E243" s="143" t="s">
        <v>7</v>
      </c>
      <c r="F243" s="71"/>
      <c r="G243" s="143" t="s">
        <v>78</v>
      </c>
      <c r="H243" s="71"/>
      <c r="I243" s="143" t="s">
        <v>653</v>
      </c>
      <c r="J243" s="71"/>
      <c r="K243" s="71"/>
      <c r="L243" s="71"/>
      <c r="M243" s="72"/>
      <c r="N243" s="198" t="s">
        <v>654</v>
      </c>
      <c r="O243" s="72"/>
      <c r="P243" s="199">
        <v>25000.0</v>
      </c>
      <c r="Q243" s="71"/>
      <c r="R243" s="200">
        <v>0.0</v>
      </c>
      <c r="S243" s="72"/>
      <c r="T243" s="201" t="s">
        <v>67</v>
      </c>
      <c r="U243" s="72"/>
      <c r="V243" s="202" t="s">
        <v>1888</v>
      </c>
      <c r="W243" s="71"/>
      <c r="X243" s="72"/>
      <c r="Y243" s="202" t="s">
        <v>74</v>
      </c>
      <c r="Z243" s="72"/>
      <c r="AA243" s="178"/>
      <c r="AB243" s="228"/>
      <c r="AC243" s="72"/>
      <c r="AD243" s="229"/>
      <c r="AE243" s="72"/>
      <c r="AF243" s="229"/>
      <c r="AG243" s="71"/>
      <c r="AH243" s="72"/>
      <c r="AI243" s="229"/>
      <c r="AJ243" s="71"/>
      <c r="AK243" s="72"/>
      <c r="AL243" s="229"/>
      <c r="AM243" s="72"/>
      <c r="AN243" s="201"/>
      <c r="AO243" s="72"/>
      <c r="AP243" s="201"/>
      <c r="AQ243" s="72"/>
      <c r="AR243" s="201"/>
      <c r="AS243" s="72"/>
      <c r="AT243" s="226"/>
      <c r="AU243" s="72"/>
      <c r="AV243" s="230"/>
      <c r="AW243" s="71"/>
      <c r="AX243" s="72"/>
      <c r="AY243" s="201"/>
      <c r="AZ243" s="71"/>
      <c r="BA243" s="227"/>
      <c r="BB243" s="72"/>
      <c r="BC243" s="178"/>
    </row>
    <row r="244" ht="16.5" customHeight="1" outlineLevel="1">
      <c r="A244" s="178"/>
      <c r="B244" s="141" t="s">
        <v>1523</v>
      </c>
      <c r="C244" s="142">
        <v>46118.79300857639</v>
      </c>
      <c r="D244" s="72"/>
      <c r="E244" s="143" t="s">
        <v>7</v>
      </c>
      <c r="F244" s="71"/>
      <c r="G244" s="143" t="s">
        <v>78</v>
      </c>
      <c r="H244" s="71"/>
      <c r="I244" s="143" t="s">
        <v>632</v>
      </c>
      <c r="J244" s="71"/>
      <c r="K244" s="71"/>
      <c r="L244" s="71"/>
      <c r="M244" s="72"/>
      <c r="N244" s="198" t="s">
        <v>633</v>
      </c>
      <c r="O244" s="72"/>
      <c r="P244" s="199">
        <v>30000.0</v>
      </c>
      <c r="Q244" s="71"/>
      <c r="R244" s="200">
        <v>0.0</v>
      </c>
      <c r="S244" s="72"/>
      <c r="T244" s="201" t="s">
        <v>67</v>
      </c>
      <c r="U244" s="72"/>
      <c r="V244" s="202" t="s">
        <v>1888</v>
      </c>
      <c r="W244" s="71"/>
      <c r="X244" s="72"/>
      <c r="Y244" s="202" t="s">
        <v>74</v>
      </c>
      <c r="Z244" s="72"/>
      <c r="AA244" s="178"/>
      <c r="AB244" s="228"/>
      <c r="AC244" s="72"/>
      <c r="AD244" s="229"/>
      <c r="AE244" s="72"/>
      <c r="AF244" s="229"/>
      <c r="AG244" s="71"/>
      <c r="AH244" s="72"/>
      <c r="AI244" s="229"/>
      <c r="AJ244" s="71"/>
      <c r="AK244" s="72"/>
      <c r="AL244" s="229"/>
      <c r="AM244" s="72"/>
      <c r="AN244" s="201"/>
      <c r="AO244" s="72"/>
      <c r="AP244" s="201"/>
      <c r="AQ244" s="72"/>
      <c r="AR244" s="201"/>
      <c r="AS244" s="72"/>
      <c r="AT244" s="226"/>
      <c r="AU244" s="72"/>
      <c r="AV244" s="230"/>
      <c r="AW244" s="71"/>
      <c r="AX244" s="72"/>
      <c r="AY244" s="201"/>
      <c r="AZ244" s="71"/>
      <c r="BA244" s="227"/>
      <c r="BB244" s="72"/>
      <c r="BC244" s="178"/>
    </row>
    <row r="245" ht="16.5" customHeight="1" outlineLevel="1">
      <c r="A245" s="178"/>
      <c r="B245" s="141" t="s">
        <v>1524</v>
      </c>
      <c r="C245" s="142">
        <v>46118.79155349537</v>
      </c>
      <c r="D245" s="72"/>
      <c r="E245" s="143" t="s">
        <v>7</v>
      </c>
      <c r="F245" s="71"/>
      <c r="G245" s="143" t="s">
        <v>78</v>
      </c>
      <c r="H245" s="71"/>
      <c r="I245" s="143" t="s">
        <v>1525</v>
      </c>
      <c r="J245" s="71"/>
      <c r="K245" s="71"/>
      <c r="L245" s="71"/>
      <c r="M245" s="72"/>
      <c r="N245" s="198" t="s">
        <v>1526</v>
      </c>
      <c r="O245" s="72"/>
      <c r="P245" s="199">
        <v>30000.0</v>
      </c>
      <c r="Q245" s="71"/>
      <c r="R245" s="200">
        <v>0.0</v>
      </c>
      <c r="S245" s="72"/>
      <c r="T245" s="201" t="s">
        <v>67</v>
      </c>
      <c r="U245" s="72"/>
      <c r="V245" s="202" t="s">
        <v>1888</v>
      </c>
      <c r="W245" s="71"/>
      <c r="X245" s="72"/>
      <c r="Y245" s="202" t="s">
        <v>74</v>
      </c>
      <c r="Z245" s="72"/>
      <c r="AA245" s="178"/>
      <c r="AB245" s="228"/>
      <c r="AC245" s="72"/>
      <c r="AD245" s="229"/>
      <c r="AE245" s="72"/>
      <c r="AF245" s="229"/>
      <c r="AG245" s="71"/>
      <c r="AH245" s="72"/>
      <c r="AI245" s="229"/>
      <c r="AJ245" s="71"/>
      <c r="AK245" s="72"/>
      <c r="AL245" s="229"/>
      <c r="AM245" s="72"/>
      <c r="AN245" s="201"/>
      <c r="AO245" s="72"/>
      <c r="AP245" s="201"/>
      <c r="AQ245" s="72"/>
      <c r="AR245" s="201"/>
      <c r="AS245" s="72"/>
      <c r="AT245" s="226"/>
      <c r="AU245" s="72"/>
      <c r="AV245" s="230"/>
      <c r="AW245" s="71"/>
      <c r="AX245" s="72"/>
      <c r="AY245" s="201"/>
      <c r="AZ245" s="71"/>
      <c r="BA245" s="227"/>
      <c r="BB245" s="72"/>
      <c r="BC245" s="178"/>
    </row>
    <row r="246" ht="16.5" customHeight="1" outlineLevel="1">
      <c r="A246" s="178"/>
      <c r="B246" s="141" t="s">
        <v>1527</v>
      </c>
      <c r="C246" s="142">
        <v>46118.757436527776</v>
      </c>
      <c r="D246" s="72"/>
      <c r="E246" s="143" t="s">
        <v>7</v>
      </c>
      <c r="F246" s="71"/>
      <c r="G246" s="143" t="s">
        <v>78</v>
      </c>
      <c r="H246" s="71"/>
      <c r="I246" s="143" t="s">
        <v>1076</v>
      </c>
      <c r="J246" s="71"/>
      <c r="K246" s="71"/>
      <c r="L246" s="71"/>
      <c r="M246" s="72"/>
      <c r="N246" s="198" t="s">
        <v>113</v>
      </c>
      <c r="O246" s="72"/>
      <c r="P246" s="199">
        <v>25000.0</v>
      </c>
      <c r="Q246" s="71"/>
      <c r="R246" s="200">
        <v>0.0</v>
      </c>
      <c r="S246" s="72"/>
      <c r="T246" s="201" t="s">
        <v>67</v>
      </c>
      <c r="U246" s="72"/>
      <c r="V246" s="202" t="s">
        <v>1888</v>
      </c>
      <c r="W246" s="71"/>
      <c r="X246" s="72"/>
      <c r="Y246" s="202" t="s">
        <v>74</v>
      </c>
      <c r="Z246" s="72"/>
      <c r="AA246" s="178"/>
      <c r="AB246" s="228"/>
      <c r="AC246" s="72"/>
      <c r="AD246" s="229"/>
      <c r="AE246" s="72"/>
      <c r="AF246" s="229"/>
      <c r="AG246" s="71"/>
      <c r="AH246" s="72"/>
      <c r="AI246" s="229"/>
      <c r="AJ246" s="71"/>
      <c r="AK246" s="72"/>
      <c r="AL246" s="229"/>
      <c r="AM246" s="72"/>
      <c r="AN246" s="201"/>
      <c r="AO246" s="72"/>
      <c r="AP246" s="201"/>
      <c r="AQ246" s="72"/>
      <c r="AR246" s="201"/>
      <c r="AS246" s="72"/>
      <c r="AT246" s="226"/>
      <c r="AU246" s="72"/>
      <c r="AV246" s="230"/>
      <c r="AW246" s="71"/>
      <c r="AX246" s="72"/>
      <c r="AY246" s="201"/>
      <c r="AZ246" s="71"/>
      <c r="BA246" s="227"/>
      <c r="BB246" s="72"/>
      <c r="BC246" s="178"/>
    </row>
    <row r="247" ht="16.5" customHeight="1" outlineLevel="1">
      <c r="A247" s="178"/>
      <c r="B247" s="141" t="s">
        <v>1528</v>
      </c>
      <c r="C247" s="142">
        <v>46118.75507342593</v>
      </c>
      <c r="D247" s="72"/>
      <c r="E247" s="143" t="s">
        <v>7</v>
      </c>
      <c r="F247" s="71"/>
      <c r="G247" s="143" t="s">
        <v>78</v>
      </c>
      <c r="H247" s="71"/>
      <c r="I247" s="143" t="s">
        <v>647</v>
      </c>
      <c r="J247" s="71"/>
      <c r="K247" s="71"/>
      <c r="L247" s="71"/>
      <c r="M247" s="72"/>
      <c r="N247" s="198" t="s">
        <v>648</v>
      </c>
      <c r="O247" s="72"/>
      <c r="P247" s="199">
        <v>25000.0</v>
      </c>
      <c r="Q247" s="71"/>
      <c r="R247" s="200">
        <v>0.0</v>
      </c>
      <c r="S247" s="72"/>
      <c r="T247" s="201" t="s">
        <v>67</v>
      </c>
      <c r="U247" s="72"/>
      <c r="V247" s="202" t="s">
        <v>1888</v>
      </c>
      <c r="W247" s="71"/>
      <c r="X247" s="72"/>
      <c r="Y247" s="202" t="s">
        <v>74</v>
      </c>
      <c r="Z247" s="72"/>
      <c r="AA247" s="178"/>
      <c r="AB247" s="228"/>
      <c r="AC247" s="72"/>
      <c r="AD247" s="229"/>
      <c r="AE247" s="72"/>
      <c r="AF247" s="229"/>
      <c r="AG247" s="71"/>
      <c r="AH247" s="72"/>
      <c r="AI247" s="229"/>
      <c r="AJ247" s="71"/>
      <c r="AK247" s="72"/>
      <c r="AL247" s="229"/>
      <c r="AM247" s="72"/>
      <c r="AN247" s="201"/>
      <c r="AO247" s="72"/>
      <c r="AP247" s="201"/>
      <c r="AQ247" s="72"/>
      <c r="AR247" s="201"/>
      <c r="AS247" s="72"/>
      <c r="AT247" s="226"/>
      <c r="AU247" s="72"/>
      <c r="AV247" s="230"/>
      <c r="AW247" s="71"/>
      <c r="AX247" s="72"/>
      <c r="AY247" s="201"/>
      <c r="AZ247" s="71"/>
      <c r="BA247" s="227"/>
      <c r="BB247" s="72"/>
      <c r="BC247" s="178"/>
    </row>
    <row r="248" ht="16.5" customHeight="1" outlineLevel="1">
      <c r="A248" s="178"/>
      <c r="B248" s="141" t="s">
        <v>1529</v>
      </c>
      <c r="C248" s="142">
        <v>46118.75459239584</v>
      </c>
      <c r="D248" s="72"/>
      <c r="E248" s="143" t="s">
        <v>7</v>
      </c>
      <c r="F248" s="71"/>
      <c r="G248" s="143" t="s">
        <v>78</v>
      </c>
      <c r="H248" s="71"/>
      <c r="I248" s="143" t="s">
        <v>650</v>
      </c>
      <c r="J248" s="71"/>
      <c r="K248" s="71"/>
      <c r="L248" s="71"/>
      <c r="M248" s="72"/>
      <c r="N248" s="198" t="s">
        <v>651</v>
      </c>
      <c r="O248" s="72"/>
      <c r="P248" s="199">
        <v>25000.0</v>
      </c>
      <c r="Q248" s="71"/>
      <c r="R248" s="200">
        <v>0.0</v>
      </c>
      <c r="S248" s="72"/>
      <c r="T248" s="201" t="s">
        <v>67</v>
      </c>
      <c r="U248" s="72"/>
      <c r="V248" s="202" t="s">
        <v>1888</v>
      </c>
      <c r="W248" s="71"/>
      <c r="X248" s="72"/>
      <c r="Y248" s="202" t="s">
        <v>74</v>
      </c>
      <c r="Z248" s="72"/>
      <c r="AA248" s="178"/>
      <c r="AB248" s="228"/>
      <c r="AC248" s="72"/>
      <c r="AD248" s="229"/>
      <c r="AE248" s="72"/>
      <c r="AF248" s="229"/>
      <c r="AG248" s="71"/>
      <c r="AH248" s="72"/>
      <c r="AI248" s="229"/>
      <c r="AJ248" s="71"/>
      <c r="AK248" s="72"/>
      <c r="AL248" s="229"/>
      <c r="AM248" s="72"/>
      <c r="AN248" s="201"/>
      <c r="AO248" s="72"/>
      <c r="AP248" s="201"/>
      <c r="AQ248" s="72"/>
      <c r="AR248" s="201"/>
      <c r="AS248" s="72"/>
      <c r="AT248" s="226"/>
      <c r="AU248" s="72"/>
      <c r="AV248" s="230"/>
      <c r="AW248" s="71"/>
      <c r="AX248" s="72"/>
      <c r="AY248" s="201"/>
      <c r="AZ248" s="71"/>
      <c r="BA248" s="227"/>
      <c r="BB248" s="72"/>
      <c r="BC248" s="178"/>
    </row>
    <row r="249" ht="16.5" customHeight="1" outlineLevel="1">
      <c r="A249" s="178"/>
      <c r="B249" s="141" t="s">
        <v>1530</v>
      </c>
      <c r="C249" s="142">
        <v>46118.75177533565</v>
      </c>
      <c r="D249" s="72"/>
      <c r="E249" s="143" t="s">
        <v>7</v>
      </c>
      <c r="F249" s="71"/>
      <c r="G249" s="143" t="s">
        <v>78</v>
      </c>
      <c r="H249" s="71"/>
      <c r="I249" s="143" t="s">
        <v>1531</v>
      </c>
      <c r="J249" s="71"/>
      <c r="K249" s="71"/>
      <c r="L249" s="71"/>
      <c r="M249" s="72"/>
      <c r="N249" s="198" t="s">
        <v>534</v>
      </c>
      <c r="O249" s="72"/>
      <c r="P249" s="199">
        <v>25000.0</v>
      </c>
      <c r="Q249" s="71"/>
      <c r="R249" s="200">
        <v>0.0</v>
      </c>
      <c r="S249" s="72"/>
      <c r="T249" s="201" t="s">
        <v>75</v>
      </c>
      <c r="U249" s="72"/>
      <c r="V249" s="202" t="s">
        <v>1888</v>
      </c>
      <c r="W249" s="71"/>
      <c r="X249" s="72"/>
      <c r="Y249" s="202" t="s">
        <v>74</v>
      </c>
      <c r="Z249" s="72"/>
      <c r="AA249" s="178"/>
      <c r="AB249" s="228"/>
      <c r="AC249" s="72"/>
      <c r="AD249" s="229"/>
      <c r="AE249" s="72"/>
      <c r="AF249" s="229"/>
      <c r="AG249" s="71"/>
      <c r="AH249" s="72"/>
      <c r="AI249" s="229"/>
      <c r="AJ249" s="71"/>
      <c r="AK249" s="72"/>
      <c r="AL249" s="229"/>
      <c r="AM249" s="72"/>
      <c r="AN249" s="201"/>
      <c r="AO249" s="72"/>
      <c r="AP249" s="201"/>
      <c r="AQ249" s="72"/>
      <c r="AR249" s="201"/>
      <c r="AS249" s="72"/>
      <c r="AT249" s="226"/>
      <c r="AU249" s="72"/>
      <c r="AV249" s="230"/>
      <c r="AW249" s="71"/>
      <c r="AX249" s="72"/>
      <c r="AY249" s="201"/>
      <c r="AZ249" s="71"/>
      <c r="BA249" s="227"/>
      <c r="BB249" s="72"/>
      <c r="BC249" s="178"/>
    </row>
    <row r="250" ht="16.5" customHeight="1" outlineLevel="1">
      <c r="A250" s="178"/>
      <c r="B250" s="141" t="s">
        <v>1532</v>
      </c>
      <c r="C250" s="142">
        <v>46118.49372600694</v>
      </c>
      <c r="D250" s="72"/>
      <c r="E250" s="143" t="s">
        <v>7</v>
      </c>
      <c r="F250" s="71"/>
      <c r="G250" s="143" t="s">
        <v>591</v>
      </c>
      <c r="H250" s="71"/>
      <c r="I250" s="143" t="s">
        <v>592</v>
      </c>
      <c r="J250" s="71"/>
      <c r="K250" s="71"/>
      <c r="L250" s="71"/>
      <c r="M250" s="72"/>
      <c r="N250" s="198" t="s">
        <v>164</v>
      </c>
      <c r="O250" s="72"/>
      <c r="P250" s="199">
        <v>27500.0</v>
      </c>
      <c r="Q250" s="71"/>
      <c r="R250" s="200">
        <v>0.0</v>
      </c>
      <c r="S250" s="72"/>
      <c r="T250" s="201" t="s">
        <v>75</v>
      </c>
      <c r="U250" s="72"/>
      <c r="V250" s="202" t="s">
        <v>1888</v>
      </c>
      <c r="W250" s="71"/>
      <c r="X250" s="72"/>
      <c r="Y250" s="202" t="s">
        <v>74</v>
      </c>
      <c r="Z250" s="72"/>
      <c r="AA250" s="178"/>
      <c r="AB250" s="228"/>
      <c r="AC250" s="72"/>
      <c r="AD250" s="229"/>
      <c r="AE250" s="72"/>
      <c r="AF250" s="229"/>
      <c r="AG250" s="71"/>
      <c r="AH250" s="72"/>
      <c r="AI250" s="229"/>
      <c r="AJ250" s="71"/>
      <c r="AK250" s="72"/>
      <c r="AL250" s="229"/>
      <c r="AM250" s="72"/>
      <c r="AN250" s="201"/>
      <c r="AO250" s="72"/>
      <c r="AP250" s="201"/>
      <c r="AQ250" s="72"/>
      <c r="AR250" s="201"/>
      <c r="AS250" s="72"/>
      <c r="AT250" s="226"/>
      <c r="AU250" s="72"/>
      <c r="AV250" s="230"/>
      <c r="AW250" s="71"/>
      <c r="AX250" s="72"/>
      <c r="AY250" s="201"/>
      <c r="AZ250" s="71"/>
      <c r="BA250" s="227"/>
      <c r="BB250" s="72"/>
      <c r="BC250" s="178"/>
    </row>
    <row r="251" ht="16.5" customHeight="1" outlineLevel="1">
      <c r="A251" s="178"/>
      <c r="B251" s="141" t="s">
        <v>1533</v>
      </c>
      <c r="C251" s="142">
        <v>46118.46367546296</v>
      </c>
      <c r="D251" s="72"/>
      <c r="E251" s="143" t="s">
        <v>7</v>
      </c>
      <c r="F251" s="71"/>
      <c r="G251" s="143" t="s">
        <v>78</v>
      </c>
      <c r="H251" s="71"/>
      <c r="I251" s="143" t="s">
        <v>1094</v>
      </c>
      <c r="J251" s="71"/>
      <c r="K251" s="71"/>
      <c r="L251" s="71"/>
      <c r="M251" s="72"/>
      <c r="N251" s="198" t="s">
        <v>513</v>
      </c>
      <c r="O251" s="72"/>
      <c r="P251" s="199">
        <v>25000.0</v>
      </c>
      <c r="Q251" s="71"/>
      <c r="R251" s="200">
        <v>0.0</v>
      </c>
      <c r="S251" s="72"/>
      <c r="T251" s="201" t="s">
        <v>67</v>
      </c>
      <c r="U251" s="72"/>
      <c r="V251" s="202" t="s">
        <v>1888</v>
      </c>
      <c r="W251" s="71"/>
      <c r="X251" s="72"/>
      <c r="Y251" s="202" t="s">
        <v>74</v>
      </c>
      <c r="Z251" s="72"/>
      <c r="AA251" s="178"/>
      <c r="AB251" s="228"/>
      <c r="AC251" s="72"/>
      <c r="AD251" s="229"/>
      <c r="AE251" s="72"/>
      <c r="AF251" s="229"/>
      <c r="AG251" s="71"/>
      <c r="AH251" s="72"/>
      <c r="AI251" s="229"/>
      <c r="AJ251" s="71"/>
      <c r="AK251" s="72"/>
      <c r="AL251" s="229"/>
      <c r="AM251" s="72"/>
      <c r="AN251" s="201"/>
      <c r="AO251" s="72"/>
      <c r="AP251" s="201"/>
      <c r="AQ251" s="72"/>
      <c r="AR251" s="201"/>
      <c r="AS251" s="72"/>
      <c r="AT251" s="226"/>
      <c r="AU251" s="72"/>
      <c r="AV251" s="230"/>
      <c r="AW251" s="71"/>
      <c r="AX251" s="72"/>
      <c r="AY251" s="201"/>
      <c r="AZ251" s="71"/>
      <c r="BA251" s="227"/>
      <c r="BB251" s="72"/>
      <c r="BC251" s="178"/>
    </row>
    <row r="252" ht="16.5" customHeight="1" outlineLevel="1">
      <c r="A252" s="178"/>
      <c r="B252" s="141" t="s">
        <v>1534</v>
      </c>
      <c r="C252" s="142">
        <v>46118.447064004635</v>
      </c>
      <c r="D252" s="72"/>
      <c r="E252" s="143" t="s">
        <v>7</v>
      </c>
      <c r="F252" s="71"/>
      <c r="G252" s="143" t="s">
        <v>78</v>
      </c>
      <c r="H252" s="71"/>
      <c r="I252" s="143" t="s">
        <v>776</v>
      </c>
      <c r="J252" s="71"/>
      <c r="K252" s="71"/>
      <c r="L252" s="71"/>
      <c r="M252" s="72"/>
      <c r="N252" s="198" t="s">
        <v>777</v>
      </c>
      <c r="O252" s="72"/>
      <c r="P252" s="199">
        <v>25000.0</v>
      </c>
      <c r="Q252" s="71"/>
      <c r="R252" s="200">
        <v>0.0</v>
      </c>
      <c r="S252" s="72"/>
      <c r="T252" s="201" t="s">
        <v>67</v>
      </c>
      <c r="U252" s="72"/>
      <c r="V252" s="202" t="s">
        <v>1888</v>
      </c>
      <c r="W252" s="71"/>
      <c r="X252" s="72"/>
      <c r="Y252" s="202" t="s">
        <v>74</v>
      </c>
      <c r="Z252" s="72"/>
      <c r="AA252" s="178"/>
      <c r="AB252" s="228"/>
      <c r="AC252" s="72"/>
      <c r="AD252" s="229"/>
      <c r="AE252" s="72"/>
      <c r="AF252" s="229"/>
      <c r="AG252" s="71"/>
      <c r="AH252" s="72"/>
      <c r="AI252" s="229"/>
      <c r="AJ252" s="71"/>
      <c r="AK252" s="72"/>
      <c r="AL252" s="229"/>
      <c r="AM252" s="72"/>
      <c r="AN252" s="201"/>
      <c r="AO252" s="72"/>
      <c r="AP252" s="201"/>
      <c r="AQ252" s="72"/>
      <c r="AR252" s="201"/>
      <c r="AS252" s="72"/>
      <c r="AT252" s="226"/>
      <c r="AU252" s="72"/>
      <c r="AV252" s="230"/>
      <c r="AW252" s="71"/>
      <c r="AX252" s="72"/>
      <c r="AY252" s="201"/>
      <c r="AZ252" s="71"/>
      <c r="BA252" s="227"/>
      <c r="BB252" s="72"/>
      <c r="BC252" s="178"/>
    </row>
    <row r="253" ht="16.5" customHeight="1" outlineLevel="1">
      <c r="A253" s="178"/>
      <c r="B253" s="141" t="s">
        <v>1535</v>
      </c>
      <c r="C253" s="142">
        <v>46118.4460971875</v>
      </c>
      <c r="D253" s="72"/>
      <c r="E253" s="143" t="s">
        <v>7</v>
      </c>
      <c r="F253" s="71"/>
      <c r="G253" s="143" t="s">
        <v>78</v>
      </c>
      <c r="H253" s="71"/>
      <c r="I253" s="143" t="s">
        <v>716</v>
      </c>
      <c r="J253" s="71"/>
      <c r="K253" s="71"/>
      <c r="L253" s="71"/>
      <c r="M253" s="72"/>
      <c r="N253" s="198" t="s">
        <v>135</v>
      </c>
      <c r="O253" s="72"/>
      <c r="P253" s="199">
        <v>25000.0</v>
      </c>
      <c r="Q253" s="71"/>
      <c r="R253" s="200">
        <v>0.0</v>
      </c>
      <c r="S253" s="72"/>
      <c r="T253" s="201" t="s">
        <v>67</v>
      </c>
      <c r="U253" s="72"/>
      <c r="V253" s="202" t="s">
        <v>1888</v>
      </c>
      <c r="W253" s="71"/>
      <c r="X253" s="72"/>
      <c r="Y253" s="202" t="s">
        <v>74</v>
      </c>
      <c r="Z253" s="72"/>
      <c r="AA253" s="178"/>
      <c r="AB253" s="228"/>
      <c r="AC253" s="72"/>
      <c r="AD253" s="229"/>
      <c r="AE253" s="72"/>
      <c r="AF253" s="229"/>
      <c r="AG253" s="71"/>
      <c r="AH253" s="72"/>
      <c r="AI253" s="229"/>
      <c r="AJ253" s="71"/>
      <c r="AK253" s="72"/>
      <c r="AL253" s="229"/>
      <c r="AM253" s="72"/>
      <c r="AN253" s="201"/>
      <c r="AO253" s="72"/>
      <c r="AP253" s="201"/>
      <c r="AQ253" s="72"/>
      <c r="AR253" s="201"/>
      <c r="AS253" s="72"/>
      <c r="AT253" s="226"/>
      <c r="AU253" s="72"/>
      <c r="AV253" s="230"/>
      <c r="AW253" s="71"/>
      <c r="AX253" s="72"/>
      <c r="AY253" s="201"/>
      <c r="AZ253" s="71"/>
      <c r="BA253" s="227"/>
      <c r="BB253" s="72"/>
      <c r="BC253" s="178"/>
    </row>
    <row r="254" ht="16.5" customHeight="1" outlineLevel="1">
      <c r="A254" s="178"/>
      <c r="B254" s="141" t="s">
        <v>1536</v>
      </c>
      <c r="C254" s="142">
        <v>46118.444476122684</v>
      </c>
      <c r="D254" s="72"/>
      <c r="E254" s="143" t="s">
        <v>7</v>
      </c>
      <c r="F254" s="71"/>
      <c r="G254" s="143" t="s">
        <v>78</v>
      </c>
      <c r="H254" s="71"/>
      <c r="I254" s="143" t="s">
        <v>1537</v>
      </c>
      <c r="J254" s="71"/>
      <c r="K254" s="71"/>
      <c r="L254" s="71"/>
      <c r="M254" s="72"/>
      <c r="N254" s="198" t="s">
        <v>1538</v>
      </c>
      <c r="O254" s="72"/>
      <c r="P254" s="199">
        <v>25000.0</v>
      </c>
      <c r="Q254" s="71"/>
      <c r="R254" s="200">
        <v>0.0</v>
      </c>
      <c r="S254" s="72"/>
      <c r="T254" s="201" t="s">
        <v>67</v>
      </c>
      <c r="U254" s="72"/>
      <c r="V254" s="202" t="s">
        <v>1888</v>
      </c>
      <c r="W254" s="71"/>
      <c r="X254" s="72"/>
      <c r="Y254" s="202" t="s">
        <v>74</v>
      </c>
      <c r="Z254" s="72"/>
      <c r="AA254" s="178"/>
      <c r="AB254" s="228"/>
      <c r="AC254" s="72"/>
      <c r="AD254" s="229"/>
      <c r="AE254" s="72"/>
      <c r="AF254" s="229"/>
      <c r="AG254" s="71"/>
      <c r="AH254" s="72"/>
      <c r="AI254" s="229"/>
      <c r="AJ254" s="71"/>
      <c r="AK254" s="72"/>
      <c r="AL254" s="229"/>
      <c r="AM254" s="72"/>
      <c r="AN254" s="201"/>
      <c r="AO254" s="72"/>
      <c r="AP254" s="201"/>
      <c r="AQ254" s="72"/>
      <c r="AR254" s="201"/>
      <c r="AS254" s="72"/>
      <c r="AT254" s="226"/>
      <c r="AU254" s="72"/>
      <c r="AV254" s="230"/>
      <c r="AW254" s="71"/>
      <c r="AX254" s="72"/>
      <c r="AY254" s="201"/>
      <c r="AZ254" s="71"/>
      <c r="BA254" s="227"/>
      <c r="BB254" s="72"/>
      <c r="BC254" s="178"/>
    </row>
    <row r="255" ht="16.5" customHeight="1" outlineLevel="1">
      <c r="A255" s="178"/>
      <c r="B255" s="141" t="s">
        <v>1550</v>
      </c>
      <c r="C255" s="142">
        <v>46117.058511111114</v>
      </c>
      <c r="D255" s="72"/>
      <c r="E255" s="143" t="s">
        <v>7</v>
      </c>
      <c r="F255" s="71"/>
      <c r="G255" s="143" t="s">
        <v>175</v>
      </c>
      <c r="H255" s="71"/>
      <c r="I255" s="143" t="s">
        <v>1551</v>
      </c>
      <c r="J255" s="71"/>
      <c r="K255" s="71"/>
      <c r="L255" s="71"/>
      <c r="M255" s="72"/>
      <c r="N255" s="198" t="s">
        <v>164</v>
      </c>
      <c r="O255" s="72"/>
      <c r="P255" s="199">
        <v>45000.0</v>
      </c>
      <c r="Q255" s="71"/>
      <c r="R255" s="200">
        <v>0.0</v>
      </c>
      <c r="S255" s="72"/>
      <c r="T255" s="201" t="s">
        <v>75</v>
      </c>
      <c r="U255" s="72"/>
      <c r="V255" s="202" t="s">
        <v>1888</v>
      </c>
      <c r="W255" s="71"/>
      <c r="X255" s="72"/>
      <c r="Y255" s="202" t="s">
        <v>74</v>
      </c>
      <c r="Z255" s="72"/>
      <c r="AA255" s="178"/>
      <c r="AB255" s="228"/>
      <c r="AC255" s="72"/>
      <c r="AD255" s="229"/>
      <c r="AE255" s="72"/>
      <c r="AF255" s="229"/>
      <c r="AG255" s="71"/>
      <c r="AH255" s="72"/>
      <c r="AI255" s="229"/>
      <c r="AJ255" s="71"/>
      <c r="AK255" s="72"/>
      <c r="AL255" s="229"/>
      <c r="AM255" s="72"/>
      <c r="AN255" s="201"/>
      <c r="AO255" s="72"/>
      <c r="AP255" s="201"/>
      <c r="AQ255" s="72"/>
      <c r="AR255" s="201"/>
      <c r="AS255" s="72"/>
      <c r="AT255" s="226"/>
      <c r="AU255" s="72"/>
      <c r="AV255" s="230"/>
      <c r="AW255" s="71"/>
      <c r="AX255" s="72"/>
      <c r="AY255" s="201"/>
      <c r="AZ255" s="71"/>
      <c r="BA255" s="227"/>
      <c r="BB255" s="72"/>
      <c r="BC255" s="178"/>
    </row>
    <row r="256" ht="16.5" customHeight="1" outlineLevel="1">
      <c r="A256" s="178"/>
      <c r="B256" s="141" t="s">
        <v>1569</v>
      </c>
      <c r="C256" s="142">
        <v>46114.63415329861</v>
      </c>
      <c r="D256" s="72"/>
      <c r="E256" s="143" t="s">
        <v>7</v>
      </c>
      <c r="F256" s="71"/>
      <c r="G256" s="143" t="s">
        <v>78</v>
      </c>
      <c r="H256" s="71"/>
      <c r="I256" s="143" t="s">
        <v>965</v>
      </c>
      <c r="J256" s="71"/>
      <c r="K256" s="71"/>
      <c r="L256" s="71"/>
      <c r="M256" s="72"/>
      <c r="N256" s="198" t="s">
        <v>966</v>
      </c>
      <c r="O256" s="72"/>
      <c r="P256" s="199">
        <v>25000.0</v>
      </c>
      <c r="Q256" s="71"/>
      <c r="R256" s="200">
        <v>0.0</v>
      </c>
      <c r="S256" s="72"/>
      <c r="T256" s="201" t="s">
        <v>75</v>
      </c>
      <c r="U256" s="72"/>
      <c r="V256" s="202" t="s">
        <v>1890</v>
      </c>
      <c r="W256" s="71"/>
      <c r="X256" s="72"/>
      <c r="Y256" s="202" t="s">
        <v>626</v>
      </c>
      <c r="Z256" s="72"/>
      <c r="AA256" s="178"/>
      <c r="AB256" s="228"/>
      <c r="AC256" s="72"/>
      <c r="AD256" s="229"/>
      <c r="AE256" s="72"/>
      <c r="AF256" s="229"/>
      <c r="AG256" s="71"/>
      <c r="AH256" s="72"/>
      <c r="AI256" s="229"/>
      <c r="AJ256" s="71"/>
      <c r="AK256" s="72"/>
      <c r="AL256" s="229"/>
      <c r="AM256" s="72"/>
      <c r="AN256" s="201"/>
      <c r="AO256" s="72"/>
      <c r="AP256" s="201"/>
      <c r="AQ256" s="72"/>
      <c r="AR256" s="201"/>
      <c r="AS256" s="72"/>
      <c r="AT256" s="226"/>
      <c r="AU256" s="72"/>
      <c r="AV256" s="230"/>
      <c r="AW256" s="71"/>
      <c r="AX256" s="72"/>
      <c r="AY256" s="201"/>
      <c r="AZ256" s="71"/>
      <c r="BA256" s="227"/>
      <c r="BB256" s="72"/>
      <c r="BC256" s="178"/>
    </row>
    <row r="257" ht="16.5" customHeight="1" outlineLevel="1">
      <c r="A257" s="178"/>
      <c r="B257" s="141" t="s">
        <v>1572</v>
      </c>
      <c r="C257" s="142">
        <v>46113.90518927084</v>
      </c>
      <c r="D257" s="72"/>
      <c r="E257" s="143" t="s">
        <v>7</v>
      </c>
      <c r="F257" s="71"/>
      <c r="G257" s="143" t="s">
        <v>78</v>
      </c>
      <c r="H257" s="71"/>
      <c r="I257" s="143" t="s">
        <v>1171</v>
      </c>
      <c r="J257" s="71"/>
      <c r="K257" s="71"/>
      <c r="L257" s="71"/>
      <c r="M257" s="72"/>
      <c r="N257" s="198" t="s">
        <v>439</v>
      </c>
      <c r="O257" s="72"/>
      <c r="P257" s="199">
        <v>0.0</v>
      </c>
      <c r="Q257" s="71"/>
      <c r="R257" s="200">
        <v>0.0</v>
      </c>
      <c r="S257" s="72"/>
      <c r="T257" s="201" t="s">
        <v>75</v>
      </c>
      <c r="U257" s="72"/>
      <c r="V257" s="202" t="s">
        <v>1888</v>
      </c>
      <c r="W257" s="71"/>
      <c r="X257" s="72"/>
      <c r="Y257" s="202" t="s">
        <v>74</v>
      </c>
      <c r="Z257" s="72"/>
      <c r="AA257" s="178"/>
      <c r="AB257" s="228"/>
      <c r="AC257" s="72"/>
      <c r="AD257" s="229"/>
      <c r="AE257" s="72"/>
      <c r="AF257" s="229"/>
      <c r="AG257" s="71"/>
      <c r="AH257" s="72"/>
      <c r="AI257" s="229"/>
      <c r="AJ257" s="71"/>
      <c r="AK257" s="72"/>
      <c r="AL257" s="229"/>
      <c r="AM257" s="72"/>
      <c r="AN257" s="201"/>
      <c r="AO257" s="72"/>
      <c r="AP257" s="201"/>
      <c r="AQ257" s="72"/>
      <c r="AR257" s="201"/>
      <c r="AS257" s="72"/>
      <c r="AT257" s="226"/>
      <c r="AU257" s="72"/>
      <c r="AV257" s="230"/>
      <c r="AW257" s="71"/>
      <c r="AX257" s="72"/>
      <c r="AY257" s="201"/>
      <c r="AZ257" s="71"/>
      <c r="BA257" s="227"/>
      <c r="BB257" s="72"/>
      <c r="BC257" s="178"/>
    </row>
    <row r="258" ht="16.5" customHeight="1" outlineLevel="1">
      <c r="A258" s="178"/>
      <c r="B258" s="141" t="s">
        <v>1573</v>
      </c>
      <c r="C258" s="142">
        <v>46113.84337275463</v>
      </c>
      <c r="D258" s="72"/>
      <c r="E258" s="143" t="s">
        <v>7</v>
      </c>
      <c r="F258" s="71"/>
      <c r="G258" s="143" t="s">
        <v>78</v>
      </c>
      <c r="H258" s="71"/>
      <c r="I258" s="143" t="s">
        <v>1171</v>
      </c>
      <c r="J258" s="71"/>
      <c r="K258" s="71"/>
      <c r="L258" s="71"/>
      <c r="M258" s="72"/>
      <c r="N258" s="198" t="s">
        <v>439</v>
      </c>
      <c r="O258" s="72"/>
      <c r="P258" s="199">
        <v>0.0</v>
      </c>
      <c r="Q258" s="71"/>
      <c r="R258" s="200">
        <v>0.0</v>
      </c>
      <c r="S258" s="72"/>
      <c r="T258" s="201" t="s">
        <v>75</v>
      </c>
      <c r="U258" s="72"/>
      <c r="V258" s="202" t="s">
        <v>1890</v>
      </c>
      <c r="W258" s="71"/>
      <c r="X258" s="72"/>
      <c r="Y258" s="202" t="s">
        <v>626</v>
      </c>
      <c r="Z258" s="72"/>
      <c r="AA258" s="178"/>
      <c r="AB258" s="228"/>
      <c r="AC258" s="72"/>
      <c r="AD258" s="229"/>
      <c r="AE258" s="72"/>
      <c r="AF258" s="229"/>
      <c r="AG258" s="71"/>
      <c r="AH258" s="72"/>
      <c r="AI258" s="229"/>
      <c r="AJ258" s="71"/>
      <c r="AK258" s="72"/>
      <c r="AL258" s="229"/>
      <c r="AM258" s="72"/>
      <c r="AN258" s="201"/>
      <c r="AO258" s="72"/>
      <c r="AP258" s="201"/>
      <c r="AQ258" s="72"/>
      <c r="AR258" s="201"/>
      <c r="AS258" s="72"/>
      <c r="AT258" s="226"/>
      <c r="AU258" s="72"/>
      <c r="AV258" s="230"/>
      <c r="AW258" s="71"/>
      <c r="AX258" s="72"/>
      <c r="AY258" s="201"/>
      <c r="AZ258" s="71"/>
      <c r="BA258" s="227"/>
      <c r="BB258" s="72"/>
      <c r="BC258" s="178"/>
    </row>
    <row r="259" ht="16.5" customHeight="1" outlineLevel="1">
      <c r="A259" s="178"/>
      <c r="B259" s="141" t="s">
        <v>1574</v>
      </c>
      <c r="C259" s="142">
        <v>46113.81666002315</v>
      </c>
      <c r="D259" s="72"/>
      <c r="E259" s="143" t="s">
        <v>7</v>
      </c>
      <c r="F259" s="71"/>
      <c r="G259" s="143" t="s">
        <v>78</v>
      </c>
      <c r="H259" s="71"/>
      <c r="I259" s="143" t="s">
        <v>735</v>
      </c>
      <c r="J259" s="71"/>
      <c r="K259" s="71"/>
      <c r="L259" s="71"/>
      <c r="M259" s="72"/>
      <c r="N259" s="198" t="s">
        <v>736</v>
      </c>
      <c r="O259" s="72"/>
      <c r="P259" s="199">
        <v>25000.0</v>
      </c>
      <c r="Q259" s="71"/>
      <c r="R259" s="200">
        <v>0.0</v>
      </c>
      <c r="S259" s="72"/>
      <c r="T259" s="201" t="s">
        <v>75</v>
      </c>
      <c r="U259" s="72"/>
      <c r="V259" s="202" t="s">
        <v>1888</v>
      </c>
      <c r="W259" s="71"/>
      <c r="X259" s="72"/>
      <c r="Y259" s="202" t="s">
        <v>74</v>
      </c>
      <c r="Z259" s="72"/>
      <c r="AA259" s="178"/>
      <c r="AB259" s="228"/>
      <c r="AC259" s="72"/>
      <c r="AD259" s="229"/>
      <c r="AE259" s="72"/>
      <c r="AF259" s="229"/>
      <c r="AG259" s="71"/>
      <c r="AH259" s="72"/>
      <c r="AI259" s="229"/>
      <c r="AJ259" s="71"/>
      <c r="AK259" s="72"/>
      <c r="AL259" s="229"/>
      <c r="AM259" s="72"/>
      <c r="AN259" s="201"/>
      <c r="AO259" s="72"/>
      <c r="AP259" s="201"/>
      <c r="AQ259" s="72"/>
      <c r="AR259" s="201"/>
      <c r="AS259" s="72"/>
      <c r="AT259" s="226"/>
      <c r="AU259" s="72"/>
      <c r="AV259" s="230"/>
      <c r="AW259" s="71"/>
      <c r="AX259" s="72"/>
      <c r="AY259" s="201"/>
      <c r="AZ259" s="71"/>
      <c r="BA259" s="227"/>
      <c r="BB259" s="72"/>
      <c r="BC259" s="178"/>
    </row>
    <row r="260" ht="16.5" customHeight="1" outlineLevel="1">
      <c r="A260" s="178"/>
      <c r="B260" s="141" t="s">
        <v>1575</v>
      </c>
      <c r="C260" s="142">
        <v>46113.814714988424</v>
      </c>
      <c r="D260" s="72"/>
      <c r="E260" s="143" t="s">
        <v>7</v>
      </c>
      <c r="F260" s="71"/>
      <c r="G260" s="143" t="s">
        <v>78</v>
      </c>
      <c r="H260" s="71"/>
      <c r="I260" s="143" t="s">
        <v>1576</v>
      </c>
      <c r="J260" s="71"/>
      <c r="K260" s="71"/>
      <c r="L260" s="71"/>
      <c r="M260" s="72"/>
      <c r="N260" s="198" t="s">
        <v>1577</v>
      </c>
      <c r="O260" s="72"/>
      <c r="P260" s="199">
        <v>30000.0</v>
      </c>
      <c r="Q260" s="71"/>
      <c r="R260" s="200">
        <v>0.0</v>
      </c>
      <c r="S260" s="72"/>
      <c r="T260" s="201" t="s">
        <v>75</v>
      </c>
      <c r="U260" s="72"/>
      <c r="V260" s="202" t="s">
        <v>1888</v>
      </c>
      <c r="W260" s="71"/>
      <c r="X260" s="72"/>
      <c r="Y260" s="202" t="s">
        <v>74</v>
      </c>
      <c r="Z260" s="72"/>
      <c r="AA260" s="178"/>
      <c r="AB260" s="228"/>
      <c r="AC260" s="72"/>
      <c r="AD260" s="229"/>
      <c r="AE260" s="72"/>
      <c r="AF260" s="229"/>
      <c r="AG260" s="71"/>
      <c r="AH260" s="72"/>
      <c r="AI260" s="229"/>
      <c r="AJ260" s="71"/>
      <c r="AK260" s="72"/>
      <c r="AL260" s="229"/>
      <c r="AM260" s="72"/>
      <c r="AN260" s="201"/>
      <c r="AO260" s="72"/>
      <c r="AP260" s="201"/>
      <c r="AQ260" s="72"/>
      <c r="AR260" s="201"/>
      <c r="AS260" s="72"/>
      <c r="AT260" s="226"/>
      <c r="AU260" s="72"/>
      <c r="AV260" s="230"/>
      <c r="AW260" s="71"/>
      <c r="AX260" s="72"/>
      <c r="AY260" s="201"/>
      <c r="AZ260" s="71"/>
      <c r="BA260" s="227"/>
      <c r="BB260" s="72"/>
      <c r="BC260" s="178"/>
    </row>
    <row r="261" ht="16.5" customHeight="1" outlineLevel="1">
      <c r="A261" s="178"/>
      <c r="B261" s="141" t="s">
        <v>1578</v>
      </c>
      <c r="C261" s="142">
        <v>46113.81331252315</v>
      </c>
      <c r="D261" s="72"/>
      <c r="E261" s="143" t="s">
        <v>7</v>
      </c>
      <c r="F261" s="71"/>
      <c r="G261" s="143" t="s">
        <v>78</v>
      </c>
      <c r="H261" s="71"/>
      <c r="I261" s="143" t="s">
        <v>1579</v>
      </c>
      <c r="J261" s="71"/>
      <c r="K261" s="71"/>
      <c r="L261" s="71"/>
      <c r="M261" s="72"/>
      <c r="N261" s="198" t="s">
        <v>1580</v>
      </c>
      <c r="O261" s="72"/>
      <c r="P261" s="199">
        <v>30000.0</v>
      </c>
      <c r="Q261" s="71"/>
      <c r="R261" s="200">
        <v>0.0</v>
      </c>
      <c r="S261" s="72"/>
      <c r="T261" s="201" t="s">
        <v>75</v>
      </c>
      <c r="U261" s="72"/>
      <c r="V261" s="202" t="s">
        <v>1888</v>
      </c>
      <c r="W261" s="71"/>
      <c r="X261" s="72"/>
      <c r="Y261" s="202" t="s">
        <v>74</v>
      </c>
      <c r="Z261" s="72"/>
      <c r="AA261" s="178"/>
      <c r="AB261" s="228"/>
      <c r="AC261" s="72"/>
      <c r="AD261" s="229"/>
      <c r="AE261" s="72"/>
      <c r="AF261" s="229"/>
      <c r="AG261" s="71"/>
      <c r="AH261" s="72"/>
      <c r="AI261" s="229"/>
      <c r="AJ261" s="71"/>
      <c r="AK261" s="72"/>
      <c r="AL261" s="229"/>
      <c r="AM261" s="72"/>
      <c r="AN261" s="201"/>
      <c r="AO261" s="72"/>
      <c r="AP261" s="201"/>
      <c r="AQ261" s="72"/>
      <c r="AR261" s="201"/>
      <c r="AS261" s="72"/>
      <c r="AT261" s="226"/>
      <c r="AU261" s="72"/>
      <c r="AV261" s="230"/>
      <c r="AW261" s="71"/>
      <c r="AX261" s="72"/>
      <c r="AY261" s="201"/>
      <c r="AZ261" s="71"/>
      <c r="BA261" s="227"/>
      <c r="BB261" s="72"/>
      <c r="BC261" s="178"/>
    </row>
    <row r="262" ht="16.5" customHeight="1" outlineLevel="1">
      <c r="A262" s="178"/>
      <c r="B262" s="141" t="s">
        <v>1581</v>
      </c>
      <c r="C262" s="142">
        <v>46113.81164453704</v>
      </c>
      <c r="D262" s="72"/>
      <c r="E262" s="143" t="s">
        <v>7</v>
      </c>
      <c r="F262" s="71"/>
      <c r="G262" s="143" t="s">
        <v>78</v>
      </c>
      <c r="H262" s="71"/>
      <c r="I262" s="143" t="s">
        <v>965</v>
      </c>
      <c r="J262" s="71"/>
      <c r="K262" s="71"/>
      <c r="L262" s="71"/>
      <c r="M262" s="72"/>
      <c r="N262" s="198" t="s">
        <v>966</v>
      </c>
      <c r="O262" s="72"/>
      <c r="P262" s="199">
        <v>25000.0</v>
      </c>
      <c r="Q262" s="71"/>
      <c r="R262" s="200">
        <v>0.0</v>
      </c>
      <c r="S262" s="72"/>
      <c r="T262" s="201" t="s">
        <v>75</v>
      </c>
      <c r="U262" s="72"/>
      <c r="V262" s="202" t="s">
        <v>1888</v>
      </c>
      <c r="W262" s="71"/>
      <c r="X262" s="72"/>
      <c r="Y262" s="202" t="s">
        <v>74</v>
      </c>
      <c r="Z262" s="72"/>
      <c r="AA262" s="178"/>
      <c r="AB262" s="228"/>
      <c r="AC262" s="72"/>
      <c r="AD262" s="229"/>
      <c r="AE262" s="72"/>
      <c r="AF262" s="229"/>
      <c r="AG262" s="71"/>
      <c r="AH262" s="72"/>
      <c r="AI262" s="229"/>
      <c r="AJ262" s="71"/>
      <c r="AK262" s="72"/>
      <c r="AL262" s="229"/>
      <c r="AM262" s="72"/>
      <c r="AN262" s="201"/>
      <c r="AO262" s="72"/>
      <c r="AP262" s="201"/>
      <c r="AQ262" s="72"/>
      <c r="AR262" s="201"/>
      <c r="AS262" s="72"/>
      <c r="AT262" s="226"/>
      <c r="AU262" s="72"/>
      <c r="AV262" s="230"/>
      <c r="AW262" s="71"/>
      <c r="AX262" s="72"/>
      <c r="AY262" s="201"/>
      <c r="AZ262" s="71"/>
      <c r="BA262" s="227"/>
      <c r="BB262" s="72"/>
      <c r="BC262" s="178"/>
    </row>
    <row r="263" ht="16.5" customHeight="1" outlineLevel="1">
      <c r="A263" s="178"/>
      <c r="B263" s="141" t="s">
        <v>1593</v>
      </c>
      <c r="C263" s="142">
        <v>46113.40404863426</v>
      </c>
      <c r="D263" s="72"/>
      <c r="E263" s="143" t="s">
        <v>7</v>
      </c>
      <c r="F263" s="71"/>
      <c r="G263" s="143" t="s">
        <v>78</v>
      </c>
      <c r="H263" s="71"/>
      <c r="I263" s="143" t="s">
        <v>782</v>
      </c>
      <c r="J263" s="71"/>
      <c r="K263" s="71"/>
      <c r="L263" s="71"/>
      <c r="M263" s="72"/>
      <c r="N263" s="198" t="s">
        <v>783</v>
      </c>
      <c r="O263" s="72"/>
      <c r="P263" s="199">
        <v>25000.0</v>
      </c>
      <c r="Q263" s="71"/>
      <c r="R263" s="200">
        <v>0.0</v>
      </c>
      <c r="S263" s="72"/>
      <c r="T263" s="201" t="s">
        <v>75</v>
      </c>
      <c r="U263" s="72"/>
      <c r="V263" s="202" t="s">
        <v>1888</v>
      </c>
      <c r="W263" s="71"/>
      <c r="X263" s="72"/>
      <c r="Y263" s="202" t="s">
        <v>74</v>
      </c>
      <c r="Z263" s="72"/>
      <c r="AA263" s="178"/>
      <c r="AB263" s="228"/>
      <c r="AC263" s="72"/>
      <c r="AD263" s="229"/>
      <c r="AE263" s="72"/>
      <c r="AF263" s="229"/>
      <c r="AG263" s="71"/>
      <c r="AH263" s="72"/>
      <c r="AI263" s="229"/>
      <c r="AJ263" s="71"/>
      <c r="AK263" s="72"/>
      <c r="AL263" s="229"/>
      <c r="AM263" s="72"/>
      <c r="AN263" s="201"/>
      <c r="AO263" s="72"/>
      <c r="AP263" s="201"/>
      <c r="AQ263" s="72"/>
      <c r="AR263" s="201"/>
      <c r="AS263" s="72"/>
      <c r="AT263" s="226"/>
      <c r="AU263" s="72"/>
      <c r="AV263" s="230"/>
      <c r="AW263" s="71"/>
      <c r="AX263" s="72"/>
      <c r="AY263" s="201"/>
      <c r="AZ263" s="71"/>
      <c r="BA263" s="227"/>
      <c r="BB263" s="72"/>
      <c r="BC263" s="178"/>
    </row>
    <row r="264" ht="16.5" customHeight="1" outlineLevel="1">
      <c r="A264" s="178"/>
      <c r="B264" s="141" t="s">
        <v>1594</v>
      </c>
      <c r="C264" s="142">
        <v>46113.40291493056</v>
      </c>
      <c r="D264" s="72"/>
      <c r="E264" s="143" t="s">
        <v>7</v>
      </c>
      <c r="F264" s="71"/>
      <c r="G264" s="143" t="s">
        <v>78</v>
      </c>
      <c r="H264" s="71"/>
      <c r="I264" s="143" t="s">
        <v>1233</v>
      </c>
      <c r="J264" s="71"/>
      <c r="K264" s="71"/>
      <c r="L264" s="71"/>
      <c r="M264" s="72"/>
      <c r="N264" s="198" t="s">
        <v>613</v>
      </c>
      <c r="O264" s="72"/>
      <c r="P264" s="199">
        <v>25000.0</v>
      </c>
      <c r="Q264" s="71"/>
      <c r="R264" s="200">
        <v>0.0</v>
      </c>
      <c r="S264" s="72"/>
      <c r="T264" s="201" t="s">
        <v>67</v>
      </c>
      <c r="U264" s="72"/>
      <c r="V264" s="202" t="s">
        <v>1888</v>
      </c>
      <c r="W264" s="71"/>
      <c r="X264" s="72"/>
      <c r="Y264" s="202" t="s">
        <v>74</v>
      </c>
      <c r="Z264" s="72"/>
      <c r="AA264" s="178"/>
      <c r="AB264" s="228"/>
      <c r="AC264" s="72"/>
      <c r="AD264" s="229"/>
      <c r="AE264" s="72"/>
      <c r="AF264" s="229"/>
      <c r="AG264" s="71"/>
      <c r="AH264" s="72"/>
      <c r="AI264" s="229"/>
      <c r="AJ264" s="71"/>
      <c r="AK264" s="72"/>
      <c r="AL264" s="229"/>
      <c r="AM264" s="72"/>
      <c r="AN264" s="201"/>
      <c r="AO264" s="72"/>
      <c r="AP264" s="201"/>
      <c r="AQ264" s="72"/>
      <c r="AR264" s="201"/>
      <c r="AS264" s="72"/>
      <c r="AT264" s="226"/>
      <c r="AU264" s="72"/>
      <c r="AV264" s="230"/>
      <c r="AW264" s="71"/>
      <c r="AX264" s="72"/>
      <c r="AY264" s="201"/>
      <c r="AZ264" s="71"/>
      <c r="BA264" s="227"/>
      <c r="BB264" s="72"/>
      <c r="BC264" s="178"/>
    </row>
    <row r="265" ht="16.5" customHeight="1" outlineLevel="1">
      <c r="A265" s="178"/>
      <c r="B265" s="141" t="s">
        <v>1595</v>
      </c>
      <c r="C265" s="142">
        <v>46113.05718454861</v>
      </c>
      <c r="D265" s="72"/>
      <c r="E265" s="143" t="s">
        <v>7</v>
      </c>
      <c r="F265" s="71"/>
      <c r="G265" s="143" t="s">
        <v>78</v>
      </c>
      <c r="H265" s="71"/>
      <c r="I265" s="143" t="s">
        <v>1169</v>
      </c>
      <c r="J265" s="71"/>
      <c r="K265" s="71"/>
      <c r="L265" s="71"/>
      <c r="M265" s="72"/>
      <c r="N265" s="198" t="s">
        <v>124</v>
      </c>
      <c r="O265" s="72"/>
      <c r="P265" s="199">
        <v>0.0</v>
      </c>
      <c r="Q265" s="71"/>
      <c r="R265" s="200">
        <v>0.0</v>
      </c>
      <c r="S265" s="72"/>
      <c r="T265" s="201" t="s">
        <v>75</v>
      </c>
      <c r="U265" s="72"/>
      <c r="V265" s="202" t="s">
        <v>1888</v>
      </c>
      <c r="W265" s="71"/>
      <c r="X265" s="72"/>
      <c r="Y265" s="202" t="s">
        <v>74</v>
      </c>
      <c r="Z265" s="72"/>
      <c r="AA265" s="178"/>
      <c r="AB265" s="228"/>
      <c r="AC265" s="72"/>
      <c r="AD265" s="229"/>
      <c r="AE265" s="72"/>
      <c r="AF265" s="229"/>
      <c r="AG265" s="71"/>
      <c r="AH265" s="72"/>
      <c r="AI265" s="229"/>
      <c r="AJ265" s="71"/>
      <c r="AK265" s="72"/>
      <c r="AL265" s="229"/>
      <c r="AM265" s="72"/>
      <c r="AN265" s="201"/>
      <c r="AO265" s="72"/>
      <c r="AP265" s="201"/>
      <c r="AQ265" s="72"/>
      <c r="AR265" s="201"/>
      <c r="AS265" s="72"/>
      <c r="AT265" s="226"/>
      <c r="AU265" s="72"/>
      <c r="AV265" s="230"/>
      <c r="AW265" s="71"/>
      <c r="AX265" s="72"/>
      <c r="AY265" s="201"/>
      <c r="AZ265" s="71"/>
      <c r="BA265" s="227"/>
      <c r="BB265" s="72"/>
      <c r="BC265" s="178"/>
    </row>
    <row r="266" ht="16.5" customHeight="1" outlineLevel="1">
      <c r="A266" s="178"/>
      <c r="B266" s="141" t="s">
        <v>1599</v>
      </c>
      <c r="C266" s="142">
        <v>46113.04796275463</v>
      </c>
      <c r="D266" s="72"/>
      <c r="E266" s="143" t="s">
        <v>70</v>
      </c>
      <c r="F266" s="71"/>
      <c r="G266" s="143" t="s">
        <v>196</v>
      </c>
      <c r="H266" s="71"/>
      <c r="I266" s="143" t="s">
        <v>1600</v>
      </c>
      <c r="J266" s="71"/>
      <c r="K266" s="71"/>
      <c r="L266" s="71"/>
      <c r="M266" s="72"/>
      <c r="N266" s="198" t="s">
        <v>150</v>
      </c>
      <c r="O266" s="72"/>
      <c r="P266" s="199">
        <v>14300.0</v>
      </c>
      <c r="Q266" s="71"/>
      <c r="R266" s="200">
        <v>0.0</v>
      </c>
      <c r="S266" s="72"/>
      <c r="T266" s="201" t="s">
        <v>67</v>
      </c>
      <c r="U266" s="72"/>
      <c r="V266" s="202" t="s">
        <v>1888</v>
      </c>
      <c r="W266" s="71"/>
      <c r="X266" s="72"/>
      <c r="Y266" s="202" t="s">
        <v>74</v>
      </c>
      <c r="Z266" s="72"/>
      <c r="AA266" s="178"/>
      <c r="AB266" s="228"/>
      <c r="AC266" s="72"/>
      <c r="AD266" s="229"/>
      <c r="AE266" s="72"/>
      <c r="AF266" s="229"/>
      <c r="AG266" s="71"/>
      <c r="AH266" s="72"/>
      <c r="AI266" s="229"/>
      <c r="AJ266" s="71"/>
      <c r="AK266" s="72"/>
      <c r="AL266" s="229"/>
      <c r="AM266" s="72"/>
      <c r="AN266" s="201"/>
      <c r="AO266" s="72"/>
      <c r="AP266" s="201"/>
      <c r="AQ266" s="72"/>
      <c r="AR266" s="201"/>
      <c r="AS266" s="72"/>
      <c r="AT266" s="226"/>
      <c r="AU266" s="72"/>
      <c r="AV266" s="230"/>
      <c r="AW266" s="71"/>
      <c r="AX266" s="72"/>
      <c r="AY266" s="201"/>
      <c r="AZ266" s="71"/>
      <c r="BA266" s="227"/>
      <c r="BB266" s="72"/>
      <c r="BC266" s="178"/>
    </row>
    <row r="267" ht="16.5" customHeight="1" outlineLevel="1">
      <c r="A267" s="178"/>
      <c r="B267" s="141" t="s">
        <v>1609</v>
      </c>
      <c r="C267" s="142">
        <v>46112.12587741898</v>
      </c>
      <c r="D267" s="72"/>
      <c r="E267" s="143" t="s">
        <v>7</v>
      </c>
      <c r="F267" s="71"/>
      <c r="G267" s="143" t="s">
        <v>78</v>
      </c>
      <c r="H267" s="71"/>
      <c r="I267" s="143" t="s">
        <v>1169</v>
      </c>
      <c r="J267" s="71"/>
      <c r="K267" s="71"/>
      <c r="L267" s="71"/>
      <c r="M267" s="72"/>
      <c r="N267" s="198" t="s">
        <v>124</v>
      </c>
      <c r="O267" s="72"/>
      <c r="P267" s="199">
        <v>0.0</v>
      </c>
      <c r="Q267" s="71"/>
      <c r="R267" s="200">
        <v>0.0</v>
      </c>
      <c r="S267" s="72"/>
      <c r="T267" s="201" t="s">
        <v>75</v>
      </c>
      <c r="U267" s="72"/>
      <c r="V267" s="202" t="s">
        <v>1888</v>
      </c>
      <c r="W267" s="71"/>
      <c r="X267" s="72"/>
      <c r="Y267" s="202" t="s">
        <v>74</v>
      </c>
      <c r="Z267" s="72"/>
      <c r="AA267" s="178"/>
      <c r="AB267" s="228"/>
      <c r="AC267" s="72"/>
      <c r="AD267" s="229"/>
      <c r="AE267" s="72"/>
      <c r="AF267" s="229"/>
      <c r="AG267" s="71"/>
      <c r="AH267" s="72"/>
      <c r="AI267" s="229"/>
      <c r="AJ267" s="71"/>
      <c r="AK267" s="72"/>
      <c r="AL267" s="229"/>
      <c r="AM267" s="72"/>
      <c r="AN267" s="201"/>
      <c r="AO267" s="72"/>
      <c r="AP267" s="201"/>
      <c r="AQ267" s="72"/>
      <c r="AR267" s="201"/>
      <c r="AS267" s="72"/>
      <c r="AT267" s="226"/>
      <c r="AU267" s="72"/>
      <c r="AV267" s="230"/>
      <c r="AW267" s="71"/>
      <c r="AX267" s="72"/>
      <c r="AY267" s="201"/>
      <c r="AZ267" s="71"/>
      <c r="BA267" s="227"/>
      <c r="BB267" s="72"/>
      <c r="BC267" s="178"/>
    </row>
    <row r="268" ht="16.5" customHeight="1" outlineLevel="1">
      <c r="A268" s="178"/>
      <c r="B268" s="141" t="s">
        <v>1668</v>
      </c>
      <c r="C268" s="142">
        <v>46106.3621240625</v>
      </c>
      <c r="D268" s="72"/>
      <c r="E268" s="143" t="s">
        <v>70</v>
      </c>
      <c r="F268" s="71"/>
      <c r="G268" s="143" t="s">
        <v>196</v>
      </c>
      <c r="H268" s="71"/>
      <c r="I268" s="143" t="s">
        <v>1669</v>
      </c>
      <c r="J268" s="71"/>
      <c r="K268" s="71"/>
      <c r="L268" s="71"/>
      <c r="M268" s="72"/>
      <c r="N268" s="198" t="s">
        <v>150</v>
      </c>
      <c r="O268" s="72"/>
      <c r="P268" s="199">
        <v>6000.0</v>
      </c>
      <c r="Q268" s="71"/>
      <c r="R268" s="200">
        <v>0.0</v>
      </c>
      <c r="S268" s="72"/>
      <c r="T268" s="201" t="s">
        <v>67</v>
      </c>
      <c r="U268" s="72"/>
      <c r="V268" s="202" t="s">
        <v>1888</v>
      </c>
      <c r="W268" s="71"/>
      <c r="X268" s="72"/>
      <c r="Y268" s="202" t="s">
        <v>74</v>
      </c>
      <c r="Z268" s="72"/>
      <c r="AA268" s="178"/>
      <c r="AB268" s="228"/>
      <c r="AC268" s="72"/>
      <c r="AD268" s="229"/>
      <c r="AE268" s="72"/>
      <c r="AF268" s="229"/>
      <c r="AG268" s="71"/>
      <c r="AH268" s="72"/>
      <c r="AI268" s="229"/>
      <c r="AJ268" s="71"/>
      <c r="AK268" s="72"/>
      <c r="AL268" s="229"/>
      <c r="AM268" s="72"/>
      <c r="AN268" s="201"/>
      <c r="AO268" s="72"/>
      <c r="AP268" s="201"/>
      <c r="AQ268" s="72"/>
      <c r="AR268" s="201"/>
      <c r="AS268" s="72"/>
      <c r="AT268" s="226"/>
      <c r="AU268" s="72"/>
      <c r="AV268" s="230"/>
      <c r="AW268" s="71"/>
      <c r="AX268" s="72"/>
      <c r="AY268" s="201"/>
      <c r="AZ268" s="71"/>
      <c r="BA268" s="227"/>
      <c r="BB268" s="72"/>
      <c r="BC268" s="178"/>
    </row>
    <row r="269" ht="16.5" customHeight="1" outlineLevel="1">
      <c r="A269" s="178"/>
      <c r="B269" s="141" t="s">
        <v>1674</v>
      </c>
      <c r="C269" s="142">
        <v>46106.3548087963</v>
      </c>
      <c r="D269" s="72"/>
      <c r="E269" s="143" t="s">
        <v>70</v>
      </c>
      <c r="F269" s="71"/>
      <c r="G269" s="143" t="s">
        <v>196</v>
      </c>
      <c r="H269" s="71"/>
      <c r="I269" s="143" t="s">
        <v>1669</v>
      </c>
      <c r="J269" s="71"/>
      <c r="K269" s="71"/>
      <c r="L269" s="71"/>
      <c r="M269" s="72"/>
      <c r="N269" s="198" t="s">
        <v>150</v>
      </c>
      <c r="O269" s="72"/>
      <c r="P269" s="199">
        <v>98000.0</v>
      </c>
      <c r="Q269" s="71"/>
      <c r="R269" s="200">
        <v>0.0</v>
      </c>
      <c r="S269" s="72"/>
      <c r="T269" s="201" t="s">
        <v>75</v>
      </c>
      <c r="U269" s="72"/>
      <c r="V269" s="202" t="s">
        <v>1888</v>
      </c>
      <c r="W269" s="71"/>
      <c r="X269" s="72"/>
      <c r="Y269" s="202" t="s">
        <v>74</v>
      </c>
      <c r="Z269" s="72"/>
      <c r="AA269" s="178"/>
      <c r="AB269" s="228"/>
      <c r="AC269" s="72"/>
      <c r="AD269" s="229"/>
      <c r="AE269" s="72"/>
      <c r="AF269" s="229"/>
      <c r="AG269" s="71"/>
      <c r="AH269" s="72"/>
      <c r="AI269" s="229"/>
      <c r="AJ269" s="71"/>
      <c r="AK269" s="72"/>
      <c r="AL269" s="229"/>
      <c r="AM269" s="72"/>
      <c r="AN269" s="201"/>
      <c r="AO269" s="72"/>
      <c r="AP269" s="201"/>
      <c r="AQ269" s="72"/>
      <c r="AR269" s="201"/>
      <c r="AS269" s="72"/>
      <c r="AT269" s="226"/>
      <c r="AU269" s="72"/>
      <c r="AV269" s="230"/>
      <c r="AW269" s="71"/>
      <c r="AX269" s="72"/>
      <c r="AY269" s="201"/>
      <c r="AZ269" s="71"/>
      <c r="BA269" s="227"/>
      <c r="BB269" s="72"/>
      <c r="BC269" s="178"/>
    </row>
    <row r="270" ht="16.5" customHeight="1" outlineLevel="1">
      <c r="A270" s="178"/>
      <c r="B270" s="141" t="s">
        <v>1688</v>
      </c>
      <c r="C270" s="142">
        <v>46103.505746875</v>
      </c>
      <c r="D270" s="72"/>
      <c r="E270" s="143" t="s">
        <v>70</v>
      </c>
      <c r="F270" s="71"/>
      <c r="G270" s="143" t="s">
        <v>196</v>
      </c>
      <c r="H270" s="71"/>
      <c r="I270" s="143" t="s">
        <v>1689</v>
      </c>
      <c r="J270" s="71"/>
      <c r="K270" s="71"/>
      <c r="L270" s="71"/>
      <c r="M270" s="72"/>
      <c r="N270" s="198" t="s">
        <v>1690</v>
      </c>
      <c r="O270" s="72"/>
      <c r="P270" s="199">
        <v>19500.0</v>
      </c>
      <c r="Q270" s="71"/>
      <c r="R270" s="200">
        <v>0.0</v>
      </c>
      <c r="S270" s="72"/>
      <c r="T270" s="201" t="s">
        <v>75</v>
      </c>
      <c r="U270" s="72"/>
      <c r="V270" s="202" t="s">
        <v>1888</v>
      </c>
      <c r="W270" s="71"/>
      <c r="X270" s="72"/>
      <c r="Y270" s="202" t="s">
        <v>74</v>
      </c>
      <c r="Z270" s="72"/>
      <c r="AA270" s="178"/>
      <c r="AB270" s="228"/>
      <c r="AC270" s="72"/>
      <c r="AD270" s="229"/>
      <c r="AE270" s="72"/>
      <c r="AF270" s="229"/>
      <c r="AG270" s="71"/>
      <c r="AH270" s="72"/>
      <c r="AI270" s="229"/>
      <c r="AJ270" s="71"/>
      <c r="AK270" s="72"/>
      <c r="AL270" s="229"/>
      <c r="AM270" s="72"/>
      <c r="AN270" s="201"/>
      <c r="AO270" s="72"/>
      <c r="AP270" s="201"/>
      <c r="AQ270" s="72"/>
      <c r="AR270" s="201"/>
      <c r="AS270" s="72"/>
      <c r="AT270" s="226"/>
      <c r="AU270" s="72"/>
      <c r="AV270" s="230"/>
      <c r="AW270" s="71"/>
      <c r="AX270" s="72"/>
      <c r="AY270" s="201"/>
      <c r="AZ270" s="71"/>
      <c r="BA270" s="227"/>
      <c r="BB270" s="72"/>
      <c r="BC270" s="178"/>
    </row>
    <row r="271" ht="16.5" customHeight="1" outlineLevel="1">
      <c r="A271" s="178"/>
      <c r="B271" s="141" t="s">
        <v>1710</v>
      </c>
      <c r="C271" s="142">
        <v>46101.984058738424</v>
      </c>
      <c r="D271" s="72"/>
      <c r="E271" s="143" t="s">
        <v>70</v>
      </c>
      <c r="F271" s="71"/>
      <c r="G271" s="143" t="s">
        <v>196</v>
      </c>
      <c r="H271" s="71"/>
      <c r="I271" s="143" t="s">
        <v>1711</v>
      </c>
      <c r="J271" s="71"/>
      <c r="K271" s="71"/>
      <c r="L271" s="71"/>
      <c r="M271" s="72"/>
      <c r="N271" s="198"/>
      <c r="O271" s="72"/>
      <c r="P271" s="199">
        <v>10000.0</v>
      </c>
      <c r="Q271" s="71"/>
      <c r="R271" s="200">
        <v>0.0</v>
      </c>
      <c r="S271" s="72"/>
      <c r="T271" s="201" t="s">
        <v>67</v>
      </c>
      <c r="U271" s="72"/>
      <c r="V271" s="202" t="s">
        <v>1888</v>
      </c>
      <c r="W271" s="71"/>
      <c r="X271" s="72"/>
      <c r="Y271" s="202" t="s">
        <v>74</v>
      </c>
      <c r="Z271" s="72"/>
      <c r="AA271" s="178"/>
      <c r="AB271" s="228"/>
      <c r="AC271" s="72"/>
      <c r="AD271" s="229"/>
      <c r="AE271" s="72"/>
      <c r="AF271" s="229"/>
      <c r="AG271" s="71"/>
      <c r="AH271" s="72"/>
      <c r="AI271" s="229"/>
      <c r="AJ271" s="71"/>
      <c r="AK271" s="72"/>
      <c r="AL271" s="229"/>
      <c r="AM271" s="72"/>
      <c r="AN271" s="201"/>
      <c r="AO271" s="72"/>
      <c r="AP271" s="201"/>
      <c r="AQ271" s="72"/>
      <c r="AR271" s="201"/>
      <c r="AS271" s="72"/>
      <c r="AT271" s="226"/>
      <c r="AU271" s="72"/>
      <c r="AV271" s="230"/>
      <c r="AW271" s="71"/>
      <c r="AX271" s="72"/>
      <c r="AY271" s="201"/>
      <c r="AZ271" s="71"/>
      <c r="BA271" s="227"/>
      <c r="BB271" s="72"/>
      <c r="BC271" s="178"/>
    </row>
    <row r="272" ht="16.5" customHeight="1" outlineLevel="1">
      <c r="A272" s="178"/>
      <c r="B272" s="141" t="s">
        <v>1712</v>
      </c>
      <c r="C272" s="142">
        <v>46101.983666423606</v>
      </c>
      <c r="D272" s="72"/>
      <c r="E272" s="143" t="s">
        <v>70</v>
      </c>
      <c r="F272" s="71"/>
      <c r="G272" s="143" t="s">
        <v>196</v>
      </c>
      <c r="H272" s="71"/>
      <c r="I272" s="143" t="s">
        <v>1711</v>
      </c>
      <c r="J272" s="71"/>
      <c r="K272" s="71"/>
      <c r="L272" s="71"/>
      <c r="M272" s="72"/>
      <c r="N272" s="198"/>
      <c r="O272" s="72"/>
      <c r="P272" s="199">
        <v>1850.0</v>
      </c>
      <c r="Q272" s="71"/>
      <c r="R272" s="200">
        <v>0.0</v>
      </c>
      <c r="S272" s="72"/>
      <c r="T272" s="201" t="s">
        <v>75</v>
      </c>
      <c r="U272" s="72"/>
      <c r="V272" s="202" t="s">
        <v>1888</v>
      </c>
      <c r="W272" s="71"/>
      <c r="X272" s="72"/>
      <c r="Y272" s="202" t="s">
        <v>74</v>
      </c>
      <c r="Z272" s="72"/>
      <c r="AA272" s="178"/>
      <c r="AB272" s="228"/>
      <c r="AC272" s="72"/>
      <c r="AD272" s="229"/>
      <c r="AE272" s="72"/>
      <c r="AF272" s="229"/>
      <c r="AG272" s="71"/>
      <c r="AH272" s="72"/>
      <c r="AI272" s="229"/>
      <c r="AJ272" s="71"/>
      <c r="AK272" s="72"/>
      <c r="AL272" s="229"/>
      <c r="AM272" s="72"/>
      <c r="AN272" s="201"/>
      <c r="AO272" s="72"/>
      <c r="AP272" s="201"/>
      <c r="AQ272" s="72"/>
      <c r="AR272" s="201"/>
      <c r="AS272" s="72"/>
      <c r="AT272" s="226"/>
      <c r="AU272" s="72"/>
      <c r="AV272" s="230"/>
      <c r="AW272" s="71"/>
      <c r="AX272" s="72"/>
      <c r="AY272" s="201"/>
      <c r="AZ272" s="71"/>
      <c r="BA272" s="227"/>
      <c r="BB272" s="72"/>
      <c r="BC272" s="178"/>
    </row>
    <row r="273" ht="16.5" customHeight="1" outlineLevel="1">
      <c r="A273" s="178"/>
      <c r="B273" s="141" t="s">
        <v>1719</v>
      </c>
      <c r="C273" s="142">
        <v>46101.371312222225</v>
      </c>
      <c r="D273" s="72"/>
      <c r="E273" s="143" t="s">
        <v>7</v>
      </c>
      <c r="F273" s="71"/>
      <c r="G273" s="143" t="s">
        <v>127</v>
      </c>
      <c r="H273" s="71"/>
      <c r="I273" s="143" t="s">
        <v>771</v>
      </c>
      <c r="J273" s="71"/>
      <c r="K273" s="71"/>
      <c r="L273" s="71"/>
      <c r="M273" s="72"/>
      <c r="N273" s="198" t="s">
        <v>1242</v>
      </c>
      <c r="O273" s="72"/>
      <c r="P273" s="199">
        <v>89500.0</v>
      </c>
      <c r="Q273" s="71"/>
      <c r="R273" s="200">
        <v>0.0</v>
      </c>
      <c r="S273" s="72"/>
      <c r="T273" s="201" t="s">
        <v>75</v>
      </c>
      <c r="U273" s="72"/>
      <c r="V273" s="202" t="s">
        <v>597</v>
      </c>
      <c r="W273" s="71"/>
      <c r="X273" s="72"/>
      <c r="Y273" s="202" t="s">
        <v>74</v>
      </c>
      <c r="Z273" s="72"/>
      <c r="AA273" s="178"/>
      <c r="AB273" s="228"/>
      <c r="AC273" s="72"/>
      <c r="AD273" s="229"/>
      <c r="AE273" s="72"/>
      <c r="AF273" s="229"/>
      <c r="AG273" s="71"/>
      <c r="AH273" s="72"/>
      <c r="AI273" s="229"/>
      <c r="AJ273" s="71"/>
      <c r="AK273" s="72"/>
      <c r="AL273" s="229"/>
      <c r="AM273" s="72"/>
      <c r="AN273" s="201"/>
      <c r="AO273" s="72"/>
      <c r="AP273" s="201"/>
      <c r="AQ273" s="72"/>
      <c r="AR273" s="201"/>
      <c r="AS273" s="72"/>
      <c r="AT273" s="226"/>
      <c r="AU273" s="72"/>
      <c r="AV273" s="230"/>
      <c r="AW273" s="71"/>
      <c r="AX273" s="72"/>
      <c r="AY273" s="201"/>
      <c r="AZ273" s="71"/>
      <c r="BA273" s="227"/>
      <c r="BB273" s="72"/>
      <c r="BC273" s="178"/>
    </row>
    <row r="274" ht="16.5" customHeight="1" outlineLevel="1">
      <c r="A274" s="178"/>
      <c r="B274" s="141" t="s">
        <v>1720</v>
      </c>
      <c r="C274" s="142">
        <v>46101.35545633102</v>
      </c>
      <c r="D274" s="72"/>
      <c r="E274" s="143" t="s">
        <v>70</v>
      </c>
      <c r="F274" s="71"/>
      <c r="G274" s="143" t="s">
        <v>196</v>
      </c>
      <c r="H274" s="71"/>
      <c r="I274" s="143" t="s">
        <v>1721</v>
      </c>
      <c r="J274" s="71"/>
      <c r="K274" s="71"/>
      <c r="L274" s="71"/>
      <c r="M274" s="72"/>
      <c r="N274" s="198" t="s">
        <v>150</v>
      </c>
      <c r="O274" s="72"/>
      <c r="P274" s="199">
        <v>2800.0</v>
      </c>
      <c r="Q274" s="71"/>
      <c r="R274" s="200">
        <v>0.0</v>
      </c>
      <c r="S274" s="72"/>
      <c r="T274" s="201" t="s">
        <v>67</v>
      </c>
      <c r="U274" s="72"/>
      <c r="V274" s="202" t="s">
        <v>1888</v>
      </c>
      <c r="W274" s="71"/>
      <c r="X274" s="72"/>
      <c r="Y274" s="202" t="s">
        <v>74</v>
      </c>
      <c r="Z274" s="72"/>
      <c r="AA274" s="178"/>
      <c r="AB274" s="228"/>
      <c r="AC274" s="72"/>
      <c r="AD274" s="229"/>
      <c r="AE274" s="72"/>
      <c r="AF274" s="229"/>
      <c r="AG274" s="71"/>
      <c r="AH274" s="72"/>
      <c r="AI274" s="229"/>
      <c r="AJ274" s="71"/>
      <c r="AK274" s="72"/>
      <c r="AL274" s="229"/>
      <c r="AM274" s="72"/>
      <c r="AN274" s="201"/>
      <c r="AO274" s="72"/>
      <c r="AP274" s="201"/>
      <c r="AQ274" s="72"/>
      <c r="AR274" s="201"/>
      <c r="AS274" s="72"/>
      <c r="AT274" s="226"/>
      <c r="AU274" s="72"/>
      <c r="AV274" s="230"/>
      <c r="AW274" s="71"/>
      <c r="AX274" s="72"/>
      <c r="AY274" s="201"/>
      <c r="AZ274" s="71"/>
      <c r="BA274" s="227"/>
      <c r="BB274" s="72"/>
      <c r="BC274" s="178"/>
    </row>
    <row r="275" ht="16.5" customHeight="1" outlineLevel="1">
      <c r="A275" s="178"/>
      <c r="B275" s="141" t="s">
        <v>1739</v>
      </c>
      <c r="C275" s="142">
        <v>46099.907388645835</v>
      </c>
      <c r="D275" s="72"/>
      <c r="E275" s="143" t="s">
        <v>70</v>
      </c>
      <c r="F275" s="71"/>
      <c r="G275" s="143" t="s">
        <v>196</v>
      </c>
      <c r="H275" s="71"/>
      <c r="I275" s="143" t="s">
        <v>1740</v>
      </c>
      <c r="J275" s="71"/>
      <c r="K275" s="71"/>
      <c r="L275" s="71"/>
      <c r="M275" s="72"/>
      <c r="N275" s="198"/>
      <c r="O275" s="72"/>
      <c r="P275" s="199">
        <v>28417.0</v>
      </c>
      <c r="Q275" s="71"/>
      <c r="R275" s="200">
        <v>0.0</v>
      </c>
      <c r="S275" s="72"/>
      <c r="T275" s="201" t="s">
        <v>75</v>
      </c>
      <c r="U275" s="72"/>
      <c r="V275" s="202" t="s">
        <v>1888</v>
      </c>
      <c r="W275" s="71"/>
      <c r="X275" s="72"/>
      <c r="Y275" s="202" t="s">
        <v>74</v>
      </c>
      <c r="Z275" s="72"/>
      <c r="AA275" s="178"/>
      <c r="AB275" s="228"/>
      <c r="AC275" s="72"/>
      <c r="AD275" s="229"/>
      <c r="AE275" s="72"/>
      <c r="AF275" s="229"/>
      <c r="AG275" s="71"/>
      <c r="AH275" s="72"/>
      <c r="AI275" s="229"/>
      <c r="AJ275" s="71"/>
      <c r="AK275" s="72"/>
      <c r="AL275" s="229"/>
      <c r="AM275" s="72"/>
      <c r="AN275" s="201"/>
      <c r="AO275" s="72"/>
      <c r="AP275" s="201"/>
      <c r="AQ275" s="72"/>
      <c r="AR275" s="201"/>
      <c r="AS275" s="72"/>
      <c r="AT275" s="226"/>
      <c r="AU275" s="72"/>
      <c r="AV275" s="230"/>
      <c r="AW275" s="71"/>
      <c r="AX275" s="72"/>
      <c r="AY275" s="201"/>
      <c r="AZ275" s="71"/>
      <c r="BA275" s="227"/>
      <c r="BB275" s="72"/>
      <c r="BC275" s="178"/>
    </row>
    <row r="276" ht="16.5" customHeight="1" outlineLevel="1">
      <c r="A276" s="178"/>
      <c r="B276" s="141" t="s">
        <v>1756</v>
      </c>
      <c r="C276" s="142">
        <v>46099.05525493056</v>
      </c>
      <c r="D276" s="72"/>
      <c r="E276" s="143" t="s">
        <v>70</v>
      </c>
      <c r="F276" s="71"/>
      <c r="G276" s="143" t="s">
        <v>196</v>
      </c>
      <c r="H276" s="71"/>
      <c r="I276" s="143" t="s">
        <v>1757</v>
      </c>
      <c r="J276" s="71"/>
      <c r="K276" s="71"/>
      <c r="L276" s="71"/>
      <c r="M276" s="72"/>
      <c r="N276" s="198" t="s">
        <v>546</v>
      </c>
      <c r="O276" s="72"/>
      <c r="P276" s="199">
        <v>50000.0</v>
      </c>
      <c r="Q276" s="71"/>
      <c r="R276" s="200">
        <v>0.0</v>
      </c>
      <c r="S276" s="72"/>
      <c r="T276" s="201" t="s">
        <v>67</v>
      </c>
      <c r="U276" s="72"/>
      <c r="V276" s="202" t="s">
        <v>1888</v>
      </c>
      <c r="W276" s="71"/>
      <c r="X276" s="72"/>
      <c r="Y276" s="202" t="s">
        <v>74</v>
      </c>
      <c r="Z276" s="72"/>
      <c r="AA276" s="178"/>
      <c r="AB276" s="228"/>
      <c r="AC276" s="72"/>
      <c r="AD276" s="229"/>
      <c r="AE276" s="72"/>
      <c r="AF276" s="229"/>
      <c r="AG276" s="71"/>
      <c r="AH276" s="72"/>
      <c r="AI276" s="229"/>
      <c r="AJ276" s="71"/>
      <c r="AK276" s="72"/>
      <c r="AL276" s="229"/>
      <c r="AM276" s="72"/>
      <c r="AN276" s="201"/>
      <c r="AO276" s="72"/>
      <c r="AP276" s="201"/>
      <c r="AQ276" s="72"/>
      <c r="AR276" s="201"/>
      <c r="AS276" s="72"/>
      <c r="AT276" s="226"/>
      <c r="AU276" s="72"/>
      <c r="AV276" s="230"/>
      <c r="AW276" s="71"/>
      <c r="AX276" s="72"/>
      <c r="AY276" s="201"/>
      <c r="AZ276" s="71"/>
      <c r="BA276" s="227"/>
      <c r="BB276" s="72"/>
      <c r="BC276" s="178"/>
    </row>
    <row r="277" ht="16.5" customHeight="1" outlineLevel="1">
      <c r="A277" s="178"/>
      <c r="B277" s="141" t="s">
        <v>1763</v>
      </c>
      <c r="C277" s="142">
        <v>46099.02485638889</v>
      </c>
      <c r="D277" s="72"/>
      <c r="E277" s="143" t="s">
        <v>70</v>
      </c>
      <c r="F277" s="71"/>
      <c r="G277" s="143" t="s">
        <v>196</v>
      </c>
      <c r="H277" s="71"/>
      <c r="I277" s="143" t="s">
        <v>1764</v>
      </c>
      <c r="J277" s="71"/>
      <c r="K277" s="71"/>
      <c r="L277" s="71"/>
      <c r="M277" s="72"/>
      <c r="N277" s="198" t="s">
        <v>150</v>
      </c>
      <c r="O277" s="72"/>
      <c r="P277" s="199">
        <v>179000.0</v>
      </c>
      <c r="Q277" s="71"/>
      <c r="R277" s="200">
        <v>0.0</v>
      </c>
      <c r="S277" s="72"/>
      <c r="T277" s="201" t="s">
        <v>67</v>
      </c>
      <c r="U277" s="72"/>
      <c r="V277" s="202" t="s">
        <v>1888</v>
      </c>
      <c r="W277" s="71"/>
      <c r="X277" s="72"/>
      <c r="Y277" s="202" t="s">
        <v>74</v>
      </c>
      <c r="Z277" s="72"/>
      <c r="AA277" s="178"/>
      <c r="AB277" s="228"/>
      <c r="AC277" s="72"/>
      <c r="AD277" s="229"/>
      <c r="AE277" s="72"/>
      <c r="AF277" s="229"/>
      <c r="AG277" s="71"/>
      <c r="AH277" s="72"/>
      <c r="AI277" s="229"/>
      <c r="AJ277" s="71"/>
      <c r="AK277" s="72"/>
      <c r="AL277" s="229"/>
      <c r="AM277" s="72"/>
      <c r="AN277" s="201"/>
      <c r="AO277" s="72"/>
      <c r="AP277" s="201"/>
      <c r="AQ277" s="72"/>
      <c r="AR277" s="201"/>
      <c r="AS277" s="72"/>
      <c r="AT277" s="226"/>
      <c r="AU277" s="72"/>
      <c r="AV277" s="230"/>
      <c r="AW277" s="71"/>
      <c r="AX277" s="72"/>
      <c r="AY277" s="201"/>
      <c r="AZ277" s="71"/>
      <c r="BA277" s="227"/>
      <c r="BB277" s="72"/>
      <c r="BC277" s="178"/>
    </row>
    <row r="278" ht="16.5" customHeight="1" outlineLevel="1">
      <c r="A278" s="178"/>
      <c r="B278" s="141" t="s">
        <v>1765</v>
      </c>
      <c r="C278" s="142">
        <v>46095.6934350463</v>
      </c>
      <c r="D278" s="72"/>
      <c r="E278" s="143" t="s">
        <v>70</v>
      </c>
      <c r="F278" s="71"/>
      <c r="G278" s="143" t="s">
        <v>196</v>
      </c>
      <c r="H278" s="71"/>
      <c r="I278" s="143" t="s">
        <v>1766</v>
      </c>
      <c r="J278" s="71"/>
      <c r="K278" s="71"/>
      <c r="L278" s="71"/>
      <c r="M278" s="72"/>
      <c r="N278" s="198" t="s">
        <v>150</v>
      </c>
      <c r="O278" s="72"/>
      <c r="P278" s="199">
        <v>46000.0</v>
      </c>
      <c r="Q278" s="71"/>
      <c r="R278" s="200">
        <v>0.0</v>
      </c>
      <c r="S278" s="72"/>
      <c r="T278" s="201" t="s">
        <v>75</v>
      </c>
      <c r="U278" s="72"/>
      <c r="V278" s="202" t="s">
        <v>1888</v>
      </c>
      <c r="W278" s="71"/>
      <c r="X278" s="72"/>
      <c r="Y278" s="202" t="s">
        <v>74</v>
      </c>
      <c r="Z278" s="72"/>
      <c r="AA278" s="178"/>
      <c r="AB278" s="228"/>
      <c r="AC278" s="72"/>
      <c r="AD278" s="229"/>
      <c r="AE278" s="72"/>
      <c r="AF278" s="229"/>
      <c r="AG278" s="71"/>
      <c r="AH278" s="72"/>
      <c r="AI278" s="229"/>
      <c r="AJ278" s="71"/>
      <c r="AK278" s="72"/>
      <c r="AL278" s="229"/>
      <c r="AM278" s="72"/>
      <c r="AN278" s="201"/>
      <c r="AO278" s="72"/>
      <c r="AP278" s="201"/>
      <c r="AQ278" s="72"/>
      <c r="AR278" s="201"/>
      <c r="AS278" s="72"/>
      <c r="AT278" s="226"/>
      <c r="AU278" s="72"/>
      <c r="AV278" s="230"/>
      <c r="AW278" s="71"/>
      <c r="AX278" s="72"/>
      <c r="AY278" s="201"/>
      <c r="AZ278" s="71"/>
      <c r="BA278" s="227"/>
      <c r="BB278" s="72"/>
      <c r="BC278" s="178"/>
    </row>
    <row r="279" ht="16.5" customHeight="1" outlineLevel="1">
      <c r="A279" s="178"/>
      <c r="B279" s="141" t="s">
        <v>1767</v>
      </c>
      <c r="C279" s="142">
        <v>46095.69225894676</v>
      </c>
      <c r="D279" s="72"/>
      <c r="E279" s="143" t="s">
        <v>70</v>
      </c>
      <c r="F279" s="71"/>
      <c r="G279" s="143" t="s">
        <v>196</v>
      </c>
      <c r="H279" s="71"/>
      <c r="I279" s="143" t="s">
        <v>1768</v>
      </c>
      <c r="J279" s="71"/>
      <c r="K279" s="71"/>
      <c r="L279" s="71"/>
      <c r="M279" s="72"/>
      <c r="N279" s="198" t="s">
        <v>150</v>
      </c>
      <c r="O279" s="72"/>
      <c r="P279" s="199">
        <v>220000.0</v>
      </c>
      <c r="Q279" s="71"/>
      <c r="R279" s="200">
        <v>0.0</v>
      </c>
      <c r="S279" s="72"/>
      <c r="T279" s="201" t="s">
        <v>67</v>
      </c>
      <c r="U279" s="72"/>
      <c r="V279" s="202" t="s">
        <v>1888</v>
      </c>
      <c r="W279" s="71"/>
      <c r="X279" s="72"/>
      <c r="Y279" s="202" t="s">
        <v>74</v>
      </c>
      <c r="Z279" s="72"/>
      <c r="AA279" s="178"/>
      <c r="AB279" s="228"/>
      <c r="AC279" s="72"/>
      <c r="AD279" s="229"/>
      <c r="AE279" s="72"/>
      <c r="AF279" s="229"/>
      <c r="AG279" s="71"/>
      <c r="AH279" s="72"/>
      <c r="AI279" s="229"/>
      <c r="AJ279" s="71"/>
      <c r="AK279" s="72"/>
      <c r="AL279" s="229"/>
      <c r="AM279" s="72"/>
      <c r="AN279" s="201"/>
      <c r="AO279" s="72"/>
      <c r="AP279" s="201"/>
      <c r="AQ279" s="72"/>
      <c r="AR279" s="201"/>
      <c r="AS279" s="72"/>
      <c r="AT279" s="226"/>
      <c r="AU279" s="72"/>
      <c r="AV279" s="230"/>
      <c r="AW279" s="71"/>
      <c r="AX279" s="72"/>
      <c r="AY279" s="201"/>
      <c r="AZ279" s="71"/>
      <c r="BA279" s="227"/>
      <c r="BB279" s="72"/>
      <c r="BC279" s="178"/>
    </row>
    <row r="280" ht="16.5" customHeight="1" outlineLevel="1">
      <c r="A280" s="178"/>
      <c r="B280" s="141" t="s">
        <v>1779</v>
      </c>
      <c r="C280" s="142">
        <v>46094.61470582176</v>
      </c>
      <c r="D280" s="72"/>
      <c r="E280" s="143" t="s">
        <v>70</v>
      </c>
      <c r="F280" s="71"/>
      <c r="G280" s="143" t="s">
        <v>196</v>
      </c>
      <c r="H280" s="71"/>
      <c r="I280" s="143" t="s">
        <v>1780</v>
      </c>
      <c r="J280" s="71"/>
      <c r="K280" s="71"/>
      <c r="L280" s="71"/>
      <c r="M280" s="72"/>
      <c r="N280" s="198"/>
      <c r="O280" s="72"/>
      <c r="P280" s="199">
        <v>400000.0</v>
      </c>
      <c r="Q280" s="71"/>
      <c r="R280" s="200">
        <v>0.0</v>
      </c>
      <c r="S280" s="72"/>
      <c r="T280" s="201" t="s">
        <v>75</v>
      </c>
      <c r="U280" s="72"/>
      <c r="V280" s="202" t="s">
        <v>1888</v>
      </c>
      <c r="W280" s="71"/>
      <c r="X280" s="72"/>
      <c r="Y280" s="202" t="s">
        <v>74</v>
      </c>
      <c r="Z280" s="72"/>
      <c r="AA280" s="178"/>
      <c r="AB280" s="228"/>
      <c r="AC280" s="72"/>
      <c r="AD280" s="229"/>
      <c r="AE280" s="72"/>
      <c r="AF280" s="229"/>
      <c r="AG280" s="71"/>
      <c r="AH280" s="72"/>
      <c r="AI280" s="229"/>
      <c r="AJ280" s="71"/>
      <c r="AK280" s="72"/>
      <c r="AL280" s="229"/>
      <c r="AM280" s="72"/>
      <c r="AN280" s="201"/>
      <c r="AO280" s="72"/>
      <c r="AP280" s="201"/>
      <c r="AQ280" s="72"/>
      <c r="AR280" s="201"/>
      <c r="AS280" s="72"/>
      <c r="AT280" s="226"/>
      <c r="AU280" s="72"/>
      <c r="AV280" s="230"/>
      <c r="AW280" s="71"/>
      <c r="AX280" s="72"/>
      <c r="AY280" s="201"/>
      <c r="AZ280" s="71"/>
      <c r="BA280" s="227"/>
      <c r="BB280" s="72"/>
      <c r="BC280" s="178"/>
    </row>
    <row r="281" ht="16.5" customHeight="1" outlineLevel="1">
      <c r="A281" s="178"/>
      <c r="B281" s="141" t="s">
        <v>1796</v>
      </c>
      <c r="C281" s="142">
        <v>46093.64608391204</v>
      </c>
      <c r="D281" s="72"/>
      <c r="E281" s="143" t="s">
        <v>70</v>
      </c>
      <c r="F281" s="71"/>
      <c r="G281" s="143" t="s">
        <v>196</v>
      </c>
      <c r="H281" s="71"/>
      <c r="I281" s="143" t="s">
        <v>1797</v>
      </c>
      <c r="J281" s="71"/>
      <c r="K281" s="71"/>
      <c r="L281" s="71"/>
      <c r="M281" s="72"/>
      <c r="N281" s="198"/>
      <c r="O281" s="72"/>
      <c r="P281" s="199">
        <v>36500.0</v>
      </c>
      <c r="Q281" s="71"/>
      <c r="R281" s="200">
        <v>0.0</v>
      </c>
      <c r="S281" s="72"/>
      <c r="T281" s="201" t="s">
        <v>75</v>
      </c>
      <c r="U281" s="72"/>
      <c r="V281" s="202" t="s">
        <v>1888</v>
      </c>
      <c r="W281" s="71"/>
      <c r="X281" s="72"/>
      <c r="Y281" s="202" t="s">
        <v>74</v>
      </c>
      <c r="Z281" s="72"/>
      <c r="AA281" s="178"/>
      <c r="AB281" s="228"/>
      <c r="AC281" s="72"/>
      <c r="AD281" s="229"/>
      <c r="AE281" s="72"/>
      <c r="AF281" s="229"/>
      <c r="AG281" s="71"/>
      <c r="AH281" s="72"/>
      <c r="AI281" s="229"/>
      <c r="AJ281" s="71"/>
      <c r="AK281" s="72"/>
      <c r="AL281" s="229"/>
      <c r="AM281" s="72"/>
      <c r="AN281" s="201"/>
      <c r="AO281" s="72"/>
      <c r="AP281" s="201"/>
      <c r="AQ281" s="72"/>
      <c r="AR281" s="201"/>
      <c r="AS281" s="72"/>
      <c r="AT281" s="226"/>
      <c r="AU281" s="72"/>
      <c r="AV281" s="230"/>
      <c r="AW281" s="71"/>
      <c r="AX281" s="72"/>
      <c r="AY281" s="201"/>
      <c r="AZ281" s="71"/>
      <c r="BA281" s="227"/>
      <c r="BB281" s="72"/>
      <c r="BC281" s="178"/>
    </row>
    <row r="282" ht="16.5" customHeight="1" outlineLevel="1">
      <c r="A282" s="178"/>
      <c r="B282" s="141" t="s">
        <v>1845</v>
      </c>
      <c r="C282" s="142">
        <v>46085.90628300926</v>
      </c>
      <c r="D282" s="72"/>
      <c r="E282" s="143" t="s">
        <v>70</v>
      </c>
      <c r="F282" s="71"/>
      <c r="G282" s="143" t="s">
        <v>196</v>
      </c>
      <c r="H282" s="71"/>
      <c r="I282" s="143" t="s">
        <v>1846</v>
      </c>
      <c r="J282" s="71"/>
      <c r="K282" s="71"/>
      <c r="L282" s="71"/>
      <c r="M282" s="72"/>
      <c r="N282" s="198" t="s">
        <v>150</v>
      </c>
      <c r="O282" s="72"/>
      <c r="P282" s="199">
        <v>200000.0</v>
      </c>
      <c r="Q282" s="71"/>
      <c r="R282" s="200">
        <v>0.0</v>
      </c>
      <c r="S282" s="72"/>
      <c r="T282" s="201" t="s">
        <v>67</v>
      </c>
      <c r="U282" s="72"/>
      <c r="V282" s="202" t="s">
        <v>1888</v>
      </c>
      <c r="W282" s="71"/>
      <c r="X282" s="72"/>
      <c r="Y282" s="202" t="s">
        <v>74</v>
      </c>
      <c r="Z282" s="72"/>
      <c r="AA282" s="178"/>
      <c r="AB282" s="228"/>
      <c r="AC282" s="72"/>
      <c r="AD282" s="229"/>
      <c r="AE282" s="72"/>
      <c r="AF282" s="229"/>
      <c r="AG282" s="71"/>
      <c r="AH282" s="72"/>
      <c r="AI282" s="229"/>
      <c r="AJ282" s="71"/>
      <c r="AK282" s="72"/>
      <c r="AL282" s="229"/>
      <c r="AM282" s="72"/>
      <c r="AN282" s="201"/>
      <c r="AO282" s="72"/>
      <c r="AP282" s="201"/>
      <c r="AQ282" s="72"/>
      <c r="AR282" s="201"/>
      <c r="AS282" s="72"/>
      <c r="AT282" s="226"/>
      <c r="AU282" s="72"/>
      <c r="AV282" s="230"/>
      <c r="AW282" s="71"/>
      <c r="AX282" s="72"/>
      <c r="AY282" s="201"/>
      <c r="AZ282" s="71"/>
      <c r="BA282" s="227"/>
      <c r="BB282" s="72"/>
      <c r="BC282" s="178"/>
    </row>
    <row r="283" ht="16.5" customHeight="1" outlineLevel="1">
      <c r="A283" s="178"/>
      <c r="B283" s="141"/>
      <c r="C283" s="142"/>
      <c r="D283" s="72"/>
      <c r="E283" s="143"/>
      <c r="F283" s="71"/>
      <c r="G283" s="143"/>
      <c r="H283" s="71"/>
      <c r="I283" s="143"/>
      <c r="J283" s="71"/>
      <c r="K283" s="71"/>
      <c r="L283" s="71"/>
      <c r="M283" s="72"/>
      <c r="N283" s="198"/>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201"/>
      <c r="AQ283" s="72"/>
      <c r="AR283" s="201"/>
      <c r="AS283" s="72"/>
      <c r="AT283" s="226"/>
      <c r="AU283" s="72"/>
      <c r="AV283" s="230"/>
      <c r="AW283" s="71"/>
      <c r="AX283" s="72"/>
      <c r="AY283" s="201"/>
      <c r="AZ283" s="71"/>
      <c r="BA283" s="227"/>
      <c r="BB283" s="72"/>
      <c r="BC283" s="178"/>
    </row>
    <row r="284" ht="16.5" customHeight="1" outlineLevel="1">
      <c r="A284" s="178"/>
      <c r="B284" s="141"/>
      <c r="C284" s="142"/>
      <c r="D284" s="72"/>
      <c r="E284" s="143"/>
      <c r="F284" s="71"/>
      <c r="G284" s="143"/>
      <c r="H284" s="71"/>
      <c r="I284" s="143"/>
      <c r="J284" s="71"/>
      <c r="K284" s="71"/>
      <c r="L284" s="71"/>
      <c r="M284" s="72"/>
      <c r="N284" s="198"/>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201"/>
      <c r="AQ284" s="72"/>
      <c r="AR284" s="201"/>
      <c r="AS284" s="72"/>
      <c r="AT284" s="226"/>
      <c r="AU284" s="72"/>
      <c r="AV284" s="230"/>
      <c r="AW284" s="71"/>
      <c r="AX284" s="72"/>
      <c r="AY284" s="201"/>
      <c r="AZ284" s="71"/>
      <c r="BA284" s="227"/>
      <c r="BB284" s="72"/>
      <c r="BC284" s="178"/>
    </row>
    <row r="285" ht="16.5" customHeight="1" outlineLevel="1">
      <c r="A285" s="178"/>
      <c r="B285" s="141"/>
      <c r="C285" s="142"/>
      <c r="D285" s="72"/>
      <c r="E285" s="143"/>
      <c r="F285" s="71"/>
      <c r="G285" s="143"/>
      <c r="H285" s="71"/>
      <c r="I285" s="143"/>
      <c r="J285" s="71"/>
      <c r="K285" s="71"/>
      <c r="L285" s="71"/>
      <c r="M285" s="72"/>
      <c r="N285" s="198"/>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201"/>
      <c r="AQ285" s="72"/>
      <c r="AR285" s="201"/>
      <c r="AS285" s="72"/>
      <c r="AT285" s="226"/>
      <c r="AU285" s="72"/>
      <c r="AV285" s="230"/>
      <c r="AW285" s="71"/>
      <c r="AX285" s="72"/>
      <c r="AY285" s="201"/>
      <c r="AZ285" s="71"/>
      <c r="BA285" s="227"/>
      <c r="BB285" s="72"/>
      <c r="BC285" s="178"/>
    </row>
    <row r="286" ht="16.5" customHeight="1" outlineLevel="1">
      <c r="A286" s="178"/>
      <c r="B286" s="141"/>
      <c r="C286" s="142"/>
      <c r="D286" s="72"/>
      <c r="E286" s="143"/>
      <c r="F286" s="71"/>
      <c r="G286" s="143"/>
      <c r="H286" s="71"/>
      <c r="I286" s="143"/>
      <c r="J286" s="71"/>
      <c r="K286" s="71"/>
      <c r="L286" s="71"/>
      <c r="M286" s="72"/>
      <c r="N286" s="198"/>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201"/>
      <c r="AQ286" s="72"/>
      <c r="AR286" s="201"/>
      <c r="AS286" s="72"/>
      <c r="AT286" s="226"/>
      <c r="AU286" s="72"/>
      <c r="AV286" s="230"/>
      <c r="AW286" s="71"/>
      <c r="AX286" s="72"/>
      <c r="AY286" s="201"/>
      <c r="AZ286" s="71"/>
      <c r="BA286" s="227"/>
      <c r="BB286" s="72"/>
      <c r="BC286" s="178"/>
    </row>
    <row r="287" ht="16.5" customHeight="1" outlineLevel="1">
      <c r="A287" s="178"/>
      <c r="B287" s="141"/>
      <c r="C287" s="142"/>
      <c r="D287" s="72"/>
      <c r="E287" s="143"/>
      <c r="F287" s="71"/>
      <c r="G287" s="143"/>
      <c r="H287" s="71"/>
      <c r="I287" s="143"/>
      <c r="J287" s="71"/>
      <c r="K287" s="71"/>
      <c r="L287" s="71"/>
      <c r="M287" s="72"/>
      <c r="N287" s="198"/>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201"/>
      <c r="AQ287" s="72"/>
      <c r="AR287" s="201"/>
      <c r="AS287" s="72"/>
      <c r="AT287" s="226"/>
      <c r="AU287" s="72"/>
      <c r="AV287" s="230"/>
      <c r="AW287" s="71"/>
      <c r="AX287" s="72"/>
      <c r="AY287" s="201"/>
      <c r="AZ287" s="71"/>
      <c r="BA287" s="227"/>
      <c r="BB287" s="72"/>
      <c r="BC287" s="178"/>
    </row>
    <row r="288" ht="16.5" customHeight="1" outlineLevel="1">
      <c r="A288" s="178"/>
      <c r="B288" s="141"/>
      <c r="C288" s="142"/>
      <c r="D288" s="72"/>
      <c r="E288" s="143"/>
      <c r="F288" s="71"/>
      <c r="G288" s="143"/>
      <c r="H288" s="71"/>
      <c r="I288" s="143"/>
      <c r="J288" s="71"/>
      <c r="K288" s="71"/>
      <c r="L288" s="71"/>
      <c r="M288" s="72"/>
      <c r="N288" s="198"/>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201"/>
      <c r="AQ288" s="72"/>
      <c r="AR288" s="201"/>
      <c r="AS288" s="72"/>
      <c r="AT288" s="226"/>
      <c r="AU288" s="72"/>
      <c r="AV288" s="230"/>
      <c r="AW288" s="71"/>
      <c r="AX288" s="72"/>
      <c r="AY288" s="201"/>
      <c r="AZ288" s="71"/>
      <c r="BA288" s="227"/>
      <c r="BB288" s="72"/>
      <c r="BC288" s="178"/>
    </row>
    <row r="289" ht="16.5" customHeight="1" outlineLevel="1">
      <c r="A289" s="178"/>
      <c r="B289" s="141"/>
      <c r="C289" s="142"/>
      <c r="D289" s="72"/>
      <c r="E289" s="143"/>
      <c r="F289" s="71"/>
      <c r="G289" s="143"/>
      <c r="H289" s="71"/>
      <c r="I289" s="143"/>
      <c r="J289" s="71"/>
      <c r="K289" s="71"/>
      <c r="L289" s="71"/>
      <c r="M289" s="72"/>
      <c r="N289" s="198"/>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201"/>
      <c r="AQ289" s="72"/>
      <c r="AR289" s="201"/>
      <c r="AS289" s="72"/>
      <c r="AT289" s="226"/>
      <c r="AU289" s="72"/>
      <c r="AV289" s="230"/>
      <c r="AW289" s="71"/>
      <c r="AX289" s="72"/>
      <c r="AY289" s="201"/>
      <c r="AZ289" s="71"/>
      <c r="BA289" s="227"/>
      <c r="BB289" s="72"/>
      <c r="BC289" s="178"/>
    </row>
    <row r="290" ht="16.5" customHeight="1" outlineLevel="1">
      <c r="A290" s="178"/>
      <c r="B290" s="141"/>
      <c r="C290" s="142"/>
      <c r="D290" s="72"/>
      <c r="E290" s="143"/>
      <c r="F290" s="71"/>
      <c r="G290" s="143"/>
      <c r="H290" s="71"/>
      <c r="I290" s="143"/>
      <c r="J290" s="71"/>
      <c r="K290" s="71"/>
      <c r="L290" s="71"/>
      <c r="M290" s="72"/>
      <c r="N290" s="198"/>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201"/>
      <c r="AQ290" s="72"/>
      <c r="AR290" s="201"/>
      <c r="AS290" s="72"/>
      <c r="AT290" s="226"/>
      <c r="AU290" s="72"/>
      <c r="AV290" s="230"/>
      <c r="AW290" s="71"/>
      <c r="AX290" s="72"/>
      <c r="AY290" s="201"/>
      <c r="AZ290" s="71"/>
      <c r="BA290" s="227"/>
      <c r="BB290" s="72"/>
      <c r="BC290" s="178"/>
    </row>
    <row r="291" ht="16.5" customHeight="1" outlineLevel="1">
      <c r="A291" s="178"/>
      <c r="B291" s="141"/>
      <c r="C291" s="142"/>
      <c r="D291" s="72"/>
      <c r="E291" s="143"/>
      <c r="F291" s="71"/>
      <c r="G291" s="143"/>
      <c r="H291" s="71"/>
      <c r="I291" s="143"/>
      <c r="J291" s="71"/>
      <c r="K291" s="71"/>
      <c r="L291" s="71"/>
      <c r="M291" s="72"/>
      <c r="N291" s="198"/>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201"/>
      <c r="AQ291" s="72"/>
      <c r="AR291" s="201"/>
      <c r="AS291" s="72"/>
      <c r="AT291" s="226"/>
      <c r="AU291" s="72"/>
      <c r="AV291" s="230"/>
      <c r="AW291" s="71"/>
      <c r="AX291" s="72"/>
      <c r="AY291" s="201"/>
      <c r="AZ291" s="71"/>
      <c r="BA291" s="227"/>
      <c r="BB291" s="72"/>
      <c r="BC291" s="178"/>
    </row>
    <row r="292" ht="16.5" customHeight="1" outlineLevel="1">
      <c r="A292" s="178"/>
      <c r="B292" s="141"/>
      <c r="C292" s="142"/>
      <c r="D292" s="72"/>
      <c r="E292" s="143"/>
      <c r="F292" s="71"/>
      <c r="G292" s="143"/>
      <c r="H292" s="71"/>
      <c r="I292" s="143"/>
      <c r="J292" s="71"/>
      <c r="K292" s="71"/>
      <c r="L292" s="71"/>
      <c r="M292" s="72"/>
      <c r="N292" s="198"/>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201"/>
      <c r="AQ292" s="72"/>
      <c r="AR292" s="201"/>
      <c r="AS292" s="72"/>
      <c r="AT292" s="226"/>
      <c r="AU292" s="72"/>
      <c r="AV292" s="230"/>
      <c r="AW292" s="71"/>
      <c r="AX292" s="72"/>
      <c r="AY292" s="201"/>
      <c r="AZ292" s="71"/>
      <c r="BA292" s="227"/>
      <c r="BB292" s="72"/>
      <c r="BC292" s="178"/>
    </row>
    <row r="293" ht="16.5" customHeight="1" outlineLevel="1">
      <c r="A293" s="178"/>
      <c r="B293" s="141"/>
      <c r="C293" s="142"/>
      <c r="D293" s="72"/>
      <c r="E293" s="143"/>
      <c r="F293" s="71"/>
      <c r="G293" s="143"/>
      <c r="H293" s="71"/>
      <c r="I293" s="143"/>
      <c r="J293" s="71"/>
      <c r="K293" s="71"/>
      <c r="L293" s="71"/>
      <c r="M293" s="72"/>
      <c r="N293" s="198"/>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201"/>
      <c r="AQ293" s="72"/>
      <c r="AR293" s="201"/>
      <c r="AS293" s="72"/>
      <c r="AT293" s="226"/>
      <c r="AU293" s="72"/>
      <c r="AV293" s="230"/>
      <c r="AW293" s="71"/>
      <c r="AX293" s="72"/>
      <c r="AY293" s="201"/>
      <c r="AZ293" s="71"/>
      <c r="BA293" s="227"/>
      <c r="BB293" s="72"/>
      <c r="BC293" s="178"/>
    </row>
    <row r="294" ht="16.5" customHeight="1" outlineLevel="1">
      <c r="A294" s="178"/>
      <c r="B294" s="141"/>
      <c r="C294" s="142"/>
      <c r="D294" s="72"/>
      <c r="E294" s="143"/>
      <c r="F294" s="71"/>
      <c r="G294" s="143"/>
      <c r="H294" s="71"/>
      <c r="I294" s="143"/>
      <c r="J294" s="71"/>
      <c r="K294" s="71"/>
      <c r="L294" s="71"/>
      <c r="M294" s="72"/>
      <c r="N294" s="198"/>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201"/>
      <c r="AQ294" s="72"/>
      <c r="AR294" s="201"/>
      <c r="AS294" s="72"/>
      <c r="AT294" s="226"/>
      <c r="AU294" s="72"/>
      <c r="AV294" s="230"/>
      <c r="AW294" s="71"/>
      <c r="AX294" s="72"/>
      <c r="AY294" s="201"/>
      <c r="AZ294" s="71"/>
      <c r="BA294" s="227"/>
      <c r="BB294" s="72"/>
      <c r="BC294" s="178"/>
    </row>
    <row r="295" ht="16.5" customHeight="1" outlineLevel="1">
      <c r="A295" s="178"/>
      <c r="B295" s="141"/>
      <c r="C295" s="142"/>
      <c r="D295" s="72"/>
      <c r="E295" s="143"/>
      <c r="F295" s="71"/>
      <c r="G295" s="143"/>
      <c r="H295" s="71"/>
      <c r="I295" s="143"/>
      <c r="J295" s="71"/>
      <c r="K295" s="71"/>
      <c r="L295" s="71"/>
      <c r="M295" s="72"/>
      <c r="N295" s="198"/>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201"/>
      <c r="AQ295" s="72"/>
      <c r="AR295" s="201"/>
      <c r="AS295" s="72"/>
      <c r="AT295" s="226"/>
      <c r="AU295" s="72"/>
      <c r="AV295" s="230"/>
      <c r="AW295" s="71"/>
      <c r="AX295" s="72"/>
      <c r="AY295" s="201"/>
      <c r="AZ295" s="71"/>
      <c r="BA295" s="227"/>
      <c r="BB295" s="72"/>
      <c r="BC295" s="178"/>
    </row>
    <row r="296" ht="16.5" customHeight="1" outlineLevel="1">
      <c r="A296" s="178"/>
      <c r="B296" s="141"/>
      <c r="C296" s="142"/>
      <c r="D296" s="72"/>
      <c r="E296" s="143"/>
      <c r="F296" s="71"/>
      <c r="G296" s="143"/>
      <c r="H296" s="71"/>
      <c r="I296" s="143"/>
      <c r="J296" s="71"/>
      <c r="K296" s="71"/>
      <c r="L296" s="71"/>
      <c r="M296" s="72"/>
      <c r="N296" s="198"/>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201"/>
      <c r="AQ296" s="72"/>
      <c r="AR296" s="201"/>
      <c r="AS296" s="72"/>
      <c r="AT296" s="226"/>
      <c r="AU296" s="72"/>
      <c r="AV296" s="230"/>
      <c r="AW296" s="71"/>
      <c r="AX296" s="72"/>
      <c r="AY296" s="201"/>
      <c r="AZ296" s="71"/>
      <c r="BA296" s="227"/>
      <c r="BB296" s="72"/>
      <c r="BC296" s="178"/>
    </row>
    <row r="297" ht="16.5" customHeight="1" outlineLevel="1">
      <c r="A297" s="178"/>
      <c r="B297" s="141"/>
      <c r="C297" s="142"/>
      <c r="D297" s="72"/>
      <c r="E297" s="143"/>
      <c r="F297" s="71"/>
      <c r="G297" s="143"/>
      <c r="H297" s="71"/>
      <c r="I297" s="143"/>
      <c r="J297" s="71"/>
      <c r="K297" s="71"/>
      <c r="L297" s="71"/>
      <c r="M297" s="72"/>
      <c r="N297" s="198"/>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201"/>
      <c r="AQ297" s="72"/>
      <c r="AR297" s="201"/>
      <c r="AS297" s="72"/>
      <c r="AT297" s="226"/>
      <c r="AU297" s="72"/>
      <c r="AV297" s="230"/>
      <c r="AW297" s="71"/>
      <c r="AX297" s="72"/>
      <c r="AY297" s="201"/>
      <c r="AZ297" s="71"/>
      <c r="BA297" s="227"/>
      <c r="BB297" s="72"/>
      <c r="BC297" s="178"/>
    </row>
    <row r="298" ht="16.5" customHeight="1" outlineLevel="1">
      <c r="A298" s="178"/>
      <c r="B298" s="141"/>
      <c r="C298" s="142"/>
      <c r="D298" s="72"/>
      <c r="E298" s="143"/>
      <c r="F298" s="71"/>
      <c r="G298" s="143"/>
      <c r="H298" s="71"/>
      <c r="I298" s="143"/>
      <c r="J298" s="71"/>
      <c r="K298" s="71"/>
      <c r="L298" s="71"/>
      <c r="M298" s="72"/>
      <c r="N298" s="198"/>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201"/>
      <c r="AQ298" s="72"/>
      <c r="AR298" s="201"/>
      <c r="AS298" s="72"/>
      <c r="AT298" s="226"/>
      <c r="AU298" s="72"/>
      <c r="AV298" s="230"/>
      <c r="AW298" s="71"/>
      <c r="AX298" s="72"/>
      <c r="AY298" s="201"/>
      <c r="AZ298" s="71"/>
      <c r="BA298" s="227"/>
      <c r="BB298" s="72"/>
      <c r="BC298" s="178"/>
    </row>
    <row r="299" ht="16.5" customHeight="1" outlineLevel="1">
      <c r="A299" s="178"/>
      <c r="B299" s="141"/>
      <c r="C299" s="142"/>
      <c r="D299" s="72"/>
      <c r="E299" s="143"/>
      <c r="F299" s="71"/>
      <c r="G299" s="143"/>
      <c r="H299" s="71"/>
      <c r="I299" s="143"/>
      <c r="J299" s="71"/>
      <c r="K299" s="71"/>
      <c r="L299" s="71"/>
      <c r="M299" s="72"/>
      <c r="N299" s="198"/>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201"/>
      <c r="AQ299" s="72"/>
      <c r="AR299" s="201"/>
      <c r="AS299" s="72"/>
      <c r="AT299" s="226"/>
      <c r="AU299" s="72"/>
      <c r="AV299" s="230"/>
      <c r="AW299" s="71"/>
      <c r="AX299" s="72"/>
      <c r="AY299" s="201"/>
      <c r="AZ299" s="71"/>
      <c r="BA299" s="227"/>
      <c r="BB299" s="72"/>
      <c r="BC299" s="178"/>
    </row>
    <row r="300" ht="16.5" customHeight="1" outlineLevel="1">
      <c r="A300" s="178"/>
      <c r="B300" s="141"/>
      <c r="C300" s="142"/>
      <c r="D300" s="72"/>
      <c r="E300" s="143"/>
      <c r="F300" s="71"/>
      <c r="G300" s="143"/>
      <c r="H300" s="71"/>
      <c r="I300" s="143"/>
      <c r="J300" s="71"/>
      <c r="K300" s="71"/>
      <c r="L300" s="71"/>
      <c r="M300" s="72"/>
      <c r="N300" s="198"/>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201"/>
      <c r="AQ300" s="72"/>
      <c r="AR300" s="201"/>
      <c r="AS300" s="72"/>
      <c r="AT300" s="226"/>
      <c r="AU300" s="72"/>
      <c r="AV300" s="230"/>
      <c r="AW300" s="71"/>
      <c r="AX300" s="72"/>
      <c r="AY300" s="201"/>
      <c r="AZ300" s="71"/>
      <c r="BA300" s="227"/>
      <c r="BB300" s="72"/>
      <c r="BC300" s="178"/>
    </row>
    <row r="301" ht="16.5" customHeight="1" outlineLevel="1">
      <c r="A301" s="178"/>
      <c r="B301" s="141"/>
      <c r="C301" s="142"/>
      <c r="D301" s="72"/>
      <c r="E301" s="143"/>
      <c r="F301" s="71"/>
      <c r="G301" s="143"/>
      <c r="H301" s="71"/>
      <c r="I301" s="143"/>
      <c r="J301" s="71"/>
      <c r="K301" s="71"/>
      <c r="L301" s="71"/>
      <c r="M301" s="72"/>
      <c r="N301" s="198"/>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201"/>
      <c r="AQ301" s="72"/>
      <c r="AR301" s="201"/>
      <c r="AS301" s="72"/>
      <c r="AT301" s="226"/>
      <c r="AU301" s="72"/>
      <c r="AV301" s="230"/>
      <c r="AW301" s="71"/>
      <c r="AX301" s="72"/>
      <c r="AY301" s="201"/>
      <c r="AZ301" s="71"/>
      <c r="BA301" s="227"/>
      <c r="BB301" s="72"/>
      <c r="BC301" s="178"/>
    </row>
    <row r="302" ht="16.5" customHeight="1" outlineLevel="1">
      <c r="A302" s="178"/>
      <c r="B302" s="141"/>
      <c r="C302" s="142"/>
      <c r="D302" s="72"/>
      <c r="E302" s="143"/>
      <c r="F302" s="71"/>
      <c r="G302" s="143"/>
      <c r="H302" s="71"/>
      <c r="I302" s="143"/>
      <c r="J302" s="71"/>
      <c r="K302" s="71"/>
      <c r="L302" s="71"/>
      <c r="M302" s="72"/>
      <c r="N302" s="198"/>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201"/>
      <c r="AQ302" s="72"/>
      <c r="AR302" s="201"/>
      <c r="AS302" s="72"/>
      <c r="AT302" s="226"/>
      <c r="AU302" s="72"/>
      <c r="AV302" s="230"/>
      <c r="AW302" s="71"/>
      <c r="AX302" s="72"/>
      <c r="AY302" s="201"/>
      <c r="AZ302" s="71"/>
      <c r="BA302" s="227"/>
      <c r="BB302" s="72"/>
      <c r="BC302" s="178"/>
    </row>
    <row r="303" ht="16.5" customHeight="1" outlineLevel="1">
      <c r="A303" s="178"/>
      <c r="B303" s="141"/>
      <c r="C303" s="142"/>
      <c r="D303" s="72"/>
      <c r="E303" s="143"/>
      <c r="F303" s="71"/>
      <c r="G303" s="143"/>
      <c r="H303" s="71"/>
      <c r="I303" s="143"/>
      <c r="J303" s="71"/>
      <c r="K303" s="71"/>
      <c r="L303" s="71"/>
      <c r="M303" s="72"/>
      <c r="N303" s="198"/>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201"/>
      <c r="AQ303" s="72"/>
      <c r="AR303" s="201"/>
      <c r="AS303" s="72"/>
      <c r="AT303" s="226"/>
      <c r="AU303" s="72"/>
      <c r="AV303" s="230"/>
      <c r="AW303" s="71"/>
      <c r="AX303" s="72"/>
      <c r="AY303" s="201"/>
      <c r="AZ303" s="71"/>
      <c r="BA303" s="227"/>
      <c r="BB303" s="72"/>
      <c r="BC303" s="178"/>
    </row>
    <row r="304" ht="16.5" customHeight="1" outlineLevel="1">
      <c r="A304" s="178"/>
      <c r="B304" s="141"/>
      <c r="C304" s="142"/>
      <c r="D304" s="72"/>
      <c r="E304" s="143"/>
      <c r="F304" s="71"/>
      <c r="G304" s="143"/>
      <c r="H304" s="71"/>
      <c r="I304" s="143"/>
      <c r="J304" s="71"/>
      <c r="K304" s="71"/>
      <c r="L304" s="71"/>
      <c r="M304" s="72"/>
      <c r="N304" s="198"/>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201"/>
      <c r="AQ304" s="72"/>
      <c r="AR304" s="201"/>
      <c r="AS304" s="72"/>
      <c r="AT304" s="226"/>
      <c r="AU304" s="72"/>
      <c r="AV304" s="230"/>
      <c r="AW304" s="71"/>
      <c r="AX304" s="72"/>
      <c r="AY304" s="201"/>
      <c r="AZ304" s="71"/>
      <c r="BA304" s="227"/>
      <c r="BB304" s="72"/>
      <c r="BC304" s="178"/>
    </row>
    <row r="305" ht="16.5" customHeight="1" outlineLevel="1">
      <c r="A305" s="178"/>
      <c r="B305" s="141"/>
      <c r="C305" s="142"/>
      <c r="D305" s="72"/>
      <c r="E305" s="143"/>
      <c r="F305" s="71"/>
      <c r="G305" s="143"/>
      <c r="H305" s="71"/>
      <c r="I305" s="143"/>
      <c r="J305" s="71"/>
      <c r="K305" s="71"/>
      <c r="L305" s="71"/>
      <c r="M305" s="72"/>
      <c r="N305" s="198"/>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201"/>
      <c r="AQ305" s="72"/>
      <c r="AR305" s="201"/>
      <c r="AS305" s="72"/>
      <c r="AT305" s="226"/>
      <c r="AU305" s="72"/>
      <c r="AV305" s="230"/>
      <c r="AW305" s="71"/>
      <c r="AX305" s="72"/>
      <c r="AY305" s="201"/>
      <c r="AZ305" s="71"/>
      <c r="BA305" s="227"/>
      <c r="BB305" s="72"/>
      <c r="BC305" s="178"/>
    </row>
    <row r="306" ht="16.5" customHeight="1" outlineLevel="1">
      <c r="A306" s="178"/>
      <c r="B306" s="141"/>
      <c r="C306" s="142"/>
      <c r="D306" s="72"/>
      <c r="E306" s="143"/>
      <c r="F306" s="71"/>
      <c r="G306" s="143"/>
      <c r="H306" s="71"/>
      <c r="I306" s="143"/>
      <c r="J306" s="71"/>
      <c r="K306" s="71"/>
      <c r="L306" s="71"/>
      <c r="M306" s="72"/>
      <c r="N306" s="198"/>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201"/>
      <c r="AQ306" s="72"/>
      <c r="AR306" s="201"/>
      <c r="AS306" s="72"/>
      <c r="AT306" s="226"/>
      <c r="AU306" s="72"/>
      <c r="AV306" s="230"/>
      <c r="AW306" s="71"/>
      <c r="AX306" s="72"/>
      <c r="AY306" s="201"/>
      <c r="AZ306" s="71"/>
      <c r="BA306" s="227"/>
      <c r="BB306" s="72"/>
      <c r="BC306" s="178"/>
    </row>
    <row r="307" ht="16.5" customHeight="1" outlineLevel="1">
      <c r="A307" s="178"/>
      <c r="B307" s="141"/>
      <c r="C307" s="142"/>
      <c r="D307" s="72"/>
      <c r="E307" s="143"/>
      <c r="F307" s="71"/>
      <c r="G307" s="143"/>
      <c r="H307" s="71"/>
      <c r="I307" s="143"/>
      <c r="J307" s="71"/>
      <c r="K307" s="71"/>
      <c r="L307" s="71"/>
      <c r="M307" s="72"/>
      <c r="N307" s="198"/>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201"/>
      <c r="AQ307" s="72"/>
      <c r="AR307" s="201"/>
      <c r="AS307" s="72"/>
      <c r="AT307" s="226"/>
      <c r="AU307" s="72"/>
      <c r="AV307" s="230"/>
      <c r="AW307" s="71"/>
      <c r="AX307" s="72"/>
      <c r="AY307" s="201"/>
      <c r="AZ307" s="71"/>
      <c r="BA307" s="227"/>
      <c r="BB307" s="72"/>
      <c r="BC307" s="178"/>
    </row>
    <row r="308" ht="16.5" customHeight="1" outlineLevel="1">
      <c r="A308" s="178"/>
      <c r="B308" s="141"/>
      <c r="C308" s="142"/>
      <c r="D308" s="72"/>
      <c r="E308" s="143"/>
      <c r="F308" s="71"/>
      <c r="G308" s="143"/>
      <c r="H308" s="71"/>
      <c r="I308" s="143"/>
      <c r="J308" s="71"/>
      <c r="K308" s="71"/>
      <c r="L308" s="71"/>
      <c r="M308" s="72"/>
      <c r="N308" s="198"/>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201"/>
      <c r="AQ308" s="72"/>
      <c r="AR308" s="201"/>
      <c r="AS308" s="72"/>
      <c r="AT308" s="226"/>
      <c r="AU308" s="72"/>
      <c r="AV308" s="230"/>
      <c r="AW308" s="71"/>
      <c r="AX308" s="72"/>
      <c r="AY308" s="201"/>
      <c r="AZ308" s="71"/>
      <c r="BA308" s="227"/>
      <c r="BB308" s="72"/>
      <c r="BC308" s="178"/>
    </row>
    <row r="309" ht="16.5" customHeight="1" outlineLevel="1">
      <c r="A309" s="178"/>
      <c r="B309" s="141"/>
      <c r="C309" s="142"/>
      <c r="D309" s="72"/>
      <c r="E309" s="143"/>
      <c r="F309" s="71"/>
      <c r="G309" s="143"/>
      <c r="H309" s="71"/>
      <c r="I309" s="143"/>
      <c r="J309" s="71"/>
      <c r="K309" s="71"/>
      <c r="L309" s="71"/>
      <c r="M309" s="72"/>
      <c r="N309" s="198"/>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201"/>
      <c r="AQ309" s="72"/>
      <c r="AR309" s="201"/>
      <c r="AS309" s="72"/>
      <c r="AT309" s="226"/>
      <c r="AU309" s="72"/>
      <c r="AV309" s="230"/>
      <c r="AW309" s="71"/>
      <c r="AX309" s="72"/>
      <c r="AY309" s="201"/>
      <c r="AZ309" s="71"/>
      <c r="BA309" s="227"/>
      <c r="BB309" s="72"/>
      <c r="BC309" s="178"/>
    </row>
    <row r="310" ht="16.5" customHeight="1" outlineLevel="1">
      <c r="A310" s="178"/>
      <c r="B310" s="141"/>
      <c r="C310" s="142"/>
      <c r="D310" s="72"/>
      <c r="E310" s="143"/>
      <c r="F310" s="71"/>
      <c r="G310" s="143"/>
      <c r="H310" s="71"/>
      <c r="I310" s="143"/>
      <c r="J310" s="71"/>
      <c r="K310" s="71"/>
      <c r="L310" s="71"/>
      <c r="M310" s="72"/>
      <c r="N310" s="198"/>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201"/>
      <c r="AQ310" s="72"/>
      <c r="AR310" s="201"/>
      <c r="AS310" s="72"/>
      <c r="AT310" s="226"/>
      <c r="AU310" s="72"/>
      <c r="AV310" s="230"/>
      <c r="AW310" s="71"/>
      <c r="AX310" s="72"/>
      <c r="AY310" s="201"/>
      <c r="AZ310" s="71"/>
      <c r="BA310" s="227"/>
      <c r="BB310" s="72"/>
      <c r="BC310" s="178"/>
    </row>
    <row r="311" ht="16.5" customHeight="1" outlineLevel="1">
      <c r="A311" s="178"/>
      <c r="B311" s="141"/>
      <c r="C311" s="142"/>
      <c r="D311" s="72"/>
      <c r="E311" s="143"/>
      <c r="F311" s="71"/>
      <c r="G311" s="143"/>
      <c r="H311" s="71"/>
      <c r="I311" s="143"/>
      <c r="J311" s="71"/>
      <c r="K311" s="71"/>
      <c r="L311" s="71"/>
      <c r="M311" s="72"/>
      <c r="N311" s="198"/>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201"/>
      <c r="AQ311" s="72"/>
      <c r="AR311" s="201"/>
      <c r="AS311" s="72"/>
      <c r="AT311" s="226"/>
      <c r="AU311" s="72"/>
      <c r="AV311" s="230"/>
      <c r="AW311" s="71"/>
      <c r="AX311" s="72"/>
      <c r="AY311" s="201"/>
      <c r="AZ311" s="71"/>
      <c r="BA311" s="227"/>
      <c r="BB311" s="72"/>
      <c r="BC311" s="178"/>
    </row>
    <row r="312" ht="16.5" customHeight="1" outlineLevel="1">
      <c r="A312" s="178"/>
      <c r="B312" s="141"/>
      <c r="C312" s="142"/>
      <c r="D312" s="72"/>
      <c r="E312" s="143"/>
      <c r="F312" s="71"/>
      <c r="G312" s="143"/>
      <c r="H312" s="71"/>
      <c r="I312" s="143"/>
      <c r="J312" s="71"/>
      <c r="K312" s="71"/>
      <c r="L312" s="71"/>
      <c r="M312" s="72"/>
      <c r="N312" s="198"/>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201"/>
      <c r="AQ312" s="72"/>
      <c r="AR312" s="201"/>
      <c r="AS312" s="72"/>
      <c r="AT312" s="226"/>
      <c r="AU312" s="72"/>
      <c r="AV312" s="230"/>
      <c r="AW312" s="71"/>
      <c r="AX312" s="72"/>
      <c r="AY312" s="201"/>
      <c r="AZ312" s="71"/>
      <c r="BA312" s="227"/>
      <c r="BB312" s="72"/>
      <c r="BC312" s="178"/>
    </row>
    <row r="313" ht="16.5" customHeight="1" outlineLevel="1">
      <c r="A313" s="178"/>
      <c r="B313" s="141"/>
      <c r="C313" s="142"/>
      <c r="D313" s="72"/>
      <c r="E313" s="143"/>
      <c r="F313" s="71"/>
      <c r="G313" s="143"/>
      <c r="H313" s="71"/>
      <c r="I313" s="143"/>
      <c r="J313" s="71"/>
      <c r="K313" s="71"/>
      <c r="L313" s="71"/>
      <c r="M313" s="72"/>
      <c r="N313" s="198"/>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201"/>
      <c r="AQ313" s="72"/>
      <c r="AR313" s="201"/>
      <c r="AS313" s="72"/>
      <c r="AT313" s="226"/>
      <c r="AU313" s="72"/>
      <c r="AV313" s="230"/>
      <c r="AW313" s="71"/>
      <c r="AX313" s="72"/>
      <c r="AY313" s="201"/>
      <c r="AZ313" s="71"/>
      <c r="BA313" s="227"/>
      <c r="BB313" s="72"/>
      <c r="BC313" s="178"/>
    </row>
    <row r="314" ht="16.5" customHeight="1" outlineLevel="1">
      <c r="A314" s="178"/>
      <c r="B314" s="141"/>
      <c r="C314" s="142"/>
      <c r="D314" s="72"/>
      <c r="E314" s="143"/>
      <c r="F314" s="71"/>
      <c r="G314" s="143"/>
      <c r="H314" s="71"/>
      <c r="I314" s="143"/>
      <c r="J314" s="71"/>
      <c r="K314" s="71"/>
      <c r="L314" s="71"/>
      <c r="M314" s="72"/>
      <c r="N314" s="198"/>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201"/>
      <c r="AQ314" s="72"/>
      <c r="AR314" s="201"/>
      <c r="AS314" s="72"/>
      <c r="AT314" s="226"/>
      <c r="AU314" s="72"/>
      <c r="AV314" s="230"/>
      <c r="AW314" s="71"/>
      <c r="AX314" s="72"/>
      <c r="AY314" s="201"/>
      <c r="AZ314" s="71"/>
      <c r="BA314" s="227"/>
      <c r="BB314" s="72"/>
      <c r="BC314" s="178"/>
    </row>
    <row r="315" ht="16.5" customHeight="1" outlineLevel="1">
      <c r="A315" s="178"/>
      <c r="B315" s="141"/>
      <c r="C315" s="142"/>
      <c r="D315" s="72"/>
      <c r="E315" s="143"/>
      <c r="F315" s="71"/>
      <c r="G315" s="143"/>
      <c r="H315" s="71"/>
      <c r="I315" s="143"/>
      <c r="J315" s="71"/>
      <c r="K315" s="71"/>
      <c r="L315" s="71"/>
      <c r="M315" s="72"/>
      <c r="N315" s="198"/>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201"/>
      <c r="AQ315" s="72"/>
      <c r="AR315" s="201"/>
      <c r="AS315" s="72"/>
      <c r="AT315" s="226"/>
      <c r="AU315" s="72"/>
      <c r="AV315" s="230"/>
      <c r="AW315" s="71"/>
      <c r="AX315" s="72"/>
      <c r="AY315" s="201"/>
      <c r="AZ315" s="71"/>
      <c r="BA315" s="227"/>
      <c r="BB315" s="72"/>
      <c r="BC315" s="178"/>
    </row>
    <row r="316" ht="16.5" customHeight="1" outlineLevel="1">
      <c r="A316" s="178"/>
      <c r="B316" s="141"/>
      <c r="C316" s="142"/>
      <c r="D316" s="72"/>
      <c r="E316" s="143"/>
      <c r="F316" s="71"/>
      <c r="G316" s="143"/>
      <c r="H316" s="71"/>
      <c r="I316" s="143"/>
      <c r="J316" s="71"/>
      <c r="K316" s="71"/>
      <c r="L316" s="71"/>
      <c r="M316" s="72"/>
      <c r="N316" s="198"/>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201"/>
      <c r="AQ316" s="72"/>
      <c r="AR316" s="201"/>
      <c r="AS316" s="72"/>
      <c r="AT316" s="226"/>
      <c r="AU316" s="72"/>
      <c r="AV316" s="230"/>
      <c r="AW316" s="71"/>
      <c r="AX316" s="72"/>
      <c r="AY316" s="201"/>
      <c r="AZ316" s="71"/>
      <c r="BA316" s="227"/>
      <c r="BB316" s="72"/>
      <c r="BC316" s="178"/>
    </row>
    <row r="317" ht="16.5" customHeight="1" outlineLevel="1">
      <c r="A317" s="178"/>
      <c r="B317" s="141"/>
      <c r="C317" s="142"/>
      <c r="D317" s="72"/>
      <c r="E317" s="143"/>
      <c r="F317" s="71"/>
      <c r="G317" s="143"/>
      <c r="H317" s="71"/>
      <c r="I317" s="143"/>
      <c r="J317" s="71"/>
      <c r="K317" s="71"/>
      <c r="L317" s="71"/>
      <c r="M317" s="72"/>
      <c r="N317" s="198"/>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201"/>
      <c r="AQ317" s="72"/>
      <c r="AR317" s="201"/>
      <c r="AS317" s="72"/>
      <c r="AT317" s="226"/>
      <c r="AU317" s="72"/>
      <c r="AV317" s="230"/>
      <c r="AW317" s="71"/>
      <c r="AX317" s="72"/>
      <c r="AY317" s="201"/>
      <c r="AZ317" s="71"/>
      <c r="BA317" s="227"/>
      <c r="BB317" s="72"/>
      <c r="BC317" s="178"/>
    </row>
    <row r="318" ht="16.5" customHeight="1" outlineLevel="1">
      <c r="A318" s="178"/>
      <c r="B318" s="141"/>
      <c r="C318" s="142"/>
      <c r="D318" s="72"/>
      <c r="E318" s="143"/>
      <c r="F318" s="71"/>
      <c r="G318" s="143"/>
      <c r="H318" s="71"/>
      <c r="I318" s="143"/>
      <c r="J318" s="71"/>
      <c r="K318" s="71"/>
      <c r="L318" s="71"/>
      <c r="M318" s="72"/>
      <c r="N318" s="198"/>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201"/>
      <c r="AQ318" s="72"/>
      <c r="AR318" s="201"/>
      <c r="AS318" s="72"/>
      <c r="AT318" s="226"/>
      <c r="AU318" s="72"/>
      <c r="AV318" s="230"/>
      <c r="AW318" s="71"/>
      <c r="AX318" s="72"/>
      <c r="AY318" s="201"/>
      <c r="AZ318" s="71"/>
      <c r="BA318" s="227"/>
      <c r="BB318" s="72"/>
      <c r="BC318" s="178"/>
    </row>
    <row r="319" ht="16.5" customHeight="1" outlineLevel="1">
      <c r="A319" s="178"/>
      <c r="B319" s="141"/>
      <c r="C319" s="142"/>
      <c r="D319" s="72"/>
      <c r="E319" s="143"/>
      <c r="F319" s="71"/>
      <c r="G319" s="143"/>
      <c r="H319" s="71"/>
      <c r="I319" s="143"/>
      <c r="J319" s="71"/>
      <c r="K319" s="71"/>
      <c r="L319" s="71"/>
      <c r="M319" s="72"/>
      <c r="N319" s="198"/>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201"/>
      <c r="AQ319" s="72"/>
      <c r="AR319" s="201"/>
      <c r="AS319" s="72"/>
      <c r="AT319" s="226"/>
      <c r="AU319" s="72"/>
      <c r="AV319" s="230"/>
      <c r="AW319" s="71"/>
      <c r="AX319" s="72"/>
      <c r="AY319" s="201"/>
      <c r="AZ319" s="71"/>
      <c r="BA319" s="227"/>
      <c r="BB319" s="72"/>
      <c r="BC319" s="178"/>
    </row>
    <row r="320" ht="16.5" customHeight="1" outlineLevel="1">
      <c r="A320" s="178"/>
      <c r="B320" s="141"/>
      <c r="C320" s="142"/>
      <c r="D320" s="72"/>
      <c r="E320" s="143"/>
      <c r="F320" s="71"/>
      <c r="G320" s="143"/>
      <c r="H320" s="71"/>
      <c r="I320" s="143"/>
      <c r="J320" s="71"/>
      <c r="K320" s="71"/>
      <c r="L320" s="71"/>
      <c r="M320" s="72"/>
      <c r="N320" s="198"/>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201"/>
      <c r="AQ320" s="72"/>
      <c r="AR320" s="201"/>
      <c r="AS320" s="72"/>
      <c r="AT320" s="226"/>
      <c r="AU320" s="72"/>
      <c r="AV320" s="230"/>
      <c r="AW320" s="71"/>
      <c r="AX320" s="72"/>
      <c r="AY320" s="201"/>
      <c r="AZ320" s="71"/>
      <c r="BA320" s="227"/>
      <c r="BB320" s="72"/>
      <c r="BC320" s="178"/>
    </row>
    <row r="321" ht="16.5" customHeight="1" outlineLevel="1">
      <c r="A321" s="178"/>
      <c r="B321" s="141"/>
      <c r="C321" s="142"/>
      <c r="D321" s="72"/>
      <c r="E321" s="143"/>
      <c r="F321" s="71"/>
      <c r="G321" s="143"/>
      <c r="H321" s="71"/>
      <c r="I321" s="143"/>
      <c r="J321" s="71"/>
      <c r="K321" s="71"/>
      <c r="L321" s="71"/>
      <c r="M321" s="72"/>
      <c r="N321" s="198"/>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201"/>
      <c r="AQ321" s="72"/>
      <c r="AR321" s="201"/>
      <c r="AS321" s="72"/>
      <c r="AT321" s="226"/>
      <c r="AU321" s="72"/>
      <c r="AV321" s="230"/>
      <c r="AW321" s="71"/>
      <c r="AX321" s="72"/>
      <c r="AY321" s="201"/>
      <c r="AZ321" s="71"/>
      <c r="BA321" s="227"/>
      <c r="BB321" s="72"/>
      <c r="BC321" s="178"/>
    </row>
    <row r="322" ht="16.5" customHeight="1" outlineLevel="1">
      <c r="A322" s="178"/>
      <c r="B322" s="141"/>
      <c r="C322" s="142"/>
      <c r="D322" s="72"/>
      <c r="E322" s="143"/>
      <c r="F322" s="71"/>
      <c r="G322" s="143"/>
      <c r="H322" s="71"/>
      <c r="I322" s="143"/>
      <c r="J322" s="71"/>
      <c r="K322" s="71"/>
      <c r="L322" s="71"/>
      <c r="M322" s="72"/>
      <c r="N322" s="198"/>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201"/>
      <c r="AQ322" s="72"/>
      <c r="AR322" s="201"/>
      <c r="AS322" s="72"/>
      <c r="AT322" s="226"/>
      <c r="AU322" s="72"/>
      <c r="AV322" s="230"/>
      <c r="AW322" s="71"/>
      <c r="AX322" s="72"/>
      <c r="AY322" s="201"/>
      <c r="AZ322" s="71"/>
      <c r="BA322" s="227"/>
      <c r="BB322" s="72"/>
      <c r="BC322" s="178"/>
    </row>
    <row r="323" ht="16.5" customHeight="1" outlineLevel="1">
      <c r="A323" s="178"/>
      <c r="B323" s="141"/>
      <c r="C323" s="142"/>
      <c r="D323" s="72"/>
      <c r="E323" s="143"/>
      <c r="F323" s="71"/>
      <c r="G323" s="143"/>
      <c r="H323" s="71"/>
      <c r="I323" s="143"/>
      <c r="J323" s="71"/>
      <c r="K323" s="71"/>
      <c r="L323" s="71"/>
      <c r="M323" s="72"/>
      <c r="N323" s="198"/>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201"/>
      <c r="AQ323" s="72"/>
      <c r="AR323" s="201"/>
      <c r="AS323" s="72"/>
      <c r="AT323" s="226"/>
      <c r="AU323" s="72"/>
      <c r="AV323" s="230"/>
      <c r="AW323" s="71"/>
      <c r="AX323" s="72"/>
      <c r="AY323" s="201"/>
      <c r="AZ323" s="71"/>
      <c r="BA323" s="227"/>
      <c r="BB323" s="72"/>
      <c r="BC323" s="178"/>
    </row>
    <row r="324" ht="16.5" customHeight="1" outlineLevel="1">
      <c r="A324" s="178"/>
      <c r="B324" s="141"/>
      <c r="C324" s="142"/>
      <c r="D324" s="72"/>
      <c r="E324" s="143"/>
      <c r="F324" s="71"/>
      <c r="G324" s="143"/>
      <c r="H324" s="71"/>
      <c r="I324" s="143"/>
      <c r="J324" s="71"/>
      <c r="K324" s="71"/>
      <c r="L324" s="71"/>
      <c r="M324" s="72"/>
      <c r="N324" s="198"/>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201"/>
      <c r="AQ324" s="72"/>
      <c r="AR324" s="201"/>
      <c r="AS324" s="72"/>
      <c r="AT324" s="226"/>
      <c r="AU324" s="72"/>
      <c r="AV324" s="230"/>
      <c r="AW324" s="71"/>
      <c r="AX324" s="72"/>
      <c r="AY324" s="201"/>
      <c r="AZ324" s="71"/>
      <c r="BA324" s="227"/>
      <c r="BB324" s="72"/>
      <c r="BC324" s="178"/>
    </row>
    <row r="325" ht="16.5" customHeight="1" outlineLevel="1">
      <c r="A325" s="178"/>
      <c r="B325" s="141"/>
      <c r="C325" s="142"/>
      <c r="D325" s="72"/>
      <c r="E325" s="143"/>
      <c r="F325" s="71"/>
      <c r="G325" s="143"/>
      <c r="H325" s="71"/>
      <c r="I325" s="143"/>
      <c r="J325" s="71"/>
      <c r="K325" s="71"/>
      <c r="L325" s="71"/>
      <c r="M325" s="72"/>
      <c r="N325" s="198"/>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201"/>
      <c r="AQ325" s="72"/>
      <c r="AR325" s="201"/>
      <c r="AS325" s="72"/>
      <c r="AT325" s="226"/>
      <c r="AU325" s="72"/>
      <c r="AV325" s="230"/>
      <c r="AW325" s="71"/>
      <c r="AX325" s="72"/>
      <c r="AY325" s="201"/>
      <c r="AZ325" s="71"/>
      <c r="BA325" s="227"/>
      <c r="BB325" s="72"/>
      <c r="BC325" s="178"/>
    </row>
    <row r="326" ht="16.5" customHeight="1" outlineLevel="1">
      <c r="A326" s="178"/>
      <c r="B326" s="141"/>
      <c r="C326" s="142"/>
      <c r="D326" s="72"/>
      <c r="E326" s="143"/>
      <c r="F326" s="71"/>
      <c r="G326" s="143"/>
      <c r="H326" s="71"/>
      <c r="I326" s="143"/>
      <c r="J326" s="71"/>
      <c r="K326" s="71"/>
      <c r="L326" s="71"/>
      <c r="M326" s="72"/>
      <c r="N326" s="198"/>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201"/>
      <c r="AQ326" s="72"/>
      <c r="AR326" s="201"/>
      <c r="AS326" s="72"/>
      <c r="AT326" s="226"/>
      <c r="AU326" s="72"/>
      <c r="AV326" s="230"/>
      <c r="AW326" s="71"/>
      <c r="AX326" s="72"/>
      <c r="AY326" s="201"/>
      <c r="AZ326" s="71"/>
      <c r="BA326" s="227"/>
      <c r="BB326" s="72"/>
      <c r="BC326" s="178"/>
    </row>
    <row r="327" ht="16.5" customHeight="1" outlineLevel="1">
      <c r="A327" s="178"/>
      <c r="B327" s="141"/>
      <c r="C327" s="142"/>
      <c r="D327" s="72"/>
      <c r="E327" s="143"/>
      <c r="F327" s="71"/>
      <c r="G327" s="143"/>
      <c r="H327" s="71"/>
      <c r="I327" s="143"/>
      <c r="J327" s="71"/>
      <c r="K327" s="71"/>
      <c r="L327" s="71"/>
      <c r="M327" s="72"/>
      <c r="N327" s="198"/>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201"/>
      <c r="AQ327" s="72"/>
      <c r="AR327" s="201"/>
      <c r="AS327" s="72"/>
      <c r="AT327" s="226"/>
      <c r="AU327" s="72"/>
      <c r="AV327" s="230"/>
      <c r="AW327" s="71"/>
      <c r="AX327" s="72"/>
      <c r="AY327" s="201"/>
      <c r="AZ327" s="71"/>
      <c r="BA327" s="227"/>
      <c r="BB327" s="72"/>
      <c r="BC327" s="178"/>
    </row>
    <row r="328" ht="16.5" customHeight="1" outlineLevel="1">
      <c r="A328" s="178"/>
      <c r="B328" s="141"/>
      <c r="C328" s="142"/>
      <c r="D328" s="72"/>
      <c r="E328" s="143"/>
      <c r="F328" s="71"/>
      <c r="G328" s="143"/>
      <c r="H328" s="71"/>
      <c r="I328" s="143"/>
      <c r="J328" s="71"/>
      <c r="K328" s="71"/>
      <c r="L328" s="71"/>
      <c r="M328" s="72"/>
      <c r="N328" s="198"/>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201"/>
      <c r="AQ328" s="72"/>
      <c r="AR328" s="201"/>
      <c r="AS328" s="72"/>
      <c r="AT328" s="226"/>
      <c r="AU328" s="72"/>
      <c r="AV328" s="230"/>
      <c r="AW328" s="71"/>
      <c r="AX328" s="72"/>
      <c r="AY328" s="201"/>
      <c r="AZ328" s="71"/>
      <c r="BA328" s="227"/>
      <c r="BB328" s="72"/>
      <c r="BC328" s="178"/>
    </row>
    <row r="329" ht="16.5" customHeight="1" outlineLevel="1">
      <c r="A329" s="178"/>
      <c r="B329" s="141"/>
      <c r="C329" s="142"/>
      <c r="D329" s="72"/>
      <c r="E329" s="143"/>
      <c r="F329" s="71"/>
      <c r="G329" s="143"/>
      <c r="H329" s="71"/>
      <c r="I329" s="143"/>
      <c r="J329" s="71"/>
      <c r="K329" s="71"/>
      <c r="L329" s="71"/>
      <c r="M329" s="72"/>
      <c r="N329" s="198"/>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201"/>
      <c r="AQ329" s="72"/>
      <c r="AR329" s="201"/>
      <c r="AS329" s="72"/>
      <c r="AT329" s="226"/>
      <c r="AU329" s="72"/>
      <c r="AV329" s="230"/>
      <c r="AW329" s="71"/>
      <c r="AX329" s="72"/>
      <c r="AY329" s="201"/>
      <c r="AZ329" s="71"/>
      <c r="BA329" s="227"/>
      <c r="BB329" s="72"/>
      <c r="BC329" s="178"/>
    </row>
    <row r="330" ht="16.5" customHeight="1" outlineLevel="1">
      <c r="A330" s="178"/>
      <c r="B330" s="141"/>
      <c r="C330" s="142"/>
      <c r="D330" s="72"/>
      <c r="E330" s="143"/>
      <c r="F330" s="71"/>
      <c r="G330" s="143"/>
      <c r="H330" s="71"/>
      <c r="I330" s="143"/>
      <c r="J330" s="71"/>
      <c r="K330" s="71"/>
      <c r="L330" s="71"/>
      <c r="M330" s="72"/>
      <c r="N330" s="198"/>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201"/>
      <c r="AQ330" s="72"/>
      <c r="AR330" s="201"/>
      <c r="AS330" s="72"/>
      <c r="AT330" s="226"/>
      <c r="AU330" s="72"/>
      <c r="AV330" s="230"/>
      <c r="AW330" s="71"/>
      <c r="AX330" s="72"/>
      <c r="AY330" s="201"/>
      <c r="AZ330" s="71"/>
      <c r="BA330" s="227"/>
      <c r="BB330" s="72"/>
      <c r="BC330" s="178"/>
    </row>
    <row r="331" ht="16.5" customHeight="1" outlineLevel="1">
      <c r="A331" s="178"/>
      <c r="B331" s="141"/>
      <c r="C331" s="142"/>
      <c r="D331" s="72"/>
      <c r="E331" s="143"/>
      <c r="F331" s="71"/>
      <c r="G331" s="143"/>
      <c r="H331" s="71"/>
      <c r="I331" s="143"/>
      <c r="J331" s="71"/>
      <c r="K331" s="71"/>
      <c r="L331" s="71"/>
      <c r="M331" s="72"/>
      <c r="N331" s="198"/>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201"/>
      <c r="AQ331" s="72"/>
      <c r="AR331" s="201"/>
      <c r="AS331" s="72"/>
      <c r="AT331" s="226"/>
      <c r="AU331" s="72"/>
      <c r="AV331" s="230"/>
      <c r="AW331" s="71"/>
      <c r="AX331" s="72"/>
      <c r="AY331" s="201"/>
      <c r="AZ331" s="71"/>
      <c r="BA331" s="227"/>
      <c r="BB331" s="72"/>
      <c r="BC331" s="178"/>
    </row>
    <row r="332" ht="16.5" customHeight="1" outlineLevel="1">
      <c r="A332" s="178"/>
      <c r="B332" s="141"/>
      <c r="C332" s="142"/>
      <c r="D332" s="72"/>
      <c r="E332" s="143"/>
      <c r="F332" s="71"/>
      <c r="G332" s="143"/>
      <c r="H332" s="71"/>
      <c r="I332" s="143"/>
      <c r="J332" s="71"/>
      <c r="K332" s="71"/>
      <c r="L332" s="71"/>
      <c r="M332" s="72"/>
      <c r="N332" s="198"/>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201"/>
      <c r="AQ332" s="72"/>
      <c r="AR332" s="201"/>
      <c r="AS332" s="72"/>
      <c r="AT332" s="226"/>
      <c r="AU332" s="72"/>
      <c r="AV332" s="230"/>
      <c r="AW332" s="71"/>
      <c r="AX332" s="72"/>
      <c r="AY332" s="201"/>
      <c r="AZ332" s="71"/>
      <c r="BA332" s="227"/>
      <c r="BB332" s="72"/>
      <c r="BC332" s="178"/>
    </row>
    <row r="333" ht="16.5" customHeight="1" outlineLevel="1">
      <c r="A333" s="178"/>
      <c r="B333" s="141"/>
      <c r="C333" s="142"/>
      <c r="D333" s="72"/>
      <c r="E333" s="143"/>
      <c r="F333" s="71"/>
      <c r="G333" s="143"/>
      <c r="H333" s="71"/>
      <c r="I333" s="143"/>
      <c r="J333" s="71"/>
      <c r="K333" s="71"/>
      <c r="L333" s="71"/>
      <c r="M333" s="72"/>
      <c r="N333" s="198"/>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201"/>
      <c r="AQ333" s="72"/>
      <c r="AR333" s="201"/>
      <c r="AS333" s="72"/>
      <c r="AT333" s="226"/>
      <c r="AU333" s="72"/>
      <c r="AV333" s="230"/>
      <c r="AW333" s="71"/>
      <c r="AX333" s="72"/>
      <c r="AY333" s="201"/>
      <c r="AZ333" s="71"/>
      <c r="BA333" s="227"/>
      <c r="BB333" s="72"/>
      <c r="BC333" s="178"/>
    </row>
    <row r="334" ht="16.5" customHeight="1" outlineLevel="1">
      <c r="A334" s="178"/>
      <c r="B334" s="141"/>
      <c r="C334" s="142"/>
      <c r="D334" s="72"/>
      <c r="E334" s="143"/>
      <c r="F334" s="71"/>
      <c r="G334" s="143"/>
      <c r="H334" s="71"/>
      <c r="I334" s="143"/>
      <c r="J334" s="71"/>
      <c r="K334" s="71"/>
      <c r="L334" s="71"/>
      <c r="M334" s="72"/>
      <c r="N334" s="198"/>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201"/>
      <c r="AQ334" s="72"/>
      <c r="AR334" s="201"/>
      <c r="AS334" s="72"/>
      <c r="AT334" s="226"/>
      <c r="AU334" s="72"/>
      <c r="AV334" s="230"/>
      <c r="AW334" s="71"/>
      <c r="AX334" s="72"/>
      <c r="AY334" s="201"/>
      <c r="AZ334" s="71"/>
      <c r="BA334" s="227"/>
      <c r="BB334" s="72"/>
      <c r="BC334" s="178"/>
    </row>
    <row r="335" ht="16.5" customHeight="1" outlineLevel="1">
      <c r="A335" s="178"/>
      <c r="B335" s="141"/>
      <c r="C335" s="142"/>
      <c r="D335" s="72"/>
      <c r="E335" s="143"/>
      <c r="F335" s="71"/>
      <c r="G335" s="143"/>
      <c r="H335" s="71"/>
      <c r="I335" s="143"/>
      <c r="J335" s="71"/>
      <c r="K335" s="71"/>
      <c r="L335" s="71"/>
      <c r="M335" s="72"/>
      <c r="N335" s="198"/>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201"/>
      <c r="AQ335" s="72"/>
      <c r="AR335" s="201"/>
      <c r="AS335" s="72"/>
      <c r="AT335" s="226"/>
      <c r="AU335" s="72"/>
      <c r="AV335" s="230"/>
      <c r="AW335" s="71"/>
      <c r="AX335" s="72"/>
      <c r="AY335" s="201"/>
      <c r="AZ335" s="71"/>
      <c r="BA335" s="227"/>
      <c r="BB335" s="72"/>
      <c r="BC335" s="178"/>
    </row>
    <row r="336" ht="16.5" customHeight="1" outlineLevel="1">
      <c r="A336" s="178"/>
      <c r="B336" s="141"/>
      <c r="C336" s="142"/>
      <c r="D336" s="72"/>
      <c r="E336" s="143"/>
      <c r="F336" s="71"/>
      <c r="G336" s="143"/>
      <c r="H336" s="71"/>
      <c r="I336" s="143"/>
      <c r="J336" s="71"/>
      <c r="K336" s="71"/>
      <c r="L336" s="71"/>
      <c r="M336" s="72"/>
      <c r="N336" s="198"/>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201"/>
      <c r="AQ336" s="72"/>
      <c r="AR336" s="201"/>
      <c r="AS336" s="72"/>
      <c r="AT336" s="226"/>
      <c r="AU336" s="72"/>
      <c r="AV336" s="230"/>
      <c r="AW336" s="71"/>
      <c r="AX336" s="72"/>
      <c r="AY336" s="201"/>
      <c r="AZ336" s="71"/>
      <c r="BA336" s="227"/>
      <c r="BB336" s="72"/>
      <c r="BC336" s="178"/>
    </row>
    <row r="337" ht="16.5" customHeight="1" outlineLevel="1">
      <c r="A337" s="178"/>
      <c r="B337" s="141"/>
      <c r="C337" s="142"/>
      <c r="D337" s="72"/>
      <c r="E337" s="143"/>
      <c r="F337" s="71"/>
      <c r="G337" s="143"/>
      <c r="H337" s="71"/>
      <c r="I337" s="143"/>
      <c r="J337" s="71"/>
      <c r="K337" s="71"/>
      <c r="L337" s="71"/>
      <c r="M337" s="72"/>
      <c r="N337" s="198"/>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201"/>
      <c r="AQ337" s="72"/>
      <c r="AR337" s="201"/>
      <c r="AS337" s="72"/>
      <c r="AT337" s="226"/>
      <c r="AU337" s="72"/>
      <c r="AV337" s="230"/>
      <c r="AW337" s="71"/>
      <c r="AX337" s="72"/>
      <c r="AY337" s="201"/>
      <c r="AZ337" s="71"/>
      <c r="BA337" s="227"/>
      <c r="BB337" s="72"/>
      <c r="BC337" s="178"/>
    </row>
    <row r="338" ht="16.5" customHeight="1" outlineLevel="1">
      <c r="A338" s="178"/>
      <c r="B338" s="141"/>
      <c r="C338" s="142"/>
      <c r="D338" s="72"/>
      <c r="E338" s="143"/>
      <c r="F338" s="71"/>
      <c r="G338" s="143"/>
      <c r="H338" s="71"/>
      <c r="I338" s="143"/>
      <c r="J338" s="71"/>
      <c r="K338" s="71"/>
      <c r="L338" s="71"/>
      <c r="M338" s="72"/>
      <c r="N338" s="198"/>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201"/>
      <c r="AQ338" s="72"/>
      <c r="AR338" s="201"/>
      <c r="AS338" s="72"/>
      <c r="AT338" s="226"/>
      <c r="AU338" s="72"/>
      <c r="AV338" s="230"/>
      <c r="AW338" s="71"/>
      <c r="AX338" s="72"/>
      <c r="AY338" s="201"/>
      <c r="AZ338" s="71"/>
      <c r="BA338" s="227"/>
      <c r="BB338" s="72"/>
      <c r="BC338" s="178"/>
    </row>
    <row r="339" ht="16.5" customHeight="1" outlineLevel="1">
      <c r="A339" s="178"/>
      <c r="B339" s="141"/>
      <c r="C339" s="142"/>
      <c r="D339" s="72"/>
      <c r="E339" s="143"/>
      <c r="F339" s="71"/>
      <c r="G339" s="143"/>
      <c r="H339" s="71"/>
      <c r="I339" s="143"/>
      <c r="J339" s="71"/>
      <c r="K339" s="71"/>
      <c r="L339" s="71"/>
      <c r="M339" s="72"/>
      <c r="N339" s="198"/>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201"/>
      <c r="AQ339" s="72"/>
      <c r="AR339" s="201"/>
      <c r="AS339" s="72"/>
      <c r="AT339" s="226"/>
      <c r="AU339" s="72"/>
      <c r="AV339" s="230"/>
      <c r="AW339" s="71"/>
      <c r="AX339" s="72"/>
      <c r="AY339" s="201"/>
      <c r="AZ339" s="71"/>
      <c r="BA339" s="227"/>
      <c r="BB339" s="72"/>
      <c r="BC339" s="178"/>
    </row>
    <row r="340" ht="16.5" customHeight="1" outlineLevel="1">
      <c r="A340" s="178"/>
      <c r="B340" s="141"/>
      <c r="C340" s="142"/>
      <c r="D340" s="72"/>
      <c r="E340" s="143"/>
      <c r="F340" s="71"/>
      <c r="G340" s="143"/>
      <c r="H340" s="71"/>
      <c r="I340" s="143"/>
      <c r="J340" s="71"/>
      <c r="K340" s="71"/>
      <c r="L340" s="71"/>
      <c r="M340" s="72"/>
      <c r="N340" s="198"/>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201"/>
      <c r="AQ340" s="72"/>
      <c r="AR340" s="201"/>
      <c r="AS340" s="72"/>
      <c r="AT340" s="226"/>
      <c r="AU340" s="72"/>
      <c r="AV340" s="230"/>
      <c r="AW340" s="71"/>
      <c r="AX340" s="72"/>
      <c r="AY340" s="201"/>
      <c r="AZ340" s="71"/>
      <c r="BA340" s="227"/>
      <c r="BB340" s="72"/>
      <c r="BC340" s="178"/>
    </row>
    <row r="341" ht="16.5" customHeight="1" outlineLevel="1">
      <c r="A341" s="178"/>
      <c r="B341" s="141"/>
      <c r="C341" s="142"/>
      <c r="D341" s="72"/>
      <c r="E341" s="143"/>
      <c r="F341" s="71"/>
      <c r="G341" s="143"/>
      <c r="H341" s="71"/>
      <c r="I341" s="143"/>
      <c r="J341" s="71"/>
      <c r="K341" s="71"/>
      <c r="L341" s="71"/>
      <c r="M341" s="72"/>
      <c r="N341" s="198"/>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201"/>
      <c r="AQ341" s="72"/>
      <c r="AR341" s="201"/>
      <c r="AS341" s="72"/>
      <c r="AT341" s="226"/>
      <c r="AU341" s="72"/>
      <c r="AV341" s="230"/>
      <c r="AW341" s="71"/>
      <c r="AX341" s="72"/>
      <c r="AY341" s="201"/>
      <c r="AZ341" s="71"/>
      <c r="BA341" s="227"/>
      <c r="BB341" s="72"/>
      <c r="BC341" s="178"/>
    </row>
    <row r="342" ht="16.5" customHeight="1" outlineLevel="1">
      <c r="A342" s="178"/>
      <c r="B342" s="141"/>
      <c r="C342" s="142"/>
      <c r="D342" s="72"/>
      <c r="E342" s="143"/>
      <c r="F342" s="71"/>
      <c r="G342" s="143"/>
      <c r="H342" s="71"/>
      <c r="I342" s="143"/>
      <c r="J342" s="71"/>
      <c r="K342" s="71"/>
      <c r="L342" s="71"/>
      <c r="M342" s="72"/>
      <c r="N342" s="198"/>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201"/>
      <c r="AQ342" s="72"/>
      <c r="AR342" s="201"/>
      <c r="AS342" s="72"/>
      <c r="AT342" s="226"/>
      <c r="AU342" s="72"/>
      <c r="AV342" s="230"/>
      <c r="AW342" s="71"/>
      <c r="AX342" s="72"/>
      <c r="AY342" s="201"/>
      <c r="AZ342" s="71"/>
      <c r="BA342" s="227"/>
      <c r="BB342" s="72"/>
      <c r="BC342" s="178"/>
    </row>
    <row r="343" ht="16.5" customHeight="1" outlineLevel="1">
      <c r="A343" s="178"/>
      <c r="B343" s="141"/>
      <c r="C343" s="142"/>
      <c r="D343" s="72"/>
      <c r="E343" s="143"/>
      <c r="F343" s="71"/>
      <c r="G343" s="143"/>
      <c r="H343" s="71"/>
      <c r="I343" s="143"/>
      <c r="J343" s="71"/>
      <c r="K343" s="71"/>
      <c r="L343" s="71"/>
      <c r="M343" s="72"/>
      <c r="N343" s="198"/>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201"/>
      <c r="AQ343" s="72"/>
      <c r="AR343" s="201"/>
      <c r="AS343" s="72"/>
      <c r="AT343" s="226"/>
      <c r="AU343" s="72"/>
      <c r="AV343" s="230"/>
      <c r="AW343" s="71"/>
      <c r="AX343" s="72"/>
      <c r="AY343" s="201"/>
      <c r="AZ343" s="71"/>
      <c r="BA343" s="227"/>
      <c r="BB343" s="72"/>
      <c r="BC343" s="178"/>
    </row>
    <row r="344" ht="16.5" customHeight="1" outlineLevel="1">
      <c r="A344" s="178"/>
      <c r="B344" s="141"/>
      <c r="C344" s="142"/>
      <c r="D344" s="72"/>
      <c r="E344" s="143"/>
      <c r="F344" s="71"/>
      <c r="G344" s="143"/>
      <c r="H344" s="71"/>
      <c r="I344" s="143"/>
      <c r="J344" s="71"/>
      <c r="K344" s="71"/>
      <c r="L344" s="71"/>
      <c r="M344" s="72"/>
      <c r="N344" s="198"/>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201"/>
      <c r="AQ344" s="72"/>
      <c r="AR344" s="201"/>
      <c r="AS344" s="72"/>
      <c r="AT344" s="226"/>
      <c r="AU344" s="72"/>
      <c r="AV344" s="230"/>
      <c r="AW344" s="71"/>
      <c r="AX344" s="72"/>
      <c r="AY344" s="201"/>
      <c r="AZ344" s="71"/>
      <c r="BA344" s="227"/>
      <c r="BB344" s="72"/>
      <c r="BC344" s="178"/>
    </row>
    <row r="345" ht="16.5" customHeight="1" outlineLevel="1">
      <c r="A345" s="178"/>
      <c r="B345" s="141"/>
      <c r="C345" s="142"/>
      <c r="D345" s="72"/>
      <c r="E345" s="143"/>
      <c r="F345" s="71"/>
      <c r="G345" s="143"/>
      <c r="H345" s="71"/>
      <c r="I345" s="143"/>
      <c r="J345" s="71"/>
      <c r="K345" s="71"/>
      <c r="L345" s="71"/>
      <c r="M345" s="72"/>
      <c r="N345" s="198"/>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201"/>
      <c r="AQ345" s="72"/>
      <c r="AR345" s="201"/>
      <c r="AS345" s="72"/>
      <c r="AT345" s="226"/>
      <c r="AU345" s="72"/>
      <c r="AV345" s="230"/>
      <c r="AW345" s="71"/>
      <c r="AX345" s="72"/>
      <c r="AY345" s="201"/>
      <c r="AZ345" s="71"/>
      <c r="BA345" s="227"/>
      <c r="BB345" s="72"/>
      <c r="BC345" s="178"/>
    </row>
    <row r="346" ht="16.5" customHeight="1" outlineLevel="1">
      <c r="A346" s="178"/>
      <c r="B346" s="141"/>
      <c r="C346" s="142"/>
      <c r="D346" s="72"/>
      <c r="E346" s="143"/>
      <c r="F346" s="71"/>
      <c r="G346" s="143"/>
      <c r="H346" s="71"/>
      <c r="I346" s="143"/>
      <c r="J346" s="71"/>
      <c r="K346" s="71"/>
      <c r="L346" s="71"/>
      <c r="M346" s="72"/>
      <c r="N346" s="198"/>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201"/>
      <c r="AQ346" s="72"/>
      <c r="AR346" s="201"/>
      <c r="AS346" s="72"/>
      <c r="AT346" s="226"/>
      <c r="AU346" s="72"/>
      <c r="AV346" s="230"/>
      <c r="AW346" s="71"/>
      <c r="AX346" s="72"/>
      <c r="AY346" s="201"/>
      <c r="AZ346" s="71"/>
      <c r="BA346" s="227"/>
      <c r="BB346" s="72"/>
      <c r="BC346" s="178"/>
    </row>
    <row r="347" ht="16.5" customHeight="1" outlineLevel="1">
      <c r="A347" s="178"/>
      <c r="B347" s="141"/>
      <c r="C347" s="142"/>
      <c r="D347" s="72"/>
      <c r="E347" s="143"/>
      <c r="F347" s="71"/>
      <c r="G347" s="143"/>
      <c r="H347" s="71"/>
      <c r="I347" s="143"/>
      <c r="J347" s="71"/>
      <c r="K347" s="71"/>
      <c r="L347" s="71"/>
      <c r="M347" s="72"/>
      <c r="N347" s="198"/>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201"/>
      <c r="AQ347" s="72"/>
      <c r="AR347" s="201"/>
      <c r="AS347" s="72"/>
      <c r="AT347" s="226"/>
      <c r="AU347" s="72"/>
      <c r="AV347" s="230"/>
      <c r="AW347" s="71"/>
      <c r="AX347" s="72"/>
      <c r="AY347" s="201"/>
      <c r="AZ347" s="71"/>
      <c r="BA347" s="227"/>
      <c r="BB347" s="72"/>
      <c r="BC347" s="178"/>
    </row>
    <row r="348" ht="16.5" customHeight="1" outlineLevel="1">
      <c r="A348" s="178"/>
      <c r="B348" s="141"/>
      <c r="C348" s="142"/>
      <c r="D348" s="72"/>
      <c r="E348" s="143"/>
      <c r="F348" s="71"/>
      <c r="G348" s="143"/>
      <c r="H348" s="71"/>
      <c r="I348" s="143"/>
      <c r="J348" s="71"/>
      <c r="K348" s="71"/>
      <c r="L348" s="71"/>
      <c r="M348" s="72"/>
      <c r="N348" s="198"/>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201"/>
      <c r="AQ348" s="72"/>
      <c r="AR348" s="201"/>
      <c r="AS348" s="72"/>
      <c r="AT348" s="226"/>
      <c r="AU348" s="72"/>
      <c r="AV348" s="230"/>
      <c r="AW348" s="71"/>
      <c r="AX348" s="72"/>
      <c r="AY348" s="201"/>
      <c r="AZ348" s="71"/>
      <c r="BA348" s="227"/>
      <c r="BB348" s="72"/>
      <c r="BC348" s="178"/>
    </row>
    <row r="349" ht="16.5" customHeight="1" outlineLevel="1">
      <c r="A349" s="178"/>
      <c r="B349" s="141"/>
      <c r="C349" s="142"/>
      <c r="D349" s="72"/>
      <c r="E349" s="143"/>
      <c r="F349" s="71"/>
      <c r="G349" s="143"/>
      <c r="H349" s="71"/>
      <c r="I349" s="143"/>
      <c r="J349" s="71"/>
      <c r="K349" s="71"/>
      <c r="L349" s="71"/>
      <c r="M349" s="72"/>
      <c r="N349" s="198"/>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201"/>
      <c r="AQ349" s="72"/>
      <c r="AR349" s="201"/>
      <c r="AS349" s="72"/>
      <c r="AT349" s="226"/>
      <c r="AU349" s="72"/>
      <c r="AV349" s="230"/>
      <c r="AW349" s="71"/>
      <c r="AX349" s="72"/>
      <c r="AY349" s="201"/>
      <c r="AZ349" s="71"/>
      <c r="BA349" s="227"/>
      <c r="BB349" s="72"/>
      <c r="BC349" s="178"/>
    </row>
    <row r="350" ht="16.5" customHeight="1" outlineLevel="1">
      <c r="A350" s="178"/>
      <c r="B350" s="141"/>
      <c r="C350" s="142"/>
      <c r="D350" s="72"/>
      <c r="E350" s="143"/>
      <c r="F350" s="71"/>
      <c r="G350" s="143"/>
      <c r="H350" s="71"/>
      <c r="I350" s="143"/>
      <c r="J350" s="71"/>
      <c r="K350" s="71"/>
      <c r="L350" s="71"/>
      <c r="M350" s="72"/>
      <c r="N350" s="198"/>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201"/>
      <c r="AQ350" s="72"/>
      <c r="AR350" s="201"/>
      <c r="AS350" s="72"/>
      <c r="AT350" s="226"/>
      <c r="AU350" s="72"/>
      <c r="AV350" s="230"/>
      <c r="AW350" s="71"/>
      <c r="AX350" s="72"/>
      <c r="AY350" s="201"/>
      <c r="AZ350" s="71"/>
      <c r="BA350" s="227"/>
      <c r="BB350" s="72"/>
      <c r="BC350" s="178"/>
    </row>
    <row r="351" ht="16.5" customHeight="1" outlineLevel="1">
      <c r="A351" s="178"/>
      <c r="B351" s="141"/>
      <c r="C351" s="142"/>
      <c r="D351" s="72"/>
      <c r="E351" s="143"/>
      <c r="F351" s="71"/>
      <c r="G351" s="143"/>
      <c r="H351" s="71"/>
      <c r="I351" s="143"/>
      <c r="J351" s="71"/>
      <c r="K351" s="71"/>
      <c r="L351" s="71"/>
      <c r="M351" s="72"/>
      <c r="N351" s="198"/>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201"/>
      <c r="AQ351" s="72"/>
      <c r="AR351" s="201"/>
      <c r="AS351" s="72"/>
      <c r="AT351" s="226"/>
      <c r="AU351" s="72"/>
      <c r="AV351" s="230"/>
      <c r="AW351" s="71"/>
      <c r="AX351" s="72"/>
      <c r="AY351" s="201"/>
      <c r="AZ351" s="71"/>
      <c r="BA351" s="227"/>
      <c r="BB351" s="72"/>
      <c r="BC351" s="178"/>
    </row>
    <row r="352" ht="16.5" customHeight="1" outlineLevel="1">
      <c r="A352" s="178"/>
      <c r="B352" s="141"/>
      <c r="C352" s="142"/>
      <c r="D352" s="72"/>
      <c r="E352" s="143"/>
      <c r="F352" s="71"/>
      <c r="G352" s="143"/>
      <c r="H352" s="71"/>
      <c r="I352" s="143"/>
      <c r="J352" s="71"/>
      <c r="K352" s="71"/>
      <c r="L352" s="71"/>
      <c r="M352" s="72"/>
      <c r="N352" s="198"/>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201"/>
      <c r="AQ352" s="72"/>
      <c r="AR352" s="201"/>
      <c r="AS352" s="72"/>
      <c r="AT352" s="226"/>
      <c r="AU352" s="72"/>
      <c r="AV352" s="230"/>
      <c r="AW352" s="71"/>
      <c r="AX352" s="72"/>
      <c r="AY352" s="201"/>
      <c r="AZ352" s="71"/>
      <c r="BA352" s="227"/>
      <c r="BB352" s="72"/>
      <c r="BC352" s="178"/>
    </row>
    <row r="353" ht="16.5" customHeight="1" outlineLevel="1">
      <c r="A353" s="178"/>
      <c r="B353" s="141"/>
      <c r="C353" s="142"/>
      <c r="D353" s="72"/>
      <c r="E353" s="143"/>
      <c r="F353" s="71"/>
      <c r="G353" s="143"/>
      <c r="H353" s="71"/>
      <c r="I353" s="143"/>
      <c r="J353" s="71"/>
      <c r="K353" s="71"/>
      <c r="L353" s="71"/>
      <c r="M353" s="72"/>
      <c r="N353" s="198"/>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201"/>
      <c r="AQ353" s="72"/>
      <c r="AR353" s="201"/>
      <c r="AS353" s="72"/>
      <c r="AT353" s="226"/>
      <c r="AU353" s="72"/>
      <c r="AV353" s="230"/>
      <c r="AW353" s="71"/>
      <c r="AX353" s="72"/>
      <c r="AY353" s="201"/>
      <c r="AZ353" s="71"/>
      <c r="BA353" s="227"/>
      <c r="BB353" s="72"/>
      <c r="BC353" s="178"/>
    </row>
    <row r="354" ht="16.5" customHeight="1" outlineLevel="1">
      <c r="A354" s="178"/>
      <c r="B354" s="141"/>
      <c r="C354" s="142"/>
      <c r="D354" s="72"/>
      <c r="E354" s="143"/>
      <c r="F354" s="71"/>
      <c r="G354" s="143"/>
      <c r="H354" s="71"/>
      <c r="I354" s="143"/>
      <c r="J354" s="71"/>
      <c r="K354" s="71"/>
      <c r="L354" s="71"/>
      <c r="M354" s="72"/>
      <c r="N354" s="198"/>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201"/>
      <c r="AQ354" s="72"/>
      <c r="AR354" s="201"/>
      <c r="AS354" s="72"/>
      <c r="AT354" s="226"/>
      <c r="AU354" s="72"/>
      <c r="AV354" s="230"/>
      <c r="AW354" s="71"/>
      <c r="AX354" s="72"/>
      <c r="AY354" s="201"/>
      <c r="AZ354" s="71"/>
      <c r="BA354" s="227"/>
      <c r="BB354" s="72"/>
      <c r="BC354" s="178"/>
    </row>
    <row r="355" ht="16.5" customHeight="1" outlineLevel="1">
      <c r="A355" s="178"/>
      <c r="B355" s="141"/>
      <c r="C355" s="142"/>
      <c r="D355" s="72"/>
      <c r="E355" s="143"/>
      <c r="F355" s="71"/>
      <c r="G355" s="143"/>
      <c r="H355" s="71"/>
      <c r="I355" s="143"/>
      <c r="J355" s="71"/>
      <c r="K355" s="71"/>
      <c r="L355" s="71"/>
      <c r="M355" s="72"/>
      <c r="N355" s="198"/>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201"/>
      <c r="AQ355" s="72"/>
      <c r="AR355" s="201"/>
      <c r="AS355" s="72"/>
      <c r="AT355" s="226"/>
      <c r="AU355" s="72"/>
      <c r="AV355" s="230"/>
      <c r="AW355" s="71"/>
      <c r="AX355" s="72"/>
      <c r="AY355" s="201"/>
      <c r="AZ355" s="71"/>
      <c r="BA355" s="227"/>
      <c r="BB355" s="72"/>
      <c r="BC355" s="178"/>
    </row>
    <row r="356" ht="16.5" customHeight="1" outlineLevel="1">
      <c r="A356" s="178"/>
      <c r="B356" s="141"/>
      <c r="C356" s="142"/>
      <c r="D356" s="72"/>
      <c r="E356" s="143"/>
      <c r="F356" s="71"/>
      <c r="G356" s="143"/>
      <c r="H356" s="71"/>
      <c r="I356" s="143"/>
      <c r="J356" s="71"/>
      <c r="K356" s="71"/>
      <c r="L356" s="71"/>
      <c r="M356" s="72"/>
      <c r="N356" s="198"/>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201"/>
      <c r="AQ356" s="72"/>
      <c r="AR356" s="201"/>
      <c r="AS356" s="72"/>
      <c r="AT356" s="226"/>
      <c r="AU356" s="72"/>
      <c r="AV356" s="230"/>
      <c r="AW356" s="71"/>
      <c r="AX356" s="72"/>
      <c r="AY356" s="201"/>
      <c r="AZ356" s="71"/>
      <c r="BA356" s="227"/>
      <c r="BB356" s="72"/>
      <c r="BC356" s="178"/>
    </row>
    <row r="357" ht="16.5" customHeight="1" outlineLevel="1">
      <c r="A357" s="178"/>
      <c r="B357" s="141"/>
      <c r="C357" s="142"/>
      <c r="D357" s="72"/>
      <c r="E357" s="143"/>
      <c r="F357" s="71"/>
      <c r="G357" s="143"/>
      <c r="H357" s="71"/>
      <c r="I357" s="143"/>
      <c r="J357" s="71"/>
      <c r="K357" s="71"/>
      <c r="L357" s="71"/>
      <c r="M357" s="72"/>
      <c r="N357" s="198"/>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201"/>
      <c r="AQ357" s="72"/>
      <c r="AR357" s="201"/>
      <c r="AS357" s="72"/>
      <c r="AT357" s="226"/>
      <c r="AU357" s="72"/>
      <c r="AV357" s="230"/>
      <c r="AW357" s="71"/>
      <c r="AX357" s="72"/>
      <c r="AY357" s="201"/>
      <c r="AZ357" s="71"/>
      <c r="BA357" s="227"/>
      <c r="BB357" s="72"/>
      <c r="BC357" s="178"/>
    </row>
    <row r="358" ht="16.5" customHeight="1" outlineLevel="1">
      <c r="A358" s="178"/>
      <c r="B358" s="141"/>
      <c r="C358" s="142"/>
      <c r="D358" s="72"/>
      <c r="E358" s="143"/>
      <c r="F358" s="71"/>
      <c r="G358" s="143"/>
      <c r="H358" s="71"/>
      <c r="I358" s="143"/>
      <c r="J358" s="71"/>
      <c r="K358" s="71"/>
      <c r="L358" s="71"/>
      <c r="M358" s="72"/>
      <c r="N358" s="198"/>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201"/>
      <c r="AQ358" s="72"/>
      <c r="AR358" s="201"/>
      <c r="AS358" s="72"/>
      <c r="AT358" s="226"/>
      <c r="AU358" s="72"/>
      <c r="AV358" s="230"/>
      <c r="AW358" s="71"/>
      <c r="AX358" s="72"/>
      <c r="AY358" s="201"/>
      <c r="AZ358" s="71"/>
      <c r="BA358" s="227"/>
      <c r="BB358" s="72"/>
      <c r="BC358" s="178"/>
    </row>
    <row r="359" ht="16.5" customHeight="1" outlineLevel="1">
      <c r="A359" s="178"/>
      <c r="B359" s="141"/>
      <c r="C359" s="142"/>
      <c r="D359" s="72"/>
      <c r="E359" s="143"/>
      <c r="F359" s="71"/>
      <c r="G359" s="143"/>
      <c r="H359" s="71"/>
      <c r="I359" s="143"/>
      <c r="J359" s="71"/>
      <c r="K359" s="71"/>
      <c r="L359" s="71"/>
      <c r="M359" s="72"/>
      <c r="N359" s="198"/>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201"/>
      <c r="AQ359" s="72"/>
      <c r="AR359" s="201"/>
      <c r="AS359" s="72"/>
      <c r="AT359" s="226"/>
      <c r="AU359" s="72"/>
      <c r="AV359" s="230"/>
      <c r="AW359" s="71"/>
      <c r="AX359" s="72"/>
      <c r="AY359" s="201"/>
      <c r="AZ359" s="71"/>
      <c r="BA359" s="227"/>
      <c r="BB359" s="72"/>
      <c r="BC359" s="178"/>
    </row>
    <row r="360" ht="16.5" customHeight="1" outlineLevel="1">
      <c r="A360" s="178"/>
      <c r="B360" s="141"/>
      <c r="C360" s="142"/>
      <c r="D360" s="72"/>
      <c r="E360" s="143"/>
      <c r="F360" s="71"/>
      <c r="G360" s="143"/>
      <c r="H360" s="71"/>
      <c r="I360" s="143"/>
      <c r="J360" s="71"/>
      <c r="K360" s="71"/>
      <c r="L360" s="71"/>
      <c r="M360" s="72"/>
      <c r="N360" s="198"/>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201"/>
      <c r="AQ360" s="72"/>
      <c r="AR360" s="201"/>
      <c r="AS360" s="72"/>
      <c r="AT360" s="226"/>
      <c r="AU360" s="72"/>
      <c r="AV360" s="230"/>
      <c r="AW360" s="71"/>
      <c r="AX360" s="72"/>
      <c r="AY360" s="201"/>
      <c r="AZ360" s="71"/>
      <c r="BA360" s="227"/>
      <c r="BB360" s="72"/>
      <c r="BC360" s="178"/>
    </row>
    <row r="361" ht="16.5" customHeight="1" outlineLevel="1">
      <c r="A361" s="178"/>
      <c r="B361" s="141"/>
      <c r="C361" s="142"/>
      <c r="D361" s="72"/>
      <c r="E361" s="143"/>
      <c r="F361" s="71"/>
      <c r="G361" s="143"/>
      <c r="H361" s="71"/>
      <c r="I361" s="143"/>
      <c r="J361" s="71"/>
      <c r="K361" s="71"/>
      <c r="L361" s="71"/>
      <c r="M361" s="72"/>
      <c r="N361" s="198"/>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201"/>
      <c r="AQ361" s="72"/>
      <c r="AR361" s="201"/>
      <c r="AS361" s="72"/>
      <c r="AT361" s="226"/>
      <c r="AU361" s="72"/>
      <c r="AV361" s="230"/>
      <c r="AW361" s="71"/>
      <c r="AX361" s="72"/>
      <c r="AY361" s="201"/>
      <c r="AZ361" s="71"/>
      <c r="BA361" s="227"/>
      <c r="BB361" s="72"/>
      <c r="BC361" s="178"/>
    </row>
    <row r="362" ht="16.5" customHeight="1" outlineLevel="1">
      <c r="A362" s="178"/>
      <c r="B362" s="141"/>
      <c r="C362" s="142"/>
      <c r="D362" s="72"/>
      <c r="E362" s="143"/>
      <c r="F362" s="71"/>
      <c r="G362" s="143"/>
      <c r="H362" s="71"/>
      <c r="I362" s="143"/>
      <c r="J362" s="71"/>
      <c r="K362" s="71"/>
      <c r="L362" s="71"/>
      <c r="M362" s="72"/>
      <c r="N362" s="198"/>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201"/>
      <c r="AQ362" s="72"/>
      <c r="AR362" s="201"/>
      <c r="AS362" s="72"/>
      <c r="AT362" s="226"/>
      <c r="AU362" s="72"/>
      <c r="AV362" s="230"/>
      <c r="AW362" s="71"/>
      <c r="AX362" s="72"/>
      <c r="AY362" s="201"/>
      <c r="AZ362" s="71"/>
      <c r="BA362" s="227"/>
      <c r="BB362" s="72"/>
      <c r="BC362" s="178"/>
    </row>
    <row r="363" ht="16.5" customHeight="1" outlineLevel="1">
      <c r="A363" s="178"/>
      <c r="B363" s="141"/>
      <c r="C363" s="142"/>
      <c r="D363" s="72"/>
      <c r="E363" s="143"/>
      <c r="F363" s="71"/>
      <c r="G363" s="143"/>
      <c r="H363" s="71"/>
      <c r="I363" s="143"/>
      <c r="J363" s="71"/>
      <c r="K363" s="71"/>
      <c r="L363" s="71"/>
      <c r="M363" s="72"/>
      <c r="N363" s="198"/>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201"/>
      <c r="AQ363" s="72"/>
      <c r="AR363" s="201"/>
      <c r="AS363" s="72"/>
      <c r="AT363" s="226"/>
      <c r="AU363" s="72"/>
      <c r="AV363" s="230"/>
      <c r="AW363" s="71"/>
      <c r="AX363" s="72"/>
      <c r="AY363" s="201"/>
      <c r="AZ363" s="71"/>
      <c r="BA363" s="227"/>
      <c r="BB363" s="72"/>
      <c r="BC363" s="178"/>
    </row>
    <row r="364" ht="16.5" customHeight="1" outlineLevel="1">
      <c r="A364" s="178"/>
      <c r="B364" s="141"/>
      <c r="C364" s="142"/>
      <c r="D364" s="72"/>
      <c r="E364" s="143"/>
      <c r="F364" s="71"/>
      <c r="G364" s="143"/>
      <c r="H364" s="71"/>
      <c r="I364" s="143"/>
      <c r="J364" s="71"/>
      <c r="K364" s="71"/>
      <c r="L364" s="71"/>
      <c r="M364" s="72"/>
      <c r="N364" s="198"/>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201"/>
      <c r="AQ364" s="72"/>
      <c r="AR364" s="201"/>
      <c r="AS364" s="72"/>
      <c r="AT364" s="226"/>
      <c r="AU364" s="72"/>
      <c r="AV364" s="230"/>
      <c r="AW364" s="71"/>
      <c r="AX364" s="72"/>
      <c r="AY364" s="201"/>
      <c r="AZ364" s="71"/>
      <c r="BA364" s="227"/>
      <c r="BB364" s="72"/>
      <c r="BC364" s="178"/>
    </row>
    <row r="365" ht="16.5" customHeight="1" outlineLevel="1">
      <c r="A365" s="178"/>
      <c r="B365" s="141"/>
      <c r="C365" s="142"/>
      <c r="D365" s="72"/>
      <c r="E365" s="143"/>
      <c r="F365" s="71"/>
      <c r="G365" s="143"/>
      <c r="H365" s="71"/>
      <c r="I365" s="143"/>
      <c r="J365" s="71"/>
      <c r="K365" s="71"/>
      <c r="L365" s="71"/>
      <c r="M365" s="72"/>
      <c r="N365" s="198"/>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201"/>
      <c r="AQ365" s="72"/>
      <c r="AR365" s="201"/>
      <c r="AS365" s="72"/>
      <c r="AT365" s="226"/>
      <c r="AU365" s="72"/>
      <c r="AV365" s="230"/>
      <c r="AW365" s="71"/>
      <c r="AX365" s="72"/>
      <c r="AY365" s="201"/>
      <c r="AZ365" s="71"/>
      <c r="BA365" s="227"/>
      <c r="BB365" s="72"/>
      <c r="BC365" s="178"/>
    </row>
    <row r="366" ht="16.5" customHeight="1" outlineLevel="1">
      <c r="A366" s="178"/>
      <c r="B366" s="141"/>
      <c r="C366" s="142"/>
      <c r="D366" s="72"/>
      <c r="E366" s="143"/>
      <c r="F366" s="71"/>
      <c r="G366" s="143"/>
      <c r="H366" s="71"/>
      <c r="I366" s="143"/>
      <c r="J366" s="71"/>
      <c r="K366" s="71"/>
      <c r="L366" s="71"/>
      <c r="M366" s="72"/>
      <c r="N366" s="198"/>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201"/>
      <c r="AQ366" s="72"/>
      <c r="AR366" s="201"/>
      <c r="AS366" s="72"/>
      <c r="AT366" s="226"/>
      <c r="AU366" s="72"/>
      <c r="AV366" s="230"/>
      <c r="AW366" s="71"/>
      <c r="AX366" s="72"/>
      <c r="AY366" s="201"/>
      <c r="AZ366" s="71"/>
      <c r="BA366" s="227"/>
      <c r="BB366" s="72"/>
      <c r="BC366" s="178"/>
    </row>
    <row r="367" ht="16.5" customHeight="1" outlineLevel="1">
      <c r="A367" s="178"/>
      <c r="B367" s="141"/>
      <c r="C367" s="142"/>
      <c r="D367" s="72"/>
      <c r="E367" s="143"/>
      <c r="F367" s="71"/>
      <c r="G367" s="143"/>
      <c r="H367" s="71"/>
      <c r="I367" s="143"/>
      <c r="J367" s="71"/>
      <c r="K367" s="71"/>
      <c r="L367" s="71"/>
      <c r="M367" s="72"/>
      <c r="N367" s="198"/>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201"/>
      <c r="AQ367" s="72"/>
      <c r="AR367" s="201"/>
      <c r="AS367" s="72"/>
      <c r="AT367" s="226"/>
      <c r="AU367" s="72"/>
      <c r="AV367" s="230"/>
      <c r="AW367" s="71"/>
      <c r="AX367" s="72"/>
      <c r="AY367" s="201"/>
      <c r="AZ367" s="71"/>
      <c r="BA367" s="227"/>
      <c r="BB367" s="72"/>
      <c r="BC367" s="178"/>
    </row>
    <row r="368" ht="16.5" customHeight="1" outlineLevel="1">
      <c r="A368" s="178"/>
      <c r="B368" s="141"/>
      <c r="C368" s="142"/>
      <c r="D368" s="72"/>
      <c r="E368" s="143"/>
      <c r="F368" s="71"/>
      <c r="G368" s="143"/>
      <c r="H368" s="71"/>
      <c r="I368" s="143"/>
      <c r="J368" s="71"/>
      <c r="K368" s="71"/>
      <c r="L368" s="71"/>
      <c r="M368" s="72"/>
      <c r="N368" s="198"/>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201"/>
      <c r="AQ368" s="72"/>
      <c r="AR368" s="201"/>
      <c r="AS368" s="72"/>
      <c r="AT368" s="226"/>
      <c r="AU368" s="72"/>
      <c r="AV368" s="230"/>
      <c r="AW368" s="71"/>
      <c r="AX368" s="72"/>
      <c r="AY368" s="201"/>
      <c r="AZ368" s="71"/>
      <c r="BA368" s="227"/>
      <c r="BB368" s="72"/>
      <c r="BC368" s="178"/>
    </row>
    <row r="369" ht="16.5" customHeight="1" outlineLevel="1">
      <c r="A369" s="178"/>
      <c r="B369" s="141"/>
      <c r="C369" s="142"/>
      <c r="D369" s="72"/>
      <c r="E369" s="143"/>
      <c r="F369" s="71"/>
      <c r="G369" s="143"/>
      <c r="H369" s="71"/>
      <c r="I369" s="143"/>
      <c r="J369" s="71"/>
      <c r="K369" s="71"/>
      <c r="L369" s="71"/>
      <c r="M369" s="72"/>
      <c r="N369" s="198"/>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201"/>
      <c r="AQ369" s="72"/>
      <c r="AR369" s="201"/>
      <c r="AS369" s="72"/>
      <c r="AT369" s="226"/>
      <c r="AU369" s="72"/>
      <c r="AV369" s="230"/>
      <c r="AW369" s="71"/>
      <c r="AX369" s="72"/>
      <c r="AY369" s="201"/>
      <c r="AZ369" s="71"/>
      <c r="BA369" s="227"/>
      <c r="BB369" s="72"/>
      <c r="BC369" s="178"/>
    </row>
    <row r="370" ht="16.5" customHeight="1" outlineLevel="1">
      <c r="A370" s="178"/>
      <c r="B370" s="141"/>
      <c r="C370" s="142"/>
      <c r="D370" s="72"/>
      <c r="E370" s="143"/>
      <c r="F370" s="71"/>
      <c r="G370" s="143"/>
      <c r="H370" s="71"/>
      <c r="I370" s="143"/>
      <c r="J370" s="71"/>
      <c r="K370" s="71"/>
      <c r="L370" s="71"/>
      <c r="M370" s="72"/>
      <c r="N370" s="198"/>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201"/>
      <c r="AQ370" s="72"/>
      <c r="AR370" s="201"/>
      <c r="AS370" s="72"/>
      <c r="AT370" s="226"/>
      <c r="AU370" s="72"/>
      <c r="AV370" s="230"/>
      <c r="AW370" s="71"/>
      <c r="AX370" s="72"/>
      <c r="AY370" s="201"/>
      <c r="AZ370" s="71"/>
      <c r="BA370" s="227"/>
      <c r="BB370" s="72"/>
      <c r="BC370" s="178"/>
    </row>
    <row r="371" ht="16.5" customHeight="1" outlineLevel="1">
      <c r="A371" s="178"/>
      <c r="B371" s="141"/>
      <c r="C371" s="142"/>
      <c r="D371" s="72"/>
      <c r="E371" s="143"/>
      <c r="F371" s="71"/>
      <c r="G371" s="143"/>
      <c r="H371" s="71"/>
      <c r="I371" s="143"/>
      <c r="J371" s="71"/>
      <c r="K371" s="71"/>
      <c r="L371" s="71"/>
      <c r="M371" s="72"/>
      <c r="N371" s="198"/>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201"/>
      <c r="AQ371" s="72"/>
      <c r="AR371" s="201"/>
      <c r="AS371" s="72"/>
      <c r="AT371" s="226"/>
      <c r="AU371" s="72"/>
      <c r="AV371" s="230"/>
      <c r="AW371" s="71"/>
      <c r="AX371" s="72"/>
      <c r="AY371" s="201"/>
      <c r="AZ371" s="71"/>
      <c r="BA371" s="227"/>
      <c r="BB371" s="72"/>
      <c r="BC371" s="178"/>
    </row>
    <row r="372" ht="16.5" customHeight="1" outlineLevel="1">
      <c r="A372" s="178"/>
      <c r="B372" s="141"/>
      <c r="C372" s="142"/>
      <c r="D372" s="72"/>
      <c r="E372" s="143"/>
      <c r="F372" s="71"/>
      <c r="G372" s="143"/>
      <c r="H372" s="71"/>
      <c r="I372" s="143"/>
      <c r="J372" s="71"/>
      <c r="K372" s="71"/>
      <c r="L372" s="71"/>
      <c r="M372" s="72"/>
      <c r="N372" s="198"/>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201"/>
      <c r="AQ372" s="72"/>
      <c r="AR372" s="201"/>
      <c r="AS372" s="72"/>
      <c r="AT372" s="226"/>
      <c r="AU372" s="72"/>
      <c r="AV372" s="230"/>
      <c r="AW372" s="71"/>
      <c r="AX372" s="72"/>
      <c r="AY372" s="201"/>
      <c r="AZ372" s="71"/>
      <c r="BA372" s="227"/>
      <c r="BB372" s="72"/>
      <c r="BC372" s="178"/>
    </row>
    <row r="373" ht="16.5" customHeight="1" outlineLevel="1">
      <c r="A373" s="178"/>
      <c r="B373" s="141"/>
      <c r="C373" s="142"/>
      <c r="D373" s="72"/>
      <c r="E373" s="143"/>
      <c r="F373" s="71"/>
      <c r="G373" s="143"/>
      <c r="H373" s="71"/>
      <c r="I373" s="143"/>
      <c r="J373" s="71"/>
      <c r="K373" s="71"/>
      <c r="L373" s="71"/>
      <c r="M373" s="72"/>
      <c r="N373" s="198"/>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201"/>
      <c r="AQ373" s="72"/>
      <c r="AR373" s="201"/>
      <c r="AS373" s="72"/>
      <c r="AT373" s="226"/>
      <c r="AU373" s="72"/>
      <c r="AV373" s="230"/>
      <c r="AW373" s="71"/>
      <c r="AX373" s="72"/>
      <c r="AY373" s="201"/>
      <c r="AZ373" s="71"/>
      <c r="BA373" s="227"/>
      <c r="BB373" s="72"/>
      <c r="BC373" s="178"/>
    </row>
    <row r="374" ht="16.5" customHeight="1" outlineLevel="1">
      <c r="A374" s="178"/>
      <c r="B374" s="141"/>
      <c r="C374" s="142"/>
      <c r="D374" s="72"/>
      <c r="E374" s="143"/>
      <c r="F374" s="71"/>
      <c r="G374" s="143"/>
      <c r="H374" s="71"/>
      <c r="I374" s="143"/>
      <c r="J374" s="71"/>
      <c r="K374" s="71"/>
      <c r="L374" s="71"/>
      <c r="M374" s="72"/>
      <c r="N374" s="198"/>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201"/>
      <c r="AQ374" s="72"/>
      <c r="AR374" s="201"/>
      <c r="AS374" s="72"/>
      <c r="AT374" s="226"/>
      <c r="AU374" s="72"/>
      <c r="AV374" s="230"/>
      <c r="AW374" s="71"/>
      <c r="AX374" s="72"/>
      <c r="AY374" s="201"/>
      <c r="AZ374" s="71"/>
      <c r="BA374" s="227"/>
      <c r="BB374" s="72"/>
      <c r="BC374" s="178"/>
    </row>
    <row r="375" ht="16.5" customHeight="1" outlineLevel="1">
      <c r="A375" s="178"/>
      <c r="B375" s="141"/>
      <c r="C375" s="142"/>
      <c r="D375" s="72"/>
      <c r="E375" s="143"/>
      <c r="F375" s="71"/>
      <c r="G375" s="143"/>
      <c r="H375" s="71"/>
      <c r="I375" s="143"/>
      <c r="J375" s="71"/>
      <c r="K375" s="71"/>
      <c r="L375" s="71"/>
      <c r="M375" s="72"/>
      <c r="N375" s="198"/>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201"/>
      <c r="AQ375" s="72"/>
      <c r="AR375" s="201"/>
      <c r="AS375" s="72"/>
      <c r="AT375" s="226"/>
      <c r="AU375" s="72"/>
      <c r="AV375" s="230"/>
      <c r="AW375" s="71"/>
      <c r="AX375" s="72"/>
      <c r="AY375" s="201"/>
      <c r="AZ375" s="71"/>
      <c r="BA375" s="227"/>
      <c r="BB375" s="72"/>
      <c r="BC375" s="178"/>
    </row>
    <row r="376" ht="16.5" customHeight="1" outlineLevel="1">
      <c r="A376" s="178"/>
      <c r="B376" s="141"/>
      <c r="C376" s="142"/>
      <c r="D376" s="72"/>
      <c r="E376" s="143"/>
      <c r="F376" s="71"/>
      <c r="G376" s="143"/>
      <c r="H376" s="71"/>
      <c r="I376" s="143"/>
      <c r="J376" s="71"/>
      <c r="K376" s="71"/>
      <c r="L376" s="71"/>
      <c r="M376" s="72"/>
      <c r="N376" s="198"/>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201"/>
      <c r="AQ376" s="72"/>
      <c r="AR376" s="201"/>
      <c r="AS376" s="72"/>
      <c r="AT376" s="226"/>
      <c r="AU376" s="72"/>
      <c r="AV376" s="230"/>
      <c r="AW376" s="71"/>
      <c r="AX376" s="72"/>
      <c r="AY376" s="201"/>
      <c r="AZ376" s="71"/>
      <c r="BA376" s="227"/>
      <c r="BB376" s="72"/>
      <c r="BC376" s="178"/>
    </row>
    <row r="377" ht="16.5" customHeight="1" outlineLevel="1">
      <c r="A377" s="178"/>
      <c r="B377" s="141"/>
      <c r="C377" s="142"/>
      <c r="D377" s="72"/>
      <c r="E377" s="143"/>
      <c r="F377" s="71"/>
      <c r="G377" s="143"/>
      <c r="H377" s="71"/>
      <c r="I377" s="143"/>
      <c r="J377" s="71"/>
      <c r="K377" s="71"/>
      <c r="L377" s="71"/>
      <c r="M377" s="72"/>
      <c r="N377" s="198"/>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201"/>
      <c r="AQ377" s="72"/>
      <c r="AR377" s="201"/>
      <c r="AS377" s="72"/>
      <c r="AT377" s="226"/>
      <c r="AU377" s="72"/>
      <c r="AV377" s="230"/>
      <c r="AW377" s="71"/>
      <c r="AX377" s="72"/>
      <c r="AY377" s="201"/>
      <c r="AZ377" s="71"/>
      <c r="BA377" s="227"/>
      <c r="BB377" s="72"/>
      <c r="BC377" s="178"/>
    </row>
    <row r="378" ht="16.5" customHeight="1" outlineLevel="1">
      <c r="A378" s="178"/>
      <c r="B378" s="141"/>
      <c r="C378" s="142"/>
      <c r="D378" s="72"/>
      <c r="E378" s="143"/>
      <c r="F378" s="71"/>
      <c r="G378" s="143"/>
      <c r="H378" s="71"/>
      <c r="I378" s="143"/>
      <c r="J378" s="71"/>
      <c r="K378" s="71"/>
      <c r="L378" s="71"/>
      <c r="M378" s="72"/>
      <c r="N378" s="198"/>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201"/>
      <c r="AQ378" s="72"/>
      <c r="AR378" s="201"/>
      <c r="AS378" s="72"/>
      <c r="AT378" s="226"/>
      <c r="AU378" s="72"/>
      <c r="AV378" s="230"/>
      <c r="AW378" s="71"/>
      <c r="AX378" s="72"/>
      <c r="AY378" s="201"/>
      <c r="AZ378" s="71"/>
      <c r="BA378" s="227"/>
      <c r="BB378" s="72"/>
      <c r="BC378" s="178"/>
    </row>
    <row r="379" ht="16.5" customHeight="1" outlineLevel="1">
      <c r="A379" s="178"/>
      <c r="B379" s="141"/>
      <c r="C379" s="142"/>
      <c r="D379" s="72"/>
      <c r="E379" s="143"/>
      <c r="F379" s="71"/>
      <c r="G379" s="143"/>
      <c r="H379" s="71"/>
      <c r="I379" s="143"/>
      <c r="J379" s="71"/>
      <c r="K379" s="71"/>
      <c r="L379" s="71"/>
      <c r="M379" s="72"/>
      <c r="N379" s="198"/>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201"/>
      <c r="AQ379" s="72"/>
      <c r="AR379" s="201"/>
      <c r="AS379" s="72"/>
      <c r="AT379" s="226"/>
      <c r="AU379" s="72"/>
      <c r="AV379" s="230"/>
      <c r="AW379" s="71"/>
      <c r="AX379" s="72"/>
      <c r="AY379" s="201"/>
      <c r="AZ379" s="71"/>
      <c r="BA379" s="227"/>
      <c r="BB379" s="72"/>
      <c r="BC379" s="178"/>
    </row>
    <row r="380" ht="16.5" customHeight="1" outlineLevel="1">
      <c r="A380" s="178"/>
      <c r="B380" s="141"/>
      <c r="C380" s="142"/>
      <c r="D380" s="72"/>
      <c r="E380" s="143"/>
      <c r="F380" s="71"/>
      <c r="G380" s="143"/>
      <c r="H380" s="71"/>
      <c r="I380" s="143"/>
      <c r="J380" s="71"/>
      <c r="K380" s="71"/>
      <c r="L380" s="71"/>
      <c r="M380" s="72"/>
      <c r="N380" s="198"/>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201"/>
      <c r="AQ380" s="72"/>
      <c r="AR380" s="201"/>
      <c r="AS380" s="72"/>
      <c r="AT380" s="226"/>
      <c r="AU380" s="72"/>
      <c r="AV380" s="230"/>
      <c r="AW380" s="71"/>
      <c r="AX380" s="72"/>
      <c r="AY380" s="201"/>
      <c r="AZ380" s="71"/>
      <c r="BA380" s="227"/>
      <c r="BB380" s="72"/>
      <c r="BC380" s="178"/>
    </row>
    <row r="381" ht="16.5" customHeight="1" outlineLevel="1">
      <c r="A381" s="178"/>
      <c r="B381" s="141"/>
      <c r="C381" s="142"/>
      <c r="D381" s="72"/>
      <c r="E381" s="143"/>
      <c r="F381" s="71"/>
      <c r="G381" s="143"/>
      <c r="H381" s="71"/>
      <c r="I381" s="143"/>
      <c r="J381" s="71"/>
      <c r="K381" s="71"/>
      <c r="L381" s="71"/>
      <c r="M381" s="72"/>
      <c r="N381" s="198"/>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201"/>
      <c r="AQ381" s="72"/>
      <c r="AR381" s="201"/>
      <c r="AS381" s="72"/>
      <c r="AT381" s="226"/>
      <c r="AU381" s="72"/>
      <c r="AV381" s="230"/>
      <c r="AW381" s="71"/>
      <c r="AX381" s="72"/>
      <c r="AY381" s="201"/>
      <c r="AZ381" s="71"/>
      <c r="BA381" s="227"/>
      <c r="BB381" s="72"/>
      <c r="BC381" s="178"/>
    </row>
    <row r="382" ht="16.5" customHeight="1" outlineLevel="1">
      <c r="A382" s="178"/>
      <c r="B382" s="141"/>
      <c r="C382" s="142"/>
      <c r="D382" s="72"/>
      <c r="E382" s="143"/>
      <c r="F382" s="71"/>
      <c r="G382" s="143"/>
      <c r="H382" s="71"/>
      <c r="I382" s="143"/>
      <c r="J382" s="71"/>
      <c r="K382" s="71"/>
      <c r="L382" s="71"/>
      <c r="M382" s="72"/>
      <c r="N382" s="198"/>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201"/>
      <c r="AQ382" s="72"/>
      <c r="AR382" s="201"/>
      <c r="AS382" s="72"/>
      <c r="AT382" s="226"/>
      <c r="AU382" s="72"/>
      <c r="AV382" s="230"/>
      <c r="AW382" s="71"/>
      <c r="AX382" s="72"/>
      <c r="AY382" s="201"/>
      <c r="AZ382" s="71"/>
      <c r="BA382" s="227"/>
      <c r="BB382" s="72"/>
      <c r="BC382" s="178"/>
    </row>
    <row r="383" ht="16.5" customHeight="1" outlineLevel="1">
      <c r="A383" s="178"/>
      <c r="B383" s="141"/>
      <c r="C383" s="142"/>
      <c r="D383" s="72"/>
      <c r="E383" s="143"/>
      <c r="F383" s="71"/>
      <c r="G383" s="143"/>
      <c r="H383" s="71"/>
      <c r="I383" s="143"/>
      <c r="J383" s="71"/>
      <c r="K383" s="71"/>
      <c r="L383" s="71"/>
      <c r="M383" s="72"/>
      <c r="N383" s="198"/>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201"/>
      <c r="AQ383" s="72"/>
      <c r="AR383" s="201"/>
      <c r="AS383" s="72"/>
      <c r="AT383" s="226"/>
      <c r="AU383" s="72"/>
      <c r="AV383" s="230"/>
      <c r="AW383" s="71"/>
      <c r="AX383" s="72"/>
      <c r="AY383" s="201"/>
      <c r="AZ383" s="71"/>
      <c r="BA383" s="227"/>
      <c r="BB383" s="72"/>
      <c r="BC383" s="178"/>
    </row>
    <row r="384" ht="16.5" customHeight="1" outlineLevel="1">
      <c r="A384" s="178"/>
      <c r="B384" s="141"/>
      <c r="C384" s="142"/>
      <c r="D384" s="72"/>
      <c r="E384" s="143"/>
      <c r="F384" s="71"/>
      <c r="G384" s="143"/>
      <c r="H384" s="71"/>
      <c r="I384" s="143"/>
      <c r="J384" s="71"/>
      <c r="K384" s="71"/>
      <c r="L384" s="71"/>
      <c r="M384" s="72"/>
      <c r="N384" s="198"/>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201"/>
      <c r="AQ384" s="72"/>
      <c r="AR384" s="201"/>
      <c r="AS384" s="72"/>
      <c r="AT384" s="226"/>
      <c r="AU384" s="72"/>
      <c r="AV384" s="230"/>
      <c r="AW384" s="71"/>
      <c r="AX384" s="72"/>
      <c r="AY384" s="201"/>
      <c r="AZ384" s="71"/>
      <c r="BA384" s="227"/>
      <c r="BB384" s="72"/>
      <c r="BC384" s="178"/>
    </row>
    <row r="385" ht="16.5" customHeight="1" outlineLevel="1">
      <c r="A385" s="178"/>
      <c r="B385" s="141"/>
      <c r="C385" s="142"/>
      <c r="D385" s="72"/>
      <c r="E385" s="143"/>
      <c r="F385" s="71"/>
      <c r="G385" s="143"/>
      <c r="H385" s="71"/>
      <c r="I385" s="143"/>
      <c r="J385" s="71"/>
      <c r="K385" s="71"/>
      <c r="L385" s="71"/>
      <c r="M385" s="72"/>
      <c r="N385" s="198"/>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201"/>
      <c r="AQ385" s="72"/>
      <c r="AR385" s="201"/>
      <c r="AS385" s="72"/>
      <c r="AT385" s="226"/>
      <c r="AU385" s="72"/>
      <c r="AV385" s="230"/>
      <c r="AW385" s="71"/>
      <c r="AX385" s="72"/>
      <c r="AY385" s="201"/>
      <c r="AZ385" s="71"/>
      <c r="BA385" s="227"/>
      <c r="BB385" s="72"/>
      <c r="BC385" s="178"/>
    </row>
    <row r="386" ht="16.5" customHeight="1" outlineLevel="1">
      <c r="A386" s="178"/>
      <c r="B386" s="141"/>
      <c r="C386" s="142"/>
      <c r="D386" s="72"/>
      <c r="E386" s="143"/>
      <c r="F386" s="71"/>
      <c r="G386" s="143"/>
      <c r="H386" s="71"/>
      <c r="I386" s="143"/>
      <c r="J386" s="71"/>
      <c r="K386" s="71"/>
      <c r="L386" s="71"/>
      <c r="M386" s="72"/>
      <c r="N386" s="198"/>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201"/>
      <c r="AQ386" s="72"/>
      <c r="AR386" s="201"/>
      <c r="AS386" s="72"/>
      <c r="AT386" s="226"/>
      <c r="AU386" s="72"/>
      <c r="AV386" s="230"/>
      <c r="AW386" s="71"/>
      <c r="AX386" s="72"/>
      <c r="AY386" s="201"/>
      <c r="AZ386" s="71"/>
      <c r="BA386" s="227"/>
      <c r="BB386" s="72"/>
      <c r="BC386" s="178"/>
    </row>
    <row r="387" ht="16.5" customHeight="1" outlineLevel="1">
      <c r="A387" s="178"/>
      <c r="B387" s="141"/>
      <c r="C387" s="142"/>
      <c r="D387" s="72"/>
      <c r="E387" s="143"/>
      <c r="F387" s="71"/>
      <c r="G387" s="143"/>
      <c r="H387" s="71"/>
      <c r="I387" s="143"/>
      <c r="J387" s="71"/>
      <c r="K387" s="71"/>
      <c r="L387" s="71"/>
      <c r="M387" s="72"/>
      <c r="N387" s="198"/>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201"/>
      <c r="AQ387" s="72"/>
      <c r="AR387" s="201"/>
      <c r="AS387" s="72"/>
      <c r="AT387" s="226"/>
      <c r="AU387" s="72"/>
      <c r="AV387" s="230"/>
      <c r="AW387" s="71"/>
      <c r="AX387" s="72"/>
      <c r="AY387" s="201"/>
      <c r="AZ387" s="71"/>
      <c r="BA387" s="227"/>
      <c r="BB387" s="72"/>
      <c r="BC387" s="178"/>
    </row>
    <row r="388" ht="16.5" customHeight="1" outlineLevel="1">
      <c r="A388" s="178"/>
      <c r="B388" s="141"/>
      <c r="C388" s="142"/>
      <c r="D388" s="72"/>
      <c r="E388" s="143"/>
      <c r="F388" s="71"/>
      <c r="G388" s="143"/>
      <c r="H388" s="71"/>
      <c r="I388" s="143"/>
      <c r="J388" s="71"/>
      <c r="K388" s="71"/>
      <c r="L388" s="71"/>
      <c r="M388" s="72"/>
      <c r="N388" s="198"/>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201"/>
      <c r="AQ388" s="72"/>
      <c r="AR388" s="201"/>
      <c r="AS388" s="72"/>
      <c r="AT388" s="226"/>
      <c r="AU388" s="72"/>
      <c r="AV388" s="230"/>
      <c r="AW388" s="71"/>
      <c r="AX388" s="72"/>
      <c r="AY388" s="201"/>
      <c r="AZ388" s="71"/>
      <c r="BA388" s="227"/>
      <c r="BB388" s="72"/>
      <c r="BC388" s="178"/>
    </row>
    <row r="389" ht="16.5" customHeight="1" outlineLevel="1">
      <c r="A389" s="178"/>
      <c r="B389" s="141"/>
      <c r="C389" s="142"/>
      <c r="D389" s="72"/>
      <c r="E389" s="143"/>
      <c r="F389" s="71"/>
      <c r="G389" s="143"/>
      <c r="H389" s="71"/>
      <c r="I389" s="143"/>
      <c r="J389" s="71"/>
      <c r="K389" s="71"/>
      <c r="L389" s="71"/>
      <c r="M389" s="72"/>
      <c r="N389" s="198"/>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201"/>
      <c r="AQ389" s="72"/>
      <c r="AR389" s="201"/>
      <c r="AS389" s="72"/>
      <c r="AT389" s="226"/>
      <c r="AU389" s="72"/>
      <c r="AV389" s="230"/>
      <c r="AW389" s="71"/>
      <c r="AX389" s="72"/>
      <c r="AY389" s="201"/>
      <c r="AZ389" s="71"/>
      <c r="BA389" s="227"/>
      <c r="BB389" s="72"/>
      <c r="BC389" s="178"/>
    </row>
    <row r="390" ht="16.5" customHeight="1" outlineLevel="1">
      <c r="A390" s="178"/>
      <c r="B390" s="141"/>
      <c r="C390" s="142"/>
      <c r="D390" s="72"/>
      <c r="E390" s="143"/>
      <c r="F390" s="71"/>
      <c r="G390" s="143"/>
      <c r="H390" s="71"/>
      <c r="I390" s="143"/>
      <c r="J390" s="71"/>
      <c r="K390" s="71"/>
      <c r="L390" s="71"/>
      <c r="M390" s="72"/>
      <c r="N390" s="198"/>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201"/>
      <c r="AQ390" s="72"/>
      <c r="AR390" s="201"/>
      <c r="AS390" s="72"/>
      <c r="AT390" s="226"/>
      <c r="AU390" s="72"/>
      <c r="AV390" s="230"/>
      <c r="AW390" s="71"/>
      <c r="AX390" s="72"/>
      <c r="AY390" s="201"/>
      <c r="AZ390" s="71"/>
      <c r="BA390" s="227"/>
      <c r="BB390" s="72"/>
      <c r="BC390" s="178"/>
    </row>
    <row r="391" ht="16.5" customHeight="1" outlineLevel="1">
      <c r="A391" s="178"/>
      <c r="B391" s="141"/>
      <c r="C391" s="142"/>
      <c r="D391" s="72"/>
      <c r="E391" s="143"/>
      <c r="F391" s="71"/>
      <c r="G391" s="143"/>
      <c r="H391" s="71"/>
      <c r="I391" s="143"/>
      <c r="J391" s="71"/>
      <c r="K391" s="71"/>
      <c r="L391" s="71"/>
      <c r="M391" s="72"/>
      <c r="N391" s="198"/>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201"/>
      <c r="AQ391" s="72"/>
      <c r="AR391" s="201"/>
      <c r="AS391" s="72"/>
      <c r="AT391" s="226"/>
      <c r="AU391" s="72"/>
      <c r="AV391" s="230"/>
      <c r="AW391" s="71"/>
      <c r="AX391" s="72"/>
      <c r="AY391" s="201"/>
      <c r="AZ391" s="71"/>
      <c r="BA391" s="227"/>
      <c r="BB391" s="72"/>
      <c r="BC391" s="178"/>
    </row>
    <row r="392" ht="16.5" customHeight="1" outlineLevel="1">
      <c r="A392" s="178"/>
      <c r="B392" s="141"/>
      <c r="C392" s="142"/>
      <c r="D392" s="72"/>
      <c r="E392" s="143"/>
      <c r="F392" s="71"/>
      <c r="G392" s="143"/>
      <c r="H392" s="71"/>
      <c r="I392" s="143"/>
      <c r="J392" s="71"/>
      <c r="K392" s="71"/>
      <c r="L392" s="71"/>
      <c r="M392" s="72"/>
      <c r="N392" s="198"/>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201"/>
      <c r="AQ392" s="72"/>
      <c r="AR392" s="201"/>
      <c r="AS392" s="72"/>
      <c r="AT392" s="226"/>
      <c r="AU392" s="72"/>
      <c r="AV392" s="230"/>
      <c r="AW392" s="71"/>
      <c r="AX392" s="72"/>
      <c r="AY392" s="201"/>
      <c r="AZ392" s="71"/>
      <c r="BA392" s="227"/>
      <c r="BB392" s="72"/>
      <c r="BC392" s="178"/>
    </row>
    <row r="393" ht="16.5" customHeight="1" outlineLevel="1">
      <c r="A393" s="178"/>
      <c r="B393" s="141"/>
      <c r="C393" s="142"/>
      <c r="D393" s="72"/>
      <c r="E393" s="143"/>
      <c r="F393" s="71"/>
      <c r="G393" s="143"/>
      <c r="H393" s="71"/>
      <c r="I393" s="143"/>
      <c r="J393" s="71"/>
      <c r="K393" s="71"/>
      <c r="L393" s="71"/>
      <c r="M393" s="72"/>
      <c r="N393" s="198"/>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201"/>
      <c r="AQ393" s="72"/>
      <c r="AR393" s="201"/>
      <c r="AS393" s="72"/>
      <c r="AT393" s="226"/>
      <c r="AU393" s="72"/>
      <c r="AV393" s="230"/>
      <c r="AW393" s="71"/>
      <c r="AX393" s="72"/>
      <c r="AY393" s="201"/>
      <c r="AZ393" s="71"/>
      <c r="BA393" s="227"/>
      <c r="BB393" s="72"/>
      <c r="BC393" s="178"/>
    </row>
    <row r="394" ht="16.5" customHeight="1" outlineLevel="1">
      <c r="A394" s="178"/>
      <c r="B394" s="141"/>
      <c r="C394" s="142"/>
      <c r="D394" s="72"/>
      <c r="E394" s="143"/>
      <c r="F394" s="71"/>
      <c r="G394" s="143"/>
      <c r="H394" s="71"/>
      <c r="I394" s="143"/>
      <c r="J394" s="71"/>
      <c r="K394" s="71"/>
      <c r="L394" s="71"/>
      <c r="M394" s="72"/>
      <c r="N394" s="198"/>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201"/>
      <c r="AQ394" s="72"/>
      <c r="AR394" s="201"/>
      <c r="AS394" s="72"/>
      <c r="AT394" s="226"/>
      <c r="AU394" s="72"/>
      <c r="AV394" s="230"/>
      <c r="AW394" s="71"/>
      <c r="AX394" s="72"/>
      <c r="AY394" s="201"/>
      <c r="AZ394" s="71"/>
      <c r="BA394" s="227"/>
      <c r="BB394" s="72"/>
      <c r="BC394" s="178"/>
    </row>
    <row r="395" ht="16.5" customHeight="1" outlineLevel="1">
      <c r="A395" s="178"/>
      <c r="B395" s="141"/>
      <c r="C395" s="142"/>
      <c r="D395" s="72"/>
      <c r="E395" s="143"/>
      <c r="F395" s="71"/>
      <c r="G395" s="143"/>
      <c r="H395" s="71"/>
      <c r="I395" s="143"/>
      <c r="J395" s="71"/>
      <c r="K395" s="71"/>
      <c r="L395" s="71"/>
      <c r="M395" s="72"/>
      <c r="N395" s="198"/>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201"/>
      <c r="AQ395" s="72"/>
      <c r="AR395" s="201"/>
      <c r="AS395" s="72"/>
      <c r="AT395" s="226"/>
      <c r="AU395" s="72"/>
      <c r="AV395" s="230"/>
      <c r="AW395" s="71"/>
      <c r="AX395" s="72"/>
      <c r="AY395" s="201"/>
      <c r="AZ395" s="71"/>
      <c r="BA395" s="227"/>
      <c r="BB395" s="72"/>
      <c r="BC395" s="178"/>
    </row>
    <row r="396" ht="16.5" customHeight="1" outlineLevel="1">
      <c r="A396" s="178"/>
      <c r="B396" s="141"/>
      <c r="C396" s="142"/>
      <c r="D396" s="72"/>
      <c r="E396" s="143"/>
      <c r="F396" s="71"/>
      <c r="G396" s="143"/>
      <c r="H396" s="71"/>
      <c r="I396" s="143"/>
      <c r="J396" s="71"/>
      <c r="K396" s="71"/>
      <c r="L396" s="71"/>
      <c r="M396" s="72"/>
      <c r="N396" s="198"/>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201"/>
      <c r="AQ396" s="72"/>
      <c r="AR396" s="201"/>
      <c r="AS396" s="72"/>
      <c r="AT396" s="226"/>
      <c r="AU396" s="72"/>
      <c r="AV396" s="230"/>
      <c r="AW396" s="71"/>
      <c r="AX396" s="72"/>
      <c r="AY396" s="201"/>
      <c r="AZ396" s="71"/>
      <c r="BA396" s="227"/>
      <c r="BB396" s="72"/>
      <c r="BC396" s="178"/>
    </row>
    <row r="397" ht="16.5" customHeight="1" outlineLevel="1">
      <c r="A397" s="178"/>
      <c r="B397" s="141"/>
      <c r="C397" s="142"/>
      <c r="D397" s="72"/>
      <c r="E397" s="143"/>
      <c r="F397" s="71"/>
      <c r="G397" s="143"/>
      <c r="H397" s="71"/>
      <c r="I397" s="143"/>
      <c r="J397" s="71"/>
      <c r="K397" s="71"/>
      <c r="L397" s="71"/>
      <c r="M397" s="72"/>
      <c r="N397" s="198"/>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201"/>
      <c r="AQ397" s="72"/>
      <c r="AR397" s="201"/>
      <c r="AS397" s="72"/>
      <c r="AT397" s="226"/>
      <c r="AU397" s="72"/>
      <c r="AV397" s="230"/>
      <c r="AW397" s="71"/>
      <c r="AX397" s="72"/>
      <c r="AY397" s="201"/>
      <c r="AZ397" s="71"/>
      <c r="BA397" s="227"/>
      <c r="BB397" s="72"/>
      <c r="BC397" s="178"/>
    </row>
    <row r="398" ht="16.5" customHeight="1" outlineLevel="1">
      <c r="A398" s="178"/>
      <c r="B398" s="141"/>
      <c r="C398" s="142"/>
      <c r="D398" s="72"/>
      <c r="E398" s="143"/>
      <c r="F398" s="71"/>
      <c r="G398" s="143"/>
      <c r="H398" s="71"/>
      <c r="I398" s="143"/>
      <c r="J398" s="71"/>
      <c r="K398" s="71"/>
      <c r="L398" s="71"/>
      <c r="M398" s="72"/>
      <c r="N398" s="198"/>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201"/>
      <c r="AQ398" s="72"/>
      <c r="AR398" s="201"/>
      <c r="AS398" s="72"/>
      <c r="AT398" s="226"/>
      <c r="AU398" s="72"/>
      <c r="AV398" s="230"/>
      <c r="AW398" s="71"/>
      <c r="AX398" s="72"/>
      <c r="AY398" s="201"/>
      <c r="AZ398" s="71"/>
      <c r="BA398" s="227"/>
      <c r="BB398" s="72"/>
      <c r="BC398" s="178"/>
    </row>
    <row r="399" ht="16.5" customHeight="1" outlineLevel="1">
      <c r="A399" s="178"/>
      <c r="B399" s="141"/>
      <c r="C399" s="142"/>
      <c r="D399" s="72"/>
      <c r="E399" s="143"/>
      <c r="F399" s="71"/>
      <c r="G399" s="143"/>
      <c r="H399" s="71"/>
      <c r="I399" s="143"/>
      <c r="J399" s="71"/>
      <c r="K399" s="71"/>
      <c r="L399" s="71"/>
      <c r="M399" s="72"/>
      <c r="N399" s="198"/>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201"/>
      <c r="AQ399" s="72"/>
      <c r="AR399" s="201"/>
      <c r="AS399" s="72"/>
      <c r="AT399" s="226"/>
      <c r="AU399" s="72"/>
      <c r="AV399" s="230"/>
      <c r="AW399" s="71"/>
      <c r="AX399" s="72"/>
      <c r="AY399" s="201"/>
      <c r="AZ399" s="71"/>
      <c r="BA399" s="227"/>
      <c r="BB399" s="72"/>
      <c r="BC399" s="178"/>
    </row>
    <row r="400" ht="16.5" customHeight="1" outlineLevel="1">
      <c r="A400" s="178"/>
      <c r="B400" s="141"/>
      <c r="C400" s="142"/>
      <c r="D400" s="72"/>
      <c r="E400" s="143"/>
      <c r="F400" s="71"/>
      <c r="G400" s="143"/>
      <c r="H400" s="71"/>
      <c r="I400" s="143"/>
      <c r="J400" s="71"/>
      <c r="K400" s="71"/>
      <c r="L400" s="71"/>
      <c r="M400" s="72"/>
      <c r="N400" s="198"/>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201"/>
      <c r="AQ400" s="72"/>
      <c r="AR400" s="201"/>
      <c r="AS400" s="72"/>
      <c r="AT400" s="226"/>
      <c r="AU400" s="72"/>
      <c r="AV400" s="230"/>
      <c r="AW400" s="71"/>
      <c r="AX400" s="72"/>
      <c r="AY400" s="201"/>
      <c r="AZ400" s="71"/>
      <c r="BA400" s="227"/>
      <c r="BB400" s="72"/>
      <c r="BC400" s="178"/>
    </row>
    <row r="401" ht="16.5" customHeight="1" outlineLevel="1">
      <c r="A401" s="178"/>
      <c r="B401" s="141"/>
      <c r="C401" s="142"/>
      <c r="D401" s="72"/>
      <c r="E401" s="143"/>
      <c r="F401" s="71"/>
      <c r="G401" s="143"/>
      <c r="H401" s="71"/>
      <c r="I401" s="143"/>
      <c r="J401" s="71"/>
      <c r="K401" s="71"/>
      <c r="L401" s="71"/>
      <c r="M401" s="72"/>
      <c r="N401" s="198"/>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201"/>
      <c r="AQ401" s="72"/>
      <c r="AR401" s="201"/>
      <c r="AS401" s="72"/>
      <c r="AT401" s="226"/>
      <c r="AU401" s="72"/>
      <c r="AV401" s="230"/>
      <c r="AW401" s="71"/>
      <c r="AX401" s="72"/>
      <c r="AY401" s="201"/>
      <c r="AZ401" s="71"/>
      <c r="BA401" s="227"/>
      <c r="BB401" s="72"/>
      <c r="BC401" s="178"/>
    </row>
    <row r="402" ht="16.5" customHeight="1" outlineLevel="1">
      <c r="A402" s="178"/>
      <c r="B402" s="141"/>
      <c r="C402" s="142"/>
      <c r="D402" s="72"/>
      <c r="E402" s="143"/>
      <c r="F402" s="71"/>
      <c r="G402" s="143"/>
      <c r="H402" s="71"/>
      <c r="I402" s="143"/>
      <c r="J402" s="71"/>
      <c r="K402" s="71"/>
      <c r="L402" s="71"/>
      <c r="M402" s="72"/>
      <c r="N402" s="198"/>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201"/>
      <c r="AQ402" s="72"/>
      <c r="AR402" s="201"/>
      <c r="AS402" s="72"/>
      <c r="AT402" s="226"/>
      <c r="AU402" s="72"/>
      <c r="AV402" s="230"/>
      <c r="AW402" s="71"/>
      <c r="AX402" s="72"/>
      <c r="AY402" s="201"/>
      <c r="AZ402" s="71"/>
      <c r="BA402" s="227"/>
      <c r="BB402" s="72"/>
      <c r="BC402" s="178"/>
    </row>
    <row r="403" ht="16.5" customHeight="1" outlineLevel="1">
      <c r="A403" s="178"/>
      <c r="B403" s="141"/>
      <c r="C403" s="142"/>
      <c r="D403" s="72"/>
      <c r="E403" s="143"/>
      <c r="F403" s="71"/>
      <c r="G403" s="143"/>
      <c r="H403" s="71"/>
      <c r="I403" s="143"/>
      <c r="J403" s="71"/>
      <c r="K403" s="71"/>
      <c r="L403" s="71"/>
      <c r="M403" s="72"/>
      <c r="N403" s="198"/>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201"/>
      <c r="AQ403" s="72"/>
      <c r="AR403" s="201"/>
      <c r="AS403" s="72"/>
      <c r="AT403" s="226"/>
      <c r="AU403" s="72"/>
      <c r="AV403" s="230"/>
      <c r="AW403" s="71"/>
      <c r="AX403" s="72"/>
      <c r="AY403" s="201"/>
      <c r="AZ403" s="71"/>
      <c r="BA403" s="227"/>
      <c r="BB403" s="72"/>
      <c r="BC403" s="178"/>
    </row>
    <row r="404" ht="16.5" customHeight="1" outlineLevel="1">
      <c r="A404" s="178"/>
      <c r="B404" s="141"/>
      <c r="C404" s="142"/>
      <c r="D404" s="72"/>
      <c r="E404" s="143"/>
      <c r="F404" s="71"/>
      <c r="G404" s="143"/>
      <c r="H404" s="71"/>
      <c r="I404" s="143"/>
      <c r="J404" s="71"/>
      <c r="K404" s="71"/>
      <c r="L404" s="71"/>
      <c r="M404" s="72"/>
      <c r="N404" s="198"/>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201"/>
      <c r="AQ404" s="72"/>
      <c r="AR404" s="201"/>
      <c r="AS404" s="72"/>
      <c r="AT404" s="226"/>
      <c r="AU404" s="72"/>
      <c r="AV404" s="230"/>
      <c r="AW404" s="71"/>
      <c r="AX404" s="72"/>
      <c r="AY404" s="201"/>
      <c r="AZ404" s="71"/>
      <c r="BA404" s="227"/>
      <c r="BB404" s="72"/>
      <c r="BC404" s="178"/>
    </row>
    <row r="405" ht="16.5" customHeight="1" outlineLevel="1">
      <c r="A405" s="178"/>
      <c r="B405" s="141"/>
      <c r="C405" s="142"/>
      <c r="D405" s="72"/>
      <c r="E405" s="143"/>
      <c r="F405" s="71"/>
      <c r="G405" s="143"/>
      <c r="H405" s="71"/>
      <c r="I405" s="143"/>
      <c r="J405" s="71"/>
      <c r="K405" s="71"/>
      <c r="L405" s="71"/>
      <c r="M405" s="72"/>
      <c r="N405" s="198"/>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201"/>
      <c r="AQ405" s="72"/>
      <c r="AR405" s="201"/>
      <c r="AS405" s="72"/>
      <c r="AT405" s="226"/>
      <c r="AU405" s="72"/>
      <c r="AV405" s="230"/>
      <c r="AW405" s="71"/>
      <c r="AX405" s="72"/>
      <c r="AY405" s="201"/>
      <c r="AZ405" s="71"/>
      <c r="BA405" s="227"/>
      <c r="BB405" s="72"/>
      <c r="BC405" s="178"/>
    </row>
    <row r="406" ht="16.5" customHeight="1" outlineLevel="1">
      <c r="A406" s="178"/>
      <c r="B406" s="141"/>
      <c r="C406" s="142"/>
      <c r="D406" s="72"/>
      <c r="E406" s="143"/>
      <c r="F406" s="71"/>
      <c r="G406" s="143"/>
      <c r="H406" s="71"/>
      <c r="I406" s="143"/>
      <c r="J406" s="71"/>
      <c r="K406" s="71"/>
      <c r="L406" s="71"/>
      <c r="M406" s="72"/>
      <c r="N406" s="198"/>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201"/>
      <c r="AQ406" s="72"/>
      <c r="AR406" s="201"/>
      <c r="AS406" s="72"/>
      <c r="AT406" s="226"/>
      <c r="AU406" s="72"/>
      <c r="AV406" s="230"/>
      <c r="AW406" s="71"/>
      <c r="AX406" s="72"/>
      <c r="AY406" s="201"/>
      <c r="AZ406" s="71"/>
      <c r="BA406" s="227"/>
      <c r="BB406" s="72"/>
      <c r="BC406" s="178"/>
    </row>
    <row r="407" ht="16.5" customHeight="1" outlineLevel="1">
      <c r="A407" s="178"/>
      <c r="B407" s="141"/>
      <c r="C407" s="142"/>
      <c r="D407" s="72"/>
      <c r="E407" s="143"/>
      <c r="F407" s="71"/>
      <c r="G407" s="143"/>
      <c r="H407" s="71"/>
      <c r="I407" s="143"/>
      <c r="J407" s="71"/>
      <c r="K407" s="71"/>
      <c r="L407" s="71"/>
      <c r="M407" s="72"/>
      <c r="N407" s="198"/>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201"/>
      <c r="AQ407" s="72"/>
      <c r="AR407" s="201"/>
      <c r="AS407" s="72"/>
      <c r="AT407" s="226"/>
      <c r="AU407" s="72"/>
      <c r="AV407" s="230"/>
      <c r="AW407" s="71"/>
      <c r="AX407" s="72"/>
      <c r="AY407" s="201"/>
      <c r="AZ407" s="71"/>
      <c r="BA407" s="227"/>
      <c r="BB407" s="72"/>
      <c r="BC407" s="178"/>
    </row>
    <row r="408" ht="16.5" customHeight="1" outlineLevel="1">
      <c r="A408" s="178"/>
      <c r="B408" s="141"/>
      <c r="C408" s="142"/>
      <c r="D408" s="72"/>
      <c r="E408" s="143"/>
      <c r="F408" s="71"/>
      <c r="G408" s="143"/>
      <c r="H408" s="71"/>
      <c r="I408" s="143"/>
      <c r="J408" s="71"/>
      <c r="K408" s="71"/>
      <c r="L408" s="71"/>
      <c r="M408" s="72"/>
      <c r="N408" s="198"/>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201"/>
      <c r="AQ408" s="72"/>
      <c r="AR408" s="201"/>
      <c r="AS408" s="72"/>
      <c r="AT408" s="226"/>
      <c r="AU408" s="72"/>
      <c r="AV408" s="230"/>
      <c r="AW408" s="71"/>
      <c r="AX408" s="72"/>
      <c r="AY408" s="201"/>
      <c r="AZ408" s="71"/>
      <c r="BA408" s="227"/>
      <c r="BB408" s="72"/>
      <c r="BC408" s="178"/>
    </row>
    <row r="409" ht="16.5" customHeight="1" outlineLevel="1">
      <c r="A409" s="178"/>
      <c r="B409" s="141"/>
      <c r="C409" s="142"/>
      <c r="D409" s="72"/>
      <c r="E409" s="143"/>
      <c r="F409" s="71"/>
      <c r="G409" s="143"/>
      <c r="H409" s="71"/>
      <c r="I409" s="143"/>
      <c r="J409" s="71"/>
      <c r="K409" s="71"/>
      <c r="L409" s="71"/>
      <c r="M409" s="72"/>
      <c r="N409" s="198"/>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201"/>
      <c r="AQ409" s="72"/>
      <c r="AR409" s="201"/>
      <c r="AS409" s="72"/>
      <c r="AT409" s="226"/>
      <c r="AU409" s="72"/>
      <c r="AV409" s="230"/>
      <c r="AW409" s="71"/>
      <c r="AX409" s="72"/>
      <c r="AY409" s="201"/>
      <c r="AZ409" s="71"/>
      <c r="BA409" s="227"/>
      <c r="BB409" s="72"/>
      <c r="BC409" s="178"/>
    </row>
    <row r="410" ht="16.5" customHeight="1" outlineLevel="1">
      <c r="A410" s="178"/>
      <c r="B410" s="141"/>
      <c r="C410" s="142"/>
      <c r="D410" s="72"/>
      <c r="E410" s="143"/>
      <c r="F410" s="71"/>
      <c r="G410" s="143"/>
      <c r="H410" s="71"/>
      <c r="I410" s="143"/>
      <c r="J410" s="71"/>
      <c r="K410" s="71"/>
      <c r="L410" s="71"/>
      <c r="M410" s="72"/>
      <c r="N410" s="198"/>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201"/>
      <c r="AQ410" s="72"/>
      <c r="AR410" s="201"/>
      <c r="AS410" s="72"/>
      <c r="AT410" s="226"/>
      <c r="AU410" s="72"/>
      <c r="AV410" s="230"/>
      <c r="AW410" s="71"/>
      <c r="AX410" s="72"/>
      <c r="AY410" s="201"/>
      <c r="AZ410" s="71"/>
      <c r="BA410" s="227"/>
      <c r="BB410" s="72"/>
      <c r="BC410" s="178"/>
    </row>
    <row r="411" ht="16.5" customHeight="1" outlineLevel="1">
      <c r="A411" s="178"/>
      <c r="B411" s="141"/>
      <c r="C411" s="142"/>
      <c r="D411" s="72"/>
      <c r="E411" s="143"/>
      <c r="F411" s="71"/>
      <c r="G411" s="143"/>
      <c r="H411" s="71"/>
      <c r="I411" s="143"/>
      <c r="J411" s="71"/>
      <c r="K411" s="71"/>
      <c r="L411" s="71"/>
      <c r="M411" s="72"/>
      <c r="N411" s="198"/>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201"/>
      <c r="AQ411" s="72"/>
      <c r="AR411" s="201"/>
      <c r="AS411" s="72"/>
      <c r="AT411" s="226"/>
      <c r="AU411" s="72"/>
      <c r="AV411" s="230"/>
      <c r="AW411" s="71"/>
      <c r="AX411" s="72"/>
      <c r="AY411" s="201"/>
      <c r="AZ411" s="71"/>
      <c r="BA411" s="227"/>
      <c r="BB411" s="72"/>
      <c r="BC411" s="178"/>
    </row>
    <row r="412" ht="16.5" customHeight="1" outlineLevel="1">
      <c r="A412" s="178"/>
      <c r="B412" s="141"/>
      <c r="C412" s="142"/>
      <c r="D412" s="72"/>
      <c r="E412" s="143"/>
      <c r="F412" s="71"/>
      <c r="G412" s="143"/>
      <c r="H412" s="71"/>
      <c r="I412" s="143"/>
      <c r="J412" s="71"/>
      <c r="K412" s="71"/>
      <c r="L412" s="71"/>
      <c r="M412" s="72"/>
      <c r="N412" s="198"/>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201"/>
      <c r="AQ412" s="72"/>
      <c r="AR412" s="201"/>
      <c r="AS412" s="72"/>
      <c r="AT412" s="226"/>
      <c r="AU412" s="72"/>
      <c r="AV412" s="230"/>
      <c r="AW412" s="71"/>
      <c r="AX412" s="72"/>
      <c r="AY412" s="201"/>
      <c r="AZ412" s="71"/>
      <c r="BA412" s="227"/>
      <c r="BB412" s="72"/>
      <c r="BC412" s="178"/>
    </row>
    <row r="413" ht="16.5" customHeight="1" outlineLevel="1">
      <c r="A413" s="178"/>
      <c r="B413" s="141"/>
      <c r="C413" s="142"/>
      <c r="D413" s="72"/>
      <c r="E413" s="143"/>
      <c r="F413" s="71"/>
      <c r="G413" s="143"/>
      <c r="H413" s="71"/>
      <c r="I413" s="143"/>
      <c r="J413" s="71"/>
      <c r="K413" s="71"/>
      <c r="L413" s="71"/>
      <c r="M413" s="72"/>
      <c r="N413" s="198"/>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201"/>
      <c r="AQ413" s="72"/>
      <c r="AR413" s="201"/>
      <c r="AS413" s="72"/>
      <c r="AT413" s="226"/>
      <c r="AU413" s="72"/>
      <c r="AV413" s="230"/>
      <c r="AW413" s="71"/>
      <c r="AX413" s="72"/>
      <c r="AY413" s="201"/>
      <c r="AZ413" s="71"/>
      <c r="BA413" s="227"/>
      <c r="BB413" s="72"/>
      <c r="BC413" s="178"/>
    </row>
    <row r="414" ht="16.5" customHeight="1" outlineLevel="1">
      <c r="A414" s="178"/>
      <c r="B414" s="141"/>
      <c r="C414" s="142"/>
      <c r="D414" s="72"/>
      <c r="E414" s="143"/>
      <c r="F414" s="71"/>
      <c r="G414" s="143"/>
      <c r="H414" s="71"/>
      <c r="I414" s="143"/>
      <c r="J414" s="71"/>
      <c r="K414" s="71"/>
      <c r="L414" s="71"/>
      <c r="M414" s="72"/>
      <c r="N414" s="198"/>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201"/>
      <c r="AQ414" s="72"/>
      <c r="AR414" s="201"/>
      <c r="AS414" s="72"/>
      <c r="AT414" s="226"/>
      <c r="AU414" s="72"/>
      <c r="AV414" s="230"/>
      <c r="AW414" s="71"/>
      <c r="AX414" s="72"/>
      <c r="AY414" s="201"/>
      <c r="AZ414" s="71"/>
      <c r="BA414" s="227"/>
      <c r="BB414" s="72"/>
      <c r="BC414" s="178"/>
    </row>
    <row r="415" ht="16.5" customHeight="1" outlineLevel="1">
      <c r="A415" s="178"/>
      <c r="B415" s="141"/>
      <c r="C415" s="142"/>
      <c r="D415" s="72"/>
      <c r="E415" s="143"/>
      <c r="F415" s="71"/>
      <c r="G415" s="143"/>
      <c r="H415" s="71"/>
      <c r="I415" s="143"/>
      <c r="J415" s="71"/>
      <c r="K415" s="71"/>
      <c r="L415" s="71"/>
      <c r="M415" s="72"/>
      <c r="N415" s="198"/>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201"/>
      <c r="AQ415" s="72"/>
      <c r="AR415" s="201"/>
      <c r="AS415" s="72"/>
      <c r="AT415" s="226"/>
      <c r="AU415" s="72"/>
      <c r="AV415" s="230"/>
      <c r="AW415" s="71"/>
      <c r="AX415" s="72"/>
      <c r="AY415" s="201"/>
      <c r="AZ415" s="71"/>
      <c r="BA415" s="227"/>
      <c r="BB415" s="72"/>
      <c r="BC415" s="178"/>
    </row>
    <row r="416" ht="16.5" customHeight="1" outlineLevel="1">
      <c r="A416" s="178"/>
      <c r="B416" s="141"/>
      <c r="C416" s="142"/>
      <c r="D416" s="72"/>
      <c r="E416" s="143"/>
      <c r="F416" s="71"/>
      <c r="G416" s="143"/>
      <c r="H416" s="71"/>
      <c r="I416" s="143"/>
      <c r="J416" s="71"/>
      <c r="K416" s="71"/>
      <c r="L416" s="71"/>
      <c r="M416" s="72"/>
      <c r="N416" s="198"/>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201"/>
      <c r="AQ416" s="72"/>
      <c r="AR416" s="201"/>
      <c r="AS416" s="72"/>
      <c r="AT416" s="226"/>
      <c r="AU416" s="72"/>
      <c r="AV416" s="230"/>
      <c r="AW416" s="71"/>
      <c r="AX416" s="72"/>
      <c r="AY416" s="201"/>
      <c r="AZ416" s="71"/>
      <c r="BA416" s="227"/>
      <c r="BB416" s="72"/>
      <c r="BC416" s="178"/>
    </row>
    <row r="417" ht="16.5" customHeight="1" outlineLevel="1">
      <c r="A417" s="178"/>
      <c r="B417" s="141"/>
      <c r="C417" s="142"/>
      <c r="D417" s="72"/>
      <c r="E417" s="143"/>
      <c r="F417" s="71"/>
      <c r="G417" s="143"/>
      <c r="H417" s="71"/>
      <c r="I417" s="143"/>
      <c r="J417" s="71"/>
      <c r="K417" s="71"/>
      <c r="L417" s="71"/>
      <c r="M417" s="72"/>
      <c r="N417" s="198"/>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201"/>
      <c r="AQ417" s="72"/>
      <c r="AR417" s="201"/>
      <c r="AS417" s="72"/>
      <c r="AT417" s="226"/>
      <c r="AU417" s="72"/>
      <c r="AV417" s="230"/>
      <c r="AW417" s="71"/>
      <c r="AX417" s="72"/>
      <c r="AY417" s="201"/>
      <c r="AZ417" s="71"/>
      <c r="BA417" s="227"/>
      <c r="BB417" s="72"/>
      <c r="BC417" s="178"/>
    </row>
    <row r="418" ht="16.5" customHeight="1" outlineLevel="1">
      <c r="A418" s="178"/>
      <c r="B418" s="141"/>
      <c r="C418" s="142"/>
      <c r="D418" s="72"/>
      <c r="E418" s="143"/>
      <c r="F418" s="71"/>
      <c r="G418" s="143"/>
      <c r="H418" s="71"/>
      <c r="I418" s="143"/>
      <c r="J418" s="71"/>
      <c r="K418" s="71"/>
      <c r="L418" s="71"/>
      <c r="M418" s="72"/>
      <c r="N418" s="198"/>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201"/>
      <c r="AQ418" s="72"/>
      <c r="AR418" s="201"/>
      <c r="AS418" s="72"/>
      <c r="AT418" s="226"/>
      <c r="AU418" s="72"/>
      <c r="AV418" s="230"/>
      <c r="AW418" s="71"/>
      <c r="AX418" s="72"/>
      <c r="AY418" s="201"/>
      <c r="AZ418" s="71"/>
      <c r="BA418" s="227"/>
      <c r="BB418" s="72"/>
      <c r="BC418" s="178"/>
    </row>
    <row r="419" ht="16.5" customHeight="1" outlineLevel="1">
      <c r="A419" s="178"/>
      <c r="B419" s="141"/>
      <c r="C419" s="142"/>
      <c r="D419" s="72"/>
      <c r="E419" s="143"/>
      <c r="F419" s="71"/>
      <c r="G419" s="143"/>
      <c r="H419" s="71"/>
      <c r="I419" s="143"/>
      <c r="J419" s="71"/>
      <c r="K419" s="71"/>
      <c r="L419" s="71"/>
      <c r="M419" s="72"/>
      <c r="N419" s="198"/>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201"/>
      <c r="AQ419" s="72"/>
      <c r="AR419" s="201"/>
      <c r="AS419" s="72"/>
      <c r="AT419" s="226"/>
      <c r="AU419" s="72"/>
      <c r="AV419" s="230"/>
      <c r="AW419" s="71"/>
      <c r="AX419" s="72"/>
      <c r="AY419" s="201"/>
      <c r="AZ419" s="71"/>
      <c r="BA419" s="227"/>
      <c r="BB419" s="72"/>
      <c r="BC419" s="178"/>
    </row>
    <row r="420" ht="16.5" customHeight="1" outlineLevel="1">
      <c r="A420" s="178"/>
      <c r="B420" s="141"/>
      <c r="C420" s="142"/>
      <c r="D420" s="72"/>
      <c r="E420" s="143"/>
      <c r="F420" s="71"/>
      <c r="G420" s="143"/>
      <c r="H420" s="71"/>
      <c r="I420" s="143"/>
      <c r="J420" s="71"/>
      <c r="K420" s="71"/>
      <c r="L420" s="71"/>
      <c r="M420" s="72"/>
      <c r="N420" s="198"/>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201"/>
      <c r="AQ420" s="72"/>
      <c r="AR420" s="201"/>
      <c r="AS420" s="72"/>
      <c r="AT420" s="226"/>
      <c r="AU420" s="72"/>
      <c r="AV420" s="230"/>
      <c r="AW420" s="71"/>
      <c r="AX420" s="72"/>
      <c r="AY420" s="201"/>
      <c r="AZ420" s="71"/>
      <c r="BA420" s="227"/>
      <c r="BB420" s="72"/>
      <c r="BC420" s="178"/>
    </row>
    <row r="421" ht="16.5" customHeight="1" outlineLevel="1">
      <c r="A421" s="178"/>
      <c r="B421" s="141"/>
      <c r="C421" s="142"/>
      <c r="D421" s="72"/>
      <c r="E421" s="143"/>
      <c r="F421" s="71"/>
      <c r="G421" s="143"/>
      <c r="H421" s="71"/>
      <c r="I421" s="143"/>
      <c r="J421" s="71"/>
      <c r="K421" s="71"/>
      <c r="L421" s="71"/>
      <c r="M421" s="72"/>
      <c r="N421" s="198"/>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201"/>
      <c r="AQ421" s="72"/>
      <c r="AR421" s="201"/>
      <c r="AS421" s="72"/>
      <c r="AT421" s="226"/>
      <c r="AU421" s="72"/>
      <c r="AV421" s="230"/>
      <c r="AW421" s="71"/>
      <c r="AX421" s="72"/>
      <c r="AY421" s="201"/>
      <c r="AZ421" s="71"/>
      <c r="BA421" s="227"/>
      <c r="BB421" s="72"/>
      <c r="BC421" s="178"/>
    </row>
    <row r="422" ht="16.5" customHeight="1" outlineLevel="1">
      <c r="A422" s="178"/>
      <c r="B422" s="141"/>
      <c r="C422" s="142"/>
      <c r="D422" s="72"/>
      <c r="E422" s="143"/>
      <c r="F422" s="71"/>
      <c r="G422" s="143"/>
      <c r="H422" s="71"/>
      <c r="I422" s="143"/>
      <c r="J422" s="71"/>
      <c r="K422" s="71"/>
      <c r="L422" s="71"/>
      <c r="M422" s="72"/>
      <c r="N422" s="198"/>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201"/>
      <c r="AQ422" s="72"/>
      <c r="AR422" s="201"/>
      <c r="AS422" s="72"/>
      <c r="AT422" s="226"/>
      <c r="AU422" s="72"/>
      <c r="AV422" s="230"/>
      <c r="AW422" s="71"/>
      <c r="AX422" s="72"/>
      <c r="AY422" s="201"/>
      <c r="AZ422" s="71"/>
      <c r="BA422" s="227"/>
      <c r="BB422" s="72"/>
      <c r="BC422" s="178"/>
    </row>
    <row r="423" ht="16.5" customHeight="1" outlineLevel="1">
      <c r="A423" s="178"/>
      <c r="B423" s="141"/>
      <c r="C423" s="142"/>
      <c r="D423" s="72"/>
      <c r="E423" s="143"/>
      <c r="F423" s="71"/>
      <c r="G423" s="143"/>
      <c r="H423" s="71"/>
      <c r="I423" s="143"/>
      <c r="J423" s="71"/>
      <c r="K423" s="71"/>
      <c r="L423" s="71"/>
      <c r="M423" s="72"/>
      <c r="N423" s="198"/>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201"/>
      <c r="AQ423" s="72"/>
      <c r="AR423" s="201"/>
      <c r="AS423" s="72"/>
      <c r="AT423" s="226"/>
      <c r="AU423" s="72"/>
      <c r="AV423" s="230"/>
      <c r="AW423" s="71"/>
      <c r="AX423" s="72"/>
      <c r="AY423" s="201"/>
      <c r="AZ423" s="71"/>
      <c r="BA423" s="227"/>
      <c r="BB423" s="72"/>
      <c r="BC423" s="178"/>
    </row>
    <row r="424" ht="16.5" customHeight="1" outlineLevel="1">
      <c r="A424" s="178"/>
      <c r="B424" s="141"/>
      <c r="C424" s="142"/>
      <c r="D424" s="72"/>
      <c r="E424" s="143"/>
      <c r="F424" s="71"/>
      <c r="G424" s="143"/>
      <c r="H424" s="71"/>
      <c r="I424" s="143"/>
      <c r="J424" s="71"/>
      <c r="K424" s="71"/>
      <c r="L424" s="71"/>
      <c r="M424" s="72"/>
      <c r="N424" s="198"/>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201"/>
      <c r="AQ424" s="72"/>
      <c r="AR424" s="201"/>
      <c r="AS424" s="72"/>
      <c r="AT424" s="226"/>
      <c r="AU424" s="72"/>
      <c r="AV424" s="230"/>
      <c r="AW424" s="71"/>
      <c r="AX424" s="72"/>
      <c r="AY424" s="201"/>
      <c r="AZ424" s="71"/>
      <c r="BA424" s="227"/>
      <c r="BB424" s="72"/>
      <c r="BC424" s="178"/>
    </row>
    <row r="425" ht="16.5" customHeight="1" outlineLevel="1">
      <c r="A425" s="178"/>
      <c r="B425" s="141"/>
      <c r="C425" s="142"/>
      <c r="D425" s="72"/>
      <c r="E425" s="143"/>
      <c r="F425" s="71"/>
      <c r="G425" s="143"/>
      <c r="H425" s="71"/>
      <c r="I425" s="143"/>
      <c r="J425" s="71"/>
      <c r="K425" s="71"/>
      <c r="L425" s="71"/>
      <c r="M425" s="72"/>
      <c r="N425" s="198"/>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201"/>
      <c r="AQ425" s="72"/>
      <c r="AR425" s="201"/>
      <c r="AS425" s="72"/>
      <c r="AT425" s="226"/>
      <c r="AU425" s="72"/>
      <c r="AV425" s="230"/>
      <c r="AW425" s="71"/>
      <c r="AX425" s="72"/>
      <c r="AY425" s="201"/>
      <c r="AZ425" s="71"/>
      <c r="BA425" s="227"/>
      <c r="BB425" s="72"/>
      <c r="BC425" s="178"/>
    </row>
    <row r="426" ht="16.5" customHeight="1" outlineLevel="1">
      <c r="A426" s="178"/>
      <c r="B426" s="141"/>
      <c r="C426" s="142"/>
      <c r="D426" s="72"/>
      <c r="E426" s="143"/>
      <c r="F426" s="71"/>
      <c r="G426" s="143"/>
      <c r="H426" s="71"/>
      <c r="I426" s="143"/>
      <c r="J426" s="71"/>
      <c r="K426" s="71"/>
      <c r="L426" s="71"/>
      <c r="M426" s="72"/>
      <c r="N426" s="198"/>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201"/>
      <c r="AQ426" s="72"/>
      <c r="AR426" s="201"/>
      <c r="AS426" s="72"/>
      <c r="AT426" s="226"/>
      <c r="AU426" s="72"/>
      <c r="AV426" s="230"/>
      <c r="AW426" s="71"/>
      <c r="AX426" s="72"/>
      <c r="AY426" s="201"/>
      <c r="AZ426" s="71"/>
      <c r="BA426" s="227"/>
      <c r="BB426" s="72"/>
      <c r="BC426" s="178"/>
    </row>
    <row r="427" ht="16.5" customHeight="1" outlineLevel="1">
      <c r="A427" s="178"/>
      <c r="B427" s="141"/>
      <c r="C427" s="142"/>
      <c r="D427" s="72"/>
      <c r="E427" s="143"/>
      <c r="F427" s="71"/>
      <c r="G427" s="143"/>
      <c r="H427" s="71"/>
      <c r="I427" s="143"/>
      <c r="J427" s="71"/>
      <c r="K427" s="71"/>
      <c r="L427" s="71"/>
      <c r="M427" s="72"/>
      <c r="N427" s="198"/>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201"/>
      <c r="AQ427" s="72"/>
      <c r="AR427" s="201"/>
      <c r="AS427" s="72"/>
      <c r="AT427" s="226"/>
      <c r="AU427" s="72"/>
      <c r="AV427" s="230"/>
      <c r="AW427" s="71"/>
      <c r="AX427" s="72"/>
      <c r="AY427" s="201"/>
      <c r="AZ427" s="71"/>
      <c r="BA427" s="227"/>
      <c r="BB427" s="72"/>
      <c r="BC427" s="178"/>
    </row>
    <row r="428" ht="16.5" customHeight="1" outlineLevel="1">
      <c r="A428" s="178"/>
      <c r="B428" s="141"/>
      <c r="C428" s="142"/>
      <c r="D428" s="72"/>
      <c r="E428" s="143"/>
      <c r="F428" s="71"/>
      <c r="G428" s="143"/>
      <c r="H428" s="71"/>
      <c r="I428" s="143"/>
      <c r="J428" s="71"/>
      <c r="K428" s="71"/>
      <c r="L428" s="71"/>
      <c r="M428" s="72"/>
      <c r="N428" s="198"/>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201"/>
      <c r="AQ428" s="72"/>
      <c r="AR428" s="201"/>
      <c r="AS428" s="72"/>
      <c r="AT428" s="226"/>
      <c r="AU428" s="72"/>
      <c r="AV428" s="230"/>
      <c r="AW428" s="71"/>
      <c r="AX428" s="72"/>
      <c r="AY428" s="201"/>
      <c r="AZ428" s="71"/>
      <c r="BA428" s="227"/>
      <c r="BB428" s="72"/>
      <c r="BC428" s="178"/>
    </row>
    <row r="429" ht="16.5" customHeight="1" outlineLevel="1">
      <c r="A429" s="178"/>
      <c r="B429" s="141"/>
      <c r="C429" s="142"/>
      <c r="D429" s="72"/>
      <c r="E429" s="143"/>
      <c r="F429" s="71"/>
      <c r="G429" s="143"/>
      <c r="H429" s="71"/>
      <c r="I429" s="143"/>
      <c r="J429" s="71"/>
      <c r="K429" s="71"/>
      <c r="L429" s="71"/>
      <c r="M429" s="72"/>
      <c r="N429" s="198"/>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201"/>
      <c r="AQ429" s="72"/>
      <c r="AR429" s="201"/>
      <c r="AS429" s="72"/>
      <c r="AT429" s="226"/>
      <c r="AU429" s="72"/>
      <c r="AV429" s="230"/>
      <c r="AW429" s="71"/>
      <c r="AX429" s="72"/>
      <c r="AY429" s="201"/>
      <c r="AZ429" s="71"/>
      <c r="BA429" s="227"/>
      <c r="BB429" s="72"/>
      <c r="BC429" s="178"/>
    </row>
    <row r="430" ht="16.5" customHeight="1" outlineLevel="1">
      <c r="A430" s="178"/>
      <c r="B430" s="141"/>
      <c r="C430" s="142"/>
      <c r="D430" s="72"/>
      <c r="E430" s="143"/>
      <c r="F430" s="71"/>
      <c r="G430" s="143"/>
      <c r="H430" s="71"/>
      <c r="I430" s="143"/>
      <c r="J430" s="71"/>
      <c r="K430" s="71"/>
      <c r="L430" s="71"/>
      <c r="M430" s="72"/>
      <c r="N430" s="198"/>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201"/>
      <c r="AQ430" s="72"/>
      <c r="AR430" s="201"/>
      <c r="AS430" s="72"/>
      <c r="AT430" s="226"/>
      <c r="AU430" s="72"/>
      <c r="AV430" s="230"/>
      <c r="AW430" s="71"/>
      <c r="AX430" s="72"/>
      <c r="AY430" s="201"/>
      <c r="AZ430" s="71"/>
      <c r="BA430" s="227"/>
      <c r="BB430" s="72"/>
      <c r="BC430" s="178"/>
    </row>
    <row r="431" ht="16.5" customHeight="1" outlineLevel="1">
      <c r="A431" s="178"/>
      <c r="B431" s="141"/>
      <c r="C431" s="142"/>
      <c r="D431" s="72"/>
      <c r="E431" s="143"/>
      <c r="F431" s="71"/>
      <c r="G431" s="143"/>
      <c r="H431" s="71"/>
      <c r="I431" s="143"/>
      <c r="J431" s="71"/>
      <c r="K431" s="71"/>
      <c r="L431" s="71"/>
      <c r="M431" s="72"/>
      <c r="N431" s="198"/>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201"/>
      <c r="AQ431" s="72"/>
      <c r="AR431" s="201"/>
      <c r="AS431" s="72"/>
      <c r="AT431" s="226"/>
      <c r="AU431" s="72"/>
      <c r="AV431" s="230"/>
      <c r="AW431" s="71"/>
      <c r="AX431" s="72"/>
      <c r="AY431" s="201"/>
      <c r="AZ431" s="71"/>
      <c r="BA431" s="227"/>
      <c r="BB431" s="72"/>
      <c r="BC431" s="178"/>
    </row>
    <row r="432" ht="16.5" customHeight="1" outlineLevel="1">
      <c r="A432" s="178"/>
      <c r="B432" s="141"/>
      <c r="C432" s="142"/>
      <c r="D432" s="72"/>
      <c r="E432" s="143"/>
      <c r="F432" s="71"/>
      <c r="G432" s="143"/>
      <c r="H432" s="71"/>
      <c r="I432" s="143"/>
      <c r="J432" s="71"/>
      <c r="K432" s="71"/>
      <c r="L432" s="71"/>
      <c r="M432" s="72"/>
      <c r="N432" s="198"/>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201"/>
      <c r="AQ432" s="72"/>
      <c r="AR432" s="201"/>
      <c r="AS432" s="72"/>
      <c r="AT432" s="226"/>
      <c r="AU432" s="72"/>
      <c r="AV432" s="230"/>
      <c r="AW432" s="71"/>
      <c r="AX432" s="72"/>
      <c r="AY432" s="201"/>
      <c r="AZ432" s="71"/>
      <c r="BA432" s="227"/>
      <c r="BB432" s="72"/>
      <c r="BC432" s="178"/>
    </row>
    <row r="433" ht="16.5" customHeight="1" outlineLevel="1">
      <c r="A433" s="178"/>
      <c r="B433" s="141"/>
      <c r="C433" s="142"/>
      <c r="D433" s="72"/>
      <c r="E433" s="143"/>
      <c r="F433" s="71"/>
      <c r="G433" s="143"/>
      <c r="H433" s="71"/>
      <c r="I433" s="143"/>
      <c r="J433" s="71"/>
      <c r="K433" s="71"/>
      <c r="L433" s="71"/>
      <c r="M433" s="72"/>
      <c r="N433" s="198"/>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201"/>
      <c r="AQ433" s="72"/>
      <c r="AR433" s="201"/>
      <c r="AS433" s="72"/>
      <c r="AT433" s="226"/>
      <c r="AU433" s="72"/>
      <c r="AV433" s="230"/>
      <c r="AW433" s="71"/>
      <c r="AX433" s="72"/>
      <c r="AY433" s="201"/>
      <c r="AZ433" s="71"/>
      <c r="BA433" s="227"/>
      <c r="BB433" s="72"/>
      <c r="BC433" s="178"/>
    </row>
    <row r="434" ht="16.5" customHeight="1" outlineLevel="1">
      <c r="A434" s="178"/>
      <c r="B434" s="141"/>
      <c r="C434" s="142"/>
      <c r="D434" s="72"/>
      <c r="E434" s="143"/>
      <c r="F434" s="71"/>
      <c r="G434" s="143"/>
      <c r="H434" s="71"/>
      <c r="I434" s="143"/>
      <c r="J434" s="71"/>
      <c r="K434" s="71"/>
      <c r="L434" s="71"/>
      <c r="M434" s="72"/>
      <c r="N434" s="198"/>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201"/>
      <c r="AQ434" s="72"/>
      <c r="AR434" s="201"/>
      <c r="AS434" s="72"/>
      <c r="AT434" s="226"/>
      <c r="AU434" s="72"/>
      <c r="AV434" s="230"/>
      <c r="AW434" s="71"/>
      <c r="AX434" s="72"/>
      <c r="AY434" s="201"/>
      <c r="AZ434" s="71"/>
      <c r="BA434" s="227"/>
      <c r="BB434" s="72"/>
      <c r="BC434" s="178"/>
    </row>
    <row r="435" ht="16.5" customHeight="1" outlineLevel="1">
      <c r="A435" s="178"/>
      <c r="B435" s="141"/>
      <c r="C435" s="142"/>
      <c r="D435" s="72"/>
      <c r="E435" s="143"/>
      <c r="F435" s="71"/>
      <c r="G435" s="143"/>
      <c r="H435" s="71"/>
      <c r="I435" s="143"/>
      <c r="J435" s="71"/>
      <c r="K435" s="71"/>
      <c r="L435" s="71"/>
      <c r="M435" s="72"/>
      <c r="N435" s="198"/>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201"/>
      <c r="AQ435" s="72"/>
      <c r="AR435" s="201"/>
      <c r="AS435" s="72"/>
      <c r="AT435" s="226"/>
      <c r="AU435" s="72"/>
      <c r="AV435" s="230"/>
      <c r="AW435" s="71"/>
      <c r="AX435" s="72"/>
      <c r="AY435" s="201"/>
      <c r="AZ435" s="71"/>
      <c r="BA435" s="227"/>
      <c r="BB435" s="72"/>
      <c r="BC435" s="178"/>
    </row>
    <row r="436" ht="16.5" customHeight="1" outlineLevel="1">
      <c r="A436" s="178"/>
      <c r="B436" s="141"/>
      <c r="C436" s="142"/>
      <c r="D436" s="72"/>
      <c r="E436" s="143"/>
      <c r="F436" s="71"/>
      <c r="G436" s="143"/>
      <c r="H436" s="71"/>
      <c r="I436" s="143"/>
      <c r="J436" s="71"/>
      <c r="K436" s="71"/>
      <c r="L436" s="71"/>
      <c r="M436" s="72"/>
      <c r="N436" s="198"/>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201"/>
      <c r="AQ436" s="72"/>
      <c r="AR436" s="201"/>
      <c r="AS436" s="72"/>
      <c r="AT436" s="226"/>
      <c r="AU436" s="72"/>
      <c r="AV436" s="230"/>
      <c r="AW436" s="71"/>
      <c r="AX436" s="72"/>
      <c r="AY436" s="201"/>
      <c r="AZ436" s="71"/>
      <c r="BA436" s="227"/>
      <c r="BB436" s="72"/>
      <c r="BC436" s="178"/>
    </row>
    <row r="437" ht="16.5" customHeight="1" outlineLevel="1">
      <c r="A437" s="178"/>
      <c r="B437" s="141"/>
      <c r="C437" s="142"/>
      <c r="D437" s="72"/>
      <c r="E437" s="143"/>
      <c r="F437" s="71"/>
      <c r="G437" s="143"/>
      <c r="H437" s="71"/>
      <c r="I437" s="143"/>
      <c r="J437" s="71"/>
      <c r="K437" s="71"/>
      <c r="L437" s="71"/>
      <c r="M437" s="72"/>
      <c r="N437" s="198"/>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201"/>
      <c r="AQ437" s="72"/>
      <c r="AR437" s="201"/>
      <c r="AS437" s="72"/>
      <c r="AT437" s="226"/>
      <c r="AU437" s="72"/>
      <c r="AV437" s="230"/>
      <c r="AW437" s="71"/>
      <c r="AX437" s="72"/>
      <c r="AY437" s="201"/>
      <c r="AZ437" s="71"/>
      <c r="BA437" s="227"/>
      <c r="BB437" s="72"/>
      <c r="BC437" s="178"/>
    </row>
    <row r="438" ht="16.5" customHeight="1" outlineLevel="1">
      <c r="A438" s="178"/>
      <c r="B438" s="141"/>
      <c r="C438" s="142"/>
      <c r="D438" s="72"/>
      <c r="E438" s="143"/>
      <c r="F438" s="71"/>
      <c r="G438" s="143"/>
      <c r="H438" s="71"/>
      <c r="I438" s="143"/>
      <c r="J438" s="71"/>
      <c r="K438" s="71"/>
      <c r="L438" s="71"/>
      <c r="M438" s="72"/>
      <c r="N438" s="198"/>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201"/>
      <c r="AQ438" s="72"/>
      <c r="AR438" s="201"/>
      <c r="AS438" s="72"/>
      <c r="AT438" s="226"/>
      <c r="AU438" s="72"/>
      <c r="AV438" s="230"/>
      <c r="AW438" s="71"/>
      <c r="AX438" s="72"/>
      <c r="AY438" s="201"/>
      <c r="AZ438" s="71"/>
      <c r="BA438" s="227"/>
      <c r="BB438" s="72"/>
      <c r="BC438" s="178"/>
    </row>
    <row r="439" ht="16.5" customHeight="1" outlineLevel="1">
      <c r="A439" s="178"/>
      <c r="B439" s="141"/>
      <c r="C439" s="142"/>
      <c r="D439" s="72"/>
      <c r="E439" s="143"/>
      <c r="F439" s="71"/>
      <c r="G439" s="143"/>
      <c r="H439" s="71"/>
      <c r="I439" s="143"/>
      <c r="J439" s="71"/>
      <c r="K439" s="71"/>
      <c r="L439" s="71"/>
      <c r="M439" s="72"/>
      <c r="N439" s="198"/>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201"/>
      <c r="AQ439" s="72"/>
      <c r="AR439" s="201"/>
      <c r="AS439" s="72"/>
      <c r="AT439" s="226"/>
      <c r="AU439" s="72"/>
      <c r="AV439" s="230"/>
      <c r="AW439" s="71"/>
      <c r="AX439" s="72"/>
      <c r="AY439" s="201"/>
      <c r="AZ439" s="71"/>
      <c r="BA439" s="227"/>
      <c r="BB439" s="72"/>
      <c r="BC439" s="178"/>
    </row>
    <row r="440" ht="16.5" customHeight="1" outlineLevel="1">
      <c r="A440" s="178"/>
      <c r="B440" s="141"/>
      <c r="C440" s="142"/>
      <c r="D440" s="72"/>
      <c r="E440" s="143"/>
      <c r="F440" s="71"/>
      <c r="G440" s="143"/>
      <c r="H440" s="71"/>
      <c r="I440" s="143"/>
      <c r="J440" s="71"/>
      <c r="K440" s="71"/>
      <c r="L440" s="71"/>
      <c r="M440" s="72"/>
      <c r="N440" s="198"/>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201"/>
      <c r="AQ440" s="72"/>
      <c r="AR440" s="201"/>
      <c r="AS440" s="72"/>
      <c r="AT440" s="226"/>
      <c r="AU440" s="72"/>
      <c r="AV440" s="230"/>
      <c r="AW440" s="71"/>
      <c r="AX440" s="72"/>
      <c r="AY440" s="201"/>
      <c r="AZ440" s="71"/>
      <c r="BA440" s="227"/>
      <c r="BB440" s="72"/>
      <c r="BC440" s="178"/>
    </row>
    <row r="441" ht="16.5" customHeight="1" outlineLevel="1">
      <c r="A441" s="178"/>
      <c r="B441" s="141"/>
      <c r="C441" s="142"/>
      <c r="D441" s="72"/>
      <c r="E441" s="143"/>
      <c r="F441" s="71"/>
      <c r="G441" s="143"/>
      <c r="H441" s="71"/>
      <c r="I441" s="143"/>
      <c r="J441" s="71"/>
      <c r="K441" s="71"/>
      <c r="L441" s="71"/>
      <c r="M441" s="72"/>
      <c r="N441" s="198"/>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201"/>
      <c r="AQ441" s="72"/>
      <c r="AR441" s="201"/>
      <c r="AS441" s="72"/>
      <c r="AT441" s="226"/>
      <c r="AU441" s="72"/>
      <c r="AV441" s="230"/>
      <c r="AW441" s="71"/>
      <c r="AX441" s="72"/>
      <c r="AY441" s="201"/>
      <c r="AZ441" s="71"/>
      <c r="BA441" s="227"/>
      <c r="BB441" s="72"/>
      <c r="BC441" s="178"/>
    </row>
    <row r="442" ht="16.5" customHeight="1" outlineLevel="1">
      <c r="A442" s="178"/>
      <c r="B442" s="141"/>
      <c r="C442" s="142"/>
      <c r="D442" s="72"/>
      <c r="E442" s="143"/>
      <c r="F442" s="71"/>
      <c r="G442" s="143"/>
      <c r="H442" s="71"/>
      <c r="I442" s="143"/>
      <c r="J442" s="71"/>
      <c r="K442" s="71"/>
      <c r="L442" s="71"/>
      <c r="M442" s="72"/>
      <c r="N442" s="198"/>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201"/>
      <c r="AQ442" s="72"/>
      <c r="AR442" s="201"/>
      <c r="AS442" s="72"/>
      <c r="AT442" s="226"/>
      <c r="AU442" s="72"/>
      <c r="AV442" s="230"/>
      <c r="AW442" s="71"/>
      <c r="AX442" s="72"/>
      <c r="AY442" s="201"/>
      <c r="AZ442" s="71"/>
      <c r="BA442" s="227"/>
      <c r="BB442" s="72"/>
      <c r="BC442" s="178"/>
    </row>
    <row r="443" ht="16.5" customHeight="1" outlineLevel="1">
      <c r="A443" s="178"/>
      <c r="B443" s="141"/>
      <c r="C443" s="142"/>
      <c r="D443" s="72"/>
      <c r="E443" s="143"/>
      <c r="F443" s="71"/>
      <c r="G443" s="143"/>
      <c r="H443" s="71"/>
      <c r="I443" s="143"/>
      <c r="J443" s="71"/>
      <c r="K443" s="71"/>
      <c r="L443" s="71"/>
      <c r="M443" s="72"/>
      <c r="N443" s="198"/>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201"/>
      <c r="AQ443" s="72"/>
      <c r="AR443" s="201"/>
      <c r="AS443" s="72"/>
      <c r="AT443" s="226"/>
      <c r="AU443" s="72"/>
      <c r="AV443" s="230"/>
      <c r="AW443" s="71"/>
      <c r="AX443" s="72"/>
      <c r="AY443" s="201"/>
      <c r="AZ443" s="71"/>
      <c r="BA443" s="227"/>
      <c r="BB443" s="72"/>
      <c r="BC443" s="178"/>
    </row>
    <row r="444" ht="16.5" customHeight="1" outlineLevel="1">
      <c r="A444" s="178"/>
      <c r="B444" s="141"/>
      <c r="C444" s="142"/>
      <c r="D444" s="72"/>
      <c r="E444" s="143"/>
      <c r="F444" s="71"/>
      <c r="G444" s="143"/>
      <c r="H444" s="71"/>
      <c r="I444" s="143"/>
      <c r="J444" s="71"/>
      <c r="K444" s="71"/>
      <c r="L444" s="71"/>
      <c r="M444" s="72"/>
      <c r="N444" s="198"/>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201"/>
      <c r="AQ444" s="72"/>
      <c r="AR444" s="201"/>
      <c r="AS444" s="72"/>
      <c r="AT444" s="226"/>
      <c r="AU444" s="72"/>
      <c r="AV444" s="230"/>
      <c r="AW444" s="71"/>
      <c r="AX444" s="72"/>
      <c r="AY444" s="201"/>
      <c r="AZ444" s="71"/>
      <c r="BA444" s="227"/>
      <c r="BB444" s="72"/>
      <c r="BC444" s="178"/>
    </row>
    <row r="445" ht="16.5" customHeight="1" outlineLevel="1">
      <c r="A445" s="178"/>
      <c r="B445" s="141"/>
      <c r="C445" s="142"/>
      <c r="D445" s="72"/>
      <c r="E445" s="143"/>
      <c r="F445" s="71"/>
      <c r="G445" s="143"/>
      <c r="H445" s="71"/>
      <c r="I445" s="143"/>
      <c r="J445" s="71"/>
      <c r="K445" s="71"/>
      <c r="L445" s="71"/>
      <c r="M445" s="72"/>
      <c r="N445" s="198"/>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201"/>
      <c r="AQ445" s="72"/>
      <c r="AR445" s="201"/>
      <c r="AS445" s="72"/>
      <c r="AT445" s="226"/>
      <c r="AU445" s="72"/>
      <c r="AV445" s="230"/>
      <c r="AW445" s="71"/>
      <c r="AX445" s="72"/>
      <c r="AY445" s="201"/>
      <c r="AZ445" s="71"/>
      <c r="BA445" s="227"/>
      <c r="BB445" s="72"/>
      <c r="BC445" s="178"/>
    </row>
    <row r="446" ht="16.5" customHeight="1" outlineLevel="1">
      <c r="A446" s="178"/>
      <c r="B446" s="141"/>
      <c r="C446" s="142"/>
      <c r="D446" s="72"/>
      <c r="E446" s="143"/>
      <c r="F446" s="71"/>
      <c r="G446" s="143"/>
      <c r="H446" s="71"/>
      <c r="I446" s="143"/>
      <c r="J446" s="71"/>
      <c r="K446" s="71"/>
      <c r="L446" s="71"/>
      <c r="M446" s="72"/>
      <c r="N446" s="198"/>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201"/>
      <c r="AQ446" s="72"/>
      <c r="AR446" s="201"/>
      <c r="AS446" s="72"/>
      <c r="AT446" s="226"/>
      <c r="AU446" s="72"/>
      <c r="AV446" s="230"/>
      <c r="AW446" s="71"/>
      <c r="AX446" s="72"/>
      <c r="AY446" s="201"/>
      <c r="AZ446" s="71"/>
      <c r="BA446" s="227"/>
      <c r="BB446" s="72"/>
      <c r="BC446" s="178"/>
    </row>
    <row r="447" ht="16.5" customHeight="1" outlineLevel="1">
      <c r="A447" s="178"/>
      <c r="B447" s="141"/>
      <c r="C447" s="142"/>
      <c r="D447" s="72"/>
      <c r="E447" s="143"/>
      <c r="F447" s="71"/>
      <c r="G447" s="143"/>
      <c r="H447" s="71"/>
      <c r="I447" s="143"/>
      <c r="J447" s="71"/>
      <c r="K447" s="71"/>
      <c r="L447" s="71"/>
      <c r="M447" s="72"/>
      <c r="N447" s="198"/>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201"/>
      <c r="AQ447" s="72"/>
      <c r="AR447" s="201"/>
      <c r="AS447" s="72"/>
      <c r="AT447" s="226"/>
      <c r="AU447" s="72"/>
      <c r="AV447" s="230"/>
      <c r="AW447" s="71"/>
      <c r="AX447" s="72"/>
      <c r="AY447" s="201"/>
      <c r="AZ447" s="71"/>
      <c r="BA447" s="227"/>
      <c r="BB447" s="72"/>
      <c r="BC447" s="178"/>
    </row>
    <row r="448" ht="16.5" customHeight="1" outlineLevel="1">
      <c r="A448" s="178"/>
      <c r="B448" s="141"/>
      <c r="C448" s="142"/>
      <c r="D448" s="72"/>
      <c r="E448" s="143"/>
      <c r="F448" s="71"/>
      <c r="G448" s="143"/>
      <c r="H448" s="71"/>
      <c r="I448" s="143"/>
      <c r="J448" s="71"/>
      <c r="K448" s="71"/>
      <c r="L448" s="71"/>
      <c r="M448" s="72"/>
      <c r="N448" s="198"/>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201"/>
      <c r="AQ448" s="72"/>
      <c r="AR448" s="201"/>
      <c r="AS448" s="72"/>
      <c r="AT448" s="226"/>
      <c r="AU448" s="72"/>
      <c r="AV448" s="230"/>
      <c r="AW448" s="71"/>
      <c r="AX448" s="72"/>
      <c r="AY448" s="201"/>
      <c r="AZ448" s="71"/>
      <c r="BA448" s="227"/>
      <c r="BB448" s="72"/>
      <c r="BC448" s="178"/>
    </row>
    <row r="449" ht="16.5" customHeight="1" outlineLevel="1">
      <c r="A449" s="178"/>
      <c r="B449" s="141"/>
      <c r="C449" s="142"/>
      <c r="D449" s="72"/>
      <c r="E449" s="143"/>
      <c r="F449" s="71"/>
      <c r="G449" s="143"/>
      <c r="H449" s="71"/>
      <c r="I449" s="143"/>
      <c r="J449" s="71"/>
      <c r="K449" s="71"/>
      <c r="L449" s="71"/>
      <c r="M449" s="72"/>
      <c r="N449" s="198"/>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201"/>
      <c r="AQ449" s="72"/>
      <c r="AR449" s="201"/>
      <c r="AS449" s="72"/>
      <c r="AT449" s="226"/>
      <c r="AU449" s="72"/>
      <c r="AV449" s="230"/>
      <c r="AW449" s="71"/>
      <c r="AX449" s="72"/>
      <c r="AY449" s="201"/>
      <c r="AZ449" s="71"/>
      <c r="BA449" s="227"/>
      <c r="BB449" s="72"/>
      <c r="BC449" s="178"/>
    </row>
    <row r="450" ht="16.5" customHeight="1" outlineLevel="1">
      <c r="A450" s="178"/>
      <c r="B450" s="141"/>
      <c r="C450" s="142"/>
      <c r="D450" s="72"/>
      <c r="E450" s="143"/>
      <c r="F450" s="71"/>
      <c r="G450" s="143"/>
      <c r="H450" s="71"/>
      <c r="I450" s="143"/>
      <c r="J450" s="71"/>
      <c r="K450" s="71"/>
      <c r="L450" s="71"/>
      <c r="M450" s="72"/>
      <c r="N450" s="198"/>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201"/>
      <c r="AQ450" s="72"/>
      <c r="AR450" s="201"/>
      <c r="AS450" s="72"/>
      <c r="AT450" s="226"/>
      <c r="AU450" s="72"/>
      <c r="AV450" s="230"/>
      <c r="AW450" s="71"/>
      <c r="AX450" s="72"/>
      <c r="AY450" s="201"/>
      <c r="AZ450" s="71"/>
      <c r="BA450" s="227"/>
      <c r="BB450" s="72"/>
      <c r="BC450" s="178"/>
    </row>
    <row r="451" ht="16.5" customHeight="1" outlineLevel="1">
      <c r="A451" s="178"/>
      <c r="B451" s="141"/>
      <c r="C451" s="142"/>
      <c r="D451" s="72"/>
      <c r="E451" s="143"/>
      <c r="F451" s="71"/>
      <c r="G451" s="143"/>
      <c r="H451" s="71"/>
      <c r="I451" s="143"/>
      <c r="J451" s="71"/>
      <c r="K451" s="71"/>
      <c r="L451" s="71"/>
      <c r="M451" s="72"/>
      <c r="N451" s="198"/>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201"/>
      <c r="AQ451" s="72"/>
      <c r="AR451" s="201"/>
      <c r="AS451" s="72"/>
      <c r="AT451" s="226"/>
      <c r="AU451" s="72"/>
      <c r="AV451" s="230"/>
      <c r="AW451" s="71"/>
      <c r="AX451" s="72"/>
      <c r="AY451" s="201"/>
      <c r="AZ451" s="71"/>
      <c r="BA451" s="227"/>
      <c r="BB451" s="72"/>
      <c r="BC451" s="178"/>
    </row>
    <row r="452" ht="16.5" customHeight="1" outlineLevel="1">
      <c r="A452" s="178"/>
      <c r="B452" s="141"/>
      <c r="C452" s="142"/>
      <c r="D452" s="72"/>
      <c r="E452" s="143"/>
      <c r="F452" s="71"/>
      <c r="G452" s="143"/>
      <c r="H452" s="71"/>
      <c r="I452" s="143"/>
      <c r="J452" s="71"/>
      <c r="K452" s="71"/>
      <c r="L452" s="71"/>
      <c r="M452" s="72"/>
      <c r="N452" s="198"/>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201"/>
      <c r="AQ452" s="72"/>
      <c r="AR452" s="201"/>
      <c r="AS452" s="72"/>
      <c r="AT452" s="226"/>
      <c r="AU452" s="72"/>
      <c r="AV452" s="230"/>
      <c r="AW452" s="71"/>
      <c r="AX452" s="72"/>
      <c r="AY452" s="201"/>
      <c r="AZ452" s="71"/>
      <c r="BA452" s="227"/>
      <c r="BB452" s="72"/>
      <c r="BC452" s="178"/>
    </row>
    <row r="453" ht="16.5" customHeight="1" outlineLevel="1">
      <c r="A453" s="178"/>
      <c r="B453" s="141"/>
      <c r="C453" s="142"/>
      <c r="D453" s="72"/>
      <c r="E453" s="143"/>
      <c r="F453" s="71"/>
      <c r="G453" s="143"/>
      <c r="H453" s="71"/>
      <c r="I453" s="143"/>
      <c r="J453" s="71"/>
      <c r="K453" s="71"/>
      <c r="L453" s="71"/>
      <c r="M453" s="72"/>
      <c r="N453" s="198"/>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201"/>
      <c r="AQ453" s="72"/>
      <c r="AR453" s="201"/>
      <c r="AS453" s="72"/>
      <c r="AT453" s="226"/>
      <c r="AU453" s="72"/>
      <c r="AV453" s="230"/>
      <c r="AW453" s="71"/>
      <c r="AX453" s="72"/>
      <c r="AY453" s="201"/>
      <c r="AZ453" s="71"/>
      <c r="BA453" s="227"/>
      <c r="BB453" s="72"/>
      <c r="BC453" s="178"/>
    </row>
    <row r="454" ht="16.5" customHeight="1" outlineLevel="1">
      <c r="A454" s="178"/>
      <c r="B454" s="141"/>
      <c r="C454" s="142"/>
      <c r="D454" s="72"/>
      <c r="E454" s="143"/>
      <c r="F454" s="71"/>
      <c r="G454" s="143"/>
      <c r="H454" s="71"/>
      <c r="I454" s="143"/>
      <c r="J454" s="71"/>
      <c r="K454" s="71"/>
      <c r="L454" s="71"/>
      <c r="M454" s="72"/>
      <c r="N454" s="198"/>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201"/>
      <c r="AQ454" s="72"/>
      <c r="AR454" s="201"/>
      <c r="AS454" s="72"/>
      <c r="AT454" s="226"/>
      <c r="AU454" s="72"/>
      <c r="AV454" s="230"/>
      <c r="AW454" s="71"/>
      <c r="AX454" s="72"/>
      <c r="AY454" s="201"/>
      <c r="AZ454" s="71"/>
      <c r="BA454" s="227"/>
      <c r="BB454" s="72"/>
      <c r="BC454" s="178"/>
    </row>
    <row r="455" ht="16.5" customHeight="1" outlineLevel="1">
      <c r="A455" s="178"/>
      <c r="B455" s="141"/>
      <c r="C455" s="142"/>
      <c r="D455" s="72"/>
      <c r="E455" s="143"/>
      <c r="F455" s="71"/>
      <c r="G455" s="143"/>
      <c r="H455" s="71"/>
      <c r="I455" s="143"/>
      <c r="J455" s="71"/>
      <c r="K455" s="71"/>
      <c r="L455" s="71"/>
      <c r="M455" s="72"/>
      <c r="N455" s="198"/>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201"/>
      <c r="AQ455" s="72"/>
      <c r="AR455" s="201"/>
      <c r="AS455" s="72"/>
      <c r="AT455" s="226"/>
      <c r="AU455" s="72"/>
      <c r="AV455" s="230"/>
      <c r="AW455" s="71"/>
      <c r="AX455" s="72"/>
      <c r="AY455" s="201"/>
      <c r="AZ455" s="71"/>
      <c r="BA455" s="227"/>
      <c r="BB455" s="72"/>
      <c r="BC455" s="178"/>
    </row>
    <row r="456" ht="16.5" customHeight="1" outlineLevel="1">
      <c r="A456" s="178"/>
      <c r="B456" s="141"/>
      <c r="C456" s="142"/>
      <c r="D456" s="72"/>
      <c r="E456" s="143"/>
      <c r="F456" s="71"/>
      <c r="G456" s="143"/>
      <c r="H456" s="71"/>
      <c r="I456" s="143"/>
      <c r="J456" s="71"/>
      <c r="K456" s="71"/>
      <c r="L456" s="71"/>
      <c r="M456" s="72"/>
      <c r="N456" s="198"/>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201"/>
      <c r="AQ456" s="72"/>
      <c r="AR456" s="201"/>
      <c r="AS456" s="72"/>
      <c r="AT456" s="226"/>
      <c r="AU456" s="72"/>
      <c r="AV456" s="230"/>
      <c r="AW456" s="71"/>
      <c r="AX456" s="72"/>
      <c r="AY456" s="201"/>
      <c r="AZ456" s="71"/>
      <c r="BA456" s="227"/>
      <c r="BB456" s="72"/>
      <c r="BC456" s="178"/>
    </row>
    <row r="457" ht="16.5" customHeight="1" outlineLevel="1">
      <c r="A457" s="178"/>
      <c r="B457" s="141"/>
      <c r="C457" s="142"/>
      <c r="D457" s="72"/>
      <c r="E457" s="143"/>
      <c r="F457" s="71"/>
      <c r="G457" s="143"/>
      <c r="H457" s="71"/>
      <c r="I457" s="143"/>
      <c r="J457" s="71"/>
      <c r="K457" s="71"/>
      <c r="L457" s="71"/>
      <c r="M457" s="72"/>
      <c r="N457" s="198"/>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201"/>
      <c r="AQ457" s="72"/>
      <c r="AR457" s="201"/>
      <c r="AS457" s="72"/>
      <c r="AT457" s="226"/>
      <c r="AU457" s="72"/>
      <c r="AV457" s="230"/>
      <c r="AW457" s="71"/>
      <c r="AX457" s="72"/>
      <c r="AY457" s="201"/>
      <c r="AZ457" s="71"/>
      <c r="BA457" s="227"/>
      <c r="BB457" s="72"/>
      <c r="BC457" s="178"/>
    </row>
    <row r="458" ht="16.5" customHeight="1" outlineLevel="1">
      <c r="A458" s="178"/>
      <c r="B458" s="141"/>
      <c r="C458" s="142"/>
      <c r="D458" s="72"/>
      <c r="E458" s="143"/>
      <c r="F458" s="71"/>
      <c r="G458" s="143"/>
      <c r="H458" s="71"/>
      <c r="I458" s="143"/>
      <c r="J458" s="71"/>
      <c r="K458" s="71"/>
      <c r="L458" s="71"/>
      <c r="M458" s="72"/>
      <c r="N458" s="198"/>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201"/>
      <c r="AQ458" s="72"/>
      <c r="AR458" s="201"/>
      <c r="AS458" s="72"/>
      <c r="AT458" s="226"/>
      <c r="AU458" s="72"/>
      <c r="AV458" s="230"/>
      <c r="AW458" s="71"/>
      <c r="AX458" s="72"/>
      <c r="AY458" s="201"/>
      <c r="AZ458" s="71"/>
      <c r="BA458" s="227"/>
      <c r="BB458" s="72"/>
      <c r="BC458" s="178"/>
    </row>
    <row r="459" ht="16.5" customHeight="1" outlineLevel="1">
      <c r="A459" s="178"/>
      <c r="B459" s="141"/>
      <c r="C459" s="142"/>
      <c r="D459" s="72"/>
      <c r="E459" s="143"/>
      <c r="F459" s="71"/>
      <c r="G459" s="143"/>
      <c r="H459" s="71"/>
      <c r="I459" s="143"/>
      <c r="J459" s="71"/>
      <c r="K459" s="71"/>
      <c r="L459" s="71"/>
      <c r="M459" s="72"/>
      <c r="N459" s="198"/>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201"/>
      <c r="AQ459" s="72"/>
      <c r="AR459" s="201"/>
      <c r="AS459" s="72"/>
      <c r="AT459" s="226"/>
      <c r="AU459" s="72"/>
      <c r="AV459" s="230"/>
      <c r="AW459" s="71"/>
      <c r="AX459" s="72"/>
      <c r="AY459" s="201"/>
      <c r="AZ459" s="71"/>
      <c r="BA459" s="227"/>
      <c r="BB459" s="72"/>
      <c r="BC459" s="178"/>
    </row>
    <row r="460" ht="16.5" customHeight="1" outlineLevel="1">
      <c r="A460" s="178"/>
      <c r="B460" s="141"/>
      <c r="C460" s="142"/>
      <c r="D460" s="72"/>
      <c r="E460" s="143"/>
      <c r="F460" s="71"/>
      <c r="G460" s="143"/>
      <c r="H460" s="71"/>
      <c r="I460" s="143"/>
      <c r="J460" s="71"/>
      <c r="K460" s="71"/>
      <c r="L460" s="71"/>
      <c r="M460" s="72"/>
      <c r="N460" s="198"/>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201"/>
      <c r="AQ460" s="72"/>
      <c r="AR460" s="201"/>
      <c r="AS460" s="72"/>
      <c r="AT460" s="226"/>
      <c r="AU460" s="72"/>
      <c r="AV460" s="230"/>
      <c r="AW460" s="71"/>
      <c r="AX460" s="72"/>
      <c r="AY460" s="201"/>
      <c r="AZ460" s="71"/>
      <c r="BA460" s="227"/>
      <c r="BB460" s="72"/>
      <c r="BC460" s="178"/>
    </row>
    <row r="461" ht="16.5" customHeight="1" outlineLevel="1">
      <c r="A461" s="178"/>
      <c r="B461" s="141"/>
      <c r="C461" s="142"/>
      <c r="D461" s="72"/>
      <c r="E461" s="143"/>
      <c r="F461" s="71"/>
      <c r="G461" s="143"/>
      <c r="H461" s="71"/>
      <c r="I461" s="143"/>
      <c r="J461" s="71"/>
      <c r="K461" s="71"/>
      <c r="L461" s="71"/>
      <c r="M461" s="72"/>
      <c r="N461" s="198"/>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201"/>
      <c r="AQ461" s="72"/>
      <c r="AR461" s="201"/>
      <c r="AS461" s="72"/>
      <c r="AT461" s="226"/>
      <c r="AU461" s="72"/>
      <c r="AV461" s="230"/>
      <c r="AW461" s="71"/>
      <c r="AX461" s="72"/>
      <c r="AY461" s="201"/>
      <c r="AZ461" s="71"/>
      <c r="BA461" s="227"/>
      <c r="BB461" s="72"/>
      <c r="BC461" s="178"/>
    </row>
    <row r="462" ht="16.5" customHeight="1" outlineLevel="1">
      <c r="A462" s="178"/>
      <c r="B462" s="141"/>
      <c r="C462" s="142"/>
      <c r="D462" s="72"/>
      <c r="E462" s="143"/>
      <c r="F462" s="71"/>
      <c r="G462" s="143"/>
      <c r="H462" s="71"/>
      <c r="I462" s="143"/>
      <c r="J462" s="71"/>
      <c r="K462" s="71"/>
      <c r="L462" s="71"/>
      <c r="M462" s="72"/>
      <c r="N462" s="198"/>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201"/>
      <c r="AQ462" s="72"/>
      <c r="AR462" s="201"/>
      <c r="AS462" s="72"/>
      <c r="AT462" s="226"/>
      <c r="AU462" s="72"/>
      <c r="AV462" s="230"/>
      <c r="AW462" s="71"/>
      <c r="AX462" s="72"/>
      <c r="AY462" s="201"/>
      <c r="AZ462" s="71"/>
      <c r="BA462" s="227"/>
      <c r="BB462" s="72"/>
      <c r="BC462" s="178"/>
    </row>
    <row r="463" ht="16.5" customHeight="1" outlineLevel="1">
      <c r="A463" s="178"/>
      <c r="B463" s="141"/>
      <c r="C463" s="142"/>
      <c r="D463" s="72"/>
      <c r="E463" s="143"/>
      <c r="F463" s="71"/>
      <c r="G463" s="143"/>
      <c r="H463" s="71"/>
      <c r="I463" s="143"/>
      <c r="J463" s="71"/>
      <c r="K463" s="71"/>
      <c r="L463" s="71"/>
      <c r="M463" s="72"/>
      <c r="N463" s="198"/>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201"/>
      <c r="AQ463" s="72"/>
      <c r="AR463" s="201"/>
      <c r="AS463" s="72"/>
      <c r="AT463" s="226"/>
      <c r="AU463" s="72"/>
      <c r="AV463" s="230"/>
      <c r="AW463" s="71"/>
      <c r="AX463" s="72"/>
      <c r="AY463" s="201"/>
      <c r="AZ463" s="71"/>
      <c r="BA463" s="227"/>
      <c r="BB463" s="72"/>
      <c r="BC463" s="178"/>
    </row>
    <row r="464" ht="16.5" customHeight="1" outlineLevel="1">
      <c r="A464" s="178"/>
      <c r="B464" s="141"/>
      <c r="C464" s="142"/>
      <c r="D464" s="72"/>
      <c r="E464" s="143"/>
      <c r="F464" s="71"/>
      <c r="G464" s="143"/>
      <c r="H464" s="71"/>
      <c r="I464" s="143"/>
      <c r="J464" s="71"/>
      <c r="K464" s="71"/>
      <c r="L464" s="71"/>
      <c r="M464" s="72"/>
      <c r="N464" s="198"/>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201"/>
      <c r="AQ464" s="72"/>
      <c r="AR464" s="201"/>
      <c r="AS464" s="72"/>
      <c r="AT464" s="226"/>
      <c r="AU464" s="72"/>
      <c r="AV464" s="230"/>
      <c r="AW464" s="71"/>
      <c r="AX464" s="72"/>
      <c r="AY464" s="201"/>
      <c r="AZ464" s="71"/>
      <c r="BA464" s="227"/>
      <c r="BB464" s="72"/>
      <c r="BC464" s="178"/>
    </row>
    <row r="465" ht="16.5" customHeight="1" outlineLevel="1">
      <c r="A465" s="178"/>
      <c r="B465" s="141"/>
      <c r="C465" s="142"/>
      <c r="D465" s="72"/>
      <c r="E465" s="143"/>
      <c r="F465" s="71"/>
      <c r="G465" s="143"/>
      <c r="H465" s="71"/>
      <c r="I465" s="143"/>
      <c r="J465" s="71"/>
      <c r="K465" s="71"/>
      <c r="L465" s="71"/>
      <c r="M465" s="72"/>
      <c r="N465" s="198"/>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201"/>
      <c r="AQ465" s="72"/>
      <c r="AR465" s="201"/>
      <c r="AS465" s="72"/>
      <c r="AT465" s="226"/>
      <c r="AU465" s="72"/>
      <c r="AV465" s="230"/>
      <c r="AW465" s="71"/>
      <c r="AX465" s="72"/>
      <c r="AY465" s="201"/>
      <c r="AZ465" s="71"/>
      <c r="BA465" s="227"/>
      <c r="BB465" s="72"/>
      <c r="BC465" s="178"/>
    </row>
    <row r="466" ht="16.5" customHeight="1" outlineLevel="1">
      <c r="A466" s="178"/>
      <c r="B466" s="141"/>
      <c r="C466" s="142"/>
      <c r="D466" s="72"/>
      <c r="E466" s="143"/>
      <c r="F466" s="71"/>
      <c r="G466" s="143"/>
      <c r="H466" s="71"/>
      <c r="I466" s="143"/>
      <c r="J466" s="71"/>
      <c r="K466" s="71"/>
      <c r="L466" s="71"/>
      <c r="M466" s="72"/>
      <c r="N466" s="198"/>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201"/>
      <c r="AQ466" s="72"/>
      <c r="AR466" s="201"/>
      <c r="AS466" s="72"/>
      <c r="AT466" s="226"/>
      <c r="AU466" s="72"/>
      <c r="AV466" s="230"/>
      <c r="AW466" s="71"/>
      <c r="AX466" s="72"/>
      <c r="AY466" s="201"/>
      <c r="AZ466" s="71"/>
      <c r="BA466" s="227"/>
      <c r="BB466" s="72"/>
      <c r="BC466" s="178"/>
    </row>
    <row r="467" ht="16.5" customHeight="1" outlineLevel="1">
      <c r="A467" s="178"/>
      <c r="B467" s="141"/>
      <c r="C467" s="142"/>
      <c r="D467" s="72"/>
      <c r="E467" s="143"/>
      <c r="F467" s="71"/>
      <c r="G467" s="143"/>
      <c r="H467" s="71"/>
      <c r="I467" s="143"/>
      <c r="J467" s="71"/>
      <c r="K467" s="71"/>
      <c r="L467" s="71"/>
      <c r="M467" s="72"/>
      <c r="N467" s="198"/>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201"/>
      <c r="AQ467" s="72"/>
      <c r="AR467" s="201"/>
      <c r="AS467" s="72"/>
      <c r="AT467" s="226"/>
      <c r="AU467" s="72"/>
      <c r="AV467" s="230"/>
      <c r="AW467" s="71"/>
      <c r="AX467" s="72"/>
      <c r="AY467" s="201"/>
      <c r="AZ467" s="71"/>
      <c r="BA467" s="227"/>
      <c r="BB467" s="72"/>
      <c r="BC467" s="178"/>
    </row>
    <row r="468" ht="16.5" customHeight="1" outlineLevel="1">
      <c r="A468" s="178"/>
      <c r="B468" s="141"/>
      <c r="C468" s="142"/>
      <c r="D468" s="72"/>
      <c r="E468" s="143"/>
      <c r="F468" s="71"/>
      <c r="G468" s="143"/>
      <c r="H468" s="71"/>
      <c r="I468" s="143"/>
      <c r="J468" s="71"/>
      <c r="K468" s="71"/>
      <c r="L468" s="71"/>
      <c r="M468" s="72"/>
      <c r="N468" s="198"/>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201"/>
      <c r="AQ468" s="72"/>
      <c r="AR468" s="201"/>
      <c r="AS468" s="72"/>
      <c r="AT468" s="226"/>
      <c r="AU468" s="72"/>
      <c r="AV468" s="230"/>
      <c r="AW468" s="71"/>
      <c r="AX468" s="72"/>
      <c r="AY468" s="201"/>
      <c r="AZ468" s="71"/>
      <c r="BA468" s="227"/>
      <c r="BB468" s="72"/>
      <c r="BC468" s="178"/>
    </row>
    <row r="469" ht="16.5" customHeight="1" outlineLevel="1">
      <c r="A469" s="178"/>
      <c r="B469" s="141"/>
      <c r="C469" s="142"/>
      <c r="D469" s="72"/>
      <c r="E469" s="143"/>
      <c r="F469" s="71"/>
      <c r="G469" s="143"/>
      <c r="H469" s="71"/>
      <c r="I469" s="143"/>
      <c r="J469" s="71"/>
      <c r="K469" s="71"/>
      <c r="L469" s="71"/>
      <c r="M469" s="72"/>
      <c r="N469" s="198"/>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201"/>
      <c r="AQ469" s="72"/>
      <c r="AR469" s="201"/>
      <c r="AS469" s="72"/>
      <c r="AT469" s="226"/>
      <c r="AU469" s="72"/>
      <c r="AV469" s="230"/>
      <c r="AW469" s="71"/>
      <c r="AX469" s="72"/>
      <c r="AY469" s="201"/>
      <c r="AZ469" s="71"/>
      <c r="BA469" s="227"/>
      <c r="BB469" s="72"/>
      <c r="BC469" s="178"/>
    </row>
    <row r="470" ht="16.5" customHeight="1" outlineLevel="1">
      <c r="A470" s="178"/>
      <c r="B470" s="141"/>
      <c r="C470" s="142"/>
      <c r="D470" s="72"/>
      <c r="E470" s="143"/>
      <c r="F470" s="71"/>
      <c r="G470" s="143"/>
      <c r="H470" s="71"/>
      <c r="I470" s="143"/>
      <c r="J470" s="71"/>
      <c r="K470" s="71"/>
      <c r="L470" s="71"/>
      <c r="M470" s="72"/>
      <c r="N470" s="198"/>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201"/>
      <c r="AQ470" s="72"/>
      <c r="AR470" s="201"/>
      <c r="AS470" s="72"/>
      <c r="AT470" s="226"/>
      <c r="AU470" s="72"/>
      <c r="AV470" s="230"/>
      <c r="AW470" s="71"/>
      <c r="AX470" s="72"/>
      <c r="AY470" s="201"/>
      <c r="AZ470" s="71"/>
      <c r="BA470" s="227"/>
      <c r="BB470" s="72"/>
      <c r="BC470" s="178"/>
    </row>
    <row r="471" ht="16.5" customHeight="1" outlineLevel="1">
      <c r="A471" s="178"/>
      <c r="B471" s="141"/>
      <c r="C471" s="142"/>
      <c r="D471" s="72"/>
      <c r="E471" s="143"/>
      <c r="F471" s="71"/>
      <c r="G471" s="143"/>
      <c r="H471" s="71"/>
      <c r="I471" s="143"/>
      <c r="J471" s="71"/>
      <c r="K471" s="71"/>
      <c r="L471" s="71"/>
      <c r="M471" s="72"/>
      <c r="N471" s="198"/>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201"/>
      <c r="AQ471" s="72"/>
      <c r="AR471" s="201"/>
      <c r="AS471" s="72"/>
      <c r="AT471" s="226"/>
      <c r="AU471" s="72"/>
      <c r="AV471" s="230"/>
      <c r="AW471" s="71"/>
      <c r="AX471" s="72"/>
      <c r="AY471" s="201"/>
      <c r="AZ471" s="71"/>
      <c r="BA471" s="227"/>
      <c r="BB471" s="72"/>
      <c r="BC471" s="178"/>
    </row>
    <row r="472" ht="16.5" customHeight="1" outlineLevel="1">
      <c r="A472" s="178"/>
      <c r="B472" s="141"/>
      <c r="C472" s="142"/>
      <c r="D472" s="72"/>
      <c r="E472" s="143"/>
      <c r="F472" s="71"/>
      <c r="G472" s="143"/>
      <c r="H472" s="71"/>
      <c r="I472" s="143"/>
      <c r="J472" s="71"/>
      <c r="K472" s="71"/>
      <c r="L472" s="71"/>
      <c r="M472" s="72"/>
      <c r="N472" s="198"/>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201"/>
      <c r="AQ472" s="72"/>
      <c r="AR472" s="201"/>
      <c r="AS472" s="72"/>
      <c r="AT472" s="226"/>
      <c r="AU472" s="72"/>
      <c r="AV472" s="230"/>
      <c r="AW472" s="71"/>
      <c r="AX472" s="72"/>
      <c r="AY472" s="201"/>
      <c r="AZ472" s="71"/>
      <c r="BA472" s="227"/>
      <c r="BB472" s="72"/>
      <c r="BC472" s="178"/>
    </row>
    <row r="473" ht="16.5" customHeight="1" outlineLevel="1">
      <c r="A473" s="178"/>
      <c r="B473" s="141"/>
      <c r="C473" s="142"/>
      <c r="D473" s="72"/>
      <c r="E473" s="143"/>
      <c r="F473" s="71"/>
      <c r="G473" s="143"/>
      <c r="H473" s="71"/>
      <c r="I473" s="143"/>
      <c r="J473" s="71"/>
      <c r="K473" s="71"/>
      <c r="L473" s="71"/>
      <c r="M473" s="72"/>
      <c r="N473" s="198"/>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201"/>
      <c r="AQ473" s="72"/>
      <c r="AR473" s="201"/>
      <c r="AS473" s="72"/>
      <c r="AT473" s="226"/>
      <c r="AU473" s="72"/>
      <c r="AV473" s="230"/>
      <c r="AW473" s="71"/>
      <c r="AX473" s="72"/>
      <c r="AY473" s="201"/>
      <c r="AZ473" s="71"/>
      <c r="BA473" s="227"/>
      <c r="BB473" s="72"/>
      <c r="BC473" s="178"/>
    </row>
    <row r="474" ht="16.5" customHeight="1" outlineLevel="1">
      <c r="A474" s="178"/>
      <c r="B474" s="141"/>
      <c r="C474" s="142"/>
      <c r="D474" s="72"/>
      <c r="E474" s="143"/>
      <c r="F474" s="71"/>
      <c r="G474" s="143"/>
      <c r="H474" s="71"/>
      <c r="I474" s="143"/>
      <c r="J474" s="71"/>
      <c r="K474" s="71"/>
      <c r="L474" s="71"/>
      <c r="M474" s="72"/>
      <c r="N474" s="198"/>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201"/>
      <c r="AQ474" s="72"/>
      <c r="AR474" s="201"/>
      <c r="AS474" s="72"/>
      <c r="AT474" s="226"/>
      <c r="AU474" s="72"/>
      <c r="AV474" s="230"/>
      <c r="AW474" s="71"/>
      <c r="AX474" s="72"/>
      <c r="AY474" s="201"/>
      <c r="AZ474" s="71"/>
      <c r="BA474" s="227"/>
      <c r="BB474" s="72"/>
      <c r="BC474" s="178"/>
    </row>
    <row r="475" ht="16.5" customHeight="1" outlineLevel="1">
      <c r="A475" s="178"/>
      <c r="B475" s="141"/>
      <c r="C475" s="142"/>
      <c r="D475" s="72"/>
      <c r="E475" s="143"/>
      <c r="F475" s="71"/>
      <c r="G475" s="143"/>
      <c r="H475" s="71"/>
      <c r="I475" s="143"/>
      <c r="J475" s="71"/>
      <c r="K475" s="71"/>
      <c r="L475" s="71"/>
      <c r="M475" s="72"/>
      <c r="N475" s="198"/>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201"/>
      <c r="AQ475" s="72"/>
      <c r="AR475" s="201"/>
      <c r="AS475" s="72"/>
      <c r="AT475" s="226"/>
      <c r="AU475" s="72"/>
      <c r="AV475" s="230"/>
      <c r="AW475" s="71"/>
      <c r="AX475" s="72"/>
      <c r="AY475" s="201"/>
      <c r="AZ475" s="71"/>
      <c r="BA475" s="227"/>
      <c r="BB475" s="72"/>
      <c r="BC475" s="178"/>
    </row>
    <row r="476" ht="16.5" customHeight="1" outlineLevel="1">
      <c r="A476" s="178"/>
      <c r="B476" s="141"/>
      <c r="C476" s="142"/>
      <c r="D476" s="72"/>
      <c r="E476" s="143"/>
      <c r="F476" s="71"/>
      <c r="G476" s="143"/>
      <c r="H476" s="71"/>
      <c r="I476" s="143"/>
      <c r="J476" s="71"/>
      <c r="K476" s="71"/>
      <c r="L476" s="71"/>
      <c r="M476" s="72"/>
      <c r="N476" s="198"/>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201"/>
      <c r="AQ476" s="72"/>
      <c r="AR476" s="201"/>
      <c r="AS476" s="72"/>
      <c r="AT476" s="226"/>
      <c r="AU476" s="72"/>
      <c r="AV476" s="230"/>
      <c r="AW476" s="71"/>
      <c r="AX476" s="72"/>
      <c r="AY476" s="201"/>
      <c r="AZ476" s="71"/>
      <c r="BA476" s="227"/>
      <c r="BB476" s="72"/>
      <c r="BC476" s="178"/>
    </row>
    <row r="477" ht="16.5" customHeight="1" outlineLevel="1">
      <c r="A477" s="178"/>
      <c r="B477" s="141"/>
      <c r="C477" s="142"/>
      <c r="D477" s="72"/>
      <c r="E477" s="143"/>
      <c r="F477" s="71"/>
      <c r="G477" s="143"/>
      <c r="H477" s="71"/>
      <c r="I477" s="143"/>
      <c r="J477" s="71"/>
      <c r="K477" s="71"/>
      <c r="L477" s="71"/>
      <c r="M477" s="72"/>
      <c r="N477" s="198"/>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201"/>
      <c r="AQ477" s="72"/>
      <c r="AR477" s="201"/>
      <c r="AS477" s="72"/>
      <c r="AT477" s="226"/>
      <c r="AU477" s="72"/>
      <c r="AV477" s="230"/>
      <c r="AW477" s="71"/>
      <c r="AX477" s="72"/>
      <c r="AY477" s="201"/>
      <c r="AZ477" s="71"/>
      <c r="BA477" s="227"/>
      <c r="BB477" s="72"/>
      <c r="BC477" s="178"/>
    </row>
    <row r="478" ht="16.5" customHeight="1" outlineLevel="1">
      <c r="A478" s="178"/>
      <c r="B478" s="141"/>
      <c r="C478" s="142"/>
      <c r="D478" s="72"/>
      <c r="E478" s="143"/>
      <c r="F478" s="71"/>
      <c r="G478" s="143"/>
      <c r="H478" s="71"/>
      <c r="I478" s="143"/>
      <c r="J478" s="71"/>
      <c r="K478" s="71"/>
      <c r="L478" s="71"/>
      <c r="M478" s="72"/>
      <c r="N478" s="198"/>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201"/>
      <c r="AQ478" s="72"/>
      <c r="AR478" s="201"/>
      <c r="AS478" s="72"/>
      <c r="AT478" s="226"/>
      <c r="AU478" s="72"/>
      <c r="AV478" s="230"/>
      <c r="AW478" s="71"/>
      <c r="AX478" s="72"/>
      <c r="AY478" s="201"/>
      <c r="AZ478" s="71"/>
      <c r="BA478" s="227"/>
      <c r="BB478" s="72"/>
      <c r="BC478" s="178"/>
    </row>
    <row r="479" ht="16.5" customHeight="1" outlineLevel="1">
      <c r="A479" s="178"/>
      <c r="B479" s="141"/>
      <c r="C479" s="142"/>
      <c r="D479" s="72"/>
      <c r="E479" s="143"/>
      <c r="F479" s="71"/>
      <c r="G479" s="143"/>
      <c r="H479" s="71"/>
      <c r="I479" s="143"/>
      <c r="J479" s="71"/>
      <c r="K479" s="71"/>
      <c r="L479" s="71"/>
      <c r="M479" s="72"/>
      <c r="N479" s="198"/>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201"/>
      <c r="AQ479" s="72"/>
      <c r="AR479" s="201"/>
      <c r="AS479" s="72"/>
      <c r="AT479" s="226"/>
      <c r="AU479" s="72"/>
      <c r="AV479" s="230"/>
      <c r="AW479" s="71"/>
      <c r="AX479" s="72"/>
      <c r="AY479" s="201"/>
      <c r="AZ479" s="71"/>
      <c r="BA479" s="227"/>
      <c r="BB479" s="72"/>
      <c r="BC479" s="178"/>
    </row>
    <row r="480" ht="16.5" customHeight="1" outlineLevel="1">
      <c r="A480" s="178"/>
      <c r="B480" s="141"/>
      <c r="C480" s="142"/>
      <c r="D480" s="72"/>
      <c r="E480" s="143"/>
      <c r="F480" s="71"/>
      <c r="G480" s="143"/>
      <c r="H480" s="71"/>
      <c r="I480" s="143"/>
      <c r="J480" s="71"/>
      <c r="K480" s="71"/>
      <c r="L480" s="71"/>
      <c r="M480" s="72"/>
      <c r="N480" s="198"/>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201"/>
      <c r="AQ480" s="72"/>
      <c r="AR480" s="201"/>
      <c r="AS480" s="72"/>
      <c r="AT480" s="226"/>
      <c r="AU480" s="72"/>
      <c r="AV480" s="230"/>
      <c r="AW480" s="71"/>
      <c r="AX480" s="72"/>
      <c r="AY480" s="201"/>
      <c r="AZ480" s="71"/>
      <c r="BA480" s="227"/>
      <c r="BB480" s="72"/>
      <c r="BC480" s="178"/>
    </row>
    <row r="481" ht="16.5" customHeight="1" outlineLevel="1">
      <c r="A481" s="178"/>
      <c r="B481" s="141"/>
      <c r="C481" s="142"/>
      <c r="D481" s="72"/>
      <c r="E481" s="143"/>
      <c r="F481" s="71"/>
      <c r="G481" s="143"/>
      <c r="H481" s="71"/>
      <c r="I481" s="143"/>
      <c r="J481" s="71"/>
      <c r="K481" s="71"/>
      <c r="L481" s="71"/>
      <c r="M481" s="72"/>
      <c r="N481" s="198"/>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201"/>
      <c r="AQ481" s="72"/>
      <c r="AR481" s="201"/>
      <c r="AS481" s="72"/>
      <c r="AT481" s="226"/>
      <c r="AU481" s="72"/>
      <c r="AV481" s="230"/>
      <c r="AW481" s="71"/>
      <c r="AX481" s="72"/>
      <c r="AY481" s="201"/>
      <c r="AZ481" s="71"/>
      <c r="BA481" s="227"/>
      <c r="BB481" s="72"/>
      <c r="BC481" s="178"/>
    </row>
    <row r="482" ht="16.5" customHeight="1" outlineLevel="1">
      <c r="A482" s="178"/>
      <c r="B482" s="141"/>
      <c r="C482" s="142"/>
      <c r="D482" s="72"/>
      <c r="E482" s="143"/>
      <c r="F482" s="71"/>
      <c r="G482" s="143"/>
      <c r="H482" s="71"/>
      <c r="I482" s="143"/>
      <c r="J482" s="71"/>
      <c r="K482" s="71"/>
      <c r="L482" s="71"/>
      <c r="M482" s="72"/>
      <c r="N482" s="198"/>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201"/>
      <c r="AQ482" s="72"/>
      <c r="AR482" s="201"/>
      <c r="AS482" s="72"/>
      <c r="AT482" s="226"/>
      <c r="AU482" s="72"/>
      <c r="AV482" s="230"/>
      <c r="AW482" s="71"/>
      <c r="AX482" s="72"/>
      <c r="AY482" s="201"/>
      <c r="AZ482" s="71"/>
      <c r="BA482" s="227"/>
      <c r="BB482" s="72"/>
      <c r="BC482" s="178"/>
    </row>
    <row r="483" ht="16.5" customHeight="1" outlineLevel="1">
      <c r="A483" s="178"/>
      <c r="B483" s="141"/>
      <c r="C483" s="142"/>
      <c r="D483" s="72"/>
      <c r="E483" s="143"/>
      <c r="F483" s="71"/>
      <c r="G483" s="143"/>
      <c r="H483" s="71"/>
      <c r="I483" s="143"/>
      <c r="J483" s="71"/>
      <c r="K483" s="71"/>
      <c r="L483" s="71"/>
      <c r="M483" s="72"/>
      <c r="N483" s="198"/>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201"/>
      <c r="AQ483" s="72"/>
      <c r="AR483" s="201"/>
      <c r="AS483" s="72"/>
      <c r="AT483" s="226"/>
      <c r="AU483" s="72"/>
      <c r="AV483" s="230"/>
      <c r="AW483" s="71"/>
      <c r="AX483" s="72"/>
      <c r="AY483" s="201"/>
      <c r="AZ483" s="71"/>
      <c r="BA483" s="227"/>
      <c r="BB483" s="72"/>
      <c r="BC483" s="178"/>
    </row>
    <row r="484" ht="16.5" customHeight="1" outlineLevel="1">
      <c r="A484" s="178"/>
      <c r="B484" s="141"/>
      <c r="C484" s="142"/>
      <c r="D484" s="72"/>
      <c r="E484" s="143"/>
      <c r="F484" s="71"/>
      <c r="G484" s="143"/>
      <c r="H484" s="71"/>
      <c r="I484" s="143"/>
      <c r="J484" s="71"/>
      <c r="K484" s="71"/>
      <c r="L484" s="71"/>
      <c r="M484" s="72"/>
      <c r="N484" s="198"/>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201"/>
      <c r="AQ484" s="72"/>
      <c r="AR484" s="201"/>
      <c r="AS484" s="72"/>
      <c r="AT484" s="226"/>
      <c r="AU484" s="72"/>
      <c r="AV484" s="230"/>
      <c r="AW484" s="71"/>
      <c r="AX484" s="72"/>
      <c r="AY484" s="201"/>
      <c r="AZ484" s="71"/>
      <c r="BA484" s="227"/>
      <c r="BB484" s="72"/>
      <c r="BC484" s="178"/>
    </row>
    <row r="485" ht="16.5" customHeight="1" outlineLevel="1">
      <c r="A485" s="178"/>
      <c r="B485" s="141"/>
      <c r="C485" s="142"/>
      <c r="D485" s="72"/>
      <c r="E485" s="143"/>
      <c r="F485" s="71"/>
      <c r="G485" s="143"/>
      <c r="H485" s="71"/>
      <c r="I485" s="143"/>
      <c r="J485" s="71"/>
      <c r="K485" s="71"/>
      <c r="L485" s="71"/>
      <c r="M485" s="72"/>
      <c r="N485" s="198"/>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201"/>
      <c r="AQ485" s="72"/>
      <c r="AR485" s="201"/>
      <c r="AS485" s="72"/>
      <c r="AT485" s="226"/>
      <c r="AU485" s="72"/>
      <c r="AV485" s="230"/>
      <c r="AW485" s="71"/>
      <c r="AX485" s="72"/>
      <c r="AY485" s="201"/>
      <c r="AZ485" s="71"/>
      <c r="BA485" s="227"/>
      <c r="BB485" s="72"/>
      <c r="BC485" s="178"/>
    </row>
    <row r="486" ht="16.5" customHeight="1" outlineLevel="1">
      <c r="A486" s="178"/>
      <c r="B486" s="141"/>
      <c r="C486" s="142"/>
      <c r="D486" s="72"/>
      <c r="E486" s="143"/>
      <c r="F486" s="71"/>
      <c r="G486" s="143"/>
      <c r="H486" s="71"/>
      <c r="I486" s="143"/>
      <c r="J486" s="71"/>
      <c r="K486" s="71"/>
      <c r="L486" s="71"/>
      <c r="M486" s="72"/>
      <c r="N486" s="198"/>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201"/>
      <c r="AQ486" s="72"/>
      <c r="AR486" s="201"/>
      <c r="AS486" s="72"/>
      <c r="AT486" s="226"/>
      <c r="AU486" s="72"/>
      <c r="AV486" s="230"/>
      <c r="AW486" s="71"/>
      <c r="AX486" s="72"/>
      <c r="AY486" s="201"/>
      <c r="AZ486" s="71"/>
      <c r="BA486" s="227"/>
      <c r="BB486" s="72"/>
      <c r="BC486" s="178"/>
    </row>
    <row r="487" ht="16.5" customHeight="1" outlineLevel="1">
      <c r="A487" s="178"/>
      <c r="B487" s="141"/>
      <c r="C487" s="142"/>
      <c r="D487" s="72"/>
      <c r="E487" s="143"/>
      <c r="F487" s="71"/>
      <c r="G487" s="143"/>
      <c r="H487" s="71"/>
      <c r="I487" s="143"/>
      <c r="J487" s="71"/>
      <c r="K487" s="71"/>
      <c r="L487" s="71"/>
      <c r="M487" s="72"/>
      <c r="N487" s="198"/>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201"/>
      <c r="AQ487" s="72"/>
      <c r="AR487" s="201"/>
      <c r="AS487" s="72"/>
      <c r="AT487" s="226"/>
      <c r="AU487" s="72"/>
      <c r="AV487" s="230"/>
      <c r="AW487" s="71"/>
      <c r="AX487" s="72"/>
      <c r="AY487" s="201"/>
      <c r="AZ487" s="71"/>
      <c r="BA487" s="227"/>
      <c r="BB487" s="72"/>
      <c r="BC487" s="178"/>
    </row>
    <row r="488" ht="16.5" customHeight="1" outlineLevel="1">
      <c r="A488" s="178"/>
      <c r="B488" s="141"/>
      <c r="C488" s="142"/>
      <c r="D488" s="72"/>
      <c r="E488" s="143"/>
      <c r="F488" s="71"/>
      <c r="G488" s="143"/>
      <c r="H488" s="71"/>
      <c r="I488" s="143"/>
      <c r="J488" s="71"/>
      <c r="K488" s="71"/>
      <c r="L488" s="71"/>
      <c r="M488" s="72"/>
      <c r="N488" s="198"/>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201"/>
      <c r="AQ488" s="72"/>
      <c r="AR488" s="201"/>
      <c r="AS488" s="72"/>
      <c r="AT488" s="226"/>
      <c r="AU488" s="72"/>
      <c r="AV488" s="230"/>
      <c r="AW488" s="71"/>
      <c r="AX488" s="72"/>
      <c r="AY488" s="201"/>
      <c r="AZ488" s="71"/>
      <c r="BA488" s="227"/>
      <c r="BB488" s="72"/>
      <c r="BC488" s="178"/>
    </row>
    <row r="489" ht="16.5" customHeight="1" outlineLevel="1">
      <c r="A489" s="178"/>
      <c r="B489" s="141"/>
      <c r="C489" s="142"/>
      <c r="D489" s="72"/>
      <c r="E489" s="143"/>
      <c r="F489" s="71"/>
      <c r="G489" s="143"/>
      <c r="H489" s="71"/>
      <c r="I489" s="143"/>
      <c r="J489" s="71"/>
      <c r="K489" s="71"/>
      <c r="L489" s="71"/>
      <c r="M489" s="72"/>
      <c r="N489" s="198"/>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201"/>
      <c r="AQ489" s="72"/>
      <c r="AR489" s="201"/>
      <c r="AS489" s="72"/>
      <c r="AT489" s="226"/>
      <c r="AU489" s="72"/>
      <c r="AV489" s="230"/>
      <c r="AW489" s="71"/>
      <c r="AX489" s="72"/>
      <c r="AY489" s="201"/>
      <c r="AZ489" s="71"/>
      <c r="BA489" s="227"/>
      <c r="BB489" s="72"/>
      <c r="BC489" s="178"/>
    </row>
    <row r="490" ht="16.5" customHeight="1" outlineLevel="1">
      <c r="A490" s="178"/>
      <c r="B490" s="141"/>
      <c r="C490" s="142"/>
      <c r="D490" s="72"/>
      <c r="E490" s="143"/>
      <c r="F490" s="71"/>
      <c r="G490" s="143"/>
      <c r="H490" s="71"/>
      <c r="I490" s="143"/>
      <c r="J490" s="71"/>
      <c r="K490" s="71"/>
      <c r="L490" s="71"/>
      <c r="M490" s="72"/>
      <c r="N490" s="198"/>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201"/>
      <c r="AQ490" s="72"/>
      <c r="AR490" s="201"/>
      <c r="AS490" s="72"/>
      <c r="AT490" s="226"/>
      <c r="AU490" s="72"/>
      <c r="AV490" s="230"/>
      <c r="AW490" s="71"/>
      <c r="AX490" s="72"/>
      <c r="AY490" s="201"/>
      <c r="AZ490" s="71"/>
      <c r="BA490" s="227"/>
      <c r="BB490" s="72"/>
      <c r="BC490" s="178"/>
    </row>
    <row r="491" ht="16.5" customHeight="1" outlineLevel="1">
      <c r="A491" s="178"/>
      <c r="B491" s="141"/>
      <c r="C491" s="142"/>
      <c r="D491" s="72"/>
      <c r="E491" s="143"/>
      <c r="F491" s="71"/>
      <c r="G491" s="143"/>
      <c r="H491" s="71"/>
      <c r="I491" s="143"/>
      <c r="J491" s="71"/>
      <c r="K491" s="71"/>
      <c r="L491" s="71"/>
      <c r="M491" s="72"/>
      <c r="N491" s="198"/>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201"/>
      <c r="AQ491" s="72"/>
      <c r="AR491" s="201"/>
      <c r="AS491" s="72"/>
      <c r="AT491" s="226"/>
      <c r="AU491" s="72"/>
      <c r="AV491" s="230"/>
      <c r="AW491" s="71"/>
      <c r="AX491" s="72"/>
      <c r="AY491" s="201"/>
      <c r="AZ491" s="71"/>
      <c r="BA491" s="227"/>
      <c r="BB491" s="72"/>
      <c r="BC491" s="178"/>
    </row>
    <row r="492" ht="16.5" customHeight="1" outlineLevel="1">
      <c r="A492" s="178"/>
      <c r="B492" s="141"/>
      <c r="C492" s="142"/>
      <c r="D492" s="72"/>
      <c r="E492" s="143"/>
      <c r="F492" s="71"/>
      <c r="G492" s="143"/>
      <c r="H492" s="71"/>
      <c r="I492" s="143"/>
      <c r="J492" s="71"/>
      <c r="K492" s="71"/>
      <c r="L492" s="71"/>
      <c r="M492" s="72"/>
      <c r="N492" s="198"/>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201"/>
      <c r="AQ492" s="72"/>
      <c r="AR492" s="201"/>
      <c r="AS492" s="72"/>
      <c r="AT492" s="226"/>
      <c r="AU492" s="72"/>
      <c r="AV492" s="230"/>
      <c r="AW492" s="71"/>
      <c r="AX492" s="72"/>
      <c r="AY492" s="201"/>
      <c r="AZ492" s="71"/>
      <c r="BA492" s="227"/>
      <c r="BB492" s="72"/>
      <c r="BC492" s="178"/>
    </row>
    <row r="493" ht="16.5" customHeight="1" outlineLevel="1">
      <c r="A493" s="178"/>
      <c r="B493" s="141"/>
      <c r="C493" s="142"/>
      <c r="D493" s="72"/>
      <c r="E493" s="143"/>
      <c r="F493" s="71"/>
      <c r="G493" s="143"/>
      <c r="H493" s="71"/>
      <c r="I493" s="143"/>
      <c r="J493" s="71"/>
      <c r="K493" s="71"/>
      <c r="L493" s="71"/>
      <c r="M493" s="72"/>
      <c r="N493" s="198"/>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201"/>
      <c r="AQ493" s="72"/>
      <c r="AR493" s="201"/>
      <c r="AS493" s="72"/>
      <c r="AT493" s="226"/>
      <c r="AU493" s="72"/>
      <c r="AV493" s="230"/>
      <c r="AW493" s="71"/>
      <c r="AX493" s="72"/>
      <c r="AY493" s="201"/>
      <c r="AZ493" s="71"/>
      <c r="BA493" s="227"/>
      <c r="BB493" s="72"/>
      <c r="BC493" s="178"/>
    </row>
    <row r="494" ht="16.5" customHeight="1" outlineLevel="1">
      <c r="A494" s="178"/>
      <c r="B494" s="141"/>
      <c r="C494" s="142"/>
      <c r="D494" s="72"/>
      <c r="E494" s="143"/>
      <c r="F494" s="71"/>
      <c r="G494" s="143"/>
      <c r="H494" s="71"/>
      <c r="I494" s="143"/>
      <c r="J494" s="71"/>
      <c r="K494" s="71"/>
      <c r="L494" s="71"/>
      <c r="M494" s="72"/>
      <c r="N494" s="198"/>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201"/>
      <c r="AQ494" s="72"/>
      <c r="AR494" s="201"/>
      <c r="AS494" s="72"/>
      <c r="AT494" s="226"/>
      <c r="AU494" s="72"/>
      <c r="AV494" s="230"/>
      <c r="AW494" s="71"/>
      <c r="AX494" s="72"/>
      <c r="AY494" s="201"/>
      <c r="AZ494" s="71"/>
      <c r="BA494" s="227"/>
      <c r="BB494" s="72"/>
      <c r="BC494" s="178"/>
    </row>
    <row r="495" ht="16.5" customHeight="1" outlineLevel="1">
      <c r="A495" s="178"/>
      <c r="B495" s="141"/>
      <c r="C495" s="142"/>
      <c r="D495" s="72"/>
      <c r="E495" s="143"/>
      <c r="F495" s="71"/>
      <c r="G495" s="143"/>
      <c r="H495" s="71"/>
      <c r="I495" s="143"/>
      <c r="J495" s="71"/>
      <c r="K495" s="71"/>
      <c r="L495" s="71"/>
      <c r="M495" s="72"/>
      <c r="N495" s="198"/>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201"/>
      <c r="AQ495" s="72"/>
      <c r="AR495" s="201"/>
      <c r="AS495" s="72"/>
      <c r="AT495" s="226"/>
      <c r="AU495" s="72"/>
      <c r="AV495" s="230"/>
      <c r="AW495" s="71"/>
      <c r="AX495" s="72"/>
      <c r="AY495" s="201"/>
      <c r="AZ495" s="71"/>
      <c r="BA495" s="227"/>
      <c r="BB495" s="72"/>
      <c r="BC495" s="178"/>
    </row>
    <row r="496" ht="16.5" customHeight="1" outlineLevel="1">
      <c r="A496" s="178"/>
      <c r="B496" s="141"/>
      <c r="C496" s="142"/>
      <c r="D496" s="72"/>
      <c r="E496" s="143"/>
      <c r="F496" s="71"/>
      <c r="G496" s="143"/>
      <c r="H496" s="71"/>
      <c r="I496" s="143"/>
      <c r="J496" s="71"/>
      <c r="K496" s="71"/>
      <c r="L496" s="71"/>
      <c r="M496" s="72"/>
      <c r="N496" s="198"/>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201"/>
      <c r="AQ496" s="72"/>
      <c r="AR496" s="201"/>
      <c r="AS496" s="72"/>
      <c r="AT496" s="226"/>
      <c r="AU496" s="72"/>
      <c r="AV496" s="230"/>
      <c r="AW496" s="71"/>
      <c r="AX496" s="72"/>
      <c r="AY496" s="201"/>
      <c r="AZ496" s="71"/>
      <c r="BA496" s="227"/>
      <c r="BB496" s="72"/>
      <c r="BC496" s="178"/>
    </row>
    <row r="497" ht="16.5" customHeight="1" outlineLevel="1">
      <c r="A497" s="178"/>
      <c r="B497" s="141"/>
      <c r="C497" s="142"/>
      <c r="D497" s="72"/>
      <c r="E497" s="143"/>
      <c r="F497" s="71"/>
      <c r="G497" s="143"/>
      <c r="H497" s="71"/>
      <c r="I497" s="143"/>
      <c r="J497" s="71"/>
      <c r="K497" s="71"/>
      <c r="L497" s="71"/>
      <c r="M497" s="72"/>
      <c r="N497" s="198"/>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201"/>
      <c r="AQ497" s="72"/>
      <c r="AR497" s="201"/>
      <c r="AS497" s="72"/>
      <c r="AT497" s="226"/>
      <c r="AU497" s="72"/>
      <c r="AV497" s="230"/>
      <c r="AW497" s="71"/>
      <c r="AX497" s="72"/>
      <c r="AY497" s="201"/>
      <c r="AZ497" s="71"/>
      <c r="BA497" s="227"/>
      <c r="BB497" s="72"/>
      <c r="BC497" s="178"/>
    </row>
    <row r="498" ht="16.5" customHeight="1" outlineLevel="1">
      <c r="A498" s="178"/>
      <c r="B498" s="141"/>
      <c r="C498" s="142"/>
      <c r="D498" s="72"/>
      <c r="E498" s="143"/>
      <c r="F498" s="71"/>
      <c r="G498" s="143"/>
      <c r="H498" s="71"/>
      <c r="I498" s="143"/>
      <c r="J498" s="71"/>
      <c r="K498" s="71"/>
      <c r="L498" s="71"/>
      <c r="M498" s="72"/>
      <c r="N498" s="198"/>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201"/>
      <c r="AQ498" s="72"/>
      <c r="AR498" s="201"/>
      <c r="AS498" s="72"/>
      <c r="AT498" s="226"/>
      <c r="AU498" s="72"/>
      <c r="AV498" s="230"/>
      <c r="AW498" s="71"/>
      <c r="AX498" s="72"/>
      <c r="AY498" s="201"/>
      <c r="AZ498" s="71"/>
      <c r="BA498" s="227"/>
      <c r="BB498" s="72"/>
      <c r="BC498" s="178"/>
    </row>
    <row r="499" ht="16.5" customHeight="1" outlineLevel="1">
      <c r="A499" s="178"/>
      <c r="B499" s="141"/>
      <c r="C499" s="142"/>
      <c r="D499" s="72"/>
      <c r="E499" s="143"/>
      <c r="F499" s="71"/>
      <c r="G499" s="143"/>
      <c r="H499" s="71"/>
      <c r="I499" s="143"/>
      <c r="J499" s="71"/>
      <c r="K499" s="71"/>
      <c r="L499" s="71"/>
      <c r="M499" s="72"/>
      <c r="N499" s="198"/>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201"/>
      <c r="AQ499" s="72"/>
      <c r="AR499" s="201"/>
      <c r="AS499" s="72"/>
      <c r="AT499" s="226"/>
      <c r="AU499" s="72"/>
      <c r="AV499" s="230"/>
      <c r="AW499" s="71"/>
      <c r="AX499" s="72"/>
      <c r="AY499" s="201"/>
      <c r="AZ499" s="71"/>
      <c r="BA499" s="227"/>
      <c r="BB499" s="72"/>
      <c r="BC499" s="178"/>
    </row>
    <row r="500" ht="16.5" customHeight="1" outlineLevel="1">
      <c r="A500" s="178"/>
      <c r="B500" s="141"/>
      <c r="C500" s="142"/>
      <c r="D500" s="72"/>
      <c r="E500" s="143"/>
      <c r="F500" s="71"/>
      <c r="G500" s="143"/>
      <c r="H500" s="71"/>
      <c r="I500" s="143"/>
      <c r="J500" s="71"/>
      <c r="K500" s="71"/>
      <c r="L500" s="71"/>
      <c r="M500" s="72"/>
      <c r="N500" s="198"/>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201"/>
      <c r="AQ500" s="72"/>
      <c r="AR500" s="201"/>
      <c r="AS500" s="72"/>
      <c r="AT500" s="226"/>
      <c r="AU500" s="72"/>
      <c r="AV500" s="230"/>
      <c r="AW500" s="71"/>
      <c r="AX500" s="72"/>
      <c r="AY500" s="201"/>
      <c r="AZ500" s="71"/>
      <c r="BA500" s="227"/>
      <c r="BB500" s="72"/>
      <c r="BC500" s="178"/>
    </row>
    <row r="501" ht="16.5" customHeight="1" outlineLevel="1">
      <c r="A501" s="178"/>
      <c r="B501" s="141"/>
      <c r="C501" s="142"/>
      <c r="D501" s="72"/>
      <c r="E501" s="143"/>
      <c r="F501" s="71"/>
      <c r="G501" s="143"/>
      <c r="H501" s="71"/>
      <c r="I501" s="143"/>
      <c r="J501" s="71"/>
      <c r="K501" s="71"/>
      <c r="L501" s="71"/>
      <c r="M501" s="72"/>
      <c r="N501" s="198"/>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201"/>
      <c r="AQ501" s="72"/>
      <c r="AR501" s="201"/>
      <c r="AS501" s="72"/>
      <c r="AT501" s="226"/>
      <c r="AU501" s="72"/>
      <c r="AV501" s="230"/>
      <c r="AW501" s="71"/>
      <c r="AX501" s="72"/>
      <c r="AY501" s="201"/>
      <c r="AZ501" s="71"/>
      <c r="BA501" s="227"/>
      <c r="BB501" s="72"/>
      <c r="BC501" s="178"/>
    </row>
    <row r="502" ht="16.5" customHeight="1" outlineLevel="1">
      <c r="A502" s="178"/>
      <c r="B502" s="141"/>
      <c r="C502" s="142"/>
      <c r="D502" s="72"/>
      <c r="E502" s="143"/>
      <c r="F502" s="71"/>
      <c r="G502" s="143"/>
      <c r="H502" s="71"/>
      <c r="I502" s="143"/>
      <c r="J502" s="71"/>
      <c r="K502" s="71"/>
      <c r="L502" s="71"/>
      <c r="M502" s="72"/>
      <c r="N502" s="198"/>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201"/>
      <c r="AQ502" s="72"/>
      <c r="AR502" s="201"/>
      <c r="AS502" s="72"/>
      <c r="AT502" s="226"/>
      <c r="AU502" s="72"/>
      <c r="AV502" s="230"/>
      <c r="AW502" s="71"/>
      <c r="AX502" s="72"/>
      <c r="AY502" s="201"/>
      <c r="AZ502" s="71"/>
      <c r="BA502" s="227"/>
      <c r="BB502" s="72"/>
      <c r="BC502" s="178"/>
    </row>
    <row r="503" ht="16.5" customHeight="1" outlineLevel="1">
      <c r="A503" s="178"/>
      <c r="B503" s="141"/>
      <c r="C503" s="142"/>
      <c r="D503" s="72"/>
      <c r="E503" s="143"/>
      <c r="F503" s="71"/>
      <c r="G503" s="143"/>
      <c r="H503" s="71"/>
      <c r="I503" s="143"/>
      <c r="J503" s="71"/>
      <c r="K503" s="71"/>
      <c r="L503" s="71"/>
      <c r="M503" s="72"/>
      <c r="N503" s="198"/>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201"/>
      <c r="AQ503" s="72"/>
      <c r="AR503" s="201"/>
      <c r="AS503" s="72"/>
      <c r="AT503" s="226"/>
      <c r="AU503" s="72"/>
      <c r="AV503" s="230"/>
      <c r="AW503" s="71"/>
      <c r="AX503" s="72"/>
      <c r="AY503" s="201"/>
      <c r="AZ503" s="71"/>
      <c r="BA503" s="227"/>
      <c r="BB503" s="72"/>
      <c r="BC503" s="178"/>
    </row>
    <row r="504" ht="16.5" customHeight="1" outlineLevel="1">
      <c r="A504" s="178"/>
      <c r="B504" s="141"/>
      <c r="C504" s="142"/>
      <c r="D504" s="72"/>
      <c r="E504" s="143"/>
      <c r="F504" s="71"/>
      <c r="G504" s="143"/>
      <c r="H504" s="71"/>
      <c r="I504" s="143"/>
      <c r="J504" s="71"/>
      <c r="K504" s="71"/>
      <c r="L504" s="71"/>
      <c r="M504" s="72"/>
      <c r="N504" s="198"/>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201"/>
      <c r="AQ504" s="72"/>
      <c r="AR504" s="201"/>
      <c r="AS504" s="72"/>
      <c r="AT504" s="226"/>
      <c r="AU504" s="72"/>
      <c r="AV504" s="230"/>
      <c r="AW504" s="71"/>
      <c r="AX504" s="72"/>
      <c r="AY504" s="201"/>
      <c r="AZ504" s="71"/>
      <c r="BA504" s="227"/>
      <c r="BB504" s="72"/>
      <c r="BC504" s="178"/>
    </row>
    <row r="505" ht="16.5" customHeight="1" outlineLevel="1">
      <c r="A505" s="178"/>
      <c r="B505" s="141"/>
      <c r="C505" s="142"/>
      <c r="D505" s="72"/>
      <c r="E505" s="143"/>
      <c r="F505" s="71"/>
      <c r="G505" s="143"/>
      <c r="H505" s="71"/>
      <c r="I505" s="143"/>
      <c r="J505" s="71"/>
      <c r="K505" s="71"/>
      <c r="L505" s="71"/>
      <c r="M505" s="72"/>
      <c r="N505" s="198"/>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201"/>
      <c r="AQ505" s="72"/>
      <c r="AR505" s="201"/>
      <c r="AS505" s="72"/>
      <c r="AT505" s="226"/>
      <c r="AU505" s="72"/>
      <c r="AV505" s="230"/>
      <c r="AW505" s="71"/>
      <c r="AX505" s="72"/>
      <c r="AY505" s="201"/>
      <c r="AZ505" s="71"/>
      <c r="BA505" s="227"/>
      <c r="BB505" s="72"/>
      <c r="BC505" s="178"/>
    </row>
    <row r="506" ht="16.5" customHeight="1" outlineLevel="1">
      <c r="A506" s="178"/>
      <c r="B506" s="141"/>
      <c r="C506" s="142"/>
      <c r="D506" s="72"/>
      <c r="E506" s="143"/>
      <c r="F506" s="71"/>
      <c r="G506" s="143"/>
      <c r="H506" s="71"/>
      <c r="I506" s="143"/>
      <c r="J506" s="71"/>
      <c r="K506" s="71"/>
      <c r="L506" s="71"/>
      <c r="M506" s="72"/>
      <c r="N506" s="198"/>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201"/>
      <c r="AQ506" s="72"/>
      <c r="AR506" s="201"/>
      <c r="AS506" s="72"/>
      <c r="AT506" s="226"/>
      <c r="AU506" s="72"/>
      <c r="AV506" s="230"/>
      <c r="AW506" s="71"/>
      <c r="AX506" s="72"/>
      <c r="AY506" s="201"/>
      <c r="AZ506" s="71"/>
      <c r="BA506" s="227"/>
      <c r="BB506" s="72"/>
      <c r="BC506" s="178"/>
    </row>
    <row r="507" ht="16.5" customHeight="1" outlineLevel="1">
      <c r="A507" s="178"/>
      <c r="B507" s="141"/>
      <c r="C507" s="142"/>
      <c r="D507" s="72"/>
      <c r="E507" s="143"/>
      <c r="F507" s="71"/>
      <c r="G507" s="143"/>
      <c r="H507" s="71"/>
      <c r="I507" s="143"/>
      <c r="J507" s="71"/>
      <c r="K507" s="71"/>
      <c r="L507" s="71"/>
      <c r="M507" s="72"/>
      <c r="N507" s="198"/>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201"/>
      <c r="AQ507" s="72"/>
      <c r="AR507" s="201"/>
      <c r="AS507" s="72"/>
      <c r="AT507" s="226"/>
      <c r="AU507" s="72"/>
      <c r="AV507" s="230"/>
      <c r="AW507" s="71"/>
      <c r="AX507" s="72"/>
      <c r="AY507" s="201"/>
      <c r="AZ507" s="71"/>
      <c r="BA507" s="227"/>
      <c r="BB507" s="72"/>
      <c r="BC507" s="178"/>
    </row>
    <row r="508" ht="16.5" customHeight="1" outlineLevel="1">
      <c r="A508" s="178"/>
      <c r="B508" s="141"/>
      <c r="C508" s="142"/>
      <c r="D508" s="72"/>
      <c r="E508" s="143"/>
      <c r="F508" s="71"/>
      <c r="G508" s="143"/>
      <c r="H508" s="71"/>
      <c r="I508" s="143"/>
      <c r="J508" s="71"/>
      <c r="K508" s="71"/>
      <c r="L508" s="71"/>
      <c r="M508" s="72"/>
      <c r="N508" s="198"/>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201"/>
      <c r="AQ508" s="72"/>
      <c r="AR508" s="201"/>
      <c r="AS508" s="72"/>
      <c r="AT508" s="226"/>
      <c r="AU508" s="72"/>
      <c r="AV508" s="230"/>
      <c r="AW508" s="71"/>
      <c r="AX508" s="72"/>
      <c r="AY508" s="201"/>
      <c r="AZ508" s="71"/>
      <c r="BA508" s="227"/>
      <c r="BB508" s="72"/>
      <c r="BC508" s="178"/>
    </row>
    <row r="509" ht="16.5" customHeight="1" outlineLevel="1">
      <c r="A509" s="178"/>
      <c r="B509" s="141"/>
      <c r="C509" s="142"/>
      <c r="D509" s="72"/>
      <c r="E509" s="143"/>
      <c r="F509" s="71"/>
      <c r="G509" s="143"/>
      <c r="H509" s="71"/>
      <c r="I509" s="143"/>
      <c r="J509" s="71"/>
      <c r="K509" s="71"/>
      <c r="L509" s="71"/>
      <c r="M509" s="72"/>
      <c r="N509" s="198"/>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201"/>
      <c r="AQ509" s="72"/>
      <c r="AR509" s="201"/>
      <c r="AS509" s="72"/>
      <c r="AT509" s="226"/>
      <c r="AU509" s="72"/>
      <c r="AV509" s="230"/>
      <c r="AW509" s="71"/>
      <c r="AX509" s="72"/>
      <c r="AY509" s="201"/>
      <c r="AZ509" s="71"/>
      <c r="BA509" s="227"/>
      <c r="BB509" s="72"/>
      <c r="BC509" s="178"/>
    </row>
    <row r="510" ht="16.5" customHeight="1" outlineLevel="1">
      <c r="A510" s="178"/>
      <c r="B510" s="141"/>
      <c r="C510" s="142"/>
      <c r="D510" s="72"/>
      <c r="E510" s="143"/>
      <c r="F510" s="71"/>
      <c r="G510" s="143"/>
      <c r="H510" s="71"/>
      <c r="I510" s="143"/>
      <c r="J510" s="71"/>
      <c r="K510" s="71"/>
      <c r="L510" s="71"/>
      <c r="M510" s="72"/>
      <c r="N510" s="198"/>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201"/>
      <c r="AQ510" s="72"/>
      <c r="AR510" s="201"/>
      <c r="AS510" s="72"/>
      <c r="AT510" s="226"/>
      <c r="AU510" s="72"/>
      <c r="AV510" s="230"/>
      <c r="AW510" s="71"/>
      <c r="AX510" s="72"/>
      <c r="AY510" s="201"/>
      <c r="AZ510" s="71"/>
      <c r="BA510" s="227"/>
      <c r="BB510" s="72"/>
      <c r="BC510" s="178"/>
    </row>
    <row r="511" ht="16.5" customHeight="1" outlineLevel="1">
      <c r="A511" s="178"/>
      <c r="B511" s="141"/>
      <c r="C511" s="142"/>
      <c r="D511" s="72"/>
      <c r="E511" s="143"/>
      <c r="F511" s="71"/>
      <c r="G511" s="143"/>
      <c r="H511" s="71"/>
      <c r="I511" s="143"/>
      <c r="J511" s="71"/>
      <c r="K511" s="71"/>
      <c r="L511" s="71"/>
      <c r="M511" s="72"/>
      <c r="N511" s="198"/>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201"/>
      <c r="AQ511" s="72"/>
      <c r="AR511" s="201"/>
      <c r="AS511" s="72"/>
      <c r="AT511" s="226"/>
      <c r="AU511" s="72"/>
      <c r="AV511" s="230"/>
      <c r="AW511" s="71"/>
      <c r="AX511" s="72"/>
      <c r="AY511" s="201"/>
      <c r="AZ511" s="71"/>
      <c r="BA511" s="227"/>
      <c r="BB511" s="72"/>
      <c r="BC511" s="178"/>
    </row>
    <row r="512" ht="16.5" customHeight="1" outlineLevel="1">
      <c r="A512" s="178"/>
      <c r="B512" s="141"/>
      <c r="C512" s="142"/>
      <c r="D512" s="72"/>
      <c r="E512" s="143"/>
      <c r="F512" s="71"/>
      <c r="G512" s="143"/>
      <c r="H512" s="71"/>
      <c r="I512" s="143"/>
      <c r="J512" s="71"/>
      <c r="K512" s="71"/>
      <c r="L512" s="71"/>
      <c r="M512" s="72"/>
      <c r="N512" s="198"/>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201"/>
      <c r="AQ512" s="72"/>
      <c r="AR512" s="201"/>
      <c r="AS512" s="72"/>
      <c r="AT512" s="226"/>
      <c r="AU512" s="72"/>
      <c r="AV512" s="230"/>
      <c r="AW512" s="71"/>
      <c r="AX512" s="72"/>
      <c r="AY512" s="201"/>
      <c r="AZ512" s="71"/>
      <c r="BA512" s="227"/>
      <c r="BB512" s="72"/>
      <c r="BC512" s="178"/>
    </row>
    <row r="513" ht="16.5" customHeight="1" outlineLevel="1">
      <c r="A513" s="178"/>
      <c r="B513" s="141"/>
      <c r="C513" s="142"/>
      <c r="D513" s="72"/>
      <c r="E513" s="143"/>
      <c r="F513" s="71"/>
      <c r="G513" s="143"/>
      <c r="H513" s="71"/>
      <c r="I513" s="143"/>
      <c r="J513" s="71"/>
      <c r="K513" s="71"/>
      <c r="L513" s="71"/>
      <c r="M513" s="72"/>
      <c r="N513" s="198"/>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201"/>
      <c r="AQ513" s="72"/>
      <c r="AR513" s="201"/>
      <c r="AS513" s="72"/>
      <c r="AT513" s="226"/>
      <c r="AU513" s="72"/>
      <c r="AV513" s="230"/>
      <c r="AW513" s="71"/>
      <c r="AX513" s="72"/>
      <c r="AY513" s="201"/>
      <c r="AZ513" s="71"/>
      <c r="BA513" s="227"/>
      <c r="BB513" s="72"/>
      <c r="BC513" s="178"/>
    </row>
    <row r="514" ht="16.5" customHeight="1" outlineLevel="1">
      <c r="A514" s="178"/>
      <c r="B514" s="141"/>
      <c r="C514" s="142"/>
      <c r="D514" s="72"/>
      <c r="E514" s="143"/>
      <c r="F514" s="71"/>
      <c r="G514" s="143"/>
      <c r="H514" s="71"/>
      <c r="I514" s="143"/>
      <c r="J514" s="71"/>
      <c r="K514" s="71"/>
      <c r="L514" s="71"/>
      <c r="M514" s="72"/>
      <c r="N514" s="198"/>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201"/>
      <c r="AQ514" s="72"/>
      <c r="AR514" s="201"/>
      <c r="AS514" s="72"/>
      <c r="AT514" s="226"/>
      <c r="AU514" s="72"/>
      <c r="AV514" s="230"/>
      <c r="AW514" s="71"/>
      <c r="AX514" s="72"/>
      <c r="AY514" s="201"/>
      <c r="AZ514" s="71"/>
      <c r="BA514" s="227"/>
      <c r="BB514" s="72"/>
      <c r="BC514" s="178"/>
    </row>
    <row r="515" ht="16.5" customHeight="1" outlineLevel="1">
      <c r="A515" s="178"/>
      <c r="B515" s="141"/>
      <c r="C515" s="142"/>
      <c r="D515" s="72"/>
      <c r="E515" s="143"/>
      <c r="F515" s="71"/>
      <c r="G515" s="143"/>
      <c r="H515" s="71"/>
      <c r="I515" s="143"/>
      <c r="J515" s="71"/>
      <c r="K515" s="71"/>
      <c r="L515" s="71"/>
      <c r="M515" s="72"/>
      <c r="N515" s="198"/>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201"/>
      <c r="AQ515" s="72"/>
      <c r="AR515" s="201"/>
      <c r="AS515" s="72"/>
      <c r="AT515" s="226"/>
      <c r="AU515" s="72"/>
      <c r="AV515" s="230"/>
      <c r="AW515" s="71"/>
      <c r="AX515" s="72"/>
      <c r="AY515" s="201"/>
      <c r="AZ515" s="71"/>
      <c r="BA515" s="227"/>
      <c r="BB515" s="72"/>
      <c r="BC515" s="178"/>
    </row>
    <row r="516" ht="16.5" customHeight="1" outlineLevel="1">
      <c r="A516" s="178"/>
      <c r="B516" s="141"/>
      <c r="C516" s="142"/>
      <c r="D516" s="72"/>
      <c r="E516" s="143"/>
      <c r="F516" s="71"/>
      <c r="G516" s="143"/>
      <c r="H516" s="71"/>
      <c r="I516" s="143"/>
      <c r="J516" s="71"/>
      <c r="K516" s="71"/>
      <c r="L516" s="71"/>
      <c r="M516" s="72"/>
      <c r="N516" s="198"/>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201"/>
      <c r="AQ516" s="72"/>
      <c r="AR516" s="201"/>
      <c r="AS516" s="72"/>
      <c r="AT516" s="226"/>
      <c r="AU516" s="72"/>
      <c r="AV516" s="230"/>
      <c r="AW516" s="71"/>
      <c r="AX516" s="72"/>
      <c r="AY516" s="201"/>
      <c r="AZ516" s="71"/>
      <c r="BA516" s="227"/>
      <c r="BB516" s="72"/>
      <c r="BC516" s="178"/>
    </row>
    <row r="517" ht="16.5" customHeight="1" outlineLevel="1">
      <c r="A517" s="178"/>
      <c r="B517" s="141"/>
      <c r="C517" s="142"/>
      <c r="D517" s="72"/>
      <c r="E517" s="143"/>
      <c r="F517" s="71"/>
      <c r="G517" s="143"/>
      <c r="H517" s="71"/>
      <c r="I517" s="143"/>
      <c r="J517" s="71"/>
      <c r="K517" s="71"/>
      <c r="L517" s="71"/>
      <c r="M517" s="72"/>
      <c r="N517" s="198"/>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201"/>
      <c r="AQ517" s="72"/>
      <c r="AR517" s="201"/>
      <c r="AS517" s="72"/>
      <c r="AT517" s="226"/>
      <c r="AU517" s="72"/>
      <c r="AV517" s="230"/>
      <c r="AW517" s="71"/>
      <c r="AX517" s="72"/>
      <c r="AY517" s="201"/>
      <c r="AZ517" s="71"/>
      <c r="BA517" s="227"/>
      <c r="BB517" s="72"/>
      <c r="BC517" s="178"/>
    </row>
    <row r="518" ht="16.5" customHeight="1" outlineLevel="1">
      <c r="A518" s="178"/>
      <c r="B518" s="141"/>
      <c r="C518" s="142"/>
      <c r="D518" s="72"/>
      <c r="E518" s="143"/>
      <c r="F518" s="71"/>
      <c r="G518" s="143"/>
      <c r="H518" s="71"/>
      <c r="I518" s="143"/>
      <c r="J518" s="71"/>
      <c r="K518" s="71"/>
      <c r="L518" s="71"/>
      <c r="M518" s="72"/>
      <c r="N518" s="198"/>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201"/>
      <c r="AQ518" s="72"/>
      <c r="AR518" s="201"/>
      <c r="AS518" s="72"/>
      <c r="AT518" s="226"/>
      <c r="AU518" s="72"/>
      <c r="AV518" s="230"/>
      <c r="AW518" s="71"/>
      <c r="AX518" s="72"/>
      <c r="AY518" s="201"/>
      <c r="AZ518" s="71"/>
      <c r="BA518" s="227"/>
      <c r="BB518" s="72"/>
      <c r="BC518" s="178"/>
    </row>
    <row r="519" ht="16.5" customHeight="1" outlineLevel="1">
      <c r="A519" s="178"/>
      <c r="B519" s="141"/>
      <c r="C519" s="142"/>
      <c r="D519" s="72"/>
      <c r="E519" s="143"/>
      <c r="F519" s="71"/>
      <c r="G519" s="143"/>
      <c r="H519" s="71"/>
      <c r="I519" s="143"/>
      <c r="J519" s="71"/>
      <c r="K519" s="71"/>
      <c r="L519" s="71"/>
      <c r="M519" s="72"/>
      <c r="N519" s="198"/>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201"/>
      <c r="AQ519" s="72"/>
      <c r="AR519" s="201"/>
      <c r="AS519" s="72"/>
      <c r="AT519" s="226"/>
      <c r="AU519" s="72"/>
      <c r="AV519" s="230"/>
      <c r="AW519" s="71"/>
      <c r="AX519" s="72"/>
      <c r="AY519" s="201"/>
      <c r="AZ519" s="71"/>
      <c r="BA519" s="227"/>
      <c r="BB519" s="72"/>
      <c r="BC519" s="178"/>
    </row>
    <row r="520" ht="16.5" customHeight="1" outlineLevel="1">
      <c r="A520" s="178"/>
      <c r="B520" s="141"/>
      <c r="C520" s="142"/>
      <c r="D520" s="72"/>
      <c r="E520" s="143"/>
      <c r="F520" s="71"/>
      <c r="G520" s="143"/>
      <c r="H520" s="71"/>
      <c r="I520" s="143"/>
      <c r="J520" s="71"/>
      <c r="K520" s="71"/>
      <c r="L520" s="71"/>
      <c r="M520" s="72"/>
      <c r="N520" s="198"/>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201"/>
      <c r="AQ520" s="72"/>
      <c r="AR520" s="201"/>
      <c r="AS520" s="72"/>
      <c r="AT520" s="226"/>
      <c r="AU520" s="72"/>
      <c r="AV520" s="230"/>
      <c r="AW520" s="71"/>
      <c r="AX520" s="72"/>
      <c r="AY520" s="201"/>
      <c r="AZ520" s="71"/>
      <c r="BA520" s="227"/>
      <c r="BB520" s="72"/>
      <c r="BC520" s="178"/>
    </row>
    <row r="521" ht="16.5" customHeight="1" outlineLevel="1">
      <c r="A521" s="178"/>
      <c r="B521" s="141"/>
      <c r="C521" s="142"/>
      <c r="D521" s="72"/>
      <c r="E521" s="143"/>
      <c r="F521" s="71"/>
      <c r="G521" s="143"/>
      <c r="H521" s="71"/>
      <c r="I521" s="143"/>
      <c r="J521" s="71"/>
      <c r="K521" s="71"/>
      <c r="L521" s="71"/>
      <c r="M521" s="72"/>
      <c r="N521" s="198"/>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201"/>
      <c r="AQ521" s="72"/>
      <c r="AR521" s="201"/>
      <c r="AS521" s="72"/>
      <c r="AT521" s="226"/>
      <c r="AU521" s="72"/>
      <c r="AV521" s="230"/>
      <c r="AW521" s="71"/>
      <c r="AX521" s="72"/>
      <c r="AY521" s="201"/>
      <c r="AZ521" s="71"/>
      <c r="BA521" s="227"/>
      <c r="BB521" s="72"/>
      <c r="BC521" s="178"/>
    </row>
    <row r="522" ht="16.5" customHeight="1" outlineLevel="1">
      <c r="A522" s="178"/>
      <c r="B522" s="141"/>
      <c r="C522" s="142"/>
      <c r="D522" s="72"/>
      <c r="E522" s="143"/>
      <c r="F522" s="71"/>
      <c r="G522" s="143"/>
      <c r="H522" s="71"/>
      <c r="I522" s="143"/>
      <c r="J522" s="71"/>
      <c r="K522" s="71"/>
      <c r="L522" s="71"/>
      <c r="M522" s="72"/>
      <c r="N522" s="198"/>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201"/>
      <c r="AQ522" s="72"/>
      <c r="AR522" s="201"/>
      <c r="AS522" s="72"/>
      <c r="AT522" s="226"/>
      <c r="AU522" s="72"/>
      <c r="AV522" s="230"/>
      <c r="AW522" s="71"/>
      <c r="AX522" s="72"/>
      <c r="AY522" s="201"/>
      <c r="AZ522" s="71"/>
      <c r="BA522" s="227"/>
      <c r="BB522" s="72"/>
      <c r="BC522" s="178"/>
    </row>
    <row r="523" ht="16.5" customHeight="1" outlineLevel="1">
      <c r="A523" s="178"/>
      <c r="B523" s="141"/>
      <c r="C523" s="142"/>
      <c r="D523" s="72"/>
      <c r="E523" s="143"/>
      <c r="F523" s="71"/>
      <c r="G523" s="143"/>
      <c r="H523" s="71"/>
      <c r="I523" s="143"/>
      <c r="J523" s="71"/>
      <c r="K523" s="71"/>
      <c r="L523" s="71"/>
      <c r="M523" s="72"/>
      <c r="N523" s="198"/>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201"/>
      <c r="AQ523" s="72"/>
      <c r="AR523" s="201"/>
      <c r="AS523" s="72"/>
      <c r="AT523" s="226"/>
      <c r="AU523" s="72"/>
      <c r="AV523" s="230"/>
      <c r="AW523" s="71"/>
      <c r="AX523" s="72"/>
      <c r="AY523" s="201"/>
      <c r="AZ523" s="71"/>
      <c r="BA523" s="227"/>
      <c r="BB523" s="72"/>
      <c r="BC523" s="178"/>
    </row>
    <row r="524" ht="16.5" customHeight="1" outlineLevel="1">
      <c r="A524" s="178"/>
      <c r="B524" s="141"/>
      <c r="C524" s="142"/>
      <c r="D524" s="72"/>
      <c r="E524" s="143"/>
      <c r="F524" s="71"/>
      <c r="G524" s="143"/>
      <c r="H524" s="71"/>
      <c r="I524" s="143"/>
      <c r="J524" s="71"/>
      <c r="K524" s="71"/>
      <c r="L524" s="71"/>
      <c r="M524" s="72"/>
      <c r="N524" s="198"/>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201"/>
      <c r="AQ524" s="72"/>
      <c r="AR524" s="201"/>
      <c r="AS524" s="72"/>
      <c r="AT524" s="226"/>
      <c r="AU524" s="72"/>
      <c r="AV524" s="230"/>
      <c r="AW524" s="71"/>
      <c r="AX524" s="72"/>
      <c r="AY524" s="201"/>
      <c r="AZ524" s="71"/>
      <c r="BA524" s="227"/>
      <c r="BB524" s="72"/>
      <c r="BC524" s="178"/>
    </row>
    <row r="525" ht="16.5" customHeight="1" outlineLevel="1">
      <c r="A525" s="178"/>
      <c r="B525" s="141"/>
      <c r="C525" s="142"/>
      <c r="D525" s="72"/>
      <c r="E525" s="143"/>
      <c r="F525" s="71"/>
      <c r="G525" s="143"/>
      <c r="H525" s="71"/>
      <c r="I525" s="143"/>
      <c r="J525" s="71"/>
      <c r="K525" s="71"/>
      <c r="L525" s="71"/>
      <c r="M525" s="72"/>
      <c r="N525" s="198"/>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201"/>
      <c r="AQ525" s="72"/>
      <c r="AR525" s="201"/>
      <c r="AS525" s="72"/>
      <c r="AT525" s="226"/>
      <c r="AU525" s="72"/>
      <c r="AV525" s="230"/>
      <c r="AW525" s="71"/>
      <c r="AX525" s="72"/>
      <c r="AY525" s="201"/>
      <c r="AZ525" s="71"/>
      <c r="BA525" s="227"/>
      <c r="BB525" s="72"/>
      <c r="BC525" s="178"/>
    </row>
    <row r="526" ht="16.5" customHeight="1" outlineLevel="1">
      <c r="A526" s="178"/>
      <c r="B526" s="141"/>
      <c r="C526" s="142"/>
      <c r="D526" s="72"/>
      <c r="E526" s="143"/>
      <c r="F526" s="71"/>
      <c r="G526" s="143"/>
      <c r="H526" s="71"/>
      <c r="I526" s="143"/>
      <c r="J526" s="71"/>
      <c r="K526" s="71"/>
      <c r="L526" s="71"/>
      <c r="M526" s="72"/>
      <c r="N526" s="198"/>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201"/>
      <c r="AQ526" s="72"/>
      <c r="AR526" s="201"/>
      <c r="AS526" s="72"/>
      <c r="AT526" s="226"/>
      <c r="AU526" s="72"/>
      <c r="AV526" s="230"/>
      <c r="AW526" s="71"/>
      <c r="AX526" s="72"/>
      <c r="AY526" s="201"/>
      <c r="AZ526" s="71"/>
      <c r="BA526" s="227"/>
      <c r="BB526" s="72"/>
      <c r="BC526" s="178"/>
    </row>
    <row r="527" ht="16.5" customHeight="1" outlineLevel="1">
      <c r="A527" s="178"/>
      <c r="B527" s="141"/>
      <c r="C527" s="142"/>
      <c r="D527" s="72"/>
      <c r="E527" s="143"/>
      <c r="F527" s="71"/>
      <c r="G527" s="143"/>
      <c r="H527" s="71"/>
      <c r="I527" s="143"/>
      <c r="J527" s="71"/>
      <c r="K527" s="71"/>
      <c r="L527" s="71"/>
      <c r="M527" s="72"/>
      <c r="N527" s="198"/>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201"/>
      <c r="AQ527" s="72"/>
      <c r="AR527" s="201"/>
      <c r="AS527" s="72"/>
      <c r="AT527" s="226"/>
      <c r="AU527" s="72"/>
      <c r="AV527" s="230"/>
      <c r="AW527" s="71"/>
      <c r="AX527" s="72"/>
      <c r="AY527" s="201"/>
      <c r="AZ527" s="71"/>
      <c r="BA527" s="227"/>
      <c r="BB527" s="72"/>
      <c r="BC527" s="178"/>
    </row>
    <row r="528" ht="16.5" customHeight="1" outlineLevel="1">
      <c r="A528" s="178"/>
      <c r="B528" s="141"/>
      <c r="C528" s="142"/>
      <c r="D528" s="72"/>
      <c r="E528" s="143"/>
      <c r="F528" s="71"/>
      <c r="G528" s="143"/>
      <c r="H528" s="71"/>
      <c r="I528" s="143"/>
      <c r="J528" s="71"/>
      <c r="K528" s="71"/>
      <c r="L528" s="71"/>
      <c r="M528" s="72"/>
      <c r="N528" s="198"/>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201"/>
      <c r="AQ528" s="72"/>
      <c r="AR528" s="201"/>
      <c r="AS528" s="72"/>
      <c r="AT528" s="226"/>
      <c r="AU528" s="72"/>
      <c r="AV528" s="230"/>
      <c r="AW528" s="71"/>
      <c r="AX528" s="72"/>
      <c r="AY528" s="201"/>
      <c r="AZ528" s="71"/>
      <c r="BA528" s="227"/>
      <c r="BB528" s="72"/>
      <c r="BC528" s="178"/>
    </row>
    <row r="529" ht="16.5" customHeight="1" outlineLevel="1">
      <c r="A529" s="178"/>
      <c r="B529" s="141"/>
      <c r="C529" s="142"/>
      <c r="D529" s="72"/>
      <c r="E529" s="143"/>
      <c r="F529" s="71"/>
      <c r="G529" s="143"/>
      <c r="H529" s="71"/>
      <c r="I529" s="143"/>
      <c r="J529" s="71"/>
      <c r="K529" s="71"/>
      <c r="L529" s="71"/>
      <c r="M529" s="72"/>
      <c r="N529" s="198"/>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201"/>
      <c r="AQ529" s="72"/>
      <c r="AR529" s="201"/>
      <c r="AS529" s="72"/>
      <c r="AT529" s="226"/>
      <c r="AU529" s="72"/>
      <c r="AV529" s="230"/>
      <c r="AW529" s="71"/>
      <c r="AX529" s="72"/>
      <c r="AY529" s="201"/>
      <c r="AZ529" s="71"/>
      <c r="BA529" s="227"/>
      <c r="BB529" s="72"/>
      <c r="BC529" s="178"/>
    </row>
    <row r="530" ht="16.5" customHeight="1" outlineLevel="1">
      <c r="A530" s="178"/>
      <c r="B530" s="141"/>
      <c r="C530" s="142"/>
      <c r="D530" s="72"/>
      <c r="E530" s="143"/>
      <c r="F530" s="71"/>
      <c r="G530" s="143"/>
      <c r="H530" s="71"/>
      <c r="I530" s="143"/>
      <c r="J530" s="71"/>
      <c r="K530" s="71"/>
      <c r="L530" s="71"/>
      <c r="M530" s="72"/>
      <c r="N530" s="198"/>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201"/>
      <c r="AQ530" s="72"/>
      <c r="AR530" s="201"/>
      <c r="AS530" s="72"/>
      <c r="AT530" s="226"/>
      <c r="AU530" s="72"/>
      <c r="AV530" s="230"/>
      <c r="AW530" s="71"/>
      <c r="AX530" s="72"/>
      <c r="AY530" s="201"/>
      <c r="AZ530" s="71"/>
      <c r="BA530" s="227"/>
      <c r="BB530" s="72"/>
      <c r="BC530" s="178"/>
    </row>
    <row r="531" ht="16.5" customHeight="1" outlineLevel="1">
      <c r="A531" s="178"/>
      <c r="B531" s="141"/>
      <c r="C531" s="142"/>
      <c r="D531" s="72"/>
      <c r="E531" s="143"/>
      <c r="F531" s="71"/>
      <c r="G531" s="143"/>
      <c r="H531" s="71"/>
      <c r="I531" s="143"/>
      <c r="J531" s="71"/>
      <c r="K531" s="71"/>
      <c r="L531" s="71"/>
      <c r="M531" s="72"/>
      <c r="N531" s="198"/>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201"/>
      <c r="AQ531" s="72"/>
      <c r="AR531" s="201"/>
      <c r="AS531" s="72"/>
      <c r="AT531" s="226"/>
      <c r="AU531" s="72"/>
      <c r="AV531" s="230"/>
      <c r="AW531" s="71"/>
      <c r="AX531" s="72"/>
      <c r="AY531" s="201"/>
      <c r="AZ531" s="71"/>
      <c r="BA531" s="227"/>
      <c r="BB531" s="72"/>
      <c r="BC531" s="178"/>
    </row>
    <row r="532" ht="16.5" customHeight="1" outlineLevel="1">
      <c r="A532" s="178"/>
      <c r="B532" s="141"/>
      <c r="C532" s="142"/>
      <c r="D532" s="72"/>
      <c r="E532" s="143"/>
      <c r="F532" s="71"/>
      <c r="G532" s="143"/>
      <c r="H532" s="71"/>
      <c r="I532" s="143"/>
      <c r="J532" s="71"/>
      <c r="K532" s="71"/>
      <c r="L532" s="71"/>
      <c r="M532" s="72"/>
      <c r="N532" s="198"/>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201"/>
      <c r="AQ532" s="72"/>
      <c r="AR532" s="201"/>
      <c r="AS532" s="72"/>
      <c r="AT532" s="226"/>
      <c r="AU532" s="72"/>
      <c r="AV532" s="230"/>
      <c r="AW532" s="71"/>
      <c r="AX532" s="72"/>
      <c r="AY532" s="201"/>
      <c r="AZ532" s="71"/>
      <c r="BA532" s="227"/>
      <c r="BB532" s="72"/>
      <c r="BC532" s="178"/>
    </row>
    <row r="533" ht="16.5" customHeight="1" outlineLevel="1">
      <c r="A533" s="178"/>
      <c r="B533" s="141"/>
      <c r="C533" s="142"/>
      <c r="D533" s="72"/>
      <c r="E533" s="143"/>
      <c r="F533" s="71"/>
      <c r="G533" s="143"/>
      <c r="H533" s="71"/>
      <c r="I533" s="143"/>
      <c r="J533" s="71"/>
      <c r="K533" s="71"/>
      <c r="L533" s="71"/>
      <c r="M533" s="72"/>
      <c r="N533" s="198"/>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201"/>
      <c r="AQ533" s="72"/>
      <c r="AR533" s="201"/>
      <c r="AS533" s="72"/>
      <c r="AT533" s="226"/>
      <c r="AU533" s="72"/>
      <c r="AV533" s="230"/>
      <c r="AW533" s="71"/>
      <c r="AX533" s="72"/>
      <c r="AY533" s="201"/>
      <c r="AZ533" s="71"/>
      <c r="BA533" s="227"/>
      <c r="BB533" s="72"/>
      <c r="BC533" s="178"/>
    </row>
    <row r="534" ht="16.5" customHeight="1" outlineLevel="1">
      <c r="A534" s="178"/>
      <c r="B534" s="141"/>
      <c r="C534" s="142"/>
      <c r="D534" s="72"/>
      <c r="E534" s="143"/>
      <c r="F534" s="71"/>
      <c r="G534" s="143"/>
      <c r="H534" s="71"/>
      <c r="I534" s="143"/>
      <c r="J534" s="71"/>
      <c r="K534" s="71"/>
      <c r="L534" s="71"/>
      <c r="M534" s="72"/>
      <c r="N534" s="198"/>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201"/>
      <c r="AQ534" s="72"/>
      <c r="AR534" s="201"/>
      <c r="AS534" s="72"/>
      <c r="AT534" s="226"/>
      <c r="AU534" s="72"/>
      <c r="AV534" s="230"/>
      <c r="AW534" s="71"/>
      <c r="AX534" s="72"/>
      <c r="AY534" s="201"/>
      <c r="AZ534" s="71"/>
      <c r="BA534" s="227"/>
      <c r="BB534" s="72"/>
      <c r="BC534" s="178"/>
    </row>
    <row r="535" ht="16.5" customHeight="1" outlineLevel="1">
      <c r="A535" s="178"/>
      <c r="B535" s="141"/>
      <c r="C535" s="142"/>
      <c r="D535" s="72"/>
      <c r="E535" s="143"/>
      <c r="F535" s="71"/>
      <c r="G535" s="143"/>
      <c r="H535" s="71"/>
      <c r="I535" s="143"/>
      <c r="J535" s="71"/>
      <c r="K535" s="71"/>
      <c r="L535" s="71"/>
      <c r="M535" s="72"/>
      <c r="N535" s="198"/>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201"/>
      <c r="AQ535" s="72"/>
      <c r="AR535" s="201"/>
      <c r="AS535" s="72"/>
      <c r="AT535" s="226"/>
      <c r="AU535" s="72"/>
      <c r="AV535" s="230"/>
      <c r="AW535" s="71"/>
      <c r="AX535" s="72"/>
      <c r="AY535" s="201"/>
      <c r="AZ535" s="71"/>
      <c r="BA535" s="227"/>
      <c r="BB535" s="72"/>
      <c r="BC535" s="178"/>
    </row>
    <row r="536" ht="16.5" customHeight="1" outlineLevel="1">
      <c r="A536" s="178"/>
      <c r="B536" s="141"/>
      <c r="C536" s="142"/>
      <c r="D536" s="72"/>
      <c r="E536" s="143"/>
      <c r="F536" s="71"/>
      <c r="G536" s="143"/>
      <c r="H536" s="71"/>
      <c r="I536" s="143"/>
      <c r="J536" s="71"/>
      <c r="K536" s="71"/>
      <c r="L536" s="71"/>
      <c r="M536" s="72"/>
      <c r="N536" s="198"/>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201"/>
      <c r="AQ536" s="72"/>
      <c r="AR536" s="201"/>
      <c r="AS536" s="72"/>
      <c r="AT536" s="226"/>
      <c r="AU536" s="72"/>
      <c r="AV536" s="230"/>
      <c r="AW536" s="71"/>
      <c r="AX536" s="72"/>
      <c r="AY536" s="201"/>
      <c r="AZ536" s="71"/>
      <c r="BA536" s="227"/>
      <c r="BB536" s="72"/>
      <c r="BC536" s="178"/>
    </row>
    <row r="537" ht="16.5" customHeight="1" outlineLevel="1">
      <c r="A537" s="178"/>
      <c r="B537" s="141"/>
      <c r="C537" s="142"/>
      <c r="D537" s="72"/>
      <c r="E537" s="143"/>
      <c r="F537" s="71"/>
      <c r="G537" s="143"/>
      <c r="H537" s="71"/>
      <c r="I537" s="143"/>
      <c r="J537" s="71"/>
      <c r="K537" s="71"/>
      <c r="L537" s="71"/>
      <c r="M537" s="72"/>
      <c r="N537" s="198"/>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201"/>
      <c r="AQ537" s="72"/>
      <c r="AR537" s="201"/>
      <c r="AS537" s="72"/>
      <c r="AT537" s="226"/>
      <c r="AU537" s="72"/>
      <c r="AV537" s="230"/>
      <c r="AW537" s="71"/>
      <c r="AX537" s="72"/>
      <c r="AY537" s="201"/>
      <c r="AZ537" s="71"/>
      <c r="BA537" s="227"/>
      <c r="BB537" s="72"/>
      <c r="BC537" s="178"/>
    </row>
    <row r="538" ht="16.5" customHeight="1" outlineLevel="1">
      <c r="A538" s="178"/>
      <c r="B538" s="141"/>
      <c r="C538" s="142"/>
      <c r="D538" s="72"/>
      <c r="E538" s="143"/>
      <c r="F538" s="71"/>
      <c r="G538" s="143"/>
      <c r="H538" s="71"/>
      <c r="I538" s="143"/>
      <c r="J538" s="71"/>
      <c r="K538" s="71"/>
      <c r="L538" s="71"/>
      <c r="M538" s="72"/>
      <c r="N538" s="198"/>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201"/>
      <c r="AQ538" s="72"/>
      <c r="AR538" s="201"/>
      <c r="AS538" s="72"/>
      <c r="AT538" s="226"/>
      <c r="AU538" s="72"/>
      <c r="AV538" s="230"/>
      <c r="AW538" s="71"/>
      <c r="AX538" s="72"/>
      <c r="AY538" s="201"/>
      <c r="AZ538" s="71"/>
      <c r="BA538" s="227"/>
      <c r="BB538" s="72"/>
      <c r="BC538" s="178"/>
    </row>
    <row r="539" ht="16.5" customHeight="1" outlineLevel="1">
      <c r="A539" s="178"/>
      <c r="B539" s="141"/>
      <c r="C539" s="142"/>
      <c r="D539" s="72"/>
      <c r="E539" s="143"/>
      <c r="F539" s="71"/>
      <c r="G539" s="143"/>
      <c r="H539" s="71"/>
      <c r="I539" s="143"/>
      <c r="J539" s="71"/>
      <c r="K539" s="71"/>
      <c r="L539" s="71"/>
      <c r="M539" s="72"/>
      <c r="N539" s="198"/>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201"/>
      <c r="AQ539" s="72"/>
      <c r="AR539" s="201"/>
      <c r="AS539" s="72"/>
      <c r="AT539" s="226"/>
      <c r="AU539" s="72"/>
      <c r="AV539" s="230"/>
      <c r="AW539" s="71"/>
      <c r="AX539" s="72"/>
      <c r="AY539" s="201"/>
      <c r="AZ539" s="71"/>
      <c r="BA539" s="227"/>
      <c r="BB539" s="72"/>
      <c r="BC539" s="178"/>
    </row>
    <row r="540" ht="16.5" customHeight="1" outlineLevel="1">
      <c r="A540" s="178"/>
      <c r="B540" s="141"/>
      <c r="C540" s="142"/>
      <c r="D540" s="72"/>
      <c r="E540" s="143"/>
      <c r="F540" s="71"/>
      <c r="G540" s="143"/>
      <c r="H540" s="71"/>
      <c r="I540" s="143"/>
      <c r="J540" s="71"/>
      <c r="K540" s="71"/>
      <c r="L540" s="71"/>
      <c r="M540" s="72"/>
      <c r="N540" s="198"/>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201"/>
      <c r="AQ540" s="72"/>
      <c r="AR540" s="201"/>
      <c r="AS540" s="72"/>
      <c r="AT540" s="226"/>
      <c r="AU540" s="72"/>
      <c r="AV540" s="230"/>
      <c r="AW540" s="71"/>
      <c r="AX540" s="72"/>
      <c r="AY540" s="201"/>
      <c r="AZ540" s="71"/>
      <c r="BA540" s="227"/>
      <c r="BB540" s="72"/>
      <c r="BC540" s="178"/>
    </row>
    <row r="541" ht="16.5" customHeight="1" outlineLevel="1">
      <c r="A541" s="178"/>
      <c r="B541" s="141"/>
      <c r="C541" s="142"/>
      <c r="D541" s="72"/>
      <c r="E541" s="143"/>
      <c r="F541" s="71"/>
      <c r="G541" s="143"/>
      <c r="H541" s="71"/>
      <c r="I541" s="143"/>
      <c r="J541" s="71"/>
      <c r="K541" s="71"/>
      <c r="L541" s="71"/>
      <c r="M541" s="72"/>
      <c r="N541" s="198"/>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201"/>
      <c r="AQ541" s="72"/>
      <c r="AR541" s="201"/>
      <c r="AS541" s="72"/>
      <c r="AT541" s="226"/>
      <c r="AU541" s="72"/>
      <c r="AV541" s="230"/>
      <c r="AW541" s="71"/>
      <c r="AX541" s="72"/>
      <c r="AY541" s="201"/>
      <c r="AZ541" s="71"/>
      <c r="BA541" s="227"/>
      <c r="BB541" s="72"/>
      <c r="BC541" s="178"/>
    </row>
    <row r="542" ht="16.5" customHeight="1" outlineLevel="1">
      <c r="A542" s="178"/>
      <c r="B542" s="141"/>
      <c r="C542" s="142"/>
      <c r="D542" s="72"/>
      <c r="E542" s="143"/>
      <c r="F542" s="71"/>
      <c r="G542" s="143"/>
      <c r="H542" s="71"/>
      <c r="I542" s="143"/>
      <c r="J542" s="71"/>
      <c r="K542" s="71"/>
      <c r="L542" s="71"/>
      <c r="M542" s="72"/>
      <c r="N542" s="198"/>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201"/>
      <c r="AQ542" s="72"/>
      <c r="AR542" s="201"/>
      <c r="AS542" s="72"/>
      <c r="AT542" s="226"/>
      <c r="AU542" s="72"/>
      <c r="AV542" s="230"/>
      <c r="AW542" s="71"/>
      <c r="AX542" s="72"/>
      <c r="AY542" s="201"/>
      <c r="AZ542" s="71"/>
      <c r="BA542" s="227"/>
      <c r="BB542" s="72"/>
      <c r="BC542" s="178"/>
    </row>
    <row r="543" ht="16.5" customHeight="1" outlineLevel="1">
      <c r="A543" s="178"/>
      <c r="B543" s="141"/>
      <c r="C543" s="142"/>
      <c r="D543" s="72"/>
      <c r="E543" s="143"/>
      <c r="F543" s="71"/>
      <c r="G543" s="143"/>
      <c r="H543" s="71"/>
      <c r="I543" s="143"/>
      <c r="J543" s="71"/>
      <c r="K543" s="71"/>
      <c r="L543" s="71"/>
      <c r="M543" s="72"/>
      <c r="N543" s="198"/>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201"/>
      <c r="AQ543" s="72"/>
      <c r="AR543" s="201"/>
      <c r="AS543" s="72"/>
      <c r="AT543" s="226"/>
      <c r="AU543" s="72"/>
      <c r="AV543" s="230"/>
      <c r="AW543" s="71"/>
      <c r="AX543" s="72"/>
      <c r="AY543" s="201"/>
      <c r="AZ543" s="71"/>
      <c r="BA543" s="227"/>
      <c r="BB543" s="72"/>
      <c r="BC543" s="178"/>
    </row>
    <row r="544" ht="16.5" customHeight="1" outlineLevel="1">
      <c r="A544" s="178"/>
      <c r="B544" s="141"/>
      <c r="C544" s="142"/>
      <c r="D544" s="72"/>
      <c r="E544" s="143"/>
      <c r="F544" s="71"/>
      <c r="G544" s="143"/>
      <c r="H544" s="71"/>
      <c r="I544" s="143"/>
      <c r="J544" s="71"/>
      <c r="K544" s="71"/>
      <c r="L544" s="71"/>
      <c r="M544" s="72"/>
      <c r="N544" s="198"/>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201"/>
      <c r="AQ544" s="72"/>
      <c r="AR544" s="201"/>
      <c r="AS544" s="72"/>
      <c r="AT544" s="226"/>
      <c r="AU544" s="72"/>
      <c r="AV544" s="230"/>
      <c r="AW544" s="71"/>
      <c r="AX544" s="72"/>
      <c r="AY544" s="201"/>
      <c r="AZ544" s="71"/>
      <c r="BA544" s="227"/>
      <c r="BB544" s="72"/>
      <c r="BC544" s="178"/>
    </row>
    <row r="545" ht="16.5" customHeight="1" outlineLevel="1">
      <c r="A545" s="178"/>
      <c r="B545" s="141"/>
      <c r="C545" s="142"/>
      <c r="D545" s="72"/>
      <c r="E545" s="143"/>
      <c r="F545" s="71"/>
      <c r="G545" s="143"/>
      <c r="H545" s="71"/>
      <c r="I545" s="143"/>
      <c r="J545" s="71"/>
      <c r="K545" s="71"/>
      <c r="L545" s="71"/>
      <c r="M545" s="72"/>
      <c r="N545" s="198"/>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201"/>
      <c r="AQ545" s="72"/>
      <c r="AR545" s="201"/>
      <c r="AS545" s="72"/>
      <c r="AT545" s="226"/>
      <c r="AU545" s="72"/>
      <c r="AV545" s="230"/>
      <c r="AW545" s="71"/>
      <c r="AX545" s="72"/>
      <c r="AY545" s="201"/>
      <c r="AZ545" s="71"/>
      <c r="BA545" s="227"/>
      <c r="BB545" s="72"/>
      <c r="BC545" s="178"/>
    </row>
    <row r="546" ht="16.5" customHeight="1" outlineLevel="1">
      <c r="A546" s="178"/>
      <c r="B546" s="141"/>
      <c r="C546" s="142"/>
      <c r="D546" s="72"/>
      <c r="E546" s="143"/>
      <c r="F546" s="71"/>
      <c r="G546" s="143"/>
      <c r="H546" s="71"/>
      <c r="I546" s="143"/>
      <c r="J546" s="71"/>
      <c r="K546" s="71"/>
      <c r="L546" s="71"/>
      <c r="M546" s="72"/>
      <c r="N546" s="198"/>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201"/>
      <c r="AQ546" s="72"/>
      <c r="AR546" s="201"/>
      <c r="AS546" s="72"/>
      <c r="AT546" s="226"/>
      <c r="AU546" s="72"/>
      <c r="AV546" s="230"/>
      <c r="AW546" s="71"/>
      <c r="AX546" s="72"/>
      <c r="AY546" s="201"/>
      <c r="AZ546" s="71"/>
      <c r="BA546" s="227"/>
      <c r="BB546" s="72"/>
      <c r="BC546" s="178"/>
    </row>
    <row r="547" ht="16.5" customHeight="1" outlineLevel="1">
      <c r="A547" s="178"/>
      <c r="B547" s="141"/>
      <c r="C547" s="142"/>
      <c r="D547" s="72"/>
      <c r="E547" s="143"/>
      <c r="F547" s="71"/>
      <c r="G547" s="143"/>
      <c r="H547" s="71"/>
      <c r="I547" s="143"/>
      <c r="J547" s="71"/>
      <c r="K547" s="71"/>
      <c r="L547" s="71"/>
      <c r="M547" s="72"/>
      <c r="N547" s="198"/>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201"/>
      <c r="AQ547" s="72"/>
      <c r="AR547" s="201"/>
      <c r="AS547" s="72"/>
      <c r="AT547" s="226"/>
      <c r="AU547" s="72"/>
      <c r="AV547" s="230"/>
      <c r="AW547" s="71"/>
      <c r="AX547" s="72"/>
      <c r="AY547" s="201"/>
      <c r="AZ547" s="71"/>
      <c r="BA547" s="227"/>
      <c r="BB547" s="72"/>
      <c r="BC547" s="178"/>
    </row>
    <row r="548" ht="16.5" customHeight="1" outlineLevel="1">
      <c r="A548" s="178"/>
      <c r="B548" s="141"/>
      <c r="C548" s="142"/>
      <c r="D548" s="72"/>
      <c r="E548" s="143"/>
      <c r="F548" s="71"/>
      <c r="G548" s="143"/>
      <c r="H548" s="71"/>
      <c r="I548" s="143"/>
      <c r="J548" s="71"/>
      <c r="K548" s="71"/>
      <c r="L548" s="71"/>
      <c r="M548" s="72"/>
      <c r="N548" s="198"/>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201"/>
      <c r="AQ548" s="72"/>
      <c r="AR548" s="201"/>
      <c r="AS548" s="72"/>
      <c r="AT548" s="226"/>
      <c r="AU548" s="72"/>
      <c r="AV548" s="230"/>
      <c r="AW548" s="71"/>
      <c r="AX548" s="72"/>
      <c r="AY548" s="201"/>
      <c r="AZ548" s="71"/>
      <c r="BA548" s="227"/>
      <c r="BB548" s="72"/>
      <c r="BC548" s="178"/>
    </row>
    <row r="549" ht="16.5" customHeight="1" outlineLevel="1">
      <c r="A549" s="178"/>
      <c r="B549" s="141"/>
      <c r="C549" s="142"/>
      <c r="D549" s="72"/>
      <c r="E549" s="143"/>
      <c r="F549" s="71"/>
      <c r="G549" s="143"/>
      <c r="H549" s="71"/>
      <c r="I549" s="143"/>
      <c r="J549" s="71"/>
      <c r="K549" s="71"/>
      <c r="L549" s="71"/>
      <c r="M549" s="72"/>
      <c r="N549" s="198"/>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201"/>
      <c r="AQ549" s="72"/>
      <c r="AR549" s="201"/>
      <c r="AS549" s="72"/>
      <c r="AT549" s="226"/>
      <c r="AU549" s="72"/>
      <c r="AV549" s="230"/>
      <c r="AW549" s="71"/>
      <c r="AX549" s="72"/>
      <c r="AY549" s="201"/>
      <c r="AZ549" s="71"/>
      <c r="BA549" s="227"/>
      <c r="BB549" s="72"/>
      <c r="BC549" s="178"/>
    </row>
    <row r="550" ht="16.5" customHeight="1" outlineLevel="1">
      <c r="A550" s="178"/>
      <c r="B550" s="141"/>
      <c r="C550" s="142"/>
      <c r="D550" s="72"/>
      <c r="E550" s="143"/>
      <c r="F550" s="71"/>
      <c r="G550" s="143"/>
      <c r="H550" s="71"/>
      <c r="I550" s="143"/>
      <c r="J550" s="71"/>
      <c r="K550" s="71"/>
      <c r="L550" s="71"/>
      <c r="M550" s="72"/>
      <c r="N550" s="198"/>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201"/>
      <c r="AQ550" s="72"/>
      <c r="AR550" s="201"/>
      <c r="AS550" s="72"/>
      <c r="AT550" s="226"/>
      <c r="AU550" s="72"/>
      <c r="AV550" s="230"/>
      <c r="AW550" s="71"/>
      <c r="AX550" s="72"/>
      <c r="AY550" s="201"/>
      <c r="AZ550" s="71"/>
      <c r="BA550" s="227"/>
      <c r="BB550" s="72"/>
      <c r="BC550" s="178"/>
    </row>
    <row r="551" ht="16.5" customHeight="1" outlineLevel="1">
      <c r="A551" s="178"/>
      <c r="B551" s="141"/>
      <c r="C551" s="142"/>
      <c r="D551" s="72"/>
      <c r="E551" s="143"/>
      <c r="F551" s="71"/>
      <c r="G551" s="143"/>
      <c r="H551" s="71"/>
      <c r="I551" s="143"/>
      <c r="J551" s="71"/>
      <c r="K551" s="71"/>
      <c r="L551" s="71"/>
      <c r="M551" s="72"/>
      <c r="N551" s="198"/>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201"/>
      <c r="AQ551" s="72"/>
      <c r="AR551" s="201"/>
      <c r="AS551" s="72"/>
      <c r="AT551" s="226"/>
      <c r="AU551" s="72"/>
      <c r="AV551" s="230"/>
      <c r="AW551" s="71"/>
      <c r="AX551" s="72"/>
      <c r="AY551" s="201"/>
      <c r="AZ551" s="71"/>
      <c r="BA551" s="227"/>
      <c r="BB551" s="72"/>
      <c r="BC551" s="178"/>
    </row>
    <row r="552" ht="16.5" customHeight="1" outlineLevel="1">
      <c r="A552" s="178"/>
      <c r="B552" s="141"/>
      <c r="C552" s="142"/>
      <c r="D552" s="72"/>
      <c r="E552" s="143"/>
      <c r="F552" s="71"/>
      <c r="G552" s="143"/>
      <c r="H552" s="71"/>
      <c r="I552" s="143"/>
      <c r="J552" s="71"/>
      <c r="K552" s="71"/>
      <c r="L552" s="71"/>
      <c r="M552" s="72"/>
      <c r="N552" s="198"/>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201"/>
      <c r="AQ552" s="72"/>
      <c r="AR552" s="201"/>
      <c r="AS552" s="72"/>
      <c r="AT552" s="226"/>
      <c r="AU552" s="72"/>
      <c r="AV552" s="230"/>
      <c r="AW552" s="71"/>
      <c r="AX552" s="72"/>
      <c r="AY552" s="201"/>
      <c r="AZ552" s="71"/>
      <c r="BA552" s="227"/>
      <c r="BB552" s="72"/>
      <c r="BC552" s="178"/>
    </row>
    <row r="553" ht="16.5" customHeight="1" outlineLevel="1">
      <c r="A553" s="178"/>
      <c r="B553" s="141"/>
      <c r="C553" s="142"/>
      <c r="D553" s="72"/>
      <c r="E553" s="143"/>
      <c r="F553" s="71"/>
      <c r="G553" s="143"/>
      <c r="H553" s="71"/>
      <c r="I553" s="143"/>
      <c r="J553" s="71"/>
      <c r="K553" s="71"/>
      <c r="L553" s="71"/>
      <c r="M553" s="72"/>
      <c r="N553" s="198"/>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201"/>
      <c r="AQ553" s="72"/>
      <c r="AR553" s="201"/>
      <c r="AS553" s="72"/>
      <c r="AT553" s="226"/>
      <c r="AU553" s="72"/>
      <c r="AV553" s="230"/>
      <c r="AW553" s="71"/>
      <c r="AX553" s="72"/>
      <c r="AY553" s="201"/>
      <c r="AZ553" s="71"/>
      <c r="BA553" s="227"/>
      <c r="BB553" s="72"/>
      <c r="BC553" s="178"/>
    </row>
    <row r="554" ht="16.5" customHeight="1" outlineLevel="1">
      <c r="A554" s="178"/>
      <c r="B554" s="141"/>
      <c r="C554" s="142"/>
      <c r="D554" s="72"/>
      <c r="E554" s="143"/>
      <c r="F554" s="71"/>
      <c r="G554" s="143"/>
      <c r="H554" s="71"/>
      <c r="I554" s="143"/>
      <c r="J554" s="71"/>
      <c r="K554" s="71"/>
      <c r="L554" s="71"/>
      <c r="M554" s="72"/>
      <c r="N554" s="198"/>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201"/>
      <c r="AQ554" s="72"/>
      <c r="AR554" s="201"/>
      <c r="AS554" s="72"/>
      <c r="AT554" s="226"/>
      <c r="AU554" s="72"/>
      <c r="AV554" s="230"/>
      <c r="AW554" s="71"/>
      <c r="AX554" s="72"/>
      <c r="AY554" s="201"/>
      <c r="AZ554" s="71"/>
      <c r="BA554" s="227"/>
      <c r="BB554" s="72"/>
      <c r="BC554" s="178"/>
    </row>
    <row r="555" ht="16.5" customHeight="1" outlineLevel="1">
      <c r="A555" s="178"/>
      <c r="B555" s="141"/>
      <c r="C555" s="142"/>
      <c r="D555" s="72"/>
      <c r="E555" s="143"/>
      <c r="F555" s="71"/>
      <c r="G555" s="143"/>
      <c r="H555" s="71"/>
      <c r="I555" s="143"/>
      <c r="J555" s="71"/>
      <c r="K555" s="71"/>
      <c r="L555" s="71"/>
      <c r="M555" s="72"/>
      <c r="N555" s="198"/>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201"/>
      <c r="AQ555" s="72"/>
      <c r="AR555" s="201"/>
      <c r="AS555" s="72"/>
      <c r="AT555" s="226"/>
      <c r="AU555" s="72"/>
      <c r="AV555" s="230"/>
      <c r="AW555" s="71"/>
      <c r="AX555" s="72"/>
      <c r="AY555" s="201"/>
      <c r="AZ555" s="71"/>
      <c r="BA555" s="227"/>
      <c r="BB555" s="72"/>
      <c r="BC555" s="178"/>
    </row>
    <row r="556" ht="16.5" customHeight="1" outlineLevel="1">
      <c r="A556" s="178"/>
      <c r="B556" s="141"/>
      <c r="C556" s="142"/>
      <c r="D556" s="72"/>
      <c r="E556" s="143"/>
      <c r="F556" s="71"/>
      <c r="G556" s="143"/>
      <c r="H556" s="71"/>
      <c r="I556" s="143"/>
      <c r="J556" s="71"/>
      <c r="K556" s="71"/>
      <c r="L556" s="71"/>
      <c r="M556" s="72"/>
      <c r="N556" s="198"/>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201"/>
      <c r="AQ556" s="72"/>
      <c r="AR556" s="201"/>
      <c r="AS556" s="72"/>
      <c r="AT556" s="226"/>
      <c r="AU556" s="72"/>
      <c r="AV556" s="230"/>
      <c r="AW556" s="71"/>
      <c r="AX556" s="72"/>
      <c r="AY556" s="201"/>
      <c r="AZ556" s="71"/>
      <c r="BA556" s="227"/>
      <c r="BB556" s="72"/>
      <c r="BC556" s="178"/>
    </row>
    <row r="557" ht="16.5" customHeight="1" outlineLevel="1">
      <c r="A557" s="178"/>
      <c r="B557" s="141"/>
      <c r="C557" s="142"/>
      <c r="D557" s="72"/>
      <c r="E557" s="143"/>
      <c r="F557" s="71"/>
      <c r="G557" s="143"/>
      <c r="H557" s="71"/>
      <c r="I557" s="143"/>
      <c r="J557" s="71"/>
      <c r="K557" s="71"/>
      <c r="L557" s="71"/>
      <c r="M557" s="72"/>
      <c r="N557" s="198"/>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201"/>
      <c r="AQ557" s="72"/>
      <c r="AR557" s="201"/>
      <c r="AS557" s="72"/>
      <c r="AT557" s="226"/>
      <c r="AU557" s="72"/>
      <c r="AV557" s="230"/>
      <c r="AW557" s="71"/>
      <c r="AX557" s="72"/>
      <c r="AY557" s="201"/>
      <c r="AZ557" s="71"/>
      <c r="BA557" s="227"/>
      <c r="BB557" s="72"/>
      <c r="BC557" s="178"/>
    </row>
    <row r="558" ht="16.5" customHeight="1" outlineLevel="1">
      <c r="A558" s="178"/>
      <c r="B558" s="141"/>
      <c r="C558" s="142"/>
      <c r="D558" s="72"/>
      <c r="E558" s="143"/>
      <c r="F558" s="71"/>
      <c r="G558" s="143"/>
      <c r="H558" s="71"/>
      <c r="I558" s="143"/>
      <c r="J558" s="71"/>
      <c r="K558" s="71"/>
      <c r="L558" s="71"/>
      <c r="M558" s="72"/>
      <c r="N558" s="198"/>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201"/>
      <c r="AQ558" s="72"/>
      <c r="AR558" s="201"/>
      <c r="AS558" s="72"/>
      <c r="AT558" s="226"/>
      <c r="AU558" s="72"/>
      <c r="AV558" s="230"/>
      <c r="AW558" s="71"/>
      <c r="AX558" s="72"/>
      <c r="AY558" s="201"/>
      <c r="AZ558" s="71"/>
      <c r="BA558" s="227"/>
      <c r="BB558" s="72"/>
      <c r="BC558" s="178"/>
    </row>
    <row r="559" ht="16.5" customHeight="1" outlineLevel="1">
      <c r="A559" s="178"/>
      <c r="B559" s="141"/>
      <c r="C559" s="142"/>
      <c r="D559" s="72"/>
      <c r="E559" s="143"/>
      <c r="F559" s="71"/>
      <c r="G559" s="143"/>
      <c r="H559" s="71"/>
      <c r="I559" s="143"/>
      <c r="J559" s="71"/>
      <c r="K559" s="71"/>
      <c r="L559" s="71"/>
      <c r="M559" s="72"/>
      <c r="N559" s="198"/>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201"/>
      <c r="AQ559" s="72"/>
      <c r="AR559" s="201"/>
      <c r="AS559" s="72"/>
      <c r="AT559" s="226"/>
      <c r="AU559" s="72"/>
      <c r="AV559" s="230"/>
      <c r="AW559" s="71"/>
      <c r="AX559" s="72"/>
      <c r="AY559" s="201"/>
      <c r="AZ559" s="71"/>
      <c r="BA559" s="227"/>
      <c r="BB559" s="72"/>
      <c r="BC559" s="178"/>
    </row>
    <row r="560" ht="16.5" customHeight="1" outlineLevel="1">
      <c r="A560" s="178"/>
      <c r="B560" s="141"/>
      <c r="C560" s="142"/>
      <c r="D560" s="72"/>
      <c r="E560" s="143"/>
      <c r="F560" s="71"/>
      <c r="G560" s="143"/>
      <c r="H560" s="71"/>
      <c r="I560" s="143"/>
      <c r="J560" s="71"/>
      <c r="K560" s="71"/>
      <c r="L560" s="71"/>
      <c r="M560" s="72"/>
      <c r="N560" s="198"/>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201"/>
      <c r="AQ560" s="72"/>
      <c r="AR560" s="201"/>
      <c r="AS560" s="72"/>
      <c r="AT560" s="226"/>
      <c r="AU560" s="72"/>
      <c r="AV560" s="230"/>
      <c r="AW560" s="71"/>
      <c r="AX560" s="72"/>
      <c r="AY560" s="201"/>
      <c r="AZ560" s="71"/>
      <c r="BA560" s="227"/>
      <c r="BB560" s="72"/>
      <c r="BC560" s="178"/>
    </row>
    <row r="561" ht="16.5" customHeight="1" outlineLevel="1">
      <c r="A561" s="178"/>
      <c r="B561" s="141"/>
      <c r="C561" s="142"/>
      <c r="D561" s="72"/>
      <c r="E561" s="143"/>
      <c r="F561" s="71"/>
      <c r="G561" s="143"/>
      <c r="H561" s="71"/>
      <c r="I561" s="143"/>
      <c r="J561" s="71"/>
      <c r="K561" s="71"/>
      <c r="L561" s="71"/>
      <c r="M561" s="72"/>
      <c r="N561" s="198"/>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201"/>
      <c r="AQ561" s="72"/>
      <c r="AR561" s="201"/>
      <c r="AS561" s="72"/>
      <c r="AT561" s="226"/>
      <c r="AU561" s="72"/>
      <c r="AV561" s="230"/>
      <c r="AW561" s="71"/>
      <c r="AX561" s="72"/>
      <c r="AY561" s="201"/>
      <c r="AZ561" s="71"/>
      <c r="BA561" s="227"/>
      <c r="BB561" s="72"/>
      <c r="BC561" s="178"/>
    </row>
    <row r="562" ht="16.5" customHeight="1" outlineLevel="1">
      <c r="A562" s="178"/>
      <c r="B562" s="141"/>
      <c r="C562" s="142"/>
      <c r="D562" s="72"/>
      <c r="E562" s="143"/>
      <c r="F562" s="71"/>
      <c r="G562" s="143"/>
      <c r="H562" s="71"/>
      <c r="I562" s="143"/>
      <c r="J562" s="71"/>
      <c r="K562" s="71"/>
      <c r="L562" s="71"/>
      <c r="M562" s="72"/>
      <c r="N562" s="198"/>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201"/>
      <c r="AQ562" s="72"/>
      <c r="AR562" s="201"/>
      <c r="AS562" s="72"/>
      <c r="AT562" s="226"/>
      <c r="AU562" s="72"/>
      <c r="AV562" s="230"/>
      <c r="AW562" s="71"/>
      <c r="AX562" s="72"/>
      <c r="AY562" s="201"/>
      <c r="AZ562" s="71"/>
      <c r="BA562" s="227"/>
      <c r="BB562" s="72"/>
      <c r="BC562" s="178"/>
    </row>
    <row r="563" ht="16.5" customHeight="1" outlineLevel="1">
      <c r="A563" s="178"/>
      <c r="B563" s="141"/>
      <c r="C563" s="142"/>
      <c r="D563" s="72"/>
      <c r="E563" s="143"/>
      <c r="F563" s="71"/>
      <c r="G563" s="143"/>
      <c r="H563" s="71"/>
      <c r="I563" s="143"/>
      <c r="J563" s="71"/>
      <c r="K563" s="71"/>
      <c r="L563" s="71"/>
      <c r="M563" s="72"/>
      <c r="N563" s="198"/>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201"/>
      <c r="AQ563" s="72"/>
      <c r="AR563" s="201"/>
      <c r="AS563" s="72"/>
      <c r="AT563" s="226"/>
      <c r="AU563" s="72"/>
      <c r="AV563" s="230"/>
      <c r="AW563" s="71"/>
      <c r="AX563" s="72"/>
      <c r="AY563" s="201"/>
      <c r="AZ563" s="71"/>
      <c r="BA563" s="227"/>
      <c r="BB563" s="72"/>
      <c r="BC563" s="178"/>
    </row>
    <row r="564" ht="16.5" customHeight="1" outlineLevel="1">
      <c r="A564" s="178"/>
      <c r="B564" s="141"/>
      <c r="C564" s="142"/>
      <c r="D564" s="72"/>
      <c r="E564" s="143"/>
      <c r="F564" s="71"/>
      <c r="G564" s="143"/>
      <c r="H564" s="71"/>
      <c r="I564" s="143"/>
      <c r="J564" s="71"/>
      <c r="K564" s="71"/>
      <c r="L564" s="71"/>
      <c r="M564" s="72"/>
      <c r="N564" s="198"/>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201"/>
      <c r="AQ564" s="72"/>
      <c r="AR564" s="201"/>
      <c r="AS564" s="72"/>
      <c r="AT564" s="226"/>
      <c r="AU564" s="72"/>
      <c r="AV564" s="230"/>
      <c r="AW564" s="71"/>
      <c r="AX564" s="72"/>
      <c r="AY564" s="201"/>
      <c r="AZ564" s="71"/>
      <c r="BA564" s="227"/>
      <c r="BB564" s="72"/>
      <c r="BC564" s="178"/>
    </row>
    <row r="565" ht="16.5" customHeight="1" outlineLevel="1">
      <c r="A565" s="178"/>
      <c r="B565" s="141"/>
      <c r="C565" s="142"/>
      <c r="D565" s="72"/>
      <c r="E565" s="143"/>
      <c r="F565" s="71"/>
      <c r="G565" s="143"/>
      <c r="H565" s="71"/>
      <c r="I565" s="143"/>
      <c r="J565" s="71"/>
      <c r="K565" s="71"/>
      <c r="L565" s="71"/>
      <c r="M565" s="72"/>
      <c r="N565" s="198"/>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201"/>
      <c r="AQ565" s="72"/>
      <c r="AR565" s="201"/>
      <c r="AS565" s="72"/>
      <c r="AT565" s="226"/>
      <c r="AU565" s="72"/>
      <c r="AV565" s="230"/>
      <c r="AW565" s="71"/>
      <c r="AX565" s="72"/>
      <c r="AY565" s="201"/>
      <c r="AZ565" s="71"/>
      <c r="BA565" s="227"/>
      <c r="BB565" s="72"/>
      <c r="BC565" s="178"/>
    </row>
    <row r="566" ht="16.5" customHeight="1" outlineLevel="1">
      <c r="A566" s="178"/>
      <c r="B566" s="141"/>
      <c r="C566" s="142"/>
      <c r="D566" s="72"/>
      <c r="E566" s="143"/>
      <c r="F566" s="71"/>
      <c r="G566" s="143"/>
      <c r="H566" s="71"/>
      <c r="I566" s="143"/>
      <c r="J566" s="71"/>
      <c r="K566" s="71"/>
      <c r="L566" s="71"/>
      <c r="M566" s="72"/>
      <c r="N566" s="198"/>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201"/>
      <c r="AQ566" s="72"/>
      <c r="AR566" s="201"/>
      <c r="AS566" s="72"/>
      <c r="AT566" s="226"/>
      <c r="AU566" s="72"/>
      <c r="AV566" s="230"/>
      <c r="AW566" s="71"/>
      <c r="AX566" s="72"/>
      <c r="AY566" s="201"/>
      <c r="AZ566" s="71"/>
      <c r="BA566" s="227"/>
      <c r="BB566" s="72"/>
      <c r="BC566" s="178"/>
    </row>
    <row r="567" ht="16.5" customHeight="1" outlineLevel="1">
      <c r="A567" s="178"/>
      <c r="B567" s="141"/>
      <c r="C567" s="142"/>
      <c r="D567" s="72"/>
      <c r="E567" s="143"/>
      <c r="F567" s="71"/>
      <c r="G567" s="143"/>
      <c r="H567" s="71"/>
      <c r="I567" s="143"/>
      <c r="J567" s="71"/>
      <c r="K567" s="71"/>
      <c r="L567" s="71"/>
      <c r="M567" s="72"/>
      <c r="N567" s="198"/>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201"/>
      <c r="AQ567" s="72"/>
      <c r="AR567" s="201"/>
      <c r="AS567" s="72"/>
      <c r="AT567" s="226"/>
      <c r="AU567" s="72"/>
      <c r="AV567" s="230"/>
      <c r="AW567" s="71"/>
      <c r="AX567" s="72"/>
      <c r="AY567" s="201"/>
      <c r="AZ567" s="71"/>
      <c r="BA567" s="227"/>
      <c r="BB567" s="72"/>
      <c r="BC567" s="178"/>
    </row>
    <row r="568" ht="16.5" customHeight="1" outlineLevel="1">
      <c r="A568" s="178"/>
      <c r="B568" s="141"/>
      <c r="C568" s="142"/>
      <c r="D568" s="72"/>
      <c r="E568" s="143"/>
      <c r="F568" s="71"/>
      <c r="G568" s="143"/>
      <c r="H568" s="71"/>
      <c r="I568" s="143"/>
      <c r="J568" s="71"/>
      <c r="K568" s="71"/>
      <c r="L568" s="71"/>
      <c r="M568" s="72"/>
      <c r="N568" s="198"/>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201"/>
      <c r="AQ568" s="72"/>
      <c r="AR568" s="201"/>
      <c r="AS568" s="72"/>
      <c r="AT568" s="226"/>
      <c r="AU568" s="72"/>
      <c r="AV568" s="230"/>
      <c r="AW568" s="71"/>
      <c r="AX568" s="72"/>
      <c r="AY568" s="201"/>
      <c r="AZ568" s="71"/>
      <c r="BA568" s="227"/>
      <c r="BB568" s="72"/>
      <c r="BC568" s="178"/>
    </row>
    <row r="569" ht="16.5" customHeight="1" outlineLevel="1">
      <c r="A569" s="178"/>
      <c r="B569" s="141"/>
      <c r="C569" s="142"/>
      <c r="D569" s="72"/>
      <c r="E569" s="143"/>
      <c r="F569" s="71"/>
      <c r="G569" s="143"/>
      <c r="H569" s="71"/>
      <c r="I569" s="143"/>
      <c r="J569" s="71"/>
      <c r="K569" s="71"/>
      <c r="L569" s="71"/>
      <c r="M569" s="72"/>
      <c r="N569" s="198"/>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201"/>
      <c r="AQ569" s="72"/>
      <c r="AR569" s="201"/>
      <c r="AS569" s="72"/>
      <c r="AT569" s="226"/>
      <c r="AU569" s="72"/>
      <c r="AV569" s="230"/>
      <c r="AW569" s="71"/>
      <c r="AX569" s="72"/>
      <c r="AY569" s="201"/>
      <c r="AZ569" s="71"/>
      <c r="BA569" s="227"/>
      <c r="BB569" s="72"/>
      <c r="BC569" s="178"/>
    </row>
    <row r="570" ht="16.5" customHeight="1" outlineLevel="1">
      <c r="A570" s="178"/>
      <c r="B570" s="141"/>
      <c r="C570" s="142"/>
      <c r="D570" s="72"/>
      <c r="E570" s="143"/>
      <c r="F570" s="71"/>
      <c r="G570" s="143"/>
      <c r="H570" s="71"/>
      <c r="I570" s="143"/>
      <c r="J570" s="71"/>
      <c r="K570" s="71"/>
      <c r="L570" s="71"/>
      <c r="M570" s="72"/>
      <c r="N570" s="198"/>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201"/>
      <c r="AQ570" s="72"/>
      <c r="AR570" s="201"/>
      <c r="AS570" s="72"/>
      <c r="AT570" s="226"/>
      <c r="AU570" s="72"/>
      <c r="AV570" s="230"/>
      <c r="AW570" s="71"/>
      <c r="AX570" s="72"/>
      <c r="AY570" s="201"/>
      <c r="AZ570" s="71"/>
      <c r="BA570" s="227"/>
      <c r="BB570" s="72"/>
      <c r="BC570" s="178"/>
    </row>
    <row r="571" ht="16.5" customHeight="1" outlineLevel="1">
      <c r="A571" s="178"/>
      <c r="B571" s="141"/>
      <c r="C571" s="142"/>
      <c r="D571" s="72"/>
      <c r="E571" s="143"/>
      <c r="F571" s="71"/>
      <c r="G571" s="143"/>
      <c r="H571" s="71"/>
      <c r="I571" s="143"/>
      <c r="J571" s="71"/>
      <c r="K571" s="71"/>
      <c r="L571" s="71"/>
      <c r="M571" s="72"/>
      <c r="N571" s="198"/>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201"/>
      <c r="AQ571" s="72"/>
      <c r="AR571" s="201"/>
      <c r="AS571" s="72"/>
      <c r="AT571" s="226"/>
      <c r="AU571" s="72"/>
      <c r="AV571" s="230"/>
      <c r="AW571" s="71"/>
      <c r="AX571" s="72"/>
      <c r="AY571" s="201"/>
      <c r="AZ571" s="71"/>
      <c r="BA571" s="227"/>
      <c r="BB571" s="72"/>
      <c r="BC571" s="178"/>
    </row>
    <row r="572" ht="16.5" customHeight="1" outlineLevel="1">
      <c r="A572" s="178"/>
      <c r="B572" s="141"/>
      <c r="C572" s="142"/>
      <c r="D572" s="72"/>
      <c r="E572" s="143"/>
      <c r="F572" s="71"/>
      <c r="G572" s="143"/>
      <c r="H572" s="71"/>
      <c r="I572" s="143"/>
      <c r="J572" s="71"/>
      <c r="K572" s="71"/>
      <c r="L572" s="71"/>
      <c r="M572" s="72"/>
      <c r="N572" s="198"/>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201"/>
      <c r="AQ572" s="72"/>
      <c r="AR572" s="201"/>
      <c r="AS572" s="72"/>
      <c r="AT572" s="226"/>
      <c r="AU572" s="72"/>
      <c r="AV572" s="230"/>
      <c r="AW572" s="71"/>
      <c r="AX572" s="72"/>
      <c r="AY572" s="201"/>
      <c r="AZ572" s="71"/>
      <c r="BA572" s="227"/>
      <c r="BB572" s="72"/>
      <c r="BC572" s="178"/>
    </row>
    <row r="573" ht="16.5" customHeight="1" outlineLevel="1">
      <c r="A573" s="178"/>
      <c r="B573" s="141"/>
      <c r="C573" s="142"/>
      <c r="D573" s="72"/>
      <c r="E573" s="143"/>
      <c r="F573" s="71"/>
      <c r="G573" s="143"/>
      <c r="H573" s="71"/>
      <c r="I573" s="143"/>
      <c r="J573" s="71"/>
      <c r="K573" s="71"/>
      <c r="L573" s="71"/>
      <c r="M573" s="72"/>
      <c r="N573" s="198"/>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201"/>
      <c r="AQ573" s="72"/>
      <c r="AR573" s="201"/>
      <c r="AS573" s="72"/>
      <c r="AT573" s="226"/>
      <c r="AU573" s="72"/>
      <c r="AV573" s="230"/>
      <c r="AW573" s="71"/>
      <c r="AX573" s="72"/>
      <c r="AY573" s="201"/>
      <c r="AZ573" s="71"/>
      <c r="BA573" s="227"/>
      <c r="BB573" s="72"/>
      <c r="BC573" s="178"/>
    </row>
    <row r="574" ht="16.5" customHeight="1" outlineLevel="1">
      <c r="A574" s="178"/>
      <c r="B574" s="141"/>
      <c r="C574" s="142"/>
      <c r="D574" s="72"/>
      <c r="E574" s="143"/>
      <c r="F574" s="71"/>
      <c r="G574" s="143"/>
      <c r="H574" s="71"/>
      <c r="I574" s="143"/>
      <c r="J574" s="71"/>
      <c r="K574" s="71"/>
      <c r="L574" s="71"/>
      <c r="M574" s="72"/>
      <c r="N574" s="198"/>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201"/>
      <c r="AQ574" s="72"/>
      <c r="AR574" s="201"/>
      <c r="AS574" s="72"/>
      <c r="AT574" s="226"/>
      <c r="AU574" s="72"/>
      <c r="AV574" s="230"/>
      <c r="AW574" s="71"/>
      <c r="AX574" s="72"/>
      <c r="AY574" s="201"/>
      <c r="AZ574" s="71"/>
      <c r="BA574" s="227"/>
      <c r="BB574" s="72"/>
      <c r="BC574" s="178"/>
    </row>
    <row r="575" ht="16.5" customHeight="1" outlineLevel="1">
      <c r="A575" s="178"/>
      <c r="B575" s="141"/>
      <c r="C575" s="142"/>
      <c r="D575" s="72"/>
      <c r="E575" s="143"/>
      <c r="F575" s="71"/>
      <c r="G575" s="143"/>
      <c r="H575" s="71"/>
      <c r="I575" s="143"/>
      <c r="J575" s="71"/>
      <c r="K575" s="71"/>
      <c r="L575" s="71"/>
      <c r="M575" s="72"/>
      <c r="N575" s="198"/>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201"/>
      <c r="AQ575" s="72"/>
      <c r="AR575" s="201"/>
      <c r="AS575" s="72"/>
      <c r="AT575" s="226"/>
      <c r="AU575" s="72"/>
      <c r="AV575" s="230"/>
      <c r="AW575" s="71"/>
      <c r="AX575" s="72"/>
      <c r="AY575" s="201"/>
      <c r="AZ575" s="71"/>
      <c r="BA575" s="227"/>
      <c r="BB575" s="72"/>
      <c r="BC575" s="178"/>
    </row>
    <row r="576" ht="16.5" customHeight="1" outlineLevel="1">
      <c r="A576" s="178"/>
      <c r="B576" s="141"/>
      <c r="C576" s="142"/>
      <c r="D576" s="72"/>
      <c r="E576" s="143"/>
      <c r="F576" s="71"/>
      <c r="G576" s="143"/>
      <c r="H576" s="71"/>
      <c r="I576" s="143"/>
      <c r="J576" s="71"/>
      <c r="K576" s="71"/>
      <c r="L576" s="71"/>
      <c r="M576" s="72"/>
      <c r="N576" s="198"/>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201"/>
      <c r="AQ576" s="72"/>
      <c r="AR576" s="201"/>
      <c r="AS576" s="72"/>
      <c r="AT576" s="226"/>
      <c r="AU576" s="72"/>
      <c r="AV576" s="230"/>
      <c r="AW576" s="71"/>
      <c r="AX576" s="72"/>
      <c r="AY576" s="201"/>
      <c r="AZ576" s="71"/>
      <c r="BA576" s="227"/>
      <c r="BB576" s="72"/>
      <c r="BC576" s="178"/>
    </row>
    <row r="577" ht="16.5" customHeight="1" outlineLevel="1">
      <c r="A577" s="178"/>
      <c r="B577" s="141"/>
      <c r="C577" s="142"/>
      <c r="D577" s="72"/>
      <c r="E577" s="143"/>
      <c r="F577" s="71"/>
      <c r="G577" s="143"/>
      <c r="H577" s="71"/>
      <c r="I577" s="143"/>
      <c r="J577" s="71"/>
      <c r="K577" s="71"/>
      <c r="L577" s="71"/>
      <c r="M577" s="72"/>
      <c r="N577" s="198"/>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201"/>
      <c r="AQ577" s="72"/>
      <c r="AR577" s="201"/>
      <c r="AS577" s="72"/>
      <c r="AT577" s="226"/>
      <c r="AU577" s="72"/>
      <c r="AV577" s="230"/>
      <c r="AW577" s="71"/>
      <c r="AX577" s="72"/>
      <c r="AY577" s="201"/>
      <c r="AZ577" s="71"/>
      <c r="BA577" s="227"/>
      <c r="BB577" s="72"/>
      <c r="BC577" s="178"/>
    </row>
    <row r="578" ht="16.5" customHeight="1" outlineLevel="1">
      <c r="A578" s="178"/>
      <c r="B578" s="141"/>
      <c r="C578" s="142"/>
      <c r="D578" s="72"/>
      <c r="E578" s="143"/>
      <c r="F578" s="71"/>
      <c r="G578" s="143"/>
      <c r="H578" s="71"/>
      <c r="I578" s="143"/>
      <c r="J578" s="71"/>
      <c r="K578" s="71"/>
      <c r="L578" s="71"/>
      <c r="M578" s="72"/>
      <c r="N578" s="198"/>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201"/>
      <c r="AQ578" s="72"/>
      <c r="AR578" s="201"/>
      <c r="AS578" s="72"/>
      <c r="AT578" s="226"/>
      <c r="AU578" s="72"/>
      <c r="AV578" s="230"/>
      <c r="AW578" s="71"/>
      <c r="AX578" s="72"/>
      <c r="AY578" s="201"/>
      <c r="AZ578" s="71"/>
      <c r="BA578" s="227"/>
      <c r="BB578" s="72"/>
      <c r="BC578" s="178"/>
    </row>
    <row r="579" ht="16.5" customHeight="1" outlineLevel="1">
      <c r="A579" s="178"/>
      <c r="B579" s="141"/>
      <c r="C579" s="142"/>
      <c r="D579" s="72"/>
      <c r="E579" s="143"/>
      <c r="F579" s="71"/>
      <c r="G579" s="143"/>
      <c r="H579" s="71"/>
      <c r="I579" s="143"/>
      <c r="J579" s="71"/>
      <c r="K579" s="71"/>
      <c r="L579" s="71"/>
      <c r="M579" s="72"/>
      <c r="N579" s="198"/>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201"/>
      <c r="AQ579" s="72"/>
      <c r="AR579" s="201"/>
      <c r="AS579" s="72"/>
      <c r="AT579" s="226"/>
      <c r="AU579" s="72"/>
      <c r="AV579" s="230"/>
      <c r="AW579" s="71"/>
      <c r="AX579" s="72"/>
      <c r="AY579" s="201"/>
      <c r="AZ579" s="71"/>
      <c r="BA579" s="227"/>
      <c r="BB579" s="72"/>
      <c r="BC579" s="178"/>
    </row>
    <row r="580" ht="16.5" customHeight="1" outlineLevel="1">
      <c r="A580" s="178"/>
      <c r="B580" s="141"/>
      <c r="C580" s="142"/>
      <c r="D580" s="72"/>
      <c r="E580" s="143"/>
      <c r="F580" s="71"/>
      <c r="G580" s="143"/>
      <c r="H580" s="71"/>
      <c r="I580" s="143"/>
      <c r="J580" s="71"/>
      <c r="K580" s="71"/>
      <c r="L580" s="71"/>
      <c r="M580" s="72"/>
      <c r="N580" s="198"/>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201"/>
      <c r="AQ580" s="72"/>
      <c r="AR580" s="201"/>
      <c r="AS580" s="72"/>
      <c r="AT580" s="226"/>
      <c r="AU580" s="72"/>
      <c r="AV580" s="230"/>
      <c r="AW580" s="71"/>
      <c r="AX580" s="72"/>
      <c r="AY580" s="201"/>
      <c r="AZ580" s="71"/>
      <c r="BA580" s="227"/>
      <c r="BB580" s="72"/>
      <c r="BC580" s="178"/>
    </row>
    <row r="581" ht="16.5" customHeight="1" outlineLevel="1">
      <c r="A581" s="178"/>
      <c r="B581" s="141"/>
      <c r="C581" s="142"/>
      <c r="D581" s="72"/>
      <c r="E581" s="143"/>
      <c r="F581" s="71"/>
      <c r="G581" s="143"/>
      <c r="H581" s="71"/>
      <c r="I581" s="143"/>
      <c r="J581" s="71"/>
      <c r="K581" s="71"/>
      <c r="L581" s="71"/>
      <c r="M581" s="72"/>
      <c r="N581" s="198"/>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201"/>
      <c r="AQ581" s="72"/>
      <c r="AR581" s="201"/>
      <c r="AS581" s="72"/>
      <c r="AT581" s="226"/>
      <c r="AU581" s="72"/>
      <c r="AV581" s="230"/>
      <c r="AW581" s="71"/>
      <c r="AX581" s="72"/>
      <c r="AY581" s="201"/>
      <c r="AZ581" s="71"/>
      <c r="BA581" s="227"/>
      <c r="BB581" s="72"/>
      <c r="BC581" s="178"/>
    </row>
    <row r="582" ht="16.5" customHeight="1" outlineLevel="1">
      <c r="A582" s="178"/>
      <c r="B582" s="141"/>
      <c r="C582" s="142"/>
      <c r="D582" s="72"/>
      <c r="E582" s="143"/>
      <c r="F582" s="71"/>
      <c r="G582" s="143"/>
      <c r="H582" s="71"/>
      <c r="I582" s="143"/>
      <c r="J582" s="71"/>
      <c r="K582" s="71"/>
      <c r="L582" s="71"/>
      <c r="M582" s="72"/>
      <c r="N582" s="198"/>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201"/>
      <c r="AQ582" s="72"/>
      <c r="AR582" s="201"/>
      <c r="AS582" s="72"/>
      <c r="AT582" s="226"/>
      <c r="AU582" s="72"/>
      <c r="AV582" s="230"/>
      <c r="AW582" s="71"/>
      <c r="AX582" s="72"/>
      <c r="AY582" s="201"/>
      <c r="AZ582" s="71"/>
      <c r="BA582" s="227"/>
      <c r="BB582" s="72"/>
      <c r="BC582" s="178"/>
    </row>
    <row r="583" ht="16.5" customHeight="1" outlineLevel="1">
      <c r="A583" s="178"/>
      <c r="B583" s="141"/>
      <c r="C583" s="142"/>
      <c r="D583" s="72"/>
      <c r="E583" s="143"/>
      <c r="F583" s="71"/>
      <c r="G583" s="143"/>
      <c r="H583" s="71"/>
      <c r="I583" s="143"/>
      <c r="J583" s="71"/>
      <c r="K583" s="71"/>
      <c r="L583" s="71"/>
      <c r="M583" s="72"/>
      <c r="N583" s="198"/>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201"/>
      <c r="AQ583" s="72"/>
      <c r="AR583" s="201"/>
      <c r="AS583" s="72"/>
      <c r="AT583" s="226"/>
      <c r="AU583" s="72"/>
      <c r="AV583" s="230"/>
      <c r="AW583" s="71"/>
      <c r="AX583" s="72"/>
      <c r="AY583" s="201"/>
      <c r="AZ583" s="71"/>
      <c r="BA583" s="227"/>
      <c r="BB583" s="72"/>
      <c r="BC583" s="178"/>
    </row>
    <row r="584" ht="16.5" customHeight="1" outlineLevel="1">
      <c r="A584" s="178"/>
      <c r="B584" s="141"/>
      <c r="C584" s="142"/>
      <c r="D584" s="72"/>
      <c r="E584" s="143"/>
      <c r="F584" s="71"/>
      <c r="G584" s="143"/>
      <c r="H584" s="71"/>
      <c r="I584" s="143"/>
      <c r="J584" s="71"/>
      <c r="K584" s="71"/>
      <c r="L584" s="71"/>
      <c r="M584" s="72"/>
      <c r="N584" s="198"/>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201"/>
      <c r="AQ584" s="72"/>
      <c r="AR584" s="201"/>
      <c r="AS584" s="72"/>
      <c r="AT584" s="226"/>
      <c r="AU584" s="72"/>
      <c r="AV584" s="230"/>
      <c r="AW584" s="71"/>
      <c r="AX584" s="72"/>
      <c r="AY584" s="201"/>
      <c r="AZ584" s="71"/>
      <c r="BA584" s="227"/>
      <c r="BB584" s="72"/>
      <c r="BC584" s="178"/>
    </row>
    <row r="585" ht="16.5" customHeight="1" outlineLevel="1">
      <c r="A585" s="178"/>
      <c r="B585" s="141"/>
      <c r="C585" s="142"/>
      <c r="D585" s="72"/>
      <c r="E585" s="143"/>
      <c r="F585" s="71"/>
      <c r="G585" s="143"/>
      <c r="H585" s="71"/>
      <c r="I585" s="143"/>
      <c r="J585" s="71"/>
      <c r="K585" s="71"/>
      <c r="L585" s="71"/>
      <c r="M585" s="72"/>
      <c r="N585" s="198"/>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201"/>
      <c r="AQ585" s="72"/>
      <c r="AR585" s="201"/>
      <c r="AS585" s="72"/>
      <c r="AT585" s="226"/>
      <c r="AU585" s="72"/>
      <c r="AV585" s="230"/>
      <c r="AW585" s="71"/>
      <c r="AX585" s="72"/>
      <c r="AY585" s="201"/>
      <c r="AZ585" s="71"/>
      <c r="BA585" s="227"/>
      <c r="BB585" s="72"/>
      <c r="BC585" s="178"/>
    </row>
    <row r="586" ht="16.5" customHeight="1" outlineLevel="1">
      <c r="A586" s="178"/>
      <c r="B586" s="141"/>
      <c r="C586" s="142"/>
      <c r="D586" s="72"/>
      <c r="E586" s="143"/>
      <c r="F586" s="71"/>
      <c r="G586" s="143"/>
      <c r="H586" s="71"/>
      <c r="I586" s="143"/>
      <c r="J586" s="71"/>
      <c r="K586" s="71"/>
      <c r="L586" s="71"/>
      <c r="M586" s="72"/>
      <c r="N586" s="198"/>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201"/>
      <c r="AQ586" s="72"/>
      <c r="AR586" s="201"/>
      <c r="AS586" s="72"/>
      <c r="AT586" s="226"/>
      <c r="AU586" s="72"/>
      <c r="AV586" s="230"/>
      <c r="AW586" s="71"/>
      <c r="AX586" s="72"/>
      <c r="AY586" s="201"/>
      <c r="AZ586" s="71"/>
      <c r="BA586" s="227"/>
      <c r="BB586" s="72"/>
      <c r="BC586" s="178"/>
    </row>
    <row r="587" ht="16.5" customHeight="1" outlineLevel="1">
      <c r="A587" s="178"/>
      <c r="B587" s="141"/>
      <c r="C587" s="142"/>
      <c r="D587" s="72"/>
      <c r="E587" s="143"/>
      <c r="F587" s="71"/>
      <c r="G587" s="143"/>
      <c r="H587" s="71"/>
      <c r="I587" s="143"/>
      <c r="J587" s="71"/>
      <c r="K587" s="71"/>
      <c r="L587" s="71"/>
      <c r="M587" s="72"/>
      <c r="N587" s="198"/>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201"/>
      <c r="AQ587" s="72"/>
      <c r="AR587" s="201"/>
      <c r="AS587" s="72"/>
      <c r="AT587" s="226"/>
      <c r="AU587" s="72"/>
      <c r="AV587" s="230"/>
      <c r="AW587" s="71"/>
      <c r="AX587" s="72"/>
      <c r="AY587" s="201"/>
      <c r="AZ587" s="71"/>
      <c r="BA587" s="227"/>
      <c r="BB587" s="72"/>
      <c r="BC587" s="178"/>
    </row>
    <row r="588" ht="16.5" customHeight="1" outlineLevel="1">
      <c r="A588" s="178"/>
      <c r="B588" s="141"/>
      <c r="C588" s="142"/>
      <c r="D588" s="72"/>
      <c r="E588" s="143"/>
      <c r="F588" s="71"/>
      <c r="G588" s="143"/>
      <c r="H588" s="71"/>
      <c r="I588" s="143"/>
      <c r="J588" s="71"/>
      <c r="K588" s="71"/>
      <c r="L588" s="71"/>
      <c r="M588" s="72"/>
      <c r="N588" s="198"/>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201"/>
      <c r="AQ588" s="72"/>
      <c r="AR588" s="201"/>
      <c r="AS588" s="72"/>
      <c r="AT588" s="226"/>
      <c r="AU588" s="72"/>
      <c r="AV588" s="230"/>
      <c r="AW588" s="71"/>
      <c r="AX588" s="72"/>
      <c r="AY588" s="201"/>
      <c r="AZ588" s="71"/>
      <c r="BA588" s="227"/>
      <c r="BB588" s="72"/>
      <c r="BC588" s="178"/>
    </row>
    <row r="589" ht="16.5" customHeight="1" outlineLevel="1">
      <c r="A589" s="178"/>
      <c r="B589" s="141"/>
      <c r="C589" s="142"/>
      <c r="D589" s="72"/>
      <c r="E589" s="143"/>
      <c r="F589" s="71"/>
      <c r="G589" s="143"/>
      <c r="H589" s="71"/>
      <c r="I589" s="143"/>
      <c r="J589" s="71"/>
      <c r="K589" s="71"/>
      <c r="L589" s="71"/>
      <c r="M589" s="72"/>
      <c r="N589" s="198"/>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201"/>
      <c r="AQ589" s="72"/>
      <c r="AR589" s="201"/>
      <c r="AS589" s="72"/>
      <c r="AT589" s="226"/>
      <c r="AU589" s="72"/>
      <c r="AV589" s="230"/>
      <c r="AW589" s="71"/>
      <c r="AX589" s="72"/>
      <c r="AY589" s="201"/>
      <c r="AZ589" s="71"/>
      <c r="BA589" s="227"/>
      <c r="BB589" s="72"/>
      <c r="BC589" s="178"/>
    </row>
    <row r="590" ht="16.5" customHeight="1" outlineLevel="1">
      <c r="A590" s="178"/>
      <c r="B590" s="141"/>
      <c r="C590" s="142"/>
      <c r="D590" s="72"/>
      <c r="E590" s="143"/>
      <c r="F590" s="71"/>
      <c r="G590" s="143"/>
      <c r="H590" s="71"/>
      <c r="I590" s="143"/>
      <c r="J590" s="71"/>
      <c r="K590" s="71"/>
      <c r="L590" s="71"/>
      <c r="M590" s="72"/>
      <c r="N590" s="198"/>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201"/>
      <c r="AQ590" s="72"/>
      <c r="AR590" s="201"/>
      <c r="AS590" s="72"/>
      <c r="AT590" s="226"/>
      <c r="AU590" s="72"/>
      <c r="AV590" s="230"/>
      <c r="AW590" s="71"/>
      <c r="AX590" s="72"/>
      <c r="AY590" s="201"/>
      <c r="AZ590" s="71"/>
      <c r="BA590" s="227"/>
      <c r="BB590" s="72"/>
      <c r="BC590" s="178"/>
    </row>
    <row r="591" ht="16.5" customHeight="1" outlineLevel="1">
      <c r="A591" s="178"/>
      <c r="B591" s="141"/>
      <c r="C591" s="142"/>
      <c r="D591" s="72"/>
      <c r="E591" s="143"/>
      <c r="F591" s="71"/>
      <c r="G591" s="143"/>
      <c r="H591" s="71"/>
      <c r="I591" s="143"/>
      <c r="J591" s="71"/>
      <c r="K591" s="71"/>
      <c r="L591" s="71"/>
      <c r="M591" s="72"/>
      <c r="N591" s="198"/>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201"/>
      <c r="AQ591" s="72"/>
      <c r="AR591" s="201"/>
      <c r="AS591" s="72"/>
      <c r="AT591" s="226"/>
      <c r="AU591" s="72"/>
      <c r="AV591" s="230"/>
      <c r="AW591" s="71"/>
      <c r="AX591" s="72"/>
      <c r="AY591" s="201"/>
      <c r="AZ591" s="71"/>
      <c r="BA591" s="227"/>
      <c r="BB591" s="72"/>
      <c r="BC591" s="178"/>
    </row>
    <row r="592" ht="16.5" customHeight="1" outlineLevel="1">
      <c r="A592" s="178"/>
      <c r="B592" s="141"/>
      <c r="C592" s="142"/>
      <c r="D592" s="72"/>
      <c r="E592" s="143"/>
      <c r="F592" s="71"/>
      <c r="G592" s="143"/>
      <c r="H592" s="71"/>
      <c r="I592" s="143"/>
      <c r="J592" s="71"/>
      <c r="K592" s="71"/>
      <c r="L592" s="71"/>
      <c r="M592" s="72"/>
      <c r="N592" s="198"/>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201"/>
      <c r="AQ592" s="72"/>
      <c r="AR592" s="201"/>
      <c r="AS592" s="72"/>
      <c r="AT592" s="226"/>
      <c r="AU592" s="72"/>
      <c r="AV592" s="230"/>
      <c r="AW592" s="71"/>
      <c r="AX592" s="72"/>
      <c r="AY592" s="201"/>
      <c r="AZ592" s="71"/>
      <c r="BA592" s="227"/>
      <c r="BB592" s="72"/>
      <c r="BC592" s="178"/>
    </row>
    <row r="593" ht="16.5" customHeight="1" outlineLevel="1">
      <c r="A593" s="178"/>
      <c r="B593" s="141"/>
      <c r="C593" s="142"/>
      <c r="D593" s="72"/>
      <c r="E593" s="143"/>
      <c r="F593" s="71"/>
      <c r="G593" s="143"/>
      <c r="H593" s="71"/>
      <c r="I593" s="143"/>
      <c r="J593" s="71"/>
      <c r="K593" s="71"/>
      <c r="L593" s="71"/>
      <c r="M593" s="72"/>
      <c r="N593" s="198"/>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201"/>
      <c r="AQ593" s="72"/>
      <c r="AR593" s="201"/>
      <c r="AS593" s="72"/>
      <c r="AT593" s="226"/>
      <c r="AU593" s="72"/>
      <c r="AV593" s="230"/>
      <c r="AW593" s="71"/>
      <c r="AX593" s="72"/>
      <c r="AY593" s="201"/>
      <c r="AZ593" s="71"/>
      <c r="BA593" s="227"/>
      <c r="BB593" s="72"/>
      <c r="BC593" s="178"/>
    </row>
    <row r="594" ht="16.5" customHeight="1" outlineLevel="1">
      <c r="A594" s="178"/>
      <c r="B594" s="141"/>
      <c r="C594" s="142"/>
      <c r="D594" s="72"/>
      <c r="E594" s="143"/>
      <c r="F594" s="71"/>
      <c r="G594" s="143"/>
      <c r="H594" s="71"/>
      <c r="I594" s="143"/>
      <c r="J594" s="71"/>
      <c r="K594" s="71"/>
      <c r="L594" s="71"/>
      <c r="M594" s="72"/>
      <c r="N594" s="198"/>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201"/>
      <c r="AQ594" s="72"/>
      <c r="AR594" s="201"/>
      <c r="AS594" s="72"/>
      <c r="AT594" s="226"/>
      <c r="AU594" s="72"/>
      <c r="AV594" s="230"/>
      <c r="AW594" s="71"/>
      <c r="AX594" s="72"/>
      <c r="AY594" s="201"/>
      <c r="AZ594" s="71"/>
      <c r="BA594" s="227"/>
      <c r="BB594" s="72"/>
      <c r="BC594" s="178"/>
    </row>
    <row r="595" ht="16.5" customHeight="1" outlineLevel="1">
      <c r="A595" s="178"/>
      <c r="B595" s="141"/>
      <c r="C595" s="142"/>
      <c r="D595" s="72"/>
      <c r="E595" s="143"/>
      <c r="F595" s="71"/>
      <c r="G595" s="143"/>
      <c r="H595" s="71"/>
      <c r="I595" s="143"/>
      <c r="J595" s="71"/>
      <c r="K595" s="71"/>
      <c r="L595" s="71"/>
      <c r="M595" s="72"/>
      <c r="N595" s="198"/>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201"/>
      <c r="AQ595" s="72"/>
      <c r="AR595" s="201"/>
      <c r="AS595" s="72"/>
      <c r="AT595" s="226"/>
      <c r="AU595" s="72"/>
      <c r="AV595" s="230"/>
      <c r="AW595" s="71"/>
      <c r="AX595" s="72"/>
      <c r="AY595" s="201"/>
      <c r="AZ595" s="71"/>
      <c r="BA595" s="227"/>
      <c r="BB595" s="72"/>
      <c r="BC595" s="178"/>
    </row>
    <row r="596" ht="16.5" customHeight="1" outlineLevel="1">
      <c r="A596" s="178"/>
      <c r="B596" s="141"/>
      <c r="C596" s="142"/>
      <c r="D596" s="72"/>
      <c r="E596" s="143"/>
      <c r="F596" s="71"/>
      <c r="G596" s="143"/>
      <c r="H596" s="71"/>
      <c r="I596" s="143"/>
      <c r="J596" s="71"/>
      <c r="K596" s="71"/>
      <c r="L596" s="71"/>
      <c r="M596" s="72"/>
      <c r="N596" s="198"/>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201"/>
      <c r="AQ596" s="72"/>
      <c r="AR596" s="201"/>
      <c r="AS596" s="72"/>
      <c r="AT596" s="226"/>
      <c r="AU596" s="72"/>
      <c r="AV596" s="230"/>
      <c r="AW596" s="71"/>
      <c r="AX596" s="72"/>
      <c r="AY596" s="201"/>
      <c r="AZ596" s="71"/>
      <c r="BA596" s="227"/>
      <c r="BB596" s="72"/>
      <c r="BC596" s="178"/>
    </row>
    <row r="597" ht="16.5" customHeight="1" outlineLevel="1">
      <c r="A597" s="178"/>
      <c r="B597" s="141"/>
      <c r="C597" s="142"/>
      <c r="D597" s="72"/>
      <c r="E597" s="143"/>
      <c r="F597" s="71"/>
      <c r="G597" s="143"/>
      <c r="H597" s="71"/>
      <c r="I597" s="143"/>
      <c r="J597" s="71"/>
      <c r="K597" s="71"/>
      <c r="L597" s="71"/>
      <c r="M597" s="72"/>
      <c r="N597" s="198"/>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201"/>
      <c r="AQ597" s="72"/>
      <c r="AR597" s="201"/>
      <c r="AS597" s="72"/>
      <c r="AT597" s="226"/>
      <c r="AU597" s="72"/>
      <c r="AV597" s="230"/>
      <c r="AW597" s="71"/>
      <c r="AX597" s="72"/>
      <c r="AY597" s="201"/>
      <c r="AZ597" s="71"/>
      <c r="BA597" s="227"/>
      <c r="BB597" s="72"/>
      <c r="BC597" s="178"/>
    </row>
    <row r="598" ht="16.5" customHeight="1" outlineLevel="1">
      <c r="A598" s="178"/>
      <c r="B598" s="141"/>
      <c r="C598" s="142"/>
      <c r="D598" s="72"/>
      <c r="E598" s="143"/>
      <c r="F598" s="71"/>
      <c r="G598" s="143"/>
      <c r="H598" s="71"/>
      <c r="I598" s="143"/>
      <c r="J598" s="71"/>
      <c r="K598" s="71"/>
      <c r="L598" s="71"/>
      <c r="M598" s="72"/>
      <c r="N598" s="198"/>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201"/>
      <c r="AQ598" s="72"/>
      <c r="AR598" s="201"/>
      <c r="AS598" s="72"/>
      <c r="AT598" s="226"/>
      <c r="AU598" s="72"/>
      <c r="AV598" s="230"/>
      <c r="AW598" s="71"/>
      <c r="AX598" s="72"/>
      <c r="AY598" s="201"/>
      <c r="AZ598" s="71"/>
      <c r="BA598" s="227"/>
      <c r="BB598" s="72"/>
      <c r="BC598" s="178"/>
    </row>
    <row r="599" ht="16.5" customHeight="1" outlineLevel="1">
      <c r="A599" s="178"/>
      <c r="B599" s="141"/>
      <c r="C599" s="142"/>
      <c r="D599" s="72"/>
      <c r="E599" s="143"/>
      <c r="F599" s="71"/>
      <c r="G599" s="143"/>
      <c r="H599" s="71"/>
      <c r="I599" s="143"/>
      <c r="J599" s="71"/>
      <c r="K599" s="71"/>
      <c r="L599" s="71"/>
      <c r="M599" s="72"/>
      <c r="N599" s="198"/>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201"/>
      <c r="AQ599" s="72"/>
      <c r="AR599" s="201"/>
      <c r="AS599" s="72"/>
      <c r="AT599" s="226"/>
      <c r="AU599" s="72"/>
      <c r="AV599" s="230"/>
      <c r="AW599" s="71"/>
      <c r="AX599" s="72"/>
      <c r="AY599" s="201"/>
      <c r="AZ599" s="71"/>
      <c r="BA599" s="227"/>
      <c r="BB599" s="72"/>
      <c r="BC599" s="178"/>
    </row>
    <row r="600" ht="16.5" customHeight="1" outlineLevel="1">
      <c r="A600" s="178"/>
      <c r="B600" s="141"/>
      <c r="C600" s="142"/>
      <c r="D600" s="72"/>
      <c r="E600" s="143"/>
      <c r="F600" s="71"/>
      <c r="G600" s="143"/>
      <c r="H600" s="71"/>
      <c r="I600" s="143"/>
      <c r="J600" s="71"/>
      <c r="K600" s="71"/>
      <c r="L600" s="71"/>
      <c r="M600" s="72"/>
      <c r="N600" s="198"/>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201"/>
      <c r="AQ600" s="72"/>
      <c r="AR600" s="201"/>
      <c r="AS600" s="72"/>
      <c r="AT600" s="226"/>
      <c r="AU600" s="72"/>
      <c r="AV600" s="230"/>
      <c r="AW600" s="71"/>
      <c r="AX600" s="72"/>
      <c r="AY600" s="201"/>
      <c r="AZ600" s="71"/>
      <c r="BA600" s="227"/>
      <c r="BB600" s="72"/>
      <c r="BC600" s="178"/>
    </row>
    <row r="601" ht="16.5" customHeight="1" outlineLevel="1">
      <c r="A601" s="178"/>
      <c r="B601" s="141"/>
      <c r="C601" s="142"/>
      <c r="D601" s="72"/>
      <c r="E601" s="143"/>
      <c r="F601" s="71"/>
      <c r="G601" s="143"/>
      <c r="H601" s="71"/>
      <c r="I601" s="143"/>
      <c r="J601" s="71"/>
      <c r="K601" s="71"/>
      <c r="L601" s="71"/>
      <c r="M601" s="72"/>
      <c r="N601" s="198"/>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201"/>
      <c r="AQ601" s="72"/>
      <c r="AR601" s="201"/>
      <c r="AS601" s="72"/>
      <c r="AT601" s="226"/>
      <c r="AU601" s="72"/>
      <c r="AV601" s="230"/>
      <c r="AW601" s="71"/>
      <c r="AX601" s="72"/>
      <c r="AY601" s="201"/>
      <c r="AZ601" s="71"/>
      <c r="BA601" s="227"/>
      <c r="BB601" s="72"/>
      <c r="BC601" s="178"/>
    </row>
    <row r="602" ht="16.5" customHeight="1" outlineLevel="1">
      <c r="A602" s="178"/>
      <c r="B602" s="141"/>
      <c r="C602" s="142"/>
      <c r="D602" s="72"/>
      <c r="E602" s="143"/>
      <c r="F602" s="71"/>
      <c r="G602" s="143"/>
      <c r="H602" s="71"/>
      <c r="I602" s="143"/>
      <c r="J602" s="71"/>
      <c r="K602" s="71"/>
      <c r="L602" s="71"/>
      <c r="M602" s="72"/>
      <c r="N602" s="198"/>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201"/>
      <c r="AQ602" s="72"/>
      <c r="AR602" s="201"/>
      <c r="AS602" s="72"/>
      <c r="AT602" s="226"/>
      <c r="AU602" s="72"/>
      <c r="AV602" s="230"/>
      <c r="AW602" s="71"/>
      <c r="AX602" s="72"/>
      <c r="AY602" s="201"/>
      <c r="AZ602" s="71"/>
      <c r="BA602" s="227"/>
      <c r="BB602" s="72"/>
      <c r="BC602" s="178"/>
    </row>
    <row r="603" ht="16.5" customHeight="1" outlineLevel="1">
      <c r="A603" s="178"/>
      <c r="B603" s="141"/>
      <c r="C603" s="142"/>
      <c r="D603" s="72"/>
      <c r="E603" s="143"/>
      <c r="F603" s="71"/>
      <c r="G603" s="143"/>
      <c r="H603" s="71"/>
      <c r="I603" s="143"/>
      <c r="J603" s="71"/>
      <c r="K603" s="71"/>
      <c r="L603" s="71"/>
      <c r="M603" s="72"/>
      <c r="N603" s="198"/>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201"/>
      <c r="AQ603" s="72"/>
      <c r="AR603" s="201"/>
      <c r="AS603" s="72"/>
      <c r="AT603" s="226"/>
      <c r="AU603" s="72"/>
      <c r="AV603" s="230"/>
      <c r="AW603" s="71"/>
      <c r="AX603" s="72"/>
      <c r="AY603" s="201"/>
      <c r="AZ603" s="71"/>
      <c r="BA603" s="227"/>
      <c r="BB603" s="72"/>
      <c r="BC603" s="178"/>
    </row>
    <row r="604" ht="16.5" customHeight="1" outlineLevel="1">
      <c r="A604" s="178"/>
      <c r="B604" s="141"/>
      <c r="C604" s="142"/>
      <c r="D604" s="72"/>
      <c r="E604" s="143"/>
      <c r="F604" s="71"/>
      <c r="G604" s="143"/>
      <c r="H604" s="71"/>
      <c r="I604" s="143"/>
      <c r="J604" s="71"/>
      <c r="K604" s="71"/>
      <c r="L604" s="71"/>
      <c r="M604" s="72"/>
      <c r="N604" s="198"/>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201"/>
      <c r="AQ604" s="72"/>
      <c r="AR604" s="201"/>
      <c r="AS604" s="72"/>
      <c r="AT604" s="226"/>
      <c r="AU604" s="72"/>
      <c r="AV604" s="230"/>
      <c r="AW604" s="71"/>
      <c r="AX604" s="72"/>
      <c r="AY604" s="201"/>
      <c r="AZ604" s="71"/>
      <c r="BA604" s="227"/>
      <c r="BB604" s="72"/>
      <c r="BC604" s="178"/>
    </row>
    <row r="605" ht="16.5" customHeight="1" outlineLevel="1">
      <c r="A605" s="178"/>
      <c r="B605" s="141"/>
      <c r="C605" s="142"/>
      <c r="D605" s="72"/>
      <c r="E605" s="143"/>
      <c r="F605" s="71"/>
      <c r="G605" s="143"/>
      <c r="H605" s="71"/>
      <c r="I605" s="143"/>
      <c r="J605" s="71"/>
      <c r="K605" s="71"/>
      <c r="L605" s="71"/>
      <c r="M605" s="72"/>
      <c r="N605" s="198"/>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201"/>
      <c r="AQ605" s="72"/>
      <c r="AR605" s="201"/>
      <c r="AS605" s="72"/>
      <c r="AT605" s="226"/>
      <c r="AU605" s="72"/>
      <c r="AV605" s="230"/>
      <c r="AW605" s="71"/>
      <c r="AX605" s="72"/>
      <c r="AY605" s="201"/>
      <c r="AZ605" s="71"/>
      <c r="BA605" s="227"/>
      <c r="BB605" s="72"/>
      <c r="BC605" s="178"/>
    </row>
    <row r="606" ht="16.5" customHeight="1" outlineLevel="1">
      <c r="A606" s="178"/>
      <c r="B606" s="141"/>
      <c r="C606" s="142"/>
      <c r="D606" s="72"/>
      <c r="E606" s="143"/>
      <c r="F606" s="71"/>
      <c r="G606" s="143"/>
      <c r="H606" s="71"/>
      <c r="I606" s="143"/>
      <c r="J606" s="71"/>
      <c r="K606" s="71"/>
      <c r="L606" s="71"/>
      <c r="M606" s="72"/>
      <c r="N606" s="198"/>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201"/>
      <c r="AQ606" s="72"/>
      <c r="AR606" s="201"/>
      <c r="AS606" s="72"/>
      <c r="AT606" s="226"/>
      <c r="AU606" s="72"/>
      <c r="AV606" s="230"/>
      <c r="AW606" s="71"/>
      <c r="AX606" s="72"/>
      <c r="AY606" s="201"/>
      <c r="AZ606" s="71"/>
      <c r="BA606" s="227"/>
      <c r="BB606" s="72"/>
      <c r="BC606" s="178"/>
    </row>
    <row r="607" ht="16.5" customHeight="1" outlineLevel="1">
      <c r="A607" s="178"/>
      <c r="B607" s="141"/>
      <c r="C607" s="142"/>
      <c r="D607" s="72"/>
      <c r="E607" s="143"/>
      <c r="F607" s="71"/>
      <c r="G607" s="143"/>
      <c r="H607" s="71"/>
      <c r="I607" s="143"/>
      <c r="J607" s="71"/>
      <c r="K607" s="71"/>
      <c r="L607" s="71"/>
      <c r="M607" s="72"/>
      <c r="N607" s="198"/>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201"/>
      <c r="AQ607" s="72"/>
      <c r="AR607" s="201"/>
      <c r="AS607" s="72"/>
      <c r="AT607" s="226"/>
      <c r="AU607" s="72"/>
      <c r="AV607" s="230"/>
      <c r="AW607" s="71"/>
      <c r="AX607" s="72"/>
      <c r="AY607" s="201"/>
      <c r="AZ607" s="71"/>
      <c r="BA607" s="227"/>
      <c r="BB607" s="72"/>
      <c r="BC607" s="178"/>
    </row>
    <row r="608" ht="16.5" customHeight="1" outlineLevel="1">
      <c r="A608" s="178"/>
      <c r="B608" s="141"/>
      <c r="C608" s="142"/>
      <c r="D608" s="72"/>
      <c r="E608" s="143"/>
      <c r="F608" s="71"/>
      <c r="G608" s="143"/>
      <c r="H608" s="71"/>
      <c r="I608" s="143"/>
      <c r="J608" s="71"/>
      <c r="K608" s="71"/>
      <c r="L608" s="71"/>
      <c r="M608" s="72"/>
      <c r="N608" s="198"/>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201"/>
      <c r="AQ608" s="72"/>
      <c r="AR608" s="201"/>
      <c r="AS608" s="72"/>
      <c r="AT608" s="226"/>
      <c r="AU608" s="72"/>
      <c r="AV608" s="230"/>
      <c r="AW608" s="71"/>
      <c r="AX608" s="72"/>
      <c r="AY608" s="201"/>
      <c r="AZ608" s="71"/>
      <c r="BA608" s="227"/>
      <c r="BB608" s="72"/>
      <c r="BC608" s="178"/>
    </row>
    <row r="609" ht="16.5" customHeight="1" outlineLevel="1">
      <c r="A609" s="178"/>
      <c r="B609" s="141"/>
      <c r="C609" s="142"/>
      <c r="D609" s="72"/>
      <c r="E609" s="143"/>
      <c r="F609" s="71"/>
      <c r="G609" s="143"/>
      <c r="H609" s="71"/>
      <c r="I609" s="143"/>
      <c r="J609" s="71"/>
      <c r="K609" s="71"/>
      <c r="L609" s="71"/>
      <c r="M609" s="72"/>
      <c r="N609" s="198"/>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201"/>
      <c r="AQ609" s="72"/>
      <c r="AR609" s="201"/>
      <c r="AS609" s="72"/>
      <c r="AT609" s="226"/>
      <c r="AU609" s="72"/>
      <c r="AV609" s="230"/>
      <c r="AW609" s="71"/>
      <c r="AX609" s="72"/>
      <c r="AY609" s="201"/>
      <c r="AZ609" s="71"/>
      <c r="BA609" s="227"/>
      <c r="BB609" s="72"/>
      <c r="BC609" s="178"/>
    </row>
    <row r="610" ht="16.5" customHeight="1" outlineLevel="1">
      <c r="A610" s="178"/>
      <c r="B610" s="141"/>
      <c r="C610" s="142"/>
      <c r="D610" s="72"/>
      <c r="E610" s="143"/>
      <c r="F610" s="71"/>
      <c r="G610" s="143"/>
      <c r="H610" s="71"/>
      <c r="I610" s="143"/>
      <c r="J610" s="71"/>
      <c r="K610" s="71"/>
      <c r="L610" s="71"/>
      <c r="M610" s="72"/>
      <c r="N610" s="198"/>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201"/>
      <c r="AQ610" s="72"/>
      <c r="AR610" s="201"/>
      <c r="AS610" s="72"/>
      <c r="AT610" s="226"/>
      <c r="AU610" s="72"/>
      <c r="AV610" s="230"/>
      <c r="AW610" s="71"/>
      <c r="AX610" s="72"/>
      <c r="AY610" s="201"/>
      <c r="AZ610" s="71"/>
      <c r="BA610" s="227"/>
      <c r="BB610" s="72"/>
      <c r="BC610" s="178"/>
    </row>
    <row r="611" ht="16.5" customHeight="1" outlineLevel="1">
      <c r="A611" s="178"/>
      <c r="B611" s="141"/>
      <c r="C611" s="142"/>
      <c r="D611" s="72"/>
      <c r="E611" s="143"/>
      <c r="F611" s="71"/>
      <c r="G611" s="143"/>
      <c r="H611" s="71"/>
      <c r="I611" s="143"/>
      <c r="J611" s="71"/>
      <c r="K611" s="71"/>
      <c r="L611" s="71"/>
      <c r="M611" s="72"/>
      <c r="N611" s="198"/>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201"/>
      <c r="AQ611" s="72"/>
      <c r="AR611" s="201"/>
      <c r="AS611" s="72"/>
      <c r="AT611" s="226"/>
      <c r="AU611" s="72"/>
      <c r="AV611" s="230"/>
      <c r="AW611" s="71"/>
      <c r="AX611" s="72"/>
      <c r="AY611" s="201"/>
      <c r="AZ611" s="71"/>
      <c r="BA611" s="227"/>
      <c r="BB611" s="72"/>
      <c r="BC611" s="178"/>
    </row>
    <row r="612" ht="16.5" customHeight="1" outlineLevel="1">
      <c r="A612" s="178"/>
      <c r="B612" s="141"/>
      <c r="C612" s="142"/>
      <c r="D612" s="72"/>
      <c r="E612" s="143"/>
      <c r="F612" s="71"/>
      <c r="G612" s="143"/>
      <c r="H612" s="71"/>
      <c r="I612" s="143"/>
      <c r="J612" s="71"/>
      <c r="K612" s="71"/>
      <c r="L612" s="71"/>
      <c r="M612" s="72"/>
      <c r="N612" s="198"/>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201"/>
      <c r="AQ612" s="72"/>
      <c r="AR612" s="201"/>
      <c r="AS612" s="72"/>
      <c r="AT612" s="226"/>
      <c r="AU612" s="72"/>
      <c r="AV612" s="230"/>
      <c r="AW612" s="71"/>
      <c r="AX612" s="72"/>
      <c r="AY612" s="201"/>
      <c r="AZ612" s="71"/>
      <c r="BA612" s="227"/>
      <c r="BB612" s="72"/>
      <c r="BC612" s="178"/>
    </row>
    <row r="613" ht="16.5" customHeight="1" outlineLevel="1">
      <c r="A613" s="178"/>
      <c r="B613" s="141"/>
      <c r="C613" s="142"/>
      <c r="D613" s="72"/>
      <c r="E613" s="143"/>
      <c r="F613" s="71"/>
      <c r="G613" s="143"/>
      <c r="H613" s="71"/>
      <c r="I613" s="143"/>
      <c r="J613" s="71"/>
      <c r="K613" s="71"/>
      <c r="L613" s="71"/>
      <c r="M613" s="72"/>
      <c r="N613" s="198"/>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201"/>
      <c r="AQ613" s="72"/>
      <c r="AR613" s="201"/>
      <c r="AS613" s="72"/>
      <c r="AT613" s="226"/>
      <c r="AU613" s="72"/>
      <c r="AV613" s="230"/>
      <c r="AW613" s="71"/>
      <c r="AX613" s="72"/>
      <c r="AY613" s="201"/>
      <c r="AZ613" s="71"/>
      <c r="BA613" s="227"/>
      <c r="BB613" s="72"/>
      <c r="BC613" s="178"/>
    </row>
    <row r="614" ht="16.5" customHeight="1" outlineLevel="1">
      <c r="A614" s="178"/>
      <c r="B614" s="141"/>
      <c r="C614" s="142"/>
      <c r="D614" s="72"/>
      <c r="E614" s="143"/>
      <c r="F614" s="71"/>
      <c r="G614" s="143"/>
      <c r="H614" s="71"/>
      <c r="I614" s="143"/>
      <c r="J614" s="71"/>
      <c r="K614" s="71"/>
      <c r="L614" s="71"/>
      <c r="M614" s="72"/>
      <c r="N614" s="198"/>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201"/>
      <c r="AQ614" s="72"/>
      <c r="AR614" s="201"/>
      <c r="AS614" s="72"/>
      <c r="AT614" s="226"/>
      <c r="AU614" s="72"/>
      <c r="AV614" s="230"/>
      <c r="AW614" s="71"/>
      <c r="AX614" s="72"/>
      <c r="AY614" s="201"/>
      <c r="AZ614" s="71"/>
      <c r="BA614" s="227"/>
      <c r="BB614" s="72"/>
      <c r="BC614" s="178"/>
    </row>
    <row r="615" ht="16.5" customHeight="1" outlineLevel="1">
      <c r="A615" s="178"/>
      <c r="B615" s="141"/>
      <c r="C615" s="142"/>
      <c r="D615" s="72"/>
      <c r="E615" s="143"/>
      <c r="F615" s="71"/>
      <c r="G615" s="143"/>
      <c r="H615" s="71"/>
      <c r="I615" s="143"/>
      <c r="J615" s="71"/>
      <c r="K615" s="71"/>
      <c r="L615" s="71"/>
      <c r="M615" s="72"/>
      <c r="N615" s="198"/>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201"/>
      <c r="AQ615" s="72"/>
      <c r="AR615" s="201"/>
      <c r="AS615" s="72"/>
      <c r="AT615" s="226"/>
      <c r="AU615" s="72"/>
      <c r="AV615" s="230"/>
      <c r="AW615" s="71"/>
      <c r="AX615" s="72"/>
      <c r="AY615" s="201"/>
      <c r="AZ615" s="71"/>
      <c r="BA615" s="227"/>
      <c r="BB615" s="72"/>
      <c r="BC615" s="178"/>
    </row>
    <row r="616" ht="16.5" customHeight="1" outlineLevel="1">
      <c r="A616" s="178"/>
      <c r="B616" s="141"/>
      <c r="C616" s="142"/>
      <c r="D616" s="72"/>
      <c r="E616" s="143"/>
      <c r="F616" s="71"/>
      <c r="G616" s="143"/>
      <c r="H616" s="71"/>
      <c r="I616" s="143"/>
      <c r="J616" s="71"/>
      <c r="K616" s="71"/>
      <c r="L616" s="71"/>
      <c r="M616" s="72"/>
      <c r="N616" s="198"/>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201"/>
      <c r="AQ616" s="72"/>
      <c r="AR616" s="201"/>
      <c r="AS616" s="72"/>
      <c r="AT616" s="226"/>
      <c r="AU616" s="72"/>
      <c r="AV616" s="230"/>
      <c r="AW616" s="71"/>
      <c r="AX616" s="72"/>
      <c r="AY616" s="201"/>
      <c r="AZ616" s="71"/>
      <c r="BA616" s="227"/>
      <c r="BB616" s="72"/>
      <c r="BC616" s="178"/>
    </row>
    <row r="617" ht="16.5" customHeight="1" outlineLevel="1">
      <c r="A617" s="178"/>
      <c r="B617" s="141"/>
      <c r="C617" s="142"/>
      <c r="D617" s="72"/>
      <c r="E617" s="143"/>
      <c r="F617" s="71"/>
      <c r="G617" s="143"/>
      <c r="H617" s="71"/>
      <c r="I617" s="143"/>
      <c r="J617" s="71"/>
      <c r="K617" s="71"/>
      <c r="L617" s="71"/>
      <c r="M617" s="72"/>
      <c r="N617" s="198"/>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201"/>
      <c r="AQ617" s="72"/>
      <c r="AR617" s="201"/>
      <c r="AS617" s="72"/>
      <c r="AT617" s="226"/>
      <c r="AU617" s="72"/>
      <c r="AV617" s="230"/>
      <c r="AW617" s="71"/>
      <c r="AX617" s="72"/>
      <c r="AY617" s="201"/>
      <c r="AZ617" s="71"/>
      <c r="BA617" s="227"/>
      <c r="BB617" s="72"/>
      <c r="BC617" s="178"/>
    </row>
    <row r="618" ht="16.5" customHeight="1" outlineLevel="1">
      <c r="A618" s="178"/>
      <c r="B618" s="141"/>
      <c r="C618" s="142"/>
      <c r="D618" s="72"/>
      <c r="E618" s="143"/>
      <c r="F618" s="71"/>
      <c r="G618" s="143"/>
      <c r="H618" s="71"/>
      <c r="I618" s="143"/>
      <c r="J618" s="71"/>
      <c r="K618" s="71"/>
      <c r="L618" s="71"/>
      <c r="M618" s="72"/>
      <c r="N618" s="198"/>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201"/>
      <c r="AQ618" s="72"/>
      <c r="AR618" s="201"/>
      <c r="AS618" s="72"/>
      <c r="AT618" s="226"/>
      <c r="AU618" s="72"/>
      <c r="AV618" s="230"/>
      <c r="AW618" s="71"/>
      <c r="AX618" s="72"/>
      <c r="AY618" s="201"/>
      <c r="AZ618" s="71"/>
      <c r="BA618" s="227"/>
      <c r="BB618" s="72"/>
      <c r="BC618" s="178"/>
    </row>
    <row r="619" ht="16.5" customHeight="1" outlineLevel="1">
      <c r="A619" s="178"/>
      <c r="B619" s="141"/>
      <c r="C619" s="142"/>
      <c r="D619" s="72"/>
      <c r="E619" s="143"/>
      <c r="F619" s="71"/>
      <c r="G619" s="143"/>
      <c r="H619" s="71"/>
      <c r="I619" s="143"/>
      <c r="J619" s="71"/>
      <c r="K619" s="71"/>
      <c r="L619" s="71"/>
      <c r="M619" s="72"/>
      <c r="N619" s="198"/>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201"/>
      <c r="AQ619" s="72"/>
      <c r="AR619" s="201"/>
      <c r="AS619" s="72"/>
      <c r="AT619" s="226"/>
      <c r="AU619" s="72"/>
      <c r="AV619" s="230"/>
      <c r="AW619" s="71"/>
      <c r="AX619" s="72"/>
      <c r="AY619" s="201"/>
      <c r="AZ619" s="71"/>
      <c r="BA619" s="227"/>
      <c r="BB619" s="72"/>
      <c r="BC619" s="178"/>
    </row>
    <row r="620" ht="16.5" customHeight="1" outlineLevel="1">
      <c r="A620" s="178"/>
      <c r="B620" s="141"/>
      <c r="C620" s="142"/>
      <c r="D620" s="72"/>
      <c r="E620" s="143"/>
      <c r="F620" s="71"/>
      <c r="G620" s="143"/>
      <c r="H620" s="71"/>
      <c r="I620" s="143"/>
      <c r="J620" s="71"/>
      <c r="K620" s="71"/>
      <c r="L620" s="71"/>
      <c r="M620" s="72"/>
      <c r="N620" s="198"/>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201"/>
      <c r="AQ620" s="72"/>
      <c r="AR620" s="201"/>
      <c r="AS620" s="72"/>
      <c r="AT620" s="226"/>
      <c r="AU620" s="72"/>
      <c r="AV620" s="230"/>
      <c r="AW620" s="71"/>
      <c r="AX620" s="72"/>
      <c r="AY620" s="201"/>
      <c r="AZ620" s="71"/>
      <c r="BA620" s="227"/>
      <c r="BB620" s="72"/>
      <c r="BC620" s="178"/>
    </row>
    <row r="621" ht="16.5" customHeight="1" outlineLevel="1">
      <c r="A621" s="178"/>
      <c r="B621" s="141"/>
      <c r="C621" s="142"/>
      <c r="D621" s="72"/>
      <c r="E621" s="143"/>
      <c r="F621" s="71"/>
      <c r="G621" s="143"/>
      <c r="H621" s="71"/>
      <c r="I621" s="143"/>
      <c r="J621" s="71"/>
      <c r="K621" s="71"/>
      <c r="L621" s="71"/>
      <c r="M621" s="72"/>
      <c r="N621" s="198"/>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201"/>
      <c r="AQ621" s="72"/>
      <c r="AR621" s="201"/>
      <c r="AS621" s="72"/>
      <c r="AT621" s="226"/>
      <c r="AU621" s="72"/>
      <c r="AV621" s="230"/>
      <c r="AW621" s="71"/>
      <c r="AX621" s="72"/>
      <c r="AY621" s="201"/>
      <c r="AZ621" s="71"/>
      <c r="BA621" s="227"/>
      <c r="BB621" s="72"/>
      <c r="BC621" s="178"/>
    </row>
    <row r="622" ht="16.5" customHeight="1" outlineLevel="1">
      <c r="A622" s="178"/>
      <c r="B622" s="141"/>
      <c r="C622" s="142"/>
      <c r="D622" s="72"/>
      <c r="E622" s="143"/>
      <c r="F622" s="71"/>
      <c r="G622" s="143"/>
      <c r="H622" s="71"/>
      <c r="I622" s="143"/>
      <c r="J622" s="71"/>
      <c r="K622" s="71"/>
      <c r="L622" s="71"/>
      <c r="M622" s="72"/>
      <c r="N622" s="198"/>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201"/>
      <c r="AQ622" s="72"/>
      <c r="AR622" s="201"/>
      <c r="AS622" s="72"/>
      <c r="AT622" s="226"/>
      <c r="AU622" s="72"/>
      <c r="AV622" s="230"/>
      <c r="AW622" s="71"/>
      <c r="AX622" s="72"/>
      <c r="AY622" s="201"/>
      <c r="AZ622" s="71"/>
      <c r="BA622" s="227"/>
      <c r="BB622" s="72"/>
      <c r="BC622" s="178"/>
    </row>
    <row r="623" ht="16.5" customHeight="1" outlineLevel="1">
      <c r="A623" s="178"/>
      <c r="B623" s="141"/>
      <c r="C623" s="142"/>
      <c r="D623" s="72"/>
      <c r="E623" s="143"/>
      <c r="F623" s="71"/>
      <c r="G623" s="143"/>
      <c r="H623" s="71"/>
      <c r="I623" s="143"/>
      <c r="J623" s="71"/>
      <c r="K623" s="71"/>
      <c r="L623" s="71"/>
      <c r="M623" s="72"/>
      <c r="N623" s="198"/>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201"/>
      <c r="AQ623" s="72"/>
      <c r="AR623" s="201"/>
      <c r="AS623" s="72"/>
      <c r="AT623" s="226"/>
      <c r="AU623" s="72"/>
      <c r="AV623" s="230"/>
      <c r="AW623" s="71"/>
      <c r="AX623" s="72"/>
      <c r="AY623" s="201"/>
      <c r="AZ623" s="71"/>
      <c r="BA623" s="227"/>
      <c r="BB623" s="72"/>
      <c r="BC623" s="178"/>
    </row>
    <row r="624" ht="16.5" customHeight="1" outlineLevel="1">
      <c r="A624" s="178"/>
      <c r="B624" s="141"/>
      <c r="C624" s="142"/>
      <c r="D624" s="72"/>
      <c r="E624" s="143"/>
      <c r="F624" s="71"/>
      <c r="G624" s="143"/>
      <c r="H624" s="71"/>
      <c r="I624" s="143"/>
      <c r="J624" s="71"/>
      <c r="K624" s="71"/>
      <c r="L624" s="71"/>
      <c r="M624" s="72"/>
      <c r="N624" s="198"/>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201"/>
      <c r="AQ624" s="72"/>
      <c r="AR624" s="201"/>
      <c r="AS624" s="72"/>
      <c r="AT624" s="226"/>
      <c r="AU624" s="72"/>
      <c r="AV624" s="230"/>
      <c r="AW624" s="71"/>
      <c r="AX624" s="72"/>
      <c r="AY624" s="201"/>
      <c r="AZ624" s="71"/>
      <c r="BA624" s="227"/>
      <c r="BB624" s="72"/>
      <c r="BC624" s="178"/>
    </row>
    <row r="625" ht="16.5" customHeight="1" outlineLevel="1">
      <c r="A625" s="178"/>
      <c r="B625" s="141"/>
      <c r="C625" s="142"/>
      <c r="D625" s="72"/>
      <c r="E625" s="143"/>
      <c r="F625" s="71"/>
      <c r="G625" s="143"/>
      <c r="H625" s="71"/>
      <c r="I625" s="143"/>
      <c r="J625" s="71"/>
      <c r="K625" s="71"/>
      <c r="L625" s="71"/>
      <c r="M625" s="72"/>
      <c r="N625" s="198"/>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201"/>
      <c r="AQ625" s="72"/>
      <c r="AR625" s="201"/>
      <c r="AS625" s="72"/>
      <c r="AT625" s="226"/>
      <c r="AU625" s="72"/>
      <c r="AV625" s="230"/>
      <c r="AW625" s="71"/>
      <c r="AX625" s="72"/>
      <c r="AY625" s="201"/>
      <c r="AZ625" s="71"/>
      <c r="BA625" s="227"/>
      <c r="BB625" s="72"/>
      <c r="BC625" s="178"/>
    </row>
    <row r="626" ht="16.5" customHeight="1" outlineLevel="1">
      <c r="A626" s="178"/>
      <c r="B626" s="141"/>
      <c r="C626" s="142"/>
      <c r="D626" s="72"/>
      <c r="E626" s="143"/>
      <c r="F626" s="71"/>
      <c r="G626" s="143"/>
      <c r="H626" s="71"/>
      <c r="I626" s="143"/>
      <c r="J626" s="71"/>
      <c r="K626" s="71"/>
      <c r="L626" s="71"/>
      <c r="M626" s="72"/>
      <c r="N626" s="198"/>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201"/>
      <c r="AQ626" s="72"/>
      <c r="AR626" s="201"/>
      <c r="AS626" s="72"/>
      <c r="AT626" s="226"/>
      <c r="AU626" s="72"/>
      <c r="AV626" s="230"/>
      <c r="AW626" s="71"/>
      <c r="AX626" s="72"/>
      <c r="AY626" s="201"/>
      <c r="AZ626" s="71"/>
      <c r="BA626" s="227"/>
      <c r="BB626" s="72"/>
      <c r="BC626" s="178"/>
    </row>
    <row r="627" ht="16.5" customHeight="1" outlineLevel="1">
      <c r="A627" s="178"/>
      <c r="B627" s="141"/>
      <c r="C627" s="142"/>
      <c r="D627" s="72"/>
      <c r="E627" s="143"/>
      <c r="F627" s="71"/>
      <c r="G627" s="143"/>
      <c r="H627" s="71"/>
      <c r="I627" s="143"/>
      <c r="J627" s="71"/>
      <c r="K627" s="71"/>
      <c r="L627" s="71"/>
      <c r="M627" s="72"/>
      <c r="N627" s="198"/>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201"/>
      <c r="AQ627" s="72"/>
      <c r="AR627" s="201"/>
      <c r="AS627" s="72"/>
      <c r="AT627" s="226"/>
      <c r="AU627" s="72"/>
      <c r="AV627" s="230"/>
      <c r="AW627" s="71"/>
      <c r="AX627" s="72"/>
      <c r="AY627" s="201"/>
      <c r="AZ627" s="71"/>
      <c r="BA627" s="227"/>
      <c r="BB627" s="72"/>
      <c r="BC627" s="178"/>
    </row>
    <row r="628" ht="16.5" customHeight="1" outlineLevel="1">
      <c r="A628" s="178"/>
      <c r="B628" s="141"/>
      <c r="C628" s="142"/>
      <c r="D628" s="72"/>
      <c r="E628" s="143"/>
      <c r="F628" s="71"/>
      <c r="G628" s="143"/>
      <c r="H628" s="71"/>
      <c r="I628" s="143"/>
      <c r="J628" s="71"/>
      <c r="K628" s="71"/>
      <c r="L628" s="71"/>
      <c r="M628" s="72"/>
      <c r="N628" s="198"/>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201"/>
      <c r="AQ628" s="72"/>
      <c r="AR628" s="201"/>
      <c r="AS628" s="72"/>
      <c r="AT628" s="226"/>
      <c r="AU628" s="72"/>
      <c r="AV628" s="230"/>
      <c r="AW628" s="71"/>
      <c r="AX628" s="72"/>
      <c r="AY628" s="201"/>
      <c r="AZ628" s="71"/>
      <c r="BA628" s="227"/>
      <c r="BB628" s="72"/>
      <c r="BC628" s="178"/>
    </row>
    <row r="629" ht="16.5" customHeight="1" outlineLevel="1">
      <c r="A629" s="178"/>
      <c r="B629" s="141"/>
      <c r="C629" s="142"/>
      <c r="D629" s="72"/>
      <c r="E629" s="143"/>
      <c r="F629" s="71"/>
      <c r="G629" s="143"/>
      <c r="H629" s="71"/>
      <c r="I629" s="143"/>
      <c r="J629" s="71"/>
      <c r="K629" s="71"/>
      <c r="L629" s="71"/>
      <c r="M629" s="72"/>
      <c r="N629" s="198"/>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201"/>
      <c r="AQ629" s="72"/>
      <c r="AR629" s="201"/>
      <c r="AS629" s="72"/>
      <c r="AT629" s="226"/>
      <c r="AU629" s="72"/>
      <c r="AV629" s="230"/>
      <c r="AW629" s="71"/>
      <c r="AX629" s="72"/>
      <c r="AY629" s="201"/>
      <c r="AZ629" s="71"/>
      <c r="BA629" s="227"/>
      <c r="BB629" s="72"/>
      <c r="BC629" s="178"/>
    </row>
    <row r="630" ht="16.5" customHeight="1" outlineLevel="1">
      <c r="A630" s="178"/>
      <c r="B630" s="141"/>
      <c r="C630" s="142"/>
      <c r="D630" s="72"/>
      <c r="E630" s="143"/>
      <c r="F630" s="71"/>
      <c r="G630" s="143"/>
      <c r="H630" s="71"/>
      <c r="I630" s="143"/>
      <c r="J630" s="71"/>
      <c r="K630" s="71"/>
      <c r="L630" s="71"/>
      <c r="M630" s="72"/>
      <c r="N630" s="198"/>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201"/>
      <c r="AQ630" s="72"/>
      <c r="AR630" s="201"/>
      <c r="AS630" s="72"/>
      <c r="AT630" s="226"/>
      <c r="AU630" s="72"/>
      <c r="AV630" s="230"/>
      <c r="AW630" s="71"/>
      <c r="AX630" s="72"/>
      <c r="AY630" s="201"/>
      <c r="AZ630" s="71"/>
      <c r="BA630" s="227"/>
      <c r="BB630" s="72"/>
      <c r="BC630" s="178"/>
    </row>
    <row r="631" ht="16.5" customHeight="1" outlineLevel="1">
      <c r="A631" s="178"/>
      <c r="B631" s="141"/>
      <c r="C631" s="142"/>
      <c r="D631" s="72"/>
      <c r="E631" s="143"/>
      <c r="F631" s="71"/>
      <c r="G631" s="143"/>
      <c r="H631" s="71"/>
      <c r="I631" s="143"/>
      <c r="J631" s="71"/>
      <c r="K631" s="71"/>
      <c r="L631" s="71"/>
      <c r="M631" s="72"/>
      <c r="N631" s="198"/>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201"/>
      <c r="AQ631" s="72"/>
      <c r="AR631" s="201"/>
      <c r="AS631" s="72"/>
      <c r="AT631" s="226"/>
      <c r="AU631" s="72"/>
      <c r="AV631" s="230"/>
      <c r="AW631" s="71"/>
      <c r="AX631" s="72"/>
      <c r="AY631" s="201"/>
      <c r="AZ631" s="71"/>
      <c r="BA631" s="227"/>
      <c r="BB631" s="72"/>
      <c r="BC631" s="178"/>
    </row>
    <row r="632" ht="16.5" customHeight="1" outlineLevel="1">
      <c r="A632" s="178"/>
      <c r="B632" s="141"/>
      <c r="C632" s="142"/>
      <c r="D632" s="72"/>
      <c r="E632" s="143"/>
      <c r="F632" s="71"/>
      <c r="G632" s="143"/>
      <c r="H632" s="71"/>
      <c r="I632" s="143"/>
      <c r="J632" s="71"/>
      <c r="K632" s="71"/>
      <c r="L632" s="71"/>
      <c r="M632" s="72"/>
      <c r="N632" s="198"/>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201"/>
      <c r="AQ632" s="72"/>
      <c r="AR632" s="201"/>
      <c r="AS632" s="72"/>
      <c r="AT632" s="226"/>
      <c r="AU632" s="72"/>
      <c r="AV632" s="230"/>
      <c r="AW632" s="71"/>
      <c r="AX632" s="72"/>
      <c r="AY632" s="201"/>
      <c r="AZ632" s="71"/>
      <c r="BA632" s="227"/>
      <c r="BB632" s="72"/>
      <c r="BC632" s="178"/>
    </row>
    <row r="633" ht="16.5" customHeight="1" outlineLevel="1">
      <c r="A633" s="178"/>
      <c r="B633" s="141"/>
      <c r="C633" s="142"/>
      <c r="D633" s="72"/>
      <c r="E633" s="143"/>
      <c r="F633" s="71"/>
      <c r="G633" s="143"/>
      <c r="H633" s="71"/>
      <c r="I633" s="143"/>
      <c r="J633" s="71"/>
      <c r="K633" s="71"/>
      <c r="L633" s="71"/>
      <c r="M633" s="72"/>
      <c r="N633" s="198"/>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201"/>
      <c r="AQ633" s="72"/>
      <c r="AR633" s="201"/>
      <c r="AS633" s="72"/>
      <c r="AT633" s="226"/>
      <c r="AU633" s="72"/>
      <c r="AV633" s="230"/>
      <c r="AW633" s="71"/>
      <c r="AX633" s="72"/>
      <c r="AY633" s="201"/>
      <c r="AZ633" s="71"/>
      <c r="BA633" s="227"/>
      <c r="BB633" s="72"/>
      <c r="BC633" s="178"/>
    </row>
    <row r="634" ht="16.5" customHeight="1" outlineLevel="1">
      <c r="A634" s="178"/>
      <c r="B634" s="141"/>
      <c r="C634" s="142"/>
      <c r="D634" s="72"/>
      <c r="E634" s="143"/>
      <c r="F634" s="71"/>
      <c r="G634" s="143"/>
      <c r="H634" s="71"/>
      <c r="I634" s="143"/>
      <c r="J634" s="71"/>
      <c r="K634" s="71"/>
      <c r="L634" s="71"/>
      <c r="M634" s="72"/>
      <c r="N634" s="198"/>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201"/>
      <c r="AQ634" s="72"/>
      <c r="AR634" s="201"/>
      <c r="AS634" s="72"/>
      <c r="AT634" s="226"/>
      <c r="AU634" s="72"/>
      <c r="AV634" s="230"/>
      <c r="AW634" s="71"/>
      <c r="AX634" s="72"/>
      <c r="AY634" s="201"/>
      <c r="AZ634" s="71"/>
      <c r="BA634" s="227"/>
      <c r="BB634" s="72"/>
      <c r="BC634" s="178"/>
    </row>
    <row r="635" ht="16.5" customHeight="1" outlineLevel="1">
      <c r="A635" s="178"/>
      <c r="B635" s="141"/>
      <c r="C635" s="142"/>
      <c r="D635" s="72"/>
      <c r="E635" s="143"/>
      <c r="F635" s="71"/>
      <c r="G635" s="143"/>
      <c r="H635" s="71"/>
      <c r="I635" s="143"/>
      <c r="J635" s="71"/>
      <c r="K635" s="71"/>
      <c r="L635" s="71"/>
      <c r="M635" s="72"/>
      <c r="N635" s="198"/>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201"/>
      <c r="AQ635" s="72"/>
      <c r="AR635" s="201"/>
      <c r="AS635" s="72"/>
      <c r="AT635" s="226"/>
      <c r="AU635" s="72"/>
      <c r="AV635" s="230"/>
      <c r="AW635" s="71"/>
      <c r="AX635" s="72"/>
      <c r="AY635" s="201"/>
      <c r="AZ635" s="71"/>
      <c r="BA635" s="227"/>
      <c r="BB635" s="72"/>
      <c r="BC635" s="178"/>
    </row>
    <row r="636" ht="16.5" customHeight="1" outlineLevel="1">
      <c r="A636" s="178"/>
      <c r="B636" s="141"/>
      <c r="C636" s="142"/>
      <c r="D636" s="72"/>
      <c r="E636" s="143"/>
      <c r="F636" s="71"/>
      <c r="G636" s="143"/>
      <c r="H636" s="71"/>
      <c r="I636" s="143"/>
      <c r="J636" s="71"/>
      <c r="K636" s="71"/>
      <c r="L636" s="71"/>
      <c r="M636" s="72"/>
      <c r="N636" s="198"/>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201"/>
      <c r="AQ636" s="72"/>
      <c r="AR636" s="201"/>
      <c r="AS636" s="72"/>
      <c r="AT636" s="226"/>
      <c r="AU636" s="72"/>
      <c r="AV636" s="230"/>
      <c r="AW636" s="71"/>
      <c r="AX636" s="72"/>
      <c r="AY636" s="201"/>
      <c r="AZ636" s="71"/>
      <c r="BA636" s="227"/>
      <c r="BB636" s="72"/>
      <c r="BC636" s="178"/>
    </row>
    <row r="637" ht="16.5" customHeight="1" outlineLevel="1">
      <c r="A637" s="178"/>
      <c r="B637" s="141"/>
      <c r="C637" s="142"/>
      <c r="D637" s="72"/>
      <c r="E637" s="143"/>
      <c r="F637" s="71"/>
      <c r="G637" s="143"/>
      <c r="H637" s="71"/>
      <c r="I637" s="143"/>
      <c r="J637" s="71"/>
      <c r="K637" s="71"/>
      <c r="L637" s="71"/>
      <c r="M637" s="72"/>
      <c r="N637" s="198"/>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201"/>
      <c r="AQ637" s="72"/>
      <c r="AR637" s="201"/>
      <c r="AS637" s="72"/>
      <c r="AT637" s="226"/>
      <c r="AU637" s="72"/>
      <c r="AV637" s="230"/>
      <c r="AW637" s="71"/>
      <c r="AX637" s="72"/>
      <c r="AY637" s="201"/>
      <c r="AZ637" s="71"/>
      <c r="BA637" s="227"/>
      <c r="BB637" s="72"/>
      <c r="BC637" s="178"/>
    </row>
    <row r="638" ht="16.5" customHeight="1" outlineLevel="1">
      <c r="A638" s="178"/>
      <c r="B638" s="141"/>
      <c r="C638" s="142"/>
      <c r="D638" s="72"/>
      <c r="E638" s="143"/>
      <c r="F638" s="71"/>
      <c r="G638" s="143"/>
      <c r="H638" s="71"/>
      <c r="I638" s="143"/>
      <c r="J638" s="71"/>
      <c r="K638" s="71"/>
      <c r="L638" s="71"/>
      <c r="M638" s="72"/>
      <c r="N638" s="198"/>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201"/>
      <c r="AQ638" s="72"/>
      <c r="AR638" s="201"/>
      <c r="AS638" s="72"/>
      <c r="AT638" s="226"/>
      <c r="AU638" s="72"/>
      <c r="AV638" s="230"/>
      <c r="AW638" s="71"/>
      <c r="AX638" s="72"/>
      <c r="AY638" s="201"/>
      <c r="AZ638" s="71"/>
      <c r="BA638" s="227"/>
      <c r="BB638" s="72"/>
      <c r="BC638" s="178"/>
    </row>
    <row r="639" ht="16.5" customHeight="1" outlineLevel="1">
      <c r="A639" s="178"/>
      <c r="B639" s="141"/>
      <c r="C639" s="142"/>
      <c r="D639" s="72"/>
      <c r="E639" s="143"/>
      <c r="F639" s="71"/>
      <c r="G639" s="143"/>
      <c r="H639" s="71"/>
      <c r="I639" s="143"/>
      <c r="J639" s="71"/>
      <c r="K639" s="71"/>
      <c r="L639" s="71"/>
      <c r="M639" s="72"/>
      <c r="N639" s="198"/>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201"/>
      <c r="AQ639" s="72"/>
      <c r="AR639" s="201"/>
      <c r="AS639" s="72"/>
      <c r="AT639" s="226"/>
      <c r="AU639" s="72"/>
      <c r="AV639" s="230"/>
      <c r="AW639" s="71"/>
      <c r="AX639" s="72"/>
      <c r="AY639" s="201"/>
      <c r="AZ639" s="71"/>
      <c r="BA639" s="227"/>
      <c r="BB639" s="72"/>
      <c r="BC639" s="178"/>
    </row>
    <row r="640" ht="16.5" customHeight="1" outlineLevel="1">
      <c r="A640" s="178"/>
      <c r="B640" s="141"/>
      <c r="C640" s="142"/>
      <c r="D640" s="72"/>
      <c r="E640" s="143"/>
      <c r="F640" s="71"/>
      <c r="G640" s="143"/>
      <c r="H640" s="71"/>
      <c r="I640" s="143"/>
      <c r="J640" s="71"/>
      <c r="K640" s="71"/>
      <c r="L640" s="71"/>
      <c r="M640" s="72"/>
      <c r="N640" s="198"/>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201"/>
      <c r="AQ640" s="72"/>
      <c r="AR640" s="201"/>
      <c r="AS640" s="72"/>
      <c r="AT640" s="226"/>
      <c r="AU640" s="72"/>
      <c r="AV640" s="230"/>
      <c r="AW640" s="71"/>
      <c r="AX640" s="72"/>
      <c r="AY640" s="201"/>
      <c r="AZ640" s="71"/>
      <c r="BA640" s="227"/>
      <c r="BB640" s="72"/>
      <c r="BC640" s="178"/>
    </row>
    <row r="641" ht="16.5" customHeight="1" outlineLevel="1">
      <c r="A641" s="178"/>
      <c r="B641" s="141"/>
      <c r="C641" s="142"/>
      <c r="D641" s="72"/>
      <c r="E641" s="143"/>
      <c r="F641" s="71"/>
      <c r="G641" s="143"/>
      <c r="H641" s="71"/>
      <c r="I641" s="143"/>
      <c r="J641" s="71"/>
      <c r="K641" s="71"/>
      <c r="L641" s="71"/>
      <c r="M641" s="72"/>
      <c r="N641" s="198"/>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201"/>
      <c r="AQ641" s="72"/>
      <c r="AR641" s="201"/>
      <c r="AS641" s="72"/>
      <c r="AT641" s="226"/>
      <c r="AU641" s="72"/>
      <c r="AV641" s="230"/>
      <c r="AW641" s="71"/>
      <c r="AX641" s="72"/>
      <c r="AY641" s="201"/>
      <c r="AZ641" s="71"/>
      <c r="BA641" s="227"/>
      <c r="BB641" s="72"/>
      <c r="BC641" s="178"/>
    </row>
    <row r="642" ht="16.5" customHeight="1" outlineLevel="1">
      <c r="A642" s="178"/>
      <c r="B642" s="141"/>
      <c r="C642" s="142"/>
      <c r="D642" s="72"/>
      <c r="E642" s="143"/>
      <c r="F642" s="71"/>
      <c r="G642" s="143"/>
      <c r="H642" s="71"/>
      <c r="I642" s="143"/>
      <c r="J642" s="71"/>
      <c r="K642" s="71"/>
      <c r="L642" s="71"/>
      <c r="M642" s="72"/>
      <c r="N642" s="198"/>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201"/>
      <c r="AQ642" s="72"/>
      <c r="AR642" s="201"/>
      <c r="AS642" s="72"/>
      <c r="AT642" s="226"/>
      <c r="AU642" s="72"/>
      <c r="AV642" s="230"/>
      <c r="AW642" s="71"/>
      <c r="AX642" s="72"/>
      <c r="AY642" s="201"/>
      <c r="AZ642" s="71"/>
      <c r="BA642" s="227"/>
      <c r="BB642" s="72"/>
      <c r="BC642" s="178"/>
    </row>
    <row r="643" ht="16.5" customHeight="1" outlineLevel="1">
      <c r="A643" s="178"/>
      <c r="B643" s="141"/>
      <c r="C643" s="142"/>
      <c r="D643" s="72"/>
      <c r="E643" s="143"/>
      <c r="F643" s="71"/>
      <c r="G643" s="143"/>
      <c r="H643" s="71"/>
      <c r="I643" s="143"/>
      <c r="J643" s="71"/>
      <c r="K643" s="71"/>
      <c r="L643" s="71"/>
      <c r="M643" s="72"/>
      <c r="N643" s="198"/>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201"/>
      <c r="AQ643" s="72"/>
      <c r="AR643" s="201"/>
      <c r="AS643" s="72"/>
      <c r="AT643" s="226"/>
      <c r="AU643" s="72"/>
      <c r="AV643" s="230"/>
      <c r="AW643" s="71"/>
      <c r="AX643" s="72"/>
      <c r="AY643" s="201"/>
      <c r="AZ643" s="71"/>
      <c r="BA643" s="227"/>
      <c r="BB643" s="72"/>
      <c r="BC643" s="178"/>
    </row>
    <row r="644" ht="16.5" customHeight="1" outlineLevel="1">
      <c r="A644" s="178"/>
      <c r="B644" s="141"/>
      <c r="C644" s="142"/>
      <c r="D644" s="72"/>
      <c r="E644" s="143"/>
      <c r="F644" s="71"/>
      <c r="G644" s="143"/>
      <c r="H644" s="71"/>
      <c r="I644" s="143"/>
      <c r="J644" s="71"/>
      <c r="K644" s="71"/>
      <c r="L644" s="71"/>
      <c r="M644" s="72"/>
      <c r="N644" s="198"/>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201"/>
      <c r="AQ644" s="72"/>
      <c r="AR644" s="201"/>
      <c r="AS644" s="72"/>
      <c r="AT644" s="226"/>
      <c r="AU644" s="72"/>
      <c r="AV644" s="230"/>
      <c r="AW644" s="71"/>
      <c r="AX644" s="72"/>
      <c r="AY644" s="201"/>
      <c r="AZ644" s="71"/>
      <c r="BA644" s="227"/>
      <c r="BB644" s="72"/>
      <c r="BC644" s="178"/>
    </row>
    <row r="645" ht="16.5" customHeight="1" outlineLevel="1">
      <c r="A645" s="178"/>
      <c r="B645" s="141"/>
      <c r="C645" s="142"/>
      <c r="D645" s="72"/>
      <c r="E645" s="143"/>
      <c r="F645" s="71"/>
      <c r="G645" s="143"/>
      <c r="H645" s="71"/>
      <c r="I645" s="143"/>
      <c r="J645" s="71"/>
      <c r="K645" s="71"/>
      <c r="L645" s="71"/>
      <c r="M645" s="72"/>
      <c r="N645" s="198"/>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201"/>
      <c r="AQ645" s="72"/>
      <c r="AR645" s="201"/>
      <c r="AS645" s="72"/>
      <c r="AT645" s="226"/>
      <c r="AU645" s="72"/>
      <c r="AV645" s="230"/>
      <c r="AW645" s="71"/>
      <c r="AX645" s="72"/>
      <c r="AY645" s="201"/>
      <c r="AZ645" s="71"/>
      <c r="BA645" s="227"/>
      <c r="BB645" s="72"/>
      <c r="BC645" s="178"/>
    </row>
    <row r="646" ht="16.5" customHeight="1" outlineLevel="1">
      <c r="A646" s="178"/>
      <c r="B646" s="141"/>
      <c r="C646" s="142"/>
      <c r="D646" s="72"/>
      <c r="E646" s="143"/>
      <c r="F646" s="71"/>
      <c r="G646" s="143"/>
      <c r="H646" s="71"/>
      <c r="I646" s="143"/>
      <c r="J646" s="71"/>
      <c r="K646" s="71"/>
      <c r="L646" s="71"/>
      <c r="M646" s="72"/>
      <c r="N646" s="198"/>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201"/>
      <c r="AQ646" s="72"/>
      <c r="AR646" s="201"/>
      <c r="AS646" s="72"/>
      <c r="AT646" s="226"/>
      <c r="AU646" s="72"/>
      <c r="AV646" s="230"/>
      <c r="AW646" s="71"/>
      <c r="AX646" s="72"/>
      <c r="AY646" s="201"/>
      <c r="AZ646" s="71"/>
      <c r="BA646" s="227"/>
      <c r="BB646" s="72"/>
      <c r="BC646" s="178"/>
    </row>
    <row r="647" ht="16.5" customHeight="1" outlineLevel="1">
      <c r="A647" s="178"/>
      <c r="B647" s="141"/>
      <c r="C647" s="142"/>
      <c r="D647" s="72"/>
      <c r="E647" s="143"/>
      <c r="F647" s="71"/>
      <c r="G647" s="143"/>
      <c r="H647" s="71"/>
      <c r="I647" s="143"/>
      <c r="J647" s="71"/>
      <c r="K647" s="71"/>
      <c r="L647" s="71"/>
      <c r="M647" s="72"/>
      <c r="N647" s="198"/>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201"/>
      <c r="AQ647" s="72"/>
      <c r="AR647" s="201"/>
      <c r="AS647" s="72"/>
      <c r="AT647" s="226"/>
      <c r="AU647" s="72"/>
      <c r="AV647" s="230"/>
      <c r="AW647" s="71"/>
      <c r="AX647" s="72"/>
      <c r="AY647" s="201"/>
      <c r="AZ647" s="71"/>
      <c r="BA647" s="227"/>
      <c r="BB647" s="72"/>
      <c r="BC647" s="178"/>
    </row>
    <row r="648" ht="16.5" customHeight="1" outlineLevel="1">
      <c r="A648" s="178"/>
      <c r="B648" s="141"/>
      <c r="C648" s="142"/>
      <c r="D648" s="72"/>
      <c r="E648" s="143"/>
      <c r="F648" s="71"/>
      <c r="G648" s="143"/>
      <c r="H648" s="71"/>
      <c r="I648" s="143"/>
      <c r="J648" s="71"/>
      <c r="K648" s="71"/>
      <c r="L648" s="71"/>
      <c r="M648" s="72"/>
      <c r="N648" s="198"/>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201"/>
      <c r="AQ648" s="72"/>
      <c r="AR648" s="201"/>
      <c r="AS648" s="72"/>
      <c r="AT648" s="226"/>
      <c r="AU648" s="72"/>
      <c r="AV648" s="230"/>
      <c r="AW648" s="71"/>
      <c r="AX648" s="72"/>
      <c r="AY648" s="201"/>
      <c r="AZ648" s="71"/>
      <c r="BA648" s="227"/>
      <c r="BB648" s="72"/>
      <c r="BC648" s="178"/>
    </row>
    <row r="649" ht="16.5" customHeight="1" outlineLevel="1">
      <c r="A649" s="178"/>
      <c r="B649" s="141"/>
      <c r="C649" s="142"/>
      <c r="D649" s="72"/>
      <c r="E649" s="143"/>
      <c r="F649" s="71"/>
      <c r="G649" s="143"/>
      <c r="H649" s="71"/>
      <c r="I649" s="143"/>
      <c r="J649" s="71"/>
      <c r="K649" s="71"/>
      <c r="L649" s="71"/>
      <c r="M649" s="72"/>
      <c r="N649" s="198"/>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201"/>
      <c r="AQ649" s="72"/>
      <c r="AR649" s="201"/>
      <c r="AS649" s="72"/>
      <c r="AT649" s="226"/>
      <c r="AU649" s="72"/>
      <c r="AV649" s="230"/>
      <c r="AW649" s="71"/>
      <c r="AX649" s="72"/>
      <c r="AY649" s="201"/>
      <c r="AZ649" s="71"/>
      <c r="BA649" s="227"/>
      <c r="BB649" s="72"/>
      <c r="BC649" s="178"/>
    </row>
    <row r="650" ht="16.5" customHeight="1" outlineLevel="1">
      <c r="A650" s="178"/>
      <c r="B650" s="141"/>
      <c r="C650" s="142"/>
      <c r="D650" s="72"/>
      <c r="E650" s="143"/>
      <c r="F650" s="71"/>
      <c r="G650" s="143"/>
      <c r="H650" s="71"/>
      <c r="I650" s="143"/>
      <c r="J650" s="71"/>
      <c r="K650" s="71"/>
      <c r="L650" s="71"/>
      <c r="M650" s="72"/>
      <c r="N650" s="198"/>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201"/>
      <c r="AQ650" s="72"/>
      <c r="AR650" s="201"/>
      <c r="AS650" s="72"/>
      <c r="AT650" s="226"/>
      <c r="AU650" s="72"/>
      <c r="AV650" s="230"/>
      <c r="AW650" s="71"/>
      <c r="AX650" s="72"/>
      <c r="AY650" s="201"/>
      <c r="AZ650" s="71"/>
      <c r="BA650" s="227"/>
      <c r="BB650" s="72"/>
      <c r="BC650" s="178"/>
    </row>
    <row r="651" ht="16.5" customHeight="1" outlineLevel="1">
      <c r="A651" s="178"/>
      <c r="B651" s="141"/>
      <c r="C651" s="142"/>
      <c r="D651" s="72"/>
      <c r="E651" s="143"/>
      <c r="F651" s="71"/>
      <c r="G651" s="143"/>
      <c r="H651" s="71"/>
      <c r="I651" s="143"/>
      <c r="J651" s="71"/>
      <c r="K651" s="71"/>
      <c r="L651" s="71"/>
      <c r="M651" s="72"/>
      <c r="N651" s="198"/>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201"/>
      <c r="AQ651" s="72"/>
      <c r="AR651" s="201"/>
      <c r="AS651" s="72"/>
      <c r="AT651" s="226"/>
      <c r="AU651" s="72"/>
      <c r="AV651" s="230"/>
      <c r="AW651" s="71"/>
      <c r="AX651" s="72"/>
      <c r="AY651" s="201"/>
      <c r="AZ651" s="71"/>
      <c r="BA651" s="227"/>
      <c r="BB651" s="72"/>
      <c r="BC651" s="178"/>
    </row>
    <row r="652" ht="16.5" customHeight="1" outlineLevel="1">
      <c r="A652" s="178"/>
      <c r="B652" s="141"/>
      <c r="C652" s="142"/>
      <c r="D652" s="72"/>
      <c r="E652" s="143"/>
      <c r="F652" s="71"/>
      <c r="G652" s="143"/>
      <c r="H652" s="71"/>
      <c r="I652" s="143"/>
      <c r="J652" s="71"/>
      <c r="K652" s="71"/>
      <c r="L652" s="71"/>
      <c r="M652" s="72"/>
      <c r="N652" s="198"/>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201"/>
      <c r="AQ652" s="72"/>
      <c r="AR652" s="201"/>
      <c r="AS652" s="72"/>
      <c r="AT652" s="226"/>
      <c r="AU652" s="72"/>
      <c r="AV652" s="230"/>
      <c r="AW652" s="71"/>
      <c r="AX652" s="72"/>
      <c r="AY652" s="201"/>
      <c r="AZ652" s="71"/>
      <c r="BA652" s="227"/>
      <c r="BB652" s="72"/>
      <c r="BC652" s="178"/>
    </row>
    <row r="653" ht="16.5" customHeight="1" outlineLevel="1">
      <c r="A653" s="178"/>
      <c r="B653" s="141"/>
      <c r="C653" s="142"/>
      <c r="D653" s="72"/>
      <c r="E653" s="143"/>
      <c r="F653" s="71"/>
      <c r="G653" s="143"/>
      <c r="H653" s="71"/>
      <c r="I653" s="143"/>
      <c r="J653" s="71"/>
      <c r="K653" s="71"/>
      <c r="L653" s="71"/>
      <c r="M653" s="72"/>
      <c r="N653" s="198"/>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201"/>
      <c r="AQ653" s="72"/>
      <c r="AR653" s="201"/>
      <c r="AS653" s="72"/>
      <c r="AT653" s="226"/>
      <c r="AU653" s="72"/>
      <c r="AV653" s="230"/>
      <c r="AW653" s="71"/>
      <c r="AX653" s="72"/>
      <c r="AY653" s="201"/>
      <c r="AZ653" s="71"/>
      <c r="BA653" s="227"/>
      <c r="BB653" s="72"/>
      <c r="BC653" s="178"/>
    </row>
    <row r="654" ht="16.5" customHeight="1" outlineLevel="1">
      <c r="A654" s="178"/>
      <c r="B654" s="141"/>
      <c r="C654" s="142"/>
      <c r="D654" s="72"/>
      <c r="E654" s="143"/>
      <c r="F654" s="71"/>
      <c r="G654" s="143"/>
      <c r="H654" s="71"/>
      <c r="I654" s="143"/>
      <c r="J654" s="71"/>
      <c r="K654" s="71"/>
      <c r="L654" s="71"/>
      <c r="M654" s="72"/>
      <c r="N654" s="198"/>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201"/>
      <c r="AQ654" s="72"/>
      <c r="AR654" s="201"/>
      <c r="AS654" s="72"/>
      <c r="AT654" s="226"/>
      <c r="AU654" s="72"/>
      <c r="AV654" s="230"/>
      <c r="AW654" s="71"/>
      <c r="AX654" s="72"/>
      <c r="AY654" s="201"/>
      <c r="AZ654" s="71"/>
      <c r="BA654" s="227"/>
      <c r="BB654" s="72"/>
      <c r="BC654" s="178"/>
    </row>
    <row r="655" ht="16.5" customHeight="1" outlineLevel="1">
      <c r="A655" s="178"/>
      <c r="B655" s="141"/>
      <c r="C655" s="142"/>
      <c r="D655" s="72"/>
      <c r="E655" s="143"/>
      <c r="F655" s="71"/>
      <c r="G655" s="143"/>
      <c r="H655" s="71"/>
      <c r="I655" s="143"/>
      <c r="J655" s="71"/>
      <c r="K655" s="71"/>
      <c r="L655" s="71"/>
      <c r="M655" s="72"/>
      <c r="N655" s="198"/>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201"/>
      <c r="AQ655" s="72"/>
      <c r="AR655" s="201"/>
      <c r="AS655" s="72"/>
      <c r="AT655" s="226"/>
      <c r="AU655" s="72"/>
      <c r="AV655" s="230"/>
      <c r="AW655" s="71"/>
      <c r="AX655" s="72"/>
      <c r="AY655" s="201"/>
      <c r="AZ655" s="71"/>
      <c r="BA655" s="227"/>
      <c r="BB655" s="72"/>
      <c r="BC655" s="178"/>
    </row>
    <row r="656" ht="16.5" customHeight="1" outlineLevel="1">
      <c r="A656" s="178"/>
      <c r="B656" s="141"/>
      <c r="C656" s="142"/>
      <c r="D656" s="72"/>
      <c r="E656" s="143"/>
      <c r="F656" s="71"/>
      <c r="G656" s="143"/>
      <c r="H656" s="71"/>
      <c r="I656" s="143"/>
      <c r="J656" s="71"/>
      <c r="K656" s="71"/>
      <c r="L656" s="71"/>
      <c r="M656" s="72"/>
      <c r="N656" s="198"/>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201"/>
      <c r="AQ656" s="72"/>
      <c r="AR656" s="201"/>
      <c r="AS656" s="72"/>
      <c r="AT656" s="226"/>
      <c r="AU656" s="72"/>
      <c r="AV656" s="230"/>
      <c r="AW656" s="71"/>
      <c r="AX656" s="72"/>
      <c r="AY656" s="201"/>
      <c r="AZ656" s="71"/>
      <c r="BA656" s="227"/>
      <c r="BB656" s="72"/>
      <c r="BC656" s="178"/>
    </row>
    <row r="657" ht="16.5" customHeight="1" outlineLevel="1">
      <c r="A657" s="178"/>
      <c r="B657" s="141"/>
      <c r="C657" s="142"/>
      <c r="D657" s="72"/>
      <c r="E657" s="143"/>
      <c r="F657" s="71"/>
      <c r="G657" s="143"/>
      <c r="H657" s="71"/>
      <c r="I657" s="143"/>
      <c r="J657" s="71"/>
      <c r="K657" s="71"/>
      <c r="L657" s="71"/>
      <c r="M657" s="72"/>
      <c r="N657" s="198"/>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201"/>
      <c r="AQ657" s="72"/>
      <c r="AR657" s="201"/>
      <c r="AS657" s="72"/>
      <c r="AT657" s="226"/>
      <c r="AU657" s="72"/>
      <c r="AV657" s="230"/>
      <c r="AW657" s="71"/>
      <c r="AX657" s="72"/>
      <c r="AY657" s="201"/>
      <c r="AZ657" s="71"/>
      <c r="BA657" s="227"/>
      <c r="BB657" s="72"/>
      <c r="BC657" s="178"/>
    </row>
    <row r="658" ht="16.5" customHeight="1" outlineLevel="1">
      <c r="A658" s="178"/>
      <c r="B658" s="141"/>
      <c r="C658" s="142"/>
      <c r="D658" s="72"/>
      <c r="E658" s="143"/>
      <c r="F658" s="71"/>
      <c r="G658" s="143"/>
      <c r="H658" s="71"/>
      <c r="I658" s="143"/>
      <c r="J658" s="71"/>
      <c r="K658" s="71"/>
      <c r="L658" s="71"/>
      <c r="M658" s="72"/>
      <c r="N658" s="198"/>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201"/>
      <c r="AQ658" s="72"/>
      <c r="AR658" s="201"/>
      <c r="AS658" s="72"/>
      <c r="AT658" s="226"/>
      <c r="AU658" s="72"/>
      <c r="AV658" s="230"/>
      <c r="AW658" s="71"/>
      <c r="AX658" s="72"/>
      <c r="AY658" s="201"/>
      <c r="AZ658" s="71"/>
      <c r="BA658" s="227"/>
      <c r="BB658" s="72"/>
      <c r="BC658" s="178"/>
    </row>
    <row r="659" ht="16.5" customHeight="1" outlineLevel="1">
      <c r="A659" s="178"/>
      <c r="B659" s="141"/>
      <c r="C659" s="142"/>
      <c r="D659" s="72"/>
      <c r="E659" s="143"/>
      <c r="F659" s="71"/>
      <c r="G659" s="143"/>
      <c r="H659" s="71"/>
      <c r="I659" s="143"/>
      <c r="J659" s="71"/>
      <c r="K659" s="71"/>
      <c r="L659" s="71"/>
      <c r="M659" s="72"/>
      <c r="N659" s="198"/>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201"/>
      <c r="AQ659" s="72"/>
      <c r="AR659" s="201"/>
      <c r="AS659" s="72"/>
      <c r="AT659" s="226"/>
      <c r="AU659" s="72"/>
      <c r="AV659" s="230"/>
      <c r="AW659" s="71"/>
      <c r="AX659" s="72"/>
      <c r="AY659" s="201"/>
      <c r="AZ659" s="71"/>
      <c r="BA659" s="227"/>
      <c r="BB659" s="72"/>
      <c r="BC659" s="178"/>
    </row>
    <row r="660" ht="16.5" customHeight="1" outlineLevel="1">
      <c r="A660" s="178"/>
      <c r="B660" s="141"/>
      <c r="C660" s="142"/>
      <c r="D660" s="72"/>
      <c r="E660" s="143"/>
      <c r="F660" s="71"/>
      <c r="G660" s="143"/>
      <c r="H660" s="71"/>
      <c r="I660" s="143"/>
      <c r="J660" s="71"/>
      <c r="K660" s="71"/>
      <c r="L660" s="71"/>
      <c r="M660" s="72"/>
      <c r="N660" s="198"/>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201"/>
      <c r="AQ660" s="72"/>
      <c r="AR660" s="201"/>
      <c r="AS660" s="72"/>
      <c r="AT660" s="226"/>
      <c r="AU660" s="72"/>
      <c r="AV660" s="230"/>
      <c r="AW660" s="71"/>
      <c r="AX660" s="72"/>
      <c r="AY660" s="201"/>
      <c r="AZ660" s="71"/>
      <c r="BA660" s="227"/>
      <c r="BB660" s="72"/>
      <c r="BC660" s="178"/>
    </row>
    <row r="661" ht="16.5" customHeight="1" outlineLevel="1">
      <c r="A661" s="178"/>
      <c r="B661" s="141"/>
      <c r="C661" s="142"/>
      <c r="D661" s="72"/>
      <c r="E661" s="143"/>
      <c r="F661" s="71"/>
      <c r="G661" s="143"/>
      <c r="H661" s="71"/>
      <c r="I661" s="143"/>
      <c r="J661" s="71"/>
      <c r="K661" s="71"/>
      <c r="L661" s="71"/>
      <c r="M661" s="72"/>
      <c r="N661" s="198"/>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201"/>
      <c r="AQ661" s="72"/>
      <c r="AR661" s="201"/>
      <c r="AS661" s="72"/>
      <c r="AT661" s="226"/>
      <c r="AU661" s="72"/>
      <c r="AV661" s="230"/>
      <c r="AW661" s="71"/>
      <c r="AX661" s="72"/>
      <c r="AY661" s="201"/>
      <c r="AZ661" s="71"/>
      <c r="BA661" s="227"/>
      <c r="BB661" s="72"/>
      <c r="BC661" s="178"/>
    </row>
    <row r="662" ht="16.5" customHeight="1" outlineLevel="1">
      <c r="A662" s="178"/>
      <c r="B662" s="141"/>
      <c r="C662" s="142"/>
      <c r="D662" s="72"/>
      <c r="E662" s="143"/>
      <c r="F662" s="71"/>
      <c r="G662" s="143"/>
      <c r="H662" s="71"/>
      <c r="I662" s="143"/>
      <c r="J662" s="71"/>
      <c r="K662" s="71"/>
      <c r="L662" s="71"/>
      <c r="M662" s="72"/>
      <c r="N662" s="198"/>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201"/>
      <c r="AQ662" s="72"/>
      <c r="AR662" s="201"/>
      <c r="AS662" s="72"/>
      <c r="AT662" s="226"/>
      <c r="AU662" s="72"/>
      <c r="AV662" s="230"/>
      <c r="AW662" s="71"/>
      <c r="AX662" s="72"/>
      <c r="AY662" s="201"/>
      <c r="AZ662" s="71"/>
      <c r="BA662" s="227"/>
      <c r="BB662" s="72"/>
      <c r="BC662" s="178"/>
    </row>
    <row r="663" ht="16.5" customHeight="1" outlineLevel="1">
      <c r="A663" s="178"/>
      <c r="B663" s="141"/>
      <c r="C663" s="142"/>
      <c r="D663" s="72"/>
      <c r="E663" s="143"/>
      <c r="F663" s="71"/>
      <c r="G663" s="143"/>
      <c r="H663" s="71"/>
      <c r="I663" s="143"/>
      <c r="J663" s="71"/>
      <c r="K663" s="71"/>
      <c r="L663" s="71"/>
      <c r="M663" s="72"/>
      <c r="N663" s="198"/>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201"/>
      <c r="AQ663" s="72"/>
      <c r="AR663" s="201"/>
      <c r="AS663" s="72"/>
      <c r="AT663" s="226"/>
      <c r="AU663" s="72"/>
      <c r="AV663" s="230"/>
      <c r="AW663" s="71"/>
      <c r="AX663" s="72"/>
      <c r="AY663" s="201"/>
      <c r="AZ663" s="71"/>
      <c r="BA663" s="227"/>
      <c r="BB663" s="72"/>
      <c r="BC663" s="178"/>
    </row>
    <row r="664" ht="16.5" customHeight="1" outlineLevel="1">
      <c r="A664" s="178"/>
      <c r="B664" s="141"/>
      <c r="C664" s="142"/>
      <c r="D664" s="72"/>
      <c r="E664" s="143"/>
      <c r="F664" s="71"/>
      <c r="G664" s="143"/>
      <c r="H664" s="71"/>
      <c r="I664" s="143"/>
      <c r="J664" s="71"/>
      <c r="K664" s="71"/>
      <c r="L664" s="71"/>
      <c r="M664" s="72"/>
      <c r="N664" s="198"/>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201"/>
      <c r="AQ664" s="72"/>
      <c r="AR664" s="201"/>
      <c r="AS664" s="72"/>
      <c r="AT664" s="226"/>
      <c r="AU664" s="72"/>
      <c r="AV664" s="230"/>
      <c r="AW664" s="71"/>
      <c r="AX664" s="72"/>
      <c r="AY664" s="201"/>
      <c r="AZ664" s="71"/>
      <c r="BA664" s="227"/>
      <c r="BB664" s="72"/>
      <c r="BC664" s="178"/>
    </row>
    <row r="665" ht="16.5" customHeight="1" outlineLevel="1">
      <c r="A665" s="178"/>
      <c r="B665" s="141"/>
      <c r="C665" s="142"/>
      <c r="D665" s="72"/>
      <c r="E665" s="143"/>
      <c r="F665" s="71"/>
      <c r="G665" s="143"/>
      <c r="H665" s="71"/>
      <c r="I665" s="143"/>
      <c r="J665" s="71"/>
      <c r="K665" s="71"/>
      <c r="L665" s="71"/>
      <c r="M665" s="72"/>
      <c r="N665" s="198"/>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201"/>
      <c r="AQ665" s="72"/>
      <c r="AR665" s="201"/>
      <c r="AS665" s="72"/>
      <c r="AT665" s="226"/>
      <c r="AU665" s="72"/>
      <c r="AV665" s="230"/>
      <c r="AW665" s="71"/>
      <c r="AX665" s="72"/>
      <c r="AY665" s="201"/>
      <c r="AZ665" s="71"/>
      <c r="BA665" s="227"/>
      <c r="BB665" s="72"/>
      <c r="BC665" s="178"/>
    </row>
    <row r="666" ht="16.5" customHeight="1" outlineLevel="1">
      <c r="A666" s="178"/>
      <c r="B666" s="141"/>
      <c r="C666" s="142"/>
      <c r="D666" s="72"/>
      <c r="E666" s="143"/>
      <c r="F666" s="71"/>
      <c r="G666" s="143"/>
      <c r="H666" s="71"/>
      <c r="I666" s="143"/>
      <c r="J666" s="71"/>
      <c r="K666" s="71"/>
      <c r="L666" s="71"/>
      <c r="M666" s="72"/>
      <c r="N666" s="198"/>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201"/>
      <c r="AQ666" s="72"/>
      <c r="AR666" s="201"/>
      <c r="AS666" s="72"/>
      <c r="AT666" s="226"/>
      <c r="AU666" s="72"/>
      <c r="AV666" s="230"/>
      <c r="AW666" s="71"/>
      <c r="AX666" s="72"/>
      <c r="AY666" s="201"/>
      <c r="AZ666" s="71"/>
      <c r="BA666" s="227"/>
      <c r="BB666" s="72"/>
      <c r="BC666" s="178"/>
    </row>
    <row r="667" ht="16.5" customHeight="1" outlineLevel="1">
      <c r="A667" s="178"/>
      <c r="B667" s="141"/>
      <c r="C667" s="142"/>
      <c r="D667" s="72"/>
      <c r="E667" s="143"/>
      <c r="F667" s="71"/>
      <c r="G667" s="143"/>
      <c r="H667" s="71"/>
      <c r="I667" s="143"/>
      <c r="J667" s="71"/>
      <c r="K667" s="71"/>
      <c r="L667" s="71"/>
      <c r="M667" s="72"/>
      <c r="N667" s="198"/>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201"/>
      <c r="AQ667" s="72"/>
      <c r="AR667" s="201"/>
      <c r="AS667" s="72"/>
      <c r="AT667" s="226"/>
      <c r="AU667" s="72"/>
      <c r="AV667" s="230"/>
      <c r="AW667" s="71"/>
      <c r="AX667" s="72"/>
      <c r="AY667" s="201"/>
      <c r="AZ667" s="71"/>
      <c r="BA667" s="227"/>
      <c r="BB667" s="72"/>
      <c r="BC667" s="178"/>
    </row>
    <row r="668" ht="16.5" customHeight="1" outlineLevel="1">
      <c r="A668" s="178"/>
      <c r="B668" s="141"/>
      <c r="C668" s="142"/>
      <c r="D668" s="72"/>
      <c r="E668" s="143"/>
      <c r="F668" s="71"/>
      <c r="G668" s="143"/>
      <c r="H668" s="71"/>
      <c r="I668" s="143"/>
      <c r="J668" s="71"/>
      <c r="K668" s="71"/>
      <c r="L668" s="71"/>
      <c r="M668" s="72"/>
      <c r="N668" s="198"/>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201"/>
      <c r="AQ668" s="72"/>
      <c r="AR668" s="201"/>
      <c r="AS668" s="72"/>
      <c r="AT668" s="226"/>
      <c r="AU668" s="72"/>
      <c r="AV668" s="230"/>
      <c r="AW668" s="71"/>
      <c r="AX668" s="72"/>
      <c r="AY668" s="201"/>
      <c r="AZ668" s="71"/>
      <c r="BA668" s="227"/>
      <c r="BB668" s="72"/>
      <c r="BC668" s="178"/>
    </row>
    <row r="669" ht="16.5" customHeight="1" outlineLevel="1">
      <c r="A669" s="178"/>
      <c r="B669" s="141"/>
      <c r="C669" s="142"/>
      <c r="D669" s="72"/>
      <c r="E669" s="143"/>
      <c r="F669" s="71"/>
      <c r="G669" s="143"/>
      <c r="H669" s="71"/>
      <c r="I669" s="143"/>
      <c r="J669" s="71"/>
      <c r="K669" s="71"/>
      <c r="L669" s="71"/>
      <c r="M669" s="72"/>
      <c r="N669" s="198"/>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201"/>
      <c r="AQ669" s="72"/>
      <c r="AR669" s="201"/>
      <c r="AS669" s="72"/>
      <c r="AT669" s="226"/>
      <c r="AU669" s="72"/>
      <c r="AV669" s="230"/>
      <c r="AW669" s="71"/>
      <c r="AX669" s="72"/>
      <c r="AY669" s="201"/>
      <c r="AZ669" s="71"/>
      <c r="BA669" s="227"/>
      <c r="BB669" s="72"/>
      <c r="BC669" s="178"/>
    </row>
    <row r="670" ht="16.5" customHeight="1" outlineLevel="1">
      <c r="A670" s="178"/>
      <c r="B670" s="141"/>
      <c r="C670" s="142"/>
      <c r="D670" s="72"/>
      <c r="E670" s="143"/>
      <c r="F670" s="71"/>
      <c r="G670" s="143"/>
      <c r="H670" s="71"/>
      <c r="I670" s="143"/>
      <c r="J670" s="71"/>
      <c r="K670" s="71"/>
      <c r="L670" s="71"/>
      <c r="M670" s="72"/>
      <c r="N670" s="198"/>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201"/>
      <c r="AQ670" s="72"/>
      <c r="AR670" s="201"/>
      <c r="AS670" s="72"/>
      <c r="AT670" s="226"/>
      <c r="AU670" s="72"/>
      <c r="AV670" s="230"/>
      <c r="AW670" s="71"/>
      <c r="AX670" s="72"/>
      <c r="AY670" s="201"/>
      <c r="AZ670" s="71"/>
      <c r="BA670" s="227"/>
      <c r="BB670" s="72"/>
      <c r="BC670" s="178"/>
    </row>
    <row r="671" ht="16.5" customHeight="1" outlineLevel="1">
      <c r="A671" s="178"/>
      <c r="B671" s="141"/>
      <c r="C671" s="142"/>
      <c r="D671" s="72"/>
      <c r="E671" s="143"/>
      <c r="F671" s="71"/>
      <c r="G671" s="143"/>
      <c r="H671" s="71"/>
      <c r="I671" s="143"/>
      <c r="J671" s="71"/>
      <c r="K671" s="71"/>
      <c r="L671" s="71"/>
      <c r="M671" s="72"/>
      <c r="N671" s="198"/>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201"/>
      <c r="AQ671" s="72"/>
      <c r="AR671" s="201"/>
      <c r="AS671" s="72"/>
      <c r="AT671" s="226"/>
      <c r="AU671" s="72"/>
      <c r="AV671" s="230"/>
      <c r="AW671" s="71"/>
      <c r="AX671" s="72"/>
      <c r="AY671" s="201"/>
      <c r="AZ671" s="71"/>
      <c r="BA671" s="227"/>
      <c r="BB671" s="72"/>
      <c r="BC671" s="178"/>
    </row>
    <row r="672" ht="16.5" customHeight="1" outlineLevel="1">
      <c r="A672" s="178"/>
      <c r="B672" s="141"/>
      <c r="C672" s="142"/>
      <c r="D672" s="72"/>
      <c r="E672" s="143"/>
      <c r="F672" s="71"/>
      <c r="G672" s="143"/>
      <c r="H672" s="71"/>
      <c r="I672" s="143"/>
      <c r="J672" s="71"/>
      <c r="K672" s="71"/>
      <c r="L672" s="71"/>
      <c r="M672" s="72"/>
      <c r="N672" s="198"/>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201"/>
      <c r="AQ672" s="72"/>
      <c r="AR672" s="201"/>
      <c r="AS672" s="72"/>
      <c r="AT672" s="226"/>
      <c r="AU672" s="72"/>
      <c r="AV672" s="230"/>
      <c r="AW672" s="71"/>
      <c r="AX672" s="72"/>
      <c r="AY672" s="201"/>
      <c r="AZ672" s="71"/>
      <c r="BA672" s="227"/>
      <c r="BB672" s="72"/>
      <c r="BC672" s="178"/>
    </row>
    <row r="673" ht="16.5" customHeight="1" outlineLevel="1">
      <c r="A673" s="178"/>
      <c r="B673" s="141"/>
      <c r="C673" s="142"/>
      <c r="D673" s="72"/>
      <c r="E673" s="143"/>
      <c r="F673" s="71"/>
      <c r="G673" s="143"/>
      <c r="H673" s="71"/>
      <c r="I673" s="143"/>
      <c r="J673" s="71"/>
      <c r="K673" s="71"/>
      <c r="L673" s="71"/>
      <c r="M673" s="72"/>
      <c r="N673" s="198"/>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201"/>
      <c r="AQ673" s="72"/>
      <c r="AR673" s="201"/>
      <c r="AS673" s="72"/>
      <c r="AT673" s="226"/>
      <c r="AU673" s="72"/>
      <c r="AV673" s="230"/>
      <c r="AW673" s="71"/>
      <c r="AX673" s="72"/>
      <c r="AY673" s="201"/>
      <c r="AZ673" s="71"/>
      <c r="BA673" s="227"/>
      <c r="BB673" s="72"/>
      <c r="BC673" s="178"/>
    </row>
    <row r="674" ht="16.5" customHeight="1" outlineLevel="1">
      <c r="A674" s="178"/>
      <c r="B674" s="141"/>
      <c r="C674" s="142"/>
      <c r="D674" s="72"/>
      <c r="E674" s="143"/>
      <c r="F674" s="71"/>
      <c r="G674" s="143"/>
      <c r="H674" s="71"/>
      <c r="I674" s="143"/>
      <c r="J674" s="71"/>
      <c r="K674" s="71"/>
      <c r="L674" s="71"/>
      <c r="M674" s="72"/>
      <c r="N674" s="198"/>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201"/>
      <c r="AQ674" s="72"/>
      <c r="AR674" s="201"/>
      <c r="AS674" s="72"/>
      <c r="AT674" s="226"/>
      <c r="AU674" s="72"/>
      <c r="AV674" s="230"/>
      <c r="AW674" s="71"/>
      <c r="AX674" s="72"/>
      <c r="AY674" s="201"/>
      <c r="AZ674" s="71"/>
      <c r="BA674" s="227"/>
      <c r="BB674" s="72"/>
      <c r="BC674" s="178"/>
    </row>
    <row r="675" ht="16.5" customHeight="1" outlineLevel="1">
      <c r="A675" s="178"/>
      <c r="B675" s="141"/>
      <c r="C675" s="142"/>
      <c r="D675" s="72"/>
      <c r="E675" s="143"/>
      <c r="F675" s="71"/>
      <c r="G675" s="143"/>
      <c r="H675" s="71"/>
      <c r="I675" s="143"/>
      <c r="J675" s="71"/>
      <c r="K675" s="71"/>
      <c r="L675" s="71"/>
      <c r="M675" s="72"/>
      <c r="N675" s="198"/>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201"/>
      <c r="AQ675" s="72"/>
      <c r="AR675" s="201"/>
      <c r="AS675" s="72"/>
      <c r="AT675" s="226"/>
      <c r="AU675" s="72"/>
      <c r="AV675" s="230"/>
      <c r="AW675" s="71"/>
      <c r="AX675" s="72"/>
      <c r="AY675" s="201"/>
      <c r="AZ675" s="71"/>
      <c r="BA675" s="227"/>
      <c r="BB675" s="72"/>
      <c r="BC675" s="178"/>
    </row>
    <row r="676" ht="16.5" customHeight="1" outlineLevel="1">
      <c r="A676" s="178"/>
      <c r="B676" s="141"/>
      <c r="C676" s="142"/>
      <c r="D676" s="72"/>
      <c r="E676" s="143"/>
      <c r="F676" s="71"/>
      <c r="G676" s="143"/>
      <c r="H676" s="71"/>
      <c r="I676" s="143"/>
      <c r="J676" s="71"/>
      <c r="K676" s="71"/>
      <c r="L676" s="71"/>
      <c r="M676" s="72"/>
      <c r="N676" s="198"/>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201"/>
      <c r="AQ676" s="72"/>
      <c r="AR676" s="201"/>
      <c r="AS676" s="72"/>
      <c r="AT676" s="226"/>
      <c r="AU676" s="72"/>
      <c r="AV676" s="230"/>
      <c r="AW676" s="71"/>
      <c r="AX676" s="72"/>
      <c r="AY676" s="201"/>
      <c r="AZ676" s="71"/>
      <c r="BA676" s="227"/>
      <c r="BB676" s="72"/>
      <c r="BC676" s="178"/>
    </row>
    <row r="677" ht="16.5" customHeight="1" outlineLevel="1">
      <c r="A677" s="178"/>
      <c r="B677" s="141"/>
      <c r="C677" s="142"/>
      <c r="D677" s="72"/>
      <c r="E677" s="143"/>
      <c r="F677" s="71"/>
      <c r="G677" s="143"/>
      <c r="H677" s="71"/>
      <c r="I677" s="143"/>
      <c r="J677" s="71"/>
      <c r="K677" s="71"/>
      <c r="L677" s="71"/>
      <c r="M677" s="72"/>
      <c r="N677" s="198"/>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201"/>
      <c r="AQ677" s="72"/>
      <c r="AR677" s="201"/>
      <c r="AS677" s="72"/>
      <c r="AT677" s="226"/>
      <c r="AU677" s="72"/>
      <c r="AV677" s="230"/>
      <c r="AW677" s="71"/>
      <c r="AX677" s="72"/>
      <c r="AY677" s="201"/>
      <c r="AZ677" s="71"/>
      <c r="BA677" s="227"/>
      <c r="BB677" s="72"/>
      <c r="BC677" s="178"/>
    </row>
    <row r="678" ht="16.5" customHeight="1" outlineLevel="1">
      <c r="A678" s="178"/>
      <c r="B678" s="141"/>
      <c r="C678" s="142"/>
      <c r="D678" s="72"/>
      <c r="E678" s="143"/>
      <c r="F678" s="71"/>
      <c r="G678" s="143"/>
      <c r="H678" s="71"/>
      <c r="I678" s="143"/>
      <c r="J678" s="71"/>
      <c r="K678" s="71"/>
      <c r="L678" s="71"/>
      <c r="M678" s="72"/>
      <c r="N678" s="198"/>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201"/>
      <c r="AQ678" s="72"/>
      <c r="AR678" s="201"/>
      <c r="AS678" s="72"/>
      <c r="AT678" s="226"/>
      <c r="AU678" s="72"/>
      <c r="AV678" s="230"/>
      <c r="AW678" s="71"/>
      <c r="AX678" s="72"/>
      <c r="AY678" s="201"/>
      <c r="AZ678" s="71"/>
      <c r="BA678" s="227"/>
      <c r="BB678" s="72"/>
      <c r="BC678" s="178"/>
    </row>
    <row r="679" ht="16.5" customHeight="1" outlineLevel="1">
      <c r="A679" s="178"/>
      <c r="B679" s="141"/>
      <c r="C679" s="142"/>
      <c r="D679" s="72"/>
      <c r="E679" s="143"/>
      <c r="F679" s="71"/>
      <c r="G679" s="143"/>
      <c r="H679" s="71"/>
      <c r="I679" s="143"/>
      <c r="J679" s="71"/>
      <c r="K679" s="71"/>
      <c r="L679" s="71"/>
      <c r="M679" s="72"/>
      <c r="N679" s="198"/>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201"/>
      <c r="AQ679" s="72"/>
      <c r="AR679" s="201"/>
      <c r="AS679" s="72"/>
      <c r="AT679" s="226"/>
      <c r="AU679" s="72"/>
      <c r="AV679" s="230"/>
      <c r="AW679" s="71"/>
      <c r="AX679" s="72"/>
      <c r="AY679" s="201"/>
      <c r="AZ679" s="71"/>
      <c r="BA679" s="227"/>
      <c r="BB679" s="72"/>
      <c r="BC679" s="178"/>
    </row>
    <row r="680" ht="16.5" customHeight="1" outlineLevel="1">
      <c r="A680" s="178"/>
      <c r="B680" s="141"/>
      <c r="C680" s="142"/>
      <c r="D680" s="72"/>
      <c r="E680" s="143"/>
      <c r="F680" s="71"/>
      <c r="G680" s="143"/>
      <c r="H680" s="71"/>
      <c r="I680" s="143"/>
      <c r="J680" s="71"/>
      <c r="K680" s="71"/>
      <c r="L680" s="71"/>
      <c r="M680" s="72"/>
      <c r="N680" s="198"/>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201"/>
      <c r="AQ680" s="72"/>
      <c r="AR680" s="201"/>
      <c r="AS680" s="72"/>
      <c r="AT680" s="226"/>
      <c r="AU680" s="72"/>
      <c r="AV680" s="230"/>
      <c r="AW680" s="71"/>
      <c r="AX680" s="72"/>
      <c r="AY680" s="201"/>
      <c r="AZ680" s="71"/>
      <c r="BA680" s="227"/>
      <c r="BB680" s="72"/>
      <c r="BC680" s="178"/>
    </row>
    <row r="681" ht="16.5" customHeight="1" outlineLevel="1">
      <c r="A681" s="178"/>
      <c r="B681" s="141"/>
      <c r="C681" s="142"/>
      <c r="D681" s="72"/>
      <c r="E681" s="143"/>
      <c r="F681" s="71"/>
      <c r="G681" s="143"/>
      <c r="H681" s="71"/>
      <c r="I681" s="143"/>
      <c r="J681" s="71"/>
      <c r="K681" s="71"/>
      <c r="L681" s="71"/>
      <c r="M681" s="72"/>
      <c r="N681" s="198"/>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201"/>
      <c r="AQ681" s="72"/>
      <c r="AR681" s="201"/>
      <c r="AS681" s="72"/>
      <c r="AT681" s="226"/>
      <c r="AU681" s="72"/>
      <c r="AV681" s="230"/>
      <c r="AW681" s="71"/>
      <c r="AX681" s="72"/>
      <c r="AY681" s="201"/>
      <c r="AZ681" s="71"/>
      <c r="BA681" s="227"/>
      <c r="BB681" s="72"/>
      <c r="BC681" s="178"/>
    </row>
    <row r="682" ht="16.5" customHeight="1" outlineLevel="1">
      <c r="A682" s="178"/>
      <c r="B682" s="141"/>
      <c r="C682" s="142"/>
      <c r="D682" s="72"/>
      <c r="E682" s="143"/>
      <c r="F682" s="71"/>
      <c r="G682" s="143"/>
      <c r="H682" s="71"/>
      <c r="I682" s="143"/>
      <c r="J682" s="71"/>
      <c r="K682" s="71"/>
      <c r="L682" s="71"/>
      <c r="M682" s="72"/>
      <c r="N682" s="198"/>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201"/>
      <c r="AQ682" s="72"/>
      <c r="AR682" s="201"/>
      <c r="AS682" s="72"/>
      <c r="AT682" s="226"/>
      <c r="AU682" s="72"/>
      <c r="AV682" s="230"/>
      <c r="AW682" s="71"/>
      <c r="AX682" s="72"/>
      <c r="AY682" s="201"/>
      <c r="AZ682" s="71"/>
      <c r="BA682" s="227"/>
      <c r="BB682" s="72"/>
      <c r="BC682" s="178"/>
    </row>
    <row r="683" ht="16.5" customHeight="1" outlineLevel="1">
      <c r="A683" s="178"/>
      <c r="B683" s="141"/>
      <c r="C683" s="142"/>
      <c r="D683" s="72"/>
      <c r="E683" s="143"/>
      <c r="F683" s="71"/>
      <c r="G683" s="143"/>
      <c r="H683" s="71"/>
      <c r="I683" s="143"/>
      <c r="J683" s="71"/>
      <c r="K683" s="71"/>
      <c r="L683" s="71"/>
      <c r="M683" s="72"/>
      <c r="N683" s="198"/>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201"/>
      <c r="AQ683" s="72"/>
      <c r="AR683" s="201"/>
      <c r="AS683" s="72"/>
      <c r="AT683" s="226"/>
      <c r="AU683" s="72"/>
      <c r="AV683" s="230"/>
      <c r="AW683" s="71"/>
      <c r="AX683" s="72"/>
      <c r="AY683" s="201"/>
      <c r="AZ683" s="71"/>
      <c r="BA683" s="227"/>
      <c r="BB683" s="72"/>
      <c r="BC683" s="178"/>
    </row>
    <row r="684" ht="16.5" customHeight="1" outlineLevel="1">
      <c r="A684" s="178"/>
      <c r="B684" s="141"/>
      <c r="C684" s="142"/>
      <c r="D684" s="72"/>
      <c r="E684" s="143"/>
      <c r="F684" s="71"/>
      <c r="G684" s="143"/>
      <c r="H684" s="71"/>
      <c r="I684" s="143"/>
      <c r="J684" s="71"/>
      <c r="K684" s="71"/>
      <c r="L684" s="71"/>
      <c r="M684" s="72"/>
      <c r="N684" s="198"/>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201"/>
      <c r="AQ684" s="72"/>
      <c r="AR684" s="201"/>
      <c r="AS684" s="72"/>
      <c r="AT684" s="226"/>
      <c r="AU684" s="72"/>
      <c r="AV684" s="230"/>
      <c r="AW684" s="71"/>
      <c r="AX684" s="72"/>
      <c r="AY684" s="201"/>
      <c r="AZ684" s="71"/>
      <c r="BA684" s="227"/>
      <c r="BB684" s="72"/>
      <c r="BC684" s="178"/>
    </row>
    <row r="685" ht="16.5" customHeight="1" outlineLevel="1">
      <c r="A685" s="178"/>
      <c r="B685" s="141"/>
      <c r="C685" s="142"/>
      <c r="D685" s="72"/>
      <c r="E685" s="143"/>
      <c r="F685" s="71"/>
      <c r="G685" s="143"/>
      <c r="H685" s="71"/>
      <c r="I685" s="143"/>
      <c r="J685" s="71"/>
      <c r="K685" s="71"/>
      <c r="L685" s="71"/>
      <c r="M685" s="72"/>
      <c r="N685" s="198"/>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201"/>
      <c r="AQ685" s="72"/>
      <c r="AR685" s="201"/>
      <c r="AS685" s="72"/>
      <c r="AT685" s="226"/>
      <c r="AU685" s="72"/>
      <c r="AV685" s="230"/>
      <c r="AW685" s="71"/>
      <c r="AX685" s="72"/>
      <c r="AY685" s="201"/>
      <c r="AZ685" s="71"/>
      <c r="BA685" s="227"/>
      <c r="BB685" s="72"/>
      <c r="BC685" s="178"/>
    </row>
    <row r="686" ht="16.5" customHeight="1" outlineLevel="1">
      <c r="A686" s="178"/>
      <c r="B686" s="141"/>
      <c r="C686" s="142"/>
      <c r="D686" s="72"/>
      <c r="E686" s="143"/>
      <c r="F686" s="71"/>
      <c r="G686" s="143"/>
      <c r="H686" s="71"/>
      <c r="I686" s="143"/>
      <c r="J686" s="71"/>
      <c r="K686" s="71"/>
      <c r="L686" s="71"/>
      <c r="M686" s="72"/>
      <c r="N686" s="198"/>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201"/>
      <c r="AQ686" s="72"/>
      <c r="AR686" s="201"/>
      <c r="AS686" s="72"/>
      <c r="AT686" s="226"/>
      <c r="AU686" s="72"/>
      <c r="AV686" s="230"/>
      <c r="AW686" s="71"/>
      <c r="AX686" s="72"/>
      <c r="AY686" s="201"/>
      <c r="AZ686" s="71"/>
      <c r="BA686" s="227"/>
      <c r="BB686" s="72"/>
      <c r="BC686" s="178"/>
    </row>
    <row r="687" ht="16.5" customHeight="1" outlineLevel="1">
      <c r="A687" s="178"/>
      <c r="B687" s="141"/>
      <c r="C687" s="142"/>
      <c r="D687" s="72"/>
      <c r="E687" s="143"/>
      <c r="F687" s="71"/>
      <c r="G687" s="143"/>
      <c r="H687" s="71"/>
      <c r="I687" s="143"/>
      <c r="J687" s="71"/>
      <c r="K687" s="71"/>
      <c r="L687" s="71"/>
      <c r="M687" s="72"/>
      <c r="N687" s="198"/>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201"/>
      <c r="AQ687" s="72"/>
      <c r="AR687" s="201"/>
      <c r="AS687" s="72"/>
      <c r="AT687" s="226"/>
      <c r="AU687" s="72"/>
      <c r="AV687" s="230"/>
      <c r="AW687" s="71"/>
      <c r="AX687" s="72"/>
      <c r="AY687" s="201"/>
      <c r="AZ687" s="71"/>
      <c r="BA687" s="227"/>
      <c r="BB687" s="72"/>
      <c r="BC687" s="178"/>
    </row>
    <row r="688" ht="16.5" customHeight="1" outlineLevel="1">
      <c r="A688" s="178"/>
      <c r="B688" s="141"/>
      <c r="C688" s="142"/>
      <c r="D688" s="72"/>
      <c r="E688" s="143"/>
      <c r="F688" s="71"/>
      <c r="G688" s="143"/>
      <c r="H688" s="71"/>
      <c r="I688" s="143"/>
      <c r="J688" s="71"/>
      <c r="K688" s="71"/>
      <c r="L688" s="71"/>
      <c r="M688" s="72"/>
      <c r="N688" s="198"/>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201"/>
      <c r="AQ688" s="72"/>
      <c r="AR688" s="201"/>
      <c r="AS688" s="72"/>
      <c r="AT688" s="226"/>
      <c r="AU688" s="72"/>
      <c r="AV688" s="230"/>
      <c r="AW688" s="71"/>
      <c r="AX688" s="72"/>
      <c r="AY688" s="201"/>
      <c r="AZ688" s="71"/>
      <c r="BA688" s="227"/>
      <c r="BB688" s="72"/>
      <c r="BC688" s="178"/>
    </row>
    <row r="689" ht="16.5" customHeight="1" outlineLevel="1">
      <c r="A689" s="178"/>
      <c r="B689" s="141"/>
      <c r="C689" s="142"/>
      <c r="D689" s="72"/>
      <c r="E689" s="143"/>
      <c r="F689" s="71"/>
      <c r="G689" s="143"/>
      <c r="H689" s="71"/>
      <c r="I689" s="143"/>
      <c r="J689" s="71"/>
      <c r="K689" s="71"/>
      <c r="L689" s="71"/>
      <c r="M689" s="72"/>
      <c r="N689" s="198"/>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201"/>
      <c r="AQ689" s="72"/>
      <c r="AR689" s="201"/>
      <c r="AS689" s="72"/>
      <c r="AT689" s="226"/>
      <c r="AU689" s="72"/>
      <c r="AV689" s="230"/>
      <c r="AW689" s="71"/>
      <c r="AX689" s="72"/>
      <c r="AY689" s="201"/>
      <c r="AZ689" s="71"/>
      <c r="BA689" s="227"/>
      <c r="BB689" s="72"/>
      <c r="BC689" s="178"/>
    </row>
    <row r="690" ht="16.5" customHeight="1" outlineLevel="1">
      <c r="A690" s="178"/>
      <c r="B690" s="141"/>
      <c r="C690" s="142"/>
      <c r="D690" s="72"/>
      <c r="E690" s="143"/>
      <c r="F690" s="71"/>
      <c r="G690" s="143"/>
      <c r="H690" s="71"/>
      <c r="I690" s="143"/>
      <c r="J690" s="71"/>
      <c r="K690" s="71"/>
      <c r="L690" s="71"/>
      <c r="M690" s="72"/>
      <c r="N690" s="198"/>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201"/>
      <c r="AQ690" s="72"/>
      <c r="AR690" s="201"/>
      <c r="AS690" s="72"/>
      <c r="AT690" s="226"/>
      <c r="AU690" s="72"/>
      <c r="AV690" s="230"/>
      <c r="AW690" s="71"/>
      <c r="AX690" s="72"/>
      <c r="AY690" s="201"/>
      <c r="AZ690" s="71"/>
      <c r="BA690" s="227"/>
      <c r="BB690" s="72"/>
      <c r="BC690" s="178"/>
    </row>
    <row r="691" ht="16.5" customHeight="1" outlineLevel="1">
      <c r="A691" s="178"/>
      <c r="B691" s="141"/>
      <c r="C691" s="142"/>
      <c r="D691" s="72"/>
      <c r="E691" s="143"/>
      <c r="F691" s="71"/>
      <c r="G691" s="143"/>
      <c r="H691" s="71"/>
      <c r="I691" s="143"/>
      <c r="J691" s="71"/>
      <c r="K691" s="71"/>
      <c r="L691" s="71"/>
      <c r="M691" s="72"/>
      <c r="N691" s="198"/>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201"/>
      <c r="AQ691" s="72"/>
      <c r="AR691" s="201"/>
      <c r="AS691" s="72"/>
      <c r="AT691" s="226"/>
      <c r="AU691" s="72"/>
      <c r="AV691" s="230"/>
      <c r="AW691" s="71"/>
      <c r="AX691" s="72"/>
      <c r="AY691" s="201"/>
      <c r="AZ691" s="71"/>
      <c r="BA691" s="227"/>
      <c r="BB691" s="72"/>
      <c r="BC691" s="178"/>
    </row>
    <row r="692" ht="16.5" customHeight="1" outlineLevel="1">
      <c r="A692" s="178"/>
      <c r="B692" s="141"/>
      <c r="C692" s="142"/>
      <c r="D692" s="72"/>
      <c r="E692" s="143"/>
      <c r="F692" s="71"/>
      <c r="G692" s="143"/>
      <c r="H692" s="71"/>
      <c r="I692" s="143"/>
      <c r="J692" s="71"/>
      <c r="K692" s="71"/>
      <c r="L692" s="71"/>
      <c r="M692" s="72"/>
      <c r="N692" s="198"/>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201"/>
      <c r="AQ692" s="72"/>
      <c r="AR692" s="201"/>
      <c r="AS692" s="72"/>
      <c r="AT692" s="226"/>
      <c r="AU692" s="72"/>
      <c r="AV692" s="230"/>
      <c r="AW692" s="71"/>
      <c r="AX692" s="72"/>
      <c r="AY692" s="201"/>
      <c r="AZ692" s="71"/>
      <c r="BA692" s="227"/>
      <c r="BB692" s="72"/>
      <c r="BC692" s="178"/>
    </row>
    <row r="693" ht="16.5" customHeight="1" outlineLevel="1">
      <c r="A693" s="178"/>
      <c r="B693" s="141"/>
      <c r="C693" s="142"/>
      <c r="D693" s="72"/>
      <c r="E693" s="143"/>
      <c r="F693" s="71"/>
      <c r="G693" s="143"/>
      <c r="H693" s="71"/>
      <c r="I693" s="143"/>
      <c r="J693" s="71"/>
      <c r="K693" s="71"/>
      <c r="L693" s="71"/>
      <c r="M693" s="72"/>
      <c r="N693" s="198"/>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201"/>
      <c r="AQ693" s="72"/>
      <c r="AR693" s="201"/>
      <c r="AS693" s="72"/>
      <c r="AT693" s="226"/>
      <c r="AU693" s="72"/>
      <c r="AV693" s="230"/>
      <c r="AW693" s="71"/>
      <c r="AX693" s="72"/>
      <c r="AY693" s="201"/>
      <c r="AZ693" s="71"/>
      <c r="BA693" s="227"/>
      <c r="BB693" s="72"/>
      <c r="BC693" s="178"/>
    </row>
    <row r="694" ht="16.5" customHeight="1" outlineLevel="1">
      <c r="A694" s="178"/>
      <c r="B694" s="141"/>
      <c r="C694" s="142"/>
      <c r="D694" s="72"/>
      <c r="E694" s="143"/>
      <c r="F694" s="71"/>
      <c r="G694" s="143"/>
      <c r="H694" s="71"/>
      <c r="I694" s="143"/>
      <c r="J694" s="71"/>
      <c r="K694" s="71"/>
      <c r="L694" s="71"/>
      <c r="M694" s="72"/>
      <c r="N694" s="198"/>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201"/>
      <c r="AQ694" s="72"/>
      <c r="AR694" s="201"/>
      <c r="AS694" s="72"/>
      <c r="AT694" s="226"/>
      <c r="AU694" s="72"/>
      <c r="AV694" s="230"/>
      <c r="AW694" s="71"/>
      <c r="AX694" s="72"/>
      <c r="AY694" s="201"/>
      <c r="AZ694" s="71"/>
      <c r="BA694" s="227"/>
      <c r="BB694" s="72"/>
      <c r="BC694" s="178"/>
    </row>
    <row r="695" ht="16.5" customHeight="1" outlineLevel="1">
      <c r="A695" s="178"/>
      <c r="B695" s="141"/>
      <c r="C695" s="142"/>
      <c r="D695" s="72"/>
      <c r="E695" s="143"/>
      <c r="F695" s="71"/>
      <c r="G695" s="143"/>
      <c r="H695" s="71"/>
      <c r="I695" s="143"/>
      <c r="J695" s="71"/>
      <c r="K695" s="71"/>
      <c r="L695" s="71"/>
      <c r="M695" s="72"/>
      <c r="N695" s="198"/>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201"/>
      <c r="AQ695" s="72"/>
      <c r="AR695" s="201"/>
      <c r="AS695" s="72"/>
      <c r="AT695" s="226"/>
      <c r="AU695" s="72"/>
      <c r="AV695" s="230"/>
      <c r="AW695" s="71"/>
      <c r="AX695" s="72"/>
      <c r="AY695" s="201"/>
      <c r="AZ695" s="71"/>
      <c r="BA695" s="227"/>
      <c r="BB695" s="72"/>
      <c r="BC695" s="178"/>
    </row>
    <row r="696" ht="16.5" customHeight="1" outlineLevel="1">
      <c r="A696" s="178"/>
      <c r="B696" s="141"/>
      <c r="C696" s="142"/>
      <c r="D696" s="72"/>
      <c r="E696" s="143"/>
      <c r="F696" s="71"/>
      <c r="G696" s="143"/>
      <c r="H696" s="71"/>
      <c r="I696" s="143"/>
      <c r="J696" s="71"/>
      <c r="K696" s="71"/>
      <c r="L696" s="71"/>
      <c r="M696" s="72"/>
      <c r="N696" s="198"/>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201"/>
      <c r="AQ696" s="72"/>
      <c r="AR696" s="201"/>
      <c r="AS696" s="72"/>
      <c r="AT696" s="226"/>
      <c r="AU696" s="72"/>
      <c r="AV696" s="230"/>
      <c r="AW696" s="71"/>
      <c r="AX696" s="72"/>
      <c r="AY696" s="201"/>
      <c r="AZ696" s="71"/>
      <c r="BA696" s="227"/>
      <c r="BB696" s="72"/>
      <c r="BC696" s="178"/>
    </row>
    <row r="697" ht="16.5" customHeight="1" outlineLevel="1">
      <c r="A697" s="178"/>
      <c r="B697" s="141"/>
      <c r="C697" s="142"/>
      <c r="D697" s="72"/>
      <c r="E697" s="143"/>
      <c r="F697" s="71"/>
      <c r="G697" s="143"/>
      <c r="H697" s="71"/>
      <c r="I697" s="143"/>
      <c r="J697" s="71"/>
      <c r="K697" s="71"/>
      <c r="L697" s="71"/>
      <c r="M697" s="72"/>
      <c r="N697" s="198"/>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201"/>
      <c r="AQ697" s="72"/>
      <c r="AR697" s="201"/>
      <c r="AS697" s="72"/>
      <c r="AT697" s="226"/>
      <c r="AU697" s="72"/>
      <c r="AV697" s="230"/>
      <c r="AW697" s="71"/>
      <c r="AX697" s="72"/>
      <c r="AY697" s="201"/>
      <c r="AZ697" s="71"/>
      <c r="BA697" s="227"/>
      <c r="BB697" s="72"/>
      <c r="BC697" s="178"/>
    </row>
    <row r="698" ht="16.5" customHeight="1" outlineLevel="1">
      <c r="A698" s="178"/>
      <c r="B698" s="141"/>
      <c r="C698" s="142"/>
      <c r="D698" s="72"/>
      <c r="E698" s="143"/>
      <c r="F698" s="71"/>
      <c r="G698" s="143"/>
      <c r="H698" s="71"/>
      <c r="I698" s="143"/>
      <c r="J698" s="71"/>
      <c r="K698" s="71"/>
      <c r="L698" s="71"/>
      <c r="M698" s="72"/>
      <c r="N698" s="198"/>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201"/>
      <c r="AQ698" s="72"/>
      <c r="AR698" s="201"/>
      <c r="AS698" s="72"/>
      <c r="AT698" s="226"/>
      <c r="AU698" s="72"/>
      <c r="AV698" s="230"/>
      <c r="AW698" s="71"/>
      <c r="AX698" s="72"/>
      <c r="AY698" s="201"/>
      <c r="AZ698" s="71"/>
      <c r="BA698" s="227"/>
      <c r="BB698" s="72"/>
      <c r="BC698" s="178"/>
    </row>
    <row r="699" ht="16.5" customHeight="1" outlineLevel="1">
      <c r="A699" s="178"/>
      <c r="B699" s="141"/>
      <c r="C699" s="142"/>
      <c r="D699" s="72"/>
      <c r="E699" s="143"/>
      <c r="F699" s="71"/>
      <c r="G699" s="143"/>
      <c r="H699" s="71"/>
      <c r="I699" s="143"/>
      <c r="J699" s="71"/>
      <c r="K699" s="71"/>
      <c r="L699" s="71"/>
      <c r="M699" s="72"/>
      <c r="N699" s="198"/>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201"/>
      <c r="AQ699" s="72"/>
      <c r="AR699" s="201"/>
      <c r="AS699" s="72"/>
      <c r="AT699" s="226"/>
      <c r="AU699" s="72"/>
      <c r="AV699" s="230"/>
      <c r="AW699" s="71"/>
      <c r="AX699" s="72"/>
      <c r="AY699" s="201"/>
      <c r="AZ699" s="71"/>
      <c r="BA699" s="227"/>
      <c r="BB699" s="72"/>
      <c r="BC699" s="178"/>
    </row>
    <row r="700" ht="16.5" customHeight="1" outlineLevel="1">
      <c r="A700" s="178"/>
      <c r="B700" s="141"/>
      <c r="C700" s="142"/>
      <c r="D700" s="72"/>
      <c r="E700" s="143"/>
      <c r="F700" s="71"/>
      <c r="G700" s="143"/>
      <c r="H700" s="71"/>
      <c r="I700" s="143"/>
      <c r="J700" s="71"/>
      <c r="K700" s="71"/>
      <c r="L700" s="71"/>
      <c r="M700" s="72"/>
      <c r="N700" s="198"/>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201"/>
      <c r="AQ700" s="72"/>
      <c r="AR700" s="201"/>
      <c r="AS700" s="72"/>
      <c r="AT700" s="226"/>
      <c r="AU700" s="72"/>
      <c r="AV700" s="230"/>
      <c r="AW700" s="71"/>
      <c r="AX700" s="72"/>
      <c r="AY700" s="201"/>
      <c r="AZ700" s="71"/>
      <c r="BA700" s="227"/>
      <c r="BB700" s="72"/>
      <c r="BC700" s="178"/>
    </row>
    <row r="701" ht="16.5" customHeight="1" outlineLevel="1">
      <c r="A701" s="178"/>
      <c r="B701" s="141"/>
      <c r="C701" s="142"/>
      <c r="D701" s="72"/>
      <c r="E701" s="143"/>
      <c r="F701" s="71"/>
      <c r="G701" s="143"/>
      <c r="H701" s="71"/>
      <c r="I701" s="143"/>
      <c r="J701" s="71"/>
      <c r="K701" s="71"/>
      <c r="L701" s="71"/>
      <c r="M701" s="72"/>
      <c r="N701" s="198"/>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201"/>
      <c r="AQ701" s="72"/>
      <c r="AR701" s="201"/>
      <c r="AS701" s="72"/>
      <c r="AT701" s="226"/>
      <c r="AU701" s="72"/>
      <c r="AV701" s="230"/>
      <c r="AW701" s="71"/>
      <c r="AX701" s="72"/>
      <c r="AY701" s="201"/>
      <c r="AZ701" s="71"/>
      <c r="BA701" s="227"/>
      <c r="BB701" s="72"/>
      <c r="BC701" s="178"/>
    </row>
    <row r="702" ht="16.5" customHeight="1" outlineLevel="1">
      <c r="A702" s="178"/>
      <c r="B702" s="141"/>
      <c r="C702" s="142"/>
      <c r="D702" s="72"/>
      <c r="E702" s="143"/>
      <c r="F702" s="71"/>
      <c r="G702" s="143"/>
      <c r="H702" s="71"/>
      <c r="I702" s="143"/>
      <c r="J702" s="71"/>
      <c r="K702" s="71"/>
      <c r="L702" s="71"/>
      <c r="M702" s="72"/>
      <c r="N702" s="198"/>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201"/>
      <c r="AQ702" s="72"/>
      <c r="AR702" s="201"/>
      <c r="AS702" s="72"/>
      <c r="AT702" s="226"/>
      <c r="AU702" s="72"/>
      <c r="AV702" s="230"/>
      <c r="AW702" s="71"/>
      <c r="AX702" s="72"/>
      <c r="AY702" s="201"/>
      <c r="AZ702" s="71"/>
      <c r="BA702" s="227"/>
      <c r="BB702" s="72"/>
      <c r="BC702" s="178"/>
    </row>
    <row r="703" ht="16.5" customHeight="1" outlineLevel="1">
      <c r="A703" s="178"/>
      <c r="B703" s="141"/>
      <c r="C703" s="142"/>
      <c r="D703" s="72"/>
      <c r="E703" s="143"/>
      <c r="F703" s="71"/>
      <c r="G703" s="143"/>
      <c r="H703" s="71"/>
      <c r="I703" s="143"/>
      <c r="J703" s="71"/>
      <c r="K703" s="71"/>
      <c r="L703" s="71"/>
      <c r="M703" s="72"/>
      <c r="N703" s="198"/>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201"/>
      <c r="AQ703" s="72"/>
      <c r="AR703" s="201"/>
      <c r="AS703" s="72"/>
      <c r="AT703" s="226"/>
      <c r="AU703" s="72"/>
      <c r="AV703" s="230"/>
      <c r="AW703" s="71"/>
      <c r="AX703" s="72"/>
      <c r="AY703" s="201"/>
      <c r="AZ703" s="71"/>
      <c r="BA703" s="227"/>
      <c r="BB703" s="72"/>
      <c r="BC703" s="178"/>
    </row>
    <row r="704" ht="16.5" customHeight="1" outlineLevel="1">
      <c r="A704" s="178"/>
      <c r="B704" s="141"/>
      <c r="C704" s="142"/>
      <c r="D704" s="72"/>
      <c r="E704" s="143"/>
      <c r="F704" s="71"/>
      <c r="G704" s="143"/>
      <c r="H704" s="71"/>
      <c r="I704" s="143"/>
      <c r="J704" s="71"/>
      <c r="K704" s="71"/>
      <c r="L704" s="71"/>
      <c r="M704" s="72"/>
      <c r="N704" s="198"/>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201"/>
      <c r="AQ704" s="72"/>
      <c r="AR704" s="201"/>
      <c r="AS704" s="72"/>
      <c r="AT704" s="226"/>
      <c r="AU704" s="72"/>
      <c r="AV704" s="230"/>
      <c r="AW704" s="71"/>
      <c r="AX704" s="72"/>
      <c r="AY704" s="201"/>
      <c r="AZ704" s="71"/>
      <c r="BA704" s="227"/>
      <c r="BB704" s="72"/>
      <c r="BC704" s="178"/>
    </row>
    <row r="705" ht="16.5" customHeight="1" outlineLevel="1">
      <c r="A705" s="178"/>
      <c r="B705" s="141"/>
      <c r="C705" s="142"/>
      <c r="D705" s="72"/>
      <c r="E705" s="143"/>
      <c r="F705" s="71"/>
      <c r="G705" s="143"/>
      <c r="H705" s="71"/>
      <c r="I705" s="143"/>
      <c r="J705" s="71"/>
      <c r="K705" s="71"/>
      <c r="L705" s="71"/>
      <c r="M705" s="72"/>
      <c r="N705" s="198"/>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201"/>
      <c r="AQ705" s="72"/>
      <c r="AR705" s="201"/>
      <c r="AS705" s="72"/>
      <c r="AT705" s="226"/>
      <c r="AU705" s="72"/>
      <c r="AV705" s="230"/>
      <c r="AW705" s="71"/>
      <c r="AX705" s="72"/>
      <c r="AY705" s="201"/>
      <c r="AZ705" s="71"/>
      <c r="BA705" s="227"/>
      <c r="BB705" s="72"/>
      <c r="BC705" s="178"/>
    </row>
    <row r="706" ht="16.5" customHeight="1" outlineLevel="1">
      <c r="A706" s="178"/>
      <c r="B706" s="141"/>
      <c r="C706" s="142"/>
      <c r="D706" s="72"/>
      <c r="E706" s="143"/>
      <c r="F706" s="71"/>
      <c r="G706" s="143"/>
      <c r="H706" s="71"/>
      <c r="I706" s="143"/>
      <c r="J706" s="71"/>
      <c r="K706" s="71"/>
      <c r="L706" s="71"/>
      <c r="M706" s="72"/>
      <c r="N706" s="198"/>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201"/>
      <c r="AQ706" s="72"/>
      <c r="AR706" s="201"/>
      <c r="AS706" s="72"/>
      <c r="AT706" s="226"/>
      <c r="AU706" s="72"/>
      <c r="AV706" s="230"/>
      <c r="AW706" s="71"/>
      <c r="AX706" s="72"/>
      <c r="AY706" s="201"/>
      <c r="AZ706" s="71"/>
      <c r="BA706" s="227"/>
      <c r="BB706" s="72"/>
      <c r="BC706" s="178"/>
    </row>
    <row r="707" ht="16.5" customHeight="1" outlineLevel="1">
      <c r="A707" s="178"/>
      <c r="B707" s="141"/>
      <c r="C707" s="142"/>
      <c r="D707" s="72"/>
      <c r="E707" s="143"/>
      <c r="F707" s="71"/>
      <c r="G707" s="143"/>
      <c r="H707" s="71"/>
      <c r="I707" s="143"/>
      <c r="J707" s="71"/>
      <c r="K707" s="71"/>
      <c r="L707" s="71"/>
      <c r="M707" s="72"/>
      <c r="N707" s="198"/>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201"/>
      <c r="AQ707" s="72"/>
      <c r="AR707" s="201"/>
      <c r="AS707" s="72"/>
      <c r="AT707" s="226"/>
      <c r="AU707" s="72"/>
      <c r="AV707" s="230"/>
      <c r="AW707" s="71"/>
      <c r="AX707" s="72"/>
      <c r="AY707" s="201"/>
      <c r="AZ707" s="71"/>
      <c r="BA707" s="227"/>
      <c r="BB707" s="72"/>
      <c r="BC707" s="178"/>
    </row>
    <row r="708" ht="16.5" customHeight="1" outlineLevel="1">
      <c r="A708" s="178"/>
      <c r="B708" s="141"/>
      <c r="C708" s="142"/>
      <c r="D708" s="72"/>
      <c r="E708" s="143"/>
      <c r="F708" s="71"/>
      <c r="G708" s="143"/>
      <c r="H708" s="71"/>
      <c r="I708" s="143"/>
      <c r="J708" s="71"/>
      <c r="K708" s="71"/>
      <c r="L708" s="71"/>
      <c r="M708" s="72"/>
      <c r="N708" s="198"/>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201"/>
      <c r="AQ708" s="72"/>
      <c r="AR708" s="201"/>
      <c r="AS708" s="72"/>
      <c r="AT708" s="226"/>
      <c r="AU708" s="72"/>
      <c r="AV708" s="230"/>
      <c r="AW708" s="71"/>
      <c r="AX708" s="72"/>
      <c r="AY708" s="201"/>
      <c r="AZ708" s="71"/>
      <c r="BA708" s="227"/>
      <c r="BB708" s="72"/>
      <c r="BC708" s="178"/>
    </row>
    <row r="709" ht="16.5" customHeight="1" outlineLevel="1">
      <c r="A709" s="178"/>
      <c r="B709" s="141"/>
      <c r="C709" s="142"/>
      <c r="D709" s="72"/>
      <c r="E709" s="143"/>
      <c r="F709" s="71"/>
      <c r="G709" s="143"/>
      <c r="H709" s="71"/>
      <c r="I709" s="143"/>
      <c r="J709" s="71"/>
      <c r="K709" s="71"/>
      <c r="L709" s="71"/>
      <c r="M709" s="72"/>
      <c r="N709" s="198"/>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201"/>
      <c r="AQ709" s="72"/>
      <c r="AR709" s="201"/>
      <c r="AS709" s="72"/>
      <c r="AT709" s="226"/>
      <c r="AU709" s="72"/>
      <c r="AV709" s="230"/>
      <c r="AW709" s="71"/>
      <c r="AX709" s="72"/>
      <c r="AY709" s="201"/>
      <c r="AZ709" s="71"/>
      <c r="BA709" s="227"/>
      <c r="BB709" s="72"/>
      <c r="BC709" s="178"/>
    </row>
    <row r="710" ht="16.5" customHeight="1" outlineLevel="1">
      <c r="A710" s="178"/>
      <c r="B710" s="141"/>
      <c r="C710" s="142"/>
      <c r="D710" s="72"/>
      <c r="E710" s="143"/>
      <c r="F710" s="71"/>
      <c r="G710" s="143"/>
      <c r="H710" s="71"/>
      <c r="I710" s="143"/>
      <c r="J710" s="71"/>
      <c r="K710" s="71"/>
      <c r="L710" s="71"/>
      <c r="M710" s="72"/>
      <c r="N710" s="198"/>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201"/>
      <c r="AQ710" s="72"/>
      <c r="AR710" s="201"/>
      <c r="AS710" s="72"/>
      <c r="AT710" s="226"/>
      <c r="AU710" s="72"/>
      <c r="AV710" s="230"/>
      <c r="AW710" s="71"/>
      <c r="AX710" s="72"/>
      <c r="AY710" s="201"/>
      <c r="AZ710" s="71"/>
      <c r="BA710" s="227"/>
      <c r="BB710" s="72"/>
      <c r="BC710" s="178"/>
    </row>
    <row r="711" ht="16.5" customHeight="1" outlineLevel="1">
      <c r="A711" s="178"/>
      <c r="B711" s="141"/>
      <c r="C711" s="142"/>
      <c r="D711" s="72"/>
      <c r="E711" s="143"/>
      <c r="F711" s="71"/>
      <c r="G711" s="143"/>
      <c r="H711" s="71"/>
      <c r="I711" s="143"/>
      <c r="J711" s="71"/>
      <c r="K711" s="71"/>
      <c r="L711" s="71"/>
      <c r="M711" s="72"/>
      <c r="N711" s="198"/>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201"/>
      <c r="AQ711" s="72"/>
      <c r="AR711" s="201"/>
      <c r="AS711" s="72"/>
      <c r="AT711" s="226"/>
      <c r="AU711" s="72"/>
      <c r="AV711" s="230"/>
      <c r="AW711" s="71"/>
      <c r="AX711" s="72"/>
      <c r="AY711" s="201"/>
      <c r="AZ711" s="71"/>
      <c r="BA711" s="227"/>
      <c r="BB711" s="72"/>
      <c r="BC711" s="178"/>
    </row>
    <row r="712" ht="16.5" customHeight="1" outlineLevel="1">
      <c r="A712" s="178"/>
      <c r="B712" s="141"/>
      <c r="C712" s="142"/>
      <c r="D712" s="72"/>
      <c r="E712" s="143"/>
      <c r="F712" s="71"/>
      <c r="G712" s="143"/>
      <c r="H712" s="71"/>
      <c r="I712" s="143"/>
      <c r="J712" s="71"/>
      <c r="K712" s="71"/>
      <c r="L712" s="71"/>
      <c r="M712" s="72"/>
      <c r="N712" s="198"/>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201"/>
      <c r="AQ712" s="72"/>
      <c r="AR712" s="201"/>
      <c r="AS712" s="72"/>
      <c r="AT712" s="226"/>
      <c r="AU712" s="72"/>
      <c r="AV712" s="230"/>
      <c r="AW712" s="71"/>
      <c r="AX712" s="72"/>
      <c r="AY712" s="201"/>
      <c r="AZ712" s="71"/>
      <c r="BA712" s="227"/>
      <c r="BB712" s="72"/>
      <c r="BC712" s="178"/>
    </row>
    <row r="713" ht="16.5" customHeight="1" outlineLevel="1">
      <c r="A713" s="178"/>
      <c r="B713" s="141"/>
      <c r="C713" s="142"/>
      <c r="D713" s="72"/>
      <c r="E713" s="143"/>
      <c r="F713" s="71"/>
      <c r="G713" s="143"/>
      <c r="H713" s="71"/>
      <c r="I713" s="143"/>
      <c r="J713" s="71"/>
      <c r="K713" s="71"/>
      <c r="L713" s="71"/>
      <c r="M713" s="72"/>
      <c r="N713" s="198"/>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201"/>
      <c r="AQ713" s="72"/>
      <c r="AR713" s="201"/>
      <c r="AS713" s="72"/>
      <c r="AT713" s="226"/>
      <c r="AU713" s="72"/>
      <c r="AV713" s="230"/>
      <c r="AW713" s="71"/>
      <c r="AX713" s="72"/>
      <c r="AY713" s="201"/>
      <c r="AZ713" s="71"/>
      <c r="BA713" s="227"/>
      <c r="BB713" s="72"/>
      <c r="BC713" s="178"/>
    </row>
    <row r="714" ht="16.5" customHeight="1" outlineLevel="1">
      <c r="A714" s="178"/>
      <c r="B714" s="141"/>
      <c r="C714" s="142"/>
      <c r="D714" s="72"/>
      <c r="E714" s="143"/>
      <c r="F714" s="71"/>
      <c r="G714" s="143"/>
      <c r="H714" s="71"/>
      <c r="I714" s="143"/>
      <c r="J714" s="71"/>
      <c r="K714" s="71"/>
      <c r="L714" s="71"/>
      <c r="M714" s="72"/>
      <c r="N714" s="198"/>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201"/>
      <c r="AQ714" s="72"/>
      <c r="AR714" s="201"/>
      <c r="AS714" s="72"/>
      <c r="AT714" s="226"/>
      <c r="AU714" s="72"/>
      <c r="AV714" s="230"/>
      <c r="AW714" s="71"/>
      <c r="AX714" s="72"/>
      <c r="AY714" s="201"/>
      <c r="AZ714" s="71"/>
      <c r="BA714" s="227"/>
      <c r="BB714" s="72"/>
      <c r="BC714" s="178"/>
    </row>
    <row r="715" ht="16.5" customHeight="1" outlineLevel="1">
      <c r="A715" s="178"/>
      <c r="B715" s="141"/>
      <c r="C715" s="142"/>
      <c r="D715" s="72"/>
      <c r="E715" s="143"/>
      <c r="F715" s="71"/>
      <c r="G715" s="143"/>
      <c r="H715" s="71"/>
      <c r="I715" s="143"/>
      <c r="J715" s="71"/>
      <c r="K715" s="71"/>
      <c r="L715" s="71"/>
      <c r="M715" s="72"/>
      <c r="N715" s="198"/>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201"/>
      <c r="AQ715" s="72"/>
      <c r="AR715" s="201"/>
      <c r="AS715" s="72"/>
      <c r="AT715" s="226"/>
      <c r="AU715" s="72"/>
      <c r="AV715" s="230"/>
      <c r="AW715" s="71"/>
      <c r="AX715" s="72"/>
      <c r="AY715" s="201"/>
      <c r="AZ715" s="71"/>
      <c r="BA715" s="227"/>
      <c r="BB715" s="72"/>
      <c r="BC715" s="178"/>
    </row>
    <row r="716" ht="16.5" customHeight="1" outlineLevel="1">
      <c r="A716" s="178"/>
      <c r="B716" s="141"/>
      <c r="C716" s="142"/>
      <c r="D716" s="72"/>
      <c r="E716" s="143"/>
      <c r="F716" s="71"/>
      <c r="G716" s="143"/>
      <c r="H716" s="71"/>
      <c r="I716" s="143"/>
      <c r="J716" s="71"/>
      <c r="K716" s="71"/>
      <c r="L716" s="71"/>
      <c r="M716" s="72"/>
      <c r="N716" s="198"/>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201"/>
      <c r="AQ716" s="72"/>
      <c r="AR716" s="201"/>
      <c r="AS716" s="72"/>
      <c r="AT716" s="226"/>
      <c r="AU716" s="72"/>
      <c r="AV716" s="230"/>
      <c r="AW716" s="71"/>
      <c r="AX716" s="72"/>
      <c r="AY716" s="201"/>
      <c r="AZ716" s="71"/>
      <c r="BA716" s="227"/>
      <c r="BB716" s="72"/>
      <c r="BC716" s="178"/>
    </row>
    <row r="717" ht="16.5" customHeight="1" outlineLevel="1">
      <c r="A717" s="178"/>
      <c r="B717" s="141"/>
      <c r="C717" s="142"/>
      <c r="D717" s="72"/>
      <c r="E717" s="143"/>
      <c r="F717" s="71"/>
      <c r="G717" s="143"/>
      <c r="H717" s="71"/>
      <c r="I717" s="143"/>
      <c r="J717" s="71"/>
      <c r="K717" s="71"/>
      <c r="L717" s="71"/>
      <c r="M717" s="72"/>
      <c r="N717" s="198"/>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201"/>
      <c r="AQ717" s="72"/>
      <c r="AR717" s="201"/>
      <c r="AS717" s="72"/>
      <c r="AT717" s="226"/>
      <c r="AU717" s="72"/>
      <c r="AV717" s="230"/>
      <c r="AW717" s="71"/>
      <c r="AX717" s="72"/>
      <c r="AY717" s="201"/>
      <c r="AZ717" s="71"/>
      <c r="BA717" s="227"/>
      <c r="BB717" s="72"/>
      <c r="BC717" s="178"/>
    </row>
    <row r="718" ht="16.5" customHeight="1" outlineLevel="1">
      <c r="A718" s="178"/>
      <c r="B718" s="141"/>
      <c r="C718" s="142"/>
      <c r="D718" s="72"/>
      <c r="E718" s="143"/>
      <c r="F718" s="71"/>
      <c r="G718" s="143"/>
      <c r="H718" s="71"/>
      <c r="I718" s="143"/>
      <c r="J718" s="71"/>
      <c r="K718" s="71"/>
      <c r="L718" s="71"/>
      <c r="M718" s="72"/>
      <c r="N718" s="198"/>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201"/>
      <c r="AQ718" s="72"/>
      <c r="AR718" s="201"/>
      <c r="AS718" s="72"/>
      <c r="AT718" s="226"/>
      <c r="AU718" s="72"/>
      <c r="AV718" s="230"/>
      <c r="AW718" s="71"/>
      <c r="AX718" s="72"/>
      <c r="AY718" s="201"/>
      <c r="AZ718" s="71"/>
      <c r="BA718" s="227"/>
      <c r="BB718" s="72"/>
      <c r="BC718" s="178"/>
    </row>
    <row r="719" ht="16.5" customHeight="1" outlineLevel="1">
      <c r="A719" s="178"/>
      <c r="B719" s="141"/>
      <c r="C719" s="142"/>
      <c r="D719" s="72"/>
      <c r="E719" s="143"/>
      <c r="F719" s="71"/>
      <c r="G719" s="143"/>
      <c r="H719" s="71"/>
      <c r="I719" s="143"/>
      <c r="J719" s="71"/>
      <c r="K719" s="71"/>
      <c r="L719" s="71"/>
      <c r="M719" s="72"/>
      <c r="N719" s="198"/>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201"/>
      <c r="AQ719" s="72"/>
      <c r="AR719" s="201"/>
      <c r="AS719" s="72"/>
      <c r="AT719" s="226"/>
      <c r="AU719" s="72"/>
      <c r="AV719" s="230"/>
      <c r="AW719" s="71"/>
      <c r="AX719" s="72"/>
      <c r="AY719" s="201"/>
      <c r="AZ719" s="71"/>
      <c r="BA719" s="227"/>
      <c r="BB719" s="72"/>
      <c r="BC719" s="178"/>
    </row>
    <row r="720" ht="16.5" customHeight="1" outlineLevel="1">
      <c r="A720" s="178"/>
      <c r="B720" s="141"/>
      <c r="C720" s="142"/>
      <c r="D720" s="72"/>
      <c r="E720" s="143"/>
      <c r="F720" s="71"/>
      <c r="G720" s="143"/>
      <c r="H720" s="71"/>
      <c r="I720" s="143"/>
      <c r="J720" s="71"/>
      <c r="K720" s="71"/>
      <c r="L720" s="71"/>
      <c r="M720" s="72"/>
      <c r="N720" s="198"/>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201"/>
      <c r="AQ720" s="72"/>
      <c r="AR720" s="201"/>
      <c r="AS720" s="72"/>
      <c r="AT720" s="226"/>
      <c r="AU720" s="72"/>
      <c r="AV720" s="230"/>
      <c r="AW720" s="71"/>
      <c r="AX720" s="72"/>
      <c r="AY720" s="201"/>
      <c r="AZ720" s="71"/>
      <c r="BA720" s="227"/>
      <c r="BB720" s="72"/>
      <c r="BC720" s="178"/>
    </row>
    <row r="721" ht="16.5" customHeight="1" outlineLevel="1">
      <c r="A721" s="178"/>
      <c r="B721" s="141"/>
      <c r="C721" s="142"/>
      <c r="D721" s="72"/>
      <c r="E721" s="143"/>
      <c r="F721" s="71"/>
      <c r="G721" s="143"/>
      <c r="H721" s="71"/>
      <c r="I721" s="143"/>
      <c r="J721" s="71"/>
      <c r="K721" s="71"/>
      <c r="L721" s="71"/>
      <c r="M721" s="72"/>
      <c r="N721" s="198"/>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201"/>
      <c r="AQ721" s="72"/>
      <c r="AR721" s="201"/>
      <c r="AS721" s="72"/>
      <c r="AT721" s="226"/>
      <c r="AU721" s="72"/>
      <c r="AV721" s="230"/>
      <c r="AW721" s="71"/>
      <c r="AX721" s="72"/>
      <c r="AY721" s="201"/>
      <c r="AZ721" s="71"/>
      <c r="BA721" s="227"/>
      <c r="BB721" s="72"/>
      <c r="BC721" s="178"/>
    </row>
    <row r="722" ht="16.5" customHeight="1" outlineLevel="1">
      <c r="A722" s="178"/>
      <c r="B722" s="141"/>
      <c r="C722" s="142"/>
      <c r="D722" s="72"/>
      <c r="E722" s="143"/>
      <c r="F722" s="71"/>
      <c r="G722" s="143"/>
      <c r="H722" s="71"/>
      <c r="I722" s="143"/>
      <c r="J722" s="71"/>
      <c r="K722" s="71"/>
      <c r="L722" s="71"/>
      <c r="M722" s="72"/>
      <c r="N722" s="198"/>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201"/>
      <c r="AQ722" s="72"/>
      <c r="AR722" s="201"/>
      <c r="AS722" s="72"/>
      <c r="AT722" s="226"/>
      <c r="AU722" s="72"/>
      <c r="AV722" s="230"/>
      <c r="AW722" s="71"/>
      <c r="AX722" s="72"/>
      <c r="AY722" s="201"/>
      <c r="AZ722" s="71"/>
      <c r="BA722" s="227"/>
      <c r="BB722" s="72"/>
      <c r="BC722" s="178"/>
    </row>
    <row r="723" ht="16.5" customHeight="1" outlineLevel="1">
      <c r="A723" s="178"/>
      <c r="B723" s="141"/>
      <c r="C723" s="142"/>
      <c r="D723" s="72"/>
      <c r="E723" s="143"/>
      <c r="F723" s="71"/>
      <c r="G723" s="143"/>
      <c r="H723" s="71"/>
      <c r="I723" s="143"/>
      <c r="J723" s="71"/>
      <c r="K723" s="71"/>
      <c r="L723" s="71"/>
      <c r="M723" s="72"/>
      <c r="N723" s="198"/>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201"/>
      <c r="AQ723" s="72"/>
      <c r="AR723" s="201"/>
      <c r="AS723" s="72"/>
      <c r="AT723" s="226"/>
      <c r="AU723" s="72"/>
      <c r="AV723" s="230"/>
      <c r="AW723" s="71"/>
      <c r="AX723" s="72"/>
      <c r="AY723" s="201"/>
      <c r="AZ723" s="71"/>
      <c r="BA723" s="227"/>
      <c r="BB723" s="72"/>
      <c r="BC723" s="178"/>
    </row>
    <row r="724" ht="16.5" customHeight="1" outlineLevel="1">
      <c r="A724" s="178"/>
      <c r="B724" s="141"/>
      <c r="C724" s="142"/>
      <c r="D724" s="72"/>
      <c r="E724" s="143"/>
      <c r="F724" s="71"/>
      <c r="G724" s="143"/>
      <c r="H724" s="71"/>
      <c r="I724" s="143"/>
      <c r="J724" s="71"/>
      <c r="K724" s="71"/>
      <c r="L724" s="71"/>
      <c r="M724" s="72"/>
      <c r="N724" s="198"/>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201"/>
      <c r="AQ724" s="72"/>
      <c r="AR724" s="201"/>
      <c r="AS724" s="72"/>
      <c r="AT724" s="226"/>
      <c r="AU724" s="72"/>
      <c r="AV724" s="230"/>
      <c r="AW724" s="71"/>
      <c r="AX724" s="72"/>
      <c r="AY724" s="201"/>
      <c r="AZ724" s="71"/>
      <c r="BA724" s="227"/>
      <c r="BB724" s="72"/>
      <c r="BC724" s="178"/>
    </row>
    <row r="725" ht="16.5" customHeight="1" outlineLevel="1">
      <c r="A725" s="178"/>
      <c r="B725" s="141"/>
      <c r="C725" s="142"/>
      <c r="D725" s="72"/>
      <c r="E725" s="143"/>
      <c r="F725" s="71"/>
      <c r="G725" s="143"/>
      <c r="H725" s="71"/>
      <c r="I725" s="143"/>
      <c r="J725" s="71"/>
      <c r="K725" s="71"/>
      <c r="L725" s="71"/>
      <c r="M725" s="72"/>
      <c r="N725" s="198"/>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201"/>
      <c r="AQ725" s="72"/>
      <c r="AR725" s="201"/>
      <c r="AS725" s="72"/>
      <c r="AT725" s="226"/>
      <c r="AU725" s="72"/>
      <c r="AV725" s="230"/>
      <c r="AW725" s="71"/>
      <c r="AX725" s="72"/>
      <c r="AY725" s="201"/>
      <c r="AZ725" s="71"/>
      <c r="BA725" s="227"/>
      <c r="BB725" s="72"/>
      <c r="BC725" s="178"/>
    </row>
    <row r="726" ht="16.5" customHeight="1" outlineLevel="1">
      <c r="A726" s="178"/>
      <c r="B726" s="141"/>
      <c r="C726" s="142"/>
      <c r="D726" s="72"/>
      <c r="E726" s="143"/>
      <c r="F726" s="71"/>
      <c r="G726" s="143"/>
      <c r="H726" s="71"/>
      <c r="I726" s="143"/>
      <c r="J726" s="71"/>
      <c r="K726" s="71"/>
      <c r="L726" s="71"/>
      <c r="M726" s="72"/>
      <c r="N726" s="198"/>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201"/>
      <c r="AQ726" s="72"/>
      <c r="AR726" s="201"/>
      <c r="AS726" s="72"/>
      <c r="AT726" s="226"/>
      <c r="AU726" s="72"/>
      <c r="AV726" s="230"/>
      <c r="AW726" s="71"/>
      <c r="AX726" s="72"/>
      <c r="AY726" s="201"/>
      <c r="AZ726" s="71"/>
      <c r="BA726" s="227"/>
      <c r="BB726" s="72"/>
      <c r="BC726" s="178"/>
    </row>
    <row r="727" ht="16.5" customHeight="1" outlineLevel="1">
      <c r="A727" s="178"/>
      <c r="B727" s="141"/>
      <c r="C727" s="142"/>
      <c r="D727" s="72"/>
      <c r="E727" s="143"/>
      <c r="F727" s="71"/>
      <c r="G727" s="143"/>
      <c r="H727" s="71"/>
      <c r="I727" s="143"/>
      <c r="J727" s="71"/>
      <c r="K727" s="71"/>
      <c r="L727" s="71"/>
      <c r="M727" s="72"/>
      <c r="N727" s="198"/>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201"/>
      <c r="AQ727" s="72"/>
      <c r="AR727" s="201"/>
      <c r="AS727" s="72"/>
      <c r="AT727" s="226"/>
      <c r="AU727" s="72"/>
      <c r="AV727" s="230"/>
      <c r="AW727" s="71"/>
      <c r="AX727" s="72"/>
      <c r="AY727" s="201"/>
      <c r="AZ727" s="71"/>
      <c r="BA727" s="227"/>
      <c r="BB727" s="72"/>
      <c r="BC727" s="178"/>
    </row>
    <row r="728" ht="16.5" customHeight="1" outlineLevel="1">
      <c r="A728" s="178"/>
      <c r="B728" s="141"/>
      <c r="C728" s="142"/>
      <c r="D728" s="72"/>
      <c r="E728" s="143"/>
      <c r="F728" s="71"/>
      <c r="G728" s="143"/>
      <c r="H728" s="71"/>
      <c r="I728" s="143"/>
      <c r="J728" s="71"/>
      <c r="K728" s="71"/>
      <c r="L728" s="71"/>
      <c r="M728" s="72"/>
      <c r="N728" s="198"/>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201"/>
      <c r="AQ728" s="72"/>
      <c r="AR728" s="201"/>
      <c r="AS728" s="72"/>
      <c r="AT728" s="226"/>
      <c r="AU728" s="72"/>
      <c r="AV728" s="230"/>
      <c r="AW728" s="71"/>
      <c r="AX728" s="72"/>
      <c r="AY728" s="201"/>
      <c r="AZ728" s="71"/>
      <c r="BA728" s="227"/>
      <c r="BB728" s="72"/>
      <c r="BC728" s="178"/>
    </row>
    <row r="729" ht="16.5" customHeight="1" outlineLevel="1">
      <c r="A729" s="178"/>
      <c r="B729" s="141"/>
      <c r="C729" s="142"/>
      <c r="D729" s="72"/>
      <c r="E729" s="143"/>
      <c r="F729" s="71"/>
      <c r="G729" s="143"/>
      <c r="H729" s="71"/>
      <c r="I729" s="143"/>
      <c r="J729" s="71"/>
      <c r="K729" s="71"/>
      <c r="L729" s="71"/>
      <c r="M729" s="72"/>
      <c r="N729" s="198"/>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201"/>
      <c r="AQ729" s="72"/>
      <c r="AR729" s="201"/>
      <c r="AS729" s="72"/>
      <c r="AT729" s="226"/>
      <c r="AU729" s="72"/>
      <c r="AV729" s="230"/>
      <c r="AW729" s="71"/>
      <c r="AX729" s="72"/>
      <c r="AY729" s="201"/>
      <c r="AZ729" s="71"/>
      <c r="BA729" s="227"/>
      <c r="BB729" s="72"/>
      <c r="BC729" s="178"/>
    </row>
    <row r="730" ht="16.5" customHeight="1" outlineLevel="1">
      <c r="A730" s="178"/>
      <c r="B730" s="141"/>
      <c r="C730" s="142"/>
      <c r="D730" s="72"/>
      <c r="E730" s="143"/>
      <c r="F730" s="71"/>
      <c r="G730" s="143"/>
      <c r="H730" s="71"/>
      <c r="I730" s="143"/>
      <c r="J730" s="71"/>
      <c r="K730" s="71"/>
      <c r="L730" s="71"/>
      <c r="M730" s="72"/>
      <c r="N730" s="198"/>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201"/>
      <c r="AQ730" s="72"/>
      <c r="AR730" s="201"/>
      <c r="AS730" s="72"/>
      <c r="AT730" s="226"/>
      <c r="AU730" s="72"/>
      <c r="AV730" s="230"/>
      <c r="AW730" s="71"/>
      <c r="AX730" s="72"/>
      <c r="AY730" s="201"/>
      <c r="AZ730" s="71"/>
      <c r="BA730" s="227"/>
      <c r="BB730" s="72"/>
      <c r="BC730" s="178"/>
    </row>
    <row r="731" ht="16.5" customHeight="1" outlineLevel="1">
      <c r="A731" s="178"/>
      <c r="B731" s="141"/>
      <c r="C731" s="142"/>
      <c r="D731" s="72"/>
      <c r="E731" s="143"/>
      <c r="F731" s="71"/>
      <c r="G731" s="143"/>
      <c r="H731" s="71"/>
      <c r="I731" s="143"/>
      <c r="J731" s="71"/>
      <c r="K731" s="71"/>
      <c r="L731" s="71"/>
      <c r="M731" s="72"/>
      <c r="N731" s="198"/>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201"/>
      <c r="AQ731" s="72"/>
      <c r="AR731" s="201"/>
      <c r="AS731" s="72"/>
      <c r="AT731" s="226"/>
      <c r="AU731" s="72"/>
      <c r="AV731" s="230"/>
      <c r="AW731" s="71"/>
      <c r="AX731" s="72"/>
      <c r="AY731" s="201"/>
      <c r="AZ731" s="71"/>
      <c r="BA731" s="227"/>
      <c r="BB731" s="72"/>
      <c r="BC731" s="178"/>
    </row>
    <row r="732" ht="16.5" customHeight="1" outlineLevel="1">
      <c r="A732" s="178"/>
      <c r="B732" s="141"/>
      <c r="C732" s="142"/>
      <c r="D732" s="72"/>
      <c r="E732" s="143"/>
      <c r="F732" s="71"/>
      <c r="G732" s="143"/>
      <c r="H732" s="71"/>
      <c r="I732" s="143"/>
      <c r="J732" s="71"/>
      <c r="K732" s="71"/>
      <c r="L732" s="71"/>
      <c r="M732" s="72"/>
      <c r="N732" s="198"/>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201"/>
      <c r="AQ732" s="72"/>
      <c r="AR732" s="201"/>
      <c r="AS732" s="72"/>
      <c r="AT732" s="226"/>
      <c r="AU732" s="72"/>
      <c r="AV732" s="230"/>
      <c r="AW732" s="71"/>
      <c r="AX732" s="72"/>
      <c r="AY732" s="201"/>
      <c r="AZ732" s="71"/>
      <c r="BA732" s="227"/>
      <c r="BB732" s="72"/>
      <c r="BC732" s="178"/>
    </row>
    <row r="733" ht="16.5" customHeight="1" outlineLevel="1">
      <c r="A733" s="178"/>
      <c r="B733" s="141"/>
      <c r="C733" s="142"/>
      <c r="D733" s="72"/>
      <c r="E733" s="143"/>
      <c r="F733" s="71"/>
      <c r="G733" s="143"/>
      <c r="H733" s="71"/>
      <c r="I733" s="143"/>
      <c r="J733" s="71"/>
      <c r="K733" s="71"/>
      <c r="L733" s="71"/>
      <c r="M733" s="72"/>
      <c r="N733" s="198"/>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201"/>
      <c r="AQ733" s="72"/>
      <c r="AR733" s="201"/>
      <c r="AS733" s="72"/>
      <c r="AT733" s="226"/>
      <c r="AU733" s="72"/>
      <c r="AV733" s="230"/>
      <c r="AW733" s="71"/>
      <c r="AX733" s="72"/>
      <c r="AY733" s="201"/>
      <c r="AZ733" s="71"/>
      <c r="BA733" s="227"/>
      <c r="BB733" s="72"/>
      <c r="BC733" s="178"/>
    </row>
    <row r="734" ht="16.5" customHeight="1" outlineLevel="1">
      <c r="A734" s="178"/>
      <c r="B734" s="141"/>
      <c r="C734" s="142"/>
      <c r="D734" s="72"/>
      <c r="E734" s="143"/>
      <c r="F734" s="71"/>
      <c r="G734" s="143"/>
      <c r="H734" s="71"/>
      <c r="I734" s="143"/>
      <c r="J734" s="71"/>
      <c r="K734" s="71"/>
      <c r="L734" s="71"/>
      <c r="M734" s="72"/>
      <c r="N734" s="198"/>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201"/>
      <c r="AQ734" s="72"/>
      <c r="AR734" s="201"/>
      <c r="AS734" s="72"/>
      <c r="AT734" s="226"/>
      <c r="AU734" s="72"/>
      <c r="AV734" s="230"/>
      <c r="AW734" s="71"/>
      <c r="AX734" s="72"/>
      <c r="AY734" s="201"/>
      <c r="AZ734" s="71"/>
      <c r="BA734" s="227"/>
      <c r="BB734" s="72"/>
      <c r="BC734" s="178"/>
    </row>
    <row r="735" ht="16.5" customHeight="1" outlineLevel="1">
      <c r="A735" s="178"/>
      <c r="B735" s="141"/>
      <c r="C735" s="142"/>
      <c r="D735" s="72"/>
      <c r="E735" s="143"/>
      <c r="F735" s="71"/>
      <c r="G735" s="143"/>
      <c r="H735" s="71"/>
      <c r="I735" s="143"/>
      <c r="J735" s="71"/>
      <c r="K735" s="71"/>
      <c r="L735" s="71"/>
      <c r="M735" s="72"/>
      <c r="N735" s="198"/>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201"/>
      <c r="AQ735" s="72"/>
      <c r="AR735" s="201"/>
      <c r="AS735" s="72"/>
      <c r="AT735" s="226"/>
      <c r="AU735" s="72"/>
      <c r="AV735" s="230"/>
      <c r="AW735" s="71"/>
      <c r="AX735" s="72"/>
      <c r="AY735" s="201"/>
      <c r="AZ735" s="71"/>
      <c r="BA735" s="227"/>
      <c r="BB735" s="72"/>
      <c r="BC735" s="178"/>
    </row>
    <row r="736" ht="16.5" customHeight="1" outlineLevel="1">
      <c r="A736" s="178"/>
      <c r="B736" s="141"/>
      <c r="C736" s="142"/>
      <c r="D736" s="72"/>
      <c r="E736" s="143"/>
      <c r="F736" s="71"/>
      <c r="G736" s="143"/>
      <c r="H736" s="71"/>
      <c r="I736" s="143"/>
      <c r="J736" s="71"/>
      <c r="K736" s="71"/>
      <c r="L736" s="71"/>
      <c r="M736" s="72"/>
      <c r="N736" s="198"/>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201"/>
      <c r="AQ736" s="72"/>
      <c r="AR736" s="201"/>
      <c r="AS736" s="72"/>
      <c r="AT736" s="226"/>
      <c r="AU736" s="72"/>
      <c r="AV736" s="230"/>
      <c r="AW736" s="71"/>
      <c r="AX736" s="72"/>
      <c r="AY736" s="201"/>
      <c r="AZ736" s="71"/>
      <c r="BA736" s="227"/>
      <c r="BB736" s="72"/>
      <c r="BC736" s="178"/>
    </row>
    <row r="737" ht="16.5" customHeight="1" outlineLevel="1">
      <c r="A737" s="178"/>
      <c r="B737" s="141"/>
      <c r="C737" s="142"/>
      <c r="D737" s="72"/>
      <c r="E737" s="143"/>
      <c r="F737" s="71"/>
      <c r="G737" s="143"/>
      <c r="H737" s="71"/>
      <c r="I737" s="143"/>
      <c r="J737" s="71"/>
      <c r="K737" s="71"/>
      <c r="L737" s="71"/>
      <c r="M737" s="72"/>
      <c r="N737" s="198"/>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201"/>
      <c r="AQ737" s="72"/>
      <c r="AR737" s="201"/>
      <c r="AS737" s="72"/>
      <c r="AT737" s="226"/>
      <c r="AU737" s="72"/>
      <c r="AV737" s="230"/>
      <c r="AW737" s="71"/>
      <c r="AX737" s="72"/>
      <c r="AY737" s="201"/>
      <c r="AZ737" s="71"/>
      <c r="BA737" s="227"/>
      <c r="BB737" s="72"/>
      <c r="BC737" s="178"/>
    </row>
    <row r="738" ht="16.5" customHeight="1" outlineLevel="1">
      <c r="A738" s="178"/>
      <c r="B738" s="141"/>
      <c r="C738" s="142"/>
      <c r="D738" s="72"/>
      <c r="E738" s="143"/>
      <c r="F738" s="71"/>
      <c r="G738" s="143"/>
      <c r="H738" s="71"/>
      <c r="I738" s="143"/>
      <c r="J738" s="71"/>
      <c r="K738" s="71"/>
      <c r="L738" s="71"/>
      <c r="M738" s="72"/>
      <c r="N738" s="198"/>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201"/>
      <c r="AQ738" s="72"/>
      <c r="AR738" s="201"/>
      <c r="AS738" s="72"/>
      <c r="AT738" s="226"/>
      <c r="AU738" s="72"/>
      <c r="AV738" s="230"/>
      <c r="AW738" s="71"/>
      <c r="AX738" s="72"/>
      <c r="AY738" s="201"/>
      <c r="AZ738" s="71"/>
      <c r="BA738" s="227"/>
      <c r="BB738" s="72"/>
      <c r="BC738" s="178"/>
    </row>
    <row r="739" ht="16.5" customHeight="1" outlineLevel="1">
      <c r="A739" s="178"/>
      <c r="B739" s="141"/>
      <c r="C739" s="142"/>
      <c r="D739" s="72"/>
      <c r="E739" s="143"/>
      <c r="F739" s="71"/>
      <c r="G739" s="143"/>
      <c r="H739" s="71"/>
      <c r="I739" s="143"/>
      <c r="J739" s="71"/>
      <c r="K739" s="71"/>
      <c r="L739" s="71"/>
      <c r="M739" s="72"/>
      <c r="N739" s="198"/>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201"/>
      <c r="AQ739" s="72"/>
      <c r="AR739" s="201"/>
      <c r="AS739" s="72"/>
      <c r="AT739" s="226"/>
      <c r="AU739" s="72"/>
      <c r="AV739" s="230"/>
      <c r="AW739" s="71"/>
      <c r="AX739" s="72"/>
      <c r="AY739" s="201"/>
      <c r="AZ739" s="71"/>
      <c r="BA739" s="227"/>
      <c r="BB739" s="72"/>
      <c r="BC739" s="178"/>
    </row>
    <row r="740" ht="16.5" customHeight="1" outlineLevel="1">
      <c r="A740" s="178"/>
      <c r="B740" s="141"/>
      <c r="C740" s="142"/>
      <c r="D740" s="72"/>
      <c r="E740" s="143"/>
      <c r="F740" s="71"/>
      <c r="G740" s="143"/>
      <c r="H740" s="71"/>
      <c r="I740" s="143"/>
      <c r="J740" s="71"/>
      <c r="K740" s="71"/>
      <c r="L740" s="71"/>
      <c r="M740" s="72"/>
      <c r="N740" s="198"/>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201"/>
      <c r="AQ740" s="72"/>
      <c r="AR740" s="201"/>
      <c r="AS740" s="72"/>
      <c r="AT740" s="226"/>
      <c r="AU740" s="72"/>
      <c r="AV740" s="230"/>
      <c r="AW740" s="71"/>
      <c r="AX740" s="72"/>
      <c r="AY740" s="201"/>
      <c r="AZ740" s="71"/>
      <c r="BA740" s="227"/>
      <c r="BB740" s="72"/>
      <c r="BC740" s="178"/>
    </row>
    <row r="741" ht="16.5" customHeight="1" outlineLevel="1">
      <c r="A741" s="178"/>
      <c r="B741" s="141"/>
      <c r="C741" s="142"/>
      <c r="D741" s="72"/>
      <c r="E741" s="143"/>
      <c r="F741" s="71"/>
      <c r="G741" s="143"/>
      <c r="H741" s="71"/>
      <c r="I741" s="143"/>
      <c r="J741" s="71"/>
      <c r="K741" s="71"/>
      <c r="L741" s="71"/>
      <c r="M741" s="72"/>
      <c r="N741" s="198"/>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201"/>
      <c r="AQ741" s="72"/>
      <c r="AR741" s="201"/>
      <c r="AS741" s="72"/>
      <c r="AT741" s="226"/>
      <c r="AU741" s="72"/>
      <c r="AV741" s="230"/>
      <c r="AW741" s="71"/>
      <c r="AX741" s="72"/>
      <c r="AY741" s="201"/>
      <c r="AZ741" s="71"/>
      <c r="BA741" s="227"/>
      <c r="BB741" s="72"/>
      <c r="BC741" s="178"/>
    </row>
    <row r="742" ht="16.5" customHeight="1" outlineLevel="1">
      <c r="A742" s="178"/>
      <c r="B742" s="141"/>
      <c r="C742" s="142"/>
      <c r="D742" s="72"/>
      <c r="E742" s="143"/>
      <c r="F742" s="71"/>
      <c r="G742" s="143"/>
      <c r="H742" s="71"/>
      <c r="I742" s="143"/>
      <c r="J742" s="71"/>
      <c r="K742" s="71"/>
      <c r="L742" s="71"/>
      <c r="M742" s="72"/>
      <c r="N742" s="198"/>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201"/>
      <c r="AQ742" s="72"/>
      <c r="AR742" s="201"/>
      <c r="AS742" s="72"/>
      <c r="AT742" s="226"/>
      <c r="AU742" s="72"/>
      <c r="AV742" s="230"/>
      <c r="AW742" s="71"/>
      <c r="AX742" s="72"/>
      <c r="AY742" s="201"/>
      <c r="AZ742" s="71"/>
      <c r="BA742" s="227"/>
      <c r="BB742" s="72"/>
      <c r="BC742" s="178"/>
    </row>
    <row r="743" ht="16.5" customHeight="1" outlineLevel="1">
      <c r="A743" s="178"/>
      <c r="B743" s="141"/>
      <c r="C743" s="142"/>
      <c r="D743" s="72"/>
      <c r="E743" s="143"/>
      <c r="F743" s="71"/>
      <c r="G743" s="143"/>
      <c r="H743" s="71"/>
      <c r="I743" s="143"/>
      <c r="J743" s="71"/>
      <c r="K743" s="71"/>
      <c r="L743" s="71"/>
      <c r="M743" s="72"/>
      <c r="N743" s="198"/>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201"/>
      <c r="AQ743" s="72"/>
      <c r="AR743" s="201"/>
      <c r="AS743" s="72"/>
      <c r="AT743" s="226"/>
      <c r="AU743" s="72"/>
      <c r="AV743" s="230"/>
      <c r="AW743" s="71"/>
      <c r="AX743" s="72"/>
      <c r="AY743" s="201"/>
      <c r="AZ743" s="71"/>
      <c r="BA743" s="227"/>
      <c r="BB743" s="72"/>
      <c r="BC743" s="178"/>
    </row>
    <row r="744" ht="16.5" customHeight="1" outlineLevel="1">
      <c r="A744" s="178"/>
      <c r="B744" s="141"/>
      <c r="C744" s="142"/>
      <c r="D744" s="72"/>
      <c r="E744" s="143"/>
      <c r="F744" s="71"/>
      <c r="G744" s="143"/>
      <c r="H744" s="71"/>
      <c r="I744" s="143"/>
      <c r="J744" s="71"/>
      <c r="K744" s="71"/>
      <c r="L744" s="71"/>
      <c r="M744" s="72"/>
      <c r="N744" s="198"/>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201"/>
      <c r="AQ744" s="72"/>
      <c r="AR744" s="201"/>
      <c r="AS744" s="72"/>
      <c r="AT744" s="226"/>
      <c r="AU744" s="72"/>
      <c r="AV744" s="230"/>
      <c r="AW744" s="71"/>
      <c r="AX744" s="72"/>
      <c r="AY744" s="201"/>
      <c r="AZ744" s="71"/>
      <c r="BA744" s="227"/>
      <c r="BB744" s="72"/>
      <c r="BC744" s="178"/>
    </row>
    <row r="745" ht="16.5" customHeight="1" outlineLevel="1">
      <c r="A745" s="178"/>
      <c r="B745" s="141"/>
      <c r="C745" s="142"/>
      <c r="D745" s="72"/>
      <c r="E745" s="143"/>
      <c r="F745" s="71"/>
      <c r="G745" s="143"/>
      <c r="H745" s="71"/>
      <c r="I745" s="143"/>
      <c r="J745" s="71"/>
      <c r="K745" s="71"/>
      <c r="L745" s="71"/>
      <c r="M745" s="72"/>
      <c r="N745" s="198"/>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201"/>
      <c r="AQ745" s="72"/>
      <c r="AR745" s="201"/>
      <c r="AS745" s="72"/>
      <c r="AT745" s="226"/>
      <c r="AU745" s="72"/>
      <c r="AV745" s="230"/>
      <c r="AW745" s="71"/>
      <c r="AX745" s="72"/>
      <c r="AY745" s="201"/>
      <c r="AZ745" s="71"/>
      <c r="BA745" s="227"/>
      <c r="BB745" s="72"/>
      <c r="BC745" s="178"/>
    </row>
    <row r="746" ht="16.5" customHeight="1" outlineLevel="1">
      <c r="A746" s="178"/>
      <c r="B746" s="141"/>
      <c r="C746" s="142"/>
      <c r="D746" s="72"/>
      <c r="E746" s="143"/>
      <c r="F746" s="71"/>
      <c r="G746" s="143"/>
      <c r="H746" s="71"/>
      <c r="I746" s="143"/>
      <c r="J746" s="71"/>
      <c r="K746" s="71"/>
      <c r="L746" s="71"/>
      <c r="M746" s="72"/>
      <c r="N746" s="198"/>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201"/>
      <c r="AQ746" s="72"/>
      <c r="AR746" s="201"/>
      <c r="AS746" s="72"/>
      <c r="AT746" s="226"/>
      <c r="AU746" s="72"/>
      <c r="AV746" s="230"/>
      <c r="AW746" s="71"/>
      <c r="AX746" s="72"/>
      <c r="AY746" s="201"/>
      <c r="AZ746" s="71"/>
      <c r="BA746" s="227"/>
      <c r="BB746" s="72"/>
      <c r="BC746" s="178"/>
    </row>
    <row r="747" ht="16.5" customHeight="1" outlineLevel="1">
      <c r="A747" s="178"/>
      <c r="B747" s="141"/>
      <c r="C747" s="142"/>
      <c r="D747" s="72"/>
      <c r="E747" s="143"/>
      <c r="F747" s="71"/>
      <c r="G747" s="143"/>
      <c r="H747" s="71"/>
      <c r="I747" s="143"/>
      <c r="J747" s="71"/>
      <c r="K747" s="71"/>
      <c r="L747" s="71"/>
      <c r="M747" s="72"/>
      <c r="N747" s="198"/>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201"/>
      <c r="AQ747" s="72"/>
      <c r="AR747" s="201"/>
      <c r="AS747" s="72"/>
      <c r="AT747" s="226"/>
      <c r="AU747" s="72"/>
      <c r="AV747" s="230"/>
      <c r="AW747" s="71"/>
      <c r="AX747" s="72"/>
      <c r="AY747" s="201"/>
      <c r="AZ747" s="71"/>
      <c r="BA747" s="227"/>
      <c r="BB747" s="72"/>
      <c r="BC747" s="178"/>
    </row>
    <row r="748" ht="16.5" customHeight="1" outlineLevel="1">
      <c r="A748" s="178"/>
      <c r="B748" s="141"/>
      <c r="C748" s="142"/>
      <c r="D748" s="72"/>
      <c r="E748" s="143"/>
      <c r="F748" s="71"/>
      <c r="G748" s="143"/>
      <c r="H748" s="71"/>
      <c r="I748" s="143"/>
      <c r="J748" s="71"/>
      <c r="K748" s="71"/>
      <c r="L748" s="71"/>
      <c r="M748" s="72"/>
      <c r="N748" s="198"/>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201"/>
      <c r="AQ748" s="72"/>
      <c r="AR748" s="201"/>
      <c r="AS748" s="72"/>
      <c r="AT748" s="226"/>
      <c r="AU748" s="72"/>
      <c r="AV748" s="230"/>
      <c r="AW748" s="71"/>
      <c r="AX748" s="72"/>
      <c r="AY748" s="201"/>
      <c r="AZ748" s="71"/>
      <c r="BA748" s="227"/>
      <c r="BB748" s="72"/>
      <c r="BC748" s="178"/>
    </row>
    <row r="749" ht="16.5" customHeight="1" outlineLevel="1">
      <c r="A749" s="178"/>
      <c r="B749" s="141"/>
      <c r="C749" s="142"/>
      <c r="D749" s="72"/>
      <c r="E749" s="143"/>
      <c r="F749" s="71"/>
      <c r="G749" s="143"/>
      <c r="H749" s="71"/>
      <c r="I749" s="143"/>
      <c r="J749" s="71"/>
      <c r="K749" s="71"/>
      <c r="L749" s="71"/>
      <c r="M749" s="72"/>
      <c r="N749" s="198"/>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201"/>
      <c r="AQ749" s="72"/>
      <c r="AR749" s="201"/>
      <c r="AS749" s="72"/>
      <c r="AT749" s="226"/>
      <c r="AU749" s="72"/>
      <c r="AV749" s="230"/>
      <c r="AW749" s="71"/>
      <c r="AX749" s="72"/>
      <c r="AY749" s="201"/>
      <c r="AZ749" s="71"/>
      <c r="BA749" s="227"/>
      <c r="BB749" s="72"/>
      <c r="BC749" s="178"/>
    </row>
    <row r="750" ht="16.5" customHeight="1" outlineLevel="1">
      <c r="A750" s="178"/>
      <c r="B750" s="141"/>
      <c r="C750" s="142"/>
      <c r="D750" s="72"/>
      <c r="E750" s="143"/>
      <c r="F750" s="71"/>
      <c r="G750" s="143"/>
      <c r="H750" s="71"/>
      <c r="I750" s="143"/>
      <c r="J750" s="71"/>
      <c r="K750" s="71"/>
      <c r="L750" s="71"/>
      <c r="M750" s="72"/>
      <c r="N750" s="198"/>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201"/>
      <c r="AQ750" s="72"/>
      <c r="AR750" s="201"/>
      <c r="AS750" s="72"/>
      <c r="AT750" s="226"/>
      <c r="AU750" s="72"/>
      <c r="AV750" s="230"/>
      <c r="AW750" s="71"/>
      <c r="AX750" s="72"/>
      <c r="AY750" s="201"/>
      <c r="AZ750" s="71"/>
      <c r="BA750" s="227"/>
      <c r="BB750" s="72"/>
      <c r="BC750" s="178"/>
    </row>
    <row r="751" ht="16.5" customHeight="1" outlineLevel="1">
      <c r="A751" s="178"/>
      <c r="B751" s="141"/>
      <c r="C751" s="142"/>
      <c r="D751" s="72"/>
      <c r="E751" s="143"/>
      <c r="F751" s="71"/>
      <c r="G751" s="143"/>
      <c r="H751" s="71"/>
      <c r="I751" s="143"/>
      <c r="J751" s="71"/>
      <c r="K751" s="71"/>
      <c r="L751" s="71"/>
      <c r="M751" s="72"/>
      <c r="N751" s="198"/>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201"/>
      <c r="AQ751" s="72"/>
      <c r="AR751" s="201"/>
      <c r="AS751" s="72"/>
      <c r="AT751" s="226"/>
      <c r="AU751" s="72"/>
      <c r="AV751" s="230"/>
      <c r="AW751" s="71"/>
      <c r="AX751" s="72"/>
      <c r="AY751" s="201"/>
      <c r="AZ751" s="71"/>
      <c r="BA751" s="227"/>
      <c r="BB751" s="72"/>
      <c r="BC751" s="178"/>
    </row>
    <row r="752" ht="16.5" customHeight="1" outlineLevel="1">
      <c r="A752" s="178"/>
      <c r="B752" s="141"/>
      <c r="C752" s="142"/>
      <c r="D752" s="72"/>
      <c r="E752" s="143"/>
      <c r="F752" s="71"/>
      <c r="G752" s="143"/>
      <c r="H752" s="71"/>
      <c r="I752" s="143"/>
      <c r="J752" s="71"/>
      <c r="K752" s="71"/>
      <c r="L752" s="71"/>
      <c r="M752" s="72"/>
      <c r="N752" s="198"/>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201"/>
      <c r="AQ752" s="72"/>
      <c r="AR752" s="201"/>
      <c r="AS752" s="72"/>
      <c r="AT752" s="226"/>
      <c r="AU752" s="72"/>
      <c r="AV752" s="230"/>
      <c r="AW752" s="71"/>
      <c r="AX752" s="72"/>
      <c r="AY752" s="201"/>
      <c r="AZ752" s="71"/>
      <c r="BA752" s="227"/>
      <c r="BB752" s="72"/>
      <c r="BC752" s="178"/>
    </row>
    <row r="753" ht="16.5" customHeight="1" outlineLevel="1">
      <c r="A753" s="178"/>
      <c r="B753" s="141"/>
      <c r="C753" s="142"/>
      <c r="D753" s="72"/>
      <c r="E753" s="143"/>
      <c r="F753" s="71"/>
      <c r="G753" s="143"/>
      <c r="H753" s="71"/>
      <c r="I753" s="143"/>
      <c r="J753" s="71"/>
      <c r="K753" s="71"/>
      <c r="L753" s="71"/>
      <c r="M753" s="72"/>
      <c r="N753" s="198"/>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201"/>
      <c r="AQ753" s="72"/>
      <c r="AR753" s="201"/>
      <c r="AS753" s="72"/>
      <c r="AT753" s="226"/>
      <c r="AU753" s="72"/>
      <c r="AV753" s="230"/>
      <c r="AW753" s="71"/>
      <c r="AX753" s="72"/>
      <c r="AY753" s="201"/>
      <c r="AZ753" s="71"/>
      <c r="BA753" s="227"/>
      <c r="BB753" s="72"/>
      <c r="BC753" s="178"/>
    </row>
    <row r="754" ht="16.5" customHeight="1" outlineLevel="1">
      <c r="A754" s="178"/>
      <c r="B754" s="141"/>
      <c r="C754" s="142"/>
      <c r="D754" s="72"/>
      <c r="E754" s="143"/>
      <c r="F754" s="71"/>
      <c r="G754" s="143"/>
      <c r="H754" s="71"/>
      <c r="I754" s="143"/>
      <c r="J754" s="71"/>
      <c r="K754" s="71"/>
      <c r="L754" s="71"/>
      <c r="M754" s="72"/>
      <c r="N754" s="198"/>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201"/>
      <c r="AQ754" s="72"/>
      <c r="AR754" s="201"/>
      <c r="AS754" s="72"/>
      <c r="AT754" s="226"/>
      <c r="AU754" s="72"/>
      <c r="AV754" s="230"/>
      <c r="AW754" s="71"/>
      <c r="AX754" s="72"/>
      <c r="AY754" s="201"/>
      <c r="AZ754" s="71"/>
      <c r="BA754" s="227"/>
      <c r="BB754" s="72"/>
      <c r="BC754" s="178"/>
    </row>
    <row r="755" ht="16.5" customHeight="1" outlineLevel="1">
      <c r="A755" s="178"/>
      <c r="B755" s="141"/>
      <c r="C755" s="142"/>
      <c r="D755" s="72"/>
      <c r="E755" s="143"/>
      <c r="F755" s="71"/>
      <c r="G755" s="143"/>
      <c r="H755" s="71"/>
      <c r="I755" s="143"/>
      <c r="J755" s="71"/>
      <c r="K755" s="71"/>
      <c r="L755" s="71"/>
      <c r="M755" s="72"/>
      <c r="N755" s="198"/>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201"/>
      <c r="AQ755" s="72"/>
      <c r="AR755" s="201"/>
      <c r="AS755" s="72"/>
      <c r="AT755" s="226"/>
      <c r="AU755" s="72"/>
      <c r="AV755" s="230"/>
      <c r="AW755" s="71"/>
      <c r="AX755" s="72"/>
      <c r="AY755" s="201"/>
      <c r="AZ755" s="71"/>
      <c r="BA755" s="227"/>
      <c r="BB755" s="72"/>
      <c r="BC755" s="178"/>
    </row>
    <row r="756" ht="16.5" customHeight="1" outlineLevel="1">
      <c r="A756" s="178"/>
      <c r="B756" s="141"/>
      <c r="C756" s="142"/>
      <c r="D756" s="72"/>
      <c r="E756" s="143"/>
      <c r="F756" s="71"/>
      <c r="G756" s="143"/>
      <c r="H756" s="71"/>
      <c r="I756" s="143"/>
      <c r="J756" s="71"/>
      <c r="K756" s="71"/>
      <c r="L756" s="71"/>
      <c r="M756" s="72"/>
      <c r="N756" s="198"/>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201"/>
      <c r="AQ756" s="72"/>
      <c r="AR756" s="201"/>
      <c r="AS756" s="72"/>
      <c r="AT756" s="226"/>
      <c r="AU756" s="72"/>
      <c r="AV756" s="230"/>
      <c r="AW756" s="71"/>
      <c r="AX756" s="72"/>
      <c r="AY756" s="201"/>
      <c r="AZ756" s="71"/>
      <c r="BA756" s="227"/>
      <c r="BB756" s="72"/>
      <c r="BC756" s="178"/>
    </row>
    <row r="757" ht="16.5" customHeight="1" outlineLevel="1">
      <c r="A757" s="178"/>
      <c r="B757" s="141"/>
      <c r="C757" s="142"/>
      <c r="D757" s="72"/>
      <c r="E757" s="143"/>
      <c r="F757" s="71"/>
      <c r="G757" s="143"/>
      <c r="H757" s="71"/>
      <c r="I757" s="143"/>
      <c r="J757" s="71"/>
      <c r="K757" s="71"/>
      <c r="L757" s="71"/>
      <c r="M757" s="72"/>
      <c r="N757" s="198"/>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201"/>
      <c r="AQ757" s="72"/>
      <c r="AR757" s="201"/>
      <c r="AS757" s="72"/>
      <c r="AT757" s="226"/>
      <c r="AU757" s="72"/>
      <c r="AV757" s="230"/>
      <c r="AW757" s="71"/>
      <c r="AX757" s="72"/>
      <c r="AY757" s="201"/>
      <c r="AZ757" s="71"/>
      <c r="BA757" s="227"/>
      <c r="BB757" s="72"/>
      <c r="BC757" s="178"/>
    </row>
    <row r="758" ht="16.5" customHeight="1" outlineLevel="1">
      <c r="A758" s="178"/>
      <c r="B758" s="141"/>
      <c r="C758" s="142"/>
      <c r="D758" s="72"/>
      <c r="E758" s="143"/>
      <c r="F758" s="71"/>
      <c r="G758" s="143"/>
      <c r="H758" s="71"/>
      <c r="I758" s="143"/>
      <c r="J758" s="71"/>
      <c r="K758" s="71"/>
      <c r="L758" s="71"/>
      <c r="M758" s="72"/>
      <c r="N758" s="198"/>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201"/>
      <c r="AQ758" s="72"/>
      <c r="AR758" s="201"/>
      <c r="AS758" s="72"/>
      <c r="AT758" s="226"/>
      <c r="AU758" s="72"/>
      <c r="AV758" s="230"/>
      <c r="AW758" s="71"/>
      <c r="AX758" s="72"/>
      <c r="AY758" s="201"/>
      <c r="AZ758" s="71"/>
      <c r="BA758" s="227"/>
      <c r="BB758" s="72"/>
      <c r="BC758" s="178"/>
    </row>
    <row r="759" ht="16.5" customHeight="1" outlineLevel="1">
      <c r="A759" s="178"/>
      <c r="B759" s="141"/>
      <c r="C759" s="142"/>
      <c r="D759" s="72"/>
      <c r="E759" s="143"/>
      <c r="F759" s="71"/>
      <c r="G759" s="143"/>
      <c r="H759" s="71"/>
      <c r="I759" s="143"/>
      <c r="J759" s="71"/>
      <c r="K759" s="71"/>
      <c r="L759" s="71"/>
      <c r="M759" s="72"/>
      <c r="N759" s="198"/>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201"/>
      <c r="AQ759" s="72"/>
      <c r="AR759" s="201"/>
      <c r="AS759" s="72"/>
      <c r="AT759" s="226"/>
      <c r="AU759" s="72"/>
      <c r="AV759" s="230"/>
      <c r="AW759" s="71"/>
      <c r="AX759" s="72"/>
      <c r="AY759" s="201"/>
      <c r="AZ759" s="71"/>
      <c r="BA759" s="227"/>
      <c r="BB759" s="72"/>
      <c r="BC759" s="178"/>
    </row>
    <row r="760" ht="16.5" customHeight="1" outlineLevel="1">
      <c r="A760" s="178"/>
      <c r="B760" s="141"/>
      <c r="C760" s="142"/>
      <c r="D760" s="72"/>
      <c r="E760" s="143"/>
      <c r="F760" s="71"/>
      <c r="G760" s="143"/>
      <c r="H760" s="71"/>
      <c r="I760" s="143"/>
      <c r="J760" s="71"/>
      <c r="K760" s="71"/>
      <c r="L760" s="71"/>
      <c r="M760" s="72"/>
      <c r="N760" s="198"/>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201"/>
      <c r="AQ760" s="72"/>
      <c r="AR760" s="201"/>
      <c r="AS760" s="72"/>
      <c r="AT760" s="226"/>
      <c r="AU760" s="72"/>
      <c r="AV760" s="230"/>
      <c r="AW760" s="71"/>
      <c r="AX760" s="72"/>
      <c r="AY760" s="201"/>
      <c r="AZ760" s="71"/>
      <c r="BA760" s="227"/>
      <c r="BB760" s="72"/>
      <c r="BC760" s="178"/>
    </row>
    <row r="761" ht="16.5" customHeight="1" outlineLevel="1">
      <c r="A761" s="178"/>
      <c r="B761" s="141"/>
      <c r="C761" s="142"/>
      <c r="D761" s="72"/>
      <c r="E761" s="143"/>
      <c r="F761" s="71"/>
      <c r="G761" s="143"/>
      <c r="H761" s="71"/>
      <c r="I761" s="143"/>
      <c r="J761" s="71"/>
      <c r="K761" s="71"/>
      <c r="L761" s="71"/>
      <c r="M761" s="72"/>
      <c r="N761" s="198"/>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201"/>
      <c r="AQ761" s="72"/>
      <c r="AR761" s="201"/>
      <c r="AS761" s="72"/>
      <c r="AT761" s="226"/>
      <c r="AU761" s="72"/>
      <c r="AV761" s="230"/>
      <c r="AW761" s="71"/>
      <c r="AX761" s="72"/>
      <c r="AY761" s="201"/>
      <c r="AZ761" s="71"/>
      <c r="BA761" s="227"/>
      <c r="BB761" s="72"/>
      <c r="BC761" s="178"/>
    </row>
    <row r="762" ht="16.5" customHeight="1" outlineLevel="1">
      <c r="A762" s="178"/>
      <c r="B762" s="141"/>
      <c r="C762" s="142"/>
      <c r="D762" s="72"/>
      <c r="E762" s="143"/>
      <c r="F762" s="71"/>
      <c r="G762" s="143"/>
      <c r="H762" s="71"/>
      <c r="I762" s="143"/>
      <c r="J762" s="71"/>
      <c r="K762" s="71"/>
      <c r="L762" s="71"/>
      <c r="M762" s="72"/>
      <c r="N762" s="198"/>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201"/>
      <c r="AQ762" s="72"/>
      <c r="AR762" s="201"/>
      <c r="AS762" s="72"/>
      <c r="AT762" s="226"/>
      <c r="AU762" s="72"/>
      <c r="AV762" s="230"/>
      <c r="AW762" s="71"/>
      <c r="AX762" s="72"/>
      <c r="AY762" s="201"/>
      <c r="AZ762" s="71"/>
      <c r="BA762" s="227"/>
      <c r="BB762" s="72"/>
      <c r="BC762" s="178"/>
    </row>
    <row r="763" ht="16.5" customHeight="1" outlineLevel="1">
      <c r="A763" s="178"/>
      <c r="B763" s="141"/>
      <c r="C763" s="142"/>
      <c r="D763" s="72"/>
      <c r="E763" s="143"/>
      <c r="F763" s="71"/>
      <c r="G763" s="143"/>
      <c r="H763" s="71"/>
      <c r="I763" s="143"/>
      <c r="J763" s="71"/>
      <c r="K763" s="71"/>
      <c r="L763" s="71"/>
      <c r="M763" s="72"/>
      <c r="N763" s="198"/>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201"/>
      <c r="AQ763" s="72"/>
      <c r="AR763" s="201"/>
      <c r="AS763" s="72"/>
      <c r="AT763" s="226"/>
      <c r="AU763" s="72"/>
      <c r="AV763" s="230"/>
      <c r="AW763" s="71"/>
      <c r="AX763" s="72"/>
      <c r="AY763" s="201"/>
      <c r="AZ763" s="71"/>
      <c r="BA763" s="227"/>
      <c r="BB763" s="72"/>
      <c r="BC763" s="178"/>
    </row>
    <row r="764" ht="16.5" customHeight="1" outlineLevel="1">
      <c r="A764" s="178"/>
      <c r="B764" s="141"/>
      <c r="C764" s="142"/>
      <c r="D764" s="72"/>
      <c r="E764" s="143"/>
      <c r="F764" s="71"/>
      <c r="G764" s="143"/>
      <c r="H764" s="71"/>
      <c r="I764" s="143"/>
      <c r="J764" s="71"/>
      <c r="K764" s="71"/>
      <c r="L764" s="71"/>
      <c r="M764" s="72"/>
      <c r="N764" s="198"/>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201"/>
      <c r="AQ764" s="72"/>
      <c r="AR764" s="201"/>
      <c r="AS764" s="72"/>
      <c r="AT764" s="226"/>
      <c r="AU764" s="72"/>
      <c r="AV764" s="230"/>
      <c r="AW764" s="71"/>
      <c r="AX764" s="72"/>
      <c r="AY764" s="201"/>
      <c r="AZ764" s="71"/>
      <c r="BA764" s="227"/>
      <c r="BB764" s="72"/>
      <c r="BC764" s="178"/>
    </row>
    <row r="765" ht="16.5" customHeight="1" outlineLevel="1">
      <c r="A765" s="178"/>
      <c r="B765" s="141"/>
      <c r="C765" s="142"/>
      <c r="D765" s="72"/>
      <c r="E765" s="143"/>
      <c r="F765" s="71"/>
      <c r="G765" s="143"/>
      <c r="H765" s="71"/>
      <c r="I765" s="143"/>
      <c r="J765" s="71"/>
      <c r="K765" s="71"/>
      <c r="L765" s="71"/>
      <c r="M765" s="72"/>
      <c r="N765" s="198"/>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201"/>
      <c r="AQ765" s="72"/>
      <c r="AR765" s="201"/>
      <c r="AS765" s="72"/>
      <c r="AT765" s="226"/>
      <c r="AU765" s="72"/>
      <c r="AV765" s="230"/>
      <c r="AW765" s="71"/>
      <c r="AX765" s="72"/>
      <c r="AY765" s="201"/>
      <c r="AZ765" s="71"/>
      <c r="BA765" s="227"/>
      <c r="BB765" s="72"/>
      <c r="BC765" s="178"/>
    </row>
    <row r="766" ht="16.5" customHeight="1" outlineLevel="1">
      <c r="A766" s="178"/>
      <c r="B766" s="141"/>
      <c r="C766" s="142"/>
      <c r="D766" s="72"/>
      <c r="E766" s="143"/>
      <c r="F766" s="71"/>
      <c r="G766" s="143"/>
      <c r="H766" s="71"/>
      <c r="I766" s="143"/>
      <c r="J766" s="71"/>
      <c r="K766" s="71"/>
      <c r="L766" s="71"/>
      <c r="M766" s="72"/>
      <c r="N766" s="198"/>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201"/>
      <c r="AQ766" s="72"/>
      <c r="AR766" s="201"/>
      <c r="AS766" s="72"/>
      <c r="AT766" s="226"/>
      <c r="AU766" s="72"/>
      <c r="AV766" s="230"/>
      <c r="AW766" s="71"/>
      <c r="AX766" s="72"/>
      <c r="AY766" s="201"/>
      <c r="AZ766" s="71"/>
      <c r="BA766" s="227"/>
      <c r="BB766" s="72"/>
      <c r="BC766" s="178"/>
    </row>
    <row r="767" ht="16.5" customHeight="1" outlineLevel="1">
      <c r="A767" s="178"/>
      <c r="B767" s="141"/>
      <c r="C767" s="142"/>
      <c r="D767" s="72"/>
      <c r="E767" s="143"/>
      <c r="F767" s="71"/>
      <c r="G767" s="143"/>
      <c r="H767" s="71"/>
      <c r="I767" s="143"/>
      <c r="J767" s="71"/>
      <c r="K767" s="71"/>
      <c r="L767" s="71"/>
      <c r="M767" s="72"/>
      <c r="N767" s="198"/>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201"/>
      <c r="AQ767" s="72"/>
      <c r="AR767" s="201"/>
      <c r="AS767" s="72"/>
      <c r="AT767" s="226"/>
      <c r="AU767" s="72"/>
      <c r="AV767" s="230"/>
      <c r="AW767" s="71"/>
      <c r="AX767" s="72"/>
      <c r="AY767" s="201"/>
      <c r="AZ767" s="71"/>
      <c r="BA767" s="227"/>
      <c r="BB767" s="72"/>
      <c r="BC767" s="178"/>
    </row>
    <row r="768" ht="16.5" customHeight="1" outlineLevel="1">
      <c r="A768" s="178"/>
      <c r="B768" s="141"/>
      <c r="C768" s="142"/>
      <c r="D768" s="72"/>
      <c r="E768" s="143"/>
      <c r="F768" s="71"/>
      <c r="G768" s="143"/>
      <c r="H768" s="71"/>
      <c r="I768" s="143"/>
      <c r="J768" s="71"/>
      <c r="K768" s="71"/>
      <c r="L768" s="71"/>
      <c r="M768" s="72"/>
      <c r="N768" s="198"/>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201"/>
      <c r="AQ768" s="72"/>
      <c r="AR768" s="201"/>
      <c r="AS768" s="72"/>
      <c r="AT768" s="226"/>
      <c r="AU768" s="72"/>
      <c r="AV768" s="230"/>
      <c r="AW768" s="71"/>
      <c r="AX768" s="72"/>
      <c r="AY768" s="201"/>
      <c r="AZ768" s="71"/>
      <c r="BA768" s="227"/>
      <c r="BB768" s="72"/>
      <c r="BC768" s="178"/>
    </row>
    <row r="769" ht="16.5" customHeight="1" outlineLevel="1">
      <c r="A769" s="178"/>
      <c r="B769" s="141"/>
      <c r="C769" s="142"/>
      <c r="D769" s="72"/>
      <c r="E769" s="143"/>
      <c r="F769" s="71"/>
      <c r="G769" s="143"/>
      <c r="H769" s="71"/>
      <c r="I769" s="143"/>
      <c r="J769" s="71"/>
      <c r="K769" s="71"/>
      <c r="L769" s="71"/>
      <c r="M769" s="72"/>
      <c r="N769" s="198"/>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201"/>
      <c r="AQ769" s="72"/>
      <c r="AR769" s="201"/>
      <c r="AS769" s="72"/>
      <c r="AT769" s="226"/>
      <c r="AU769" s="72"/>
      <c r="AV769" s="230"/>
      <c r="AW769" s="71"/>
      <c r="AX769" s="72"/>
      <c r="AY769" s="201"/>
      <c r="AZ769" s="71"/>
      <c r="BA769" s="227"/>
      <c r="BB769" s="72"/>
      <c r="BC769" s="178"/>
    </row>
    <row r="770" ht="16.5" customHeight="1" outlineLevel="1">
      <c r="A770" s="178"/>
      <c r="B770" s="141"/>
      <c r="C770" s="142"/>
      <c r="D770" s="72"/>
      <c r="E770" s="143"/>
      <c r="F770" s="71"/>
      <c r="G770" s="143"/>
      <c r="H770" s="71"/>
      <c r="I770" s="143"/>
      <c r="J770" s="71"/>
      <c r="K770" s="71"/>
      <c r="L770" s="71"/>
      <c r="M770" s="72"/>
      <c r="N770" s="198"/>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201"/>
      <c r="AQ770" s="72"/>
      <c r="AR770" s="201"/>
      <c r="AS770" s="72"/>
      <c r="AT770" s="226"/>
      <c r="AU770" s="72"/>
      <c r="AV770" s="230"/>
      <c r="AW770" s="71"/>
      <c r="AX770" s="72"/>
      <c r="AY770" s="201"/>
      <c r="AZ770" s="71"/>
      <c r="BA770" s="227"/>
      <c r="BB770" s="72"/>
      <c r="BC770" s="178"/>
    </row>
    <row r="771" ht="16.5" customHeight="1" outlineLevel="1">
      <c r="A771" s="178"/>
      <c r="B771" s="141"/>
      <c r="C771" s="142"/>
      <c r="D771" s="72"/>
      <c r="E771" s="143"/>
      <c r="F771" s="71"/>
      <c r="G771" s="143"/>
      <c r="H771" s="71"/>
      <c r="I771" s="143"/>
      <c r="J771" s="71"/>
      <c r="K771" s="71"/>
      <c r="L771" s="71"/>
      <c r="M771" s="72"/>
      <c r="N771" s="198"/>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201"/>
      <c r="AQ771" s="72"/>
      <c r="AR771" s="201"/>
      <c r="AS771" s="72"/>
      <c r="AT771" s="226"/>
      <c r="AU771" s="72"/>
      <c r="AV771" s="230"/>
      <c r="AW771" s="71"/>
      <c r="AX771" s="72"/>
      <c r="AY771" s="201"/>
      <c r="AZ771" s="71"/>
      <c r="BA771" s="227"/>
      <c r="BB771" s="72"/>
      <c r="BC771" s="178"/>
    </row>
    <row r="772" ht="16.5" customHeight="1" outlineLevel="1">
      <c r="A772" s="178"/>
      <c r="B772" s="141"/>
      <c r="C772" s="142"/>
      <c r="D772" s="72"/>
      <c r="E772" s="143"/>
      <c r="F772" s="71"/>
      <c r="G772" s="143"/>
      <c r="H772" s="71"/>
      <c r="I772" s="143"/>
      <c r="J772" s="71"/>
      <c r="K772" s="71"/>
      <c r="L772" s="71"/>
      <c r="M772" s="72"/>
      <c r="N772" s="198"/>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201"/>
      <c r="AQ772" s="72"/>
      <c r="AR772" s="201"/>
      <c r="AS772" s="72"/>
      <c r="AT772" s="226"/>
      <c r="AU772" s="72"/>
      <c r="AV772" s="230"/>
      <c r="AW772" s="71"/>
      <c r="AX772" s="72"/>
      <c r="AY772" s="201"/>
      <c r="AZ772" s="71"/>
      <c r="BA772" s="227"/>
      <c r="BB772" s="72"/>
      <c r="BC772" s="178"/>
    </row>
    <row r="773" ht="16.5" customHeight="1" outlineLevel="1">
      <c r="A773" s="178"/>
      <c r="B773" s="141"/>
      <c r="C773" s="142"/>
      <c r="D773" s="72"/>
      <c r="E773" s="143"/>
      <c r="F773" s="71"/>
      <c r="G773" s="143"/>
      <c r="H773" s="71"/>
      <c r="I773" s="143"/>
      <c r="J773" s="71"/>
      <c r="K773" s="71"/>
      <c r="L773" s="71"/>
      <c r="M773" s="72"/>
      <c r="N773" s="198"/>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201"/>
      <c r="AQ773" s="72"/>
      <c r="AR773" s="201"/>
      <c r="AS773" s="72"/>
      <c r="AT773" s="226"/>
      <c r="AU773" s="72"/>
      <c r="AV773" s="230"/>
      <c r="AW773" s="71"/>
      <c r="AX773" s="72"/>
      <c r="AY773" s="201"/>
      <c r="AZ773" s="71"/>
      <c r="BA773" s="227"/>
      <c r="BB773" s="72"/>
      <c r="BC773" s="178"/>
    </row>
    <row r="774" ht="16.5" customHeight="1" outlineLevel="1">
      <c r="A774" s="178"/>
      <c r="B774" s="141"/>
      <c r="C774" s="142"/>
      <c r="D774" s="72"/>
      <c r="E774" s="143"/>
      <c r="F774" s="71"/>
      <c r="G774" s="143"/>
      <c r="H774" s="71"/>
      <c r="I774" s="143"/>
      <c r="J774" s="71"/>
      <c r="K774" s="71"/>
      <c r="L774" s="71"/>
      <c r="M774" s="72"/>
      <c r="N774" s="198"/>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201"/>
      <c r="AQ774" s="72"/>
      <c r="AR774" s="201"/>
      <c r="AS774" s="72"/>
      <c r="AT774" s="226"/>
      <c r="AU774" s="72"/>
      <c r="AV774" s="230"/>
      <c r="AW774" s="71"/>
      <c r="AX774" s="72"/>
      <c r="AY774" s="201"/>
      <c r="AZ774" s="71"/>
      <c r="BA774" s="227"/>
      <c r="BB774" s="72"/>
      <c r="BC774" s="178"/>
    </row>
    <row r="775" ht="16.5" customHeight="1" outlineLevel="1">
      <c r="A775" s="178"/>
      <c r="B775" s="141"/>
      <c r="C775" s="142"/>
      <c r="D775" s="72"/>
      <c r="E775" s="143"/>
      <c r="F775" s="71"/>
      <c r="G775" s="143"/>
      <c r="H775" s="71"/>
      <c r="I775" s="143"/>
      <c r="J775" s="71"/>
      <c r="K775" s="71"/>
      <c r="L775" s="71"/>
      <c r="M775" s="72"/>
      <c r="N775" s="198"/>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201"/>
      <c r="AQ775" s="72"/>
      <c r="AR775" s="201"/>
      <c r="AS775" s="72"/>
      <c r="AT775" s="226"/>
      <c r="AU775" s="72"/>
      <c r="AV775" s="230"/>
      <c r="AW775" s="71"/>
      <c r="AX775" s="72"/>
      <c r="AY775" s="201"/>
      <c r="AZ775" s="71"/>
      <c r="BA775" s="227"/>
      <c r="BB775" s="72"/>
      <c r="BC775" s="178"/>
    </row>
    <row r="776" ht="16.5" customHeight="1" outlineLevel="1">
      <c r="A776" s="178"/>
      <c r="B776" s="141"/>
      <c r="C776" s="142"/>
      <c r="D776" s="72"/>
      <c r="E776" s="143"/>
      <c r="F776" s="71"/>
      <c r="G776" s="143"/>
      <c r="H776" s="71"/>
      <c r="I776" s="143"/>
      <c r="J776" s="71"/>
      <c r="K776" s="71"/>
      <c r="L776" s="71"/>
      <c r="M776" s="72"/>
      <c r="N776" s="198"/>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201"/>
      <c r="AQ776" s="72"/>
      <c r="AR776" s="201"/>
      <c r="AS776" s="72"/>
      <c r="AT776" s="226"/>
      <c r="AU776" s="72"/>
      <c r="AV776" s="230"/>
      <c r="AW776" s="71"/>
      <c r="AX776" s="72"/>
      <c r="AY776" s="201"/>
      <c r="AZ776" s="71"/>
      <c r="BA776" s="227"/>
      <c r="BB776" s="72"/>
      <c r="BC776" s="178"/>
    </row>
    <row r="777" ht="16.5" customHeight="1" outlineLevel="1">
      <c r="A777" s="178"/>
      <c r="B777" s="141"/>
      <c r="C777" s="142"/>
      <c r="D777" s="72"/>
      <c r="E777" s="143"/>
      <c r="F777" s="71"/>
      <c r="G777" s="143"/>
      <c r="H777" s="71"/>
      <c r="I777" s="143"/>
      <c r="J777" s="71"/>
      <c r="K777" s="71"/>
      <c r="L777" s="71"/>
      <c r="M777" s="72"/>
      <c r="N777" s="198"/>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201"/>
      <c r="AQ777" s="72"/>
      <c r="AR777" s="201"/>
      <c r="AS777" s="72"/>
      <c r="AT777" s="226"/>
      <c r="AU777" s="72"/>
      <c r="AV777" s="230"/>
      <c r="AW777" s="71"/>
      <c r="AX777" s="72"/>
      <c r="AY777" s="201"/>
      <c r="AZ777" s="71"/>
      <c r="BA777" s="227"/>
      <c r="BB777" s="72"/>
      <c r="BC777" s="178"/>
    </row>
    <row r="778" ht="16.5" customHeight="1" outlineLevel="1">
      <c r="A778" s="178"/>
      <c r="B778" s="141"/>
      <c r="C778" s="142"/>
      <c r="D778" s="72"/>
      <c r="E778" s="143"/>
      <c r="F778" s="71"/>
      <c r="G778" s="143"/>
      <c r="H778" s="71"/>
      <c r="I778" s="143"/>
      <c r="J778" s="71"/>
      <c r="K778" s="71"/>
      <c r="L778" s="71"/>
      <c r="M778" s="72"/>
      <c r="N778" s="198"/>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201"/>
      <c r="AQ778" s="72"/>
      <c r="AR778" s="201"/>
      <c r="AS778" s="72"/>
      <c r="AT778" s="226"/>
      <c r="AU778" s="72"/>
      <c r="AV778" s="230"/>
      <c r="AW778" s="71"/>
      <c r="AX778" s="72"/>
      <c r="AY778" s="201"/>
      <c r="AZ778" s="71"/>
      <c r="BA778" s="227"/>
      <c r="BB778" s="72"/>
      <c r="BC778" s="178"/>
    </row>
    <row r="779" ht="16.5" customHeight="1" outlineLevel="1">
      <c r="A779" s="178"/>
      <c r="B779" s="141"/>
      <c r="C779" s="142"/>
      <c r="D779" s="72"/>
      <c r="E779" s="143"/>
      <c r="F779" s="71"/>
      <c r="G779" s="143"/>
      <c r="H779" s="71"/>
      <c r="I779" s="143"/>
      <c r="J779" s="71"/>
      <c r="K779" s="71"/>
      <c r="L779" s="71"/>
      <c r="M779" s="72"/>
      <c r="N779" s="198"/>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201"/>
      <c r="AQ779" s="72"/>
      <c r="AR779" s="201"/>
      <c r="AS779" s="72"/>
      <c r="AT779" s="226"/>
      <c r="AU779" s="72"/>
      <c r="AV779" s="230"/>
      <c r="AW779" s="71"/>
      <c r="AX779" s="72"/>
      <c r="AY779" s="201"/>
      <c r="AZ779" s="71"/>
      <c r="BA779" s="227"/>
      <c r="BB779" s="72"/>
      <c r="BC779" s="178"/>
    </row>
    <row r="780" ht="16.5" customHeight="1" outlineLevel="1">
      <c r="A780" s="178"/>
      <c r="B780" s="141"/>
      <c r="C780" s="142"/>
      <c r="D780" s="72"/>
      <c r="E780" s="143"/>
      <c r="F780" s="71"/>
      <c r="G780" s="143"/>
      <c r="H780" s="71"/>
      <c r="I780" s="143"/>
      <c r="J780" s="71"/>
      <c r="K780" s="71"/>
      <c r="L780" s="71"/>
      <c r="M780" s="72"/>
      <c r="N780" s="198"/>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201"/>
      <c r="AQ780" s="72"/>
      <c r="AR780" s="201"/>
      <c r="AS780" s="72"/>
      <c r="AT780" s="226"/>
      <c r="AU780" s="72"/>
      <c r="AV780" s="230"/>
      <c r="AW780" s="71"/>
      <c r="AX780" s="72"/>
      <c r="AY780" s="201"/>
      <c r="AZ780" s="71"/>
      <c r="BA780" s="227"/>
      <c r="BB780" s="72"/>
      <c r="BC780" s="178"/>
    </row>
    <row r="781" ht="16.5" customHeight="1" outlineLevel="1">
      <c r="A781" s="178"/>
      <c r="B781" s="141"/>
      <c r="C781" s="142"/>
      <c r="D781" s="72"/>
      <c r="E781" s="143"/>
      <c r="F781" s="71"/>
      <c r="G781" s="143"/>
      <c r="H781" s="71"/>
      <c r="I781" s="143"/>
      <c r="J781" s="71"/>
      <c r="K781" s="71"/>
      <c r="L781" s="71"/>
      <c r="M781" s="72"/>
      <c r="N781" s="198"/>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201"/>
      <c r="AQ781" s="72"/>
      <c r="AR781" s="201"/>
      <c r="AS781" s="72"/>
      <c r="AT781" s="226"/>
      <c r="AU781" s="72"/>
      <c r="AV781" s="230"/>
      <c r="AW781" s="71"/>
      <c r="AX781" s="72"/>
      <c r="AY781" s="201"/>
      <c r="AZ781" s="71"/>
      <c r="BA781" s="227"/>
      <c r="BB781" s="72"/>
      <c r="BC781" s="178"/>
    </row>
    <row r="782" ht="16.5" customHeight="1" outlineLevel="1">
      <c r="A782" s="178"/>
      <c r="B782" s="141"/>
      <c r="C782" s="142"/>
      <c r="D782" s="72"/>
      <c r="E782" s="143"/>
      <c r="F782" s="71"/>
      <c r="G782" s="143"/>
      <c r="H782" s="71"/>
      <c r="I782" s="143"/>
      <c r="J782" s="71"/>
      <c r="K782" s="71"/>
      <c r="L782" s="71"/>
      <c r="M782" s="72"/>
      <c r="N782" s="198"/>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201"/>
      <c r="AQ782" s="72"/>
      <c r="AR782" s="201"/>
      <c r="AS782" s="72"/>
      <c r="AT782" s="226"/>
      <c r="AU782" s="72"/>
      <c r="AV782" s="230"/>
      <c r="AW782" s="71"/>
      <c r="AX782" s="72"/>
      <c r="AY782" s="201"/>
      <c r="AZ782" s="71"/>
      <c r="BA782" s="227"/>
      <c r="BB782" s="72"/>
      <c r="BC782" s="178"/>
    </row>
    <row r="783" ht="16.5" customHeight="1" outlineLevel="1">
      <c r="A783" s="178"/>
      <c r="B783" s="141"/>
      <c r="C783" s="142"/>
      <c r="D783" s="72"/>
      <c r="E783" s="143"/>
      <c r="F783" s="71"/>
      <c r="G783" s="143"/>
      <c r="H783" s="71"/>
      <c r="I783" s="143"/>
      <c r="J783" s="71"/>
      <c r="K783" s="71"/>
      <c r="L783" s="71"/>
      <c r="M783" s="72"/>
      <c r="N783" s="198"/>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201"/>
      <c r="AQ783" s="72"/>
      <c r="AR783" s="201"/>
      <c r="AS783" s="72"/>
      <c r="AT783" s="226"/>
      <c r="AU783" s="72"/>
      <c r="AV783" s="230"/>
      <c r="AW783" s="71"/>
      <c r="AX783" s="72"/>
      <c r="AY783" s="201"/>
      <c r="AZ783" s="71"/>
      <c r="BA783" s="227"/>
      <c r="BB783" s="72"/>
      <c r="BC783" s="178"/>
    </row>
    <row r="784" ht="16.5" customHeight="1" outlineLevel="1">
      <c r="A784" s="178"/>
      <c r="B784" s="141"/>
      <c r="C784" s="142"/>
      <c r="D784" s="72"/>
      <c r="E784" s="143"/>
      <c r="F784" s="71"/>
      <c r="G784" s="143"/>
      <c r="H784" s="71"/>
      <c r="I784" s="143"/>
      <c r="J784" s="71"/>
      <c r="K784" s="71"/>
      <c r="L784" s="71"/>
      <c r="M784" s="72"/>
      <c r="N784" s="198"/>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201"/>
      <c r="AQ784" s="72"/>
      <c r="AR784" s="201"/>
      <c r="AS784" s="72"/>
      <c r="AT784" s="226"/>
      <c r="AU784" s="72"/>
      <c r="AV784" s="230"/>
      <c r="AW784" s="71"/>
      <c r="AX784" s="72"/>
      <c r="AY784" s="201"/>
      <c r="AZ784" s="71"/>
      <c r="BA784" s="227"/>
      <c r="BB784" s="72"/>
      <c r="BC784" s="178"/>
    </row>
    <row r="785" ht="16.5" customHeight="1" outlineLevel="1">
      <c r="A785" s="178"/>
      <c r="B785" s="141"/>
      <c r="C785" s="142"/>
      <c r="D785" s="72"/>
      <c r="E785" s="143"/>
      <c r="F785" s="71"/>
      <c r="G785" s="143"/>
      <c r="H785" s="71"/>
      <c r="I785" s="143"/>
      <c r="J785" s="71"/>
      <c r="K785" s="71"/>
      <c r="L785" s="71"/>
      <c r="M785" s="72"/>
      <c r="N785" s="198"/>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201"/>
      <c r="AQ785" s="72"/>
      <c r="AR785" s="201"/>
      <c r="AS785" s="72"/>
      <c r="AT785" s="226"/>
      <c r="AU785" s="72"/>
      <c r="AV785" s="230"/>
      <c r="AW785" s="71"/>
      <c r="AX785" s="72"/>
      <c r="AY785" s="201"/>
      <c r="AZ785" s="71"/>
      <c r="BA785" s="227"/>
      <c r="BB785" s="72"/>
      <c r="BC785" s="178"/>
    </row>
    <row r="786" ht="16.5" customHeight="1" outlineLevel="1">
      <c r="A786" s="178"/>
      <c r="B786" s="141"/>
      <c r="C786" s="142"/>
      <c r="D786" s="72"/>
      <c r="E786" s="143"/>
      <c r="F786" s="71"/>
      <c r="G786" s="143"/>
      <c r="H786" s="71"/>
      <c r="I786" s="143"/>
      <c r="J786" s="71"/>
      <c r="K786" s="71"/>
      <c r="L786" s="71"/>
      <c r="M786" s="72"/>
      <c r="N786" s="198"/>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201"/>
      <c r="AQ786" s="72"/>
      <c r="AR786" s="201"/>
      <c r="AS786" s="72"/>
      <c r="AT786" s="226"/>
      <c r="AU786" s="72"/>
      <c r="AV786" s="230"/>
      <c r="AW786" s="71"/>
      <c r="AX786" s="72"/>
      <c r="AY786" s="201"/>
      <c r="AZ786" s="71"/>
      <c r="BA786" s="227"/>
      <c r="BB786" s="72"/>
      <c r="BC786" s="178"/>
    </row>
    <row r="787" ht="16.5" customHeight="1" outlineLevel="1">
      <c r="A787" s="178"/>
      <c r="B787" s="141"/>
      <c r="C787" s="142"/>
      <c r="D787" s="72"/>
      <c r="E787" s="143"/>
      <c r="F787" s="71"/>
      <c r="G787" s="143"/>
      <c r="H787" s="71"/>
      <c r="I787" s="143"/>
      <c r="J787" s="71"/>
      <c r="K787" s="71"/>
      <c r="L787" s="71"/>
      <c r="M787" s="72"/>
      <c r="N787" s="198"/>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201"/>
      <c r="AQ787" s="72"/>
      <c r="AR787" s="201"/>
      <c r="AS787" s="72"/>
      <c r="AT787" s="226"/>
      <c r="AU787" s="72"/>
      <c r="AV787" s="230"/>
      <c r="AW787" s="71"/>
      <c r="AX787" s="72"/>
      <c r="AY787" s="201"/>
      <c r="AZ787" s="71"/>
      <c r="BA787" s="227"/>
      <c r="BB787" s="72"/>
      <c r="BC787" s="178"/>
    </row>
    <row r="788" ht="16.5" customHeight="1" outlineLevel="1">
      <c r="A788" s="178"/>
      <c r="B788" s="141"/>
      <c r="C788" s="142"/>
      <c r="D788" s="72"/>
      <c r="E788" s="143"/>
      <c r="F788" s="71"/>
      <c r="G788" s="143"/>
      <c r="H788" s="71"/>
      <c r="I788" s="143"/>
      <c r="J788" s="71"/>
      <c r="K788" s="71"/>
      <c r="L788" s="71"/>
      <c r="M788" s="72"/>
      <c r="N788" s="198"/>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201"/>
      <c r="AQ788" s="72"/>
      <c r="AR788" s="201"/>
      <c r="AS788" s="72"/>
      <c r="AT788" s="226"/>
      <c r="AU788" s="72"/>
      <c r="AV788" s="230"/>
      <c r="AW788" s="71"/>
      <c r="AX788" s="72"/>
      <c r="AY788" s="201"/>
      <c r="AZ788" s="71"/>
      <c r="BA788" s="227"/>
      <c r="BB788" s="72"/>
      <c r="BC788" s="178"/>
    </row>
    <row r="789" ht="16.5" customHeight="1" outlineLevel="1">
      <c r="A789" s="178"/>
      <c r="B789" s="141"/>
      <c r="C789" s="142"/>
      <c r="D789" s="72"/>
      <c r="E789" s="143"/>
      <c r="F789" s="71"/>
      <c r="G789" s="143"/>
      <c r="H789" s="71"/>
      <c r="I789" s="143"/>
      <c r="J789" s="71"/>
      <c r="K789" s="71"/>
      <c r="L789" s="71"/>
      <c r="M789" s="72"/>
      <c r="N789" s="198"/>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201"/>
      <c r="AQ789" s="72"/>
      <c r="AR789" s="201"/>
      <c r="AS789" s="72"/>
      <c r="AT789" s="226"/>
      <c r="AU789" s="72"/>
      <c r="AV789" s="230"/>
      <c r="AW789" s="71"/>
      <c r="AX789" s="72"/>
      <c r="AY789" s="201"/>
      <c r="AZ789" s="71"/>
      <c r="BA789" s="227"/>
      <c r="BB789" s="72"/>
      <c r="BC789" s="178"/>
    </row>
    <row r="790" ht="16.5" customHeight="1" outlineLevel="1">
      <c r="A790" s="178"/>
      <c r="B790" s="141"/>
      <c r="C790" s="142"/>
      <c r="D790" s="72"/>
      <c r="E790" s="143"/>
      <c r="F790" s="71"/>
      <c r="G790" s="143"/>
      <c r="H790" s="71"/>
      <c r="I790" s="143"/>
      <c r="J790" s="71"/>
      <c r="K790" s="71"/>
      <c r="L790" s="71"/>
      <c r="M790" s="72"/>
      <c r="N790" s="198"/>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201"/>
      <c r="AQ790" s="72"/>
      <c r="AR790" s="201"/>
      <c r="AS790" s="72"/>
      <c r="AT790" s="226"/>
      <c r="AU790" s="72"/>
      <c r="AV790" s="230"/>
      <c r="AW790" s="71"/>
      <c r="AX790" s="72"/>
      <c r="AY790" s="201"/>
      <c r="AZ790" s="71"/>
      <c r="BA790" s="227"/>
      <c r="BB790" s="72"/>
      <c r="BC790" s="178"/>
    </row>
    <row r="791" ht="16.5" customHeight="1" outlineLevel="1">
      <c r="A791" s="178"/>
      <c r="B791" s="141"/>
      <c r="C791" s="142"/>
      <c r="D791" s="72"/>
      <c r="E791" s="143"/>
      <c r="F791" s="71"/>
      <c r="G791" s="143"/>
      <c r="H791" s="71"/>
      <c r="I791" s="143"/>
      <c r="J791" s="71"/>
      <c r="K791" s="71"/>
      <c r="L791" s="71"/>
      <c r="M791" s="72"/>
      <c r="N791" s="198"/>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201"/>
      <c r="AQ791" s="72"/>
      <c r="AR791" s="201"/>
      <c r="AS791" s="72"/>
      <c r="AT791" s="226"/>
      <c r="AU791" s="72"/>
      <c r="AV791" s="230"/>
      <c r="AW791" s="71"/>
      <c r="AX791" s="72"/>
      <c r="AY791" s="201"/>
      <c r="AZ791" s="71"/>
      <c r="BA791" s="227"/>
      <c r="BB791" s="72"/>
      <c r="BC791" s="178"/>
    </row>
    <row r="792" ht="16.5" customHeight="1" outlineLevel="1">
      <c r="A792" s="178"/>
      <c r="B792" s="141"/>
      <c r="C792" s="142"/>
      <c r="D792" s="72"/>
      <c r="E792" s="143"/>
      <c r="F792" s="71"/>
      <c r="G792" s="143"/>
      <c r="H792" s="71"/>
      <c r="I792" s="143"/>
      <c r="J792" s="71"/>
      <c r="K792" s="71"/>
      <c r="L792" s="71"/>
      <c r="M792" s="72"/>
      <c r="N792" s="198"/>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201"/>
      <c r="AQ792" s="72"/>
      <c r="AR792" s="201"/>
      <c r="AS792" s="72"/>
      <c r="AT792" s="226"/>
      <c r="AU792" s="72"/>
      <c r="AV792" s="230"/>
      <c r="AW792" s="71"/>
      <c r="AX792" s="72"/>
      <c r="AY792" s="201"/>
      <c r="AZ792" s="71"/>
      <c r="BA792" s="227"/>
      <c r="BB792" s="72"/>
      <c r="BC792" s="178"/>
    </row>
    <row r="793" ht="16.5" customHeight="1" outlineLevel="1">
      <c r="A793" s="178"/>
      <c r="B793" s="141"/>
      <c r="C793" s="142"/>
      <c r="D793" s="72"/>
      <c r="E793" s="143"/>
      <c r="F793" s="71"/>
      <c r="G793" s="143"/>
      <c r="H793" s="71"/>
      <c r="I793" s="143"/>
      <c r="J793" s="71"/>
      <c r="K793" s="71"/>
      <c r="L793" s="71"/>
      <c r="M793" s="72"/>
      <c r="N793" s="198"/>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201"/>
      <c r="AQ793" s="72"/>
      <c r="AR793" s="201"/>
      <c r="AS793" s="72"/>
      <c r="AT793" s="226"/>
      <c r="AU793" s="72"/>
      <c r="AV793" s="230"/>
      <c r="AW793" s="71"/>
      <c r="AX793" s="72"/>
      <c r="AY793" s="201"/>
      <c r="AZ793" s="71"/>
      <c r="BA793" s="227"/>
      <c r="BB793" s="72"/>
      <c r="BC793" s="178"/>
    </row>
    <row r="794" ht="16.5" customHeight="1" outlineLevel="1">
      <c r="A794" s="178"/>
      <c r="B794" s="141"/>
      <c r="C794" s="142"/>
      <c r="D794" s="72"/>
      <c r="E794" s="143"/>
      <c r="F794" s="71"/>
      <c r="G794" s="143"/>
      <c r="H794" s="71"/>
      <c r="I794" s="143"/>
      <c r="J794" s="71"/>
      <c r="K794" s="71"/>
      <c r="L794" s="71"/>
      <c r="M794" s="72"/>
      <c r="N794" s="198"/>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201"/>
      <c r="AQ794" s="72"/>
      <c r="AR794" s="201"/>
      <c r="AS794" s="72"/>
      <c r="AT794" s="226"/>
      <c r="AU794" s="72"/>
      <c r="AV794" s="230"/>
      <c r="AW794" s="71"/>
      <c r="AX794" s="72"/>
      <c r="AY794" s="201"/>
      <c r="AZ794" s="71"/>
      <c r="BA794" s="227"/>
      <c r="BB794" s="72"/>
      <c r="BC794" s="178"/>
    </row>
    <row r="795" ht="16.5" customHeight="1" outlineLevel="1">
      <c r="A795" s="178"/>
      <c r="B795" s="141"/>
      <c r="C795" s="142"/>
      <c r="D795" s="72"/>
      <c r="E795" s="143"/>
      <c r="F795" s="71"/>
      <c r="G795" s="143"/>
      <c r="H795" s="71"/>
      <c r="I795" s="143"/>
      <c r="J795" s="71"/>
      <c r="K795" s="71"/>
      <c r="L795" s="71"/>
      <c r="M795" s="72"/>
      <c r="N795" s="198"/>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201"/>
      <c r="AQ795" s="72"/>
      <c r="AR795" s="201"/>
      <c r="AS795" s="72"/>
      <c r="AT795" s="226"/>
      <c r="AU795" s="72"/>
      <c r="AV795" s="230"/>
      <c r="AW795" s="71"/>
      <c r="AX795" s="72"/>
      <c r="AY795" s="201"/>
      <c r="AZ795" s="71"/>
      <c r="BA795" s="227"/>
      <c r="BB795" s="72"/>
      <c r="BC795" s="178"/>
    </row>
    <row r="796" ht="16.5" customHeight="1" outlineLevel="1">
      <c r="A796" s="178"/>
      <c r="B796" s="141"/>
      <c r="C796" s="142"/>
      <c r="D796" s="72"/>
      <c r="E796" s="143"/>
      <c r="F796" s="71"/>
      <c r="G796" s="143"/>
      <c r="H796" s="71"/>
      <c r="I796" s="143"/>
      <c r="J796" s="71"/>
      <c r="K796" s="71"/>
      <c r="L796" s="71"/>
      <c r="M796" s="72"/>
      <c r="N796" s="198"/>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201"/>
      <c r="AQ796" s="72"/>
      <c r="AR796" s="201"/>
      <c r="AS796" s="72"/>
      <c r="AT796" s="226"/>
      <c r="AU796" s="72"/>
      <c r="AV796" s="230"/>
      <c r="AW796" s="71"/>
      <c r="AX796" s="72"/>
      <c r="AY796" s="201"/>
      <c r="AZ796" s="71"/>
      <c r="BA796" s="227"/>
      <c r="BB796" s="72"/>
      <c r="BC796" s="178"/>
    </row>
    <row r="797" ht="16.5" customHeight="1" outlineLevel="1">
      <c r="A797" s="178"/>
      <c r="B797" s="141"/>
      <c r="C797" s="142"/>
      <c r="D797" s="72"/>
      <c r="E797" s="143"/>
      <c r="F797" s="71"/>
      <c r="G797" s="143"/>
      <c r="H797" s="71"/>
      <c r="I797" s="143"/>
      <c r="J797" s="71"/>
      <c r="K797" s="71"/>
      <c r="L797" s="71"/>
      <c r="M797" s="72"/>
      <c r="N797" s="198"/>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201"/>
      <c r="AQ797" s="72"/>
      <c r="AR797" s="201"/>
      <c r="AS797" s="72"/>
      <c r="AT797" s="226"/>
      <c r="AU797" s="72"/>
      <c r="AV797" s="230"/>
      <c r="AW797" s="71"/>
      <c r="AX797" s="72"/>
      <c r="AY797" s="201"/>
      <c r="AZ797" s="71"/>
      <c r="BA797" s="227"/>
      <c r="BB797" s="72"/>
      <c r="BC797" s="178"/>
    </row>
    <row r="798" ht="16.5" customHeight="1" outlineLevel="1">
      <c r="A798" s="178"/>
      <c r="B798" s="141"/>
      <c r="C798" s="142"/>
      <c r="D798" s="72"/>
      <c r="E798" s="143"/>
      <c r="F798" s="71"/>
      <c r="G798" s="143"/>
      <c r="H798" s="71"/>
      <c r="I798" s="143"/>
      <c r="J798" s="71"/>
      <c r="K798" s="71"/>
      <c r="L798" s="71"/>
      <c r="M798" s="72"/>
      <c r="N798" s="198"/>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201"/>
      <c r="AQ798" s="72"/>
      <c r="AR798" s="201"/>
      <c r="AS798" s="72"/>
      <c r="AT798" s="226"/>
      <c r="AU798" s="72"/>
      <c r="AV798" s="230"/>
      <c r="AW798" s="71"/>
      <c r="AX798" s="72"/>
      <c r="AY798" s="201"/>
      <c r="AZ798" s="71"/>
      <c r="BA798" s="227"/>
      <c r="BB798" s="72"/>
      <c r="BC798" s="178"/>
    </row>
    <row r="799" ht="16.5" customHeight="1" outlineLevel="1">
      <c r="A799" s="178"/>
      <c r="B799" s="141"/>
      <c r="C799" s="142"/>
      <c r="D799" s="72"/>
      <c r="E799" s="143"/>
      <c r="F799" s="71"/>
      <c r="G799" s="143"/>
      <c r="H799" s="71"/>
      <c r="I799" s="143"/>
      <c r="J799" s="71"/>
      <c r="K799" s="71"/>
      <c r="L799" s="71"/>
      <c r="M799" s="72"/>
      <c r="N799" s="198"/>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201"/>
      <c r="AQ799" s="72"/>
      <c r="AR799" s="201"/>
      <c r="AS799" s="72"/>
      <c r="AT799" s="226"/>
      <c r="AU799" s="72"/>
      <c r="AV799" s="230"/>
      <c r="AW799" s="71"/>
      <c r="AX799" s="72"/>
      <c r="AY799" s="201"/>
      <c r="AZ799" s="71"/>
      <c r="BA799" s="227"/>
      <c r="BB799" s="72"/>
      <c r="BC799" s="178"/>
    </row>
    <row r="800" ht="16.5" customHeight="1" outlineLevel="1">
      <c r="A800" s="178"/>
      <c r="B800" s="141"/>
      <c r="C800" s="142"/>
      <c r="D800" s="72"/>
      <c r="E800" s="143"/>
      <c r="F800" s="71"/>
      <c r="G800" s="143"/>
      <c r="H800" s="71"/>
      <c r="I800" s="143"/>
      <c r="J800" s="71"/>
      <c r="K800" s="71"/>
      <c r="L800" s="71"/>
      <c r="M800" s="72"/>
      <c r="N800" s="198"/>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201"/>
      <c r="AQ800" s="72"/>
      <c r="AR800" s="201"/>
      <c r="AS800" s="72"/>
      <c r="AT800" s="226"/>
      <c r="AU800" s="72"/>
      <c r="AV800" s="230"/>
      <c r="AW800" s="71"/>
      <c r="AX800" s="72"/>
      <c r="AY800" s="201"/>
      <c r="AZ800" s="71"/>
      <c r="BA800" s="227"/>
      <c r="BB800" s="72"/>
      <c r="BC800" s="178"/>
    </row>
    <row r="801" ht="16.5" customHeight="1" outlineLevel="1">
      <c r="A801" s="178"/>
      <c r="B801" s="141"/>
      <c r="C801" s="142"/>
      <c r="D801" s="72"/>
      <c r="E801" s="143"/>
      <c r="F801" s="71"/>
      <c r="G801" s="143"/>
      <c r="H801" s="71"/>
      <c r="I801" s="143"/>
      <c r="J801" s="71"/>
      <c r="K801" s="71"/>
      <c r="L801" s="71"/>
      <c r="M801" s="72"/>
      <c r="N801" s="198"/>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201"/>
      <c r="AQ801" s="72"/>
      <c r="AR801" s="201"/>
      <c r="AS801" s="72"/>
      <c r="AT801" s="226"/>
      <c r="AU801" s="72"/>
      <c r="AV801" s="230"/>
      <c r="AW801" s="71"/>
      <c r="AX801" s="72"/>
      <c r="AY801" s="201"/>
      <c r="AZ801" s="71"/>
      <c r="BA801" s="227"/>
      <c r="BB801" s="72"/>
      <c r="BC801" s="178"/>
    </row>
    <row r="802" ht="16.5" customHeight="1" outlineLevel="1">
      <c r="A802" s="178"/>
      <c r="B802" s="141"/>
      <c r="C802" s="142"/>
      <c r="D802" s="72"/>
      <c r="E802" s="143"/>
      <c r="F802" s="71"/>
      <c r="G802" s="143"/>
      <c r="H802" s="71"/>
      <c r="I802" s="143"/>
      <c r="J802" s="71"/>
      <c r="K802" s="71"/>
      <c r="L802" s="71"/>
      <c r="M802" s="72"/>
      <c r="N802" s="198"/>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201"/>
      <c r="AQ802" s="72"/>
      <c r="AR802" s="201"/>
      <c r="AS802" s="72"/>
      <c r="AT802" s="226"/>
      <c r="AU802" s="72"/>
      <c r="AV802" s="230"/>
      <c r="AW802" s="71"/>
      <c r="AX802" s="72"/>
      <c r="AY802" s="201"/>
      <c r="AZ802" s="71"/>
      <c r="BA802" s="231"/>
      <c r="BB802" s="72"/>
      <c r="BC802" s="178"/>
    </row>
    <row r="803" ht="16.5" customHeight="1" outlineLevel="1">
      <c r="A803" s="178"/>
      <c r="B803" s="141"/>
      <c r="C803" s="142"/>
      <c r="D803" s="72"/>
      <c r="E803" s="143"/>
      <c r="F803" s="71"/>
      <c r="G803" s="143"/>
      <c r="H803" s="71"/>
      <c r="I803" s="143"/>
      <c r="J803" s="71"/>
      <c r="K803" s="71"/>
      <c r="L803" s="71"/>
      <c r="M803" s="72"/>
      <c r="N803" s="198"/>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201"/>
      <c r="AQ803" s="72"/>
      <c r="AR803" s="201"/>
      <c r="AS803" s="72"/>
      <c r="AT803" s="226"/>
      <c r="AU803" s="72"/>
      <c r="AV803" s="230"/>
      <c r="AW803" s="71"/>
      <c r="AX803" s="72"/>
      <c r="AY803" s="201"/>
      <c r="AZ803" s="71"/>
      <c r="BA803" s="231"/>
      <c r="BB803" s="72"/>
      <c r="BC803" s="178"/>
    </row>
    <row r="804" ht="16.5" customHeight="1" outlineLevel="1">
      <c r="A804" s="178"/>
      <c r="B804" s="141"/>
      <c r="C804" s="142"/>
      <c r="D804" s="72"/>
      <c r="E804" s="143"/>
      <c r="F804" s="71"/>
      <c r="G804" s="143"/>
      <c r="H804" s="71"/>
      <c r="I804" s="143"/>
      <c r="J804" s="71"/>
      <c r="K804" s="71"/>
      <c r="L804" s="71"/>
      <c r="M804" s="72"/>
      <c r="N804" s="198"/>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201"/>
      <c r="AQ804" s="72"/>
      <c r="AR804" s="201"/>
      <c r="AS804" s="72"/>
      <c r="AT804" s="226"/>
      <c r="AU804" s="72"/>
      <c r="AV804" s="230"/>
      <c r="AW804" s="71"/>
      <c r="AX804" s="72"/>
      <c r="AY804" s="201"/>
      <c r="AZ804" s="71"/>
      <c r="BA804" s="231"/>
      <c r="BB804" s="72"/>
      <c r="BC804" s="178"/>
    </row>
    <row r="805" ht="16.5" customHeight="1" outlineLevel="1">
      <c r="A805" s="178"/>
      <c r="B805" s="141"/>
      <c r="C805" s="142"/>
      <c r="D805" s="72"/>
      <c r="E805" s="143"/>
      <c r="F805" s="71"/>
      <c r="G805" s="143"/>
      <c r="H805" s="71"/>
      <c r="I805" s="143"/>
      <c r="J805" s="71"/>
      <c r="K805" s="71"/>
      <c r="L805" s="71"/>
      <c r="M805" s="72"/>
      <c r="N805" s="198"/>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201"/>
      <c r="AQ805" s="72"/>
      <c r="AR805" s="201"/>
      <c r="AS805" s="72"/>
      <c r="AT805" s="226"/>
      <c r="AU805" s="72"/>
      <c r="AV805" s="230"/>
      <c r="AW805" s="71"/>
      <c r="AX805" s="72"/>
      <c r="AY805" s="201"/>
      <c r="AZ805" s="71"/>
      <c r="BA805" s="231"/>
      <c r="BB805" s="72"/>
      <c r="BC805" s="178"/>
    </row>
    <row r="806" ht="16.5" customHeight="1" outlineLevel="1">
      <c r="A806" s="178"/>
      <c r="B806" s="141"/>
      <c r="C806" s="142"/>
      <c r="D806" s="72"/>
      <c r="E806" s="143"/>
      <c r="F806" s="71"/>
      <c r="G806" s="143"/>
      <c r="H806" s="71"/>
      <c r="I806" s="143"/>
      <c r="J806" s="71"/>
      <c r="K806" s="71"/>
      <c r="L806" s="71"/>
      <c r="M806" s="72"/>
      <c r="N806" s="198"/>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201"/>
      <c r="AQ806" s="72"/>
      <c r="AR806" s="201"/>
      <c r="AS806" s="72"/>
      <c r="AT806" s="226"/>
      <c r="AU806" s="72"/>
      <c r="AV806" s="230"/>
      <c r="AW806" s="71"/>
      <c r="AX806" s="72"/>
      <c r="AY806" s="201"/>
      <c r="AZ806" s="71"/>
      <c r="BA806" s="231"/>
      <c r="BB806" s="72"/>
      <c r="BC806" s="178"/>
    </row>
    <row r="807" ht="16.5" customHeight="1" outlineLevel="1">
      <c r="A807" s="178"/>
      <c r="B807" s="141"/>
      <c r="C807" s="142"/>
      <c r="D807" s="72"/>
      <c r="E807" s="143"/>
      <c r="F807" s="71"/>
      <c r="G807" s="143"/>
      <c r="H807" s="71"/>
      <c r="I807" s="143"/>
      <c r="J807" s="71"/>
      <c r="K807" s="71"/>
      <c r="L807" s="71"/>
      <c r="M807" s="72"/>
      <c r="N807" s="198"/>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201"/>
      <c r="AQ807" s="72"/>
      <c r="AR807" s="201"/>
      <c r="AS807" s="72"/>
      <c r="AT807" s="226"/>
      <c r="AU807" s="72"/>
      <c r="AV807" s="230"/>
      <c r="AW807" s="71"/>
      <c r="AX807" s="72"/>
      <c r="AY807" s="201"/>
      <c r="AZ807" s="71"/>
      <c r="BA807" s="231"/>
      <c r="BB807" s="72"/>
      <c r="BC807" s="178"/>
    </row>
    <row r="808" ht="16.5" customHeight="1" outlineLevel="1">
      <c r="A808" s="178"/>
      <c r="B808" s="141"/>
      <c r="C808" s="142"/>
      <c r="D808" s="72"/>
      <c r="E808" s="143"/>
      <c r="F808" s="71"/>
      <c r="G808" s="143"/>
      <c r="H808" s="71"/>
      <c r="I808" s="143"/>
      <c r="J808" s="71"/>
      <c r="K808" s="71"/>
      <c r="L808" s="71"/>
      <c r="M808" s="72"/>
      <c r="N808" s="198"/>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201"/>
      <c r="AQ808" s="72"/>
      <c r="AR808" s="201"/>
      <c r="AS808" s="72"/>
      <c r="AT808" s="226"/>
      <c r="AU808" s="72"/>
      <c r="AV808" s="230"/>
      <c r="AW808" s="71"/>
      <c r="AX808" s="72"/>
      <c r="AY808" s="201"/>
      <c r="AZ808" s="71"/>
      <c r="BA808" s="231"/>
      <c r="BB808" s="72"/>
      <c r="BC808" s="178"/>
    </row>
    <row r="809" ht="16.5" customHeight="1" outlineLevel="1">
      <c r="A809" s="178"/>
      <c r="B809" s="141"/>
      <c r="C809" s="142"/>
      <c r="D809" s="72"/>
      <c r="E809" s="143"/>
      <c r="F809" s="71"/>
      <c r="G809" s="143"/>
      <c r="H809" s="71"/>
      <c r="I809" s="143"/>
      <c r="J809" s="71"/>
      <c r="K809" s="71"/>
      <c r="L809" s="71"/>
      <c r="M809" s="72"/>
      <c r="N809" s="198"/>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201"/>
      <c r="AQ809" s="72"/>
      <c r="AR809" s="201"/>
      <c r="AS809" s="72"/>
      <c r="AT809" s="226"/>
      <c r="AU809" s="72"/>
      <c r="AV809" s="230"/>
      <c r="AW809" s="71"/>
      <c r="AX809" s="72"/>
      <c r="AY809" s="201"/>
      <c r="AZ809" s="71"/>
      <c r="BA809" s="231"/>
      <c r="BB809" s="72"/>
      <c r="BC809" s="178"/>
    </row>
    <row r="810" ht="16.5" customHeight="1" outlineLevel="1">
      <c r="A810" s="178"/>
      <c r="B810" s="141"/>
      <c r="C810" s="142"/>
      <c r="D810" s="72"/>
      <c r="E810" s="143"/>
      <c r="F810" s="71"/>
      <c r="G810" s="143"/>
      <c r="H810" s="71"/>
      <c r="I810" s="143"/>
      <c r="J810" s="71"/>
      <c r="K810" s="71"/>
      <c r="L810" s="71"/>
      <c r="M810" s="72"/>
      <c r="N810" s="198"/>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201"/>
      <c r="AQ810" s="72"/>
      <c r="AR810" s="201"/>
      <c r="AS810" s="72"/>
      <c r="AT810" s="226"/>
      <c r="AU810" s="72"/>
      <c r="AV810" s="230"/>
      <c r="AW810" s="71"/>
      <c r="AX810" s="72"/>
      <c r="AY810" s="201"/>
      <c r="AZ810" s="71"/>
      <c r="BA810" s="231"/>
      <c r="BB810" s="72"/>
      <c r="BC810" s="178"/>
    </row>
    <row r="811" ht="16.5" customHeight="1" outlineLevel="1">
      <c r="A811" s="178"/>
      <c r="B811" s="141"/>
      <c r="C811" s="142"/>
      <c r="D811" s="72"/>
      <c r="E811" s="143"/>
      <c r="F811" s="71"/>
      <c r="G811" s="143"/>
      <c r="H811" s="71"/>
      <c r="I811" s="143"/>
      <c r="J811" s="71"/>
      <c r="K811" s="71"/>
      <c r="L811" s="71"/>
      <c r="M811" s="72"/>
      <c r="N811" s="198"/>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201"/>
      <c r="AQ811" s="72"/>
      <c r="AR811" s="201"/>
      <c r="AS811" s="72"/>
      <c r="AT811" s="226"/>
      <c r="AU811" s="72"/>
      <c r="AV811" s="230"/>
      <c r="AW811" s="71"/>
      <c r="AX811" s="72"/>
      <c r="AY811" s="201"/>
      <c r="AZ811" s="71"/>
      <c r="BA811" s="231"/>
      <c r="BB811" s="72"/>
      <c r="BC811" s="178"/>
    </row>
    <row r="812" ht="16.5" customHeight="1">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c r="AD812" s="178"/>
      <c r="AE812" s="178"/>
      <c r="AF812" s="178"/>
      <c r="AG812" s="178"/>
      <c r="AH812" s="178"/>
      <c r="AI812" s="178"/>
      <c r="AJ812" s="178"/>
      <c r="AK812" s="178"/>
      <c r="AL812" s="178"/>
      <c r="AM812" s="178"/>
      <c r="AN812" s="178"/>
      <c r="AO812" s="178"/>
      <c r="AP812" s="178"/>
      <c r="AQ812" s="178"/>
      <c r="AR812" s="178"/>
      <c r="AS812" s="178"/>
      <c r="AT812" s="178"/>
      <c r="AU812" s="178"/>
      <c r="AV812" s="178"/>
      <c r="AW812" s="178"/>
      <c r="AX812" s="178"/>
      <c r="AY812" s="178"/>
      <c r="AZ812" s="178"/>
      <c r="BA812" s="178"/>
      <c r="BB812" s="178"/>
      <c r="BC812" s="178"/>
    </row>
    <row r="813" ht="16.5" customHeight="1">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c r="AD813" s="178"/>
      <c r="AE813" s="178"/>
      <c r="AF813" s="178"/>
      <c r="AG813" s="178"/>
      <c r="AH813" s="178"/>
      <c r="AI813" s="178"/>
      <c r="AJ813" s="178"/>
      <c r="AK813" s="178"/>
      <c r="AL813" s="178"/>
      <c r="AM813" s="178"/>
      <c r="AN813" s="178"/>
      <c r="AO813" s="178"/>
      <c r="AP813" s="178"/>
      <c r="AQ813" s="178"/>
      <c r="AR813" s="178"/>
      <c r="AS813" s="178"/>
      <c r="AT813" s="178"/>
      <c r="AU813" s="178"/>
      <c r="AV813" s="178"/>
      <c r="AW813" s="178"/>
      <c r="AX813" s="178"/>
      <c r="AY813" s="178"/>
      <c r="AZ813" s="178"/>
      <c r="BA813" s="178"/>
      <c r="BB813" s="178"/>
      <c r="BC813" s="178"/>
    </row>
    <row r="814" ht="16.5" customHeight="1">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c r="AD814" s="178"/>
      <c r="AE814" s="178"/>
      <c r="AF814" s="178"/>
      <c r="AG814" s="178"/>
      <c r="AH814" s="178"/>
      <c r="AI814" s="178"/>
      <c r="AJ814" s="178"/>
      <c r="AK814" s="178"/>
      <c r="AL814" s="178"/>
      <c r="AM814" s="178"/>
      <c r="AN814" s="178"/>
      <c r="AO814" s="178"/>
      <c r="AP814" s="178"/>
      <c r="AQ814" s="178"/>
      <c r="AR814" s="178"/>
      <c r="AS814" s="178"/>
      <c r="AT814" s="178"/>
      <c r="AU814" s="178"/>
      <c r="AV814" s="178"/>
      <c r="AW814" s="178"/>
      <c r="AX814" s="178"/>
      <c r="AY814" s="178"/>
      <c r="AZ814" s="178"/>
      <c r="BA814" s="178"/>
      <c r="BB814" s="178"/>
      <c r="BC814" s="178"/>
    </row>
    <row r="815" ht="16.5" customHeight="1">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c r="AD815" s="178"/>
      <c r="AE815" s="178"/>
      <c r="AF815" s="178"/>
      <c r="AG815" s="178"/>
      <c r="AH815" s="178"/>
      <c r="AI815" s="178"/>
      <c r="AJ815" s="178"/>
      <c r="AK815" s="178"/>
      <c r="AL815" s="178"/>
      <c r="AM815" s="178"/>
      <c r="AN815" s="178"/>
      <c r="AO815" s="178"/>
      <c r="AP815" s="178"/>
      <c r="AQ815" s="178"/>
      <c r="AR815" s="178"/>
      <c r="AS815" s="178"/>
      <c r="AT815" s="178"/>
      <c r="AU815" s="178"/>
      <c r="AV815" s="178"/>
      <c r="AW815" s="178"/>
      <c r="AX815" s="178"/>
      <c r="AY815" s="178"/>
      <c r="AZ815" s="178"/>
      <c r="BA815" s="178"/>
      <c r="BB815" s="178"/>
      <c r="BC815" s="178"/>
    </row>
    <row r="816" ht="16.5" customHeight="1">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c r="AD816" s="178"/>
      <c r="AE816" s="178"/>
      <c r="AF816" s="178"/>
      <c r="AG816" s="178"/>
      <c r="AH816" s="178"/>
      <c r="AI816" s="178"/>
      <c r="AJ816" s="178"/>
      <c r="AK816" s="178"/>
      <c r="AL816" s="178"/>
      <c r="AM816" s="178"/>
      <c r="AN816" s="178"/>
      <c r="AO816" s="178"/>
      <c r="AP816" s="178"/>
      <c r="AQ816" s="178"/>
      <c r="AR816" s="178"/>
      <c r="AS816" s="178"/>
      <c r="AT816" s="178"/>
      <c r="AU816" s="178"/>
      <c r="AV816" s="178"/>
      <c r="AW816" s="178"/>
      <c r="AX816" s="178"/>
      <c r="AY816" s="178"/>
      <c r="AZ816" s="178"/>
      <c r="BA816" s="178"/>
      <c r="BB816" s="178"/>
      <c r="BC816" s="178"/>
    </row>
    <row r="817" ht="16.5" customHeight="1">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c r="AD817" s="178"/>
      <c r="AE817" s="178"/>
      <c r="AF817" s="178"/>
      <c r="AG817" s="178"/>
      <c r="AH817" s="178"/>
      <c r="AI817" s="178"/>
      <c r="AJ817" s="178"/>
      <c r="AK817" s="178"/>
      <c r="AL817" s="178"/>
      <c r="AM817" s="178"/>
      <c r="AN817" s="178"/>
      <c r="AO817" s="178"/>
      <c r="AP817" s="178"/>
      <c r="AQ817" s="178"/>
      <c r="AR817" s="178"/>
      <c r="AS817" s="178"/>
      <c r="AT817" s="178"/>
      <c r="AU817" s="178"/>
      <c r="AV817" s="178"/>
      <c r="AW817" s="178"/>
      <c r="AX817" s="178"/>
      <c r="AY817" s="178"/>
      <c r="AZ817" s="178"/>
      <c r="BA817" s="178"/>
      <c r="BB817" s="178"/>
      <c r="BC817" s="178"/>
    </row>
    <row r="818" ht="16.5" customHeight="1">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c r="AD818" s="178"/>
      <c r="AE818" s="178"/>
      <c r="AF818" s="178"/>
      <c r="AG818" s="178"/>
      <c r="AH818" s="178"/>
      <c r="AI818" s="178"/>
      <c r="AJ818" s="178"/>
      <c r="AK818" s="178"/>
      <c r="AL818" s="178"/>
      <c r="AM818" s="178"/>
      <c r="AN818" s="178"/>
      <c r="AO818" s="178"/>
      <c r="AP818" s="178"/>
      <c r="AQ818" s="178"/>
      <c r="AR818" s="178"/>
      <c r="AS818" s="178"/>
      <c r="AT818" s="178"/>
      <c r="AU818" s="178"/>
      <c r="AV818" s="178"/>
      <c r="AW818" s="178"/>
      <c r="AX818" s="178"/>
      <c r="AY818" s="178"/>
      <c r="AZ818" s="178"/>
      <c r="BA818" s="178"/>
      <c r="BB818" s="178"/>
      <c r="BC818" s="178"/>
    </row>
    <row r="819" ht="16.5" customHeight="1">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c r="AD819" s="178"/>
      <c r="AE819" s="178"/>
      <c r="AF819" s="178"/>
      <c r="AG819" s="178"/>
      <c r="AH819" s="178"/>
      <c r="AI819" s="178"/>
      <c r="AJ819" s="178"/>
      <c r="AK819" s="178"/>
      <c r="AL819" s="178"/>
      <c r="AM819" s="178"/>
      <c r="AN819" s="178"/>
      <c r="AO819" s="178"/>
      <c r="AP819" s="178"/>
      <c r="AQ819" s="178"/>
      <c r="AR819" s="178"/>
      <c r="AS819" s="178"/>
      <c r="AT819" s="178"/>
      <c r="AU819" s="178"/>
      <c r="AV819" s="178"/>
      <c r="AW819" s="178"/>
      <c r="AX819" s="178"/>
      <c r="AY819" s="178"/>
      <c r="AZ819" s="178"/>
      <c r="BA819" s="178"/>
      <c r="BB819" s="178"/>
      <c r="BC819" s="178"/>
    </row>
    <row r="820" ht="16.5" customHeight="1">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c r="AD820" s="178"/>
      <c r="AE820" s="178"/>
      <c r="AF820" s="178"/>
      <c r="AG820" s="178"/>
      <c r="AH820" s="178"/>
      <c r="AI820" s="178"/>
      <c r="AJ820" s="178"/>
      <c r="AK820" s="178"/>
      <c r="AL820" s="178"/>
      <c r="AM820" s="178"/>
      <c r="AN820" s="178"/>
      <c r="AO820" s="178"/>
      <c r="AP820" s="178"/>
      <c r="AQ820" s="178"/>
      <c r="AR820" s="178"/>
      <c r="AS820" s="178"/>
      <c r="AT820" s="178"/>
      <c r="AU820" s="178"/>
      <c r="AV820" s="178"/>
      <c r="AW820" s="178"/>
      <c r="AX820" s="178"/>
      <c r="AY820" s="178"/>
      <c r="AZ820" s="178"/>
      <c r="BA820" s="178"/>
      <c r="BB820" s="178"/>
      <c r="BC820" s="178"/>
    </row>
    <row r="821" ht="16.5" customHeight="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c r="AD821" s="178"/>
      <c r="AE821" s="178"/>
      <c r="AF821" s="178"/>
      <c r="AG821" s="178"/>
      <c r="AH821" s="178"/>
      <c r="AI821" s="178"/>
      <c r="AJ821" s="178"/>
      <c r="AK821" s="178"/>
      <c r="AL821" s="178"/>
      <c r="AM821" s="178"/>
      <c r="AN821" s="178"/>
      <c r="AO821" s="178"/>
      <c r="AP821" s="178"/>
      <c r="AQ821" s="178"/>
      <c r="AR821" s="178"/>
      <c r="AS821" s="178"/>
      <c r="AT821" s="178"/>
      <c r="AU821" s="178"/>
      <c r="AV821" s="178"/>
      <c r="AW821" s="178"/>
      <c r="AX821" s="178"/>
      <c r="AY821" s="178"/>
      <c r="AZ821" s="178"/>
      <c r="BA821" s="178"/>
      <c r="BB821" s="178"/>
      <c r="BC821" s="178"/>
    </row>
    <row r="822" ht="16.5" customHeight="1">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c r="AD822" s="178"/>
      <c r="AE822" s="178"/>
      <c r="AF822" s="178"/>
      <c r="AG822" s="178"/>
      <c r="AH822" s="178"/>
      <c r="AI822" s="178"/>
      <c r="AJ822" s="178"/>
      <c r="AK822" s="178"/>
      <c r="AL822" s="178"/>
      <c r="AM822" s="178"/>
      <c r="AN822" s="178"/>
      <c r="AO822" s="178"/>
      <c r="AP822" s="178"/>
      <c r="AQ822" s="178"/>
      <c r="AR822" s="178"/>
      <c r="AS822" s="178"/>
      <c r="AT822" s="178"/>
      <c r="AU822" s="178"/>
      <c r="AV822" s="178"/>
      <c r="AW822" s="178"/>
      <c r="AX822" s="178"/>
      <c r="AY822" s="178"/>
      <c r="AZ822" s="178"/>
      <c r="BA822" s="178"/>
      <c r="BB822" s="178"/>
      <c r="BC822" s="178"/>
    </row>
    <row r="823" ht="16.5" customHeight="1">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c r="AD823" s="178"/>
      <c r="AE823" s="178"/>
      <c r="AF823" s="178"/>
      <c r="AG823" s="178"/>
      <c r="AH823" s="178"/>
      <c r="AI823" s="178"/>
      <c r="AJ823" s="178"/>
      <c r="AK823" s="178"/>
      <c r="AL823" s="178"/>
      <c r="AM823" s="178"/>
      <c r="AN823" s="178"/>
      <c r="AO823" s="178"/>
      <c r="AP823" s="178"/>
      <c r="AQ823" s="178"/>
      <c r="AR823" s="178"/>
      <c r="AS823" s="178"/>
      <c r="AT823" s="178"/>
      <c r="AU823" s="178"/>
      <c r="AV823" s="178"/>
      <c r="AW823" s="178"/>
      <c r="AX823" s="178"/>
      <c r="AY823" s="178"/>
      <c r="AZ823" s="178"/>
      <c r="BA823" s="178"/>
      <c r="BB823" s="178"/>
      <c r="BC823" s="178"/>
    </row>
    <row r="824" ht="16.5" customHeight="1">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c r="AD824" s="178"/>
      <c r="AE824" s="178"/>
      <c r="AF824" s="178"/>
      <c r="AG824" s="178"/>
      <c r="AH824" s="178"/>
      <c r="AI824" s="178"/>
      <c r="AJ824" s="178"/>
      <c r="AK824" s="178"/>
      <c r="AL824" s="178"/>
      <c r="AM824" s="178"/>
      <c r="AN824" s="178"/>
      <c r="AO824" s="178"/>
      <c r="AP824" s="178"/>
      <c r="AQ824" s="178"/>
      <c r="AR824" s="178"/>
      <c r="AS824" s="178"/>
      <c r="AT824" s="178"/>
      <c r="AU824" s="178"/>
      <c r="AV824" s="178"/>
      <c r="AW824" s="178"/>
      <c r="AX824" s="178"/>
      <c r="AY824" s="178"/>
      <c r="AZ824" s="178"/>
      <c r="BA824" s="178"/>
      <c r="BB824" s="178"/>
      <c r="BC824" s="178"/>
    </row>
    <row r="825" ht="16.5" customHeight="1">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c r="AD825" s="178"/>
      <c r="AE825" s="178"/>
      <c r="AF825" s="178"/>
      <c r="AG825" s="178"/>
      <c r="AH825" s="178"/>
      <c r="AI825" s="178"/>
      <c r="AJ825" s="178"/>
      <c r="AK825" s="178"/>
      <c r="AL825" s="178"/>
      <c r="AM825" s="178"/>
      <c r="AN825" s="178"/>
      <c r="AO825" s="178"/>
      <c r="AP825" s="178"/>
      <c r="AQ825" s="178"/>
      <c r="AR825" s="178"/>
      <c r="AS825" s="178"/>
      <c r="AT825" s="178"/>
      <c r="AU825" s="178"/>
      <c r="AV825" s="178"/>
      <c r="AW825" s="178"/>
      <c r="AX825" s="178"/>
      <c r="AY825" s="178"/>
      <c r="AZ825" s="178"/>
      <c r="BA825" s="178"/>
      <c r="BB825" s="178"/>
      <c r="BC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row>
  </sheetData>
  <mergeCells count="17606">
    <mergeCell ref="AL444:AM444"/>
    <mergeCell ref="AN444:AO444"/>
    <mergeCell ref="AP444:AQ444"/>
    <mergeCell ref="AR444:AS444"/>
    <mergeCell ref="AT444:AU444"/>
    <mergeCell ref="AV444:AX444"/>
    <mergeCell ref="AY444:AZ444"/>
    <mergeCell ref="BA444:BB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T445:U445"/>
    <mergeCell ref="V445:X445"/>
    <mergeCell ref="Y445:Z445"/>
    <mergeCell ref="AB445:AC445"/>
    <mergeCell ref="AD445:AE445"/>
    <mergeCell ref="AF445:AH445"/>
    <mergeCell ref="AI445:AK445"/>
    <mergeCell ref="AL445:AM445"/>
    <mergeCell ref="AN445:AO445"/>
    <mergeCell ref="AR445:AS445"/>
    <mergeCell ref="AT445:AU445"/>
    <mergeCell ref="AV445:AX445"/>
    <mergeCell ref="AY445:AZ445"/>
    <mergeCell ref="BA445:BB445"/>
    <mergeCell ref="C447:D447"/>
    <mergeCell ref="E447:F447"/>
    <mergeCell ref="G447:H447"/>
    <mergeCell ref="I447:M447"/>
    <mergeCell ref="N447:O447"/>
    <mergeCell ref="P447:Q447"/>
    <mergeCell ref="R447:S447"/>
    <mergeCell ref="AP447:AQ447"/>
    <mergeCell ref="AR447:AS447"/>
    <mergeCell ref="AT447:AU447"/>
    <mergeCell ref="AV447:AX447"/>
    <mergeCell ref="AY447:AZ447"/>
    <mergeCell ref="BA447:BB447"/>
    <mergeCell ref="AP445:AQ445"/>
    <mergeCell ref="AP446:AQ446"/>
    <mergeCell ref="AR446:AS446"/>
    <mergeCell ref="AT446:AU446"/>
    <mergeCell ref="AV446:AX446"/>
    <mergeCell ref="AY446:AZ446"/>
    <mergeCell ref="BA446:BB446"/>
    <mergeCell ref="AL450:AM450"/>
    <mergeCell ref="AN450:AO450"/>
    <mergeCell ref="T450:U450"/>
    <mergeCell ref="V450:X450"/>
    <mergeCell ref="Y450:Z450"/>
    <mergeCell ref="AB450:AC450"/>
    <mergeCell ref="AD450:AE450"/>
    <mergeCell ref="AF450:AH450"/>
    <mergeCell ref="AI450:AK450"/>
    <mergeCell ref="C445:D445"/>
    <mergeCell ref="E445:F445"/>
    <mergeCell ref="G445:H445"/>
    <mergeCell ref="I445:M445"/>
    <mergeCell ref="N445:O445"/>
    <mergeCell ref="P445:Q445"/>
    <mergeCell ref="R445:S445"/>
    <mergeCell ref="C446:D446"/>
    <mergeCell ref="E446:F446"/>
    <mergeCell ref="G446:H446"/>
    <mergeCell ref="I446:M446"/>
    <mergeCell ref="N446:O446"/>
    <mergeCell ref="P446:Q446"/>
    <mergeCell ref="R446:S446"/>
    <mergeCell ref="AL448:AM448"/>
    <mergeCell ref="AN448:AO448"/>
    <mergeCell ref="AP448:AQ448"/>
    <mergeCell ref="AR448:AS448"/>
    <mergeCell ref="AT448:AU448"/>
    <mergeCell ref="AV448:AX448"/>
    <mergeCell ref="AY448:AZ448"/>
    <mergeCell ref="BA448:BB448"/>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P449:AQ449"/>
    <mergeCell ref="AP450:AQ450"/>
    <mergeCell ref="AR450:AS450"/>
    <mergeCell ref="AT450:AU450"/>
    <mergeCell ref="AV450:AX450"/>
    <mergeCell ref="AY450:AZ450"/>
    <mergeCell ref="BA450:BB450"/>
    <mergeCell ref="AL449:AM449"/>
    <mergeCell ref="AN449:AO449"/>
    <mergeCell ref="AR449:AS449"/>
    <mergeCell ref="AT449:AU449"/>
    <mergeCell ref="AV449:AX449"/>
    <mergeCell ref="AY449:AZ449"/>
    <mergeCell ref="BA449:BB449"/>
    <mergeCell ref="C450:D450"/>
    <mergeCell ref="E450:F450"/>
    <mergeCell ref="G450:H450"/>
    <mergeCell ref="I450:M450"/>
    <mergeCell ref="N450:O450"/>
    <mergeCell ref="P450:Q450"/>
    <mergeCell ref="R450:S450"/>
    <mergeCell ref="AL451:AM451"/>
    <mergeCell ref="AN451:AO451"/>
    <mergeCell ref="AP451:AQ451"/>
    <mergeCell ref="AR451:AS451"/>
    <mergeCell ref="AT451:AU451"/>
    <mergeCell ref="AV451:AX451"/>
    <mergeCell ref="AY451:AZ451"/>
    <mergeCell ref="BA451:BB451"/>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AL452:AM452"/>
    <mergeCell ref="AN452:AO452"/>
    <mergeCell ref="AP452:AQ452"/>
    <mergeCell ref="AR452:AS452"/>
    <mergeCell ref="AT452:AU452"/>
    <mergeCell ref="AV452:AX452"/>
    <mergeCell ref="AY452:AZ452"/>
    <mergeCell ref="BA452:BB452"/>
    <mergeCell ref="T452:U452"/>
    <mergeCell ref="V452:X452"/>
    <mergeCell ref="Y452:Z452"/>
    <mergeCell ref="AB452:AC452"/>
    <mergeCell ref="AD452:AE452"/>
    <mergeCell ref="AF452:AH452"/>
    <mergeCell ref="AI452:AK452"/>
    <mergeCell ref="C452:D452"/>
    <mergeCell ref="E452:F452"/>
    <mergeCell ref="G452:H452"/>
    <mergeCell ref="I452:M452"/>
    <mergeCell ref="N452:O452"/>
    <mergeCell ref="P452:Q452"/>
    <mergeCell ref="R452:S452"/>
    <mergeCell ref="AL455:AM455"/>
    <mergeCell ref="AN455:AO455"/>
    <mergeCell ref="T455:U455"/>
    <mergeCell ref="V455:X455"/>
    <mergeCell ref="Y455:Z455"/>
    <mergeCell ref="AB455:AC455"/>
    <mergeCell ref="AD455:AE455"/>
    <mergeCell ref="AF455:AH455"/>
    <mergeCell ref="AI455:AK455"/>
    <mergeCell ref="AL456:AM456"/>
    <mergeCell ref="AN456:AO456"/>
    <mergeCell ref="T456:U456"/>
    <mergeCell ref="V456:X456"/>
    <mergeCell ref="Y456:Z456"/>
    <mergeCell ref="AB456:AC456"/>
    <mergeCell ref="AD456:AE456"/>
    <mergeCell ref="AF456:AH456"/>
    <mergeCell ref="AI456:AK456"/>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AL453:AM453"/>
    <mergeCell ref="AN453:AO453"/>
    <mergeCell ref="AP453:AQ453"/>
    <mergeCell ref="AR453:AS453"/>
    <mergeCell ref="AT453:AU453"/>
    <mergeCell ref="AV453:AX453"/>
    <mergeCell ref="AY453:AZ453"/>
    <mergeCell ref="BA453:BB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T454:U454"/>
    <mergeCell ref="V454:X454"/>
    <mergeCell ref="Y454:Z454"/>
    <mergeCell ref="AB454:AC454"/>
    <mergeCell ref="AD454:AE454"/>
    <mergeCell ref="AF454:AH454"/>
    <mergeCell ref="AI454:AK454"/>
    <mergeCell ref="AL454:AM454"/>
    <mergeCell ref="AN454:AO454"/>
    <mergeCell ref="AR454:AS454"/>
    <mergeCell ref="AT454:AU454"/>
    <mergeCell ref="AV454:AX454"/>
    <mergeCell ref="AY454:AZ454"/>
    <mergeCell ref="BA454:BB454"/>
    <mergeCell ref="C456:D456"/>
    <mergeCell ref="E456:F456"/>
    <mergeCell ref="G456:H456"/>
    <mergeCell ref="I456:M456"/>
    <mergeCell ref="N456:O456"/>
    <mergeCell ref="P456:Q456"/>
    <mergeCell ref="R456:S456"/>
    <mergeCell ref="AP456:AQ456"/>
    <mergeCell ref="AR456:AS456"/>
    <mergeCell ref="AT456:AU456"/>
    <mergeCell ref="AV456:AX456"/>
    <mergeCell ref="AY456:AZ456"/>
    <mergeCell ref="BA456:BB456"/>
    <mergeCell ref="AP454:AQ454"/>
    <mergeCell ref="AP455:AQ455"/>
    <mergeCell ref="AR455:AS455"/>
    <mergeCell ref="AT455:AU455"/>
    <mergeCell ref="AV455:AX455"/>
    <mergeCell ref="AY455:AZ455"/>
    <mergeCell ref="BA455:BB455"/>
    <mergeCell ref="AL459:AM459"/>
    <mergeCell ref="AN459:AO459"/>
    <mergeCell ref="T459:U459"/>
    <mergeCell ref="V459:X459"/>
    <mergeCell ref="Y459:Z459"/>
    <mergeCell ref="AB459:AC459"/>
    <mergeCell ref="AD459:AE459"/>
    <mergeCell ref="AF459:AH459"/>
    <mergeCell ref="AI459:AK459"/>
    <mergeCell ref="C454:D454"/>
    <mergeCell ref="E454:F454"/>
    <mergeCell ref="G454:H454"/>
    <mergeCell ref="I454:M454"/>
    <mergeCell ref="N454:O454"/>
    <mergeCell ref="P454:Q454"/>
    <mergeCell ref="R454:S454"/>
    <mergeCell ref="C455:D455"/>
    <mergeCell ref="E455:F455"/>
    <mergeCell ref="G455:H455"/>
    <mergeCell ref="I455:M455"/>
    <mergeCell ref="N455:O455"/>
    <mergeCell ref="P455:Q455"/>
    <mergeCell ref="R455:S455"/>
    <mergeCell ref="AL457:AM457"/>
    <mergeCell ref="AN457:AO457"/>
    <mergeCell ref="AP457:AQ457"/>
    <mergeCell ref="AR457:AS457"/>
    <mergeCell ref="AT457:AU457"/>
    <mergeCell ref="AV457:AX457"/>
    <mergeCell ref="AY457:AZ457"/>
    <mergeCell ref="BA457:BB457"/>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P458:AQ458"/>
    <mergeCell ref="AP459:AQ459"/>
    <mergeCell ref="AR459:AS459"/>
    <mergeCell ref="AT459:AU459"/>
    <mergeCell ref="AV459:AX459"/>
    <mergeCell ref="AY459:AZ459"/>
    <mergeCell ref="BA459:BB459"/>
    <mergeCell ref="AL458:AM458"/>
    <mergeCell ref="AN458:AO458"/>
    <mergeCell ref="AR458:AS458"/>
    <mergeCell ref="AT458:AU458"/>
    <mergeCell ref="AV458:AX458"/>
    <mergeCell ref="AY458:AZ458"/>
    <mergeCell ref="BA458:BB458"/>
    <mergeCell ref="C459:D459"/>
    <mergeCell ref="E459:F459"/>
    <mergeCell ref="G459:H459"/>
    <mergeCell ref="I459:M459"/>
    <mergeCell ref="N459:O459"/>
    <mergeCell ref="P459:Q459"/>
    <mergeCell ref="R459:S459"/>
    <mergeCell ref="AL460:AM460"/>
    <mergeCell ref="AN460:AO460"/>
    <mergeCell ref="AP460:AQ460"/>
    <mergeCell ref="AR460:AS460"/>
    <mergeCell ref="AT460:AU460"/>
    <mergeCell ref="AV460:AX460"/>
    <mergeCell ref="AY460:AZ460"/>
    <mergeCell ref="BA460:BB460"/>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AL461:AM461"/>
    <mergeCell ref="AN461:AO461"/>
    <mergeCell ref="AP461:AQ461"/>
    <mergeCell ref="AR461:AS461"/>
    <mergeCell ref="AT461:AU461"/>
    <mergeCell ref="AV461:AX461"/>
    <mergeCell ref="AY461:AZ461"/>
    <mergeCell ref="BA461:BB461"/>
    <mergeCell ref="T461:U461"/>
    <mergeCell ref="V461:X461"/>
    <mergeCell ref="Y461:Z461"/>
    <mergeCell ref="AB461:AC461"/>
    <mergeCell ref="AD461:AE461"/>
    <mergeCell ref="AF461:AH461"/>
    <mergeCell ref="AI461:AK461"/>
    <mergeCell ref="C461:D461"/>
    <mergeCell ref="E461:F461"/>
    <mergeCell ref="G461:H461"/>
    <mergeCell ref="I461:M461"/>
    <mergeCell ref="N461:O461"/>
    <mergeCell ref="P461:Q461"/>
    <mergeCell ref="R461:S461"/>
    <mergeCell ref="AL464:AM464"/>
    <mergeCell ref="AN464:AO464"/>
    <mergeCell ref="T464:U464"/>
    <mergeCell ref="V464:X464"/>
    <mergeCell ref="Y464:Z464"/>
    <mergeCell ref="AB464:AC464"/>
    <mergeCell ref="AD464:AE464"/>
    <mergeCell ref="AF464:AH464"/>
    <mergeCell ref="AI464:AK464"/>
    <mergeCell ref="AL465:AM465"/>
    <mergeCell ref="AN465:AO465"/>
    <mergeCell ref="T465:U465"/>
    <mergeCell ref="V465:X465"/>
    <mergeCell ref="Y465:Z465"/>
    <mergeCell ref="AB465:AC465"/>
    <mergeCell ref="AD465:AE465"/>
    <mergeCell ref="AF465:AH465"/>
    <mergeCell ref="AI465:AK465"/>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AL462:AM462"/>
    <mergeCell ref="AN462:AO462"/>
    <mergeCell ref="AP462:AQ462"/>
    <mergeCell ref="AR462:AS462"/>
    <mergeCell ref="AT462:AU462"/>
    <mergeCell ref="AV462:AX462"/>
    <mergeCell ref="AY462:AZ462"/>
    <mergeCell ref="BA462:BB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T463:U463"/>
    <mergeCell ref="V463:X463"/>
    <mergeCell ref="Y463:Z463"/>
    <mergeCell ref="AB463:AC463"/>
    <mergeCell ref="AD463:AE463"/>
    <mergeCell ref="AF463:AH463"/>
    <mergeCell ref="AI463:AK463"/>
    <mergeCell ref="AL463:AM463"/>
    <mergeCell ref="AN463:AO463"/>
    <mergeCell ref="AR463:AS463"/>
    <mergeCell ref="AT463:AU463"/>
    <mergeCell ref="AV463:AX463"/>
    <mergeCell ref="AY463:AZ463"/>
    <mergeCell ref="BA463:BB463"/>
    <mergeCell ref="C465:D465"/>
    <mergeCell ref="E465:F465"/>
    <mergeCell ref="G465:H465"/>
    <mergeCell ref="I465:M465"/>
    <mergeCell ref="N465:O465"/>
    <mergeCell ref="P465:Q465"/>
    <mergeCell ref="R465:S465"/>
    <mergeCell ref="AP465:AQ465"/>
    <mergeCell ref="AR465:AS465"/>
    <mergeCell ref="AT465:AU465"/>
    <mergeCell ref="AV465:AX465"/>
    <mergeCell ref="AY465:AZ465"/>
    <mergeCell ref="BA465:BB465"/>
    <mergeCell ref="AP463:AQ463"/>
    <mergeCell ref="AP464:AQ464"/>
    <mergeCell ref="AR464:AS464"/>
    <mergeCell ref="AT464:AU464"/>
    <mergeCell ref="AV464:AX464"/>
    <mergeCell ref="AY464:AZ464"/>
    <mergeCell ref="BA464:BB464"/>
    <mergeCell ref="AL468:AM468"/>
    <mergeCell ref="AN468:AO468"/>
    <mergeCell ref="T468:U468"/>
    <mergeCell ref="V468:X468"/>
    <mergeCell ref="Y468:Z468"/>
    <mergeCell ref="AB468:AC468"/>
    <mergeCell ref="AD468:AE468"/>
    <mergeCell ref="AF468:AH468"/>
    <mergeCell ref="AI468:AK468"/>
    <mergeCell ref="C463:D463"/>
    <mergeCell ref="E463:F463"/>
    <mergeCell ref="G463:H463"/>
    <mergeCell ref="I463:M463"/>
    <mergeCell ref="N463:O463"/>
    <mergeCell ref="P463:Q463"/>
    <mergeCell ref="R463:S463"/>
    <mergeCell ref="C464:D464"/>
    <mergeCell ref="E464:F464"/>
    <mergeCell ref="G464:H464"/>
    <mergeCell ref="I464:M464"/>
    <mergeCell ref="N464:O464"/>
    <mergeCell ref="P464:Q464"/>
    <mergeCell ref="R464:S464"/>
    <mergeCell ref="AL466:AM466"/>
    <mergeCell ref="AN466:AO466"/>
    <mergeCell ref="AP466:AQ466"/>
    <mergeCell ref="AR466:AS466"/>
    <mergeCell ref="AT466:AU466"/>
    <mergeCell ref="AV466:AX466"/>
    <mergeCell ref="AY466:AZ466"/>
    <mergeCell ref="BA466:BB466"/>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P467:AQ467"/>
    <mergeCell ref="AP468:AQ468"/>
    <mergeCell ref="AR468:AS468"/>
    <mergeCell ref="AT468:AU468"/>
    <mergeCell ref="AV468:AX468"/>
    <mergeCell ref="AY468:AZ468"/>
    <mergeCell ref="BA468:BB468"/>
    <mergeCell ref="AL467:AM467"/>
    <mergeCell ref="AN467:AO467"/>
    <mergeCell ref="AR467:AS467"/>
    <mergeCell ref="AT467:AU467"/>
    <mergeCell ref="AV467:AX467"/>
    <mergeCell ref="AY467:AZ467"/>
    <mergeCell ref="BA467:BB467"/>
    <mergeCell ref="C468:D468"/>
    <mergeCell ref="E468:F468"/>
    <mergeCell ref="G468:H468"/>
    <mergeCell ref="I468:M468"/>
    <mergeCell ref="N468:O468"/>
    <mergeCell ref="P468:Q468"/>
    <mergeCell ref="R468:S468"/>
    <mergeCell ref="AL469:AM469"/>
    <mergeCell ref="AN469:AO469"/>
    <mergeCell ref="AP469:AQ469"/>
    <mergeCell ref="AR469:AS469"/>
    <mergeCell ref="AT469:AU469"/>
    <mergeCell ref="AV469:AX469"/>
    <mergeCell ref="AY469:AZ469"/>
    <mergeCell ref="BA469:BB469"/>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AL470:AM470"/>
    <mergeCell ref="AN470:AO470"/>
    <mergeCell ref="AP470:AQ470"/>
    <mergeCell ref="AR470:AS470"/>
    <mergeCell ref="AT470:AU470"/>
    <mergeCell ref="AV470:AX470"/>
    <mergeCell ref="AY470:AZ470"/>
    <mergeCell ref="BA470:BB470"/>
    <mergeCell ref="T470:U470"/>
    <mergeCell ref="V470:X470"/>
    <mergeCell ref="Y470:Z470"/>
    <mergeCell ref="AB470:AC470"/>
    <mergeCell ref="AD470:AE470"/>
    <mergeCell ref="AF470:AH470"/>
    <mergeCell ref="AI470:AK470"/>
    <mergeCell ref="C470:D470"/>
    <mergeCell ref="E470:F470"/>
    <mergeCell ref="G470:H470"/>
    <mergeCell ref="I470:M470"/>
    <mergeCell ref="N470:O470"/>
    <mergeCell ref="P470:Q470"/>
    <mergeCell ref="R470:S470"/>
    <mergeCell ref="AL473:AM473"/>
    <mergeCell ref="AN473:AO473"/>
    <mergeCell ref="T473:U473"/>
    <mergeCell ref="V473:X473"/>
    <mergeCell ref="Y473:Z473"/>
    <mergeCell ref="AB473:AC473"/>
    <mergeCell ref="AD473:AE473"/>
    <mergeCell ref="AF473:AH473"/>
    <mergeCell ref="AI473:AK473"/>
    <mergeCell ref="AL474:AM474"/>
    <mergeCell ref="AN474:AO474"/>
    <mergeCell ref="T474:U474"/>
    <mergeCell ref="V474:X474"/>
    <mergeCell ref="Y474:Z474"/>
    <mergeCell ref="AB474:AC474"/>
    <mergeCell ref="AD474:AE474"/>
    <mergeCell ref="AF474:AH474"/>
    <mergeCell ref="AI474:AK474"/>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AL471:AM471"/>
    <mergeCell ref="AN471:AO471"/>
    <mergeCell ref="AP471:AQ471"/>
    <mergeCell ref="AR471:AS471"/>
    <mergeCell ref="AT471:AU471"/>
    <mergeCell ref="AV471:AX471"/>
    <mergeCell ref="AY471:AZ471"/>
    <mergeCell ref="BA471:BB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T472:U472"/>
    <mergeCell ref="V472:X472"/>
    <mergeCell ref="Y472:Z472"/>
    <mergeCell ref="AB472:AC472"/>
    <mergeCell ref="AD472:AE472"/>
    <mergeCell ref="AF472:AH472"/>
    <mergeCell ref="AI472:AK472"/>
    <mergeCell ref="AL472:AM472"/>
    <mergeCell ref="AN472:AO472"/>
    <mergeCell ref="AR472:AS472"/>
    <mergeCell ref="AT472:AU472"/>
    <mergeCell ref="AV472:AX472"/>
    <mergeCell ref="AY472:AZ472"/>
    <mergeCell ref="BA472:BB472"/>
    <mergeCell ref="C474:D474"/>
    <mergeCell ref="E474:F474"/>
    <mergeCell ref="G474:H474"/>
    <mergeCell ref="I474:M474"/>
    <mergeCell ref="N474:O474"/>
    <mergeCell ref="P474:Q474"/>
    <mergeCell ref="R474:S474"/>
    <mergeCell ref="AP474:AQ474"/>
    <mergeCell ref="AR474:AS474"/>
    <mergeCell ref="AT474:AU474"/>
    <mergeCell ref="AV474:AX474"/>
    <mergeCell ref="AY474:AZ474"/>
    <mergeCell ref="BA474:BB474"/>
    <mergeCell ref="AP472:AQ472"/>
    <mergeCell ref="AP473:AQ473"/>
    <mergeCell ref="AR473:AS473"/>
    <mergeCell ref="AT473:AU473"/>
    <mergeCell ref="AV473:AX473"/>
    <mergeCell ref="AY473:AZ473"/>
    <mergeCell ref="BA473:BB473"/>
    <mergeCell ref="AL477:AM477"/>
    <mergeCell ref="AN477:AO477"/>
    <mergeCell ref="T477:U477"/>
    <mergeCell ref="V477:X477"/>
    <mergeCell ref="Y477:Z477"/>
    <mergeCell ref="AB477:AC477"/>
    <mergeCell ref="AD477:AE477"/>
    <mergeCell ref="AF477:AH477"/>
    <mergeCell ref="AI477:AK477"/>
    <mergeCell ref="C472:D472"/>
    <mergeCell ref="E472:F472"/>
    <mergeCell ref="G472:H472"/>
    <mergeCell ref="I472:M472"/>
    <mergeCell ref="N472:O472"/>
    <mergeCell ref="P472:Q472"/>
    <mergeCell ref="R472:S472"/>
    <mergeCell ref="C473:D473"/>
    <mergeCell ref="E473:F473"/>
    <mergeCell ref="G473:H473"/>
    <mergeCell ref="I473:M473"/>
    <mergeCell ref="N473:O473"/>
    <mergeCell ref="P473:Q473"/>
    <mergeCell ref="R473:S473"/>
    <mergeCell ref="AL475:AM475"/>
    <mergeCell ref="AN475:AO475"/>
    <mergeCell ref="AP475:AQ475"/>
    <mergeCell ref="AR475:AS475"/>
    <mergeCell ref="AT475:AU475"/>
    <mergeCell ref="AV475:AX475"/>
    <mergeCell ref="AY475:AZ475"/>
    <mergeCell ref="BA475:BB475"/>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P476:AQ476"/>
    <mergeCell ref="AP477:AQ477"/>
    <mergeCell ref="AR477:AS477"/>
    <mergeCell ref="AT477:AU477"/>
    <mergeCell ref="AV477:AX477"/>
    <mergeCell ref="AY477:AZ477"/>
    <mergeCell ref="BA477:BB477"/>
    <mergeCell ref="AL476:AM476"/>
    <mergeCell ref="AN476:AO476"/>
    <mergeCell ref="AR476:AS476"/>
    <mergeCell ref="AT476:AU476"/>
    <mergeCell ref="AV476:AX476"/>
    <mergeCell ref="AY476:AZ476"/>
    <mergeCell ref="BA476:BB476"/>
    <mergeCell ref="C477:D477"/>
    <mergeCell ref="E477:F477"/>
    <mergeCell ref="G477:H477"/>
    <mergeCell ref="I477:M477"/>
    <mergeCell ref="N477:O477"/>
    <mergeCell ref="P477:Q477"/>
    <mergeCell ref="R477:S477"/>
    <mergeCell ref="AL478:AM478"/>
    <mergeCell ref="AN478:AO478"/>
    <mergeCell ref="AP478:AQ478"/>
    <mergeCell ref="AR478:AS478"/>
    <mergeCell ref="AT478:AU478"/>
    <mergeCell ref="AV478:AX478"/>
    <mergeCell ref="AY478:AZ478"/>
    <mergeCell ref="BA478:BB478"/>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AL479:AM479"/>
    <mergeCell ref="AN479:AO479"/>
    <mergeCell ref="AP479:AQ479"/>
    <mergeCell ref="AR479:AS479"/>
    <mergeCell ref="AT479:AU479"/>
    <mergeCell ref="AV479:AX479"/>
    <mergeCell ref="AY479:AZ479"/>
    <mergeCell ref="BA479:BB479"/>
    <mergeCell ref="T479:U479"/>
    <mergeCell ref="V479:X479"/>
    <mergeCell ref="Y479:Z479"/>
    <mergeCell ref="AB479:AC479"/>
    <mergeCell ref="AD479:AE479"/>
    <mergeCell ref="AF479:AH479"/>
    <mergeCell ref="AI479:AK479"/>
    <mergeCell ref="C479:D479"/>
    <mergeCell ref="E479:F479"/>
    <mergeCell ref="G479:H479"/>
    <mergeCell ref="I479:M479"/>
    <mergeCell ref="N479:O479"/>
    <mergeCell ref="P479:Q479"/>
    <mergeCell ref="R479:S479"/>
    <mergeCell ref="AL482:AM482"/>
    <mergeCell ref="AN482:AO482"/>
    <mergeCell ref="T482:U482"/>
    <mergeCell ref="V482:X482"/>
    <mergeCell ref="Y482:Z482"/>
    <mergeCell ref="AB482:AC482"/>
    <mergeCell ref="AD482:AE482"/>
    <mergeCell ref="AF482:AH482"/>
    <mergeCell ref="AI482:AK482"/>
    <mergeCell ref="AL483:AM483"/>
    <mergeCell ref="AN483:AO483"/>
    <mergeCell ref="T483:U483"/>
    <mergeCell ref="V483:X483"/>
    <mergeCell ref="Y483:Z483"/>
    <mergeCell ref="AB483:AC483"/>
    <mergeCell ref="AD483:AE483"/>
    <mergeCell ref="AF483:AH483"/>
    <mergeCell ref="AI483:AK483"/>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AL480:AM480"/>
    <mergeCell ref="AN480:AO480"/>
    <mergeCell ref="AP480:AQ480"/>
    <mergeCell ref="AR480:AS480"/>
    <mergeCell ref="AT480:AU480"/>
    <mergeCell ref="AV480:AX480"/>
    <mergeCell ref="AY480:AZ480"/>
    <mergeCell ref="BA480:BB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T481:U481"/>
    <mergeCell ref="V481:X481"/>
    <mergeCell ref="Y481:Z481"/>
    <mergeCell ref="AB481:AC481"/>
    <mergeCell ref="AD481:AE481"/>
    <mergeCell ref="AF481:AH481"/>
    <mergeCell ref="AI481:AK481"/>
    <mergeCell ref="AL481:AM481"/>
    <mergeCell ref="AN481:AO481"/>
    <mergeCell ref="AR481:AS481"/>
    <mergeCell ref="AT481:AU481"/>
    <mergeCell ref="AV481:AX481"/>
    <mergeCell ref="AY481:AZ481"/>
    <mergeCell ref="BA481:BB481"/>
    <mergeCell ref="C483:D483"/>
    <mergeCell ref="E483:F483"/>
    <mergeCell ref="G483:H483"/>
    <mergeCell ref="I483:M483"/>
    <mergeCell ref="N483:O483"/>
    <mergeCell ref="P483:Q483"/>
    <mergeCell ref="R483:S483"/>
    <mergeCell ref="AP483:AQ483"/>
    <mergeCell ref="AR483:AS483"/>
    <mergeCell ref="AT483:AU483"/>
    <mergeCell ref="AV483:AX483"/>
    <mergeCell ref="AY483:AZ483"/>
    <mergeCell ref="BA483:BB483"/>
    <mergeCell ref="AP481:AQ481"/>
    <mergeCell ref="AP482:AQ482"/>
    <mergeCell ref="AR482:AS482"/>
    <mergeCell ref="AT482:AU482"/>
    <mergeCell ref="AV482:AX482"/>
    <mergeCell ref="AY482:AZ482"/>
    <mergeCell ref="BA482:BB482"/>
    <mergeCell ref="AL486:AM486"/>
    <mergeCell ref="AN486:AO486"/>
    <mergeCell ref="T486:U486"/>
    <mergeCell ref="V486:X486"/>
    <mergeCell ref="Y486:Z486"/>
    <mergeCell ref="AB486:AC486"/>
    <mergeCell ref="AD486:AE486"/>
    <mergeCell ref="AF486:AH486"/>
    <mergeCell ref="AI486:AK486"/>
    <mergeCell ref="C481:D481"/>
    <mergeCell ref="E481:F481"/>
    <mergeCell ref="G481:H481"/>
    <mergeCell ref="I481:M481"/>
    <mergeCell ref="N481:O481"/>
    <mergeCell ref="P481:Q481"/>
    <mergeCell ref="R481:S481"/>
    <mergeCell ref="C482:D482"/>
    <mergeCell ref="E482:F482"/>
    <mergeCell ref="G482:H482"/>
    <mergeCell ref="I482:M482"/>
    <mergeCell ref="N482:O482"/>
    <mergeCell ref="P482:Q482"/>
    <mergeCell ref="R482:S482"/>
    <mergeCell ref="AL484:AM484"/>
    <mergeCell ref="AN484:AO484"/>
    <mergeCell ref="AP484:AQ484"/>
    <mergeCell ref="AR484:AS484"/>
    <mergeCell ref="AT484:AU484"/>
    <mergeCell ref="AV484:AX484"/>
    <mergeCell ref="AY484:AZ484"/>
    <mergeCell ref="BA484:BB484"/>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P485:AQ485"/>
    <mergeCell ref="AP486:AQ486"/>
    <mergeCell ref="AR486:AS486"/>
    <mergeCell ref="AT486:AU486"/>
    <mergeCell ref="AV486:AX486"/>
    <mergeCell ref="AY486:AZ486"/>
    <mergeCell ref="BA486:BB486"/>
    <mergeCell ref="AL485:AM485"/>
    <mergeCell ref="AN485:AO485"/>
    <mergeCell ref="AR485:AS485"/>
    <mergeCell ref="AT485:AU485"/>
    <mergeCell ref="AV485:AX485"/>
    <mergeCell ref="AY485:AZ485"/>
    <mergeCell ref="BA485:BB485"/>
    <mergeCell ref="C486:D486"/>
    <mergeCell ref="E486:F486"/>
    <mergeCell ref="G486:H486"/>
    <mergeCell ref="I486:M486"/>
    <mergeCell ref="N486:O486"/>
    <mergeCell ref="P486:Q486"/>
    <mergeCell ref="R486:S486"/>
    <mergeCell ref="AL487:AM487"/>
    <mergeCell ref="AN487:AO487"/>
    <mergeCell ref="AP487:AQ487"/>
    <mergeCell ref="AR487:AS487"/>
    <mergeCell ref="AT487:AU487"/>
    <mergeCell ref="AV487:AX487"/>
    <mergeCell ref="AY487:AZ487"/>
    <mergeCell ref="BA487:BB487"/>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AL488:AM488"/>
    <mergeCell ref="AN488:AO488"/>
    <mergeCell ref="AP488:AQ488"/>
    <mergeCell ref="AR488:AS488"/>
    <mergeCell ref="AT488:AU488"/>
    <mergeCell ref="AV488:AX488"/>
    <mergeCell ref="AY488:AZ488"/>
    <mergeCell ref="BA488:BB488"/>
    <mergeCell ref="T488:U488"/>
    <mergeCell ref="V488:X488"/>
    <mergeCell ref="Y488:Z488"/>
    <mergeCell ref="AB488:AC488"/>
    <mergeCell ref="AD488:AE488"/>
    <mergeCell ref="AF488:AH488"/>
    <mergeCell ref="AI488:AK488"/>
    <mergeCell ref="C488:D488"/>
    <mergeCell ref="E488:F488"/>
    <mergeCell ref="G488:H488"/>
    <mergeCell ref="I488:M488"/>
    <mergeCell ref="N488:O488"/>
    <mergeCell ref="P488:Q488"/>
    <mergeCell ref="R488:S488"/>
    <mergeCell ref="AL491:AM491"/>
    <mergeCell ref="AN491:AO491"/>
    <mergeCell ref="T491:U491"/>
    <mergeCell ref="V491:X491"/>
    <mergeCell ref="Y491:Z491"/>
    <mergeCell ref="AB491:AC491"/>
    <mergeCell ref="AD491:AE491"/>
    <mergeCell ref="AF491:AH491"/>
    <mergeCell ref="AI491:AK491"/>
    <mergeCell ref="AL492:AM492"/>
    <mergeCell ref="AN492:AO492"/>
    <mergeCell ref="T492:U492"/>
    <mergeCell ref="V492:X492"/>
    <mergeCell ref="Y492:Z492"/>
    <mergeCell ref="AB492:AC492"/>
    <mergeCell ref="AD492:AE492"/>
    <mergeCell ref="AF492:AH492"/>
    <mergeCell ref="AI492:AK492"/>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AL489:AM489"/>
    <mergeCell ref="AN489:AO489"/>
    <mergeCell ref="AP489:AQ489"/>
    <mergeCell ref="AR489:AS489"/>
    <mergeCell ref="AT489:AU489"/>
    <mergeCell ref="AV489:AX489"/>
    <mergeCell ref="AY489:AZ489"/>
    <mergeCell ref="BA489:BB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T490:U490"/>
    <mergeCell ref="V490:X490"/>
    <mergeCell ref="Y490:Z490"/>
    <mergeCell ref="AB490:AC490"/>
    <mergeCell ref="AD490:AE490"/>
    <mergeCell ref="AF490:AH490"/>
    <mergeCell ref="AI490:AK490"/>
    <mergeCell ref="AL490:AM490"/>
    <mergeCell ref="AN490:AO490"/>
    <mergeCell ref="AR490:AS490"/>
    <mergeCell ref="AT490:AU490"/>
    <mergeCell ref="AV490:AX490"/>
    <mergeCell ref="AY490:AZ490"/>
    <mergeCell ref="BA490:BB490"/>
    <mergeCell ref="C492:D492"/>
    <mergeCell ref="E492:F492"/>
    <mergeCell ref="G492:H492"/>
    <mergeCell ref="I492:M492"/>
    <mergeCell ref="N492:O492"/>
    <mergeCell ref="P492:Q492"/>
    <mergeCell ref="R492:S492"/>
    <mergeCell ref="AP492:AQ492"/>
    <mergeCell ref="AR492:AS492"/>
    <mergeCell ref="AT492:AU492"/>
    <mergeCell ref="AV492:AX492"/>
    <mergeCell ref="AY492:AZ492"/>
    <mergeCell ref="BA492:BB492"/>
    <mergeCell ref="AP490:AQ490"/>
    <mergeCell ref="AP491:AQ491"/>
    <mergeCell ref="AR491:AS491"/>
    <mergeCell ref="AT491:AU491"/>
    <mergeCell ref="AV491:AX491"/>
    <mergeCell ref="AY491:AZ491"/>
    <mergeCell ref="BA491:BB491"/>
    <mergeCell ref="AL495:AM495"/>
    <mergeCell ref="AN495:AO495"/>
    <mergeCell ref="T495:U495"/>
    <mergeCell ref="V495:X495"/>
    <mergeCell ref="Y495:Z495"/>
    <mergeCell ref="AB495:AC495"/>
    <mergeCell ref="AD495:AE495"/>
    <mergeCell ref="AF495:AH495"/>
    <mergeCell ref="AI495:AK495"/>
    <mergeCell ref="C490:D490"/>
    <mergeCell ref="E490:F490"/>
    <mergeCell ref="G490:H490"/>
    <mergeCell ref="I490:M490"/>
    <mergeCell ref="N490:O490"/>
    <mergeCell ref="P490:Q490"/>
    <mergeCell ref="R490:S490"/>
    <mergeCell ref="C491:D491"/>
    <mergeCell ref="E491:F491"/>
    <mergeCell ref="G491:H491"/>
    <mergeCell ref="I491:M491"/>
    <mergeCell ref="N491:O491"/>
    <mergeCell ref="P491:Q491"/>
    <mergeCell ref="R491:S491"/>
    <mergeCell ref="AL493:AM493"/>
    <mergeCell ref="AN493:AO493"/>
    <mergeCell ref="AP493:AQ493"/>
    <mergeCell ref="AR493:AS493"/>
    <mergeCell ref="AT493:AU493"/>
    <mergeCell ref="AV493:AX493"/>
    <mergeCell ref="AY493:AZ493"/>
    <mergeCell ref="BA493:BB493"/>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P494:AQ494"/>
    <mergeCell ref="AP495:AQ495"/>
    <mergeCell ref="AR495:AS495"/>
    <mergeCell ref="AT495:AU495"/>
    <mergeCell ref="AV495:AX495"/>
    <mergeCell ref="AY495:AZ495"/>
    <mergeCell ref="BA495:BB495"/>
    <mergeCell ref="AL494:AM494"/>
    <mergeCell ref="AN494:AO494"/>
    <mergeCell ref="AR494:AS494"/>
    <mergeCell ref="AT494:AU494"/>
    <mergeCell ref="AV494:AX494"/>
    <mergeCell ref="AY494:AZ494"/>
    <mergeCell ref="BA494:BB494"/>
    <mergeCell ref="C495:D495"/>
    <mergeCell ref="E495:F495"/>
    <mergeCell ref="G495:H495"/>
    <mergeCell ref="I495:M495"/>
    <mergeCell ref="N495:O495"/>
    <mergeCell ref="P495:Q495"/>
    <mergeCell ref="R495:S495"/>
    <mergeCell ref="AL496:AM496"/>
    <mergeCell ref="AN496:AO496"/>
    <mergeCell ref="AP496:AQ496"/>
    <mergeCell ref="AR496:AS496"/>
    <mergeCell ref="AT496:AU496"/>
    <mergeCell ref="AV496:AX496"/>
    <mergeCell ref="AY496:AZ496"/>
    <mergeCell ref="BA496:BB496"/>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AL497:AM497"/>
    <mergeCell ref="AN497:AO497"/>
    <mergeCell ref="AP497:AQ497"/>
    <mergeCell ref="AR497:AS497"/>
    <mergeCell ref="AT497:AU497"/>
    <mergeCell ref="AV497:AX497"/>
    <mergeCell ref="AY497:AZ497"/>
    <mergeCell ref="BA497:BB497"/>
    <mergeCell ref="T497:U497"/>
    <mergeCell ref="V497:X497"/>
    <mergeCell ref="Y497:Z497"/>
    <mergeCell ref="AB497:AC497"/>
    <mergeCell ref="AD497:AE497"/>
    <mergeCell ref="AF497:AH497"/>
    <mergeCell ref="AI497:AK497"/>
    <mergeCell ref="C497:D497"/>
    <mergeCell ref="E497:F497"/>
    <mergeCell ref="G497:H497"/>
    <mergeCell ref="I497:M497"/>
    <mergeCell ref="N497:O497"/>
    <mergeCell ref="P497:Q497"/>
    <mergeCell ref="R497:S497"/>
    <mergeCell ref="AL500:AM500"/>
    <mergeCell ref="AN500:AO500"/>
    <mergeCell ref="T500:U500"/>
    <mergeCell ref="V500:X500"/>
    <mergeCell ref="Y500:Z500"/>
    <mergeCell ref="AB500:AC500"/>
    <mergeCell ref="AD500:AE500"/>
    <mergeCell ref="AF500:AH500"/>
    <mergeCell ref="AI500:AK500"/>
    <mergeCell ref="AL501:AM501"/>
    <mergeCell ref="AN501:AO501"/>
    <mergeCell ref="T501:U501"/>
    <mergeCell ref="V501:X501"/>
    <mergeCell ref="Y501:Z501"/>
    <mergeCell ref="AB501:AC501"/>
    <mergeCell ref="AD501:AE501"/>
    <mergeCell ref="AF501:AH501"/>
    <mergeCell ref="AI501:AK501"/>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AL498:AM498"/>
    <mergeCell ref="AN498:AO498"/>
    <mergeCell ref="AP498:AQ498"/>
    <mergeCell ref="AR498:AS498"/>
    <mergeCell ref="AT498:AU498"/>
    <mergeCell ref="AV498:AX498"/>
    <mergeCell ref="AY498:AZ498"/>
    <mergeCell ref="BA498:BB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T499:U499"/>
    <mergeCell ref="V499:X499"/>
    <mergeCell ref="Y499:Z499"/>
    <mergeCell ref="AB499:AC499"/>
    <mergeCell ref="AD499:AE499"/>
    <mergeCell ref="AF499:AH499"/>
    <mergeCell ref="AI499:AK499"/>
    <mergeCell ref="AL499:AM499"/>
    <mergeCell ref="AN499:AO499"/>
    <mergeCell ref="AR499:AS499"/>
    <mergeCell ref="AT499:AU499"/>
    <mergeCell ref="AV499:AX499"/>
    <mergeCell ref="AY499:AZ499"/>
    <mergeCell ref="BA499:BB499"/>
    <mergeCell ref="C501:D501"/>
    <mergeCell ref="E501:F501"/>
    <mergeCell ref="G501:H501"/>
    <mergeCell ref="I501:M501"/>
    <mergeCell ref="N501:O501"/>
    <mergeCell ref="P501:Q501"/>
    <mergeCell ref="R501:S501"/>
    <mergeCell ref="AP501:AQ501"/>
    <mergeCell ref="AR501:AS501"/>
    <mergeCell ref="AT501:AU501"/>
    <mergeCell ref="AV501:AX501"/>
    <mergeCell ref="AY501:AZ501"/>
    <mergeCell ref="BA501:BB501"/>
    <mergeCell ref="AP499:AQ499"/>
    <mergeCell ref="AP500:AQ500"/>
    <mergeCell ref="AR500:AS500"/>
    <mergeCell ref="AT500:AU500"/>
    <mergeCell ref="AV500:AX500"/>
    <mergeCell ref="AY500:AZ500"/>
    <mergeCell ref="BA500:BB500"/>
    <mergeCell ref="AL504:AM504"/>
    <mergeCell ref="AN504:AO504"/>
    <mergeCell ref="T504:U504"/>
    <mergeCell ref="V504:X504"/>
    <mergeCell ref="Y504:Z504"/>
    <mergeCell ref="AB504:AC504"/>
    <mergeCell ref="AD504:AE504"/>
    <mergeCell ref="AF504:AH504"/>
    <mergeCell ref="AI504:AK504"/>
    <mergeCell ref="C499:D499"/>
    <mergeCell ref="E499:F499"/>
    <mergeCell ref="G499:H499"/>
    <mergeCell ref="I499:M499"/>
    <mergeCell ref="N499:O499"/>
    <mergeCell ref="P499:Q499"/>
    <mergeCell ref="R499:S499"/>
    <mergeCell ref="C500:D500"/>
    <mergeCell ref="E500:F500"/>
    <mergeCell ref="G500:H500"/>
    <mergeCell ref="I500:M500"/>
    <mergeCell ref="N500:O500"/>
    <mergeCell ref="P500:Q500"/>
    <mergeCell ref="R500:S500"/>
    <mergeCell ref="AL502:AM502"/>
    <mergeCell ref="AN502:AO502"/>
    <mergeCell ref="AP502:AQ502"/>
    <mergeCell ref="AR502:AS502"/>
    <mergeCell ref="AT502:AU502"/>
    <mergeCell ref="AV502:AX502"/>
    <mergeCell ref="AY502:AZ502"/>
    <mergeCell ref="BA502:BB502"/>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P503:AQ503"/>
    <mergeCell ref="AP504:AQ504"/>
    <mergeCell ref="AR504:AS504"/>
    <mergeCell ref="AT504:AU504"/>
    <mergeCell ref="AV504:AX504"/>
    <mergeCell ref="AY504:AZ504"/>
    <mergeCell ref="BA504:BB504"/>
    <mergeCell ref="AL503:AM503"/>
    <mergeCell ref="AN503:AO503"/>
    <mergeCell ref="AR503:AS503"/>
    <mergeCell ref="AT503:AU503"/>
    <mergeCell ref="AV503:AX503"/>
    <mergeCell ref="AY503:AZ503"/>
    <mergeCell ref="BA503:BB503"/>
    <mergeCell ref="C504:D504"/>
    <mergeCell ref="E504:F504"/>
    <mergeCell ref="G504:H504"/>
    <mergeCell ref="I504:M504"/>
    <mergeCell ref="N504:O504"/>
    <mergeCell ref="P504:Q504"/>
    <mergeCell ref="R504:S504"/>
    <mergeCell ref="AL505:AM505"/>
    <mergeCell ref="AN505:AO505"/>
    <mergeCell ref="AP505:AQ505"/>
    <mergeCell ref="AR505:AS505"/>
    <mergeCell ref="AT505:AU505"/>
    <mergeCell ref="AV505:AX505"/>
    <mergeCell ref="AY505:AZ505"/>
    <mergeCell ref="BA505:BB505"/>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AL506:AM506"/>
    <mergeCell ref="AN506:AO506"/>
    <mergeCell ref="AP506:AQ506"/>
    <mergeCell ref="AR506:AS506"/>
    <mergeCell ref="AT506:AU506"/>
    <mergeCell ref="AV506:AX506"/>
    <mergeCell ref="AY506:AZ506"/>
    <mergeCell ref="BA506:BB506"/>
    <mergeCell ref="T506:U506"/>
    <mergeCell ref="V506:X506"/>
    <mergeCell ref="Y506:Z506"/>
    <mergeCell ref="AB506:AC506"/>
    <mergeCell ref="AD506:AE506"/>
    <mergeCell ref="AF506:AH506"/>
    <mergeCell ref="AI506:AK506"/>
    <mergeCell ref="C506:D506"/>
    <mergeCell ref="E506:F506"/>
    <mergeCell ref="G506:H506"/>
    <mergeCell ref="I506:M506"/>
    <mergeCell ref="N506:O506"/>
    <mergeCell ref="P506:Q506"/>
    <mergeCell ref="R506:S506"/>
    <mergeCell ref="AL509:AM509"/>
    <mergeCell ref="AN509:AO509"/>
    <mergeCell ref="T509:U509"/>
    <mergeCell ref="V509:X509"/>
    <mergeCell ref="Y509:Z509"/>
    <mergeCell ref="AB509:AC509"/>
    <mergeCell ref="AD509:AE509"/>
    <mergeCell ref="AF509:AH509"/>
    <mergeCell ref="AI509:AK509"/>
    <mergeCell ref="AL510:AM510"/>
    <mergeCell ref="AN510:AO510"/>
    <mergeCell ref="T510:U510"/>
    <mergeCell ref="V510:X510"/>
    <mergeCell ref="Y510:Z510"/>
    <mergeCell ref="AB510:AC510"/>
    <mergeCell ref="AD510:AE510"/>
    <mergeCell ref="AF510:AH510"/>
    <mergeCell ref="AI510:AK510"/>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AL507:AM507"/>
    <mergeCell ref="AN507:AO507"/>
    <mergeCell ref="AP507:AQ507"/>
    <mergeCell ref="AR507:AS507"/>
    <mergeCell ref="AT507:AU507"/>
    <mergeCell ref="AV507:AX507"/>
    <mergeCell ref="AY507:AZ507"/>
    <mergeCell ref="BA507:BB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T508:U508"/>
    <mergeCell ref="V508:X508"/>
    <mergeCell ref="Y508:Z508"/>
    <mergeCell ref="AB508:AC508"/>
    <mergeCell ref="AD508:AE508"/>
    <mergeCell ref="AF508:AH508"/>
    <mergeCell ref="AI508:AK508"/>
    <mergeCell ref="AL508:AM508"/>
    <mergeCell ref="AN508:AO508"/>
    <mergeCell ref="AR508:AS508"/>
    <mergeCell ref="AT508:AU508"/>
    <mergeCell ref="AV508:AX508"/>
    <mergeCell ref="AY508:AZ508"/>
    <mergeCell ref="BA508:BB508"/>
    <mergeCell ref="C510:D510"/>
    <mergeCell ref="E510:F510"/>
    <mergeCell ref="G510:H510"/>
    <mergeCell ref="I510:M510"/>
    <mergeCell ref="N510:O510"/>
    <mergeCell ref="P510:Q510"/>
    <mergeCell ref="R510:S510"/>
    <mergeCell ref="AP510:AQ510"/>
    <mergeCell ref="AR510:AS510"/>
    <mergeCell ref="AT510:AU510"/>
    <mergeCell ref="AV510:AX510"/>
    <mergeCell ref="AY510:AZ510"/>
    <mergeCell ref="BA510:BB510"/>
    <mergeCell ref="AP508:AQ508"/>
    <mergeCell ref="AP509:AQ509"/>
    <mergeCell ref="AR509:AS509"/>
    <mergeCell ref="AT509:AU509"/>
    <mergeCell ref="AV509:AX509"/>
    <mergeCell ref="AY509:AZ509"/>
    <mergeCell ref="BA509:BB509"/>
    <mergeCell ref="AL513:AM513"/>
    <mergeCell ref="AN513:AO513"/>
    <mergeCell ref="T513:U513"/>
    <mergeCell ref="V513:X513"/>
    <mergeCell ref="Y513:Z513"/>
    <mergeCell ref="AB513:AC513"/>
    <mergeCell ref="AD513:AE513"/>
    <mergeCell ref="AF513:AH513"/>
    <mergeCell ref="AI513:AK513"/>
    <mergeCell ref="C508:D508"/>
    <mergeCell ref="E508:F508"/>
    <mergeCell ref="G508:H508"/>
    <mergeCell ref="I508:M508"/>
    <mergeCell ref="N508:O508"/>
    <mergeCell ref="P508:Q508"/>
    <mergeCell ref="R508:S508"/>
    <mergeCell ref="C509:D509"/>
    <mergeCell ref="E509:F509"/>
    <mergeCell ref="G509:H509"/>
    <mergeCell ref="I509:M509"/>
    <mergeCell ref="N509:O509"/>
    <mergeCell ref="P509:Q509"/>
    <mergeCell ref="R509:S509"/>
    <mergeCell ref="AL511:AM511"/>
    <mergeCell ref="AN511:AO511"/>
    <mergeCell ref="AP511:AQ511"/>
    <mergeCell ref="AR511:AS511"/>
    <mergeCell ref="AT511:AU511"/>
    <mergeCell ref="AV511:AX511"/>
    <mergeCell ref="AY511:AZ511"/>
    <mergeCell ref="BA511:BB511"/>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P512:AQ512"/>
    <mergeCell ref="AP513:AQ513"/>
    <mergeCell ref="AR513:AS513"/>
    <mergeCell ref="AT513:AU513"/>
    <mergeCell ref="AV513:AX513"/>
    <mergeCell ref="AY513:AZ513"/>
    <mergeCell ref="BA513:BB513"/>
    <mergeCell ref="AL512:AM512"/>
    <mergeCell ref="AN512:AO512"/>
    <mergeCell ref="AR512:AS512"/>
    <mergeCell ref="AT512:AU512"/>
    <mergeCell ref="AV512:AX512"/>
    <mergeCell ref="AY512:AZ512"/>
    <mergeCell ref="BA512:BB512"/>
    <mergeCell ref="C513:D513"/>
    <mergeCell ref="E513:F513"/>
    <mergeCell ref="G513:H513"/>
    <mergeCell ref="I513:M513"/>
    <mergeCell ref="N513:O513"/>
    <mergeCell ref="P513:Q513"/>
    <mergeCell ref="R513:S513"/>
    <mergeCell ref="AL514:AM514"/>
    <mergeCell ref="AN514:AO514"/>
    <mergeCell ref="AP514:AQ514"/>
    <mergeCell ref="AR514:AS514"/>
    <mergeCell ref="AT514:AU514"/>
    <mergeCell ref="AV514:AX514"/>
    <mergeCell ref="AY514:AZ514"/>
    <mergeCell ref="BA514:BB514"/>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AL515:AM515"/>
    <mergeCell ref="AN515:AO515"/>
    <mergeCell ref="AP515:AQ515"/>
    <mergeCell ref="AR515:AS515"/>
    <mergeCell ref="AT515:AU515"/>
    <mergeCell ref="AV515:AX515"/>
    <mergeCell ref="AY515:AZ515"/>
    <mergeCell ref="BA515:BB515"/>
    <mergeCell ref="T515:U515"/>
    <mergeCell ref="V515:X515"/>
    <mergeCell ref="Y515:Z515"/>
    <mergeCell ref="AB515:AC515"/>
    <mergeCell ref="AD515:AE515"/>
    <mergeCell ref="AF515:AH515"/>
    <mergeCell ref="AI515:AK515"/>
    <mergeCell ref="C515:D515"/>
    <mergeCell ref="E515:F515"/>
    <mergeCell ref="G515:H515"/>
    <mergeCell ref="I515:M515"/>
    <mergeCell ref="N515:O515"/>
    <mergeCell ref="P515:Q515"/>
    <mergeCell ref="R515:S515"/>
    <mergeCell ref="AL518:AM518"/>
    <mergeCell ref="AN518:AO518"/>
    <mergeCell ref="T518:U518"/>
    <mergeCell ref="V518:X518"/>
    <mergeCell ref="Y518:Z518"/>
    <mergeCell ref="AB518:AC518"/>
    <mergeCell ref="AD518:AE518"/>
    <mergeCell ref="AF518:AH518"/>
    <mergeCell ref="AI518:AK518"/>
    <mergeCell ref="AL519:AM519"/>
    <mergeCell ref="AN519:AO519"/>
    <mergeCell ref="T519:U519"/>
    <mergeCell ref="V519:X519"/>
    <mergeCell ref="Y519:Z519"/>
    <mergeCell ref="AB519:AC519"/>
    <mergeCell ref="AD519:AE519"/>
    <mergeCell ref="AF519:AH519"/>
    <mergeCell ref="AI519:AK519"/>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AL516:AM516"/>
    <mergeCell ref="AN516:AO516"/>
    <mergeCell ref="AP516:AQ516"/>
    <mergeCell ref="AR516:AS516"/>
    <mergeCell ref="AT516:AU516"/>
    <mergeCell ref="AV516:AX516"/>
    <mergeCell ref="AY516:AZ516"/>
    <mergeCell ref="BA516:BB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T517:U517"/>
    <mergeCell ref="V517:X517"/>
    <mergeCell ref="Y517:Z517"/>
    <mergeCell ref="AB517:AC517"/>
    <mergeCell ref="AD517:AE517"/>
    <mergeCell ref="AF517:AH517"/>
    <mergeCell ref="AI517:AK517"/>
    <mergeCell ref="AL517:AM517"/>
    <mergeCell ref="AN517:AO517"/>
    <mergeCell ref="AR517:AS517"/>
    <mergeCell ref="AT517:AU517"/>
    <mergeCell ref="AV517:AX517"/>
    <mergeCell ref="AY517:AZ517"/>
    <mergeCell ref="BA517:BB517"/>
    <mergeCell ref="C519:D519"/>
    <mergeCell ref="E519:F519"/>
    <mergeCell ref="G519:H519"/>
    <mergeCell ref="I519:M519"/>
    <mergeCell ref="N519:O519"/>
    <mergeCell ref="P519:Q519"/>
    <mergeCell ref="R519:S519"/>
    <mergeCell ref="AP519:AQ519"/>
    <mergeCell ref="AR519:AS519"/>
    <mergeCell ref="AT519:AU519"/>
    <mergeCell ref="AV519:AX519"/>
    <mergeCell ref="AY519:AZ519"/>
    <mergeCell ref="BA519:BB519"/>
    <mergeCell ref="AP517:AQ517"/>
    <mergeCell ref="AP518:AQ518"/>
    <mergeCell ref="AR518:AS518"/>
    <mergeCell ref="AT518:AU518"/>
    <mergeCell ref="AV518:AX518"/>
    <mergeCell ref="AY518:AZ518"/>
    <mergeCell ref="BA518:BB518"/>
    <mergeCell ref="AL522:AM522"/>
    <mergeCell ref="AN522:AO522"/>
    <mergeCell ref="T522:U522"/>
    <mergeCell ref="V522:X522"/>
    <mergeCell ref="Y522:Z522"/>
    <mergeCell ref="AB522:AC522"/>
    <mergeCell ref="AD522:AE522"/>
    <mergeCell ref="AF522:AH522"/>
    <mergeCell ref="AI522:AK522"/>
    <mergeCell ref="C517:D517"/>
    <mergeCell ref="E517:F517"/>
    <mergeCell ref="G517:H517"/>
    <mergeCell ref="I517:M517"/>
    <mergeCell ref="N517:O517"/>
    <mergeCell ref="P517:Q517"/>
    <mergeCell ref="R517:S517"/>
    <mergeCell ref="C518:D518"/>
    <mergeCell ref="E518:F518"/>
    <mergeCell ref="G518:H518"/>
    <mergeCell ref="I518:M518"/>
    <mergeCell ref="N518:O518"/>
    <mergeCell ref="P518:Q518"/>
    <mergeCell ref="R518:S518"/>
    <mergeCell ref="AL520:AM520"/>
    <mergeCell ref="AN520:AO520"/>
    <mergeCell ref="AP520:AQ520"/>
    <mergeCell ref="AR520:AS520"/>
    <mergeCell ref="AT520:AU520"/>
    <mergeCell ref="AV520:AX520"/>
    <mergeCell ref="AY520:AZ520"/>
    <mergeCell ref="BA520:BB520"/>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P521:AQ521"/>
    <mergeCell ref="AP522:AQ522"/>
    <mergeCell ref="AR522:AS522"/>
    <mergeCell ref="AT522:AU522"/>
    <mergeCell ref="AV522:AX522"/>
    <mergeCell ref="AY522:AZ522"/>
    <mergeCell ref="BA522:BB522"/>
    <mergeCell ref="AL521:AM521"/>
    <mergeCell ref="AN521:AO521"/>
    <mergeCell ref="AR521:AS521"/>
    <mergeCell ref="AT521:AU521"/>
    <mergeCell ref="AV521:AX521"/>
    <mergeCell ref="AY521:AZ521"/>
    <mergeCell ref="BA521:BB521"/>
    <mergeCell ref="C522:D522"/>
    <mergeCell ref="E522:F522"/>
    <mergeCell ref="G522:H522"/>
    <mergeCell ref="I522:M522"/>
    <mergeCell ref="N522:O522"/>
    <mergeCell ref="P522:Q522"/>
    <mergeCell ref="R522:S522"/>
    <mergeCell ref="AL523:AM523"/>
    <mergeCell ref="AN523:AO523"/>
    <mergeCell ref="AP523:AQ523"/>
    <mergeCell ref="AR523:AS523"/>
    <mergeCell ref="AT523:AU523"/>
    <mergeCell ref="AV523:AX523"/>
    <mergeCell ref="AY523:AZ523"/>
    <mergeCell ref="BA523:BB523"/>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AL524:AM524"/>
    <mergeCell ref="AN524:AO524"/>
    <mergeCell ref="AP524:AQ524"/>
    <mergeCell ref="AR524:AS524"/>
    <mergeCell ref="AT524:AU524"/>
    <mergeCell ref="AV524:AX524"/>
    <mergeCell ref="AY524:AZ524"/>
    <mergeCell ref="BA524:BB524"/>
    <mergeCell ref="T524:U524"/>
    <mergeCell ref="V524:X524"/>
    <mergeCell ref="Y524:Z524"/>
    <mergeCell ref="AB524:AC524"/>
    <mergeCell ref="AD524:AE524"/>
    <mergeCell ref="AF524:AH524"/>
    <mergeCell ref="AI524:AK524"/>
    <mergeCell ref="C524:D524"/>
    <mergeCell ref="E524:F524"/>
    <mergeCell ref="G524:H524"/>
    <mergeCell ref="I524:M524"/>
    <mergeCell ref="N524:O524"/>
    <mergeCell ref="P524:Q524"/>
    <mergeCell ref="R524:S524"/>
    <mergeCell ref="AL527:AM527"/>
    <mergeCell ref="AN527:AO527"/>
    <mergeCell ref="T527:U527"/>
    <mergeCell ref="V527:X527"/>
    <mergeCell ref="Y527:Z527"/>
    <mergeCell ref="AB527:AC527"/>
    <mergeCell ref="AD527:AE527"/>
    <mergeCell ref="AF527:AH527"/>
    <mergeCell ref="AI527:AK527"/>
    <mergeCell ref="AL528:AM528"/>
    <mergeCell ref="AN528:AO528"/>
    <mergeCell ref="T528:U528"/>
    <mergeCell ref="V528:X528"/>
    <mergeCell ref="Y528:Z528"/>
    <mergeCell ref="AB528:AC528"/>
    <mergeCell ref="AD528:AE528"/>
    <mergeCell ref="AF528:AH528"/>
    <mergeCell ref="AI528:AK528"/>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AL525:AM525"/>
    <mergeCell ref="AN525:AO525"/>
    <mergeCell ref="AP525:AQ525"/>
    <mergeCell ref="AR525:AS525"/>
    <mergeCell ref="AT525:AU525"/>
    <mergeCell ref="AV525:AX525"/>
    <mergeCell ref="AY525:AZ525"/>
    <mergeCell ref="BA525:BB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T526:U526"/>
    <mergeCell ref="V526:X526"/>
    <mergeCell ref="Y526:Z526"/>
    <mergeCell ref="AB526:AC526"/>
    <mergeCell ref="AD526:AE526"/>
    <mergeCell ref="AF526:AH526"/>
    <mergeCell ref="AI526:AK526"/>
    <mergeCell ref="AL526:AM526"/>
    <mergeCell ref="AN526:AO526"/>
    <mergeCell ref="AR526:AS526"/>
    <mergeCell ref="AT526:AU526"/>
    <mergeCell ref="AV526:AX526"/>
    <mergeCell ref="AY526:AZ526"/>
    <mergeCell ref="BA526:BB526"/>
    <mergeCell ref="C528:D528"/>
    <mergeCell ref="E528:F528"/>
    <mergeCell ref="G528:H528"/>
    <mergeCell ref="I528:M528"/>
    <mergeCell ref="N528:O528"/>
    <mergeCell ref="P528:Q528"/>
    <mergeCell ref="R528:S528"/>
    <mergeCell ref="AP528:AQ528"/>
    <mergeCell ref="AR528:AS528"/>
    <mergeCell ref="AT528:AU528"/>
    <mergeCell ref="AV528:AX528"/>
    <mergeCell ref="AY528:AZ528"/>
    <mergeCell ref="BA528:BB528"/>
    <mergeCell ref="AP526:AQ526"/>
    <mergeCell ref="AP527:AQ527"/>
    <mergeCell ref="AR527:AS527"/>
    <mergeCell ref="AT527:AU527"/>
    <mergeCell ref="AV527:AX527"/>
    <mergeCell ref="AY527:AZ527"/>
    <mergeCell ref="BA527:BB527"/>
    <mergeCell ref="AL531:AM531"/>
    <mergeCell ref="AN531:AO531"/>
    <mergeCell ref="T531:U531"/>
    <mergeCell ref="V531:X531"/>
    <mergeCell ref="Y531:Z531"/>
    <mergeCell ref="AB531:AC531"/>
    <mergeCell ref="AD531:AE531"/>
    <mergeCell ref="AF531:AH531"/>
    <mergeCell ref="AI531:AK531"/>
    <mergeCell ref="C526:D526"/>
    <mergeCell ref="E526:F526"/>
    <mergeCell ref="G526:H526"/>
    <mergeCell ref="I526:M526"/>
    <mergeCell ref="N526:O526"/>
    <mergeCell ref="P526:Q526"/>
    <mergeCell ref="R526:S526"/>
    <mergeCell ref="C527:D527"/>
    <mergeCell ref="E527:F527"/>
    <mergeCell ref="G527:H527"/>
    <mergeCell ref="I527:M527"/>
    <mergeCell ref="N527:O527"/>
    <mergeCell ref="P527:Q527"/>
    <mergeCell ref="R527:S527"/>
    <mergeCell ref="AL529:AM529"/>
    <mergeCell ref="AN529:AO529"/>
    <mergeCell ref="AP529:AQ529"/>
    <mergeCell ref="AR529:AS529"/>
    <mergeCell ref="AT529:AU529"/>
    <mergeCell ref="AV529:AX529"/>
    <mergeCell ref="AY529:AZ529"/>
    <mergeCell ref="BA529:BB529"/>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P530:AQ530"/>
    <mergeCell ref="AP531:AQ531"/>
    <mergeCell ref="AR531:AS531"/>
    <mergeCell ref="AT531:AU531"/>
    <mergeCell ref="AV531:AX531"/>
    <mergeCell ref="AY531:AZ531"/>
    <mergeCell ref="BA531:BB531"/>
    <mergeCell ref="AL530:AM530"/>
    <mergeCell ref="AN530:AO530"/>
    <mergeCell ref="AR530:AS530"/>
    <mergeCell ref="AT530:AU530"/>
    <mergeCell ref="AV530:AX530"/>
    <mergeCell ref="AY530:AZ530"/>
    <mergeCell ref="BA530:BB530"/>
    <mergeCell ref="C531:D531"/>
    <mergeCell ref="E531:F531"/>
    <mergeCell ref="G531:H531"/>
    <mergeCell ref="I531:M531"/>
    <mergeCell ref="N531:O531"/>
    <mergeCell ref="P531:Q531"/>
    <mergeCell ref="R531:S531"/>
    <mergeCell ref="AL532:AM532"/>
    <mergeCell ref="AN532:AO532"/>
    <mergeCell ref="AP532:AQ532"/>
    <mergeCell ref="AR532:AS532"/>
    <mergeCell ref="AT532:AU532"/>
    <mergeCell ref="AV532:AX532"/>
    <mergeCell ref="AY532:AZ532"/>
    <mergeCell ref="BA532:BB532"/>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AL533:AM533"/>
    <mergeCell ref="AN533:AO533"/>
    <mergeCell ref="AP533:AQ533"/>
    <mergeCell ref="AR533:AS533"/>
    <mergeCell ref="AT533:AU533"/>
    <mergeCell ref="AV533:AX533"/>
    <mergeCell ref="AY533:AZ533"/>
    <mergeCell ref="BA533:BB533"/>
    <mergeCell ref="T533:U533"/>
    <mergeCell ref="V533:X533"/>
    <mergeCell ref="Y533:Z533"/>
    <mergeCell ref="AB533:AC533"/>
    <mergeCell ref="AD533:AE533"/>
    <mergeCell ref="AF533:AH533"/>
    <mergeCell ref="AI533:AK533"/>
    <mergeCell ref="C533:D533"/>
    <mergeCell ref="E533:F533"/>
    <mergeCell ref="G533:H533"/>
    <mergeCell ref="I533:M533"/>
    <mergeCell ref="N533:O533"/>
    <mergeCell ref="P533:Q533"/>
    <mergeCell ref="R533:S533"/>
    <mergeCell ref="AL536:AM536"/>
    <mergeCell ref="AN536:AO536"/>
    <mergeCell ref="T536:U536"/>
    <mergeCell ref="V536:X536"/>
    <mergeCell ref="Y536:Z536"/>
    <mergeCell ref="AB536:AC536"/>
    <mergeCell ref="AD536:AE536"/>
    <mergeCell ref="AF536:AH536"/>
    <mergeCell ref="AI536:AK536"/>
    <mergeCell ref="AL537:AM537"/>
    <mergeCell ref="AN537:AO537"/>
    <mergeCell ref="T537:U537"/>
    <mergeCell ref="V537:X537"/>
    <mergeCell ref="Y537:Z537"/>
    <mergeCell ref="AB537:AC537"/>
    <mergeCell ref="AD537:AE537"/>
    <mergeCell ref="AF537:AH537"/>
    <mergeCell ref="AI537:AK537"/>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AL534:AM534"/>
    <mergeCell ref="AN534:AO534"/>
    <mergeCell ref="AP534:AQ534"/>
    <mergeCell ref="AR534:AS534"/>
    <mergeCell ref="AT534:AU534"/>
    <mergeCell ref="AV534:AX534"/>
    <mergeCell ref="AY534:AZ534"/>
    <mergeCell ref="BA534:BB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T535:U535"/>
    <mergeCell ref="V535:X535"/>
    <mergeCell ref="Y535:Z535"/>
    <mergeCell ref="AB535:AC535"/>
    <mergeCell ref="AD535:AE535"/>
    <mergeCell ref="AF535:AH535"/>
    <mergeCell ref="AI535:AK535"/>
    <mergeCell ref="AL535:AM535"/>
    <mergeCell ref="AN535:AO535"/>
    <mergeCell ref="AR535:AS535"/>
    <mergeCell ref="AT535:AU535"/>
    <mergeCell ref="AV535:AX535"/>
    <mergeCell ref="AY535:AZ535"/>
    <mergeCell ref="BA535:BB535"/>
    <mergeCell ref="C537:D537"/>
    <mergeCell ref="E537:F537"/>
    <mergeCell ref="G537:H537"/>
    <mergeCell ref="I537:M537"/>
    <mergeCell ref="N537:O537"/>
    <mergeCell ref="P537:Q537"/>
    <mergeCell ref="R537:S537"/>
    <mergeCell ref="AP537:AQ537"/>
    <mergeCell ref="AR537:AS537"/>
    <mergeCell ref="AT537:AU537"/>
    <mergeCell ref="AV537:AX537"/>
    <mergeCell ref="AY537:AZ537"/>
    <mergeCell ref="BA537:BB537"/>
    <mergeCell ref="AP535:AQ535"/>
    <mergeCell ref="AP536:AQ536"/>
    <mergeCell ref="AR536:AS536"/>
    <mergeCell ref="AT536:AU536"/>
    <mergeCell ref="AV536:AX536"/>
    <mergeCell ref="AY536:AZ536"/>
    <mergeCell ref="BA536:BB536"/>
    <mergeCell ref="AL540:AM540"/>
    <mergeCell ref="AN540:AO540"/>
    <mergeCell ref="T540:U540"/>
    <mergeCell ref="V540:X540"/>
    <mergeCell ref="Y540:Z540"/>
    <mergeCell ref="AB540:AC540"/>
    <mergeCell ref="AD540:AE540"/>
    <mergeCell ref="AF540:AH540"/>
    <mergeCell ref="AI540:AK540"/>
    <mergeCell ref="C535:D535"/>
    <mergeCell ref="E535:F535"/>
    <mergeCell ref="G535:H535"/>
    <mergeCell ref="I535:M535"/>
    <mergeCell ref="N535:O535"/>
    <mergeCell ref="P535:Q535"/>
    <mergeCell ref="R535:S535"/>
    <mergeCell ref="C536:D536"/>
    <mergeCell ref="E536:F536"/>
    <mergeCell ref="G536:H536"/>
    <mergeCell ref="I536:M536"/>
    <mergeCell ref="N536:O536"/>
    <mergeCell ref="P536:Q536"/>
    <mergeCell ref="R536:S536"/>
    <mergeCell ref="AL538:AM538"/>
    <mergeCell ref="AN538:AO538"/>
    <mergeCell ref="AP538:AQ538"/>
    <mergeCell ref="AR538:AS538"/>
    <mergeCell ref="AT538:AU538"/>
    <mergeCell ref="AV538:AX538"/>
    <mergeCell ref="AY538:AZ538"/>
    <mergeCell ref="BA538:BB538"/>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P539:AQ539"/>
    <mergeCell ref="AP540:AQ540"/>
    <mergeCell ref="AR540:AS540"/>
    <mergeCell ref="AT540:AU540"/>
    <mergeCell ref="AV540:AX540"/>
    <mergeCell ref="AY540:AZ540"/>
    <mergeCell ref="BA540:BB540"/>
    <mergeCell ref="AL539:AM539"/>
    <mergeCell ref="AN539:AO539"/>
    <mergeCell ref="AR539:AS539"/>
    <mergeCell ref="AT539:AU539"/>
    <mergeCell ref="AV539:AX539"/>
    <mergeCell ref="AY539:AZ539"/>
    <mergeCell ref="BA539:BB539"/>
    <mergeCell ref="C540:D540"/>
    <mergeCell ref="E540:F540"/>
    <mergeCell ref="G540:H540"/>
    <mergeCell ref="I540:M540"/>
    <mergeCell ref="N540:O540"/>
    <mergeCell ref="P540:Q540"/>
    <mergeCell ref="R540:S540"/>
    <mergeCell ref="AL541:AM541"/>
    <mergeCell ref="AN541:AO541"/>
    <mergeCell ref="AP541:AQ541"/>
    <mergeCell ref="AR541:AS541"/>
    <mergeCell ref="AT541:AU541"/>
    <mergeCell ref="AV541:AX541"/>
    <mergeCell ref="AY541:AZ541"/>
    <mergeCell ref="BA541:BB541"/>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AL542:AM542"/>
    <mergeCell ref="AN542:AO542"/>
    <mergeCell ref="AP542:AQ542"/>
    <mergeCell ref="AR542:AS542"/>
    <mergeCell ref="AT542:AU542"/>
    <mergeCell ref="AV542:AX542"/>
    <mergeCell ref="AY542:AZ542"/>
    <mergeCell ref="BA542:BB542"/>
    <mergeCell ref="T542:U542"/>
    <mergeCell ref="V542:X542"/>
    <mergeCell ref="Y542:Z542"/>
    <mergeCell ref="AB542:AC542"/>
    <mergeCell ref="AD542:AE542"/>
    <mergeCell ref="AF542:AH542"/>
    <mergeCell ref="AI542:AK542"/>
    <mergeCell ref="C542:D542"/>
    <mergeCell ref="E542:F542"/>
    <mergeCell ref="G542:H542"/>
    <mergeCell ref="I542:M542"/>
    <mergeCell ref="N542:O542"/>
    <mergeCell ref="P542:Q542"/>
    <mergeCell ref="R542:S542"/>
    <mergeCell ref="AL545:AM545"/>
    <mergeCell ref="AN545:AO545"/>
    <mergeCell ref="T545:U545"/>
    <mergeCell ref="V545:X545"/>
    <mergeCell ref="Y545:Z545"/>
    <mergeCell ref="AB545:AC545"/>
    <mergeCell ref="AD545:AE545"/>
    <mergeCell ref="AF545:AH545"/>
    <mergeCell ref="AI545:AK545"/>
    <mergeCell ref="AL546:AM546"/>
    <mergeCell ref="AN546:AO546"/>
    <mergeCell ref="T546:U546"/>
    <mergeCell ref="V546:X546"/>
    <mergeCell ref="Y546:Z546"/>
    <mergeCell ref="AB546:AC546"/>
    <mergeCell ref="AD546:AE546"/>
    <mergeCell ref="AF546:AH546"/>
    <mergeCell ref="AI546:AK546"/>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AL543:AM543"/>
    <mergeCell ref="AN543:AO543"/>
    <mergeCell ref="AP543:AQ543"/>
    <mergeCell ref="AR543:AS543"/>
    <mergeCell ref="AT543:AU543"/>
    <mergeCell ref="AV543:AX543"/>
    <mergeCell ref="AY543:AZ543"/>
    <mergeCell ref="BA543:BB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T544:U544"/>
    <mergeCell ref="V544:X544"/>
    <mergeCell ref="Y544:Z544"/>
    <mergeCell ref="AB544:AC544"/>
    <mergeCell ref="AD544:AE544"/>
    <mergeCell ref="AF544:AH544"/>
    <mergeCell ref="AI544:AK544"/>
    <mergeCell ref="AL544:AM544"/>
    <mergeCell ref="AN544:AO544"/>
    <mergeCell ref="AR544:AS544"/>
    <mergeCell ref="AT544:AU544"/>
    <mergeCell ref="AV544:AX544"/>
    <mergeCell ref="AY544:AZ544"/>
    <mergeCell ref="BA544:BB544"/>
    <mergeCell ref="C546:D546"/>
    <mergeCell ref="E546:F546"/>
    <mergeCell ref="G546:H546"/>
    <mergeCell ref="I546:M546"/>
    <mergeCell ref="N546:O546"/>
    <mergeCell ref="P546:Q546"/>
    <mergeCell ref="R546:S546"/>
    <mergeCell ref="AP546:AQ546"/>
    <mergeCell ref="AR546:AS546"/>
    <mergeCell ref="AT546:AU546"/>
    <mergeCell ref="AV546:AX546"/>
    <mergeCell ref="AY546:AZ546"/>
    <mergeCell ref="BA546:BB546"/>
    <mergeCell ref="AP544:AQ544"/>
    <mergeCell ref="AP545:AQ545"/>
    <mergeCell ref="AR545:AS545"/>
    <mergeCell ref="AT545:AU545"/>
    <mergeCell ref="AV545:AX545"/>
    <mergeCell ref="AY545:AZ545"/>
    <mergeCell ref="BA545:BB545"/>
    <mergeCell ref="AL549:AM549"/>
    <mergeCell ref="AN549:AO549"/>
    <mergeCell ref="T549:U549"/>
    <mergeCell ref="V549:X549"/>
    <mergeCell ref="Y549:Z549"/>
    <mergeCell ref="AB549:AC549"/>
    <mergeCell ref="AD549:AE549"/>
    <mergeCell ref="AF549:AH549"/>
    <mergeCell ref="AI549:AK549"/>
    <mergeCell ref="C544:D544"/>
    <mergeCell ref="E544:F544"/>
    <mergeCell ref="G544:H544"/>
    <mergeCell ref="I544:M544"/>
    <mergeCell ref="N544:O544"/>
    <mergeCell ref="P544:Q544"/>
    <mergeCell ref="R544:S544"/>
    <mergeCell ref="C545:D545"/>
    <mergeCell ref="E545:F545"/>
    <mergeCell ref="G545:H545"/>
    <mergeCell ref="I545:M545"/>
    <mergeCell ref="N545:O545"/>
    <mergeCell ref="P545:Q545"/>
    <mergeCell ref="R545:S545"/>
    <mergeCell ref="AL547:AM547"/>
    <mergeCell ref="AN547:AO547"/>
    <mergeCell ref="AP547:AQ547"/>
    <mergeCell ref="AR547:AS547"/>
    <mergeCell ref="AT547:AU547"/>
    <mergeCell ref="AV547:AX547"/>
    <mergeCell ref="AY547:AZ547"/>
    <mergeCell ref="BA547:BB547"/>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P548:AQ548"/>
    <mergeCell ref="AP549:AQ549"/>
    <mergeCell ref="AR549:AS549"/>
    <mergeCell ref="AT549:AU549"/>
    <mergeCell ref="AV549:AX549"/>
    <mergeCell ref="AY549:AZ549"/>
    <mergeCell ref="BA549:BB549"/>
    <mergeCell ref="AL548:AM548"/>
    <mergeCell ref="AN548:AO548"/>
    <mergeCell ref="AR548:AS548"/>
    <mergeCell ref="AT548:AU548"/>
    <mergeCell ref="AV548:AX548"/>
    <mergeCell ref="AY548:AZ548"/>
    <mergeCell ref="BA548:BB548"/>
    <mergeCell ref="C549:D549"/>
    <mergeCell ref="E549:F549"/>
    <mergeCell ref="G549:H549"/>
    <mergeCell ref="I549:M549"/>
    <mergeCell ref="N549:O549"/>
    <mergeCell ref="P549:Q549"/>
    <mergeCell ref="R549:S549"/>
    <mergeCell ref="AL550:AM550"/>
    <mergeCell ref="AN550:AO550"/>
    <mergeCell ref="AP550:AQ550"/>
    <mergeCell ref="AR550:AS550"/>
    <mergeCell ref="AT550:AU550"/>
    <mergeCell ref="AV550:AX550"/>
    <mergeCell ref="AY550:AZ550"/>
    <mergeCell ref="BA550:BB550"/>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AL551:AM551"/>
    <mergeCell ref="AN551:AO551"/>
    <mergeCell ref="AP551:AQ551"/>
    <mergeCell ref="AR551:AS551"/>
    <mergeCell ref="AT551:AU551"/>
    <mergeCell ref="AV551:AX551"/>
    <mergeCell ref="AY551:AZ551"/>
    <mergeCell ref="BA551:BB551"/>
    <mergeCell ref="T551:U551"/>
    <mergeCell ref="V551:X551"/>
    <mergeCell ref="Y551:Z551"/>
    <mergeCell ref="AB551:AC551"/>
    <mergeCell ref="AD551:AE551"/>
    <mergeCell ref="AF551:AH551"/>
    <mergeCell ref="AI551:AK551"/>
    <mergeCell ref="C551:D551"/>
    <mergeCell ref="E551:F551"/>
    <mergeCell ref="G551:H551"/>
    <mergeCell ref="I551:M551"/>
    <mergeCell ref="N551:O551"/>
    <mergeCell ref="P551:Q551"/>
    <mergeCell ref="R551:S551"/>
    <mergeCell ref="AL554:AM554"/>
    <mergeCell ref="AN554:AO554"/>
    <mergeCell ref="T554:U554"/>
    <mergeCell ref="V554:X554"/>
    <mergeCell ref="Y554:Z554"/>
    <mergeCell ref="AB554:AC554"/>
    <mergeCell ref="AD554:AE554"/>
    <mergeCell ref="AF554:AH554"/>
    <mergeCell ref="AI554:AK554"/>
    <mergeCell ref="AL555:AM555"/>
    <mergeCell ref="AN555:AO555"/>
    <mergeCell ref="T555:U555"/>
    <mergeCell ref="V555:X555"/>
    <mergeCell ref="Y555:Z555"/>
    <mergeCell ref="AB555:AC555"/>
    <mergeCell ref="AD555:AE555"/>
    <mergeCell ref="AF555:AH555"/>
    <mergeCell ref="AI555:AK555"/>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AL552:AM552"/>
    <mergeCell ref="AN552:AO552"/>
    <mergeCell ref="AP552:AQ552"/>
    <mergeCell ref="AR552:AS552"/>
    <mergeCell ref="AT552:AU552"/>
    <mergeCell ref="AV552:AX552"/>
    <mergeCell ref="AY552:AZ552"/>
    <mergeCell ref="BA552:BB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T553:U553"/>
    <mergeCell ref="V553:X553"/>
    <mergeCell ref="Y553:Z553"/>
    <mergeCell ref="AB553:AC553"/>
    <mergeCell ref="AD553:AE553"/>
    <mergeCell ref="AF553:AH553"/>
    <mergeCell ref="AI553:AK553"/>
    <mergeCell ref="AL553:AM553"/>
    <mergeCell ref="AN553:AO553"/>
    <mergeCell ref="AR553:AS553"/>
    <mergeCell ref="AT553:AU553"/>
    <mergeCell ref="AV553:AX553"/>
    <mergeCell ref="AY553:AZ553"/>
    <mergeCell ref="BA553:BB553"/>
    <mergeCell ref="C555:D555"/>
    <mergeCell ref="E555:F555"/>
    <mergeCell ref="G555:H555"/>
    <mergeCell ref="I555:M555"/>
    <mergeCell ref="N555:O555"/>
    <mergeCell ref="P555:Q555"/>
    <mergeCell ref="R555:S555"/>
    <mergeCell ref="AP555:AQ555"/>
    <mergeCell ref="AR555:AS555"/>
    <mergeCell ref="AT555:AU555"/>
    <mergeCell ref="AV555:AX555"/>
    <mergeCell ref="AY555:AZ555"/>
    <mergeCell ref="BA555:BB555"/>
    <mergeCell ref="AP553:AQ553"/>
    <mergeCell ref="AP554:AQ554"/>
    <mergeCell ref="AR554:AS554"/>
    <mergeCell ref="AT554:AU554"/>
    <mergeCell ref="AV554:AX554"/>
    <mergeCell ref="AY554:AZ554"/>
    <mergeCell ref="BA554:BB554"/>
    <mergeCell ref="AL558:AM558"/>
    <mergeCell ref="AN558:AO558"/>
    <mergeCell ref="T558:U558"/>
    <mergeCell ref="V558:X558"/>
    <mergeCell ref="Y558:Z558"/>
    <mergeCell ref="AB558:AC558"/>
    <mergeCell ref="AD558:AE558"/>
    <mergeCell ref="AF558:AH558"/>
    <mergeCell ref="AI558:AK558"/>
    <mergeCell ref="C553:D553"/>
    <mergeCell ref="E553:F553"/>
    <mergeCell ref="G553:H553"/>
    <mergeCell ref="I553:M553"/>
    <mergeCell ref="N553:O553"/>
    <mergeCell ref="P553:Q553"/>
    <mergeCell ref="R553:S553"/>
    <mergeCell ref="C554:D554"/>
    <mergeCell ref="E554:F554"/>
    <mergeCell ref="G554:H554"/>
    <mergeCell ref="I554:M554"/>
    <mergeCell ref="N554:O554"/>
    <mergeCell ref="P554:Q554"/>
    <mergeCell ref="R554:S554"/>
    <mergeCell ref="AL556:AM556"/>
    <mergeCell ref="AN556:AO556"/>
    <mergeCell ref="AP556:AQ556"/>
    <mergeCell ref="AR556:AS556"/>
    <mergeCell ref="AT556:AU556"/>
    <mergeCell ref="AV556:AX556"/>
    <mergeCell ref="AY556:AZ556"/>
    <mergeCell ref="BA556:BB556"/>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P557:AQ557"/>
    <mergeCell ref="AP558:AQ558"/>
    <mergeCell ref="AR558:AS558"/>
    <mergeCell ref="AT558:AU558"/>
    <mergeCell ref="AV558:AX558"/>
    <mergeCell ref="AY558:AZ558"/>
    <mergeCell ref="BA558:BB558"/>
    <mergeCell ref="AL557:AM557"/>
    <mergeCell ref="AN557:AO557"/>
    <mergeCell ref="AR557:AS557"/>
    <mergeCell ref="AT557:AU557"/>
    <mergeCell ref="AV557:AX557"/>
    <mergeCell ref="AY557:AZ557"/>
    <mergeCell ref="BA557:BB557"/>
    <mergeCell ref="C558:D558"/>
    <mergeCell ref="E558:F558"/>
    <mergeCell ref="G558:H558"/>
    <mergeCell ref="I558:M558"/>
    <mergeCell ref="N558:O558"/>
    <mergeCell ref="P558:Q558"/>
    <mergeCell ref="R558:S558"/>
    <mergeCell ref="AL559:AM559"/>
    <mergeCell ref="AN559:AO559"/>
    <mergeCell ref="AP559:AQ559"/>
    <mergeCell ref="AR559:AS559"/>
    <mergeCell ref="AT559:AU559"/>
    <mergeCell ref="AV559:AX559"/>
    <mergeCell ref="AY559:AZ559"/>
    <mergeCell ref="BA559:BB559"/>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AL560:AM560"/>
    <mergeCell ref="AN560:AO560"/>
    <mergeCell ref="AP560:AQ560"/>
    <mergeCell ref="AR560:AS560"/>
    <mergeCell ref="AT560:AU560"/>
    <mergeCell ref="AV560:AX560"/>
    <mergeCell ref="AY560:AZ560"/>
    <mergeCell ref="BA560:BB560"/>
    <mergeCell ref="T560:U560"/>
    <mergeCell ref="V560:X560"/>
    <mergeCell ref="Y560:Z560"/>
    <mergeCell ref="AB560:AC560"/>
    <mergeCell ref="AD560:AE560"/>
    <mergeCell ref="AF560:AH560"/>
    <mergeCell ref="AI560:AK560"/>
    <mergeCell ref="C560:D560"/>
    <mergeCell ref="E560:F560"/>
    <mergeCell ref="G560:H560"/>
    <mergeCell ref="I560:M560"/>
    <mergeCell ref="N560:O560"/>
    <mergeCell ref="P560:Q560"/>
    <mergeCell ref="R560:S560"/>
    <mergeCell ref="AL563:AM563"/>
    <mergeCell ref="AN563:AO563"/>
    <mergeCell ref="T563:U563"/>
    <mergeCell ref="V563:X563"/>
    <mergeCell ref="Y563:Z563"/>
    <mergeCell ref="AB563:AC563"/>
    <mergeCell ref="AD563:AE563"/>
    <mergeCell ref="AF563:AH563"/>
    <mergeCell ref="AI563:AK563"/>
    <mergeCell ref="AL564:AM564"/>
    <mergeCell ref="AN564:AO564"/>
    <mergeCell ref="T564:U564"/>
    <mergeCell ref="V564:X564"/>
    <mergeCell ref="Y564:Z564"/>
    <mergeCell ref="AB564:AC564"/>
    <mergeCell ref="AD564:AE564"/>
    <mergeCell ref="AF564:AH564"/>
    <mergeCell ref="AI564:AK564"/>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AL561:AM561"/>
    <mergeCell ref="AN561:AO561"/>
    <mergeCell ref="AP561:AQ561"/>
    <mergeCell ref="AR561:AS561"/>
    <mergeCell ref="AT561:AU561"/>
    <mergeCell ref="AV561:AX561"/>
    <mergeCell ref="AY561:AZ561"/>
    <mergeCell ref="BA561:BB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T562:U562"/>
    <mergeCell ref="V562:X562"/>
    <mergeCell ref="Y562:Z562"/>
    <mergeCell ref="AB562:AC562"/>
    <mergeCell ref="AD562:AE562"/>
    <mergeCell ref="AF562:AH562"/>
    <mergeCell ref="AI562:AK562"/>
    <mergeCell ref="AL562:AM562"/>
    <mergeCell ref="AN562:AO562"/>
    <mergeCell ref="AR562:AS562"/>
    <mergeCell ref="AT562:AU562"/>
    <mergeCell ref="AV562:AX562"/>
    <mergeCell ref="AY562:AZ562"/>
    <mergeCell ref="BA562:BB562"/>
    <mergeCell ref="C564:D564"/>
    <mergeCell ref="E564:F564"/>
    <mergeCell ref="G564:H564"/>
    <mergeCell ref="I564:M564"/>
    <mergeCell ref="N564:O564"/>
    <mergeCell ref="P564:Q564"/>
    <mergeCell ref="R564:S564"/>
    <mergeCell ref="AP564:AQ564"/>
    <mergeCell ref="AR564:AS564"/>
    <mergeCell ref="AT564:AU564"/>
    <mergeCell ref="AV564:AX564"/>
    <mergeCell ref="AY564:AZ564"/>
    <mergeCell ref="BA564:BB564"/>
    <mergeCell ref="AP562:AQ562"/>
    <mergeCell ref="AP563:AQ563"/>
    <mergeCell ref="AR563:AS563"/>
    <mergeCell ref="AT563:AU563"/>
    <mergeCell ref="AV563:AX563"/>
    <mergeCell ref="AY563:AZ563"/>
    <mergeCell ref="BA563:BB563"/>
    <mergeCell ref="AL567:AM567"/>
    <mergeCell ref="AN567:AO567"/>
    <mergeCell ref="T567:U567"/>
    <mergeCell ref="V567:X567"/>
    <mergeCell ref="Y567:Z567"/>
    <mergeCell ref="AB567:AC567"/>
    <mergeCell ref="AD567:AE567"/>
    <mergeCell ref="AF567:AH567"/>
    <mergeCell ref="AI567:AK567"/>
    <mergeCell ref="C562:D562"/>
    <mergeCell ref="E562:F562"/>
    <mergeCell ref="G562:H562"/>
    <mergeCell ref="I562:M562"/>
    <mergeCell ref="N562:O562"/>
    <mergeCell ref="P562:Q562"/>
    <mergeCell ref="R562:S562"/>
    <mergeCell ref="C563:D563"/>
    <mergeCell ref="E563:F563"/>
    <mergeCell ref="G563:H563"/>
    <mergeCell ref="I563:M563"/>
    <mergeCell ref="N563:O563"/>
    <mergeCell ref="P563:Q563"/>
    <mergeCell ref="R563:S563"/>
    <mergeCell ref="AL565:AM565"/>
    <mergeCell ref="AN565:AO565"/>
    <mergeCell ref="AP565:AQ565"/>
    <mergeCell ref="AR565:AS565"/>
    <mergeCell ref="AT565:AU565"/>
    <mergeCell ref="AV565:AX565"/>
    <mergeCell ref="AY565:AZ565"/>
    <mergeCell ref="BA565:BB565"/>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P566:AQ566"/>
    <mergeCell ref="AP567:AQ567"/>
    <mergeCell ref="AR567:AS567"/>
    <mergeCell ref="AT567:AU567"/>
    <mergeCell ref="AV567:AX567"/>
    <mergeCell ref="AY567:AZ567"/>
    <mergeCell ref="BA567:BB567"/>
    <mergeCell ref="AL566:AM566"/>
    <mergeCell ref="AN566:AO566"/>
    <mergeCell ref="AR566:AS566"/>
    <mergeCell ref="AT566:AU566"/>
    <mergeCell ref="AV566:AX566"/>
    <mergeCell ref="AY566:AZ566"/>
    <mergeCell ref="BA566:BB566"/>
    <mergeCell ref="C567:D567"/>
    <mergeCell ref="E567:F567"/>
    <mergeCell ref="G567:H567"/>
    <mergeCell ref="I567:M567"/>
    <mergeCell ref="N567:O567"/>
    <mergeCell ref="P567:Q567"/>
    <mergeCell ref="R567:S567"/>
    <mergeCell ref="AL568:AM568"/>
    <mergeCell ref="AN568:AO568"/>
    <mergeCell ref="AP568:AQ568"/>
    <mergeCell ref="AR568:AS568"/>
    <mergeCell ref="AT568:AU568"/>
    <mergeCell ref="AV568:AX568"/>
    <mergeCell ref="AY568:AZ568"/>
    <mergeCell ref="BA568:BB568"/>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AL569:AM569"/>
    <mergeCell ref="AN569:AO569"/>
    <mergeCell ref="AP569:AQ569"/>
    <mergeCell ref="AR569:AS569"/>
    <mergeCell ref="AT569:AU569"/>
    <mergeCell ref="AV569:AX569"/>
    <mergeCell ref="AY569:AZ569"/>
    <mergeCell ref="BA569:BB569"/>
    <mergeCell ref="T569:U569"/>
    <mergeCell ref="V569:X569"/>
    <mergeCell ref="Y569:Z569"/>
    <mergeCell ref="AB569:AC569"/>
    <mergeCell ref="AD569:AE569"/>
    <mergeCell ref="AF569:AH569"/>
    <mergeCell ref="AI569:AK569"/>
    <mergeCell ref="C569:D569"/>
    <mergeCell ref="E569:F569"/>
    <mergeCell ref="G569:H569"/>
    <mergeCell ref="I569:M569"/>
    <mergeCell ref="N569:O569"/>
    <mergeCell ref="P569:Q569"/>
    <mergeCell ref="R569:S569"/>
    <mergeCell ref="AL572:AM572"/>
    <mergeCell ref="AN572:AO572"/>
    <mergeCell ref="T572:U572"/>
    <mergeCell ref="V572:X572"/>
    <mergeCell ref="Y572:Z572"/>
    <mergeCell ref="AB572:AC572"/>
    <mergeCell ref="AD572:AE572"/>
    <mergeCell ref="AF572:AH572"/>
    <mergeCell ref="AI572:AK572"/>
    <mergeCell ref="AL573:AM573"/>
    <mergeCell ref="AN573:AO573"/>
    <mergeCell ref="T573:U573"/>
    <mergeCell ref="V573:X573"/>
    <mergeCell ref="Y573:Z573"/>
    <mergeCell ref="AB573:AC573"/>
    <mergeCell ref="AD573:AE573"/>
    <mergeCell ref="AF573:AH573"/>
    <mergeCell ref="AI573:AK573"/>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AL570:AM570"/>
    <mergeCell ref="AN570:AO570"/>
    <mergeCell ref="AP570:AQ570"/>
    <mergeCell ref="AR570:AS570"/>
    <mergeCell ref="AT570:AU570"/>
    <mergeCell ref="AV570:AX570"/>
    <mergeCell ref="AY570:AZ570"/>
    <mergeCell ref="BA570:BB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T571:U571"/>
    <mergeCell ref="V571:X571"/>
    <mergeCell ref="Y571:Z571"/>
    <mergeCell ref="AB571:AC571"/>
    <mergeCell ref="AD571:AE571"/>
    <mergeCell ref="AF571:AH571"/>
    <mergeCell ref="AI571:AK571"/>
    <mergeCell ref="AL571:AM571"/>
    <mergeCell ref="AN571:AO571"/>
    <mergeCell ref="AR571:AS571"/>
    <mergeCell ref="AT571:AU571"/>
    <mergeCell ref="AV571:AX571"/>
    <mergeCell ref="AY571:AZ571"/>
    <mergeCell ref="BA571:BB571"/>
    <mergeCell ref="C573:D573"/>
    <mergeCell ref="E573:F573"/>
    <mergeCell ref="G573:H573"/>
    <mergeCell ref="I573:M573"/>
    <mergeCell ref="N573:O573"/>
    <mergeCell ref="P573:Q573"/>
    <mergeCell ref="R573:S573"/>
    <mergeCell ref="AP573:AQ573"/>
    <mergeCell ref="AR573:AS573"/>
    <mergeCell ref="AT573:AU573"/>
    <mergeCell ref="AV573:AX573"/>
    <mergeCell ref="AY573:AZ573"/>
    <mergeCell ref="BA573:BB573"/>
    <mergeCell ref="AP571:AQ571"/>
    <mergeCell ref="AP572:AQ572"/>
    <mergeCell ref="AR572:AS572"/>
    <mergeCell ref="AT572:AU572"/>
    <mergeCell ref="AV572:AX572"/>
    <mergeCell ref="AY572:AZ572"/>
    <mergeCell ref="BA572:BB572"/>
    <mergeCell ref="AL576:AM576"/>
    <mergeCell ref="AN576:AO576"/>
    <mergeCell ref="T576:U576"/>
    <mergeCell ref="V576:X576"/>
    <mergeCell ref="Y576:Z576"/>
    <mergeCell ref="AB576:AC576"/>
    <mergeCell ref="AD576:AE576"/>
    <mergeCell ref="AF576:AH576"/>
    <mergeCell ref="AI576:AK576"/>
    <mergeCell ref="C571:D571"/>
    <mergeCell ref="E571:F571"/>
    <mergeCell ref="G571:H571"/>
    <mergeCell ref="I571:M571"/>
    <mergeCell ref="N571:O571"/>
    <mergeCell ref="P571:Q571"/>
    <mergeCell ref="R571:S571"/>
    <mergeCell ref="C572:D572"/>
    <mergeCell ref="E572:F572"/>
    <mergeCell ref="G572:H572"/>
    <mergeCell ref="I572:M572"/>
    <mergeCell ref="N572:O572"/>
    <mergeCell ref="P572:Q572"/>
    <mergeCell ref="R572:S572"/>
    <mergeCell ref="AL574:AM574"/>
    <mergeCell ref="AN574:AO574"/>
    <mergeCell ref="AP574:AQ574"/>
    <mergeCell ref="AR574:AS574"/>
    <mergeCell ref="AT574:AU574"/>
    <mergeCell ref="AV574:AX574"/>
    <mergeCell ref="AY574:AZ574"/>
    <mergeCell ref="BA574:BB574"/>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P575:AQ575"/>
    <mergeCell ref="AP576:AQ576"/>
    <mergeCell ref="AR576:AS576"/>
    <mergeCell ref="AT576:AU576"/>
    <mergeCell ref="AV576:AX576"/>
    <mergeCell ref="AY576:AZ576"/>
    <mergeCell ref="BA576:BB576"/>
    <mergeCell ref="AL575:AM575"/>
    <mergeCell ref="AN575:AO575"/>
    <mergeCell ref="AR575:AS575"/>
    <mergeCell ref="AT575:AU575"/>
    <mergeCell ref="AV575:AX575"/>
    <mergeCell ref="AY575:AZ575"/>
    <mergeCell ref="BA575:BB575"/>
    <mergeCell ref="C576:D576"/>
    <mergeCell ref="E576:F576"/>
    <mergeCell ref="G576:H576"/>
    <mergeCell ref="I576:M576"/>
    <mergeCell ref="N576:O576"/>
    <mergeCell ref="P576:Q576"/>
    <mergeCell ref="R576:S576"/>
    <mergeCell ref="AL577:AM577"/>
    <mergeCell ref="AN577:AO577"/>
    <mergeCell ref="AP577:AQ577"/>
    <mergeCell ref="AR577:AS577"/>
    <mergeCell ref="AT577:AU577"/>
    <mergeCell ref="AV577:AX577"/>
    <mergeCell ref="AY577:AZ577"/>
    <mergeCell ref="BA577:BB577"/>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AL578:AM578"/>
    <mergeCell ref="AN578:AO578"/>
    <mergeCell ref="AP578:AQ578"/>
    <mergeCell ref="AR578:AS578"/>
    <mergeCell ref="AT578:AU578"/>
    <mergeCell ref="AV578:AX578"/>
    <mergeCell ref="AY578:AZ578"/>
    <mergeCell ref="BA578:BB578"/>
    <mergeCell ref="T578:U578"/>
    <mergeCell ref="V578:X578"/>
    <mergeCell ref="Y578:Z578"/>
    <mergeCell ref="AB578:AC578"/>
    <mergeCell ref="AD578:AE578"/>
    <mergeCell ref="AF578:AH578"/>
    <mergeCell ref="AI578:AK578"/>
    <mergeCell ref="C578:D578"/>
    <mergeCell ref="E578:F578"/>
    <mergeCell ref="G578:H578"/>
    <mergeCell ref="I578:M578"/>
    <mergeCell ref="N578:O578"/>
    <mergeCell ref="P578:Q578"/>
    <mergeCell ref="R578:S578"/>
    <mergeCell ref="AL581:AM581"/>
    <mergeCell ref="AN581:AO581"/>
    <mergeCell ref="T581:U581"/>
    <mergeCell ref="V581:X581"/>
    <mergeCell ref="Y581:Z581"/>
    <mergeCell ref="AB581:AC581"/>
    <mergeCell ref="AD581:AE581"/>
    <mergeCell ref="AF581:AH581"/>
    <mergeCell ref="AI581:AK581"/>
    <mergeCell ref="AL582:AM582"/>
    <mergeCell ref="AN582:AO582"/>
    <mergeCell ref="T582:U582"/>
    <mergeCell ref="V582:X582"/>
    <mergeCell ref="Y582:Z582"/>
    <mergeCell ref="AB582:AC582"/>
    <mergeCell ref="AD582:AE582"/>
    <mergeCell ref="AF582:AH582"/>
    <mergeCell ref="AI582:AK582"/>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AL579:AM579"/>
    <mergeCell ref="AN579:AO579"/>
    <mergeCell ref="AP579:AQ579"/>
    <mergeCell ref="AR579:AS579"/>
    <mergeCell ref="AT579:AU579"/>
    <mergeCell ref="AV579:AX579"/>
    <mergeCell ref="AY579:AZ579"/>
    <mergeCell ref="BA579:BB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T580:U580"/>
    <mergeCell ref="V580:X580"/>
    <mergeCell ref="Y580:Z580"/>
    <mergeCell ref="AB580:AC580"/>
    <mergeCell ref="AD580:AE580"/>
    <mergeCell ref="AF580:AH580"/>
    <mergeCell ref="AI580:AK580"/>
    <mergeCell ref="AL580:AM580"/>
    <mergeCell ref="AN580:AO580"/>
    <mergeCell ref="AR580:AS580"/>
    <mergeCell ref="AT580:AU580"/>
    <mergeCell ref="AV580:AX580"/>
    <mergeCell ref="AY580:AZ580"/>
    <mergeCell ref="BA580:BB580"/>
    <mergeCell ref="C582:D582"/>
    <mergeCell ref="E582:F582"/>
    <mergeCell ref="G582:H582"/>
    <mergeCell ref="I582:M582"/>
    <mergeCell ref="N582:O582"/>
    <mergeCell ref="P582:Q582"/>
    <mergeCell ref="R582:S582"/>
    <mergeCell ref="AP582:AQ582"/>
    <mergeCell ref="AR582:AS582"/>
    <mergeCell ref="AT582:AU582"/>
    <mergeCell ref="AV582:AX582"/>
    <mergeCell ref="AY582:AZ582"/>
    <mergeCell ref="BA582:BB582"/>
    <mergeCell ref="AP580:AQ580"/>
    <mergeCell ref="AP581:AQ581"/>
    <mergeCell ref="AR581:AS581"/>
    <mergeCell ref="AT581:AU581"/>
    <mergeCell ref="AV581:AX581"/>
    <mergeCell ref="AY581:AZ581"/>
    <mergeCell ref="BA581:BB581"/>
    <mergeCell ref="AL585:AM585"/>
    <mergeCell ref="AN585:AO585"/>
    <mergeCell ref="T585:U585"/>
    <mergeCell ref="V585:X585"/>
    <mergeCell ref="Y585:Z585"/>
    <mergeCell ref="AB585:AC585"/>
    <mergeCell ref="AD585:AE585"/>
    <mergeCell ref="AF585:AH585"/>
    <mergeCell ref="AI585:AK585"/>
    <mergeCell ref="C580:D580"/>
    <mergeCell ref="E580:F580"/>
    <mergeCell ref="G580:H580"/>
    <mergeCell ref="I580:M580"/>
    <mergeCell ref="N580:O580"/>
    <mergeCell ref="P580:Q580"/>
    <mergeCell ref="R580:S580"/>
    <mergeCell ref="C581:D581"/>
    <mergeCell ref="E581:F581"/>
    <mergeCell ref="G581:H581"/>
    <mergeCell ref="I581:M581"/>
    <mergeCell ref="N581:O581"/>
    <mergeCell ref="P581:Q581"/>
    <mergeCell ref="R581:S581"/>
    <mergeCell ref="AL583:AM583"/>
    <mergeCell ref="AN583:AO583"/>
    <mergeCell ref="AP583:AQ583"/>
    <mergeCell ref="AR583:AS583"/>
    <mergeCell ref="AT583:AU583"/>
    <mergeCell ref="AV583:AX583"/>
    <mergeCell ref="AY583:AZ583"/>
    <mergeCell ref="BA583:BB583"/>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P584:AQ584"/>
    <mergeCell ref="AP585:AQ585"/>
    <mergeCell ref="AR585:AS585"/>
    <mergeCell ref="AT585:AU585"/>
    <mergeCell ref="AV585:AX585"/>
    <mergeCell ref="AY585:AZ585"/>
    <mergeCell ref="BA585:BB585"/>
    <mergeCell ref="AL584:AM584"/>
    <mergeCell ref="AN584:AO584"/>
    <mergeCell ref="AR584:AS584"/>
    <mergeCell ref="AT584:AU584"/>
    <mergeCell ref="AV584:AX584"/>
    <mergeCell ref="AY584:AZ584"/>
    <mergeCell ref="BA584:BB584"/>
    <mergeCell ref="C585:D585"/>
    <mergeCell ref="E585:F585"/>
    <mergeCell ref="G585:H585"/>
    <mergeCell ref="I585:M585"/>
    <mergeCell ref="N585:O585"/>
    <mergeCell ref="P585:Q585"/>
    <mergeCell ref="R585:S585"/>
    <mergeCell ref="AL586:AM586"/>
    <mergeCell ref="AN586:AO586"/>
    <mergeCell ref="AP586:AQ586"/>
    <mergeCell ref="AR586:AS586"/>
    <mergeCell ref="AT586:AU586"/>
    <mergeCell ref="AV586:AX586"/>
    <mergeCell ref="AY586:AZ586"/>
    <mergeCell ref="BA586:BB586"/>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AL587:AM587"/>
    <mergeCell ref="AN587:AO587"/>
    <mergeCell ref="AP587:AQ587"/>
    <mergeCell ref="AR587:AS587"/>
    <mergeCell ref="AT587:AU587"/>
    <mergeCell ref="AV587:AX587"/>
    <mergeCell ref="AY587:AZ587"/>
    <mergeCell ref="BA587:BB587"/>
    <mergeCell ref="T587:U587"/>
    <mergeCell ref="V587:X587"/>
    <mergeCell ref="Y587:Z587"/>
    <mergeCell ref="AB587:AC587"/>
    <mergeCell ref="AD587:AE587"/>
    <mergeCell ref="AF587:AH587"/>
    <mergeCell ref="AI587:AK587"/>
    <mergeCell ref="C587:D587"/>
    <mergeCell ref="E587:F587"/>
    <mergeCell ref="G587:H587"/>
    <mergeCell ref="I587:M587"/>
    <mergeCell ref="N587:O587"/>
    <mergeCell ref="P587:Q587"/>
    <mergeCell ref="R587:S587"/>
    <mergeCell ref="AL590:AM590"/>
    <mergeCell ref="AN590:AO590"/>
    <mergeCell ref="T590:U590"/>
    <mergeCell ref="V590:X590"/>
    <mergeCell ref="Y590:Z590"/>
    <mergeCell ref="AB590:AC590"/>
    <mergeCell ref="AD590:AE590"/>
    <mergeCell ref="AF590:AH590"/>
    <mergeCell ref="AI590:AK590"/>
    <mergeCell ref="AL591:AM591"/>
    <mergeCell ref="AN591:AO591"/>
    <mergeCell ref="T591:U591"/>
    <mergeCell ref="V591:X591"/>
    <mergeCell ref="Y591:Z591"/>
    <mergeCell ref="AB591:AC591"/>
    <mergeCell ref="AD591:AE591"/>
    <mergeCell ref="AF591:AH591"/>
    <mergeCell ref="AI591:AK591"/>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AL588:AM588"/>
    <mergeCell ref="AN588:AO588"/>
    <mergeCell ref="AP588:AQ588"/>
    <mergeCell ref="AR588:AS588"/>
    <mergeCell ref="AT588:AU588"/>
    <mergeCell ref="AV588:AX588"/>
    <mergeCell ref="AY588:AZ588"/>
    <mergeCell ref="BA588:BB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T589:U589"/>
    <mergeCell ref="V589:X589"/>
    <mergeCell ref="Y589:Z589"/>
    <mergeCell ref="AB589:AC589"/>
    <mergeCell ref="AD589:AE589"/>
    <mergeCell ref="AF589:AH589"/>
    <mergeCell ref="AI589:AK589"/>
    <mergeCell ref="AL589:AM589"/>
    <mergeCell ref="AN589:AO589"/>
    <mergeCell ref="AR589:AS589"/>
    <mergeCell ref="AT589:AU589"/>
    <mergeCell ref="AV589:AX589"/>
    <mergeCell ref="AY589:AZ589"/>
    <mergeCell ref="BA589:BB589"/>
    <mergeCell ref="C591:D591"/>
    <mergeCell ref="E591:F591"/>
    <mergeCell ref="G591:H591"/>
    <mergeCell ref="I591:M591"/>
    <mergeCell ref="N591:O591"/>
    <mergeCell ref="P591:Q591"/>
    <mergeCell ref="R591:S591"/>
    <mergeCell ref="AP591:AQ591"/>
    <mergeCell ref="AR591:AS591"/>
    <mergeCell ref="AT591:AU591"/>
    <mergeCell ref="AV591:AX591"/>
    <mergeCell ref="AY591:AZ591"/>
    <mergeCell ref="BA591:BB591"/>
    <mergeCell ref="AP589:AQ589"/>
    <mergeCell ref="AP590:AQ590"/>
    <mergeCell ref="AR590:AS590"/>
    <mergeCell ref="AT590:AU590"/>
    <mergeCell ref="AV590:AX590"/>
    <mergeCell ref="AY590:AZ590"/>
    <mergeCell ref="BA590:BB590"/>
    <mergeCell ref="AL594:AM594"/>
    <mergeCell ref="AN594:AO594"/>
    <mergeCell ref="T594:U594"/>
    <mergeCell ref="V594:X594"/>
    <mergeCell ref="Y594:Z594"/>
    <mergeCell ref="AB594:AC594"/>
    <mergeCell ref="AD594:AE594"/>
    <mergeCell ref="AF594:AH594"/>
    <mergeCell ref="AI594:AK594"/>
    <mergeCell ref="C589:D589"/>
    <mergeCell ref="E589:F589"/>
    <mergeCell ref="G589:H589"/>
    <mergeCell ref="I589:M589"/>
    <mergeCell ref="N589:O589"/>
    <mergeCell ref="P589:Q589"/>
    <mergeCell ref="R589:S589"/>
    <mergeCell ref="C590:D590"/>
    <mergeCell ref="E590:F590"/>
    <mergeCell ref="G590:H590"/>
    <mergeCell ref="I590:M590"/>
    <mergeCell ref="N590:O590"/>
    <mergeCell ref="P590:Q590"/>
    <mergeCell ref="R590:S590"/>
    <mergeCell ref="AL592:AM592"/>
    <mergeCell ref="AN592:AO592"/>
    <mergeCell ref="AP592:AQ592"/>
    <mergeCell ref="AR592:AS592"/>
    <mergeCell ref="AT592:AU592"/>
    <mergeCell ref="AV592:AX592"/>
    <mergeCell ref="AY592:AZ592"/>
    <mergeCell ref="BA592:BB592"/>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P593:AQ593"/>
    <mergeCell ref="AP594:AQ594"/>
    <mergeCell ref="AR594:AS594"/>
    <mergeCell ref="AT594:AU594"/>
    <mergeCell ref="AV594:AX594"/>
    <mergeCell ref="AY594:AZ594"/>
    <mergeCell ref="BA594:BB594"/>
    <mergeCell ref="AL593:AM593"/>
    <mergeCell ref="AN593:AO593"/>
    <mergeCell ref="AR593:AS593"/>
    <mergeCell ref="AT593:AU593"/>
    <mergeCell ref="AV593:AX593"/>
    <mergeCell ref="AY593:AZ593"/>
    <mergeCell ref="BA593:BB593"/>
    <mergeCell ref="C594:D594"/>
    <mergeCell ref="E594:F594"/>
    <mergeCell ref="G594:H594"/>
    <mergeCell ref="I594:M594"/>
    <mergeCell ref="N594:O594"/>
    <mergeCell ref="P594:Q594"/>
    <mergeCell ref="R594:S594"/>
    <mergeCell ref="AL595:AM595"/>
    <mergeCell ref="AN595:AO595"/>
    <mergeCell ref="AP595:AQ595"/>
    <mergeCell ref="AR595:AS595"/>
    <mergeCell ref="AT595:AU595"/>
    <mergeCell ref="AV595:AX595"/>
    <mergeCell ref="AY595:AZ595"/>
    <mergeCell ref="BA595:BB595"/>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AL596:AM596"/>
    <mergeCell ref="AN596:AO596"/>
    <mergeCell ref="AP596:AQ596"/>
    <mergeCell ref="AR596:AS596"/>
    <mergeCell ref="AT596:AU596"/>
    <mergeCell ref="AV596:AX596"/>
    <mergeCell ref="AY596:AZ596"/>
    <mergeCell ref="BA596:BB596"/>
    <mergeCell ref="T596:U596"/>
    <mergeCell ref="V596:X596"/>
    <mergeCell ref="Y596:Z596"/>
    <mergeCell ref="AB596:AC596"/>
    <mergeCell ref="AD596:AE596"/>
    <mergeCell ref="AF596:AH596"/>
    <mergeCell ref="AI596:AK596"/>
    <mergeCell ref="C596:D596"/>
    <mergeCell ref="E596:F596"/>
    <mergeCell ref="G596:H596"/>
    <mergeCell ref="I596:M596"/>
    <mergeCell ref="N596:O596"/>
    <mergeCell ref="P596:Q596"/>
    <mergeCell ref="R596:S596"/>
    <mergeCell ref="AL599:AM599"/>
    <mergeCell ref="AN599:AO599"/>
    <mergeCell ref="T599:U599"/>
    <mergeCell ref="V599:X599"/>
    <mergeCell ref="Y599:Z599"/>
    <mergeCell ref="AB599:AC599"/>
    <mergeCell ref="AD599:AE599"/>
    <mergeCell ref="AF599:AH599"/>
    <mergeCell ref="AI599:AK599"/>
    <mergeCell ref="AL600:AM600"/>
    <mergeCell ref="AN600:AO600"/>
    <mergeCell ref="T600:U600"/>
    <mergeCell ref="V600:X600"/>
    <mergeCell ref="Y600:Z600"/>
    <mergeCell ref="AB600:AC600"/>
    <mergeCell ref="AD600:AE600"/>
    <mergeCell ref="AF600:AH600"/>
    <mergeCell ref="AI600:AK600"/>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AL597:AM597"/>
    <mergeCell ref="AN597:AO597"/>
    <mergeCell ref="AP597:AQ597"/>
    <mergeCell ref="AR597:AS597"/>
    <mergeCell ref="AT597:AU597"/>
    <mergeCell ref="AV597:AX597"/>
    <mergeCell ref="AY597:AZ597"/>
    <mergeCell ref="BA597:BB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T598:U598"/>
    <mergeCell ref="V598:X598"/>
    <mergeCell ref="Y598:Z598"/>
    <mergeCell ref="AB598:AC598"/>
    <mergeCell ref="AD598:AE598"/>
    <mergeCell ref="AF598:AH598"/>
    <mergeCell ref="AI598:AK598"/>
    <mergeCell ref="AL598:AM598"/>
    <mergeCell ref="AN598:AO598"/>
    <mergeCell ref="AR598:AS598"/>
    <mergeCell ref="AT598:AU598"/>
    <mergeCell ref="AV598:AX598"/>
    <mergeCell ref="AY598:AZ598"/>
    <mergeCell ref="BA598:BB598"/>
    <mergeCell ref="C600:D600"/>
    <mergeCell ref="E600:F600"/>
    <mergeCell ref="G600:H600"/>
    <mergeCell ref="I600:M600"/>
    <mergeCell ref="N600:O600"/>
    <mergeCell ref="P600:Q600"/>
    <mergeCell ref="R600:S600"/>
    <mergeCell ref="AP600:AQ600"/>
    <mergeCell ref="AR600:AS600"/>
    <mergeCell ref="AT600:AU600"/>
    <mergeCell ref="AV600:AX600"/>
    <mergeCell ref="AY600:AZ600"/>
    <mergeCell ref="BA600:BB600"/>
    <mergeCell ref="AP598:AQ598"/>
    <mergeCell ref="AP599:AQ599"/>
    <mergeCell ref="AR599:AS599"/>
    <mergeCell ref="AT599:AU599"/>
    <mergeCell ref="AV599:AX599"/>
    <mergeCell ref="AY599:AZ599"/>
    <mergeCell ref="BA599:BB599"/>
    <mergeCell ref="AL603:AM603"/>
    <mergeCell ref="AN603:AO603"/>
    <mergeCell ref="T603:U603"/>
    <mergeCell ref="V603:X603"/>
    <mergeCell ref="Y603:Z603"/>
    <mergeCell ref="AB603:AC603"/>
    <mergeCell ref="AD603:AE603"/>
    <mergeCell ref="AF603:AH603"/>
    <mergeCell ref="AI603:AK603"/>
    <mergeCell ref="C598:D598"/>
    <mergeCell ref="E598:F598"/>
    <mergeCell ref="G598:H598"/>
    <mergeCell ref="I598:M598"/>
    <mergeCell ref="N598:O598"/>
    <mergeCell ref="P598:Q598"/>
    <mergeCell ref="R598:S598"/>
    <mergeCell ref="C599:D599"/>
    <mergeCell ref="E599:F599"/>
    <mergeCell ref="G599:H599"/>
    <mergeCell ref="I599:M599"/>
    <mergeCell ref="N599:O599"/>
    <mergeCell ref="P599:Q599"/>
    <mergeCell ref="R599:S599"/>
    <mergeCell ref="AL601:AM601"/>
    <mergeCell ref="AN601:AO601"/>
    <mergeCell ref="AP601:AQ601"/>
    <mergeCell ref="AR601:AS601"/>
    <mergeCell ref="AT601:AU601"/>
    <mergeCell ref="AV601:AX601"/>
    <mergeCell ref="AY601:AZ601"/>
    <mergeCell ref="BA601:BB601"/>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P602:AQ602"/>
    <mergeCell ref="AP603:AQ603"/>
    <mergeCell ref="AR603:AS603"/>
    <mergeCell ref="AT603:AU603"/>
    <mergeCell ref="AV603:AX603"/>
    <mergeCell ref="AY603:AZ603"/>
    <mergeCell ref="BA603:BB603"/>
    <mergeCell ref="AL602:AM602"/>
    <mergeCell ref="AN602:AO602"/>
    <mergeCell ref="AR602:AS602"/>
    <mergeCell ref="AT602:AU602"/>
    <mergeCell ref="AV602:AX602"/>
    <mergeCell ref="AY602:AZ602"/>
    <mergeCell ref="BA602:BB602"/>
    <mergeCell ref="C603:D603"/>
    <mergeCell ref="E603:F603"/>
    <mergeCell ref="G603:H603"/>
    <mergeCell ref="I603:M603"/>
    <mergeCell ref="N603:O603"/>
    <mergeCell ref="P603:Q603"/>
    <mergeCell ref="R603:S603"/>
    <mergeCell ref="AL604:AM604"/>
    <mergeCell ref="AN604:AO604"/>
    <mergeCell ref="AP604:AQ604"/>
    <mergeCell ref="AR604:AS604"/>
    <mergeCell ref="AT604:AU604"/>
    <mergeCell ref="AV604:AX604"/>
    <mergeCell ref="AY604:AZ604"/>
    <mergeCell ref="BA604:BB604"/>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AL605:AM605"/>
    <mergeCell ref="AN605:AO605"/>
    <mergeCell ref="AP605:AQ605"/>
    <mergeCell ref="AR605:AS605"/>
    <mergeCell ref="AT605:AU605"/>
    <mergeCell ref="AV605:AX605"/>
    <mergeCell ref="AY605:AZ605"/>
    <mergeCell ref="BA605:BB605"/>
    <mergeCell ref="T605:U605"/>
    <mergeCell ref="V605:X605"/>
    <mergeCell ref="Y605:Z605"/>
    <mergeCell ref="AB605:AC605"/>
    <mergeCell ref="AD605:AE605"/>
    <mergeCell ref="AF605:AH605"/>
    <mergeCell ref="AI605:AK605"/>
    <mergeCell ref="C605:D605"/>
    <mergeCell ref="E605:F605"/>
    <mergeCell ref="G605:H605"/>
    <mergeCell ref="I605:M605"/>
    <mergeCell ref="N605:O605"/>
    <mergeCell ref="P605:Q605"/>
    <mergeCell ref="R605:S605"/>
    <mergeCell ref="AL608:AM608"/>
    <mergeCell ref="AN608:AO608"/>
    <mergeCell ref="T608:U608"/>
    <mergeCell ref="V608:X608"/>
    <mergeCell ref="Y608:Z608"/>
    <mergeCell ref="AB608:AC608"/>
    <mergeCell ref="AD608:AE608"/>
    <mergeCell ref="AF608:AH608"/>
    <mergeCell ref="AI608:AK608"/>
    <mergeCell ref="AL609:AM609"/>
    <mergeCell ref="AN609:AO609"/>
    <mergeCell ref="T609:U609"/>
    <mergeCell ref="V609:X609"/>
    <mergeCell ref="Y609:Z609"/>
    <mergeCell ref="AB609:AC609"/>
    <mergeCell ref="AD609:AE609"/>
    <mergeCell ref="AF609:AH609"/>
    <mergeCell ref="AI609:AK609"/>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AL606:AM606"/>
    <mergeCell ref="AN606:AO606"/>
    <mergeCell ref="AP606:AQ606"/>
    <mergeCell ref="AR606:AS606"/>
    <mergeCell ref="AT606:AU606"/>
    <mergeCell ref="AV606:AX606"/>
    <mergeCell ref="AY606:AZ606"/>
    <mergeCell ref="BA606:BB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T607:U607"/>
    <mergeCell ref="V607:X607"/>
    <mergeCell ref="Y607:Z607"/>
    <mergeCell ref="AB607:AC607"/>
    <mergeCell ref="AD607:AE607"/>
    <mergeCell ref="AF607:AH607"/>
    <mergeCell ref="AI607:AK607"/>
    <mergeCell ref="AL607:AM607"/>
    <mergeCell ref="AN607:AO607"/>
    <mergeCell ref="AR607:AS607"/>
    <mergeCell ref="AT607:AU607"/>
    <mergeCell ref="AV607:AX607"/>
    <mergeCell ref="AY607:AZ607"/>
    <mergeCell ref="BA607:BB607"/>
    <mergeCell ref="C609:D609"/>
    <mergeCell ref="E609:F609"/>
    <mergeCell ref="G609:H609"/>
    <mergeCell ref="I609:M609"/>
    <mergeCell ref="N609:O609"/>
    <mergeCell ref="P609:Q609"/>
    <mergeCell ref="R609:S609"/>
    <mergeCell ref="AP609:AQ609"/>
    <mergeCell ref="AR609:AS609"/>
    <mergeCell ref="AT609:AU609"/>
    <mergeCell ref="AV609:AX609"/>
    <mergeCell ref="AY609:AZ609"/>
    <mergeCell ref="BA609:BB609"/>
    <mergeCell ref="AP607:AQ607"/>
    <mergeCell ref="AP608:AQ608"/>
    <mergeCell ref="AR608:AS608"/>
    <mergeCell ref="AT608:AU608"/>
    <mergeCell ref="AV608:AX608"/>
    <mergeCell ref="AY608:AZ608"/>
    <mergeCell ref="BA608:BB608"/>
    <mergeCell ref="AL612:AM612"/>
    <mergeCell ref="AN612:AO612"/>
    <mergeCell ref="T612:U612"/>
    <mergeCell ref="V612:X612"/>
    <mergeCell ref="Y612:Z612"/>
    <mergeCell ref="AB612:AC612"/>
    <mergeCell ref="AD612:AE612"/>
    <mergeCell ref="AF612:AH612"/>
    <mergeCell ref="AI612:AK612"/>
    <mergeCell ref="C607:D607"/>
    <mergeCell ref="E607:F607"/>
    <mergeCell ref="G607:H607"/>
    <mergeCell ref="I607:M607"/>
    <mergeCell ref="N607:O607"/>
    <mergeCell ref="P607:Q607"/>
    <mergeCell ref="R607:S607"/>
    <mergeCell ref="C608:D608"/>
    <mergeCell ref="E608:F608"/>
    <mergeCell ref="G608:H608"/>
    <mergeCell ref="I608:M608"/>
    <mergeCell ref="N608:O608"/>
    <mergeCell ref="P608:Q608"/>
    <mergeCell ref="R608:S608"/>
    <mergeCell ref="AL610:AM610"/>
    <mergeCell ref="AN610:AO610"/>
    <mergeCell ref="AP610:AQ610"/>
    <mergeCell ref="AR610:AS610"/>
    <mergeCell ref="AT610:AU610"/>
    <mergeCell ref="AV610:AX610"/>
    <mergeCell ref="AY610:AZ610"/>
    <mergeCell ref="BA610:BB610"/>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P611:AQ611"/>
    <mergeCell ref="AP612:AQ612"/>
    <mergeCell ref="AR612:AS612"/>
    <mergeCell ref="AT612:AU612"/>
    <mergeCell ref="AV612:AX612"/>
    <mergeCell ref="AY612:AZ612"/>
    <mergeCell ref="BA612:BB612"/>
    <mergeCell ref="AL611:AM611"/>
    <mergeCell ref="AN611:AO611"/>
    <mergeCell ref="AR611:AS611"/>
    <mergeCell ref="AT611:AU611"/>
    <mergeCell ref="AV611:AX611"/>
    <mergeCell ref="AY611:AZ611"/>
    <mergeCell ref="BA611:BB611"/>
    <mergeCell ref="C612:D612"/>
    <mergeCell ref="E612:F612"/>
    <mergeCell ref="G612:H612"/>
    <mergeCell ref="I612:M612"/>
    <mergeCell ref="N612:O612"/>
    <mergeCell ref="P612:Q612"/>
    <mergeCell ref="R612:S612"/>
    <mergeCell ref="AL613:AM613"/>
    <mergeCell ref="AN613:AO613"/>
    <mergeCell ref="AP613:AQ613"/>
    <mergeCell ref="AR613:AS613"/>
    <mergeCell ref="AT613:AU613"/>
    <mergeCell ref="AV613:AX613"/>
    <mergeCell ref="AY613:AZ613"/>
    <mergeCell ref="BA613:BB613"/>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AL614:AM614"/>
    <mergeCell ref="AN614:AO614"/>
    <mergeCell ref="AP614:AQ614"/>
    <mergeCell ref="AR614:AS614"/>
    <mergeCell ref="AT614:AU614"/>
    <mergeCell ref="AV614:AX614"/>
    <mergeCell ref="AY614:AZ614"/>
    <mergeCell ref="BA614:BB614"/>
    <mergeCell ref="T614:U614"/>
    <mergeCell ref="V614:X614"/>
    <mergeCell ref="Y614:Z614"/>
    <mergeCell ref="AB614:AC614"/>
    <mergeCell ref="AD614:AE614"/>
    <mergeCell ref="AF614:AH614"/>
    <mergeCell ref="AI614:AK614"/>
    <mergeCell ref="C614:D614"/>
    <mergeCell ref="E614:F614"/>
    <mergeCell ref="G614:H614"/>
    <mergeCell ref="I614:M614"/>
    <mergeCell ref="N614:O614"/>
    <mergeCell ref="P614:Q614"/>
    <mergeCell ref="R614:S614"/>
    <mergeCell ref="AL617:AM617"/>
    <mergeCell ref="AN617:AO617"/>
    <mergeCell ref="T617:U617"/>
    <mergeCell ref="V617:X617"/>
    <mergeCell ref="Y617:Z617"/>
    <mergeCell ref="AB617:AC617"/>
    <mergeCell ref="AD617:AE617"/>
    <mergeCell ref="AF617:AH617"/>
    <mergeCell ref="AI617:AK617"/>
    <mergeCell ref="AL618:AM618"/>
    <mergeCell ref="AN618:AO618"/>
    <mergeCell ref="T618:U618"/>
    <mergeCell ref="V618:X618"/>
    <mergeCell ref="Y618:Z618"/>
    <mergeCell ref="AB618:AC618"/>
    <mergeCell ref="AD618:AE618"/>
    <mergeCell ref="AF618:AH618"/>
    <mergeCell ref="AI618:AK618"/>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AL615:AM615"/>
    <mergeCell ref="AN615:AO615"/>
    <mergeCell ref="AP615:AQ615"/>
    <mergeCell ref="AR615:AS615"/>
    <mergeCell ref="AT615:AU615"/>
    <mergeCell ref="AV615:AX615"/>
    <mergeCell ref="AY615:AZ615"/>
    <mergeCell ref="BA615:BB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T616:U616"/>
    <mergeCell ref="V616:X616"/>
    <mergeCell ref="Y616:Z616"/>
    <mergeCell ref="AB616:AC616"/>
    <mergeCell ref="AD616:AE616"/>
    <mergeCell ref="AF616:AH616"/>
    <mergeCell ref="AI616:AK616"/>
    <mergeCell ref="AL616:AM616"/>
    <mergeCell ref="AN616:AO616"/>
    <mergeCell ref="AR616:AS616"/>
    <mergeCell ref="AT616:AU616"/>
    <mergeCell ref="AV616:AX616"/>
    <mergeCell ref="AY616:AZ616"/>
    <mergeCell ref="BA616:BB616"/>
    <mergeCell ref="C618:D618"/>
    <mergeCell ref="E618:F618"/>
    <mergeCell ref="G618:H618"/>
    <mergeCell ref="I618:M618"/>
    <mergeCell ref="N618:O618"/>
    <mergeCell ref="P618:Q618"/>
    <mergeCell ref="R618:S618"/>
    <mergeCell ref="AP618:AQ618"/>
    <mergeCell ref="AR618:AS618"/>
    <mergeCell ref="AT618:AU618"/>
    <mergeCell ref="AV618:AX618"/>
    <mergeCell ref="AY618:AZ618"/>
    <mergeCell ref="BA618:BB618"/>
    <mergeCell ref="AP616:AQ616"/>
    <mergeCell ref="AP617:AQ617"/>
    <mergeCell ref="AR617:AS617"/>
    <mergeCell ref="AT617:AU617"/>
    <mergeCell ref="AV617:AX617"/>
    <mergeCell ref="AY617:AZ617"/>
    <mergeCell ref="BA617:BB617"/>
    <mergeCell ref="AL621:AM621"/>
    <mergeCell ref="AN621:AO621"/>
    <mergeCell ref="T621:U621"/>
    <mergeCell ref="V621:X621"/>
    <mergeCell ref="Y621:Z621"/>
    <mergeCell ref="AB621:AC621"/>
    <mergeCell ref="AD621:AE621"/>
    <mergeCell ref="AF621:AH621"/>
    <mergeCell ref="AI621:AK621"/>
    <mergeCell ref="C616:D616"/>
    <mergeCell ref="E616:F616"/>
    <mergeCell ref="G616:H616"/>
    <mergeCell ref="I616:M616"/>
    <mergeCell ref="N616:O616"/>
    <mergeCell ref="P616:Q616"/>
    <mergeCell ref="R616:S616"/>
    <mergeCell ref="C617:D617"/>
    <mergeCell ref="E617:F617"/>
    <mergeCell ref="G617:H617"/>
    <mergeCell ref="I617:M617"/>
    <mergeCell ref="N617:O617"/>
    <mergeCell ref="P617:Q617"/>
    <mergeCell ref="R617:S617"/>
    <mergeCell ref="AL619:AM619"/>
    <mergeCell ref="AN619:AO619"/>
    <mergeCell ref="AP619:AQ619"/>
    <mergeCell ref="AR619:AS619"/>
    <mergeCell ref="AT619:AU619"/>
    <mergeCell ref="AV619:AX619"/>
    <mergeCell ref="AY619:AZ619"/>
    <mergeCell ref="BA619:BB619"/>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P620:AQ620"/>
    <mergeCell ref="AP621:AQ621"/>
    <mergeCell ref="AR621:AS621"/>
    <mergeCell ref="AT621:AU621"/>
    <mergeCell ref="AV621:AX621"/>
    <mergeCell ref="AY621:AZ621"/>
    <mergeCell ref="BA621:BB621"/>
    <mergeCell ref="AL620:AM620"/>
    <mergeCell ref="AN620:AO620"/>
    <mergeCell ref="AR620:AS620"/>
    <mergeCell ref="AT620:AU620"/>
    <mergeCell ref="AV620:AX620"/>
    <mergeCell ref="AY620:AZ620"/>
    <mergeCell ref="BA620:BB620"/>
    <mergeCell ref="C621:D621"/>
    <mergeCell ref="E621:F621"/>
    <mergeCell ref="G621:H621"/>
    <mergeCell ref="I621:M621"/>
    <mergeCell ref="N621:O621"/>
    <mergeCell ref="P621:Q621"/>
    <mergeCell ref="R621:S621"/>
    <mergeCell ref="AL622:AM622"/>
    <mergeCell ref="AN622:AO622"/>
    <mergeCell ref="AP622:AQ622"/>
    <mergeCell ref="AR622:AS622"/>
    <mergeCell ref="AT622:AU622"/>
    <mergeCell ref="AV622:AX622"/>
    <mergeCell ref="AY622:AZ622"/>
    <mergeCell ref="BA622:BB622"/>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AL623:AM623"/>
    <mergeCell ref="AN623:AO623"/>
    <mergeCell ref="AP623:AQ623"/>
    <mergeCell ref="AR623:AS623"/>
    <mergeCell ref="AT623:AU623"/>
    <mergeCell ref="AV623:AX623"/>
    <mergeCell ref="AY623:AZ623"/>
    <mergeCell ref="BA623:BB623"/>
    <mergeCell ref="T623:U623"/>
    <mergeCell ref="V623:X623"/>
    <mergeCell ref="Y623:Z623"/>
    <mergeCell ref="AB623:AC623"/>
    <mergeCell ref="AD623:AE623"/>
    <mergeCell ref="AF623:AH623"/>
    <mergeCell ref="AI623:AK623"/>
    <mergeCell ref="C623:D623"/>
    <mergeCell ref="E623:F623"/>
    <mergeCell ref="G623:H623"/>
    <mergeCell ref="I623:M623"/>
    <mergeCell ref="N623:O623"/>
    <mergeCell ref="P623:Q623"/>
    <mergeCell ref="R623:S623"/>
    <mergeCell ref="AL626:AM626"/>
    <mergeCell ref="AN626:AO626"/>
    <mergeCell ref="T626:U626"/>
    <mergeCell ref="V626:X626"/>
    <mergeCell ref="Y626:Z626"/>
    <mergeCell ref="AB626:AC626"/>
    <mergeCell ref="AD626:AE626"/>
    <mergeCell ref="AF626:AH626"/>
    <mergeCell ref="AI626:AK626"/>
    <mergeCell ref="AL627:AM627"/>
    <mergeCell ref="AN627:AO627"/>
    <mergeCell ref="T627:U627"/>
    <mergeCell ref="V627:X627"/>
    <mergeCell ref="Y627:Z627"/>
    <mergeCell ref="AB627:AC627"/>
    <mergeCell ref="AD627:AE627"/>
    <mergeCell ref="AF627:AH627"/>
    <mergeCell ref="AI627:AK627"/>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AL624:AM624"/>
    <mergeCell ref="AN624:AO624"/>
    <mergeCell ref="AP624:AQ624"/>
    <mergeCell ref="AR624:AS624"/>
    <mergeCell ref="AT624:AU624"/>
    <mergeCell ref="AV624:AX624"/>
    <mergeCell ref="AY624:AZ624"/>
    <mergeCell ref="BA624:BB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T625:U625"/>
    <mergeCell ref="V625:X625"/>
    <mergeCell ref="Y625:Z625"/>
    <mergeCell ref="AB625:AC625"/>
    <mergeCell ref="AD625:AE625"/>
    <mergeCell ref="AF625:AH625"/>
    <mergeCell ref="AI625:AK625"/>
    <mergeCell ref="AL625:AM625"/>
    <mergeCell ref="AN625:AO625"/>
    <mergeCell ref="AR625:AS625"/>
    <mergeCell ref="AT625:AU625"/>
    <mergeCell ref="AV625:AX625"/>
    <mergeCell ref="AY625:AZ625"/>
    <mergeCell ref="BA625:BB625"/>
    <mergeCell ref="C627:D627"/>
    <mergeCell ref="E627:F627"/>
    <mergeCell ref="G627:H627"/>
    <mergeCell ref="I627:M627"/>
    <mergeCell ref="N627:O627"/>
    <mergeCell ref="P627:Q627"/>
    <mergeCell ref="R627:S627"/>
    <mergeCell ref="AP627:AQ627"/>
    <mergeCell ref="AR627:AS627"/>
    <mergeCell ref="AT627:AU627"/>
    <mergeCell ref="AV627:AX627"/>
    <mergeCell ref="AY627:AZ627"/>
    <mergeCell ref="BA627:BB627"/>
    <mergeCell ref="AP625:AQ625"/>
    <mergeCell ref="AP626:AQ626"/>
    <mergeCell ref="AR626:AS626"/>
    <mergeCell ref="AT626:AU626"/>
    <mergeCell ref="AV626:AX626"/>
    <mergeCell ref="AY626:AZ626"/>
    <mergeCell ref="BA626:BB626"/>
    <mergeCell ref="AL630:AM630"/>
    <mergeCell ref="AN630:AO630"/>
    <mergeCell ref="T630:U630"/>
    <mergeCell ref="V630:X630"/>
    <mergeCell ref="Y630:Z630"/>
    <mergeCell ref="AB630:AC630"/>
    <mergeCell ref="AD630:AE630"/>
    <mergeCell ref="AF630:AH630"/>
    <mergeCell ref="AI630:AK630"/>
    <mergeCell ref="C625:D625"/>
    <mergeCell ref="E625:F625"/>
    <mergeCell ref="G625:H625"/>
    <mergeCell ref="I625:M625"/>
    <mergeCell ref="N625:O625"/>
    <mergeCell ref="P625:Q625"/>
    <mergeCell ref="R625:S625"/>
    <mergeCell ref="C626:D626"/>
    <mergeCell ref="E626:F626"/>
    <mergeCell ref="G626:H626"/>
    <mergeCell ref="I626:M626"/>
    <mergeCell ref="N626:O626"/>
    <mergeCell ref="P626:Q626"/>
    <mergeCell ref="R626:S626"/>
    <mergeCell ref="AL628:AM628"/>
    <mergeCell ref="AN628:AO628"/>
    <mergeCell ref="AP628:AQ628"/>
    <mergeCell ref="AR628:AS628"/>
    <mergeCell ref="AT628:AU628"/>
    <mergeCell ref="AV628:AX628"/>
    <mergeCell ref="AY628:AZ628"/>
    <mergeCell ref="BA628:BB628"/>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P629:AQ629"/>
    <mergeCell ref="AP630:AQ630"/>
    <mergeCell ref="AR630:AS630"/>
    <mergeCell ref="AT630:AU630"/>
    <mergeCell ref="AV630:AX630"/>
    <mergeCell ref="AY630:AZ630"/>
    <mergeCell ref="BA630:BB630"/>
    <mergeCell ref="AL629:AM629"/>
    <mergeCell ref="AN629:AO629"/>
    <mergeCell ref="AR629:AS629"/>
    <mergeCell ref="AT629:AU629"/>
    <mergeCell ref="AV629:AX629"/>
    <mergeCell ref="AY629:AZ629"/>
    <mergeCell ref="BA629:BB629"/>
    <mergeCell ref="C630:D630"/>
    <mergeCell ref="E630:F630"/>
    <mergeCell ref="G630:H630"/>
    <mergeCell ref="I630:M630"/>
    <mergeCell ref="N630:O630"/>
    <mergeCell ref="P630:Q630"/>
    <mergeCell ref="R630:S630"/>
    <mergeCell ref="AL631:AM631"/>
    <mergeCell ref="AN631:AO631"/>
    <mergeCell ref="AP631:AQ631"/>
    <mergeCell ref="AR631:AS631"/>
    <mergeCell ref="AT631:AU631"/>
    <mergeCell ref="AV631:AX631"/>
    <mergeCell ref="AY631:AZ631"/>
    <mergeCell ref="BA631:BB631"/>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AL632:AM632"/>
    <mergeCell ref="AN632:AO632"/>
    <mergeCell ref="AP632:AQ632"/>
    <mergeCell ref="AR632:AS632"/>
    <mergeCell ref="AT632:AU632"/>
    <mergeCell ref="AV632:AX632"/>
    <mergeCell ref="AY632:AZ632"/>
    <mergeCell ref="BA632:BB632"/>
    <mergeCell ref="T632:U632"/>
    <mergeCell ref="V632:X632"/>
    <mergeCell ref="Y632:Z632"/>
    <mergeCell ref="AB632:AC632"/>
    <mergeCell ref="AD632:AE632"/>
    <mergeCell ref="AF632:AH632"/>
    <mergeCell ref="AI632:AK632"/>
    <mergeCell ref="C632:D632"/>
    <mergeCell ref="E632:F632"/>
    <mergeCell ref="G632:H632"/>
    <mergeCell ref="I632:M632"/>
    <mergeCell ref="N632:O632"/>
    <mergeCell ref="P632:Q632"/>
    <mergeCell ref="R632:S632"/>
    <mergeCell ref="AL635:AM635"/>
    <mergeCell ref="AN635:AO635"/>
    <mergeCell ref="T635:U635"/>
    <mergeCell ref="V635:X635"/>
    <mergeCell ref="Y635:Z635"/>
    <mergeCell ref="AB635:AC635"/>
    <mergeCell ref="AD635:AE635"/>
    <mergeCell ref="AF635:AH635"/>
    <mergeCell ref="AI635:AK635"/>
    <mergeCell ref="AL636:AM636"/>
    <mergeCell ref="AN636:AO636"/>
    <mergeCell ref="T636:U636"/>
    <mergeCell ref="V636:X636"/>
    <mergeCell ref="Y636:Z636"/>
    <mergeCell ref="AB636:AC636"/>
    <mergeCell ref="AD636:AE636"/>
    <mergeCell ref="AF636:AH636"/>
    <mergeCell ref="AI636:AK636"/>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AL633:AM633"/>
    <mergeCell ref="AN633:AO633"/>
    <mergeCell ref="AP633:AQ633"/>
    <mergeCell ref="AR633:AS633"/>
    <mergeCell ref="AT633:AU633"/>
    <mergeCell ref="AV633:AX633"/>
    <mergeCell ref="AY633:AZ633"/>
    <mergeCell ref="BA633:BB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T634:U634"/>
    <mergeCell ref="V634:X634"/>
    <mergeCell ref="Y634:Z634"/>
    <mergeCell ref="AB634:AC634"/>
    <mergeCell ref="AD634:AE634"/>
    <mergeCell ref="AF634:AH634"/>
    <mergeCell ref="AI634:AK634"/>
    <mergeCell ref="AL634:AM634"/>
    <mergeCell ref="AN634:AO634"/>
    <mergeCell ref="AR634:AS634"/>
    <mergeCell ref="AT634:AU634"/>
    <mergeCell ref="AV634:AX634"/>
    <mergeCell ref="AY634:AZ634"/>
    <mergeCell ref="BA634:BB634"/>
    <mergeCell ref="C636:D636"/>
    <mergeCell ref="E636:F636"/>
    <mergeCell ref="G636:H636"/>
    <mergeCell ref="I636:M636"/>
    <mergeCell ref="N636:O636"/>
    <mergeCell ref="P636:Q636"/>
    <mergeCell ref="R636:S636"/>
    <mergeCell ref="AP636:AQ636"/>
    <mergeCell ref="AR636:AS636"/>
    <mergeCell ref="AT636:AU636"/>
    <mergeCell ref="AV636:AX636"/>
    <mergeCell ref="AY636:AZ636"/>
    <mergeCell ref="BA636:BB636"/>
    <mergeCell ref="AP634:AQ634"/>
    <mergeCell ref="AP635:AQ635"/>
    <mergeCell ref="AR635:AS635"/>
    <mergeCell ref="AT635:AU635"/>
    <mergeCell ref="AV635:AX635"/>
    <mergeCell ref="AY635:AZ635"/>
    <mergeCell ref="BA635:BB635"/>
    <mergeCell ref="AL639:AM639"/>
    <mergeCell ref="AN639:AO639"/>
    <mergeCell ref="T639:U639"/>
    <mergeCell ref="V639:X639"/>
    <mergeCell ref="Y639:Z639"/>
    <mergeCell ref="AB639:AC639"/>
    <mergeCell ref="AD639:AE639"/>
    <mergeCell ref="AF639:AH639"/>
    <mergeCell ref="AI639:AK639"/>
    <mergeCell ref="C634:D634"/>
    <mergeCell ref="E634:F634"/>
    <mergeCell ref="G634:H634"/>
    <mergeCell ref="I634:M634"/>
    <mergeCell ref="N634:O634"/>
    <mergeCell ref="P634:Q634"/>
    <mergeCell ref="R634:S634"/>
    <mergeCell ref="C635:D635"/>
    <mergeCell ref="E635:F635"/>
    <mergeCell ref="G635:H635"/>
    <mergeCell ref="I635:M635"/>
    <mergeCell ref="N635:O635"/>
    <mergeCell ref="P635:Q635"/>
    <mergeCell ref="R635:S635"/>
    <mergeCell ref="AL637:AM637"/>
    <mergeCell ref="AN637:AO637"/>
    <mergeCell ref="AP637:AQ637"/>
    <mergeCell ref="AR637:AS637"/>
    <mergeCell ref="AT637:AU637"/>
    <mergeCell ref="AV637:AX637"/>
    <mergeCell ref="AY637:AZ637"/>
    <mergeCell ref="BA637:BB637"/>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P638:AQ638"/>
    <mergeCell ref="AP639:AQ639"/>
    <mergeCell ref="AR639:AS639"/>
    <mergeCell ref="AT639:AU639"/>
    <mergeCell ref="AV639:AX639"/>
    <mergeCell ref="AY639:AZ639"/>
    <mergeCell ref="BA639:BB639"/>
    <mergeCell ref="AL638:AM638"/>
    <mergeCell ref="AN638:AO638"/>
    <mergeCell ref="AR638:AS638"/>
    <mergeCell ref="AT638:AU638"/>
    <mergeCell ref="AV638:AX638"/>
    <mergeCell ref="AY638:AZ638"/>
    <mergeCell ref="BA638:BB638"/>
    <mergeCell ref="C639:D639"/>
    <mergeCell ref="E639:F639"/>
    <mergeCell ref="G639:H639"/>
    <mergeCell ref="I639:M639"/>
    <mergeCell ref="N639:O639"/>
    <mergeCell ref="P639:Q639"/>
    <mergeCell ref="R639:S639"/>
    <mergeCell ref="AL640:AM640"/>
    <mergeCell ref="AN640:AO640"/>
    <mergeCell ref="AP640:AQ640"/>
    <mergeCell ref="AR640:AS640"/>
    <mergeCell ref="AT640:AU640"/>
    <mergeCell ref="AV640:AX640"/>
    <mergeCell ref="AY640:AZ640"/>
    <mergeCell ref="BA640:BB640"/>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AL641:AM641"/>
    <mergeCell ref="AN641:AO641"/>
    <mergeCell ref="AP641:AQ641"/>
    <mergeCell ref="AR641:AS641"/>
    <mergeCell ref="AT641:AU641"/>
    <mergeCell ref="AV641:AX641"/>
    <mergeCell ref="AY641:AZ641"/>
    <mergeCell ref="BA641:BB641"/>
    <mergeCell ref="T641:U641"/>
    <mergeCell ref="V641:X641"/>
    <mergeCell ref="Y641:Z641"/>
    <mergeCell ref="AB641:AC641"/>
    <mergeCell ref="AD641:AE641"/>
    <mergeCell ref="AF641:AH641"/>
    <mergeCell ref="AI641:AK641"/>
    <mergeCell ref="C641:D641"/>
    <mergeCell ref="E641:F641"/>
    <mergeCell ref="G641:H641"/>
    <mergeCell ref="I641:M641"/>
    <mergeCell ref="N641:O641"/>
    <mergeCell ref="P641:Q641"/>
    <mergeCell ref="R641:S641"/>
    <mergeCell ref="AL644:AM644"/>
    <mergeCell ref="AN644:AO644"/>
    <mergeCell ref="T644:U644"/>
    <mergeCell ref="V644:X644"/>
    <mergeCell ref="Y644:Z644"/>
    <mergeCell ref="AB644:AC644"/>
    <mergeCell ref="AD644:AE644"/>
    <mergeCell ref="AF644:AH644"/>
    <mergeCell ref="AI644:AK644"/>
    <mergeCell ref="AL645:AM645"/>
    <mergeCell ref="AN645:AO645"/>
    <mergeCell ref="T645:U645"/>
    <mergeCell ref="V645:X645"/>
    <mergeCell ref="Y645:Z645"/>
    <mergeCell ref="AB645:AC645"/>
    <mergeCell ref="AD645:AE645"/>
    <mergeCell ref="AF645:AH645"/>
    <mergeCell ref="AI645:AK645"/>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AL642:AM642"/>
    <mergeCell ref="AN642:AO642"/>
    <mergeCell ref="AP642:AQ642"/>
    <mergeCell ref="AR642:AS642"/>
    <mergeCell ref="AT642:AU642"/>
    <mergeCell ref="AV642:AX642"/>
    <mergeCell ref="AY642:AZ642"/>
    <mergeCell ref="BA642:BB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T643:U643"/>
    <mergeCell ref="V643:X643"/>
    <mergeCell ref="Y643:Z643"/>
    <mergeCell ref="AB643:AC643"/>
    <mergeCell ref="AD643:AE643"/>
    <mergeCell ref="AF643:AH643"/>
    <mergeCell ref="AI643:AK643"/>
    <mergeCell ref="AL643:AM643"/>
    <mergeCell ref="AN643:AO643"/>
    <mergeCell ref="AR643:AS643"/>
    <mergeCell ref="AT643:AU643"/>
    <mergeCell ref="AV643:AX643"/>
    <mergeCell ref="AY643:AZ643"/>
    <mergeCell ref="BA643:BB643"/>
    <mergeCell ref="C645:D645"/>
    <mergeCell ref="E645:F645"/>
    <mergeCell ref="G645:H645"/>
    <mergeCell ref="I645:M645"/>
    <mergeCell ref="N645:O645"/>
    <mergeCell ref="P645:Q645"/>
    <mergeCell ref="R645:S645"/>
    <mergeCell ref="AP645:AQ645"/>
    <mergeCell ref="AR645:AS645"/>
    <mergeCell ref="AT645:AU645"/>
    <mergeCell ref="AV645:AX645"/>
    <mergeCell ref="AY645:AZ645"/>
    <mergeCell ref="BA645:BB645"/>
    <mergeCell ref="AP643:AQ643"/>
    <mergeCell ref="AP644:AQ644"/>
    <mergeCell ref="AR644:AS644"/>
    <mergeCell ref="AT644:AU644"/>
    <mergeCell ref="AV644:AX644"/>
    <mergeCell ref="AY644:AZ644"/>
    <mergeCell ref="BA644:BB644"/>
    <mergeCell ref="AL648:AM648"/>
    <mergeCell ref="AN648:AO648"/>
    <mergeCell ref="T648:U648"/>
    <mergeCell ref="V648:X648"/>
    <mergeCell ref="Y648:Z648"/>
    <mergeCell ref="AB648:AC648"/>
    <mergeCell ref="AD648:AE648"/>
    <mergeCell ref="AF648:AH648"/>
    <mergeCell ref="AI648:AK648"/>
    <mergeCell ref="C643:D643"/>
    <mergeCell ref="E643:F643"/>
    <mergeCell ref="G643:H643"/>
    <mergeCell ref="I643:M643"/>
    <mergeCell ref="N643:O643"/>
    <mergeCell ref="P643:Q643"/>
    <mergeCell ref="R643:S643"/>
    <mergeCell ref="C644:D644"/>
    <mergeCell ref="E644:F644"/>
    <mergeCell ref="G644:H644"/>
    <mergeCell ref="I644:M644"/>
    <mergeCell ref="N644:O644"/>
    <mergeCell ref="P644:Q644"/>
    <mergeCell ref="R644:S644"/>
    <mergeCell ref="AL646:AM646"/>
    <mergeCell ref="AN646:AO646"/>
    <mergeCell ref="AP646:AQ646"/>
    <mergeCell ref="AR646:AS646"/>
    <mergeCell ref="AT646:AU646"/>
    <mergeCell ref="AV646:AX646"/>
    <mergeCell ref="AY646:AZ646"/>
    <mergeCell ref="BA646:BB646"/>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P647:AQ647"/>
    <mergeCell ref="AP648:AQ648"/>
    <mergeCell ref="AR648:AS648"/>
    <mergeCell ref="AT648:AU648"/>
    <mergeCell ref="AV648:AX648"/>
    <mergeCell ref="AY648:AZ648"/>
    <mergeCell ref="BA648:BB648"/>
    <mergeCell ref="AL647:AM647"/>
    <mergeCell ref="AN647:AO647"/>
    <mergeCell ref="AR647:AS647"/>
    <mergeCell ref="AT647:AU647"/>
    <mergeCell ref="AV647:AX647"/>
    <mergeCell ref="AY647:AZ647"/>
    <mergeCell ref="BA647:BB647"/>
    <mergeCell ref="C648:D648"/>
    <mergeCell ref="E648:F648"/>
    <mergeCell ref="G648:H648"/>
    <mergeCell ref="I648:M648"/>
    <mergeCell ref="N648:O648"/>
    <mergeCell ref="P648:Q648"/>
    <mergeCell ref="R648:S648"/>
    <mergeCell ref="AL649:AM649"/>
    <mergeCell ref="AN649:AO649"/>
    <mergeCell ref="AP649:AQ649"/>
    <mergeCell ref="AR649:AS649"/>
    <mergeCell ref="AT649:AU649"/>
    <mergeCell ref="AV649:AX649"/>
    <mergeCell ref="AY649:AZ649"/>
    <mergeCell ref="BA649:BB649"/>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AL650:AM650"/>
    <mergeCell ref="AN650:AO650"/>
    <mergeCell ref="AP650:AQ650"/>
    <mergeCell ref="AR650:AS650"/>
    <mergeCell ref="AT650:AU650"/>
    <mergeCell ref="AV650:AX650"/>
    <mergeCell ref="AY650:AZ650"/>
    <mergeCell ref="BA650:BB650"/>
    <mergeCell ref="T650:U650"/>
    <mergeCell ref="V650:X650"/>
    <mergeCell ref="Y650:Z650"/>
    <mergeCell ref="AB650:AC650"/>
    <mergeCell ref="AD650:AE650"/>
    <mergeCell ref="AF650:AH650"/>
    <mergeCell ref="AI650:AK650"/>
    <mergeCell ref="C650:D650"/>
    <mergeCell ref="E650:F650"/>
    <mergeCell ref="G650:H650"/>
    <mergeCell ref="I650:M650"/>
    <mergeCell ref="N650:O650"/>
    <mergeCell ref="P650:Q650"/>
    <mergeCell ref="R650:S650"/>
    <mergeCell ref="AL653:AM653"/>
    <mergeCell ref="AN653:AO653"/>
    <mergeCell ref="T653:U653"/>
    <mergeCell ref="V653:X653"/>
    <mergeCell ref="Y653:Z653"/>
    <mergeCell ref="AB653:AC653"/>
    <mergeCell ref="AD653:AE653"/>
    <mergeCell ref="AF653:AH653"/>
    <mergeCell ref="AI653:AK653"/>
    <mergeCell ref="AL654:AM654"/>
    <mergeCell ref="AN654:AO654"/>
    <mergeCell ref="T654:U654"/>
    <mergeCell ref="V654:X654"/>
    <mergeCell ref="Y654:Z654"/>
    <mergeCell ref="AB654:AC654"/>
    <mergeCell ref="AD654:AE654"/>
    <mergeCell ref="AF654:AH654"/>
    <mergeCell ref="AI654:AK654"/>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AL651:AM651"/>
    <mergeCell ref="AN651:AO651"/>
    <mergeCell ref="AP651:AQ651"/>
    <mergeCell ref="AR651:AS651"/>
    <mergeCell ref="AT651:AU651"/>
    <mergeCell ref="AV651:AX651"/>
    <mergeCell ref="AY651:AZ651"/>
    <mergeCell ref="BA651:BB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T652:U652"/>
    <mergeCell ref="V652:X652"/>
    <mergeCell ref="Y652:Z652"/>
    <mergeCell ref="AB652:AC652"/>
    <mergeCell ref="AD652:AE652"/>
    <mergeCell ref="AF652:AH652"/>
    <mergeCell ref="AI652:AK652"/>
    <mergeCell ref="AL652:AM652"/>
    <mergeCell ref="AN652:AO652"/>
    <mergeCell ref="AR652:AS652"/>
    <mergeCell ref="AT652:AU652"/>
    <mergeCell ref="AV652:AX652"/>
    <mergeCell ref="AY652:AZ652"/>
    <mergeCell ref="BA652:BB652"/>
    <mergeCell ref="C654:D654"/>
    <mergeCell ref="E654:F654"/>
    <mergeCell ref="G654:H654"/>
    <mergeCell ref="I654:M654"/>
    <mergeCell ref="N654:O654"/>
    <mergeCell ref="P654:Q654"/>
    <mergeCell ref="R654:S654"/>
    <mergeCell ref="AP654:AQ654"/>
    <mergeCell ref="AR654:AS654"/>
    <mergeCell ref="AT654:AU654"/>
    <mergeCell ref="AV654:AX654"/>
    <mergeCell ref="AY654:AZ654"/>
    <mergeCell ref="BA654:BB654"/>
    <mergeCell ref="AP652:AQ652"/>
    <mergeCell ref="AP653:AQ653"/>
    <mergeCell ref="AR653:AS653"/>
    <mergeCell ref="AT653:AU653"/>
    <mergeCell ref="AV653:AX653"/>
    <mergeCell ref="AY653:AZ653"/>
    <mergeCell ref="BA653:BB653"/>
    <mergeCell ref="AL657:AM657"/>
    <mergeCell ref="AN657:AO657"/>
    <mergeCell ref="T657:U657"/>
    <mergeCell ref="V657:X657"/>
    <mergeCell ref="Y657:Z657"/>
    <mergeCell ref="AB657:AC657"/>
    <mergeCell ref="AD657:AE657"/>
    <mergeCell ref="AF657:AH657"/>
    <mergeCell ref="AI657:AK657"/>
    <mergeCell ref="C652:D652"/>
    <mergeCell ref="E652:F652"/>
    <mergeCell ref="G652:H652"/>
    <mergeCell ref="I652:M652"/>
    <mergeCell ref="N652:O652"/>
    <mergeCell ref="P652:Q652"/>
    <mergeCell ref="R652:S652"/>
    <mergeCell ref="C653:D653"/>
    <mergeCell ref="E653:F653"/>
    <mergeCell ref="G653:H653"/>
    <mergeCell ref="I653:M653"/>
    <mergeCell ref="N653:O653"/>
    <mergeCell ref="P653:Q653"/>
    <mergeCell ref="R653:S653"/>
    <mergeCell ref="AL655:AM655"/>
    <mergeCell ref="AN655:AO655"/>
    <mergeCell ref="AP655:AQ655"/>
    <mergeCell ref="AR655:AS655"/>
    <mergeCell ref="AT655:AU655"/>
    <mergeCell ref="AV655:AX655"/>
    <mergeCell ref="AY655:AZ655"/>
    <mergeCell ref="BA655:BB655"/>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P656:AQ656"/>
    <mergeCell ref="AP657:AQ657"/>
    <mergeCell ref="AR657:AS657"/>
    <mergeCell ref="AT657:AU657"/>
    <mergeCell ref="AV657:AX657"/>
    <mergeCell ref="AY657:AZ657"/>
    <mergeCell ref="BA657:BB657"/>
    <mergeCell ref="AL656:AM656"/>
    <mergeCell ref="AN656:AO656"/>
    <mergeCell ref="AR656:AS656"/>
    <mergeCell ref="AT656:AU656"/>
    <mergeCell ref="AV656:AX656"/>
    <mergeCell ref="AY656:AZ656"/>
    <mergeCell ref="BA656:BB656"/>
    <mergeCell ref="C657:D657"/>
    <mergeCell ref="E657:F657"/>
    <mergeCell ref="G657:H657"/>
    <mergeCell ref="I657:M657"/>
    <mergeCell ref="N657:O657"/>
    <mergeCell ref="P657:Q657"/>
    <mergeCell ref="R657:S657"/>
    <mergeCell ref="AL658:AM658"/>
    <mergeCell ref="AN658:AO658"/>
    <mergeCell ref="AP658:AQ658"/>
    <mergeCell ref="AR658:AS658"/>
    <mergeCell ref="AT658:AU658"/>
    <mergeCell ref="AV658:AX658"/>
    <mergeCell ref="AY658:AZ658"/>
    <mergeCell ref="BA658:BB658"/>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AL659:AM659"/>
    <mergeCell ref="AN659:AO659"/>
    <mergeCell ref="AP659:AQ659"/>
    <mergeCell ref="AR659:AS659"/>
    <mergeCell ref="AT659:AU659"/>
    <mergeCell ref="AV659:AX659"/>
    <mergeCell ref="AY659:AZ659"/>
    <mergeCell ref="BA659:BB659"/>
    <mergeCell ref="T659:U659"/>
    <mergeCell ref="V659:X659"/>
    <mergeCell ref="Y659:Z659"/>
    <mergeCell ref="AB659:AC659"/>
    <mergeCell ref="AD659:AE659"/>
    <mergeCell ref="AF659:AH659"/>
    <mergeCell ref="AI659:AK659"/>
    <mergeCell ref="C659:D659"/>
    <mergeCell ref="E659:F659"/>
    <mergeCell ref="G659:H659"/>
    <mergeCell ref="I659:M659"/>
    <mergeCell ref="N659:O659"/>
    <mergeCell ref="P659:Q659"/>
    <mergeCell ref="R659:S659"/>
    <mergeCell ref="AL662:AM662"/>
    <mergeCell ref="AN662:AO662"/>
    <mergeCell ref="T662:U662"/>
    <mergeCell ref="V662:X662"/>
    <mergeCell ref="Y662:Z662"/>
    <mergeCell ref="AB662:AC662"/>
    <mergeCell ref="AD662:AE662"/>
    <mergeCell ref="AF662:AH662"/>
    <mergeCell ref="AI662:AK662"/>
    <mergeCell ref="AL663:AM663"/>
    <mergeCell ref="AN663:AO663"/>
    <mergeCell ref="T663:U663"/>
    <mergeCell ref="V663:X663"/>
    <mergeCell ref="Y663:Z663"/>
    <mergeCell ref="AB663:AC663"/>
    <mergeCell ref="AD663:AE663"/>
    <mergeCell ref="AF663:AH663"/>
    <mergeCell ref="AI663:AK663"/>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AL660:AM660"/>
    <mergeCell ref="AN660:AO660"/>
    <mergeCell ref="AP660:AQ660"/>
    <mergeCell ref="AR660:AS660"/>
    <mergeCell ref="AT660:AU660"/>
    <mergeCell ref="AV660:AX660"/>
    <mergeCell ref="AY660:AZ660"/>
    <mergeCell ref="BA660:BB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T661:U661"/>
    <mergeCell ref="V661:X661"/>
    <mergeCell ref="Y661:Z661"/>
    <mergeCell ref="AB661:AC661"/>
    <mergeCell ref="AD661:AE661"/>
    <mergeCell ref="AF661:AH661"/>
    <mergeCell ref="AI661:AK661"/>
    <mergeCell ref="AL661:AM661"/>
    <mergeCell ref="AN661:AO661"/>
    <mergeCell ref="AR661:AS661"/>
    <mergeCell ref="AT661:AU661"/>
    <mergeCell ref="AV661:AX661"/>
    <mergeCell ref="AY661:AZ661"/>
    <mergeCell ref="BA661:BB661"/>
    <mergeCell ref="C663:D663"/>
    <mergeCell ref="E663:F663"/>
    <mergeCell ref="G663:H663"/>
    <mergeCell ref="I663:M663"/>
    <mergeCell ref="N663:O663"/>
    <mergeCell ref="P663:Q663"/>
    <mergeCell ref="R663:S663"/>
    <mergeCell ref="AP663:AQ663"/>
    <mergeCell ref="AR663:AS663"/>
    <mergeCell ref="AT663:AU663"/>
    <mergeCell ref="AV663:AX663"/>
    <mergeCell ref="AY663:AZ663"/>
    <mergeCell ref="BA663:BB663"/>
    <mergeCell ref="AP661:AQ661"/>
    <mergeCell ref="AP662:AQ662"/>
    <mergeCell ref="AR662:AS662"/>
    <mergeCell ref="AT662:AU662"/>
    <mergeCell ref="AV662:AX662"/>
    <mergeCell ref="AY662:AZ662"/>
    <mergeCell ref="BA662:BB662"/>
    <mergeCell ref="AL666:AM666"/>
    <mergeCell ref="AN666:AO666"/>
    <mergeCell ref="T666:U666"/>
    <mergeCell ref="V666:X666"/>
    <mergeCell ref="Y666:Z666"/>
    <mergeCell ref="AB666:AC666"/>
    <mergeCell ref="AD666:AE666"/>
    <mergeCell ref="AF666:AH666"/>
    <mergeCell ref="AI666:AK666"/>
    <mergeCell ref="C661:D661"/>
    <mergeCell ref="E661:F661"/>
    <mergeCell ref="G661:H661"/>
    <mergeCell ref="I661:M661"/>
    <mergeCell ref="N661:O661"/>
    <mergeCell ref="P661:Q661"/>
    <mergeCell ref="R661:S661"/>
    <mergeCell ref="C662:D662"/>
    <mergeCell ref="E662:F662"/>
    <mergeCell ref="G662:H662"/>
    <mergeCell ref="I662:M662"/>
    <mergeCell ref="N662:O662"/>
    <mergeCell ref="P662:Q662"/>
    <mergeCell ref="R662:S662"/>
    <mergeCell ref="AL664:AM664"/>
    <mergeCell ref="AN664:AO664"/>
    <mergeCell ref="AP664:AQ664"/>
    <mergeCell ref="AR664:AS664"/>
    <mergeCell ref="AT664:AU664"/>
    <mergeCell ref="AV664:AX664"/>
    <mergeCell ref="AY664:AZ664"/>
    <mergeCell ref="BA664:BB664"/>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P665:AQ665"/>
    <mergeCell ref="AP666:AQ666"/>
    <mergeCell ref="AR666:AS666"/>
    <mergeCell ref="AT666:AU666"/>
    <mergeCell ref="AV666:AX666"/>
    <mergeCell ref="AY666:AZ666"/>
    <mergeCell ref="BA666:BB666"/>
    <mergeCell ref="AL665:AM665"/>
    <mergeCell ref="AN665:AO665"/>
    <mergeCell ref="AR665:AS665"/>
    <mergeCell ref="AT665:AU665"/>
    <mergeCell ref="AV665:AX665"/>
    <mergeCell ref="AY665:AZ665"/>
    <mergeCell ref="BA665:BB665"/>
    <mergeCell ref="C666:D666"/>
    <mergeCell ref="E666:F666"/>
    <mergeCell ref="G666:H666"/>
    <mergeCell ref="I666:M666"/>
    <mergeCell ref="N666:O666"/>
    <mergeCell ref="P666:Q666"/>
    <mergeCell ref="R666:S666"/>
    <mergeCell ref="AL667:AM667"/>
    <mergeCell ref="AN667:AO667"/>
    <mergeCell ref="AP667:AQ667"/>
    <mergeCell ref="AR667:AS667"/>
    <mergeCell ref="AT667:AU667"/>
    <mergeCell ref="AV667:AX667"/>
    <mergeCell ref="AY667:AZ667"/>
    <mergeCell ref="BA667:BB667"/>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AL668:AM668"/>
    <mergeCell ref="AN668:AO668"/>
    <mergeCell ref="AP668:AQ668"/>
    <mergeCell ref="AR668:AS668"/>
    <mergeCell ref="AT668:AU668"/>
    <mergeCell ref="AV668:AX668"/>
    <mergeCell ref="AY668:AZ668"/>
    <mergeCell ref="BA668:BB668"/>
    <mergeCell ref="T668:U668"/>
    <mergeCell ref="V668:X668"/>
    <mergeCell ref="Y668:Z668"/>
    <mergeCell ref="AB668:AC668"/>
    <mergeCell ref="AD668:AE668"/>
    <mergeCell ref="AF668:AH668"/>
    <mergeCell ref="AI668:AK668"/>
    <mergeCell ref="C668:D668"/>
    <mergeCell ref="E668:F668"/>
    <mergeCell ref="G668:H668"/>
    <mergeCell ref="I668:M668"/>
    <mergeCell ref="N668:O668"/>
    <mergeCell ref="P668:Q668"/>
    <mergeCell ref="R668:S668"/>
    <mergeCell ref="AL671:AM671"/>
    <mergeCell ref="AN671:AO671"/>
    <mergeCell ref="T671:U671"/>
    <mergeCell ref="V671:X671"/>
    <mergeCell ref="Y671:Z671"/>
    <mergeCell ref="AB671:AC671"/>
    <mergeCell ref="AD671:AE671"/>
    <mergeCell ref="AF671:AH671"/>
    <mergeCell ref="AI671:AK671"/>
    <mergeCell ref="AL672:AM672"/>
    <mergeCell ref="AN672:AO672"/>
    <mergeCell ref="T672:U672"/>
    <mergeCell ref="V672:X672"/>
    <mergeCell ref="Y672:Z672"/>
    <mergeCell ref="AB672:AC672"/>
    <mergeCell ref="AD672:AE672"/>
    <mergeCell ref="AF672:AH672"/>
    <mergeCell ref="AI672:AK672"/>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AL669:AM669"/>
    <mergeCell ref="AN669:AO669"/>
    <mergeCell ref="AP669:AQ669"/>
    <mergeCell ref="AR669:AS669"/>
    <mergeCell ref="AT669:AU669"/>
    <mergeCell ref="AV669:AX669"/>
    <mergeCell ref="AY669:AZ669"/>
    <mergeCell ref="BA669:BB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T670:U670"/>
    <mergeCell ref="V670:X670"/>
    <mergeCell ref="Y670:Z670"/>
    <mergeCell ref="AB670:AC670"/>
    <mergeCell ref="AD670:AE670"/>
    <mergeCell ref="AF670:AH670"/>
    <mergeCell ref="AI670:AK670"/>
    <mergeCell ref="AL670:AM670"/>
    <mergeCell ref="AN670:AO670"/>
    <mergeCell ref="AR670:AS670"/>
    <mergeCell ref="AT670:AU670"/>
    <mergeCell ref="AV670:AX670"/>
    <mergeCell ref="AY670:AZ670"/>
    <mergeCell ref="BA670:BB670"/>
    <mergeCell ref="C672:D672"/>
    <mergeCell ref="E672:F672"/>
    <mergeCell ref="G672:H672"/>
    <mergeCell ref="I672:M672"/>
    <mergeCell ref="N672:O672"/>
    <mergeCell ref="P672:Q672"/>
    <mergeCell ref="R672:S672"/>
    <mergeCell ref="AP672:AQ672"/>
    <mergeCell ref="AR672:AS672"/>
    <mergeCell ref="AT672:AU672"/>
    <mergeCell ref="AV672:AX672"/>
    <mergeCell ref="AY672:AZ672"/>
    <mergeCell ref="BA672:BB672"/>
    <mergeCell ref="AP670:AQ670"/>
    <mergeCell ref="AP671:AQ671"/>
    <mergeCell ref="AR671:AS671"/>
    <mergeCell ref="AT671:AU671"/>
    <mergeCell ref="AV671:AX671"/>
    <mergeCell ref="AY671:AZ671"/>
    <mergeCell ref="BA671:BB671"/>
    <mergeCell ref="AL675:AM675"/>
    <mergeCell ref="AN675:AO675"/>
    <mergeCell ref="T675:U675"/>
    <mergeCell ref="V675:X675"/>
    <mergeCell ref="Y675:Z675"/>
    <mergeCell ref="AB675:AC675"/>
    <mergeCell ref="AD675:AE675"/>
    <mergeCell ref="AF675:AH675"/>
    <mergeCell ref="AI675:AK675"/>
    <mergeCell ref="C670:D670"/>
    <mergeCell ref="E670:F670"/>
    <mergeCell ref="G670:H670"/>
    <mergeCell ref="I670:M670"/>
    <mergeCell ref="N670:O670"/>
    <mergeCell ref="P670:Q670"/>
    <mergeCell ref="R670:S670"/>
    <mergeCell ref="C671:D671"/>
    <mergeCell ref="E671:F671"/>
    <mergeCell ref="G671:H671"/>
    <mergeCell ref="I671:M671"/>
    <mergeCell ref="N671:O671"/>
    <mergeCell ref="P671:Q671"/>
    <mergeCell ref="R671:S671"/>
    <mergeCell ref="AL673:AM673"/>
    <mergeCell ref="AN673:AO673"/>
    <mergeCell ref="AP673:AQ673"/>
    <mergeCell ref="AR673:AS673"/>
    <mergeCell ref="AT673:AU673"/>
    <mergeCell ref="AV673:AX673"/>
    <mergeCell ref="AY673:AZ673"/>
    <mergeCell ref="BA673:BB673"/>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P674:AQ674"/>
    <mergeCell ref="AP675:AQ675"/>
    <mergeCell ref="AR675:AS675"/>
    <mergeCell ref="AT675:AU675"/>
    <mergeCell ref="AV675:AX675"/>
    <mergeCell ref="AY675:AZ675"/>
    <mergeCell ref="BA675:BB675"/>
    <mergeCell ref="AL674:AM674"/>
    <mergeCell ref="AN674:AO674"/>
    <mergeCell ref="AR674:AS674"/>
    <mergeCell ref="AT674:AU674"/>
    <mergeCell ref="AV674:AX674"/>
    <mergeCell ref="AY674:AZ674"/>
    <mergeCell ref="BA674:BB674"/>
    <mergeCell ref="C675:D675"/>
    <mergeCell ref="E675:F675"/>
    <mergeCell ref="G675:H675"/>
    <mergeCell ref="I675:M675"/>
    <mergeCell ref="N675:O675"/>
    <mergeCell ref="P675:Q675"/>
    <mergeCell ref="R675:S675"/>
    <mergeCell ref="AL676:AM676"/>
    <mergeCell ref="AN676:AO676"/>
    <mergeCell ref="AP676:AQ676"/>
    <mergeCell ref="AR676:AS676"/>
    <mergeCell ref="AT676:AU676"/>
    <mergeCell ref="AV676:AX676"/>
    <mergeCell ref="AY676:AZ676"/>
    <mergeCell ref="BA676:BB676"/>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AL677:AM677"/>
    <mergeCell ref="AN677:AO677"/>
    <mergeCell ref="AP677:AQ677"/>
    <mergeCell ref="AR677:AS677"/>
    <mergeCell ref="AT677:AU677"/>
    <mergeCell ref="AV677:AX677"/>
    <mergeCell ref="AY677:AZ677"/>
    <mergeCell ref="BA677:BB677"/>
    <mergeCell ref="T677:U677"/>
    <mergeCell ref="V677:X677"/>
    <mergeCell ref="Y677:Z677"/>
    <mergeCell ref="AB677:AC677"/>
    <mergeCell ref="AD677:AE677"/>
    <mergeCell ref="AF677:AH677"/>
    <mergeCell ref="AI677:AK677"/>
    <mergeCell ref="C677:D677"/>
    <mergeCell ref="E677:F677"/>
    <mergeCell ref="G677:H677"/>
    <mergeCell ref="I677:M677"/>
    <mergeCell ref="N677:O677"/>
    <mergeCell ref="P677:Q677"/>
    <mergeCell ref="R677:S677"/>
    <mergeCell ref="AL680:AM680"/>
    <mergeCell ref="AN680:AO680"/>
    <mergeCell ref="T680:U680"/>
    <mergeCell ref="V680:X680"/>
    <mergeCell ref="Y680:Z680"/>
    <mergeCell ref="AB680:AC680"/>
    <mergeCell ref="AD680:AE680"/>
    <mergeCell ref="AF680:AH680"/>
    <mergeCell ref="AI680:AK680"/>
    <mergeCell ref="AL681:AM681"/>
    <mergeCell ref="AN681:AO681"/>
    <mergeCell ref="T681:U681"/>
    <mergeCell ref="V681:X681"/>
    <mergeCell ref="Y681:Z681"/>
    <mergeCell ref="AB681:AC681"/>
    <mergeCell ref="AD681:AE681"/>
    <mergeCell ref="AF681:AH681"/>
    <mergeCell ref="AI681:AK681"/>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AL678:AM678"/>
    <mergeCell ref="AN678:AO678"/>
    <mergeCell ref="AP678:AQ678"/>
    <mergeCell ref="AR678:AS678"/>
    <mergeCell ref="AT678:AU678"/>
    <mergeCell ref="AV678:AX678"/>
    <mergeCell ref="AY678:AZ678"/>
    <mergeCell ref="BA678:BB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T679:U679"/>
    <mergeCell ref="V679:X679"/>
    <mergeCell ref="Y679:Z679"/>
    <mergeCell ref="AB679:AC679"/>
    <mergeCell ref="AD679:AE679"/>
    <mergeCell ref="AF679:AH679"/>
    <mergeCell ref="AI679:AK679"/>
    <mergeCell ref="AL679:AM679"/>
    <mergeCell ref="AN679:AO679"/>
    <mergeCell ref="AR679:AS679"/>
    <mergeCell ref="AT679:AU679"/>
    <mergeCell ref="AV679:AX679"/>
    <mergeCell ref="AY679:AZ679"/>
    <mergeCell ref="BA679:BB679"/>
    <mergeCell ref="C681:D681"/>
    <mergeCell ref="E681:F681"/>
    <mergeCell ref="G681:H681"/>
    <mergeCell ref="I681:M681"/>
    <mergeCell ref="N681:O681"/>
    <mergeCell ref="P681:Q681"/>
    <mergeCell ref="R681:S681"/>
    <mergeCell ref="AP681:AQ681"/>
    <mergeCell ref="AR681:AS681"/>
    <mergeCell ref="AT681:AU681"/>
    <mergeCell ref="AV681:AX681"/>
    <mergeCell ref="AY681:AZ681"/>
    <mergeCell ref="BA681:BB681"/>
    <mergeCell ref="AP679:AQ679"/>
    <mergeCell ref="AP680:AQ680"/>
    <mergeCell ref="AR680:AS680"/>
    <mergeCell ref="AT680:AU680"/>
    <mergeCell ref="AV680:AX680"/>
    <mergeCell ref="AY680:AZ680"/>
    <mergeCell ref="BA680:BB680"/>
    <mergeCell ref="AL684:AM684"/>
    <mergeCell ref="AN684:AO684"/>
    <mergeCell ref="T684:U684"/>
    <mergeCell ref="V684:X684"/>
    <mergeCell ref="Y684:Z684"/>
    <mergeCell ref="AB684:AC684"/>
    <mergeCell ref="AD684:AE684"/>
    <mergeCell ref="AF684:AH684"/>
    <mergeCell ref="AI684:AK684"/>
    <mergeCell ref="C679:D679"/>
    <mergeCell ref="E679:F679"/>
    <mergeCell ref="G679:H679"/>
    <mergeCell ref="I679:M679"/>
    <mergeCell ref="N679:O679"/>
    <mergeCell ref="P679:Q679"/>
    <mergeCell ref="R679:S679"/>
    <mergeCell ref="C680:D680"/>
    <mergeCell ref="E680:F680"/>
    <mergeCell ref="G680:H680"/>
    <mergeCell ref="I680:M680"/>
    <mergeCell ref="N680:O680"/>
    <mergeCell ref="P680:Q680"/>
    <mergeCell ref="R680:S680"/>
    <mergeCell ref="AL682:AM682"/>
    <mergeCell ref="AN682:AO682"/>
    <mergeCell ref="AP682:AQ682"/>
    <mergeCell ref="AR682:AS682"/>
    <mergeCell ref="AT682:AU682"/>
    <mergeCell ref="AV682:AX682"/>
    <mergeCell ref="AY682:AZ682"/>
    <mergeCell ref="BA682:BB682"/>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P683:AQ683"/>
    <mergeCell ref="AP684:AQ684"/>
    <mergeCell ref="AR684:AS684"/>
    <mergeCell ref="AT684:AU684"/>
    <mergeCell ref="AV684:AX684"/>
    <mergeCell ref="AY684:AZ684"/>
    <mergeCell ref="BA684:BB684"/>
    <mergeCell ref="AL683:AM683"/>
    <mergeCell ref="AN683:AO683"/>
    <mergeCell ref="AR683:AS683"/>
    <mergeCell ref="AT683:AU683"/>
    <mergeCell ref="AV683:AX683"/>
    <mergeCell ref="AY683:AZ683"/>
    <mergeCell ref="BA683:BB683"/>
    <mergeCell ref="C684:D684"/>
    <mergeCell ref="E684:F684"/>
    <mergeCell ref="G684:H684"/>
    <mergeCell ref="I684:M684"/>
    <mergeCell ref="N684:O684"/>
    <mergeCell ref="P684:Q684"/>
    <mergeCell ref="R684:S684"/>
    <mergeCell ref="AL685:AM685"/>
    <mergeCell ref="AN685:AO685"/>
    <mergeCell ref="AP685:AQ685"/>
    <mergeCell ref="AR685:AS685"/>
    <mergeCell ref="AT685:AU685"/>
    <mergeCell ref="AV685:AX685"/>
    <mergeCell ref="AY685:AZ685"/>
    <mergeCell ref="BA685:BB685"/>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AL686:AM686"/>
    <mergeCell ref="AN686:AO686"/>
    <mergeCell ref="AP686:AQ686"/>
    <mergeCell ref="AR686:AS686"/>
    <mergeCell ref="AT686:AU686"/>
    <mergeCell ref="AV686:AX686"/>
    <mergeCell ref="AY686:AZ686"/>
    <mergeCell ref="BA686:BB686"/>
    <mergeCell ref="T686:U686"/>
    <mergeCell ref="V686:X686"/>
    <mergeCell ref="Y686:Z686"/>
    <mergeCell ref="AB686:AC686"/>
    <mergeCell ref="AD686:AE686"/>
    <mergeCell ref="AF686:AH686"/>
    <mergeCell ref="AI686:AK686"/>
    <mergeCell ref="C686:D686"/>
    <mergeCell ref="E686:F686"/>
    <mergeCell ref="G686:H686"/>
    <mergeCell ref="I686:M686"/>
    <mergeCell ref="N686:O686"/>
    <mergeCell ref="P686:Q686"/>
    <mergeCell ref="R686:S686"/>
    <mergeCell ref="AL689:AM689"/>
    <mergeCell ref="AN689:AO689"/>
    <mergeCell ref="T689:U689"/>
    <mergeCell ref="V689:X689"/>
    <mergeCell ref="Y689:Z689"/>
    <mergeCell ref="AB689:AC689"/>
    <mergeCell ref="AD689:AE689"/>
    <mergeCell ref="AF689:AH689"/>
    <mergeCell ref="AI689:AK689"/>
    <mergeCell ref="AL690:AM690"/>
    <mergeCell ref="AN690:AO690"/>
    <mergeCell ref="T690:U690"/>
    <mergeCell ref="V690:X690"/>
    <mergeCell ref="Y690:Z690"/>
    <mergeCell ref="AB690:AC690"/>
    <mergeCell ref="AD690:AE690"/>
    <mergeCell ref="AF690:AH690"/>
    <mergeCell ref="AI690:AK690"/>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AL687:AM687"/>
    <mergeCell ref="AN687:AO687"/>
    <mergeCell ref="AP687:AQ687"/>
    <mergeCell ref="AR687:AS687"/>
    <mergeCell ref="AT687:AU687"/>
    <mergeCell ref="AV687:AX687"/>
    <mergeCell ref="AY687:AZ687"/>
    <mergeCell ref="BA687:BB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T688:U688"/>
    <mergeCell ref="V688:X688"/>
    <mergeCell ref="Y688:Z688"/>
    <mergeCell ref="AB688:AC688"/>
    <mergeCell ref="AD688:AE688"/>
    <mergeCell ref="AF688:AH688"/>
    <mergeCell ref="AI688:AK688"/>
    <mergeCell ref="AL688:AM688"/>
    <mergeCell ref="AN688:AO688"/>
    <mergeCell ref="AR688:AS688"/>
    <mergeCell ref="AT688:AU688"/>
    <mergeCell ref="AV688:AX688"/>
    <mergeCell ref="AY688:AZ688"/>
    <mergeCell ref="BA688:BB688"/>
    <mergeCell ref="C690:D690"/>
    <mergeCell ref="E690:F690"/>
    <mergeCell ref="G690:H690"/>
    <mergeCell ref="I690:M690"/>
    <mergeCell ref="N690:O690"/>
    <mergeCell ref="P690:Q690"/>
    <mergeCell ref="R690:S690"/>
    <mergeCell ref="AP690:AQ690"/>
    <mergeCell ref="AR690:AS690"/>
    <mergeCell ref="AT690:AU690"/>
    <mergeCell ref="AV690:AX690"/>
    <mergeCell ref="AY690:AZ690"/>
    <mergeCell ref="BA690:BB690"/>
    <mergeCell ref="AP688:AQ688"/>
    <mergeCell ref="AP689:AQ689"/>
    <mergeCell ref="AR689:AS689"/>
    <mergeCell ref="AT689:AU689"/>
    <mergeCell ref="AV689:AX689"/>
    <mergeCell ref="AY689:AZ689"/>
    <mergeCell ref="BA689:BB689"/>
    <mergeCell ref="AL693:AM693"/>
    <mergeCell ref="AN693:AO693"/>
    <mergeCell ref="T693:U693"/>
    <mergeCell ref="V693:X693"/>
    <mergeCell ref="Y693:Z693"/>
    <mergeCell ref="AB693:AC693"/>
    <mergeCell ref="AD693:AE693"/>
    <mergeCell ref="AF693:AH693"/>
    <mergeCell ref="AI693:AK693"/>
    <mergeCell ref="C688:D688"/>
    <mergeCell ref="E688:F688"/>
    <mergeCell ref="G688:H688"/>
    <mergeCell ref="I688:M688"/>
    <mergeCell ref="N688:O688"/>
    <mergeCell ref="P688:Q688"/>
    <mergeCell ref="R688:S688"/>
    <mergeCell ref="C689:D689"/>
    <mergeCell ref="E689:F689"/>
    <mergeCell ref="G689:H689"/>
    <mergeCell ref="I689:M689"/>
    <mergeCell ref="N689:O689"/>
    <mergeCell ref="P689:Q689"/>
    <mergeCell ref="R689:S689"/>
    <mergeCell ref="AL691:AM691"/>
    <mergeCell ref="AN691:AO691"/>
    <mergeCell ref="AP691:AQ691"/>
    <mergeCell ref="AR691:AS691"/>
    <mergeCell ref="AT691:AU691"/>
    <mergeCell ref="AV691:AX691"/>
    <mergeCell ref="AY691:AZ691"/>
    <mergeCell ref="BA691:BB691"/>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P692:AQ692"/>
    <mergeCell ref="AP693:AQ693"/>
    <mergeCell ref="AR693:AS693"/>
    <mergeCell ref="AT693:AU693"/>
    <mergeCell ref="AV693:AX693"/>
    <mergeCell ref="AY693:AZ693"/>
    <mergeCell ref="BA693:BB693"/>
    <mergeCell ref="AL692:AM692"/>
    <mergeCell ref="AN692:AO692"/>
    <mergeCell ref="AR692:AS692"/>
    <mergeCell ref="AT692:AU692"/>
    <mergeCell ref="AV692:AX692"/>
    <mergeCell ref="AY692:AZ692"/>
    <mergeCell ref="BA692:BB692"/>
    <mergeCell ref="C693:D693"/>
    <mergeCell ref="E693:F693"/>
    <mergeCell ref="G693:H693"/>
    <mergeCell ref="I693:M693"/>
    <mergeCell ref="N693:O693"/>
    <mergeCell ref="P693:Q693"/>
    <mergeCell ref="R693:S693"/>
    <mergeCell ref="AL694:AM694"/>
    <mergeCell ref="AN694:AO694"/>
    <mergeCell ref="AP694:AQ694"/>
    <mergeCell ref="AR694:AS694"/>
    <mergeCell ref="AT694:AU694"/>
    <mergeCell ref="AV694:AX694"/>
    <mergeCell ref="AY694:AZ694"/>
    <mergeCell ref="BA694:BB694"/>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AL695:AM695"/>
    <mergeCell ref="AN695:AO695"/>
    <mergeCell ref="AP695:AQ695"/>
    <mergeCell ref="AR695:AS695"/>
    <mergeCell ref="AT695:AU695"/>
    <mergeCell ref="AV695:AX695"/>
    <mergeCell ref="AY695:AZ695"/>
    <mergeCell ref="BA695:BB695"/>
    <mergeCell ref="T695:U695"/>
    <mergeCell ref="V695:X695"/>
    <mergeCell ref="Y695:Z695"/>
    <mergeCell ref="AB695:AC695"/>
    <mergeCell ref="AD695:AE695"/>
    <mergeCell ref="AF695:AH695"/>
    <mergeCell ref="AI695:AK695"/>
    <mergeCell ref="C695:D695"/>
    <mergeCell ref="E695:F695"/>
    <mergeCell ref="G695:H695"/>
    <mergeCell ref="I695:M695"/>
    <mergeCell ref="N695:O695"/>
    <mergeCell ref="P695:Q695"/>
    <mergeCell ref="R695:S695"/>
    <mergeCell ref="AL698:AM698"/>
    <mergeCell ref="AN698:AO698"/>
    <mergeCell ref="T698:U698"/>
    <mergeCell ref="V698:X698"/>
    <mergeCell ref="Y698:Z698"/>
    <mergeCell ref="AB698:AC698"/>
    <mergeCell ref="AD698:AE698"/>
    <mergeCell ref="AF698:AH698"/>
    <mergeCell ref="AI698:AK698"/>
    <mergeCell ref="AL699:AM699"/>
    <mergeCell ref="AN699:AO699"/>
    <mergeCell ref="T699:U699"/>
    <mergeCell ref="V699:X699"/>
    <mergeCell ref="Y699:Z699"/>
    <mergeCell ref="AB699:AC699"/>
    <mergeCell ref="AD699:AE699"/>
    <mergeCell ref="AF699:AH699"/>
    <mergeCell ref="AI699:AK699"/>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AL759:AM759"/>
    <mergeCell ref="AN759:AO759"/>
    <mergeCell ref="AP759:AQ759"/>
    <mergeCell ref="AR759:AS759"/>
    <mergeCell ref="AT759:AU759"/>
    <mergeCell ref="AV759:AX759"/>
    <mergeCell ref="AY759:AZ759"/>
    <mergeCell ref="BA759:BB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T760:U760"/>
    <mergeCell ref="V760:X760"/>
    <mergeCell ref="Y760:Z760"/>
    <mergeCell ref="AB760:AC760"/>
    <mergeCell ref="AD760:AE760"/>
    <mergeCell ref="AF760:AH760"/>
    <mergeCell ref="AI760:AK760"/>
    <mergeCell ref="AL760:AM760"/>
    <mergeCell ref="AN760:AO760"/>
    <mergeCell ref="AR760:AS760"/>
    <mergeCell ref="AT760:AU760"/>
    <mergeCell ref="AV760:AX760"/>
    <mergeCell ref="AY760:AZ760"/>
    <mergeCell ref="BA760:BB760"/>
    <mergeCell ref="C762:D762"/>
    <mergeCell ref="E762:F762"/>
    <mergeCell ref="G762:H762"/>
    <mergeCell ref="I762:M762"/>
    <mergeCell ref="N762:O762"/>
    <mergeCell ref="P762:Q762"/>
    <mergeCell ref="R762:S762"/>
    <mergeCell ref="AP762:AQ762"/>
    <mergeCell ref="AR762:AS762"/>
    <mergeCell ref="AT762:AU762"/>
    <mergeCell ref="AV762:AX762"/>
    <mergeCell ref="AY762:AZ762"/>
    <mergeCell ref="BA762:BB762"/>
    <mergeCell ref="AP760:AQ760"/>
    <mergeCell ref="AP761:AQ761"/>
    <mergeCell ref="AR761:AS761"/>
    <mergeCell ref="AT761:AU761"/>
    <mergeCell ref="AV761:AX761"/>
    <mergeCell ref="AY761:AZ761"/>
    <mergeCell ref="BA761:BB761"/>
    <mergeCell ref="AL765:AM765"/>
    <mergeCell ref="AN765:AO765"/>
    <mergeCell ref="T765:U765"/>
    <mergeCell ref="V765:X765"/>
    <mergeCell ref="Y765:Z765"/>
    <mergeCell ref="AB765:AC765"/>
    <mergeCell ref="AD765:AE765"/>
    <mergeCell ref="AF765:AH765"/>
    <mergeCell ref="AI765:AK765"/>
    <mergeCell ref="C760:D760"/>
    <mergeCell ref="E760:F760"/>
    <mergeCell ref="G760:H760"/>
    <mergeCell ref="I760:M760"/>
    <mergeCell ref="N760:O760"/>
    <mergeCell ref="P760:Q760"/>
    <mergeCell ref="R760:S760"/>
    <mergeCell ref="C761:D761"/>
    <mergeCell ref="E761:F761"/>
    <mergeCell ref="G761:H761"/>
    <mergeCell ref="I761:M761"/>
    <mergeCell ref="N761:O761"/>
    <mergeCell ref="P761:Q761"/>
    <mergeCell ref="R761:S761"/>
    <mergeCell ref="AL763:AM763"/>
    <mergeCell ref="AN763:AO763"/>
    <mergeCell ref="AP763:AQ763"/>
    <mergeCell ref="AR763:AS763"/>
    <mergeCell ref="AT763:AU763"/>
    <mergeCell ref="AV763:AX763"/>
    <mergeCell ref="AY763:AZ763"/>
    <mergeCell ref="BA763:BB763"/>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P764:AQ764"/>
    <mergeCell ref="AP765:AQ765"/>
    <mergeCell ref="AR765:AS765"/>
    <mergeCell ref="AT765:AU765"/>
    <mergeCell ref="AV765:AX765"/>
    <mergeCell ref="AY765:AZ765"/>
    <mergeCell ref="BA765:BB765"/>
    <mergeCell ref="AL764:AM764"/>
    <mergeCell ref="AN764:AO764"/>
    <mergeCell ref="AR764:AS764"/>
    <mergeCell ref="AT764:AU764"/>
    <mergeCell ref="AV764:AX764"/>
    <mergeCell ref="AY764:AZ764"/>
    <mergeCell ref="BA764:BB764"/>
    <mergeCell ref="C765:D765"/>
    <mergeCell ref="E765:F765"/>
    <mergeCell ref="G765:H765"/>
    <mergeCell ref="I765:M765"/>
    <mergeCell ref="N765:O765"/>
    <mergeCell ref="P765:Q765"/>
    <mergeCell ref="R765:S765"/>
    <mergeCell ref="AL766:AM766"/>
    <mergeCell ref="AN766:AO766"/>
    <mergeCell ref="AP766:AQ766"/>
    <mergeCell ref="AR766:AS766"/>
    <mergeCell ref="AT766:AU766"/>
    <mergeCell ref="AV766:AX766"/>
    <mergeCell ref="AY766:AZ766"/>
    <mergeCell ref="BA766:BB766"/>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AL767:AM767"/>
    <mergeCell ref="AN767:AO767"/>
    <mergeCell ref="AP767:AQ767"/>
    <mergeCell ref="AR767:AS767"/>
    <mergeCell ref="AT767:AU767"/>
    <mergeCell ref="AV767:AX767"/>
    <mergeCell ref="AY767:AZ767"/>
    <mergeCell ref="BA767:BB767"/>
    <mergeCell ref="T767:U767"/>
    <mergeCell ref="V767:X767"/>
    <mergeCell ref="Y767:Z767"/>
    <mergeCell ref="AB767:AC767"/>
    <mergeCell ref="AD767:AE767"/>
    <mergeCell ref="AF767:AH767"/>
    <mergeCell ref="AI767:AK767"/>
    <mergeCell ref="C767:D767"/>
    <mergeCell ref="E767:F767"/>
    <mergeCell ref="G767:H767"/>
    <mergeCell ref="I767:M767"/>
    <mergeCell ref="N767:O767"/>
    <mergeCell ref="P767:Q767"/>
    <mergeCell ref="R767:S767"/>
    <mergeCell ref="AL770:AM770"/>
    <mergeCell ref="AN770:AO770"/>
    <mergeCell ref="T770:U770"/>
    <mergeCell ref="V770:X770"/>
    <mergeCell ref="Y770:Z770"/>
    <mergeCell ref="AB770:AC770"/>
    <mergeCell ref="AD770:AE770"/>
    <mergeCell ref="AF770:AH770"/>
    <mergeCell ref="AI770:AK770"/>
    <mergeCell ref="AL771:AM771"/>
    <mergeCell ref="AN771:AO771"/>
    <mergeCell ref="T771:U771"/>
    <mergeCell ref="V771:X771"/>
    <mergeCell ref="Y771:Z771"/>
    <mergeCell ref="AB771:AC771"/>
    <mergeCell ref="AD771:AE771"/>
    <mergeCell ref="AF771:AH771"/>
    <mergeCell ref="AI771:AK771"/>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AL768:AM768"/>
    <mergeCell ref="AN768:AO768"/>
    <mergeCell ref="AP768:AQ768"/>
    <mergeCell ref="AR768:AS768"/>
    <mergeCell ref="AT768:AU768"/>
    <mergeCell ref="AV768:AX768"/>
    <mergeCell ref="AY768:AZ768"/>
    <mergeCell ref="BA768:BB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T769:U769"/>
    <mergeCell ref="V769:X769"/>
    <mergeCell ref="Y769:Z769"/>
    <mergeCell ref="AB769:AC769"/>
    <mergeCell ref="AD769:AE769"/>
    <mergeCell ref="AF769:AH769"/>
    <mergeCell ref="AI769:AK769"/>
    <mergeCell ref="AL769:AM769"/>
    <mergeCell ref="AN769:AO769"/>
    <mergeCell ref="AR769:AS769"/>
    <mergeCell ref="AT769:AU769"/>
    <mergeCell ref="AV769:AX769"/>
    <mergeCell ref="AY769:AZ769"/>
    <mergeCell ref="BA769:BB769"/>
    <mergeCell ref="C771:D771"/>
    <mergeCell ref="E771:F771"/>
    <mergeCell ref="G771:H771"/>
    <mergeCell ref="I771:M771"/>
    <mergeCell ref="N771:O771"/>
    <mergeCell ref="P771:Q771"/>
    <mergeCell ref="R771:S771"/>
    <mergeCell ref="AP771:AQ771"/>
    <mergeCell ref="AR771:AS771"/>
    <mergeCell ref="AT771:AU771"/>
    <mergeCell ref="AV771:AX771"/>
    <mergeCell ref="AY771:AZ771"/>
    <mergeCell ref="BA771:BB771"/>
    <mergeCell ref="AP769:AQ769"/>
    <mergeCell ref="AP770:AQ770"/>
    <mergeCell ref="AR770:AS770"/>
    <mergeCell ref="AT770:AU770"/>
    <mergeCell ref="AV770:AX770"/>
    <mergeCell ref="AY770:AZ770"/>
    <mergeCell ref="BA770:BB770"/>
    <mergeCell ref="AL774:AM774"/>
    <mergeCell ref="AN774:AO774"/>
    <mergeCell ref="T774:U774"/>
    <mergeCell ref="V774:X774"/>
    <mergeCell ref="Y774:Z774"/>
    <mergeCell ref="AB774:AC774"/>
    <mergeCell ref="AD774:AE774"/>
    <mergeCell ref="AF774:AH774"/>
    <mergeCell ref="AI774:AK774"/>
    <mergeCell ref="C769:D769"/>
    <mergeCell ref="E769:F769"/>
    <mergeCell ref="G769:H769"/>
    <mergeCell ref="I769:M769"/>
    <mergeCell ref="N769:O769"/>
    <mergeCell ref="P769:Q769"/>
    <mergeCell ref="R769:S769"/>
    <mergeCell ref="C770:D770"/>
    <mergeCell ref="E770:F770"/>
    <mergeCell ref="G770:H770"/>
    <mergeCell ref="I770:M770"/>
    <mergeCell ref="N770:O770"/>
    <mergeCell ref="P770:Q770"/>
    <mergeCell ref="R770:S770"/>
    <mergeCell ref="AL772:AM772"/>
    <mergeCell ref="AN772:AO772"/>
    <mergeCell ref="AP772:AQ772"/>
    <mergeCell ref="AR772:AS772"/>
    <mergeCell ref="AT772:AU772"/>
    <mergeCell ref="AV772:AX772"/>
    <mergeCell ref="AY772:AZ772"/>
    <mergeCell ref="BA772:BB77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P773:AQ773"/>
    <mergeCell ref="AP774:AQ774"/>
    <mergeCell ref="AR774:AS774"/>
    <mergeCell ref="AT774:AU774"/>
    <mergeCell ref="AV774:AX774"/>
    <mergeCell ref="AY774:AZ774"/>
    <mergeCell ref="BA774:BB774"/>
    <mergeCell ref="AL773:AM773"/>
    <mergeCell ref="AN773:AO773"/>
    <mergeCell ref="AR773:AS773"/>
    <mergeCell ref="AT773:AU773"/>
    <mergeCell ref="AV773:AX773"/>
    <mergeCell ref="AY773:AZ773"/>
    <mergeCell ref="BA773:BB773"/>
    <mergeCell ref="C774:D774"/>
    <mergeCell ref="E774:F774"/>
    <mergeCell ref="G774:H774"/>
    <mergeCell ref="I774:M774"/>
    <mergeCell ref="N774:O774"/>
    <mergeCell ref="P774:Q774"/>
    <mergeCell ref="R774:S774"/>
    <mergeCell ref="AL775:AM775"/>
    <mergeCell ref="AN775:AO775"/>
    <mergeCell ref="AP775:AQ775"/>
    <mergeCell ref="AR775:AS775"/>
    <mergeCell ref="AT775:AU775"/>
    <mergeCell ref="AV775:AX775"/>
    <mergeCell ref="AY775:AZ775"/>
    <mergeCell ref="BA775:BB775"/>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AL776:AM776"/>
    <mergeCell ref="AN776:AO776"/>
    <mergeCell ref="AP776:AQ776"/>
    <mergeCell ref="AR776:AS776"/>
    <mergeCell ref="AT776:AU776"/>
    <mergeCell ref="AV776:AX776"/>
    <mergeCell ref="AY776:AZ776"/>
    <mergeCell ref="BA776:BB776"/>
    <mergeCell ref="T776:U776"/>
    <mergeCell ref="V776:X776"/>
    <mergeCell ref="Y776:Z776"/>
    <mergeCell ref="AB776:AC776"/>
    <mergeCell ref="AD776:AE776"/>
    <mergeCell ref="AF776:AH776"/>
    <mergeCell ref="AI776:AK776"/>
    <mergeCell ref="C776:D776"/>
    <mergeCell ref="E776:F776"/>
    <mergeCell ref="G776:H776"/>
    <mergeCell ref="I776:M776"/>
    <mergeCell ref="N776:O776"/>
    <mergeCell ref="P776:Q776"/>
    <mergeCell ref="R776:S776"/>
    <mergeCell ref="AL779:AM779"/>
    <mergeCell ref="AN779:AO779"/>
    <mergeCell ref="T779:U779"/>
    <mergeCell ref="V779:X779"/>
    <mergeCell ref="Y779:Z779"/>
    <mergeCell ref="AB779:AC779"/>
    <mergeCell ref="AD779:AE779"/>
    <mergeCell ref="AF779:AH779"/>
    <mergeCell ref="AI779:AK779"/>
    <mergeCell ref="AL780:AM780"/>
    <mergeCell ref="AN780:AO780"/>
    <mergeCell ref="T780:U780"/>
    <mergeCell ref="V780:X780"/>
    <mergeCell ref="Y780:Z780"/>
    <mergeCell ref="AB780:AC780"/>
    <mergeCell ref="AD780:AE780"/>
    <mergeCell ref="AF780:AH780"/>
    <mergeCell ref="AI780:AK780"/>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AL777:AM777"/>
    <mergeCell ref="AN777:AO777"/>
    <mergeCell ref="AP777:AQ777"/>
    <mergeCell ref="AR777:AS777"/>
    <mergeCell ref="AT777:AU777"/>
    <mergeCell ref="AV777:AX777"/>
    <mergeCell ref="AY777:AZ777"/>
    <mergeCell ref="BA777:BB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T778:U778"/>
    <mergeCell ref="V778:X778"/>
    <mergeCell ref="Y778:Z778"/>
    <mergeCell ref="AB778:AC778"/>
    <mergeCell ref="AD778:AE778"/>
    <mergeCell ref="AF778:AH778"/>
    <mergeCell ref="AI778:AK778"/>
    <mergeCell ref="AL778:AM778"/>
    <mergeCell ref="AN778:AO778"/>
    <mergeCell ref="AR778:AS778"/>
    <mergeCell ref="AT778:AU778"/>
    <mergeCell ref="AV778:AX778"/>
    <mergeCell ref="AY778:AZ778"/>
    <mergeCell ref="BA778:BB778"/>
    <mergeCell ref="C780:D780"/>
    <mergeCell ref="E780:F780"/>
    <mergeCell ref="G780:H780"/>
    <mergeCell ref="I780:M780"/>
    <mergeCell ref="N780:O780"/>
    <mergeCell ref="P780:Q780"/>
    <mergeCell ref="R780:S780"/>
    <mergeCell ref="AP780:AQ780"/>
    <mergeCell ref="AR780:AS780"/>
    <mergeCell ref="AT780:AU780"/>
    <mergeCell ref="AV780:AX780"/>
    <mergeCell ref="AY780:AZ780"/>
    <mergeCell ref="BA780:BB780"/>
    <mergeCell ref="AP778:AQ778"/>
    <mergeCell ref="AP779:AQ779"/>
    <mergeCell ref="AR779:AS779"/>
    <mergeCell ref="AT779:AU779"/>
    <mergeCell ref="AV779:AX779"/>
    <mergeCell ref="AY779:AZ779"/>
    <mergeCell ref="BA779:BB779"/>
    <mergeCell ref="AL783:AM783"/>
    <mergeCell ref="AN783:AO783"/>
    <mergeCell ref="T783:U783"/>
    <mergeCell ref="V783:X783"/>
    <mergeCell ref="Y783:Z783"/>
    <mergeCell ref="AB783:AC783"/>
    <mergeCell ref="AD783:AE783"/>
    <mergeCell ref="AF783:AH783"/>
    <mergeCell ref="AI783:AK783"/>
    <mergeCell ref="C778:D778"/>
    <mergeCell ref="E778:F778"/>
    <mergeCell ref="G778:H778"/>
    <mergeCell ref="I778:M778"/>
    <mergeCell ref="N778:O778"/>
    <mergeCell ref="P778:Q778"/>
    <mergeCell ref="R778:S778"/>
    <mergeCell ref="C779:D779"/>
    <mergeCell ref="E779:F779"/>
    <mergeCell ref="G779:H779"/>
    <mergeCell ref="I779:M779"/>
    <mergeCell ref="N779:O779"/>
    <mergeCell ref="P779:Q779"/>
    <mergeCell ref="R779:S779"/>
    <mergeCell ref="AL781:AM781"/>
    <mergeCell ref="AN781:AO781"/>
    <mergeCell ref="AP781:AQ781"/>
    <mergeCell ref="AR781:AS781"/>
    <mergeCell ref="AT781:AU781"/>
    <mergeCell ref="AV781:AX781"/>
    <mergeCell ref="AY781:AZ781"/>
    <mergeCell ref="BA781:BB781"/>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P782:AQ782"/>
    <mergeCell ref="AP783:AQ783"/>
    <mergeCell ref="AR783:AS783"/>
    <mergeCell ref="AT783:AU783"/>
    <mergeCell ref="AV783:AX783"/>
    <mergeCell ref="AY783:AZ783"/>
    <mergeCell ref="BA783:BB783"/>
    <mergeCell ref="AL782:AM782"/>
    <mergeCell ref="AN782:AO782"/>
    <mergeCell ref="AR782:AS782"/>
    <mergeCell ref="AT782:AU782"/>
    <mergeCell ref="AV782:AX782"/>
    <mergeCell ref="AY782:AZ782"/>
    <mergeCell ref="BA782:BB782"/>
    <mergeCell ref="C783:D783"/>
    <mergeCell ref="E783:F783"/>
    <mergeCell ref="G783:H783"/>
    <mergeCell ref="I783:M783"/>
    <mergeCell ref="N783:O783"/>
    <mergeCell ref="P783:Q783"/>
    <mergeCell ref="R783:S783"/>
    <mergeCell ref="AL784:AM784"/>
    <mergeCell ref="AN784:AO784"/>
    <mergeCell ref="AP784:AQ784"/>
    <mergeCell ref="AR784:AS784"/>
    <mergeCell ref="AT784:AU784"/>
    <mergeCell ref="AV784:AX784"/>
    <mergeCell ref="AY784:AZ784"/>
    <mergeCell ref="BA784:BB784"/>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AL785:AM785"/>
    <mergeCell ref="AN785:AO785"/>
    <mergeCell ref="AP785:AQ785"/>
    <mergeCell ref="AR785:AS785"/>
    <mergeCell ref="AT785:AU785"/>
    <mergeCell ref="AV785:AX785"/>
    <mergeCell ref="AY785:AZ785"/>
    <mergeCell ref="BA785:BB785"/>
    <mergeCell ref="T785:U785"/>
    <mergeCell ref="V785:X785"/>
    <mergeCell ref="Y785:Z785"/>
    <mergeCell ref="AB785:AC785"/>
    <mergeCell ref="AD785:AE785"/>
    <mergeCell ref="AF785:AH785"/>
    <mergeCell ref="AI785:AK785"/>
    <mergeCell ref="C785:D785"/>
    <mergeCell ref="E785:F785"/>
    <mergeCell ref="G785:H785"/>
    <mergeCell ref="I785:M785"/>
    <mergeCell ref="N785:O785"/>
    <mergeCell ref="P785:Q785"/>
    <mergeCell ref="R785:S785"/>
    <mergeCell ref="AL788:AM788"/>
    <mergeCell ref="AN788:AO788"/>
    <mergeCell ref="T788:U788"/>
    <mergeCell ref="V788:X788"/>
    <mergeCell ref="Y788:Z788"/>
    <mergeCell ref="AB788:AC788"/>
    <mergeCell ref="AD788:AE788"/>
    <mergeCell ref="AF788:AH788"/>
    <mergeCell ref="AI788:AK788"/>
    <mergeCell ref="AL789:AM789"/>
    <mergeCell ref="AN789:AO789"/>
    <mergeCell ref="T789:U789"/>
    <mergeCell ref="V789:X789"/>
    <mergeCell ref="Y789:Z789"/>
    <mergeCell ref="AB789:AC789"/>
    <mergeCell ref="AD789:AE789"/>
    <mergeCell ref="AF789:AH789"/>
    <mergeCell ref="AI789:AK789"/>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AL786:AM786"/>
    <mergeCell ref="AN786:AO786"/>
    <mergeCell ref="AP786:AQ786"/>
    <mergeCell ref="AR786:AS786"/>
    <mergeCell ref="AT786:AU786"/>
    <mergeCell ref="AV786:AX786"/>
    <mergeCell ref="AY786:AZ786"/>
    <mergeCell ref="BA786:BB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T787:U787"/>
    <mergeCell ref="V787:X787"/>
    <mergeCell ref="Y787:Z787"/>
    <mergeCell ref="AB787:AC787"/>
    <mergeCell ref="AD787:AE787"/>
    <mergeCell ref="AF787:AH787"/>
    <mergeCell ref="AI787:AK787"/>
    <mergeCell ref="AL787:AM787"/>
    <mergeCell ref="AN787:AO787"/>
    <mergeCell ref="AR787:AS787"/>
    <mergeCell ref="AT787:AU787"/>
    <mergeCell ref="AV787:AX787"/>
    <mergeCell ref="AY787:AZ787"/>
    <mergeCell ref="BA787:BB787"/>
    <mergeCell ref="C789:D789"/>
    <mergeCell ref="E789:F789"/>
    <mergeCell ref="G789:H789"/>
    <mergeCell ref="I789:M789"/>
    <mergeCell ref="N789:O789"/>
    <mergeCell ref="P789:Q789"/>
    <mergeCell ref="R789:S789"/>
    <mergeCell ref="AP789:AQ789"/>
    <mergeCell ref="AR789:AS789"/>
    <mergeCell ref="AT789:AU789"/>
    <mergeCell ref="AV789:AX789"/>
    <mergeCell ref="AY789:AZ789"/>
    <mergeCell ref="BA789:BB789"/>
    <mergeCell ref="AP787:AQ787"/>
    <mergeCell ref="AP788:AQ788"/>
    <mergeCell ref="AR788:AS788"/>
    <mergeCell ref="AT788:AU788"/>
    <mergeCell ref="AV788:AX788"/>
    <mergeCell ref="AY788:AZ788"/>
    <mergeCell ref="BA788:BB788"/>
    <mergeCell ref="AL792:AM792"/>
    <mergeCell ref="AN792:AO792"/>
    <mergeCell ref="T792:U792"/>
    <mergeCell ref="V792:X792"/>
    <mergeCell ref="Y792:Z792"/>
    <mergeCell ref="AB792:AC792"/>
    <mergeCell ref="AD792:AE792"/>
    <mergeCell ref="AF792:AH792"/>
    <mergeCell ref="AI792:AK792"/>
    <mergeCell ref="C787:D787"/>
    <mergeCell ref="E787:F787"/>
    <mergeCell ref="G787:H787"/>
    <mergeCell ref="I787:M787"/>
    <mergeCell ref="N787:O787"/>
    <mergeCell ref="P787:Q787"/>
    <mergeCell ref="R787:S787"/>
    <mergeCell ref="C788:D788"/>
    <mergeCell ref="E788:F788"/>
    <mergeCell ref="G788:H788"/>
    <mergeCell ref="I788:M788"/>
    <mergeCell ref="N788:O788"/>
    <mergeCell ref="P788:Q788"/>
    <mergeCell ref="R788:S788"/>
    <mergeCell ref="AL790:AM790"/>
    <mergeCell ref="AN790:AO790"/>
    <mergeCell ref="AP790:AQ790"/>
    <mergeCell ref="AR790:AS790"/>
    <mergeCell ref="AT790:AU790"/>
    <mergeCell ref="AV790:AX790"/>
    <mergeCell ref="AY790:AZ790"/>
    <mergeCell ref="BA790:BB790"/>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P791:AQ791"/>
    <mergeCell ref="AP792:AQ792"/>
    <mergeCell ref="AR792:AS792"/>
    <mergeCell ref="AT792:AU792"/>
    <mergeCell ref="AV792:AX792"/>
    <mergeCell ref="AY792:AZ792"/>
    <mergeCell ref="BA792:BB792"/>
    <mergeCell ref="AL791:AM791"/>
    <mergeCell ref="AN791:AO791"/>
    <mergeCell ref="AR791:AS791"/>
    <mergeCell ref="AT791:AU791"/>
    <mergeCell ref="AV791:AX791"/>
    <mergeCell ref="AY791:AZ791"/>
    <mergeCell ref="BA791:BB791"/>
    <mergeCell ref="C792:D792"/>
    <mergeCell ref="E792:F792"/>
    <mergeCell ref="G792:H792"/>
    <mergeCell ref="I792:M792"/>
    <mergeCell ref="N792:O792"/>
    <mergeCell ref="P792:Q792"/>
    <mergeCell ref="R792:S792"/>
    <mergeCell ref="AL793:AM793"/>
    <mergeCell ref="AN793:AO793"/>
    <mergeCell ref="AP793:AQ793"/>
    <mergeCell ref="AR793:AS793"/>
    <mergeCell ref="AT793:AU793"/>
    <mergeCell ref="AV793:AX793"/>
    <mergeCell ref="AY793:AZ793"/>
    <mergeCell ref="BA793:BB793"/>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AL794:AM794"/>
    <mergeCell ref="AN794:AO794"/>
    <mergeCell ref="AP794:AQ794"/>
    <mergeCell ref="AR794:AS794"/>
    <mergeCell ref="AT794:AU794"/>
    <mergeCell ref="AV794:AX794"/>
    <mergeCell ref="AY794:AZ794"/>
    <mergeCell ref="BA794:BB794"/>
    <mergeCell ref="T794:U794"/>
    <mergeCell ref="V794:X794"/>
    <mergeCell ref="Y794:Z794"/>
    <mergeCell ref="AB794:AC794"/>
    <mergeCell ref="AD794:AE794"/>
    <mergeCell ref="AF794:AH794"/>
    <mergeCell ref="AI794:AK794"/>
    <mergeCell ref="C794:D794"/>
    <mergeCell ref="E794:F794"/>
    <mergeCell ref="G794:H794"/>
    <mergeCell ref="I794:M794"/>
    <mergeCell ref="N794:O794"/>
    <mergeCell ref="P794:Q794"/>
    <mergeCell ref="R794:S794"/>
    <mergeCell ref="AL797:AM797"/>
    <mergeCell ref="AN797:AO797"/>
    <mergeCell ref="T797:U797"/>
    <mergeCell ref="V797:X797"/>
    <mergeCell ref="Y797:Z797"/>
    <mergeCell ref="AB797:AC797"/>
    <mergeCell ref="AD797:AE797"/>
    <mergeCell ref="AF797:AH797"/>
    <mergeCell ref="AI797:AK797"/>
    <mergeCell ref="AL798:AM798"/>
    <mergeCell ref="AN798:AO798"/>
    <mergeCell ref="T798:U798"/>
    <mergeCell ref="V798:X798"/>
    <mergeCell ref="Y798:Z798"/>
    <mergeCell ref="AB798:AC798"/>
    <mergeCell ref="AD798:AE798"/>
    <mergeCell ref="AF798:AH798"/>
    <mergeCell ref="AI798:AK798"/>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AL804:AM804"/>
    <mergeCell ref="AN804:AO804"/>
    <mergeCell ref="AP804:AQ804"/>
    <mergeCell ref="AR804:AS804"/>
    <mergeCell ref="AT804:AU804"/>
    <mergeCell ref="AV804:AX804"/>
    <mergeCell ref="AY804:AZ804"/>
    <mergeCell ref="BA804:BB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T805:U805"/>
    <mergeCell ref="V805:X805"/>
    <mergeCell ref="Y805:Z805"/>
    <mergeCell ref="AB805:AC805"/>
    <mergeCell ref="AD805:AE805"/>
    <mergeCell ref="AF805:AH805"/>
    <mergeCell ref="AI805:AK805"/>
    <mergeCell ref="AL805:AM805"/>
    <mergeCell ref="AN805:AO805"/>
    <mergeCell ref="AR805:AS805"/>
    <mergeCell ref="AT805:AU805"/>
    <mergeCell ref="AV805:AX805"/>
    <mergeCell ref="AY805:AZ805"/>
    <mergeCell ref="BA805:BB805"/>
    <mergeCell ref="C807:D807"/>
    <mergeCell ref="E807:F807"/>
    <mergeCell ref="G807:H807"/>
    <mergeCell ref="I807:M807"/>
    <mergeCell ref="N807:O807"/>
    <mergeCell ref="P807:Q807"/>
    <mergeCell ref="R807:S807"/>
    <mergeCell ref="AP807:AQ807"/>
    <mergeCell ref="AR807:AS807"/>
    <mergeCell ref="AT807:AU807"/>
    <mergeCell ref="AV807:AX807"/>
    <mergeCell ref="AY807:AZ807"/>
    <mergeCell ref="BA807:BB807"/>
    <mergeCell ref="AP805:AQ805"/>
    <mergeCell ref="AP806:AQ806"/>
    <mergeCell ref="AR806:AS806"/>
    <mergeCell ref="AT806:AU806"/>
    <mergeCell ref="AV806:AX806"/>
    <mergeCell ref="AY806:AZ806"/>
    <mergeCell ref="BA806:BB806"/>
    <mergeCell ref="AL810:AM810"/>
    <mergeCell ref="AN810:AO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C811:D811"/>
    <mergeCell ref="E811:F811"/>
    <mergeCell ref="G811:H811"/>
    <mergeCell ref="I811:M811"/>
    <mergeCell ref="N811:O811"/>
    <mergeCell ref="P811:Q811"/>
    <mergeCell ref="R811:S811"/>
    <mergeCell ref="AL811:AM811"/>
    <mergeCell ref="AN811:AO811"/>
    <mergeCell ref="AP811:AQ811"/>
    <mergeCell ref="AR811:AS811"/>
    <mergeCell ref="AT811:AU811"/>
    <mergeCell ref="AV811:AX811"/>
    <mergeCell ref="AY811:AZ811"/>
    <mergeCell ref="BA811:BB811"/>
    <mergeCell ref="T811:U811"/>
    <mergeCell ref="V811:X811"/>
    <mergeCell ref="Y811:Z811"/>
    <mergeCell ref="AB811:AC811"/>
    <mergeCell ref="AD811:AE811"/>
    <mergeCell ref="AF811:AH811"/>
    <mergeCell ref="AI811:AK811"/>
    <mergeCell ref="C805:D805"/>
    <mergeCell ref="E805:F805"/>
    <mergeCell ref="G805:H805"/>
    <mergeCell ref="I805:M805"/>
    <mergeCell ref="N805:O805"/>
    <mergeCell ref="P805:Q805"/>
    <mergeCell ref="R805:S805"/>
    <mergeCell ref="C806:D806"/>
    <mergeCell ref="E806:F806"/>
    <mergeCell ref="G806:H806"/>
    <mergeCell ref="I806:M806"/>
    <mergeCell ref="N806:O806"/>
    <mergeCell ref="P806:Q806"/>
    <mergeCell ref="R806:S806"/>
    <mergeCell ref="AL808:AM808"/>
    <mergeCell ref="AN808:AO808"/>
    <mergeCell ref="AP808:AQ808"/>
    <mergeCell ref="AR808:AS808"/>
    <mergeCell ref="AT808:AU808"/>
    <mergeCell ref="AV808:AX808"/>
    <mergeCell ref="AY808:AZ808"/>
    <mergeCell ref="BA808:BB808"/>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P809:AQ809"/>
    <mergeCell ref="AP810:AQ810"/>
    <mergeCell ref="AR810:AS810"/>
    <mergeCell ref="AT810:AU810"/>
    <mergeCell ref="AV810:AX810"/>
    <mergeCell ref="AY810:AZ810"/>
    <mergeCell ref="BA810:BB810"/>
    <mergeCell ref="AL809:AM809"/>
    <mergeCell ref="AN809:AO809"/>
    <mergeCell ref="AR809:AS809"/>
    <mergeCell ref="AT809:AU809"/>
    <mergeCell ref="AV809:AX809"/>
    <mergeCell ref="AY809:AZ809"/>
    <mergeCell ref="BA809:BB809"/>
    <mergeCell ref="AL795:AM795"/>
    <mergeCell ref="AN795:AO795"/>
    <mergeCell ref="AP795:AQ795"/>
    <mergeCell ref="AR795:AS795"/>
    <mergeCell ref="AT795:AU795"/>
    <mergeCell ref="AV795:AX795"/>
    <mergeCell ref="AY795:AZ795"/>
    <mergeCell ref="BA795:BB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T796:U796"/>
    <mergeCell ref="V796:X796"/>
    <mergeCell ref="Y796:Z796"/>
    <mergeCell ref="AB796:AC796"/>
    <mergeCell ref="AD796:AE796"/>
    <mergeCell ref="AF796:AH796"/>
    <mergeCell ref="AI796:AK796"/>
    <mergeCell ref="AL796:AM796"/>
    <mergeCell ref="AN796:AO796"/>
    <mergeCell ref="AR796:AS796"/>
    <mergeCell ref="AT796:AU796"/>
    <mergeCell ref="AV796:AX796"/>
    <mergeCell ref="AY796:AZ796"/>
    <mergeCell ref="BA796:BB796"/>
    <mergeCell ref="C798:D798"/>
    <mergeCell ref="E798:F798"/>
    <mergeCell ref="G798:H798"/>
    <mergeCell ref="I798:M798"/>
    <mergeCell ref="N798:O798"/>
    <mergeCell ref="P798:Q798"/>
    <mergeCell ref="R798:S798"/>
    <mergeCell ref="AP798:AQ798"/>
    <mergeCell ref="AR798:AS798"/>
    <mergeCell ref="AT798:AU798"/>
    <mergeCell ref="AV798:AX798"/>
    <mergeCell ref="AY798:AZ798"/>
    <mergeCell ref="BA798:BB798"/>
    <mergeCell ref="AP796:AQ796"/>
    <mergeCell ref="AP797:AQ797"/>
    <mergeCell ref="AR797:AS797"/>
    <mergeCell ref="AT797:AU797"/>
    <mergeCell ref="AV797:AX797"/>
    <mergeCell ref="AY797:AZ797"/>
    <mergeCell ref="BA797:BB797"/>
    <mergeCell ref="AL801:AM801"/>
    <mergeCell ref="AN801:AO801"/>
    <mergeCell ref="T801:U801"/>
    <mergeCell ref="V801:X801"/>
    <mergeCell ref="Y801:Z801"/>
    <mergeCell ref="AB801:AC801"/>
    <mergeCell ref="AD801:AE801"/>
    <mergeCell ref="AF801:AH801"/>
    <mergeCell ref="AI801:AK801"/>
    <mergeCell ref="C796:D796"/>
    <mergeCell ref="E796:F796"/>
    <mergeCell ref="G796:H796"/>
    <mergeCell ref="I796:M796"/>
    <mergeCell ref="N796:O796"/>
    <mergeCell ref="P796:Q796"/>
    <mergeCell ref="R796:S796"/>
    <mergeCell ref="C797:D797"/>
    <mergeCell ref="E797:F797"/>
    <mergeCell ref="G797:H797"/>
    <mergeCell ref="I797:M797"/>
    <mergeCell ref="N797:O797"/>
    <mergeCell ref="P797:Q797"/>
    <mergeCell ref="R797:S797"/>
    <mergeCell ref="AL799:AM799"/>
    <mergeCell ref="AN799:AO799"/>
    <mergeCell ref="AP799:AQ799"/>
    <mergeCell ref="AR799:AS799"/>
    <mergeCell ref="AT799:AU799"/>
    <mergeCell ref="AV799:AX799"/>
    <mergeCell ref="AY799:AZ799"/>
    <mergeCell ref="BA799:BB799"/>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P800:AQ800"/>
    <mergeCell ref="AP801:AQ801"/>
    <mergeCell ref="AR801:AS801"/>
    <mergeCell ref="AT801:AU801"/>
    <mergeCell ref="AV801:AX801"/>
    <mergeCell ref="AY801:AZ801"/>
    <mergeCell ref="BA801:BB801"/>
    <mergeCell ref="AL800:AM800"/>
    <mergeCell ref="AN800:AO800"/>
    <mergeCell ref="AR800:AS800"/>
    <mergeCell ref="AT800:AU800"/>
    <mergeCell ref="AV800:AX800"/>
    <mergeCell ref="AY800:AZ800"/>
    <mergeCell ref="BA800:BB800"/>
    <mergeCell ref="C801:D801"/>
    <mergeCell ref="E801:F801"/>
    <mergeCell ref="G801:H801"/>
    <mergeCell ref="I801:M801"/>
    <mergeCell ref="N801:O801"/>
    <mergeCell ref="P801:Q801"/>
    <mergeCell ref="R801:S801"/>
    <mergeCell ref="AL802:AM802"/>
    <mergeCell ref="AN802:AO802"/>
    <mergeCell ref="AP802:AQ802"/>
    <mergeCell ref="AR802:AS802"/>
    <mergeCell ref="AT802:AU802"/>
    <mergeCell ref="AV802:AX802"/>
    <mergeCell ref="AY802:AZ802"/>
    <mergeCell ref="BA802:BB802"/>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AL803:AM803"/>
    <mergeCell ref="AN803:AO803"/>
    <mergeCell ref="AP803:AQ803"/>
    <mergeCell ref="AR803:AS803"/>
    <mergeCell ref="AT803:AU803"/>
    <mergeCell ref="AV803:AX803"/>
    <mergeCell ref="AY803:AZ803"/>
    <mergeCell ref="BA803:BB803"/>
    <mergeCell ref="T803:U803"/>
    <mergeCell ref="V803:X803"/>
    <mergeCell ref="Y803:Z803"/>
    <mergeCell ref="AB803:AC803"/>
    <mergeCell ref="AD803:AE803"/>
    <mergeCell ref="AF803:AH803"/>
    <mergeCell ref="AI803:AK803"/>
    <mergeCell ref="C803:D803"/>
    <mergeCell ref="E803:F803"/>
    <mergeCell ref="G803:H803"/>
    <mergeCell ref="I803:M803"/>
    <mergeCell ref="N803:O803"/>
    <mergeCell ref="P803:Q803"/>
    <mergeCell ref="R803:S803"/>
    <mergeCell ref="AL806:AM806"/>
    <mergeCell ref="AN806:AO806"/>
    <mergeCell ref="T806:U806"/>
    <mergeCell ref="V806:X806"/>
    <mergeCell ref="Y806:Z806"/>
    <mergeCell ref="AB806:AC806"/>
    <mergeCell ref="AD806:AE806"/>
    <mergeCell ref="AF806:AH806"/>
    <mergeCell ref="AI806:AK806"/>
    <mergeCell ref="AL807:AM807"/>
    <mergeCell ref="AN807:AO807"/>
    <mergeCell ref="T807:U807"/>
    <mergeCell ref="V807:X807"/>
    <mergeCell ref="Y807:Z807"/>
    <mergeCell ref="AB807:AC807"/>
    <mergeCell ref="AD807:AE807"/>
    <mergeCell ref="AF807:AH807"/>
    <mergeCell ref="AI807:AK807"/>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AL696:AM696"/>
    <mergeCell ref="AN696:AO696"/>
    <mergeCell ref="AP696:AQ696"/>
    <mergeCell ref="AR696:AS696"/>
    <mergeCell ref="AT696:AU696"/>
    <mergeCell ref="AV696:AX696"/>
    <mergeCell ref="AY696:AZ696"/>
    <mergeCell ref="BA696:BB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T697:U697"/>
    <mergeCell ref="V697:X697"/>
    <mergeCell ref="Y697:Z697"/>
    <mergeCell ref="AB697:AC697"/>
    <mergeCell ref="AD697:AE697"/>
    <mergeCell ref="AF697:AH697"/>
    <mergeCell ref="AI697:AK697"/>
    <mergeCell ref="AL697:AM697"/>
    <mergeCell ref="AN697:AO697"/>
    <mergeCell ref="AR697:AS697"/>
    <mergeCell ref="AT697:AU697"/>
    <mergeCell ref="AV697:AX697"/>
    <mergeCell ref="AY697:AZ697"/>
    <mergeCell ref="BA697:BB697"/>
    <mergeCell ref="C699:D699"/>
    <mergeCell ref="E699:F699"/>
    <mergeCell ref="G699:H699"/>
    <mergeCell ref="I699:M699"/>
    <mergeCell ref="N699:O699"/>
    <mergeCell ref="P699:Q699"/>
    <mergeCell ref="R699:S699"/>
    <mergeCell ref="AP699:AQ699"/>
    <mergeCell ref="AR699:AS699"/>
    <mergeCell ref="AT699:AU699"/>
    <mergeCell ref="AV699:AX699"/>
    <mergeCell ref="AY699:AZ699"/>
    <mergeCell ref="BA699:BB699"/>
    <mergeCell ref="AP697:AQ697"/>
    <mergeCell ref="AP698:AQ698"/>
    <mergeCell ref="AR698:AS698"/>
    <mergeCell ref="AT698:AU698"/>
    <mergeCell ref="AV698:AX698"/>
    <mergeCell ref="AY698:AZ698"/>
    <mergeCell ref="BA698:BB698"/>
    <mergeCell ref="AL702:AM702"/>
    <mergeCell ref="AN702:AO702"/>
    <mergeCell ref="T702:U702"/>
    <mergeCell ref="V702:X702"/>
    <mergeCell ref="Y702:Z702"/>
    <mergeCell ref="AB702:AC702"/>
    <mergeCell ref="AD702:AE702"/>
    <mergeCell ref="AF702:AH702"/>
    <mergeCell ref="AI702:AK702"/>
    <mergeCell ref="C697:D697"/>
    <mergeCell ref="E697:F697"/>
    <mergeCell ref="G697:H697"/>
    <mergeCell ref="I697:M697"/>
    <mergeCell ref="N697:O697"/>
    <mergeCell ref="P697:Q697"/>
    <mergeCell ref="R697:S697"/>
    <mergeCell ref="C698:D698"/>
    <mergeCell ref="E698:F698"/>
    <mergeCell ref="G698:H698"/>
    <mergeCell ref="I698:M698"/>
    <mergeCell ref="N698:O698"/>
    <mergeCell ref="P698:Q698"/>
    <mergeCell ref="R698:S698"/>
    <mergeCell ref="AL700:AM700"/>
    <mergeCell ref="AN700:AO700"/>
    <mergeCell ref="AP700:AQ700"/>
    <mergeCell ref="AR700:AS700"/>
    <mergeCell ref="AT700:AU700"/>
    <mergeCell ref="AV700:AX700"/>
    <mergeCell ref="AY700:AZ700"/>
    <mergeCell ref="BA700:BB700"/>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P701:AQ701"/>
    <mergeCell ref="AP702:AQ702"/>
    <mergeCell ref="AR702:AS702"/>
    <mergeCell ref="AT702:AU702"/>
    <mergeCell ref="AV702:AX702"/>
    <mergeCell ref="AY702:AZ702"/>
    <mergeCell ref="BA702:BB702"/>
    <mergeCell ref="AL701:AM701"/>
    <mergeCell ref="AN701:AO701"/>
    <mergeCell ref="AR701:AS701"/>
    <mergeCell ref="AT701:AU701"/>
    <mergeCell ref="AV701:AX701"/>
    <mergeCell ref="AY701:AZ701"/>
    <mergeCell ref="BA701:BB701"/>
    <mergeCell ref="C702:D702"/>
    <mergeCell ref="E702:F702"/>
    <mergeCell ref="G702:H702"/>
    <mergeCell ref="I702:M702"/>
    <mergeCell ref="N702:O702"/>
    <mergeCell ref="P702:Q702"/>
    <mergeCell ref="R702:S702"/>
    <mergeCell ref="AL703:AM703"/>
    <mergeCell ref="AN703:AO703"/>
    <mergeCell ref="AP703:AQ703"/>
    <mergeCell ref="AR703:AS703"/>
    <mergeCell ref="AT703:AU703"/>
    <mergeCell ref="AV703:AX703"/>
    <mergeCell ref="AY703:AZ703"/>
    <mergeCell ref="BA703:BB703"/>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AL704:AM704"/>
    <mergeCell ref="AN704:AO704"/>
    <mergeCell ref="AP704:AQ704"/>
    <mergeCell ref="AR704:AS704"/>
    <mergeCell ref="AT704:AU704"/>
    <mergeCell ref="AV704:AX704"/>
    <mergeCell ref="AY704:AZ704"/>
    <mergeCell ref="BA704:BB704"/>
    <mergeCell ref="T704:U704"/>
    <mergeCell ref="V704:X704"/>
    <mergeCell ref="Y704:Z704"/>
    <mergeCell ref="AB704:AC704"/>
    <mergeCell ref="AD704:AE704"/>
    <mergeCell ref="AF704:AH704"/>
    <mergeCell ref="AI704:AK704"/>
    <mergeCell ref="C704:D704"/>
    <mergeCell ref="E704:F704"/>
    <mergeCell ref="G704:H704"/>
    <mergeCell ref="I704:M704"/>
    <mergeCell ref="N704:O704"/>
    <mergeCell ref="P704:Q704"/>
    <mergeCell ref="R704:S704"/>
    <mergeCell ref="AL707:AM707"/>
    <mergeCell ref="AN707:AO707"/>
    <mergeCell ref="T707:U707"/>
    <mergeCell ref="V707:X707"/>
    <mergeCell ref="Y707:Z707"/>
    <mergeCell ref="AB707:AC707"/>
    <mergeCell ref="AD707:AE707"/>
    <mergeCell ref="AF707:AH707"/>
    <mergeCell ref="AI707:AK707"/>
    <mergeCell ref="AL708:AM708"/>
    <mergeCell ref="AN708:AO708"/>
    <mergeCell ref="T708:U708"/>
    <mergeCell ref="V708:X708"/>
    <mergeCell ref="Y708:Z708"/>
    <mergeCell ref="AB708:AC708"/>
    <mergeCell ref="AD708:AE708"/>
    <mergeCell ref="AF708:AH708"/>
    <mergeCell ref="AI708:AK708"/>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AL705:AM705"/>
    <mergeCell ref="AN705:AO705"/>
    <mergeCell ref="AP705:AQ705"/>
    <mergeCell ref="AR705:AS705"/>
    <mergeCell ref="AT705:AU705"/>
    <mergeCell ref="AV705:AX705"/>
    <mergeCell ref="AY705:AZ705"/>
    <mergeCell ref="BA705:BB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T706:U706"/>
    <mergeCell ref="V706:X706"/>
    <mergeCell ref="Y706:Z706"/>
    <mergeCell ref="AB706:AC706"/>
    <mergeCell ref="AD706:AE706"/>
    <mergeCell ref="AF706:AH706"/>
    <mergeCell ref="AI706:AK706"/>
    <mergeCell ref="AL706:AM706"/>
    <mergeCell ref="AN706:AO706"/>
    <mergeCell ref="AR706:AS706"/>
    <mergeCell ref="AT706:AU706"/>
    <mergeCell ref="AV706:AX706"/>
    <mergeCell ref="AY706:AZ706"/>
    <mergeCell ref="BA706:BB706"/>
    <mergeCell ref="C708:D708"/>
    <mergeCell ref="E708:F708"/>
    <mergeCell ref="G708:H708"/>
    <mergeCell ref="I708:M708"/>
    <mergeCell ref="N708:O708"/>
    <mergeCell ref="P708:Q708"/>
    <mergeCell ref="R708:S708"/>
    <mergeCell ref="AP708:AQ708"/>
    <mergeCell ref="AR708:AS708"/>
    <mergeCell ref="AT708:AU708"/>
    <mergeCell ref="AV708:AX708"/>
    <mergeCell ref="AY708:AZ708"/>
    <mergeCell ref="BA708:BB708"/>
    <mergeCell ref="AP706:AQ706"/>
    <mergeCell ref="AP707:AQ707"/>
    <mergeCell ref="AR707:AS707"/>
    <mergeCell ref="AT707:AU707"/>
    <mergeCell ref="AV707:AX707"/>
    <mergeCell ref="AY707:AZ707"/>
    <mergeCell ref="BA707:BB707"/>
    <mergeCell ref="AL711:AM711"/>
    <mergeCell ref="AN711:AO711"/>
    <mergeCell ref="T711:U711"/>
    <mergeCell ref="V711:X711"/>
    <mergeCell ref="Y711:Z711"/>
    <mergeCell ref="AB711:AC711"/>
    <mergeCell ref="AD711:AE711"/>
    <mergeCell ref="AF711:AH711"/>
    <mergeCell ref="AI711:AK711"/>
    <mergeCell ref="C706:D706"/>
    <mergeCell ref="E706:F706"/>
    <mergeCell ref="G706:H706"/>
    <mergeCell ref="I706:M706"/>
    <mergeCell ref="N706:O706"/>
    <mergeCell ref="P706:Q706"/>
    <mergeCell ref="R706:S706"/>
    <mergeCell ref="C707:D707"/>
    <mergeCell ref="E707:F707"/>
    <mergeCell ref="G707:H707"/>
    <mergeCell ref="I707:M707"/>
    <mergeCell ref="N707:O707"/>
    <mergeCell ref="P707:Q707"/>
    <mergeCell ref="R707:S707"/>
    <mergeCell ref="AL709:AM709"/>
    <mergeCell ref="AN709:AO709"/>
    <mergeCell ref="AP709:AQ709"/>
    <mergeCell ref="AR709:AS709"/>
    <mergeCell ref="AT709:AU709"/>
    <mergeCell ref="AV709:AX709"/>
    <mergeCell ref="AY709:AZ709"/>
    <mergeCell ref="BA709:BB709"/>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P710:AQ710"/>
    <mergeCell ref="AP711:AQ711"/>
    <mergeCell ref="AR711:AS711"/>
    <mergeCell ref="AT711:AU711"/>
    <mergeCell ref="AV711:AX711"/>
    <mergeCell ref="AY711:AZ711"/>
    <mergeCell ref="BA711:BB711"/>
    <mergeCell ref="AL710:AM710"/>
    <mergeCell ref="AN710:AO710"/>
    <mergeCell ref="AR710:AS710"/>
    <mergeCell ref="AT710:AU710"/>
    <mergeCell ref="AV710:AX710"/>
    <mergeCell ref="AY710:AZ710"/>
    <mergeCell ref="BA710:BB710"/>
    <mergeCell ref="C711:D711"/>
    <mergeCell ref="E711:F711"/>
    <mergeCell ref="G711:H711"/>
    <mergeCell ref="I711:M711"/>
    <mergeCell ref="N711:O711"/>
    <mergeCell ref="P711:Q711"/>
    <mergeCell ref="R711:S711"/>
    <mergeCell ref="AL712:AM712"/>
    <mergeCell ref="AN712:AO712"/>
    <mergeCell ref="AP712:AQ712"/>
    <mergeCell ref="AR712:AS712"/>
    <mergeCell ref="AT712:AU712"/>
    <mergeCell ref="AV712:AX712"/>
    <mergeCell ref="AY712:AZ712"/>
    <mergeCell ref="BA712:BB712"/>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AL713:AM713"/>
    <mergeCell ref="AN713:AO713"/>
    <mergeCell ref="AP713:AQ713"/>
    <mergeCell ref="AR713:AS713"/>
    <mergeCell ref="AT713:AU713"/>
    <mergeCell ref="AV713:AX713"/>
    <mergeCell ref="AY713:AZ713"/>
    <mergeCell ref="BA713:BB713"/>
    <mergeCell ref="T713:U713"/>
    <mergeCell ref="V713:X713"/>
    <mergeCell ref="Y713:Z713"/>
    <mergeCell ref="AB713:AC713"/>
    <mergeCell ref="AD713:AE713"/>
    <mergeCell ref="AF713:AH713"/>
    <mergeCell ref="AI713:AK713"/>
    <mergeCell ref="C713:D713"/>
    <mergeCell ref="E713:F713"/>
    <mergeCell ref="G713:H713"/>
    <mergeCell ref="I713:M713"/>
    <mergeCell ref="N713:O713"/>
    <mergeCell ref="P713:Q713"/>
    <mergeCell ref="R713:S713"/>
    <mergeCell ref="AL716:AM716"/>
    <mergeCell ref="AN716:AO716"/>
    <mergeCell ref="T716:U716"/>
    <mergeCell ref="V716:X716"/>
    <mergeCell ref="Y716:Z716"/>
    <mergeCell ref="AB716:AC716"/>
    <mergeCell ref="AD716:AE716"/>
    <mergeCell ref="AF716:AH716"/>
    <mergeCell ref="AI716:AK716"/>
    <mergeCell ref="AL717:AM717"/>
    <mergeCell ref="AN717:AO717"/>
    <mergeCell ref="T717:U717"/>
    <mergeCell ref="V717:X717"/>
    <mergeCell ref="Y717:Z717"/>
    <mergeCell ref="AB717:AC717"/>
    <mergeCell ref="AD717:AE717"/>
    <mergeCell ref="AF717:AH717"/>
    <mergeCell ref="AI717:AK717"/>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AL714:AM714"/>
    <mergeCell ref="AN714:AO714"/>
    <mergeCell ref="AP714:AQ714"/>
    <mergeCell ref="AR714:AS714"/>
    <mergeCell ref="AT714:AU714"/>
    <mergeCell ref="AV714:AX714"/>
    <mergeCell ref="AY714:AZ714"/>
    <mergeCell ref="BA714:BB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T715:U715"/>
    <mergeCell ref="V715:X715"/>
    <mergeCell ref="Y715:Z715"/>
    <mergeCell ref="AB715:AC715"/>
    <mergeCell ref="AD715:AE715"/>
    <mergeCell ref="AF715:AH715"/>
    <mergeCell ref="AI715:AK715"/>
    <mergeCell ref="AL715:AM715"/>
    <mergeCell ref="AN715:AO715"/>
    <mergeCell ref="AR715:AS715"/>
    <mergeCell ref="AT715:AU715"/>
    <mergeCell ref="AV715:AX715"/>
    <mergeCell ref="AY715:AZ715"/>
    <mergeCell ref="BA715:BB715"/>
    <mergeCell ref="C717:D717"/>
    <mergeCell ref="E717:F717"/>
    <mergeCell ref="G717:H717"/>
    <mergeCell ref="I717:M717"/>
    <mergeCell ref="N717:O717"/>
    <mergeCell ref="P717:Q717"/>
    <mergeCell ref="R717:S717"/>
    <mergeCell ref="AP717:AQ717"/>
    <mergeCell ref="AR717:AS717"/>
    <mergeCell ref="AT717:AU717"/>
    <mergeCell ref="AV717:AX717"/>
    <mergeCell ref="AY717:AZ717"/>
    <mergeCell ref="BA717:BB717"/>
    <mergeCell ref="AP715:AQ715"/>
    <mergeCell ref="AP716:AQ716"/>
    <mergeCell ref="AR716:AS716"/>
    <mergeCell ref="AT716:AU716"/>
    <mergeCell ref="AV716:AX716"/>
    <mergeCell ref="AY716:AZ716"/>
    <mergeCell ref="BA716:BB716"/>
    <mergeCell ref="AL720:AM720"/>
    <mergeCell ref="AN720:AO720"/>
    <mergeCell ref="T720:U720"/>
    <mergeCell ref="V720:X720"/>
    <mergeCell ref="Y720:Z720"/>
    <mergeCell ref="AB720:AC720"/>
    <mergeCell ref="AD720:AE720"/>
    <mergeCell ref="AF720:AH720"/>
    <mergeCell ref="AI720:AK720"/>
    <mergeCell ref="C715:D715"/>
    <mergeCell ref="E715:F715"/>
    <mergeCell ref="G715:H715"/>
    <mergeCell ref="I715:M715"/>
    <mergeCell ref="N715:O715"/>
    <mergeCell ref="P715:Q715"/>
    <mergeCell ref="R715:S715"/>
    <mergeCell ref="C716:D716"/>
    <mergeCell ref="E716:F716"/>
    <mergeCell ref="G716:H716"/>
    <mergeCell ref="I716:M716"/>
    <mergeCell ref="N716:O716"/>
    <mergeCell ref="P716:Q716"/>
    <mergeCell ref="R716:S716"/>
    <mergeCell ref="AL718:AM718"/>
    <mergeCell ref="AN718:AO718"/>
    <mergeCell ref="AP718:AQ718"/>
    <mergeCell ref="AR718:AS718"/>
    <mergeCell ref="AT718:AU718"/>
    <mergeCell ref="AV718:AX718"/>
    <mergeCell ref="AY718:AZ718"/>
    <mergeCell ref="BA718:BB718"/>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P719:AQ719"/>
    <mergeCell ref="AP720:AQ720"/>
    <mergeCell ref="AR720:AS720"/>
    <mergeCell ref="AT720:AU720"/>
    <mergeCell ref="AV720:AX720"/>
    <mergeCell ref="AY720:AZ720"/>
    <mergeCell ref="BA720:BB720"/>
    <mergeCell ref="AL719:AM719"/>
    <mergeCell ref="AN719:AO719"/>
    <mergeCell ref="AR719:AS719"/>
    <mergeCell ref="AT719:AU719"/>
    <mergeCell ref="AV719:AX719"/>
    <mergeCell ref="AY719:AZ719"/>
    <mergeCell ref="BA719:BB719"/>
    <mergeCell ref="C720:D720"/>
    <mergeCell ref="E720:F720"/>
    <mergeCell ref="G720:H720"/>
    <mergeCell ref="I720:M720"/>
    <mergeCell ref="N720:O720"/>
    <mergeCell ref="P720:Q720"/>
    <mergeCell ref="R720:S720"/>
    <mergeCell ref="AL721:AM721"/>
    <mergeCell ref="AN721:AO721"/>
    <mergeCell ref="AP721:AQ721"/>
    <mergeCell ref="AR721:AS721"/>
    <mergeCell ref="AT721:AU721"/>
    <mergeCell ref="AV721:AX721"/>
    <mergeCell ref="AY721:AZ721"/>
    <mergeCell ref="BA721:BB721"/>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AL722:AM722"/>
    <mergeCell ref="AN722:AO722"/>
    <mergeCell ref="AP722:AQ722"/>
    <mergeCell ref="AR722:AS722"/>
    <mergeCell ref="AT722:AU722"/>
    <mergeCell ref="AV722:AX722"/>
    <mergeCell ref="AY722:AZ722"/>
    <mergeCell ref="BA722:BB722"/>
    <mergeCell ref="T722:U722"/>
    <mergeCell ref="V722:X722"/>
    <mergeCell ref="Y722:Z722"/>
    <mergeCell ref="AB722:AC722"/>
    <mergeCell ref="AD722:AE722"/>
    <mergeCell ref="AF722:AH722"/>
    <mergeCell ref="AI722:AK722"/>
    <mergeCell ref="C722:D722"/>
    <mergeCell ref="E722:F722"/>
    <mergeCell ref="G722:H722"/>
    <mergeCell ref="I722:M722"/>
    <mergeCell ref="N722:O722"/>
    <mergeCell ref="P722:Q722"/>
    <mergeCell ref="R722:S722"/>
    <mergeCell ref="AL725:AM725"/>
    <mergeCell ref="AN725:AO725"/>
    <mergeCell ref="T725:U725"/>
    <mergeCell ref="V725:X725"/>
    <mergeCell ref="Y725:Z725"/>
    <mergeCell ref="AB725:AC725"/>
    <mergeCell ref="AD725:AE725"/>
    <mergeCell ref="AF725:AH725"/>
    <mergeCell ref="AI725:AK725"/>
    <mergeCell ref="AL726:AM726"/>
    <mergeCell ref="AN726:AO726"/>
    <mergeCell ref="T726:U726"/>
    <mergeCell ref="V726:X726"/>
    <mergeCell ref="Y726:Z726"/>
    <mergeCell ref="AB726:AC726"/>
    <mergeCell ref="AD726:AE726"/>
    <mergeCell ref="AF726:AH726"/>
    <mergeCell ref="AI726:AK726"/>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AL723:AM723"/>
    <mergeCell ref="AN723:AO723"/>
    <mergeCell ref="AP723:AQ723"/>
    <mergeCell ref="AR723:AS723"/>
    <mergeCell ref="AT723:AU723"/>
    <mergeCell ref="AV723:AX723"/>
    <mergeCell ref="AY723:AZ723"/>
    <mergeCell ref="BA723:BB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T724:U724"/>
    <mergeCell ref="V724:X724"/>
    <mergeCell ref="Y724:Z724"/>
    <mergeCell ref="AB724:AC724"/>
    <mergeCell ref="AD724:AE724"/>
    <mergeCell ref="AF724:AH724"/>
    <mergeCell ref="AI724:AK724"/>
    <mergeCell ref="AL724:AM724"/>
    <mergeCell ref="AN724:AO724"/>
    <mergeCell ref="AR724:AS724"/>
    <mergeCell ref="AT724:AU724"/>
    <mergeCell ref="AV724:AX724"/>
    <mergeCell ref="AY724:AZ724"/>
    <mergeCell ref="BA724:BB724"/>
    <mergeCell ref="C726:D726"/>
    <mergeCell ref="E726:F726"/>
    <mergeCell ref="G726:H726"/>
    <mergeCell ref="I726:M726"/>
    <mergeCell ref="N726:O726"/>
    <mergeCell ref="P726:Q726"/>
    <mergeCell ref="R726:S726"/>
    <mergeCell ref="AP726:AQ726"/>
    <mergeCell ref="AR726:AS726"/>
    <mergeCell ref="AT726:AU726"/>
    <mergeCell ref="AV726:AX726"/>
    <mergeCell ref="AY726:AZ726"/>
    <mergeCell ref="BA726:BB726"/>
    <mergeCell ref="AP724:AQ724"/>
    <mergeCell ref="AP725:AQ725"/>
    <mergeCell ref="AR725:AS725"/>
    <mergeCell ref="AT725:AU725"/>
    <mergeCell ref="AV725:AX725"/>
    <mergeCell ref="AY725:AZ725"/>
    <mergeCell ref="BA725:BB725"/>
    <mergeCell ref="AL729:AM729"/>
    <mergeCell ref="AN729:AO729"/>
    <mergeCell ref="T729:U729"/>
    <mergeCell ref="V729:X729"/>
    <mergeCell ref="Y729:Z729"/>
    <mergeCell ref="AB729:AC729"/>
    <mergeCell ref="AD729:AE729"/>
    <mergeCell ref="AF729:AH729"/>
    <mergeCell ref="AI729:AK729"/>
    <mergeCell ref="C724:D724"/>
    <mergeCell ref="E724:F724"/>
    <mergeCell ref="G724:H724"/>
    <mergeCell ref="I724:M724"/>
    <mergeCell ref="N724:O724"/>
    <mergeCell ref="P724:Q724"/>
    <mergeCell ref="R724:S724"/>
    <mergeCell ref="C725:D725"/>
    <mergeCell ref="E725:F725"/>
    <mergeCell ref="G725:H725"/>
    <mergeCell ref="I725:M725"/>
    <mergeCell ref="N725:O725"/>
    <mergeCell ref="P725:Q725"/>
    <mergeCell ref="R725:S725"/>
    <mergeCell ref="AL727:AM727"/>
    <mergeCell ref="AN727:AO727"/>
    <mergeCell ref="AP727:AQ727"/>
    <mergeCell ref="AR727:AS727"/>
    <mergeCell ref="AT727:AU727"/>
    <mergeCell ref="AV727:AX727"/>
    <mergeCell ref="AY727:AZ727"/>
    <mergeCell ref="BA727:BB727"/>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P728:AQ728"/>
    <mergeCell ref="AP729:AQ729"/>
    <mergeCell ref="AR729:AS729"/>
    <mergeCell ref="AT729:AU729"/>
    <mergeCell ref="AV729:AX729"/>
    <mergeCell ref="AY729:AZ729"/>
    <mergeCell ref="BA729:BB729"/>
    <mergeCell ref="AL728:AM728"/>
    <mergeCell ref="AN728:AO728"/>
    <mergeCell ref="AR728:AS728"/>
    <mergeCell ref="AT728:AU728"/>
    <mergeCell ref="AV728:AX728"/>
    <mergeCell ref="AY728:AZ728"/>
    <mergeCell ref="BA728:BB728"/>
    <mergeCell ref="C729:D729"/>
    <mergeCell ref="E729:F729"/>
    <mergeCell ref="G729:H729"/>
    <mergeCell ref="I729:M729"/>
    <mergeCell ref="N729:O729"/>
    <mergeCell ref="P729:Q729"/>
    <mergeCell ref="R729:S729"/>
    <mergeCell ref="AL730:AM730"/>
    <mergeCell ref="AN730:AO730"/>
    <mergeCell ref="AP730:AQ730"/>
    <mergeCell ref="AR730:AS730"/>
    <mergeCell ref="AT730:AU730"/>
    <mergeCell ref="AV730:AX730"/>
    <mergeCell ref="AY730:AZ730"/>
    <mergeCell ref="BA730:BB730"/>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AL731:AM731"/>
    <mergeCell ref="AN731:AO731"/>
    <mergeCell ref="AP731:AQ731"/>
    <mergeCell ref="AR731:AS731"/>
    <mergeCell ref="AT731:AU731"/>
    <mergeCell ref="AV731:AX731"/>
    <mergeCell ref="AY731:AZ731"/>
    <mergeCell ref="BA731:BB731"/>
    <mergeCell ref="T731:U731"/>
    <mergeCell ref="V731:X731"/>
    <mergeCell ref="Y731:Z731"/>
    <mergeCell ref="AB731:AC731"/>
    <mergeCell ref="AD731:AE731"/>
    <mergeCell ref="AF731:AH731"/>
    <mergeCell ref="AI731:AK731"/>
    <mergeCell ref="C731:D731"/>
    <mergeCell ref="E731:F731"/>
    <mergeCell ref="G731:H731"/>
    <mergeCell ref="I731:M731"/>
    <mergeCell ref="N731:O731"/>
    <mergeCell ref="P731:Q731"/>
    <mergeCell ref="R731:S731"/>
    <mergeCell ref="AL734:AM734"/>
    <mergeCell ref="AN734:AO734"/>
    <mergeCell ref="T734:U734"/>
    <mergeCell ref="V734:X734"/>
    <mergeCell ref="Y734:Z734"/>
    <mergeCell ref="AB734:AC734"/>
    <mergeCell ref="AD734:AE734"/>
    <mergeCell ref="AF734:AH734"/>
    <mergeCell ref="AI734:AK734"/>
    <mergeCell ref="AL735:AM735"/>
    <mergeCell ref="AN735:AO735"/>
    <mergeCell ref="T735:U735"/>
    <mergeCell ref="V735:X735"/>
    <mergeCell ref="Y735:Z735"/>
    <mergeCell ref="AB735:AC735"/>
    <mergeCell ref="AD735:AE735"/>
    <mergeCell ref="AF735:AH735"/>
    <mergeCell ref="AI735:AK735"/>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AL732:AM732"/>
    <mergeCell ref="AN732:AO732"/>
    <mergeCell ref="AP732:AQ732"/>
    <mergeCell ref="AR732:AS732"/>
    <mergeCell ref="AT732:AU732"/>
    <mergeCell ref="AV732:AX732"/>
    <mergeCell ref="AY732:AZ732"/>
    <mergeCell ref="BA732:BB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T733:U733"/>
    <mergeCell ref="V733:X733"/>
    <mergeCell ref="Y733:Z733"/>
    <mergeCell ref="AB733:AC733"/>
    <mergeCell ref="AD733:AE733"/>
    <mergeCell ref="AF733:AH733"/>
    <mergeCell ref="AI733:AK733"/>
    <mergeCell ref="AL733:AM733"/>
    <mergeCell ref="AN733:AO733"/>
    <mergeCell ref="AR733:AS733"/>
    <mergeCell ref="AT733:AU733"/>
    <mergeCell ref="AV733:AX733"/>
    <mergeCell ref="AY733:AZ733"/>
    <mergeCell ref="BA733:BB733"/>
    <mergeCell ref="C735:D735"/>
    <mergeCell ref="E735:F735"/>
    <mergeCell ref="G735:H735"/>
    <mergeCell ref="I735:M735"/>
    <mergeCell ref="N735:O735"/>
    <mergeCell ref="P735:Q735"/>
    <mergeCell ref="R735:S735"/>
    <mergeCell ref="AP735:AQ735"/>
    <mergeCell ref="AR735:AS735"/>
    <mergeCell ref="AT735:AU735"/>
    <mergeCell ref="AV735:AX735"/>
    <mergeCell ref="AY735:AZ735"/>
    <mergeCell ref="BA735:BB735"/>
    <mergeCell ref="AP733:AQ733"/>
    <mergeCell ref="AP734:AQ734"/>
    <mergeCell ref="AR734:AS734"/>
    <mergeCell ref="AT734:AU734"/>
    <mergeCell ref="AV734:AX734"/>
    <mergeCell ref="AY734:AZ734"/>
    <mergeCell ref="BA734:BB734"/>
    <mergeCell ref="AL738:AM738"/>
    <mergeCell ref="AN738:AO738"/>
    <mergeCell ref="T738:U738"/>
    <mergeCell ref="V738:X738"/>
    <mergeCell ref="Y738:Z738"/>
    <mergeCell ref="AB738:AC738"/>
    <mergeCell ref="AD738:AE738"/>
    <mergeCell ref="AF738:AH738"/>
    <mergeCell ref="AI738:AK738"/>
    <mergeCell ref="C733:D733"/>
    <mergeCell ref="E733:F733"/>
    <mergeCell ref="G733:H733"/>
    <mergeCell ref="I733:M733"/>
    <mergeCell ref="N733:O733"/>
    <mergeCell ref="P733:Q733"/>
    <mergeCell ref="R733:S733"/>
    <mergeCell ref="C734:D734"/>
    <mergeCell ref="E734:F734"/>
    <mergeCell ref="G734:H734"/>
    <mergeCell ref="I734:M734"/>
    <mergeCell ref="N734:O734"/>
    <mergeCell ref="P734:Q734"/>
    <mergeCell ref="R734:S734"/>
    <mergeCell ref="AL736:AM736"/>
    <mergeCell ref="AN736:AO736"/>
    <mergeCell ref="AP736:AQ736"/>
    <mergeCell ref="AR736:AS736"/>
    <mergeCell ref="AT736:AU736"/>
    <mergeCell ref="AV736:AX736"/>
    <mergeCell ref="AY736:AZ736"/>
    <mergeCell ref="BA736:BB736"/>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P737:AQ737"/>
    <mergeCell ref="AP738:AQ738"/>
    <mergeCell ref="AR738:AS738"/>
    <mergeCell ref="AT738:AU738"/>
    <mergeCell ref="AV738:AX738"/>
    <mergeCell ref="AY738:AZ738"/>
    <mergeCell ref="BA738:BB738"/>
    <mergeCell ref="AL737:AM737"/>
    <mergeCell ref="AN737:AO737"/>
    <mergeCell ref="AR737:AS737"/>
    <mergeCell ref="AT737:AU737"/>
    <mergeCell ref="AV737:AX737"/>
    <mergeCell ref="AY737:AZ737"/>
    <mergeCell ref="BA737:BB737"/>
    <mergeCell ref="C738:D738"/>
    <mergeCell ref="E738:F738"/>
    <mergeCell ref="G738:H738"/>
    <mergeCell ref="I738:M738"/>
    <mergeCell ref="N738:O738"/>
    <mergeCell ref="P738:Q738"/>
    <mergeCell ref="R738:S738"/>
    <mergeCell ref="AL739:AM739"/>
    <mergeCell ref="AN739:AO739"/>
    <mergeCell ref="AP739:AQ739"/>
    <mergeCell ref="AR739:AS739"/>
    <mergeCell ref="AT739:AU739"/>
    <mergeCell ref="AV739:AX739"/>
    <mergeCell ref="AY739:AZ739"/>
    <mergeCell ref="BA739:BB739"/>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AL740:AM740"/>
    <mergeCell ref="AN740:AO740"/>
    <mergeCell ref="AP740:AQ740"/>
    <mergeCell ref="AR740:AS740"/>
    <mergeCell ref="AT740:AU740"/>
    <mergeCell ref="AV740:AX740"/>
    <mergeCell ref="AY740:AZ740"/>
    <mergeCell ref="BA740:BB740"/>
    <mergeCell ref="T740:U740"/>
    <mergeCell ref="V740:X740"/>
    <mergeCell ref="Y740:Z740"/>
    <mergeCell ref="AB740:AC740"/>
    <mergeCell ref="AD740:AE740"/>
    <mergeCell ref="AF740:AH740"/>
    <mergeCell ref="AI740:AK740"/>
    <mergeCell ref="C740:D740"/>
    <mergeCell ref="E740:F740"/>
    <mergeCell ref="G740:H740"/>
    <mergeCell ref="I740:M740"/>
    <mergeCell ref="N740:O740"/>
    <mergeCell ref="P740:Q740"/>
    <mergeCell ref="R740:S740"/>
    <mergeCell ref="AL743:AM743"/>
    <mergeCell ref="AN743:AO743"/>
    <mergeCell ref="T743:U743"/>
    <mergeCell ref="V743:X743"/>
    <mergeCell ref="Y743:Z743"/>
    <mergeCell ref="AB743:AC743"/>
    <mergeCell ref="AD743:AE743"/>
    <mergeCell ref="AF743:AH743"/>
    <mergeCell ref="AI743:AK743"/>
    <mergeCell ref="AL744:AM744"/>
    <mergeCell ref="AN744:AO744"/>
    <mergeCell ref="T744:U744"/>
    <mergeCell ref="V744:X744"/>
    <mergeCell ref="Y744:Z744"/>
    <mergeCell ref="AB744:AC744"/>
    <mergeCell ref="AD744:AE744"/>
    <mergeCell ref="AF744:AH744"/>
    <mergeCell ref="AI744:AK744"/>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AL741:AM741"/>
    <mergeCell ref="AN741:AO741"/>
    <mergeCell ref="AP741:AQ741"/>
    <mergeCell ref="AR741:AS741"/>
    <mergeCell ref="AT741:AU741"/>
    <mergeCell ref="AV741:AX741"/>
    <mergeCell ref="AY741:AZ741"/>
    <mergeCell ref="BA741:BB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T742:U742"/>
    <mergeCell ref="V742:X742"/>
    <mergeCell ref="Y742:Z742"/>
    <mergeCell ref="AB742:AC742"/>
    <mergeCell ref="AD742:AE742"/>
    <mergeCell ref="AF742:AH742"/>
    <mergeCell ref="AI742:AK742"/>
    <mergeCell ref="AL742:AM742"/>
    <mergeCell ref="AN742:AO742"/>
    <mergeCell ref="AR742:AS742"/>
    <mergeCell ref="AT742:AU742"/>
    <mergeCell ref="AV742:AX742"/>
    <mergeCell ref="AY742:AZ742"/>
    <mergeCell ref="BA742:BB742"/>
    <mergeCell ref="C744:D744"/>
    <mergeCell ref="E744:F744"/>
    <mergeCell ref="G744:H744"/>
    <mergeCell ref="I744:M744"/>
    <mergeCell ref="N744:O744"/>
    <mergeCell ref="P744:Q744"/>
    <mergeCell ref="R744:S744"/>
    <mergeCell ref="AP744:AQ744"/>
    <mergeCell ref="AR744:AS744"/>
    <mergeCell ref="AT744:AU744"/>
    <mergeCell ref="AV744:AX744"/>
    <mergeCell ref="AY744:AZ744"/>
    <mergeCell ref="BA744:BB744"/>
    <mergeCell ref="AP742:AQ742"/>
    <mergeCell ref="AP743:AQ743"/>
    <mergeCell ref="AR743:AS743"/>
    <mergeCell ref="AT743:AU743"/>
    <mergeCell ref="AV743:AX743"/>
    <mergeCell ref="AY743:AZ743"/>
    <mergeCell ref="BA743:BB743"/>
    <mergeCell ref="AL747:AM747"/>
    <mergeCell ref="AN747:AO747"/>
    <mergeCell ref="T747:U747"/>
    <mergeCell ref="V747:X747"/>
    <mergeCell ref="Y747:Z747"/>
    <mergeCell ref="AB747:AC747"/>
    <mergeCell ref="AD747:AE747"/>
    <mergeCell ref="AF747:AH747"/>
    <mergeCell ref="AI747:AK747"/>
    <mergeCell ref="C742:D742"/>
    <mergeCell ref="E742:F742"/>
    <mergeCell ref="G742:H742"/>
    <mergeCell ref="I742:M742"/>
    <mergeCell ref="N742:O742"/>
    <mergeCell ref="P742:Q742"/>
    <mergeCell ref="R742:S742"/>
    <mergeCell ref="C743:D743"/>
    <mergeCell ref="E743:F743"/>
    <mergeCell ref="G743:H743"/>
    <mergeCell ref="I743:M743"/>
    <mergeCell ref="N743:O743"/>
    <mergeCell ref="P743:Q743"/>
    <mergeCell ref="R743:S743"/>
    <mergeCell ref="AL745:AM745"/>
    <mergeCell ref="AN745:AO745"/>
    <mergeCell ref="AP745:AQ745"/>
    <mergeCell ref="AR745:AS745"/>
    <mergeCell ref="AT745:AU745"/>
    <mergeCell ref="AV745:AX745"/>
    <mergeCell ref="AY745:AZ745"/>
    <mergeCell ref="BA745:BB745"/>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P746:AQ746"/>
    <mergeCell ref="AP747:AQ747"/>
    <mergeCell ref="AR747:AS747"/>
    <mergeCell ref="AT747:AU747"/>
    <mergeCell ref="AV747:AX747"/>
    <mergeCell ref="AY747:AZ747"/>
    <mergeCell ref="BA747:BB747"/>
    <mergeCell ref="AL746:AM746"/>
    <mergeCell ref="AN746:AO746"/>
    <mergeCell ref="AR746:AS746"/>
    <mergeCell ref="AT746:AU746"/>
    <mergeCell ref="AV746:AX746"/>
    <mergeCell ref="AY746:AZ746"/>
    <mergeCell ref="BA746:BB746"/>
    <mergeCell ref="C747:D747"/>
    <mergeCell ref="E747:F747"/>
    <mergeCell ref="G747:H747"/>
    <mergeCell ref="I747:M747"/>
    <mergeCell ref="N747:O747"/>
    <mergeCell ref="P747:Q747"/>
    <mergeCell ref="R747:S747"/>
    <mergeCell ref="AL748:AM748"/>
    <mergeCell ref="AN748:AO748"/>
    <mergeCell ref="AP748:AQ748"/>
    <mergeCell ref="AR748:AS748"/>
    <mergeCell ref="AT748:AU748"/>
    <mergeCell ref="AV748:AX748"/>
    <mergeCell ref="AY748:AZ748"/>
    <mergeCell ref="BA748:BB748"/>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AL749:AM749"/>
    <mergeCell ref="AN749:AO749"/>
    <mergeCell ref="AP749:AQ749"/>
    <mergeCell ref="AR749:AS749"/>
    <mergeCell ref="AT749:AU749"/>
    <mergeCell ref="AV749:AX749"/>
    <mergeCell ref="AY749:AZ749"/>
    <mergeCell ref="BA749:BB749"/>
    <mergeCell ref="T749:U749"/>
    <mergeCell ref="V749:X749"/>
    <mergeCell ref="Y749:Z749"/>
    <mergeCell ref="AB749:AC749"/>
    <mergeCell ref="AD749:AE749"/>
    <mergeCell ref="AF749:AH749"/>
    <mergeCell ref="AI749:AK749"/>
    <mergeCell ref="C749:D749"/>
    <mergeCell ref="E749:F749"/>
    <mergeCell ref="G749:H749"/>
    <mergeCell ref="I749:M749"/>
    <mergeCell ref="N749:O749"/>
    <mergeCell ref="P749:Q749"/>
    <mergeCell ref="R749:S749"/>
    <mergeCell ref="AL752:AM752"/>
    <mergeCell ref="AN752:AO752"/>
    <mergeCell ref="T752:U752"/>
    <mergeCell ref="V752:X752"/>
    <mergeCell ref="Y752:Z752"/>
    <mergeCell ref="AB752:AC752"/>
    <mergeCell ref="AD752:AE752"/>
    <mergeCell ref="AF752:AH752"/>
    <mergeCell ref="AI752:AK752"/>
    <mergeCell ref="AL753:AM753"/>
    <mergeCell ref="AN753:AO753"/>
    <mergeCell ref="T753:U753"/>
    <mergeCell ref="V753:X753"/>
    <mergeCell ref="Y753:Z753"/>
    <mergeCell ref="AB753:AC753"/>
    <mergeCell ref="AD753:AE753"/>
    <mergeCell ref="AF753:AH753"/>
    <mergeCell ref="AI753:AK753"/>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AL750:AM750"/>
    <mergeCell ref="AN750:AO750"/>
    <mergeCell ref="AP750:AQ750"/>
    <mergeCell ref="AR750:AS750"/>
    <mergeCell ref="AT750:AU750"/>
    <mergeCell ref="AV750:AX750"/>
    <mergeCell ref="AY750:AZ750"/>
    <mergeCell ref="BA750:BB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T751:U751"/>
    <mergeCell ref="V751:X751"/>
    <mergeCell ref="Y751:Z751"/>
    <mergeCell ref="AB751:AC751"/>
    <mergeCell ref="AD751:AE751"/>
    <mergeCell ref="AF751:AH751"/>
    <mergeCell ref="AI751:AK751"/>
    <mergeCell ref="AL751:AM751"/>
    <mergeCell ref="AN751:AO751"/>
    <mergeCell ref="AR751:AS751"/>
    <mergeCell ref="AT751:AU751"/>
    <mergeCell ref="AV751:AX751"/>
    <mergeCell ref="AY751:AZ751"/>
    <mergeCell ref="BA751:BB751"/>
    <mergeCell ref="C753:D753"/>
    <mergeCell ref="E753:F753"/>
    <mergeCell ref="G753:H753"/>
    <mergeCell ref="I753:M753"/>
    <mergeCell ref="N753:O753"/>
    <mergeCell ref="P753:Q753"/>
    <mergeCell ref="R753:S753"/>
    <mergeCell ref="AP753:AQ753"/>
    <mergeCell ref="AR753:AS753"/>
    <mergeCell ref="AT753:AU753"/>
    <mergeCell ref="AV753:AX753"/>
    <mergeCell ref="AY753:AZ753"/>
    <mergeCell ref="BA753:BB753"/>
    <mergeCell ref="AP751:AQ751"/>
    <mergeCell ref="AP752:AQ752"/>
    <mergeCell ref="AR752:AS752"/>
    <mergeCell ref="AT752:AU752"/>
    <mergeCell ref="AV752:AX752"/>
    <mergeCell ref="AY752:AZ752"/>
    <mergeCell ref="BA752:BB752"/>
    <mergeCell ref="AL756:AM756"/>
    <mergeCell ref="AN756:AO756"/>
    <mergeCell ref="T756:U756"/>
    <mergeCell ref="V756:X756"/>
    <mergeCell ref="Y756:Z756"/>
    <mergeCell ref="AB756:AC756"/>
    <mergeCell ref="AD756:AE756"/>
    <mergeCell ref="AF756:AH756"/>
    <mergeCell ref="AI756:AK756"/>
    <mergeCell ref="C751:D751"/>
    <mergeCell ref="E751:F751"/>
    <mergeCell ref="G751:H751"/>
    <mergeCell ref="I751:M751"/>
    <mergeCell ref="N751:O751"/>
    <mergeCell ref="P751:Q751"/>
    <mergeCell ref="R751:S751"/>
    <mergeCell ref="C752:D752"/>
    <mergeCell ref="E752:F752"/>
    <mergeCell ref="G752:H752"/>
    <mergeCell ref="I752:M752"/>
    <mergeCell ref="N752:O752"/>
    <mergeCell ref="P752:Q752"/>
    <mergeCell ref="R752:S752"/>
    <mergeCell ref="AL754:AM754"/>
    <mergeCell ref="AN754:AO754"/>
    <mergeCell ref="AP754:AQ754"/>
    <mergeCell ref="AR754:AS754"/>
    <mergeCell ref="AT754:AU754"/>
    <mergeCell ref="AV754:AX754"/>
    <mergeCell ref="AY754:AZ754"/>
    <mergeCell ref="BA754:BB754"/>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P755:AQ755"/>
    <mergeCell ref="AP756:AQ756"/>
    <mergeCell ref="AR756:AS756"/>
    <mergeCell ref="AT756:AU756"/>
    <mergeCell ref="AV756:AX756"/>
    <mergeCell ref="AY756:AZ756"/>
    <mergeCell ref="BA756:BB756"/>
    <mergeCell ref="AL755:AM755"/>
    <mergeCell ref="AN755:AO755"/>
    <mergeCell ref="AR755:AS755"/>
    <mergeCell ref="AT755:AU755"/>
    <mergeCell ref="AV755:AX755"/>
    <mergeCell ref="AY755:AZ755"/>
    <mergeCell ref="BA755:BB755"/>
    <mergeCell ref="C756:D756"/>
    <mergeCell ref="E756:F756"/>
    <mergeCell ref="G756:H756"/>
    <mergeCell ref="I756:M756"/>
    <mergeCell ref="N756:O756"/>
    <mergeCell ref="P756:Q756"/>
    <mergeCell ref="R756:S756"/>
    <mergeCell ref="AL757:AM757"/>
    <mergeCell ref="AN757:AO757"/>
    <mergeCell ref="AP757:AQ757"/>
    <mergeCell ref="AR757:AS757"/>
    <mergeCell ref="AT757:AU757"/>
    <mergeCell ref="AV757:AX757"/>
    <mergeCell ref="AY757:AZ757"/>
    <mergeCell ref="BA757:BB757"/>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AL758:AM758"/>
    <mergeCell ref="AN758:AO758"/>
    <mergeCell ref="AP758:AQ758"/>
    <mergeCell ref="AR758:AS758"/>
    <mergeCell ref="AT758:AU758"/>
    <mergeCell ref="AV758:AX758"/>
    <mergeCell ref="AY758:AZ758"/>
    <mergeCell ref="BA758:BB758"/>
    <mergeCell ref="T758:U758"/>
    <mergeCell ref="V758:X758"/>
    <mergeCell ref="Y758:Z758"/>
    <mergeCell ref="AB758:AC758"/>
    <mergeCell ref="AD758:AE758"/>
    <mergeCell ref="AF758:AH758"/>
    <mergeCell ref="AI758:AK758"/>
    <mergeCell ref="C758:D758"/>
    <mergeCell ref="E758:F758"/>
    <mergeCell ref="G758:H758"/>
    <mergeCell ref="I758:M758"/>
    <mergeCell ref="N758:O758"/>
    <mergeCell ref="P758:Q758"/>
    <mergeCell ref="R758:S758"/>
    <mergeCell ref="AL761:AM761"/>
    <mergeCell ref="AN761:AO761"/>
    <mergeCell ref="T761:U761"/>
    <mergeCell ref="V761:X761"/>
    <mergeCell ref="Y761:Z761"/>
    <mergeCell ref="AB761:AC761"/>
    <mergeCell ref="AD761:AE761"/>
    <mergeCell ref="AF761:AH761"/>
    <mergeCell ref="AI761:AK761"/>
    <mergeCell ref="AL762:AM762"/>
    <mergeCell ref="AN762:AO762"/>
    <mergeCell ref="T762:U762"/>
    <mergeCell ref="V762:X762"/>
    <mergeCell ref="Y762:Z762"/>
    <mergeCell ref="AB762:AC762"/>
    <mergeCell ref="AD762:AE762"/>
    <mergeCell ref="AF762:AH762"/>
    <mergeCell ref="AI762:AK762"/>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AF2:AH2"/>
    <mergeCell ref="AJ2:AL2"/>
    <mergeCell ref="AN2:AP2"/>
    <mergeCell ref="AR2:AS2"/>
    <mergeCell ref="AV2:AW2"/>
    <mergeCell ref="AX2:AY2"/>
    <mergeCell ref="M2:O2"/>
    <mergeCell ref="M3:O4"/>
    <mergeCell ref="T2:V2"/>
    <mergeCell ref="T3:V4"/>
    <mergeCell ref="AB2:AD2"/>
    <mergeCell ref="AB3:AD4"/>
    <mergeCell ref="AF3:AH4"/>
    <mergeCell ref="AJ3:AL4"/>
    <mergeCell ref="AN3:AP4"/>
    <mergeCell ref="AR4:AS4"/>
    <mergeCell ref="AV4:AW4"/>
    <mergeCell ref="AX4:AY4"/>
    <mergeCell ref="B2:E4"/>
    <mergeCell ref="F2:K2"/>
    <mergeCell ref="P2:R2"/>
    <mergeCell ref="X2:Z2"/>
    <mergeCell ref="F3:K4"/>
    <mergeCell ref="P3:R4"/>
    <mergeCell ref="X3:Z4"/>
    <mergeCell ref="AB6:AD6"/>
    <mergeCell ref="AF6:AG6"/>
    <mergeCell ref="AR6:AS6"/>
    <mergeCell ref="AV6:AW6"/>
    <mergeCell ref="AX6:AY6"/>
    <mergeCell ref="B6:C6"/>
    <mergeCell ref="F6:H6"/>
    <mergeCell ref="I6:K6"/>
    <mergeCell ref="M6:O6"/>
    <mergeCell ref="P6:R6"/>
    <mergeCell ref="T6:V6"/>
    <mergeCell ref="X6:Z6"/>
    <mergeCell ref="H9:I9"/>
    <mergeCell ref="J9:L9"/>
    <mergeCell ref="M9:O9"/>
    <mergeCell ref="P9:R9"/>
    <mergeCell ref="AB9:AC9"/>
    <mergeCell ref="AD9:AE9"/>
    <mergeCell ref="AF9:AG9"/>
    <mergeCell ref="AH9:AI9"/>
    <mergeCell ref="AJ9:AK9"/>
    <mergeCell ref="AL9:AM9"/>
    <mergeCell ref="AN9:AO9"/>
    <mergeCell ref="AP9:AQ9"/>
    <mergeCell ref="AR9:AS9"/>
    <mergeCell ref="AT9:AU9"/>
    <mergeCell ref="AR11:AS11"/>
    <mergeCell ref="AT11:AU11"/>
    <mergeCell ref="AD11:AE11"/>
    <mergeCell ref="AF11:AG11"/>
    <mergeCell ref="AH11:AI11"/>
    <mergeCell ref="AJ11:AK11"/>
    <mergeCell ref="AL11:AM11"/>
    <mergeCell ref="AN11:AO11"/>
    <mergeCell ref="AP11:AQ11"/>
    <mergeCell ref="AV12:AW12"/>
    <mergeCell ref="AX12:AY12"/>
    <mergeCell ref="AH12:AI12"/>
    <mergeCell ref="AJ12:AK12"/>
    <mergeCell ref="AL12:AM12"/>
    <mergeCell ref="AN12:AO12"/>
    <mergeCell ref="AP12:AQ12"/>
    <mergeCell ref="AR12:AS12"/>
    <mergeCell ref="AT12:AU12"/>
    <mergeCell ref="AV9:AW9"/>
    <mergeCell ref="AX9:AY9"/>
    <mergeCell ref="AV11:AW11"/>
    <mergeCell ref="AX11:AY11"/>
    <mergeCell ref="B8:R8"/>
    <mergeCell ref="T8:Z8"/>
    <mergeCell ref="AB8:AI8"/>
    <mergeCell ref="AJ8:AQ8"/>
    <mergeCell ref="AR8:AY8"/>
    <mergeCell ref="B9:D9"/>
    <mergeCell ref="E9:G9"/>
    <mergeCell ref="T9:V9"/>
    <mergeCell ref="T10:V10"/>
    <mergeCell ref="T11:V11"/>
    <mergeCell ref="T12:V12"/>
    <mergeCell ref="AN10:AO10"/>
    <mergeCell ref="AP10:AQ10"/>
    <mergeCell ref="AR10:AS10"/>
    <mergeCell ref="AT10:AU10"/>
    <mergeCell ref="AV10:AW10"/>
    <mergeCell ref="AX10:AY10"/>
    <mergeCell ref="W9:Z9"/>
    <mergeCell ref="B10:D10"/>
    <mergeCell ref="E10:G10"/>
    <mergeCell ref="H10:I10"/>
    <mergeCell ref="J10:L10"/>
    <mergeCell ref="M10:O10"/>
    <mergeCell ref="P10:R10"/>
    <mergeCell ref="B11:D11"/>
    <mergeCell ref="E11:G11"/>
    <mergeCell ref="H11:J11"/>
    <mergeCell ref="K11:O11"/>
    <mergeCell ref="P11:R11"/>
    <mergeCell ref="W11:Z11"/>
    <mergeCell ref="AB11:AC11"/>
    <mergeCell ref="W10:Z10"/>
    <mergeCell ref="AB10:AC10"/>
    <mergeCell ref="AD10:AE10"/>
    <mergeCell ref="AF10:AG10"/>
    <mergeCell ref="AH10:AI10"/>
    <mergeCell ref="AJ10:AK10"/>
    <mergeCell ref="AL10:AM10"/>
    <mergeCell ref="AV14:AW14"/>
    <mergeCell ref="AX14:AY14"/>
    <mergeCell ref="AH14:AI14"/>
    <mergeCell ref="AJ14:AK14"/>
    <mergeCell ref="AL14:AM14"/>
    <mergeCell ref="AN14:AO14"/>
    <mergeCell ref="AP14:AQ14"/>
    <mergeCell ref="AR14:AS14"/>
    <mergeCell ref="AT14:AU14"/>
    <mergeCell ref="AI19:AK19"/>
    <mergeCell ref="AL19:AM19"/>
    <mergeCell ref="AY19:AZ19"/>
    <mergeCell ref="BA19:BB19"/>
    <mergeCell ref="B18:Z18"/>
    <mergeCell ref="AB18:BB18"/>
    <mergeCell ref="C19:D19"/>
    <mergeCell ref="E19:F19"/>
    <mergeCell ref="G19:H19"/>
    <mergeCell ref="I19:M19"/>
    <mergeCell ref="N19:O19"/>
    <mergeCell ref="AD12:AE12"/>
    <mergeCell ref="AF12:AG12"/>
    <mergeCell ref="B12:D12"/>
    <mergeCell ref="E12:G12"/>
    <mergeCell ref="H12:J12"/>
    <mergeCell ref="K12:O12"/>
    <mergeCell ref="P12:R12"/>
    <mergeCell ref="W12:Z12"/>
    <mergeCell ref="AB12:AC12"/>
    <mergeCell ref="AJ13:AK13"/>
    <mergeCell ref="AL13:AM13"/>
    <mergeCell ref="AN13:AO13"/>
    <mergeCell ref="AP13:AQ13"/>
    <mergeCell ref="AR13:AS13"/>
    <mergeCell ref="AT13:AU13"/>
    <mergeCell ref="AV13:AW13"/>
    <mergeCell ref="AX13:AY13"/>
    <mergeCell ref="T13:V13"/>
    <mergeCell ref="T14:V14"/>
    <mergeCell ref="AB13:AC13"/>
    <mergeCell ref="AB14:AC14"/>
    <mergeCell ref="AD14:AE14"/>
    <mergeCell ref="AF14:AG14"/>
    <mergeCell ref="AB15:AE15"/>
    <mergeCell ref="AF15:AI15"/>
    <mergeCell ref="AJ15:AM15"/>
    <mergeCell ref="AN15:AQ15"/>
    <mergeCell ref="AR15:AU15"/>
    <mergeCell ref="AV15:AY15"/>
    <mergeCell ref="AF20:AH20"/>
    <mergeCell ref="AI20:AK20"/>
    <mergeCell ref="P20:Q20"/>
    <mergeCell ref="R20:S20"/>
    <mergeCell ref="T20:U20"/>
    <mergeCell ref="V20:X20"/>
    <mergeCell ref="Y20:Z20"/>
    <mergeCell ref="AB20:AC20"/>
    <mergeCell ref="AD20:AE20"/>
    <mergeCell ref="AT20:AU20"/>
    <mergeCell ref="AV20:AX20"/>
    <mergeCell ref="AY20:AZ20"/>
    <mergeCell ref="BA20:BB20"/>
    <mergeCell ref="AN19:AO19"/>
    <mergeCell ref="AP19:AQ19"/>
    <mergeCell ref="AR19:AS19"/>
    <mergeCell ref="AT19:AU19"/>
    <mergeCell ref="AV19:AX19"/>
    <mergeCell ref="AL20:AM20"/>
    <mergeCell ref="AN20:AO20"/>
    <mergeCell ref="W14:Z14"/>
    <mergeCell ref="T15:Z15"/>
    <mergeCell ref="B13:R13"/>
    <mergeCell ref="W13:Z13"/>
    <mergeCell ref="AD13:AE13"/>
    <mergeCell ref="AF13:AG13"/>
    <mergeCell ref="AH13:AI13"/>
    <mergeCell ref="B14:R14"/>
    <mergeCell ref="G15:M15"/>
    <mergeCell ref="T19:U19"/>
    <mergeCell ref="V19:X19"/>
    <mergeCell ref="Y19:Z19"/>
    <mergeCell ref="AB19:AC19"/>
    <mergeCell ref="AD19:AE19"/>
    <mergeCell ref="AF19:AH19"/>
    <mergeCell ref="AP20:AQ20"/>
    <mergeCell ref="AR20:AS20"/>
    <mergeCell ref="P19:Q19"/>
    <mergeCell ref="R19:S19"/>
    <mergeCell ref="C20:D20"/>
    <mergeCell ref="E20:F20"/>
    <mergeCell ref="G20:H20"/>
    <mergeCell ref="I20:M20"/>
    <mergeCell ref="N20:O20"/>
    <mergeCell ref="AL23:AM23"/>
    <mergeCell ref="AN23:AO23"/>
    <mergeCell ref="T23:U23"/>
    <mergeCell ref="V23:X23"/>
    <mergeCell ref="Y23:Z23"/>
    <mergeCell ref="AB23:AC23"/>
    <mergeCell ref="AD23:AE23"/>
    <mergeCell ref="AF23:AH23"/>
    <mergeCell ref="AI23:AK23"/>
    <mergeCell ref="AL24:AM24"/>
    <mergeCell ref="AN24:AO24"/>
    <mergeCell ref="T24:U24"/>
    <mergeCell ref="V24:X24"/>
    <mergeCell ref="Y24:Z24"/>
    <mergeCell ref="AB24:AC24"/>
    <mergeCell ref="AD24:AE24"/>
    <mergeCell ref="AF24:AH24"/>
    <mergeCell ref="AI24:AK24"/>
    <mergeCell ref="T26:U26"/>
    <mergeCell ref="V26:X26"/>
    <mergeCell ref="Y26:Z26"/>
    <mergeCell ref="AB26:AC26"/>
    <mergeCell ref="AD26:AE26"/>
    <mergeCell ref="AF26:AH26"/>
    <mergeCell ref="AI26:AK26"/>
    <mergeCell ref="C26:D26"/>
    <mergeCell ref="E26:F26"/>
    <mergeCell ref="G26:H26"/>
    <mergeCell ref="I26:M26"/>
    <mergeCell ref="N26:O26"/>
    <mergeCell ref="P26:Q26"/>
    <mergeCell ref="R26:S26"/>
    <mergeCell ref="AL21:AM21"/>
    <mergeCell ref="AN21:AO21"/>
    <mergeCell ref="AP21:AQ21"/>
    <mergeCell ref="AR21:AS21"/>
    <mergeCell ref="AT21:AU21"/>
    <mergeCell ref="AV21:AX21"/>
    <mergeCell ref="AY21:AZ21"/>
    <mergeCell ref="BA21:BB21"/>
    <mergeCell ref="T21:U21"/>
    <mergeCell ref="V21:X21"/>
    <mergeCell ref="Y21:Z21"/>
    <mergeCell ref="AB21:AC21"/>
    <mergeCell ref="AD21:AE21"/>
    <mergeCell ref="AF21:AH21"/>
    <mergeCell ref="AI21:AK21"/>
    <mergeCell ref="C21:D21"/>
    <mergeCell ref="E21:F21"/>
    <mergeCell ref="G21:H21"/>
    <mergeCell ref="I21:M21"/>
    <mergeCell ref="N21:O21"/>
    <mergeCell ref="P21:Q21"/>
    <mergeCell ref="R21:S21"/>
    <mergeCell ref="T22:U22"/>
    <mergeCell ref="V22:X22"/>
    <mergeCell ref="Y22:Z22"/>
    <mergeCell ref="AB22:AC22"/>
    <mergeCell ref="AD22:AE22"/>
    <mergeCell ref="AF22:AH22"/>
    <mergeCell ref="AI22:AK22"/>
    <mergeCell ref="AL22:AM22"/>
    <mergeCell ref="AN22:AO22"/>
    <mergeCell ref="AR22:AS22"/>
    <mergeCell ref="AT22:AU22"/>
    <mergeCell ref="AV22:AX22"/>
    <mergeCell ref="AY22:AZ22"/>
    <mergeCell ref="BA22:BB22"/>
    <mergeCell ref="C24:D24"/>
    <mergeCell ref="E24:F24"/>
    <mergeCell ref="G24:H24"/>
    <mergeCell ref="I24:M24"/>
    <mergeCell ref="N24:O24"/>
    <mergeCell ref="P24:Q24"/>
    <mergeCell ref="R24:S24"/>
    <mergeCell ref="AP24:AQ24"/>
    <mergeCell ref="AR24:AS24"/>
    <mergeCell ref="AT24:AU24"/>
    <mergeCell ref="AV24:AX24"/>
    <mergeCell ref="AY24:AZ24"/>
    <mergeCell ref="BA24:BB24"/>
    <mergeCell ref="AP22:AQ22"/>
    <mergeCell ref="AP23:AQ23"/>
    <mergeCell ref="AR23:AS23"/>
    <mergeCell ref="AT23:AU23"/>
    <mergeCell ref="AV23:AX23"/>
    <mergeCell ref="AY23:AZ23"/>
    <mergeCell ref="BA23:BB23"/>
    <mergeCell ref="AL27:AM27"/>
    <mergeCell ref="AN27:AO27"/>
    <mergeCell ref="T27:U27"/>
    <mergeCell ref="V27:X27"/>
    <mergeCell ref="Y27:Z27"/>
    <mergeCell ref="AB27:AC27"/>
    <mergeCell ref="AD27:AE27"/>
    <mergeCell ref="AF27:AH27"/>
    <mergeCell ref="AI27:AK27"/>
    <mergeCell ref="C22:D22"/>
    <mergeCell ref="E22:F22"/>
    <mergeCell ref="G22:H22"/>
    <mergeCell ref="I22:M22"/>
    <mergeCell ref="N22:O22"/>
    <mergeCell ref="P22:Q22"/>
    <mergeCell ref="R22:S22"/>
    <mergeCell ref="C23:D23"/>
    <mergeCell ref="E23:F23"/>
    <mergeCell ref="G23:H23"/>
    <mergeCell ref="I23:M23"/>
    <mergeCell ref="N23:O23"/>
    <mergeCell ref="P23:Q23"/>
    <mergeCell ref="R23:S23"/>
    <mergeCell ref="AL25:AM25"/>
    <mergeCell ref="AN25:AO25"/>
    <mergeCell ref="AP25:AQ25"/>
    <mergeCell ref="AR25:AS25"/>
    <mergeCell ref="AT25:AU25"/>
    <mergeCell ref="AV25:AX25"/>
    <mergeCell ref="AY25:AZ25"/>
    <mergeCell ref="BA25:BB25"/>
    <mergeCell ref="T25:U25"/>
    <mergeCell ref="V25:X25"/>
    <mergeCell ref="Y25:Z25"/>
    <mergeCell ref="AB25:AC25"/>
    <mergeCell ref="AD25:AE25"/>
    <mergeCell ref="AF25:AH25"/>
    <mergeCell ref="AI25:AK25"/>
    <mergeCell ref="C25:D25"/>
    <mergeCell ref="E25:F25"/>
    <mergeCell ref="G25:H25"/>
    <mergeCell ref="I25:M25"/>
    <mergeCell ref="N25:O25"/>
    <mergeCell ref="P25:Q25"/>
    <mergeCell ref="R25:S25"/>
    <mergeCell ref="AP26:AQ26"/>
    <mergeCell ref="AP27:AQ27"/>
    <mergeCell ref="AR27:AS27"/>
    <mergeCell ref="AT27:AU27"/>
    <mergeCell ref="AV27:AX27"/>
    <mergeCell ref="AY27:AZ27"/>
    <mergeCell ref="BA27:BB27"/>
    <mergeCell ref="AL26:AM26"/>
    <mergeCell ref="AN26:AO26"/>
    <mergeCell ref="AR26:AS26"/>
    <mergeCell ref="AT26:AU26"/>
    <mergeCell ref="AV26:AX26"/>
    <mergeCell ref="AY26:AZ26"/>
    <mergeCell ref="BA26:BB26"/>
    <mergeCell ref="C27:D27"/>
    <mergeCell ref="E27:F27"/>
    <mergeCell ref="G27:H27"/>
    <mergeCell ref="I27:M27"/>
    <mergeCell ref="N27:O27"/>
    <mergeCell ref="P27:Q27"/>
    <mergeCell ref="R27:S27"/>
    <mergeCell ref="AL28:AM28"/>
    <mergeCell ref="AN28:AO28"/>
    <mergeCell ref="AP28:AQ28"/>
    <mergeCell ref="AR28:AS28"/>
    <mergeCell ref="AT28:AU28"/>
    <mergeCell ref="AV28:AX28"/>
    <mergeCell ref="AY28:AZ28"/>
    <mergeCell ref="BA28:BB28"/>
    <mergeCell ref="T28:U28"/>
    <mergeCell ref="V28:X28"/>
    <mergeCell ref="Y28:Z28"/>
    <mergeCell ref="AB28:AC28"/>
    <mergeCell ref="AD28:AE28"/>
    <mergeCell ref="AF28:AH28"/>
    <mergeCell ref="AI28:AK28"/>
    <mergeCell ref="C28:D28"/>
    <mergeCell ref="E28:F28"/>
    <mergeCell ref="G28:H28"/>
    <mergeCell ref="I28:M28"/>
    <mergeCell ref="N28:O28"/>
    <mergeCell ref="P28:Q28"/>
    <mergeCell ref="R28:S28"/>
    <mergeCell ref="AL29:AM29"/>
    <mergeCell ref="AN29:AO29"/>
    <mergeCell ref="AP29:AQ29"/>
    <mergeCell ref="AR29:AS29"/>
    <mergeCell ref="AT29:AU29"/>
    <mergeCell ref="AV29:AX29"/>
    <mergeCell ref="AY29:AZ29"/>
    <mergeCell ref="BA29:BB29"/>
    <mergeCell ref="T29:U29"/>
    <mergeCell ref="V29:X29"/>
    <mergeCell ref="Y29:Z29"/>
    <mergeCell ref="AB29:AC29"/>
    <mergeCell ref="AD29:AE29"/>
    <mergeCell ref="AF29:AH29"/>
    <mergeCell ref="AI29:AK29"/>
    <mergeCell ref="C29:D29"/>
    <mergeCell ref="E29:F29"/>
    <mergeCell ref="G29:H29"/>
    <mergeCell ref="I29:M29"/>
    <mergeCell ref="N29:O29"/>
    <mergeCell ref="P29:Q29"/>
    <mergeCell ref="R29:S29"/>
    <mergeCell ref="AL32:AM32"/>
    <mergeCell ref="AN32:AO32"/>
    <mergeCell ref="T32:U32"/>
    <mergeCell ref="V32:X32"/>
    <mergeCell ref="Y32:Z32"/>
    <mergeCell ref="AB32:AC32"/>
    <mergeCell ref="AD32:AE32"/>
    <mergeCell ref="AF32:AH32"/>
    <mergeCell ref="AI32:AK32"/>
    <mergeCell ref="AL33:AM33"/>
    <mergeCell ref="AN33:AO33"/>
    <mergeCell ref="T33:U33"/>
    <mergeCell ref="V33:X33"/>
    <mergeCell ref="Y33:Z33"/>
    <mergeCell ref="AB33:AC33"/>
    <mergeCell ref="AD33:AE33"/>
    <mergeCell ref="AF33:AH33"/>
    <mergeCell ref="AI33:AK33"/>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L30:AM30"/>
    <mergeCell ref="AN30:AO30"/>
    <mergeCell ref="AP30:AQ30"/>
    <mergeCell ref="AR30:AS30"/>
    <mergeCell ref="AT30:AU30"/>
    <mergeCell ref="AV30:AX30"/>
    <mergeCell ref="AY30:AZ30"/>
    <mergeCell ref="BA30:BB30"/>
    <mergeCell ref="T30:U30"/>
    <mergeCell ref="V30:X30"/>
    <mergeCell ref="Y30:Z30"/>
    <mergeCell ref="AB30:AC30"/>
    <mergeCell ref="AD30:AE30"/>
    <mergeCell ref="AF30:AH30"/>
    <mergeCell ref="AI30:AK30"/>
    <mergeCell ref="C30:D30"/>
    <mergeCell ref="E30:F30"/>
    <mergeCell ref="G30:H30"/>
    <mergeCell ref="I30:M30"/>
    <mergeCell ref="N30:O30"/>
    <mergeCell ref="P30:Q30"/>
    <mergeCell ref="R30:S30"/>
    <mergeCell ref="T31:U31"/>
    <mergeCell ref="V31:X31"/>
    <mergeCell ref="Y31:Z31"/>
    <mergeCell ref="AB31:AC31"/>
    <mergeCell ref="AD31:AE31"/>
    <mergeCell ref="AF31:AH31"/>
    <mergeCell ref="AI31:AK31"/>
    <mergeCell ref="AL31:AM31"/>
    <mergeCell ref="AN31:AO31"/>
    <mergeCell ref="AR31:AS31"/>
    <mergeCell ref="AT31:AU31"/>
    <mergeCell ref="AV31:AX31"/>
    <mergeCell ref="AY31:AZ31"/>
    <mergeCell ref="BA31:BB31"/>
    <mergeCell ref="C33:D33"/>
    <mergeCell ref="E33:F33"/>
    <mergeCell ref="G33:H33"/>
    <mergeCell ref="I33:M33"/>
    <mergeCell ref="N33:O33"/>
    <mergeCell ref="P33:Q33"/>
    <mergeCell ref="R33:S33"/>
    <mergeCell ref="AP33:AQ33"/>
    <mergeCell ref="AR33:AS33"/>
    <mergeCell ref="AT33:AU33"/>
    <mergeCell ref="AV33:AX33"/>
    <mergeCell ref="AY33:AZ33"/>
    <mergeCell ref="BA33:BB33"/>
    <mergeCell ref="AP31:AQ31"/>
    <mergeCell ref="AP32:AQ32"/>
    <mergeCell ref="AR32:AS32"/>
    <mergeCell ref="AT32:AU32"/>
    <mergeCell ref="AV32:AX32"/>
    <mergeCell ref="AY32:AZ32"/>
    <mergeCell ref="BA32:BB32"/>
    <mergeCell ref="AL36:AM36"/>
    <mergeCell ref="AN36:AO36"/>
    <mergeCell ref="T36:U36"/>
    <mergeCell ref="V36:X36"/>
    <mergeCell ref="Y36:Z36"/>
    <mergeCell ref="AB36:AC36"/>
    <mergeCell ref="AD36:AE36"/>
    <mergeCell ref="AF36:AH36"/>
    <mergeCell ref="AI36:AK36"/>
    <mergeCell ref="C31:D31"/>
    <mergeCell ref="E31:F31"/>
    <mergeCell ref="G31:H31"/>
    <mergeCell ref="I31:M31"/>
    <mergeCell ref="N31:O31"/>
    <mergeCell ref="P31:Q31"/>
    <mergeCell ref="R31:S31"/>
    <mergeCell ref="C32:D32"/>
    <mergeCell ref="E32:F32"/>
    <mergeCell ref="G32:H32"/>
    <mergeCell ref="I32:M32"/>
    <mergeCell ref="N32:O32"/>
    <mergeCell ref="P32:Q32"/>
    <mergeCell ref="R32:S32"/>
    <mergeCell ref="AL34:AM34"/>
    <mergeCell ref="AN34:AO34"/>
    <mergeCell ref="AP34:AQ34"/>
    <mergeCell ref="AR34:AS34"/>
    <mergeCell ref="AT34:AU34"/>
    <mergeCell ref="AV34:AX34"/>
    <mergeCell ref="AY34:AZ34"/>
    <mergeCell ref="BA34:BB34"/>
    <mergeCell ref="T34:U34"/>
    <mergeCell ref="V34:X34"/>
    <mergeCell ref="Y34:Z34"/>
    <mergeCell ref="AB34:AC34"/>
    <mergeCell ref="AD34:AE34"/>
    <mergeCell ref="AF34:AH34"/>
    <mergeCell ref="AI34:AK34"/>
    <mergeCell ref="C34:D34"/>
    <mergeCell ref="E34:F34"/>
    <mergeCell ref="G34:H34"/>
    <mergeCell ref="I34:M34"/>
    <mergeCell ref="N34:O34"/>
    <mergeCell ref="P34:Q34"/>
    <mergeCell ref="R34:S34"/>
    <mergeCell ref="AP35:AQ35"/>
    <mergeCell ref="AP36:AQ36"/>
    <mergeCell ref="AR36:AS36"/>
    <mergeCell ref="AT36:AU36"/>
    <mergeCell ref="AV36:AX36"/>
    <mergeCell ref="AY36:AZ36"/>
    <mergeCell ref="BA36:BB36"/>
    <mergeCell ref="AL35:AM35"/>
    <mergeCell ref="AN35:AO35"/>
    <mergeCell ref="AR35:AS35"/>
    <mergeCell ref="AT35:AU35"/>
    <mergeCell ref="AV35:AX35"/>
    <mergeCell ref="AY35:AZ35"/>
    <mergeCell ref="BA35:BB35"/>
    <mergeCell ref="C36:D36"/>
    <mergeCell ref="E36:F36"/>
    <mergeCell ref="G36:H36"/>
    <mergeCell ref="I36:M36"/>
    <mergeCell ref="N36:O36"/>
    <mergeCell ref="P36:Q36"/>
    <mergeCell ref="R36:S36"/>
    <mergeCell ref="AL37:AM37"/>
    <mergeCell ref="AN37:AO37"/>
    <mergeCell ref="AP37:AQ37"/>
    <mergeCell ref="AR37:AS37"/>
    <mergeCell ref="AT37:AU37"/>
    <mergeCell ref="AV37:AX37"/>
    <mergeCell ref="AY37:AZ37"/>
    <mergeCell ref="BA37:BB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AL38:AM38"/>
    <mergeCell ref="AN38:AO38"/>
    <mergeCell ref="AP38:AQ38"/>
    <mergeCell ref="AR38:AS38"/>
    <mergeCell ref="AT38:AU38"/>
    <mergeCell ref="AV38:AX38"/>
    <mergeCell ref="AY38:AZ38"/>
    <mergeCell ref="BA38:BB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AL41:AM41"/>
    <mergeCell ref="AN41:AO41"/>
    <mergeCell ref="T41:U41"/>
    <mergeCell ref="V41:X41"/>
    <mergeCell ref="Y41:Z41"/>
    <mergeCell ref="AB41:AC41"/>
    <mergeCell ref="AD41:AE41"/>
    <mergeCell ref="AF41:AH41"/>
    <mergeCell ref="AI41:AK41"/>
    <mergeCell ref="AL42:AM42"/>
    <mergeCell ref="AN42:AO42"/>
    <mergeCell ref="T42:U42"/>
    <mergeCell ref="V42:X42"/>
    <mergeCell ref="Y42:Z42"/>
    <mergeCell ref="AB42:AC42"/>
    <mergeCell ref="AD42:AE42"/>
    <mergeCell ref="AF42:AH42"/>
    <mergeCell ref="AI42:AK42"/>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AL39:AM39"/>
    <mergeCell ref="AN39:AO39"/>
    <mergeCell ref="AP39:AQ39"/>
    <mergeCell ref="AR39:AS39"/>
    <mergeCell ref="AT39:AU39"/>
    <mergeCell ref="AV39:AX39"/>
    <mergeCell ref="AY39:AZ39"/>
    <mergeCell ref="BA39:BB39"/>
    <mergeCell ref="T39:U39"/>
    <mergeCell ref="V39:X39"/>
    <mergeCell ref="Y39:Z39"/>
    <mergeCell ref="AB39:AC39"/>
    <mergeCell ref="AD39:AE39"/>
    <mergeCell ref="AF39:AH39"/>
    <mergeCell ref="AI39:AK39"/>
    <mergeCell ref="C39:D39"/>
    <mergeCell ref="E39:F39"/>
    <mergeCell ref="G39:H39"/>
    <mergeCell ref="I39:M39"/>
    <mergeCell ref="N39:O39"/>
    <mergeCell ref="P39:Q39"/>
    <mergeCell ref="R39:S39"/>
    <mergeCell ref="T40:U40"/>
    <mergeCell ref="V40:X40"/>
    <mergeCell ref="Y40:Z40"/>
    <mergeCell ref="AB40:AC40"/>
    <mergeCell ref="AD40:AE40"/>
    <mergeCell ref="AF40:AH40"/>
    <mergeCell ref="AI40:AK40"/>
    <mergeCell ref="AL40:AM40"/>
    <mergeCell ref="AN40:AO40"/>
    <mergeCell ref="AR40:AS40"/>
    <mergeCell ref="AT40:AU40"/>
    <mergeCell ref="AV40:AX40"/>
    <mergeCell ref="AY40:AZ40"/>
    <mergeCell ref="BA40:BB40"/>
    <mergeCell ref="C42:D42"/>
    <mergeCell ref="E42:F42"/>
    <mergeCell ref="G42:H42"/>
    <mergeCell ref="I42:M42"/>
    <mergeCell ref="N42:O42"/>
    <mergeCell ref="P42:Q42"/>
    <mergeCell ref="R42:S42"/>
    <mergeCell ref="AP42:AQ42"/>
    <mergeCell ref="AR42:AS42"/>
    <mergeCell ref="AT42:AU42"/>
    <mergeCell ref="AV42:AX42"/>
    <mergeCell ref="AY42:AZ42"/>
    <mergeCell ref="BA42:BB42"/>
    <mergeCell ref="AP40:AQ40"/>
    <mergeCell ref="AP41:AQ41"/>
    <mergeCell ref="AR41:AS41"/>
    <mergeCell ref="AT41:AU41"/>
    <mergeCell ref="AV41:AX41"/>
    <mergeCell ref="AY41:AZ41"/>
    <mergeCell ref="BA41:BB41"/>
    <mergeCell ref="AL45:AM45"/>
    <mergeCell ref="AN45:AO45"/>
    <mergeCell ref="T45:U45"/>
    <mergeCell ref="V45:X45"/>
    <mergeCell ref="Y45:Z45"/>
    <mergeCell ref="AB45:AC45"/>
    <mergeCell ref="AD45:AE45"/>
    <mergeCell ref="AF45:AH45"/>
    <mergeCell ref="AI45:AK45"/>
    <mergeCell ref="C40:D40"/>
    <mergeCell ref="E40:F40"/>
    <mergeCell ref="G40:H40"/>
    <mergeCell ref="I40:M40"/>
    <mergeCell ref="N40:O40"/>
    <mergeCell ref="P40:Q40"/>
    <mergeCell ref="R40:S40"/>
    <mergeCell ref="C41:D41"/>
    <mergeCell ref="E41:F41"/>
    <mergeCell ref="G41:H41"/>
    <mergeCell ref="I41:M41"/>
    <mergeCell ref="N41:O41"/>
    <mergeCell ref="P41:Q41"/>
    <mergeCell ref="R41:S41"/>
    <mergeCell ref="AL43:AM43"/>
    <mergeCell ref="AN43:AO43"/>
    <mergeCell ref="AP43:AQ43"/>
    <mergeCell ref="AR43:AS43"/>
    <mergeCell ref="AT43:AU43"/>
    <mergeCell ref="AV43:AX43"/>
    <mergeCell ref="AY43:AZ43"/>
    <mergeCell ref="BA43:BB43"/>
    <mergeCell ref="T43:U43"/>
    <mergeCell ref="V43:X43"/>
    <mergeCell ref="Y43:Z43"/>
    <mergeCell ref="AB43:AC43"/>
    <mergeCell ref="AD43:AE43"/>
    <mergeCell ref="AF43:AH43"/>
    <mergeCell ref="AI43:AK43"/>
    <mergeCell ref="C43:D43"/>
    <mergeCell ref="E43:F43"/>
    <mergeCell ref="G43:H43"/>
    <mergeCell ref="I43:M43"/>
    <mergeCell ref="N43:O43"/>
    <mergeCell ref="P43:Q43"/>
    <mergeCell ref="R43:S43"/>
    <mergeCell ref="AP44:AQ44"/>
    <mergeCell ref="AP45:AQ45"/>
    <mergeCell ref="AR45:AS45"/>
    <mergeCell ref="AT45:AU45"/>
    <mergeCell ref="AV45:AX45"/>
    <mergeCell ref="AY45:AZ45"/>
    <mergeCell ref="BA45:BB45"/>
    <mergeCell ref="AL44:AM44"/>
    <mergeCell ref="AN44:AO44"/>
    <mergeCell ref="AR44:AS44"/>
    <mergeCell ref="AT44:AU44"/>
    <mergeCell ref="AV44:AX44"/>
    <mergeCell ref="AY44:AZ44"/>
    <mergeCell ref="BA44:BB44"/>
    <mergeCell ref="C45:D45"/>
    <mergeCell ref="E45:F45"/>
    <mergeCell ref="G45:H45"/>
    <mergeCell ref="I45:M45"/>
    <mergeCell ref="N45:O45"/>
    <mergeCell ref="P45:Q45"/>
    <mergeCell ref="R45:S45"/>
    <mergeCell ref="AL46:AM46"/>
    <mergeCell ref="AN46:AO46"/>
    <mergeCell ref="AP46:AQ46"/>
    <mergeCell ref="AR46:AS46"/>
    <mergeCell ref="AT46:AU46"/>
    <mergeCell ref="AV46:AX46"/>
    <mergeCell ref="AY46:AZ46"/>
    <mergeCell ref="BA46:BB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AL47:AM47"/>
    <mergeCell ref="AN47:AO47"/>
    <mergeCell ref="AP47:AQ47"/>
    <mergeCell ref="AR47:AS47"/>
    <mergeCell ref="AT47:AU47"/>
    <mergeCell ref="AV47:AX47"/>
    <mergeCell ref="AY47:AZ47"/>
    <mergeCell ref="BA47:BB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AL50:AM50"/>
    <mergeCell ref="AN50:AO50"/>
    <mergeCell ref="T50:U50"/>
    <mergeCell ref="V50:X50"/>
    <mergeCell ref="Y50:Z50"/>
    <mergeCell ref="AB50:AC50"/>
    <mergeCell ref="AD50:AE50"/>
    <mergeCell ref="AF50:AH50"/>
    <mergeCell ref="AI50:AK50"/>
    <mergeCell ref="AL51:AM51"/>
    <mergeCell ref="AN51:AO51"/>
    <mergeCell ref="T51:U51"/>
    <mergeCell ref="V51:X51"/>
    <mergeCell ref="Y51:Z51"/>
    <mergeCell ref="AB51:AC51"/>
    <mergeCell ref="AD51:AE51"/>
    <mergeCell ref="AF51:AH51"/>
    <mergeCell ref="AI51:AK51"/>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AL48:AM48"/>
    <mergeCell ref="AN48:AO48"/>
    <mergeCell ref="AP48:AQ48"/>
    <mergeCell ref="AR48:AS48"/>
    <mergeCell ref="AT48:AU48"/>
    <mergeCell ref="AV48:AX48"/>
    <mergeCell ref="AY48:AZ48"/>
    <mergeCell ref="BA48:BB48"/>
    <mergeCell ref="T48:U48"/>
    <mergeCell ref="V48:X48"/>
    <mergeCell ref="Y48:Z48"/>
    <mergeCell ref="AB48:AC48"/>
    <mergeCell ref="AD48:AE48"/>
    <mergeCell ref="AF48:AH48"/>
    <mergeCell ref="AI48:AK48"/>
    <mergeCell ref="C48:D48"/>
    <mergeCell ref="E48:F48"/>
    <mergeCell ref="G48:H48"/>
    <mergeCell ref="I48:M48"/>
    <mergeCell ref="N48:O48"/>
    <mergeCell ref="P48:Q48"/>
    <mergeCell ref="R48:S48"/>
    <mergeCell ref="T49:U49"/>
    <mergeCell ref="V49:X49"/>
    <mergeCell ref="Y49:Z49"/>
    <mergeCell ref="AB49:AC49"/>
    <mergeCell ref="AD49:AE49"/>
    <mergeCell ref="AF49:AH49"/>
    <mergeCell ref="AI49:AK49"/>
    <mergeCell ref="AL49:AM49"/>
    <mergeCell ref="AN49:AO49"/>
    <mergeCell ref="AR49:AS49"/>
    <mergeCell ref="AT49:AU49"/>
    <mergeCell ref="AV49:AX49"/>
    <mergeCell ref="AY49:AZ49"/>
    <mergeCell ref="BA49:BB49"/>
    <mergeCell ref="C51:D51"/>
    <mergeCell ref="E51:F51"/>
    <mergeCell ref="G51:H51"/>
    <mergeCell ref="I51:M51"/>
    <mergeCell ref="N51:O51"/>
    <mergeCell ref="P51:Q51"/>
    <mergeCell ref="R51:S51"/>
    <mergeCell ref="AP51:AQ51"/>
    <mergeCell ref="AR51:AS51"/>
    <mergeCell ref="AT51:AU51"/>
    <mergeCell ref="AV51:AX51"/>
    <mergeCell ref="AY51:AZ51"/>
    <mergeCell ref="BA51:BB51"/>
    <mergeCell ref="AP49:AQ49"/>
    <mergeCell ref="AP50:AQ50"/>
    <mergeCell ref="AR50:AS50"/>
    <mergeCell ref="AT50:AU50"/>
    <mergeCell ref="AV50:AX50"/>
    <mergeCell ref="AY50:AZ50"/>
    <mergeCell ref="BA50:BB50"/>
    <mergeCell ref="AL54:AM54"/>
    <mergeCell ref="AN54:AO54"/>
    <mergeCell ref="T54:U54"/>
    <mergeCell ref="V54:X54"/>
    <mergeCell ref="Y54:Z54"/>
    <mergeCell ref="AB54:AC54"/>
    <mergeCell ref="AD54:AE54"/>
    <mergeCell ref="AF54:AH54"/>
    <mergeCell ref="AI54:AK54"/>
    <mergeCell ref="C49:D49"/>
    <mergeCell ref="E49:F49"/>
    <mergeCell ref="G49:H49"/>
    <mergeCell ref="I49:M49"/>
    <mergeCell ref="N49:O49"/>
    <mergeCell ref="P49:Q49"/>
    <mergeCell ref="R49:S49"/>
    <mergeCell ref="C50:D50"/>
    <mergeCell ref="E50:F50"/>
    <mergeCell ref="G50:H50"/>
    <mergeCell ref="I50:M50"/>
    <mergeCell ref="N50:O50"/>
    <mergeCell ref="P50:Q50"/>
    <mergeCell ref="R50:S50"/>
    <mergeCell ref="AL52:AM52"/>
    <mergeCell ref="AN52:AO52"/>
    <mergeCell ref="AP52:AQ52"/>
    <mergeCell ref="AR52:AS52"/>
    <mergeCell ref="AT52:AU52"/>
    <mergeCell ref="AV52:AX52"/>
    <mergeCell ref="AY52:AZ52"/>
    <mergeCell ref="BA52:BB52"/>
    <mergeCell ref="T52:U52"/>
    <mergeCell ref="V52:X52"/>
    <mergeCell ref="Y52:Z52"/>
    <mergeCell ref="AB52:AC52"/>
    <mergeCell ref="AD52:AE52"/>
    <mergeCell ref="AF52:AH52"/>
    <mergeCell ref="AI52:AK52"/>
    <mergeCell ref="C52:D52"/>
    <mergeCell ref="E52:F52"/>
    <mergeCell ref="G52:H52"/>
    <mergeCell ref="I52:M52"/>
    <mergeCell ref="N52:O52"/>
    <mergeCell ref="P52:Q52"/>
    <mergeCell ref="R52:S52"/>
    <mergeCell ref="AP53:AQ53"/>
    <mergeCell ref="AP54:AQ54"/>
    <mergeCell ref="AR54:AS54"/>
    <mergeCell ref="AT54:AU54"/>
    <mergeCell ref="AV54:AX54"/>
    <mergeCell ref="AY54:AZ54"/>
    <mergeCell ref="BA54:BB54"/>
    <mergeCell ref="AL53:AM53"/>
    <mergeCell ref="AN53:AO53"/>
    <mergeCell ref="AR53:AS53"/>
    <mergeCell ref="AT53:AU53"/>
    <mergeCell ref="AV53:AX53"/>
    <mergeCell ref="AY53:AZ53"/>
    <mergeCell ref="BA53:BB53"/>
    <mergeCell ref="C54:D54"/>
    <mergeCell ref="E54:F54"/>
    <mergeCell ref="G54:H54"/>
    <mergeCell ref="I54:M54"/>
    <mergeCell ref="N54:O54"/>
    <mergeCell ref="P54:Q54"/>
    <mergeCell ref="R54:S54"/>
    <mergeCell ref="AL55:AM55"/>
    <mergeCell ref="AN55:AO55"/>
    <mergeCell ref="AP55:AQ55"/>
    <mergeCell ref="AR55:AS55"/>
    <mergeCell ref="AT55:AU55"/>
    <mergeCell ref="AV55:AX55"/>
    <mergeCell ref="AY55:AZ55"/>
    <mergeCell ref="BA55:BB55"/>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AL56:AM56"/>
    <mergeCell ref="AN56:AO56"/>
    <mergeCell ref="AP56:AQ56"/>
    <mergeCell ref="AR56:AS56"/>
    <mergeCell ref="AT56:AU56"/>
    <mergeCell ref="AV56:AX56"/>
    <mergeCell ref="AY56:AZ56"/>
    <mergeCell ref="BA56:BB56"/>
    <mergeCell ref="T56:U56"/>
    <mergeCell ref="V56:X56"/>
    <mergeCell ref="Y56:Z56"/>
    <mergeCell ref="AB56:AC56"/>
    <mergeCell ref="AD56:AE56"/>
    <mergeCell ref="AF56:AH56"/>
    <mergeCell ref="AI56:AK56"/>
    <mergeCell ref="C56:D56"/>
    <mergeCell ref="E56:F56"/>
    <mergeCell ref="G56:H56"/>
    <mergeCell ref="I56:M56"/>
    <mergeCell ref="N56:O56"/>
    <mergeCell ref="P56:Q56"/>
    <mergeCell ref="R56:S56"/>
    <mergeCell ref="AL59:AM59"/>
    <mergeCell ref="AN59:AO59"/>
    <mergeCell ref="T59:U59"/>
    <mergeCell ref="V59:X59"/>
    <mergeCell ref="Y59:Z59"/>
    <mergeCell ref="AB59:AC59"/>
    <mergeCell ref="AD59:AE59"/>
    <mergeCell ref="AF59:AH59"/>
    <mergeCell ref="AI59:AK59"/>
    <mergeCell ref="AL60:AM60"/>
    <mergeCell ref="AN60:AO60"/>
    <mergeCell ref="T60:U60"/>
    <mergeCell ref="V60:X60"/>
    <mergeCell ref="Y60:Z60"/>
    <mergeCell ref="AB60:AC60"/>
    <mergeCell ref="AD60:AE60"/>
    <mergeCell ref="AF60:AH60"/>
    <mergeCell ref="AI60:AK60"/>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AL57:AM57"/>
    <mergeCell ref="AN57:AO57"/>
    <mergeCell ref="AP57:AQ57"/>
    <mergeCell ref="AR57:AS57"/>
    <mergeCell ref="AT57:AU57"/>
    <mergeCell ref="AV57:AX57"/>
    <mergeCell ref="AY57:AZ57"/>
    <mergeCell ref="BA57:BB57"/>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T58:U58"/>
    <mergeCell ref="V58:X58"/>
    <mergeCell ref="Y58:Z58"/>
    <mergeCell ref="AB58:AC58"/>
    <mergeCell ref="AD58:AE58"/>
    <mergeCell ref="AF58:AH58"/>
    <mergeCell ref="AI58:AK58"/>
    <mergeCell ref="AL58:AM58"/>
    <mergeCell ref="AN58:AO58"/>
    <mergeCell ref="AR58:AS58"/>
    <mergeCell ref="AT58:AU58"/>
    <mergeCell ref="AV58:AX58"/>
    <mergeCell ref="AY58:AZ58"/>
    <mergeCell ref="BA58:BB58"/>
    <mergeCell ref="C60:D60"/>
    <mergeCell ref="E60:F60"/>
    <mergeCell ref="G60:H60"/>
    <mergeCell ref="I60:M60"/>
    <mergeCell ref="N60:O60"/>
    <mergeCell ref="P60:Q60"/>
    <mergeCell ref="R60:S60"/>
    <mergeCell ref="AP60:AQ60"/>
    <mergeCell ref="AR60:AS60"/>
    <mergeCell ref="AT60:AU60"/>
    <mergeCell ref="AV60:AX60"/>
    <mergeCell ref="AY60:AZ60"/>
    <mergeCell ref="BA60:BB60"/>
    <mergeCell ref="AP58:AQ58"/>
    <mergeCell ref="AP59:AQ59"/>
    <mergeCell ref="AR59:AS59"/>
    <mergeCell ref="AT59:AU59"/>
    <mergeCell ref="AV59:AX59"/>
    <mergeCell ref="AY59:AZ59"/>
    <mergeCell ref="BA59:BB59"/>
    <mergeCell ref="AL63:AM63"/>
    <mergeCell ref="AN63:AO63"/>
    <mergeCell ref="T63:U63"/>
    <mergeCell ref="V63:X63"/>
    <mergeCell ref="Y63:Z63"/>
    <mergeCell ref="AB63:AC63"/>
    <mergeCell ref="AD63:AE63"/>
    <mergeCell ref="AF63:AH63"/>
    <mergeCell ref="AI63:AK63"/>
    <mergeCell ref="C58:D58"/>
    <mergeCell ref="E58:F58"/>
    <mergeCell ref="G58:H58"/>
    <mergeCell ref="I58:M58"/>
    <mergeCell ref="N58:O58"/>
    <mergeCell ref="P58:Q58"/>
    <mergeCell ref="R58:S58"/>
    <mergeCell ref="C59:D59"/>
    <mergeCell ref="E59:F59"/>
    <mergeCell ref="G59:H59"/>
    <mergeCell ref="I59:M59"/>
    <mergeCell ref="N59:O59"/>
    <mergeCell ref="P59:Q59"/>
    <mergeCell ref="R59:S59"/>
    <mergeCell ref="AL61:AM61"/>
    <mergeCell ref="AN61:AO61"/>
    <mergeCell ref="AP61:AQ61"/>
    <mergeCell ref="AR61:AS61"/>
    <mergeCell ref="AT61:AU61"/>
    <mergeCell ref="AV61:AX61"/>
    <mergeCell ref="AY61:AZ61"/>
    <mergeCell ref="BA61:BB61"/>
    <mergeCell ref="T61:U61"/>
    <mergeCell ref="V61:X61"/>
    <mergeCell ref="Y61:Z61"/>
    <mergeCell ref="AB61:AC61"/>
    <mergeCell ref="AD61:AE61"/>
    <mergeCell ref="AF61:AH61"/>
    <mergeCell ref="AI61:AK61"/>
    <mergeCell ref="C61:D61"/>
    <mergeCell ref="E61:F61"/>
    <mergeCell ref="G61:H61"/>
    <mergeCell ref="I61:M61"/>
    <mergeCell ref="N61:O61"/>
    <mergeCell ref="P61:Q61"/>
    <mergeCell ref="R61:S61"/>
    <mergeCell ref="AP62:AQ62"/>
    <mergeCell ref="AP63:AQ63"/>
    <mergeCell ref="AR63:AS63"/>
    <mergeCell ref="AT63:AU63"/>
    <mergeCell ref="AV63:AX63"/>
    <mergeCell ref="AY63:AZ63"/>
    <mergeCell ref="BA63:BB63"/>
    <mergeCell ref="AL62:AM62"/>
    <mergeCell ref="AN62:AO62"/>
    <mergeCell ref="AR62:AS62"/>
    <mergeCell ref="AT62:AU62"/>
    <mergeCell ref="AV62:AX62"/>
    <mergeCell ref="AY62:AZ62"/>
    <mergeCell ref="BA62:BB62"/>
    <mergeCell ref="C63:D63"/>
    <mergeCell ref="E63:F63"/>
    <mergeCell ref="G63:H63"/>
    <mergeCell ref="I63:M63"/>
    <mergeCell ref="N63:O63"/>
    <mergeCell ref="P63:Q63"/>
    <mergeCell ref="R63:S63"/>
    <mergeCell ref="AL64:AM64"/>
    <mergeCell ref="AN64:AO64"/>
    <mergeCell ref="AP64:AQ64"/>
    <mergeCell ref="AR64:AS64"/>
    <mergeCell ref="AT64:AU64"/>
    <mergeCell ref="AV64:AX64"/>
    <mergeCell ref="AY64:AZ64"/>
    <mergeCell ref="BA64:BB64"/>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AL65:AM65"/>
    <mergeCell ref="AN65:AO65"/>
    <mergeCell ref="AP65:AQ65"/>
    <mergeCell ref="AR65:AS65"/>
    <mergeCell ref="AT65:AU65"/>
    <mergeCell ref="AV65:AX65"/>
    <mergeCell ref="AY65:AZ65"/>
    <mergeCell ref="BA65:BB65"/>
    <mergeCell ref="T65:U65"/>
    <mergeCell ref="V65:X65"/>
    <mergeCell ref="Y65:Z65"/>
    <mergeCell ref="AB65:AC65"/>
    <mergeCell ref="AD65:AE65"/>
    <mergeCell ref="AF65:AH65"/>
    <mergeCell ref="AI65:AK65"/>
    <mergeCell ref="C65:D65"/>
    <mergeCell ref="E65:F65"/>
    <mergeCell ref="G65:H65"/>
    <mergeCell ref="I65:M65"/>
    <mergeCell ref="N65:O65"/>
    <mergeCell ref="P65:Q65"/>
    <mergeCell ref="R65:S65"/>
    <mergeCell ref="AL68:AM68"/>
    <mergeCell ref="AN68:AO68"/>
    <mergeCell ref="T68:U68"/>
    <mergeCell ref="V68:X68"/>
    <mergeCell ref="Y68:Z68"/>
    <mergeCell ref="AB68:AC68"/>
    <mergeCell ref="AD68:AE68"/>
    <mergeCell ref="AF68:AH68"/>
    <mergeCell ref="AI68:AK68"/>
    <mergeCell ref="AL69:AM69"/>
    <mergeCell ref="AN69:AO69"/>
    <mergeCell ref="T69:U69"/>
    <mergeCell ref="V69:X69"/>
    <mergeCell ref="Y69:Z69"/>
    <mergeCell ref="AB69:AC69"/>
    <mergeCell ref="AD69:AE69"/>
    <mergeCell ref="AF69:AH69"/>
    <mergeCell ref="AI69:AK69"/>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AL66:AM66"/>
    <mergeCell ref="AN66:AO66"/>
    <mergeCell ref="AP66:AQ66"/>
    <mergeCell ref="AR66:AS66"/>
    <mergeCell ref="AT66:AU66"/>
    <mergeCell ref="AV66:AX66"/>
    <mergeCell ref="AY66:AZ66"/>
    <mergeCell ref="BA66:BB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T67:U67"/>
    <mergeCell ref="V67:X67"/>
    <mergeCell ref="Y67:Z67"/>
    <mergeCell ref="AB67:AC67"/>
    <mergeCell ref="AD67:AE67"/>
    <mergeCell ref="AF67:AH67"/>
    <mergeCell ref="AI67:AK67"/>
    <mergeCell ref="AL67:AM67"/>
    <mergeCell ref="AN67:AO67"/>
    <mergeCell ref="AR67:AS67"/>
    <mergeCell ref="AT67:AU67"/>
    <mergeCell ref="AV67:AX67"/>
    <mergeCell ref="AY67:AZ67"/>
    <mergeCell ref="BA67:BB67"/>
    <mergeCell ref="C69:D69"/>
    <mergeCell ref="E69:F69"/>
    <mergeCell ref="G69:H69"/>
    <mergeCell ref="I69:M69"/>
    <mergeCell ref="N69:O69"/>
    <mergeCell ref="P69:Q69"/>
    <mergeCell ref="R69:S69"/>
    <mergeCell ref="AP69:AQ69"/>
    <mergeCell ref="AR69:AS69"/>
    <mergeCell ref="AT69:AU69"/>
    <mergeCell ref="AV69:AX69"/>
    <mergeCell ref="AY69:AZ69"/>
    <mergeCell ref="BA69:BB69"/>
    <mergeCell ref="AP67:AQ67"/>
    <mergeCell ref="AP68:AQ68"/>
    <mergeCell ref="AR68:AS68"/>
    <mergeCell ref="AT68:AU68"/>
    <mergeCell ref="AV68:AX68"/>
    <mergeCell ref="AY68:AZ68"/>
    <mergeCell ref="BA68:BB68"/>
    <mergeCell ref="AL72:AM72"/>
    <mergeCell ref="AN72:AO72"/>
    <mergeCell ref="T72:U72"/>
    <mergeCell ref="V72:X72"/>
    <mergeCell ref="Y72:Z72"/>
    <mergeCell ref="AB72:AC72"/>
    <mergeCell ref="AD72:AE72"/>
    <mergeCell ref="AF72:AH72"/>
    <mergeCell ref="AI72:AK72"/>
    <mergeCell ref="C67:D67"/>
    <mergeCell ref="E67:F67"/>
    <mergeCell ref="G67:H67"/>
    <mergeCell ref="I67:M67"/>
    <mergeCell ref="N67:O67"/>
    <mergeCell ref="P67:Q67"/>
    <mergeCell ref="R67:S67"/>
    <mergeCell ref="C68:D68"/>
    <mergeCell ref="E68:F68"/>
    <mergeCell ref="G68:H68"/>
    <mergeCell ref="I68:M68"/>
    <mergeCell ref="N68:O68"/>
    <mergeCell ref="P68:Q68"/>
    <mergeCell ref="R68:S68"/>
    <mergeCell ref="AL70:AM70"/>
    <mergeCell ref="AN70:AO70"/>
    <mergeCell ref="AP70:AQ70"/>
    <mergeCell ref="AR70:AS70"/>
    <mergeCell ref="AT70:AU70"/>
    <mergeCell ref="AV70:AX70"/>
    <mergeCell ref="AY70:AZ70"/>
    <mergeCell ref="BA70:BB70"/>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AP71:AQ71"/>
    <mergeCell ref="AP72:AQ72"/>
    <mergeCell ref="AR72:AS72"/>
    <mergeCell ref="AT72:AU72"/>
    <mergeCell ref="AV72:AX72"/>
    <mergeCell ref="AY72:AZ72"/>
    <mergeCell ref="BA72:BB72"/>
    <mergeCell ref="AL71:AM71"/>
    <mergeCell ref="AN71:AO71"/>
    <mergeCell ref="AR71:AS71"/>
    <mergeCell ref="AT71:AU71"/>
    <mergeCell ref="AV71:AX71"/>
    <mergeCell ref="AY71:AZ71"/>
    <mergeCell ref="BA71:BB71"/>
    <mergeCell ref="C72:D72"/>
    <mergeCell ref="E72:F72"/>
    <mergeCell ref="G72:H72"/>
    <mergeCell ref="I72:M72"/>
    <mergeCell ref="N72:O72"/>
    <mergeCell ref="P72:Q72"/>
    <mergeCell ref="R72:S72"/>
    <mergeCell ref="AL73:AM73"/>
    <mergeCell ref="AN73:AO73"/>
    <mergeCell ref="AP73:AQ73"/>
    <mergeCell ref="AR73:AS73"/>
    <mergeCell ref="AT73:AU73"/>
    <mergeCell ref="AV73:AX73"/>
    <mergeCell ref="AY73:AZ73"/>
    <mergeCell ref="BA73:BB73"/>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AL74:AM74"/>
    <mergeCell ref="AN74:AO74"/>
    <mergeCell ref="AP74:AQ74"/>
    <mergeCell ref="AR74:AS74"/>
    <mergeCell ref="AT74:AU74"/>
    <mergeCell ref="AV74:AX74"/>
    <mergeCell ref="AY74:AZ74"/>
    <mergeCell ref="BA74:BB74"/>
    <mergeCell ref="T74:U74"/>
    <mergeCell ref="V74:X74"/>
    <mergeCell ref="Y74:Z74"/>
    <mergeCell ref="AB74:AC74"/>
    <mergeCell ref="AD74:AE74"/>
    <mergeCell ref="AF74:AH74"/>
    <mergeCell ref="AI74:AK74"/>
    <mergeCell ref="C74:D74"/>
    <mergeCell ref="E74:F74"/>
    <mergeCell ref="G74:H74"/>
    <mergeCell ref="I74:M74"/>
    <mergeCell ref="N74:O74"/>
    <mergeCell ref="P74:Q74"/>
    <mergeCell ref="R74:S74"/>
    <mergeCell ref="AL77:AM77"/>
    <mergeCell ref="AN77:AO77"/>
    <mergeCell ref="T77:U77"/>
    <mergeCell ref="V77:X77"/>
    <mergeCell ref="Y77:Z77"/>
    <mergeCell ref="AB77:AC77"/>
    <mergeCell ref="AD77:AE77"/>
    <mergeCell ref="AF77:AH77"/>
    <mergeCell ref="AI77:AK77"/>
    <mergeCell ref="AL78:AM78"/>
    <mergeCell ref="AN78:AO78"/>
    <mergeCell ref="T78:U78"/>
    <mergeCell ref="V78:X78"/>
    <mergeCell ref="Y78:Z78"/>
    <mergeCell ref="AB78:AC78"/>
    <mergeCell ref="AD78:AE78"/>
    <mergeCell ref="AF78:AH78"/>
    <mergeCell ref="AI78:AK78"/>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AL75:AM75"/>
    <mergeCell ref="AN75:AO75"/>
    <mergeCell ref="AP75:AQ75"/>
    <mergeCell ref="AR75:AS75"/>
    <mergeCell ref="AT75:AU75"/>
    <mergeCell ref="AV75:AX75"/>
    <mergeCell ref="AY75:AZ75"/>
    <mergeCell ref="BA75:BB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T76:U76"/>
    <mergeCell ref="V76:X76"/>
    <mergeCell ref="Y76:Z76"/>
    <mergeCell ref="AB76:AC76"/>
    <mergeCell ref="AD76:AE76"/>
    <mergeCell ref="AF76:AH76"/>
    <mergeCell ref="AI76:AK76"/>
    <mergeCell ref="AL76:AM76"/>
    <mergeCell ref="AN76:AO76"/>
    <mergeCell ref="AR76:AS76"/>
    <mergeCell ref="AT76:AU76"/>
    <mergeCell ref="AV76:AX76"/>
    <mergeCell ref="AY76:AZ76"/>
    <mergeCell ref="BA76:BB76"/>
    <mergeCell ref="C78:D78"/>
    <mergeCell ref="E78:F78"/>
    <mergeCell ref="G78:H78"/>
    <mergeCell ref="I78:M78"/>
    <mergeCell ref="N78:O78"/>
    <mergeCell ref="P78:Q78"/>
    <mergeCell ref="R78:S78"/>
    <mergeCell ref="AP78:AQ78"/>
    <mergeCell ref="AR78:AS78"/>
    <mergeCell ref="AT78:AU78"/>
    <mergeCell ref="AV78:AX78"/>
    <mergeCell ref="AY78:AZ78"/>
    <mergeCell ref="BA78:BB78"/>
    <mergeCell ref="AP76:AQ76"/>
    <mergeCell ref="AP77:AQ77"/>
    <mergeCell ref="AR77:AS77"/>
    <mergeCell ref="AT77:AU77"/>
    <mergeCell ref="AV77:AX77"/>
    <mergeCell ref="AY77:AZ77"/>
    <mergeCell ref="BA77:BB77"/>
    <mergeCell ref="AL81:AM81"/>
    <mergeCell ref="AN81:AO81"/>
    <mergeCell ref="T81:U81"/>
    <mergeCell ref="V81:X81"/>
    <mergeCell ref="Y81:Z81"/>
    <mergeCell ref="AB81:AC81"/>
    <mergeCell ref="AD81:AE81"/>
    <mergeCell ref="AF81:AH81"/>
    <mergeCell ref="AI81:AK81"/>
    <mergeCell ref="C76:D76"/>
    <mergeCell ref="E76:F76"/>
    <mergeCell ref="G76:H76"/>
    <mergeCell ref="I76:M76"/>
    <mergeCell ref="N76:O76"/>
    <mergeCell ref="P76:Q76"/>
    <mergeCell ref="R76:S76"/>
    <mergeCell ref="C77:D77"/>
    <mergeCell ref="E77:F77"/>
    <mergeCell ref="G77:H77"/>
    <mergeCell ref="I77:M77"/>
    <mergeCell ref="N77:O77"/>
    <mergeCell ref="P77:Q77"/>
    <mergeCell ref="R77:S77"/>
    <mergeCell ref="AL79:AM79"/>
    <mergeCell ref="AN79:AO79"/>
    <mergeCell ref="AP79:AQ79"/>
    <mergeCell ref="AR79:AS79"/>
    <mergeCell ref="AT79:AU79"/>
    <mergeCell ref="AV79:AX79"/>
    <mergeCell ref="AY79:AZ79"/>
    <mergeCell ref="BA79:BB79"/>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P80:AQ80"/>
    <mergeCell ref="AP81:AQ81"/>
    <mergeCell ref="AR81:AS81"/>
    <mergeCell ref="AT81:AU81"/>
    <mergeCell ref="AV81:AX81"/>
    <mergeCell ref="AY81:AZ81"/>
    <mergeCell ref="BA81:BB81"/>
    <mergeCell ref="AL80:AM80"/>
    <mergeCell ref="AN80:AO80"/>
    <mergeCell ref="AR80:AS80"/>
    <mergeCell ref="AT80:AU80"/>
    <mergeCell ref="AV80:AX80"/>
    <mergeCell ref="AY80:AZ80"/>
    <mergeCell ref="BA80:BB80"/>
    <mergeCell ref="C81:D81"/>
    <mergeCell ref="E81:F81"/>
    <mergeCell ref="G81:H81"/>
    <mergeCell ref="I81:M81"/>
    <mergeCell ref="N81:O81"/>
    <mergeCell ref="P81:Q81"/>
    <mergeCell ref="R81:S81"/>
    <mergeCell ref="AL82:AM82"/>
    <mergeCell ref="AN82:AO82"/>
    <mergeCell ref="AP82:AQ82"/>
    <mergeCell ref="AR82:AS82"/>
    <mergeCell ref="AT82:AU82"/>
    <mergeCell ref="AV82:AX82"/>
    <mergeCell ref="AY82:AZ82"/>
    <mergeCell ref="BA82:BB82"/>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AL83:AM83"/>
    <mergeCell ref="AN83:AO83"/>
    <mergeCell ref="AP83:AQ83"/>
    <mergeCell ref="AR83:AS83"/>
    <mergeCell ref="AT83:AU83"/>
    <mergeCell ref="AV83:AX83"/>
    <mergeCell ref="AY83:AZ83"/>
    <mergeCell ref="BA83:BB83"/>
    <mergeCell ref="T83:U83"/>
    <mergeCell ref="V83:X83"/>
    <mergeCell ref="Y83:Z83"/>
    <mergeCell ref="AB83:AC83"/>
    <mergeCell ref="AD83:AE83"/>
    <mergeCell ref="AF83:AH83"/>
    <mergeCell ref="AI83:AK83"/>
    <mergeCell ref="C83:D83"/>
    <mergeCell ref="E83:F83"/>
    <mergeCell ref="G83:H83"/>
    <mergeCell ref="I83:M83"/>
    <mergeCell ref="N83:O83"/>
    <mergeCell ref="P83:Q83"/>
    <mergeCell ref="R83:S83"/>
    <mergeCell ref="AL86:AM86"/>
    <mergeCell ref="AN86:AO86"/>
    <mergeCell ref="T86:U86"/>
    <mergeCell ref="V86:X86"/>
    <mergeCell ref="Y86:Z86"/>
    <mergeCell ref="AB86:AC86"/>
    <mergeCell ref="AD86:AE86"/>
    <mergeCell ref="AF86:AH86"/>
    <mergeCell ref="AI86:AK86"/>
    <mergeCell ref="AL87:AM87"/>
    <mergeCell ref="AN87:AO87"/>
    <mergeCell ref="T87:U87"/>
    <mergeCell ref="V87:X87"/>
    <mergeCell ref="Y87:Z87"/>
    <mergeCell ref="AB87:AC87"/>
    <mergeCell ref="AD87:AE87"/>
    <mergeCell ref="AF87:AH87"/>
    <mergeCell ref="AI87:AK87"/>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AL84:AM84"/>
    <mergeCell ref="AN84:AO84"/>
    <mergeCell ref="AP84:AQ84"/>
    <mergeCell ref="AR84:AS84"/>
    <mergeCell ref="AT84:AU84"/>
    <mergeCell ref="AV84:AX84"/>
    <mergeCell ref="AY84:AZ84"/>
    <mergeCell ref="BA84:BB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T85:U85"/>
    <mergeCell ref="V85:X85"/>
    <mergeCell ref="Y85:Z85"/>
    <mergeCell ref="AB85:AC85"/>
    <mergeCell ref="AD85:AE85"/>
    <mergeCell ref="AF85:AH85"/>
    <mergeCell ref="AI85:AK85"/>
    <mergeCell ref="AL85:AM85"/>
    <mergeCell ref="AN85:AO85"/>
    <mergeCell ref="AR85:AS85"/>
    <mergeCell ref="AT85:AU85"/>
    <mergeCell ref="AV85:AX85"/>
    <mergeCell ref="AY85:AZ85"/>
    <mergeCell ref="BA85:BB85"/>
    <mergeCell ref="C87:D87"/>
    <mergeCell ref="E87:F87"/>
    <mergeCell ref="G87:H87"/>
    <mergeCell ref="I87:M87"/>
    <mergeCell ref="N87:O87"/>
    <mergeCell ref="P87:Q87"/>
    <mergeCell ref="R87:S87"/>
    <mergeCell ref="AP87:AQ87"/>
    <mergeCell ref="AR87:AS87"/>
    <mergeCell ref="AT87:AU87"/>
    <mergeCell ref="AV87:AX87"/>
    <mergeCell ref="AY87:AZ87"/>
    <mergeCell ref="BA87:BB87"/>
    <mergeCell ref="AP85:AQ85"/>
    <mergeCell ref="AP86:AQ86"/>
    <mergeCell ref="AR86:AS86"/>
    <mergeCell ref="AT86:AU86"/>
    <mergeCell ref="AV86:AX86"/>
    <mergeCell ref="AY86:AZ86"/>
    <mergeCell ref="BA86:BB86"/>
    <mergeCell ref="AL90:AM90"/>
    <mergeCell ref="AN90:AO90"/>
    <mergeCell ref="T90:U90"/>
    <mergeCell ref="V90:X90"/>
    <mergeCell ref="Y90:Z90"/>
    <mergeCell ref="AB90:AC90"/>
    <mergeCell ref="AD90:AE90"/>
    <mergeCell ref="AF90:AH90"/>
    <mergeCell ref="AI90:AK90"/>
    <mergeCell ref="C85:D85"/>
    <mergeCell ref="E85:F85"/>
    <mergeCell ref="G85:H85"/>
    <mergeCell ref="I85:M85"/>
    <mergeCell ref="N85:O85"/>
    <mergeCell ref="P85:Q85"/>
    <mergeCell ref="R85:S85"/>
    <mergeCell ref="C86:D86"/>
    <mergeCell ref="E86:F86"/>
    <mergeCell ref="G86:H86"/>
    <mergeCell ref="I86:M86"/>
    <mergeCell ref="N86:O86"/>
    <mergeCell ref="P86:Q86"/>
    <mergeCell ref="R86:S86"/>
    <mergeCell ref="AL88:AM88"/>
    <mergeCell ref="AN88:AO88"/>
    <mergeCell ref="AP88:AQ88"/>
    <mergeCell ref="AR88:AS88"/>
    <mergeCell ref="AT88:AU88"/>
    <mergeCell ref="AV88:AX88"/>
    <mergeCell ref="AY88:AZ88"/>
    <mergeCell ref="BA88:BB88"/>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P89:AQ89"/>
    <mergeCell ref="AP90:AQ90"/>
    <mergeCell ref="AR90:AS90"/>
    <mergeCell ref="AT90:AU90"/>
    <mergeCell ref="AV90:AX90"/>
    <mergeCell ref="AY90:AZ90"/>
    <mergeCell ref="BA90:BB90"/>
    <mergeCell ref="AL89:AM89"/>
    <mergeCell ref="AN89:AO89"/>
    <mergeCell ref="AR89:AS89"/>
    <mergeCell ref="AT89:AU89"/>
    <mergeCell ref="AV89:AX89"/>
    <mergeCell ref="AY89:AZ89"/>
    <mergeCell ref="BA89:BB89"/>
    <mergeCell ref="C90:D90"/>
    <mergeCell ref="E90:F90"/>
    <mergeCell ref="G90:H90"/>
    <mergeCell ref="I90:M90"/>
    <mergeCell ref="N90:O90"/>
    <mergeCell ref="P90:Q90"/>
    <mergeCell ref="R90:S90"/>
    <mergeCell ref="AL91:AM91"/>
    <mergeCell ref="AN91:AO91"/>
    <mergeCell ref="AP91:AQ91"/>
    <mergeCell ref="AR91:AS91"/>
    <mergeCell ref="AT91:AU91"/>
    <mergeCell ref="AV91:AX91"/>
    <mergeCell ref="AY91:AZ91"/>
    <mergeCell ref="BA91:BB91"/>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AL92:AM92"/>
    <mergeCell ref="AN92:AO92"/>
    <mergeCell ref="AP92:AQ92"/>
    <mergeCell ref="AR92:AS92"/>
    <mergeCell ref="AT92:AU92"/>
    <mergeCell ref="AV92:AX92"/>
    <mergeCell ref="AY92:AZ92"/>
    <mergeCell ref="BA92:BB92"/>
    <mergeCell ref="T92:U92"/>
    <mergeCell ref="V92:X92"/>
    <mergeCell ref="Y92:Z92"/>
    <mergeCell ref="AB92:AC92"/>
    <mergeCell ref="AD92:AE92"/>
    <mergeCell ref="AF92:AH92"/>
    <mergeCell ref="AI92:AK92"/>
    <mergeCell ref="C92:D92"/>
    <mergeCell ref="E92:F92"/>
    <mergeCell ref="G92:H92"/>
    <mergeCell ref="I92:M92"/>
    <mergeCell ref="N92:O92"/>
    <mergeCell ref="P92:Q92"/>
    <mergeCell ref="R92:S92"/>
    <mergeCell ref="AL95:AM95"/>
    <mergeCell ref="AN95:AO95"/>
    <mergeCell ref="T95:U95"/>
    <mergeCell ref="V95:X95"/>
    <mergeCell ref="Y95:Z95"/>
    <mergeCell ref="AB95:AC95"/>
    <mergeCell ref="AD95:AE95"/>
    <mergeCell ref="AF95:AH95"/>
    <mergeCell ref="AI95:AK95"/>
    <mergeCell ref="AL96:AM96"/>
    <mergeCell ref="AN96:AO96"/>
    <mergeCell ref="T96:U96"/>
    <mergeCell ref="V96:X96"/>
    <mergeCell ref="Y96:Z96"/>
    <mergeCell ref="AB96:AC96"/>
    <mergeCell ref="AD96:AE96"/>
    <mergeCell ref="AF96:AH96"/>
    <mergeCell ref="AI96:AK96"/>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AL93:AM93"/>
    <mergeCell ref="AN93:AO93"/>
    <mergeCell ref="AP93:AQ93"/>
    <mergeCell ref="AR93:AS93"/>
    <mergeCell ref="AT93:AU93"/>
    <mergeCell ref="AV93:AX93"/>
    <mergeCell ref="AY93:AZ93"/>
    <mergeCell ref="BA93:BB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T94:U94"/>
    <mergeCell ref="V94:X94"/>
    <mergeCell ref="Y94:Z94"/>
    <mergeCell ref="AB94:AC94"/>
    <mergeCell ref="AD94:AE94"/>
    <mergeCell ref="AF94:AH94"/>
    <mergeCell ref="AI94:AK94"/>
    <mergeCell ref="AL94:AM94"/>
    <mergeCell ref="AN94:AO94"/>
    <mergeCell ref="AR94:AS94"/>
    <mergeCell ref="AT94:AU94"/>
    <mergeCell ref="AV94:AX94"/>
    <mergeCell ref="AY94:AZ94"/>
    <mergeCell ref="BA94:BB94"/>
    <mergeCell ref="C96:D96"/>
    <mergeCell ref="E96:F96"/>
    <mergeCell ref="G96:H96"/>
    <mergeCell ref="I96:M96"/>
    <mergeCell ref="N96:O96"/>
    <mergeCell ref="P96:Q96"/>
    <mergeCell ref="R96:S96"/>
    <mergeCell ref="AP96:AQ96"/>
    <mergeCell ref="AR96:AS96"/>
    <mergeCell ref="AT96:AU96"/>
    <mergeCell ref="AV96:AX96"/>
    <mergeCell ref="AY96:AZ96"/>
    <mergeCell ref="BA96:BB96"/>
    <mergeCell ref="AP94:AQ94"/>
    <mergeCell ref="AP95:AQ95"/>
    <mergeCell ref="AR95:AS95"/>
    <mergeCell ref="AT95:AU95"/>
    <mergeCell ref="AV95:AX95"/>
    <mergeCell ref="AY95:AZ95"/>
    <mergeCell ref="BA95:BB95"/>
    <mergeCell ref="AL99:AM99"/>
    <mergeCell ref="AN99:AO99"/>
    <mergeCell ref="T99:U99"/>
    <mergeCell ref="V99:X99"/>
    <mergeCell ref="Y99:Z99"/>
    <mergeCell ref="AB99:AC99"/>
    <mergeCell ref="AD99:AE99"/>
    <mergeCell ref="AF99:AH99"/>
    <mergeCell ref="AI99:AK99"/>
    <mergeCell ref="C94:D94"/>
    <mergeCell ref="E94:F94"/>
    <mergeCell ref="G94:H94"/>
    <mergeCell ref="I94:M94"/>
    <mergeCell ref="N94:O94"/>
    <mergeCell ref="P94:Q94"/>
    <mergeCell ref="R94:S94"/>
    <mergeCell ref="C95:D95"/>
    <mergeCell ref="E95:F95"/>
    <mergeCell ref="G95:H95"/>
    <mergeCell ref="I95:M95"/>
    <mergeCell ref="N95:O95"/>
    <mergeCell ref="P95:Q95"/>
    <mergeCell ref="R95:S95"/>
    <mergeCell ref="AL97:AM97"/>
    <mergeCell ref="AN97:AO97"/>
    <mergeCell ref="AP97:AQ97"/>
    <mergeCell ref="AR97:AS97"/>
    <mergeCell ref="AT97:AU97"/>
    <mergeCell ref="AV97:AX97"/>
    <mergeCell ref="AY97:AZ97"/>
    <mergeCell ref="BA97:BB97"/>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P98:AQ98"/>
    <mergeCell ref="AP99:AQ99"/>
    <mergeCell ref="AR99:AS99"/>
    <mergeCell ref="AT99:AU99"/>
    <mergeCell ref="AV99:AX99"/>
    <mergeCell ref="AY99:AZ99"/>
    <mergeCell ref="BA99:BB99"/>
    <mergeCell ref="AL98:AM98"/>
    <mergeCell ref="AN98:AO98"/>
    <mergeCell ref="AR98:AS98"/>
    <mergeCell ref="AT98:AU98"/>
    <mergeCell ref="AV98:AX98"/>
    <mergeCell ref="AY98:AZ98"/>
    <mergeCell ref="BA98:BB98"/>
    <mergeCell ref="C99:D99"/>
    <mergeCell ref="E99:F99"/>
    <mergeCell ref="G99:H99"/>
    <mergeCell ref="I99:M99"/>
    <mergeCell ref="N99:O99"/>
    <mergeCell ref="P99:Q99"/>
    <mergeCell ref="R99:S99"/>
    <mergeCell ref="AL100:AM100"/>
    <mergeCell ref="AN100:AO100"/>
    <mergeCell ref="AP100:AQ100"/>
    <mergeCell ref="AR100:AS100"/>
    <mergeCell ref="AT100:AU100"/>
    <mergeCell ref="AV100:AX100"/>
    <mergeCell ref="AY100:AZ100"/>
    <mergeCell ref="BA100:BB100"/>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AL101:AM101"/>
    <mergeCell ref="AN101:AO101"/>
    <mergeCell ref="AP101:AQ101"/>
    <mergeCell ref="AR101:AS101"/>
    <mergeCell ref="AT101:AU101"/>
    <mergeCell ref="AV101:AX101"/>
    <mergeCell ref="AY101:AZ101"/>
    <mergeCell ref="BA101:BB101"/>
    <mergeCell ref="T101:U101"/>
    <mergeCell ref="V101:X101"/>
    <mergeCell ref="Y101:Z101"/>
    <mergeCell ref="AB101:AC101"/>
    <mergeCell ref="AD101:AE101"/>
    <mergeCell ref="AF101:AH101"/>
    <mergeCell ref="AI101:AK101"/>
    <mergeCell ref="C101:D101"/>
    <mergeCell ref="E101:F101"/>
    <mergeCell ref="G101:H101"/>
    <mergeCell ref="I101:M101"/>
    <mergeCell ref="N101:O101"/>
    <mergeCell ref="P101:Q101"/>
    <mergeCell ref="R101:S101"/>
    <mergeCell ref="AL104:AM104"/>
    <mergeCell ref="AN104:AO104"/>
    <mergeCell ref="T104:U104"/>
    <mergeCell ref="V104:X104"/>
    <mergeCell ref="Y104:Z104"/>
    <mergeCell ref="AB104:AC104"/>
    <mergeCell ref="AD104:AE104"/>
    <mergeCell ref="AF104:AH104"/>
    <mergeCell ref="AI104:AK104"/>
    <mergeCell ref="AL105:AM105"/>
    <mergeCell ref="AN105:AO105"/>
    <mergeCell ref="T105:U105"/>
    <mergeCell ref="V105:X105"/>
    <mergeCell ref="Y105:Z105"/>
    <mergeCell ref="AB105:AC105"/>
    <mergeCell ref="AD105:AE105"/>
    <mergeCell ref="AF105:AH105"/>
    <mergeCell ref="AI105:AK105"/>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AL102:AM102"/>
    <mergeCell ref="AN102:AO102"/>
    <mergeCell ref="AP102:AQ102"/>
    <mergeCell ref="AR102:AS102"/>
    <mergeCell ref="AT102:AU102"/>
    <mergeCell ref="AV102:AX102"/>
    <mergeCell ref="AY102:AZ102"/>
    <mergeCell ref="BA102:BB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T103:U103"/>
    <mergeCell ref="V103:X103"/>
    <mergeCell ref="Y103:Z103"/>
    <mergeCell ref="AB103:AC103"/>
    <mergeCell ref="AD103:AE103"/>
    <mergeCell ref="AF103:AH103"/>
    <mergeCell ref="AI103:AK103"/>
    <mergeCell ref="AL103:AM103"/>
    <mergeCell ref="AN103:AO103"/>
    <mergeCell ref="AR103:AS103"/>
    <mergeCell ref="AT103:AU103"/>
    <mergeCell ref="AV103:AX103"/>
    <mergeCell ref="AY103:AZ103"/>
    <mergeCell ref="BA103:BB103"/>
    <mergeCell ref="C105:D105"/>
    <mergeCell ref="E105:F105"/>
    <mergeCell ref="G105:H105"/>
    <mergeCell ref="I105:M105"/>
    <mergeCell ref="N105:O105"/>
    <mergeCell ref="P105:Q105"/>
    <mergeCell ref="R105:S105"/>
    <mergeCell ref="AP105:AQ105"/>
    <mergeCell ref="AR105:AS105"/>
    <mergeCell ref="AT105:AU105"/>
    <mergeCell ref="AV105:AX105"/>
    <mergeCell ref="AY105:AZ105"/>
    <mergeCell ref="BA105:BB105"/>
    <mergeCell ref="AP103:AQ103"/>
    <mergeCell ref="AP104:AQ104"/>
    <mergeCell ref="AR104:AS104"/>
    <mergeCell ref="AT104:AU104"/>
    <mergeCell ref="AV104:AX104"/>
    <mergeCell ref="AY104:AZ104"/>
    <mergeCell ref="BA104:BB104"/>
    <mergeCell ref="AL108:AM108"/>
    <mergeCell ref="AN108:AO108"/>
    <mergeCell ref="T108:U108"/>
    <mergeCell ref="V108:X108"/>
    <mergeCell ref="Y108:Z108"/>
    <mergeCell ref="AB108:AC108"/>
    <mergeCell ref="AD108:AE108"/>
    <mergeCell ref="AF108:AH108"/>
    <mergeCell ref="AI108:AK108"/>
    <mergeCell ref="C103:D103"/>
    <mergeCell ref="E103:F103"/>
    <mergeCell ref="G103:H103"/>
    <mergeCell ref="I103:M103"/>
    <mergeCell ref="N103:O103"/>
    <mergeCell ref="P103:Q103"/>
    <mergeCell ref="R103:S103"/>
    <mergeCell ref="C104:D104"/>
    <mergeCell ref="E104:F104"/>
    <mergeCell ref="G104:H104"/>
    <mergeCell ref="I104:M104"/>
    <mergeCell ref="N104:O104"/>
    <mergeCell ref="P104:Q104"/>
    <mergeCell ref="R104:S104"/>
    <mergeCell ref="AL106:AM106"/>
    <mergeCell ref="AN106:AO106"/>
    <mergeCell ref="AP106:AQ106"/>
    <mergeCell ref="AR106:AS106"/>
    <mergeCell ref="AT106:AU106"/>
    <mergeCell ref="AV106:AX106"/>
    <mergeCell ref="AY106:AZ106"/>
    <mergeCell ref="BA106:BB106"/>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P107:AQ107"/>
    <mergeCell ref="AP108:AQ108"/>
    <mergeCell ref="AR108:AS108"/>
    <mergeCell ref="AT108:AU108"/>
    <mergeCell ref="AV108:AX108"/>
    <mergeCell ref="AY108:AZ108"/>
    <mergeCell ref="BA108:BB108"/>
    <mergeCell ref="AL107:AM107"/>
    <mergeCell ref="AN107:AO107"/>
    <mergeCell ref="AR107:AS107"/>
    <mergeCell ref="AT107:AU107"/>
    <mergeCell ref="AV107:AX107"/>
    <mergeCell ref="AY107:AZ107"/>
    <mergeCell ref="BA107:BB107"/>
    <mergeCell ref="C108:D108"/>
    <mergeCell ref="E108:F108"/>
    <mergeCell ref="G108:H108"/>
    <mergeCell ref="I108:M108"/>
    <mergeCell ref="N108:O108"/>
    <mergeCell ref="P108:Q108"/>
    <mergeCell ref="R108:S108"/>
    <mergeCell ref="AL109:AM109"/>
    <mergeCell ref="AN109:AO109"/>
    <mergeCell ref="AP109:AQ109"/>
    <mergeCell ref="AR109:AS109"/>
    <mergeCell ref="AT109:AU109"/>
    <mergeCell ref="AV109:AX109"/>
    <mergeCell ref="AY109:AZ109"/>
    <mergeCell ref="BA109:BB109"/>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AL110:AM110"/>
    <mergeCell ref="AN110:AO110"/>
    <mergeCell ref="AP110:AQ110"/>
    <mergeCell ref="AR110:AS110"/>
    <mergeCell ref="AT110:AU110"/>
    <mergeCell ref="AV110:AX110"/>
    <mergeCell ref="AY110:AZ110"/>
    <mergeCell ref="BA110:BB110"/>
    <mergeCell ref="T110:U110"/>
    <mergeCell ref="V110:X110"/>
    <mergeCell ref="Y110:Z110"/>
    <mergeCell ref="AB110:AC110"/>
    <mergeCell ref="AD110:AE110"/>
    <mergeCell ref="AF110:AH110"/>
    <mergeCell ref="AI110:AK110"/>
    <mergeCell ref="C110:D110"/>
    <mergeCell ref="E110:F110"/>
    <mergeCell ref="G110:H110"/>
    <mergeCell ref="I110:M110"/>
    <mergeCell ref="N110:O110"/>
    <mergeCell ref="P110:Q110"/>
    <mergeCell ref="R110:S110"/>
    <mergeCell ref="AL113:AM113"/>
    <mergeCell ref="AN113:AO113"/>
    <mergeCell ref="T113:U113"/>
    <mergeCell ref="V113:X113"/>
    <mergeCell ref="Y113:Z113"/>
    <mergeCell ref="AB113:AC113"/>
    <mergeCell ref="AD113:AE113"/>
    <mergeCell ref="AF113:AH113"/>
    <mergeCell ref="AI113:AK113"/>
    <mergeCell ref="AL114:AM114"/>
    <mergeCell ref="AN114:AO114"/>
    <mergeCell ref="T114:U114"/>
    <mergeCell ref="V114:X114"/>
    <mergeCell ref="Y114:Z114"/>
    <mergeCell ref="AB114:AC114"/>
    <mergeCell ref="AD114:AE114"/>
    <mergeCell ref="AF114:AH114"/>
    <mergeCell ref="AI114:AK114"/>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AL111:AM111"/>
    <mergeCell ref="AN111:AO111"/>
    <mergeCell ref="AP111:AQ111"/>
    <mergeCell ref="AR111:AS111"/>
    <mergeCell ref="AT111:AU111"/>
    <mergeCell ref="AV111:AX111"/>
    <mergeCell ref="AY111:AZ111"/>
    <mergeCell ref="BA111:BB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T112:U112"/>
    <mergeCell ref="V112:X112"/>
    <mergeCell ref="Y112:Z112"/>
    <mergeCell ref="AB112:AC112"/>
    <mergeCell ref="AD112:AE112"/>
    <mergeCell ref="AF112:AH112"/>
    <mergeCell ref="AI112:AK112"/>
    <mergeCell ref="AL112:AM112"/>
    <mergeCell ref="AN112:AO112"/>
    <mergeCell ref="AR112:AS112"/>
    <mergeCell ref="AT112:AU112"/>
    <mergeCell ref="AV112:AX112"/>
    <mergeCell ref="AY112:AZ112"/>
    <mergeCell ref="BA112:BB112"/>
    <mergeCell ref="C114:D114"/>
    <mergeCell ref="E114:F114"/>
    <mergeCell ref="G114:H114"/>
    <mergeCell ref="I114:M114"/>
    <mergeCell ref="N114:O114"/>
    <mergeCell ref="P114:Q114"/>
    <mergeCell ref="R114:S114"/>
    <mergeCell ref="AP114:AQ114"/>
    <mergeCell ref="AR114:AS114"/>
    <mergeCell ref="AT114:AU114"/>
    <mergeCell ref="AV114:AX114"/>
    <mergeCell ref="AY114:AZ114"/>
    <mergeCell ref="BA114:BB114"/>
    <mergeCell ref="AP112:AQ112"/>
    <mergeCell ref="AP113:AQ113"/>
    <mergeCell ref="AR113:AS113"/>
    <mergeCell ref="AT113:AU113"/>
    <mergeCell ref="AV113:AX113"/>
    <mergeCell ref="AY113:AZ113"/>
    <mergeCell ref="BA113:BB113"/>
    <mergeCell ref="AL117:AM117"/>
    <mergeCell ref="AN117:AO117"/>
    <mergeCell ref="T117:U117"/>
    <mergeCell ref="V117:X117"/>
    <mergeCell ref="Y117:Z117"/>
    <mergeCell ref="AB117:AC117"/>
    <mergeCell ref="AD117:AE117"/>
    <mergeCell ref="AF117:AH117"/>
    <mergeCell ref="AI117:AK117"/>
    <mergeCell ref="C112:D112"/>
    <mergeCell ref="E112:F112"/>
    <mergeCell ref="G112:H112"/>
    <mergeCell ref="I112:M112"/>
    <mergeCell ref="N112:O112"/>
    <mergeCell ref="P112:Q112"/>
    <mergeCell ref="R112:S112"/>
    <mergeCell ref="C113:D113"/>
    <mergeCell ref="E113:F113"/>
    <mergeCell ref="G113:H113"/>
    <mergeCell ref="I113:M113"/>
    <mergeCell ref="N113:O113"/>
    <mergeCell ref="P113:Q113"/>
    <mergeCell ref="R113:S113"/>
    <mergeCell ref="AL115:AM115"/>
    <mergeCell ref="AN115:AO115"/>
    <mergeCell ref="AP115:AQ115"/>
    <mergeCell ref="AR115:AS115"/>
    <mergeCell ref="AT115:AU115"/>
    <mergeCell ref="AV115:AX115"/>
    <mergeCell ref="AY115:AZ115"/>
    <mergeCell ref="BA115:BB115"/>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P116:AQ116"/>
    <mergeCell ref="AP117:AQ117"/>
    <mergeCell ref="AR117:AS117"/>
    <mergeCell ref="AT117:AU117"/>
    <mergeCell ref="AV117:AX117"/>
    <mergeCell ref="AY117:AZ117"/>
    <mergeCell ref="BA117:BB117"/>
    <mergeCell ref="AL116:AM116"/>
    <mergeCell ref="AN116:AO116"/>
    <mergeCell ref="AR116:AS116"/>
    <mergeCell ref="AT116:AU116"/>
    <mergeCell ref="AV116:AX116"/>
    <mergeCell ref="AY116:AZ116"/>
    <mergeCell ref="BA116:BB116"/>
    <mergeCell ref="C117:D117"/>
    <mergeCell ref="E117:F117"/>
    <mergeCell ref="G117:H117"/>
    <mergeCell ref="I117:M117"/>
    <mergeCell ref="N117:O117"/>
    <mergeCell ref="P117:Q117"/>
    <mergeCell ref="R117:S117"/>
    <mergeCell ref="AL118:AM118"/>
    <mergeCell ref="AN118:AO118"/>
    <mergeCell ref="AP118:AQ118"/>
    <mergeCell ref="AR118:AS118"/>
    <mergeCell ref="AT118:AU118"/>
    <mergeCell ref="AV118:AX118"/>
    <mergeCell ref="AY118:AZ118"/>
    <mergeCell ref="BA118:BB118"/>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AL119:AM119"/>
    <mergeCell ref="AN119:AO119"/>
    <mergeCell ref="AP119:AQ119"/>
    <mergeCell ref="AR119:AS119"/>
    <mergeCell ref="AT119:AU119"/>
    <mergeCell ref="AV119:AX119"/>
    <mergeCell ref="AY119:AZ119"/>
    <mergeCell ref="BA119:BB119"/>
    <mergeCell ref="T119:U119"/>
    <mergeCell ref="V119:X119"/>
    <mergeCell ref="Y119:Z119"/>
    <mergeCell ref="AB119:AC119"/>
    <mergeCell ref="AD119:AE119"/>
    <mergeCell ref="AF119:AH119"/>
    <mergeCell ref="AI119:AK119"/>
    <mergeCell ref="C119:D119"/>
    <mergeCell ref="E119:F119"/>
    <mergeCell ref="G119:H119"/>
    <mergeCell ref="I119:M119"/>
    <mergeCell ref="N119:O119"/>
    <mergeCell ref="P119:Q119"/>
    <mergeCell ref="R119:S119"/>
    <mergeCell ref="AL122:AM122"/>
    <mergeCell ref="AN122:AO122"/>
    <mergeCell ref="T122:U122"/>
    <mergeCell ref="V122:X122"/>
    <mergeCell ref="Y122:Z122"/>
    <mergeCell ref="AB122:AC122"/>
    <mergeCell ref="AD122:AE122"/>
    <mergeCell ref="AF122:AH122"/>
    <mergeCell ref="AI122:AK122"/>
    <mergeCell ref="AL123:AM123"/>
    <mergeCell ref="AN123:AO123"/>
    <mergeCell ref="T123:U123"/>
    <mergeCell ref="V123:X123"/>
    <mergeCell ref="Y123:Z123"/>
    <mergeCell ref="AB123:AC123"/>
    <mergeCell ref="AD123:AE123"/>
    <mergeCell ref="AF123:AH123"/>
    <mergeCell ref="AI123:AK123"/>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AL120:AM120"/>
    <mergeCell ref="AN120:AO120"/>
    <mergeCell ref="AP120:AQ120"/>
    <mergeCell ref="AR120:AS120"/>
    <mergeCell ref="AT120:AU120"/>
    <mergeCell ref="AV120:AX120"/>
    <mergeCell ref="AY120:AZ120"/>
    <mergeCell ref="BA120:BB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T121:U121"/>
    <mergeCell ref="V121:X121"/>
    <mergeCell ref="Y121:Z121"/>
    <mergeCell ref="AB121:AC121"/>
    <mergeCell ref="AD121:AE121"/>
    <mergeCell ref="AF121:AH121"/>
    <mergeCell ref="AI121:AK121"/>
    <mergeCell ref="AL121:AM121"/>
    <mergeCell ref="AN121:AO121"/>
    <mergeCell ref="AR121:AS121"/>
    <mergeCell ref="AT121:AU121"/>
    <mergeCell ref="AV121:AX121"/>
    <mergeCell ref="AY121:AZ121"/>
    <mergeCell ref="BA121:BB121"/>
    <mergeCell ref="C123:D123"/>
    <mergeCell ref="E123:F123"/>
    <mergeCell ref="G123:H123"/>
    <mergeCell ref="I123:M123"/>
    <mergeCell ref="N123:O123"/>
    <mergeCell ref="P123:Q123"/>
    <mergeCell ref="R123:S123"/>
    <mergeCell ref="AP123:AQ123"/>
    <mergeCell ref="AR123:AS123"/>
    <mergeCell ref="AT123:AU123"/>
    <mergeCell ref="AV123:AX123"/>
    <mergeCell ref="AY123:AZ123"/>
    <mergeCell ref="BA123:BB123"/>
    <mergeCell ref="AP121:AQ121"/>
    <mergeCell ref="AP122:AQ122"/>
    <mergeCell ref="AR122:AS122"/>
    <mergeCell ref="AT122:AU122"/>
    <mergeCell ref="AV122:AX122"/>
    <mergeCell ref="AY122:AZ122"/>
    <mergeCell ref="BA122:BB122"/>
    <mergeCell ref="AL126:AM126"/>
    <mergeCell ref="AN126:AO126"/>
    <mergeCell ref="T126:U126"/>
    <mergeCell ref="V126:X126"/>
    <mergeCell ref="Y126:Z126"/>
    <mergeCell ref="AB126:AC126"/>
    <mergeCell ref="AD126:AE126"/>
    <mergeCell ref="AF126:AH126"/>
    <mergeCell ref="AI126:AK126"/>
    <mergeCell ref="C121:D121"/>
    <mergeCell ref="E121:F121"/>
    <mergeCell ref="G121:H121"/>
    <mergeCell ref="I121:M121"/>
    <mergeCell ref="N121:O121"/>
    <mergeCell ref="P121:Q121"/>
    <mergeCell ref="R121:S121"/>
    <mergeCell ref="C122:D122"/>
    <mergeCell ref="E122:F122"/>
    <mergeCell ref="G122:H122"/>
    <mergeCell ref="I122:M122"/>
    <mergeCell ref="N122:O122"/>
    <mergeCell ref="P122:Q122"/>
    <mergeCell ref="R122:S122"/>
    <mergeCell ref="AL124:AM124"/>
    <mergeCell ref="AN124:AO124"/>
    <mergeCell ref="AP124:AQ124"/>
    <mergeCell ref="AR124:AS124"/>
    <mergeCell ref="AT124:AU124"/>
    <mergeCell ref="AV124:AX124"/>
    <mergeCell ref="AY124:AZ124"/>
    <mergeCell ref="BA124:BB124"/>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P125:AQ125"/>
    <mergeCell ref="AP126:AQ126"/>
    <mergeCell ref="AR126:AS126"/>
    <mergeCell ref="AT126:AU126"/>
    <mergeCell ref="AV126:AX126"/>
    <mergeCell ref="AY126:AZ126"/>
    <mergeCell ref="BA126:BB126"/>
    <mergeCell ref="AL125:AM125"/>
    <mergeCell ref="AN125:AO125"/>
    <mergeCell ref="AR125:AS125"/>
    <mergeCell ref="AT125:AU125"/>
    <mergeCell ref="AV125:AX125"/>
    <mergeCell ref="AY125:AZ125"/>
    <mergeCell ref="BA125:BB125"/>
    <mergeCell ref="C126:D126"/>
    <mergeCell ref="E126:F126"/>
    <mergeCell ref="G126:H126"/>
    <mergeCell ref="I126:M126"/>
    <mergeCell ref="N126:O126"/>
    <mergeCell ref="P126:Q126"/>
    <mergeCell ref="R126:S126"/>
    <mergeCell ref="AL127:AM127"/>
    <mergeCell ref="AN127:AO127"/>
    <mergeCell ref="AP127:AQ127"/>
    <mergeCell ref="AR127:AS127"/>
    <mergeCell ref="AT127:AU127"/>
    <mergeCell ref="AV127:AX127"/>
    <mergeCell ref="AY127:AZ127"/>
    <mergeCell ref="BA127:BB127"/>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AL128:AM128"/>
    <mergeCell ref="AN128:AO128"/>
    <mergeCell ref="AP128:AQ128"/>
    <mergeCell ref="AR128:AS128"/>
    <mergeCell ref="AT128:AU128"/>
    <mergeCell ref="AV128:AX128"/>
    <mergeCell ref="AY128:AZ128"/>
    <mergeCell ref="BA128:BB128"/>
    <mergeCell ref="T128:U128"/>
    <mergeCell ref="V128:X128"/>
    <mergeCell ref="Y128:Z128"/>
    <mergeCell ref="AB128:AC128"/>
    <mergeCell ref="AD128:AE128"/>
    <mergeCell ref="AF128:AH128"/>
    <mergeCell ref="AI128:AK128"/>
    <mergeCell ref="C128:D128"/>
    <mergeCell ref="E128:F128"/>
    <mergeCell ref="G128:H128"/>
    <mergeCell ref="I128:M128"/>
    <mergeCell ref="N128:O128"/>
    <mergeCell ref="P128:Q128"/>
    <mergeCell ref="R128:S128"/>
    <mergeCell ref="AL131:AM131"/>
    <mergeCell ref="AN131:AO131"/>
    <mergeCell ref="T131:U131"/>
    <mergeCell ref="V131:X131"/>
    <mergeCell ref="Y131:Z131"/>
    <mergeCell ref="AB131:AC131"/>
    <mergeCell ref="AD131:AE131"/>
    <mergeCell ref="AF131:AH131"/>
    <mergeCell ref="AI131:AK131"/>
    <mergeCell ref="AL132:AM132"/>
    <mergeCell ref="AN132:AO132"/>
    <mergeCell ref="T132:U132"/>
    <mergeCell ref="V132:X132"/>
    <mergeCell ref="Y132:Z132"/>
    <mergeCell ref="AB132:AC132"/>
    <mergeCell ref="AD132:AE132"/>
    <mergeCell ref="AF132:AH132"/>
    <mergeCell ref="AI132:AK132"/>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AL129:AM129"/>
    <mergeCell ref="AN129:AO129"/>
    <mergeCell ref="AP129:AQ129"/>
    <mergeCell ref="AR129:AS129"/>
    <mergeCell ref="AT129:AU129"/>
    <mergeCell ref="AV129:AX129"/>
    <mergeCell ref="AY129:AZ129"/>
    <mergeCell ref="BA129:BB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T130:U130"/>
    <mergeCell ref="V130:X130"/>
    <mergeCell ref="Y130:Z130"/>
    <mergeCell ref="AB130:AC130"/>
    <mergeCell ref="AD130:AE130"/>
    <mergeCell ref="AF130:AH130"/>
    <mergeCell ref="AI130:AK130"/>
    <mergeCell ref="AL130:AM130"/>
    <mergeCell ref="AN130:AO130"/>
    <mergeCell ref="AR130:AS130"/>
    <mergeCell ref="AT130:AU130"/>
    <mergeCell ref="AV130:AX130"/>
    <mergeCell ref="AY130:AZ130"/>
    <mergeCell ref="BA130:BB130"/>
    <mergeCell ref="C132:D132"/>
    <mergeCell ref="E132:F132"/>
    <mergeCell ref="G132:H132"/>
    <mergeCell ref="I132:M132"/>
    <mergeCell ref="N132:O132"/>
    <mergeCell ref="P132:Q132"/>
    <mergeCell ref="R132:S132"/>
    <mergeCell ref="AP132:AQ132"/>
    <mergeCell ref="AR132:AS132"/>
    <mergeCell ref="AT132:AU132"/>
    <mergeCell ref="AV132:AX132"/>
    <mergeCell ref="AY132:AZ132"/>
    <mergeCell ref="BA132:BB132"/>
    <mergeCell ref="AP130:AQ130"/>
    <mergeCell ref="AP131:AQ131"/>
    <mergeCell ref="AR131:AS131"/>
    <mergeCell ref="AT131:AU131"/>
    <mergeCell ref="AV131:AX131"/>
    <mergeCell ref="AY131:AZ131"/>
    <mergeCell ref="BA131:BB131"/>
    <mergeCell ref="AL135:AM135"/>
    <mergeCell ref="AN135:AO135"/>
    <mergeCell ref="T135:U135"/>
    <mergeCell ref="V135:X135"/>
    <mergeCell ref="Y135:Z135"/>
    <mergeCell ref="AB135:AC135"/>
    <mergeCell ref="AD135:AE135"/>
    <mergeCell ref="AF135:AH135"/>
    <mergeCell ref="AI135:AK135"/>
    <mergeCell ref="C130:D130"/>
    <mergeCell ref="E130:F130"/>
    <mergeCell ref="G130:H130"/>
    <mergeCell ref="I130:M130"/>
    <mergeCell ref="N130:O130"/>
    <mergeCell ref="P130:Q130"/>
    <mergeCell ref="R130:S130"/>
    <mergeCell ref="C131:D131"/>
    <mergeCell ref="E131:F131"/>
    <mergeCell ref="G131:H131"/>
    <mergeCell ref="I131:M131"/>
    <mergeCell ref="N131:O131"/>
    <mergeCell ref="P131:Q131"/>
    <mergeCell ref="R131:S131"/>
    <mergeCell ref="AL133:AM133"/>
    <mergeCell ref="AN133:AO133"/>
    <mergeCell ref="AP133:AQ133"/>
    <mergeCell ref="AR133:AS133"/>
    <mergeCell ref="AT133:AU133"/>
    <mergeCell ref="AV133:AX133"/>
    <mergeCell ref="AY133:AZ133"/>
    <mergeCell ref="BA133:BB133"/>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P134:AQ134"/>
    <mergeCell ref="AP135:AQ135"/>
    <mergeCell ref="AR135:AS135"/>
    <mergeCell ref="AT135:AU135"/>
    <mergeCell ref="AV135:AX135"/>
    <mergeCell ref="AY135:AZ135"/>
    <mergeCell ref="BA135:BB135"/>
    <mergeCell ref="AL134:AM134"/>
    <mergeCell ref="AN134:AO134"/>
    <mergeCell ref="AR134:AS134"/>
    <mergeCell ref="AT134:AU134"/>
    <mergeCell ref="AV134:AX134"/>
    <mergeCell ref="AY134:AZ134"/>
    <mergeCell ref="BA134:BB134"/>
    <mergeCell ref="C135:D135"/>
    <mergeCell ref="E135:F135"/>
    <mergeCell ref="G135:H135"/>
    <mergeCell ref="I135:M135"/>
    <mergeCell ref="N135:O135"/>
    <mergeCell ref="P135:Q135"/>
    <mergeCell ref="R135:S135"/>
    <mergeCell ref="AL136:AM136"/>
    <mergeCell ref="AN136:AO136"/>
    <mergeCell ref="AP136:AQ136"/>
    <mergeCell ref="AR136:AS136"/>
    <mergeCell ref="AT136:AU136"/>
    <mergeCell ref="AV136:AX136"/>
    <mergeCell ref="AY136:AZ136"/>
    <mergeCell ref="BA136:BB136"/>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AL137:AM137"/>
    <mergeCell ref="AN137:AO137"/>
    <mergeCell ref="AP137:AQ137"/>
    <mergeCell ref="AR137:AS137"/>
    <mergeCell ref="AT137:AU137"/>
    <mergeCell ref="AV137:AX137"/>
    <mergeCell ref="AY137:AZ137"/>
    <mergeCell ref="BA137:BB137"/>
    <mergeCell ref="T137:U137"/>
    <mergeCell ref="V137:X137"/>
    <mergeCell ref="Y137:Z137"/>
    <mergeCell ref="AB137:AC137"/>
    <mergeCell ref="AD137:AE137"/>
    <mergeCell ref="AF137:AH137"/>
    <mergeCell ref="AI137:AK137"/>
    <mergeCell ref="C137:D137"/>
    <mergeCell ref="E137:F137"/>
    <mergeCell ref="G137:H137"/>
    <mergeCell ref="I137:M137"/>
    <mergeCell ref="N137:O137"/>
    <mergeCell ref="P137:Q137"/>
    <mergeCell ref="R137:S137"/>
    <mergeCell ref="AL140:AM140"/>
    <mergeCell ref="AN140:AO140"/>
    <mergeCell ref="T140:U140"/>
    <mergeCell ref="V140:X140"/>
    <mergeCell ref="Y140:Z140"/>
    <mergeCell ref="AB140:AC140"/>
    <mergeCell ref="AD140:AE140"/>
    <mergeCell ref="AF140:AH140"/>
    <mergeCell ref="AI140:AK140"/>
    <mergeCell ref="AL141:AM141"/>
    <mergeCell ref="AN141:AO141"/>
    <mergeCell ref="T141:U141"/>
    <mergeCell ref="V141:X141"/>
    <mergeCell ref="Y141:Z141"/>
    <mergeCell ref="AB141:AC141"/>
    <mergeCell ref="AD141:AE141"/>
    <mergeCell ref="AF141:AH141"/>
    <mergeCell ref="AI141:AK141"/>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AL138:AM138"/>
    <mergeCell ref="AN138:AO138"/>
    <mergeCell ref="AP138:AQ138"/>
    <mergeCell ref="AR138:AS138"/>
    <mergeCell ref="AT138:AU138"/>
    <mergeCell ref="AV138:AX138"/>
    <mergeCell ref="AY138:AZ138"/>
    <mergeCell ref="BA138:BB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T139:U139"/>
    <mergeCell ref="V139:X139"/>
    <mergeCell ref="Y139:Z139"/>
    <mergeCell ref="AB139:AC139"/>
    <mergeCell ref="AD139:AE139"/>
    <mergeCell ref="AF139:AH139"/>
    <mergeCell ref="AI139:AK139"/>
    <mergeCell ref="AL139:AM139"/>
    <mergeCell ref="AN139:AO139"/>
    <mergeCell ref="AR139:AS139"/>
    <mergeCell ref="AT139:AU139"/>
    <mergeCell ref="AV139:AX139"/>
    <mergeCell ref="AY139:AZ139"/>
    <mergeCell ref="BA139:BB139"/>
    <mergeCell ref="C141:D141"/>
    <mergeCell ref="E141:F141"/>
    <mergeCell ref="G141:H141"/>
    <mergeCell ref="I141:M141"/>
    <mergeCell ref="N141:O141"/>
    <mergeCell ref="P141:Q141"/>
    <mergeCell ref="R141:S141"/>
    <mergeCell ref="AP141:AQ141"/>
    <mergeCell ref="AR141:AS141"/>
    <mergeCell ref="AT141:AU141"/>
    <mergeCell ref="AV141:AX141"/>
    <mergeCell ref="AY141:AZ141"/>
    <mergeCell ref="BA141:BB141"/>
    <mergeCell ref="AP139:AQ139"/>
    <mergeCell ref="AP140:AQ140"/>
    <mergeCell ref="AR140:AS140"/>
    <mergeCell ref="AT140:AU140"/>
    <mergeCell ref="AV140:AX140"/>
    <mergeCell ref="AY140:AZ140"/>
    <mergeCell ref="BA140:BB140"/>
    <mergeCell ref="AL144:AM144"/>
    <mergeCell ref="AN144:AO144"/>
    <mergeCell ref="T144:U144"/>
    <mergeCell ref="V144:X144"/>
    <mergeCell ref="Y144:Z144"/>
    <mergeCell ref="AB144:AC144"/>
    <mergeCell ref="AD144:AE144"/>
    <mergeCell ref="AF144:AH144"/>
    <mergeCell ref="AI144:AK144"/>
    <mergeCell ref="C139:D139"/>
    <mergeCell ref="E139:F139"/>
    <mergeCell ref="G139:H139"/>
    <mergeCell ref="I139:M139"/>
    <mergeCell ref="N139:O139"/>
    <mergeCell ref="P139:Q139"/>
    <mergeCell ref="R139:S139"/>
    <mergeCell ref="C140:D140"/>
    <mergeCell ref="E140:F140"/>
    <mergeCell ref="G140:H140"/>
    <mergeCell ref="I140:M140"/>
    <mergeCell ref="N140:O140"/>
    <mergeCell ref="P140:Q140"/>
    <mergeCell ref="R140:S140"/>
    <mergeCell ref="AL142:AM142"/>
    <mergeCell ref="AN142:AO142"/>
    <mergeCell ref="AP142:AQ142"/>
    <mergeCell ref="AR142:AS142"/>
    <mergeCell ref="AT142:AU142"/>
    <mergeCell ref="AV142:AX142"/>
    <mergeCell ref="AY142:AZ142"/>
    <mergeCell ref="BA142:BB142"/>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P143:AQ143"/>
    <mergeCell ref="AP144:AQ144"/>
    <mergeCell ref="AR144:AS144"/>
    <mergeCell ref="AT144:AU144"/>
    <mergeCell ref="AV144:AX144"/>
    <mergeCell ref="AY144:AZ144"/>
    <mergeCell ref="BA144:BB144"/>
    <mergeCell ref="AL143:AM143"/>
    <mergeCell ref="AN143:AO143"/>
    <mergeCell ref="AR143:AS143"/>
    <mergeCell ref="AT143:AU143"/>
    <mergeCell ref="AV143:AX143"/>
    <mergeCell ref="AY143:AZ143"/>
    <mergeCell ref="BA143:BB143"/>
    <mergeCell ref="C144:D144"/>
    <mergeCell ref="E144:F144"/>
    <mergeCell ref="G144:H144"/>
    <mergeCell ref="I144:M144"/>
    <mergeCell ref="N144:O144"/>
    <mergeCell ref="P144:Q144"/>
    <mergeCell ref="R144:S144"/>
    <mergeCell ref="AL145:AM145"/>
    <mergeCell ref="AN145:AO145"/>
    <mergeCell ref="AP145:AQ145"/>
    <mergeCell ref="AR145:AS145"/>
    <mergeCell ref="AT145:AU145"/>
    <mergeCell ref="AV145:AX145"/>
    <mergeCell ref="AY145:AZ145"/>
    <mergeCell ref="BA145:BB145"/>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AL146:AM146"/>
    <mergeCell ref="AN146:AO146"/>
    <mergeCell ref="AP146:AQ146"/>
    <mergeCell ref="AR146:AS146"/>
    <mergeCell ref="AT146:AU146"/>
    <mergeCell ref="AV146:AX146"/>
    <mergeCell ref="AY146:AZ146"/>
    <mergeCell ref="BA146:BB146"/>
    <mergeCell ref="T146:U146"/>
    <mergeCell ref="V146:X146"/>
    <mergeCell ref="Y146:Z146"/>
    <mergeCell ref="AB146:AC146"/>
    <mergeCell ref="AD146:AE146"/>
    <mergeCell ref="AF146:AH146"/>
    <mergeCell ref="AI146:AK146"/>
    <mergeCell ref="C146:D146"/>
    <mergeCell ref="E146:F146"/>
    <mergeCell ref="G146:H146"/>
    <mergeCell ref="I146:M146"/>
    <mergeCell ref="N146:O146"/>
    <mergeCell ref="P146:Q146"/>
    <mergeCell ref="R146:S146"/>
    <mergeCell ref="AL149:AM149"/>
    <mergeCell ref="AN149:AO149"/>
    <mergeCell ref="T149:U149"/>
    <mergeCell ref="V149:X149"/>
    <mergeCell ref="Y149:Z149"/>
    <mergeCell ref="AB149:AC149"/>
    <mergeCell ref="AD149:AE149"/>
    <mergeCell ref="AF149:AH149"/>
    <mergeCell ref="AI149:AK149"/>
    <mergeCell ref="AL150:AM150"/>
    <mergeCell ref="AN150:AO150"/>
    <mergeCell ref="T150:U150"/>
    <mergeCell ref="V150:X150"/>
    <mergeCell ref="Y150:Z150"/>
    <mergeCell ref="AB150:AC150"/>
    <mergeCell ref="AD150:AE150"/>
    <mergeCell ref="AF150:AH150"/>
    <mergeCell ref="AI150:AK150"/>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AL147:AM147"/>
    <mergeCell ref="AN147:AO147"/>
    <mergeCell ref="AP147:AQ147"/>
    <mergeCell ref="AR147:AS147"/>
    <mergeCell ref="AT147:AU147"/>
    <mergeCell ref="AV147:AX147"/>
    <mergeCell ref="AY147:AZ147"/>
    <mergeCell ref="BA147:BB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T148:U148"/>
    <mergeCell ref="V148:X148"/>
    <mergeCell ref="Y148:Z148"/>
    <mergeCell ref="AB148:AC148"/>
    <mergeCell ref="AD148:AE148"/>
    <mergeCell ref="AF148:AH148"/>
    <mergeCell ref="AI148:AK148"/>
    <mergeCell ref="AL148:AM148"/>
    <mergeCell ref="AN148:AO148"/>
    <mergeCell ref="AR148:AS148"/>
    <mergeCell ref="AT148:AU148"/>
    <mergeCell ref="AV148:AX148"/>
    <mergeCell ref="AY148:AZ148"/>
    <mergeCell ref="BA148:BB148"/>
    <mergeCell ref="C150:D150"/>
    <mergeCell ref="E150:F150"/>
    <mergeCell ref="G150:H150"/>
    <mergeCell ref="I150:M150"/>
    <mergeCell ref="N150:O150"/>
    <mergeCell ref="P150:Q150"/>
    <mergeCell ref="R150:S150"/>
    <mergeCell ref="AP150:AQ150"/>
    <mergeCell ref="AR150:AS150"/>
    <mergeCell ref="AT150:AU150"/>
    <mergeCell ref="AV150:AX150"/>
    <mergeCell ref="AY150:AZ150"/>
    <mergeCell ref="BA150:BB150"/>
    <mergeCell ref="AP148:AQ148"/>
    <mergeCell ref="AP149:AQ149"/>
    <mergeCell ref="AR149:AS149"/>
    <mergeCell ref="AT149:AU149"/>
    <mergeCell ref="AV149:AX149"/>
    <mergeCell ref="AY149:AZ149"/>
    <mergeCell ref="BA149:BB149"/>
    <mergeCell ref="AL153:AM153"/>
    <mergeCell ref="AN153:AO153"/>
    <mergeCell ref="T153:U153"/>
    <mergeCell ref="V153:X153"/>
    <mergeCell ref="Y153:Z153"/>
    <mergeCell ref="AB153:AC153"/>
    <mergeCell ref="AD153:AE153"/>
    <mergeCell ref="AF153:AH153"/>
    <mergeCell ref="AI153:AK153"/>
    <mergeCell ref="C148:D148"/>
    <mergeCell ref="E148:F148"/>
    <mergeCell ref="G148:H148"/>
    <mergeCell ref="I148:M148"/>
    <mergeCell ref="N148:O148"/>
    <mergeCell ref="P148:Q148"/>
    <mergeCell ref="R148:S148"/>
    <mergeCell ref="C149:D149"/>
    <mergeCell ref="E149:F149"/>
    <mergeCell ref="G149:H149"/>
    <mergeCell ref="I149:M149"/>
    <mergeCell ref="N149:O149"/>
    <mergeCell ref="P149:Q149"/>
    <mergeCell ref="R149:S149"/>
    <mergeCell ref="AL151:AM151"/>
    <mergeCell ref="AN151:AO151"/>
    <mergeCell ref="AP151:AQ151"/>
    <mergeCell ref="AR151:AS151"/>
    <mergeCell ref="AT151:AU151"/>
    <mergeCell ref="AV151:AX151"/>
    <mergeCell ref="AY151:AZ151"/>
    <mergeCell ref="BA151:BB151"/>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P152:AQ152"/>
    <mergeCell ref="AP153:AQ153"/>
    <mergeCell ref="AR153:AS153"/>
    <mergeCell ref="AT153:AU153"/>
    <mergeCell ref="AV153:AX153"/>
    <mergeCell ref="AY153:AZ153"/>
    <mergeCell ref="BA153:BB153"/>
    <mergeCell ref="AL152:AM152"/>
    <mergeCell ref="AN152:AO152"/>
    <mergeCell ref="AR152:AS152"/>
    <mergeCell ref="AT152:AU152"/>
    <mergeCell ref="AV152:AX152"/>
    <mergeCell ref="AY152:AZ152"/>
    <mergeCell ref="BA152:BB152"/>
    <mergeCell ref="C153:D153"/>
    <mergeCell ref="E153:F153"/>
    <mergeCell ref="G153:H153"/>
    <mergeCell ref="I153:M153"/>
    <mergeCell ref="N153:O153"/>
    <mergeCell ref="P153:Q153"/>
    <mergeCell ref="R153:S153"/>
    <mergeCell ref="AL154:AM154"/>
    <mergeCell ref="AN154:AO154"/>
    <mergeCell ref="AP154:AQ154"/>
    <mergeCell ref="AR154:AS154"/>
    <mergeCell ref="AT154:AU154"/>
    <mergeCell ref="AV154:AX154"/>
    <mergeCell ref="AY154:AZ154"/>
    <mergeCell ref="BA154:BB154"/>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AL155:AM155"/>
    <mergeCell ref="AN155:AO155"/>
    <mergeCell ref="AP155:AQ155"/>
    <mergeCell ref="AR155:AS155"/>
    <mergeCell ref="AT155:AU155"/>
    <mergeCell ref="AV155:AX155"/>
    <mergeCell ref="AY155:AZ155"/>
    <mergeCell ref="BA155:BB155"/>
    <mergeCell ref="T155:U155"/>
    <mergeCell ref="V155:X155"/>
    <mergeCell ref="Y155:Z155"/>
    <mergeCell ref="AB155:AC155"/>
    <mergeCell ref="AD155:AE155"/>
    <mergeCell ref="AF155:AH155"/>
    <mergeCell ref="AI155:AK155"/>
    <mergeCell ref="C155:D155"/>
    <mergeCell ref="E155:F155"/>
    <mergeCell ref="G155:H155"/>
    <mergeCell ref="I155:M155"/>
    <mergeCell ref="N155:O155"/>
    <mergeCell ref="P155:Q155"/>
    <mergeCell ref="R155:S155"/>
    <mergeCell ref="AL158:AM158"/>
    <mergeCell ref="AN158:AO158"/>
    <mergeCell ref="T158:U158"/>
    <mergeCell ref="V158:X158"/>
    <mergeCell ref="Y158:Z158"/>
    <mergeCell ref="AB158:AC158"/>
    <mergeCell ref="AD158:AE158"/>
    <mergeCell ref="AF158:AH158"/>
    <mergeCell ref="AI158:AK158"/>
    <mergeCell ref="AL159:AM159"/>
    <mergeCell ref="AN159:AO159"/>
    <mergeCell ref="T159:U159"/>
    <mergeCell ref="V159:X159"/>
    <mergeCell ref="Y159:Z159"/>
    <mergeCell ref="AB159:AC159"/>
    <mergeCell ref="AD159:AE159"/>
    <mergeCell ref="AF159:AH159"/>
    <mergeCell ref="AI159:AK159"/>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AL156:AM156"/>
    <mergeCell ref="AN156:AO156"/>
    <mergeCell ref="AP156:AQ156"/>
    <mergeCell ref="AR156:AS156"/>
    <mergeCell ref="AT156:AU156"/>
    <mergeCell ref="AV156:AX156"/>
    <mergeCell ref="AY156:AZ156"/>
    <mergeCell ref="BA156:BB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T157:U157"/>
    <mergeCell ref="V157:X157"/>
    <mergeCell ref="Y157:Z157"/>
    <mergeCell ref="AB157:AC157"/>
    <mergeCell ref="AD157:AE157"/>
    <mergeCell ref="AF157:AH157"/>
    <mergeCell ref="AI157:AK157"/>
    <mergeCell ref="AL157:AM157"/>
    <mergeCell ref="AN157:AO157"/>
    <mergeCell ref="AR157:AS157"/>
    <mergeCell ref="AT157:AU157"/>
    <mergeCell ref="AV157:AX157"/>
    <mergeCell ref="AY157:AZ157"/>
    <mergeCell ref="BA157:BB157"/>
    <mergeCell ref="C159:D159"/>
    <mergeCell ref="E159:F159"/>
    <mergeCell ref="G159:H159"/>
    <mergeCell ref="I159:M159"/>
    <mergeCell ref="N159:O159"/>
    <mergeCell ref="P159:Q159"/>
    <mergeCell ref="R159:S159"/>
    <mergeCell ref="AP159:AQ159"/>
    <mergeCell ref="AR159:AS159"/>
    <mergeCell ref="AT159:AU159"/>
    <mergeCell ref="AV159:AX159"/>
    <mergeCell ref="AY159:AZ159"/>
    <mergeCell ref="BA159:BB159"/>
    <mergeCell ref="AP157:AQ157"/>
    <mergeCell ref="AP158:AQ158"/>
    <mergeCell ref="AR158:AS158"/>
    <mergeCell ref="AT158:AU158"/>
    <mergeCell ref="AV158:AX158"/>
    <mergeCell ref="AY158:AZ158"/>
    <mergeCell ref="BA158:BB158"/>
    <mergeCell ref="AL162:AM162"/>
    <mergeCell ref="AN162:AO162"/>
    <mergeCell ref="T162:U162"/>
    <mergeCell ref="V162:X162"/>
    <mergeCell ref="Y162:Z162"/>
    <mergeCell ref="AB162:AC162"/>
    <mergeCell ref="AD162:AE162"/>
    <mergeCell ref="AF162:AH162"/>
    <mergeCell ref="AI162:AK162"/>
    <mergeCell ref="C157:D157"/>
    <mergeCell ref="E157:F157"/>
    <mergeCell ref="G157:H157"/>
    <mergeCell ref="I157:M157"/>
    <mergeCell ref="N157:O157"/>
    <mergeCell ref="P157:Q157"/>
    <mergeCell ref="R157:S157"/>
    <mergeCell ref="C158:D158"/>
    <mergeCell ref="E158:F158"/>
    <mergeCell ref="G158:H158"/>
    <mergeCell ref="I158:M158"/>
    <mergeCell ref="N158:O158"/>
    <mergeCell ref="P158:Q158"/>
    <mergeCell ref="R158:S158"/>
    <mergeCell ref="AL160:AM160"/>
    <mergeCell ref="AN160:AO160"/>
    <mergeCell ref="AP160:AQ160"/>
    <mergeCell ref="AR160:AS160"/>
    <mergeCell ref="AT160:AU160"/>
    <mergeCell ref="AV160:AX160"/>
    <mergeCell ref="AY160:AZ160"/>
    <mergeCell ref="BA160:BB160"/>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P161:AQ161"/>
    <mergeCell ref="AP162:AQ162"/>
    <mergeCell ref="AR162:AS162"/>
    <mergeCell ref="AT162:AU162"/>
    <mergeCell ref="AV162:AX162"/>
    <mergeCell ref="AY162:AZ162"/>
    <mergeCell ref="BA162:BB162"/>
    <mergeCell ref="AL161:AM161"/>
    <mergeCell ref="AN161:AO161"/>
    <mergeCell ref="AR161:AS161"/>
    <mergeCell ref="AT161:AU161"/>
    <mergeCell ref="AV161:AX161"/>
    <mergeCell ref="AY161:AZ161"/>
    <mergeCell ref="BA161:BB161"/>
    <mergeCell ref="C162:D162"/>
    <mergeCell ref="E162:F162"/>
    <mergeCell ref="G162:H162"/>
    <mergeCell ref="I162:M162"/>
    <mergeCell ref="N162:O162"/>
    <mergeCell ref="P162:Q162"/>
    <mergeCell ref="R162:S162"/>
    <mergeCell ref="AL163:AM163"/>
    <mergeCell ref="AN163:AO163"/>
    <mergeCell ref="AP163:AQ163"/>
    <mergeCell ref="AR163:AS163"/>
    <mergeCell ref="AT163:AU163"/>
    <mergeCell ref="AV163:AX163"/>
    <mergeCell ref="AY163:AZ163"/>
    <mergeCell ref="BA163:BB163"/>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AL164:AM164"/>
    <mergeCell ref="AN164:AO164"/>
    <mergeCell ref="AP164:AQ164"/>
    <mergeCell ref="AR164:AS164"/>
    <mergeCell ref="AT164:AU164"/>
    <mergeCell ref="AV164:AX164"/>
    <mergeCell ref="AY164:AZ164"/>
    <mergeCell ref="BA164:BB164"/>
    <mergeCell ref="T164:U164"/>
    <mergeCell ref="V164:X164"/>
    <mergeCell ref="Y164:Z164"/>
    <mergeCell ref="AB164:AC164"/>
    <mergeCell ref="AD164:AE164"/>
    <mergeCell ref="AF164:AH164"/>
    <mergeCell ref="AI164:AK164"/>
    <mergeCell ref="C164:D164"/>
    <mergeCell ref="E164:F164"/>
    <mergeCell ref="G164:H164"/>
    <mergeCell ref="I164:M164"/>
    <mergeCell ref="N164:O164"/>
    <mergeCell ref="P164:Q164"/>
    <mergeCell ref="R164:S164"/>
    <mergeCell ref="AL167:AM167"/>
    <mergeCell ref="AN167:AO167"/>
    <mergeCell ref="T167:U167"/>
    <mergeCell ref="V167:X167"/>
    <mergeCell ref="Y167:Z167"/>
    <mergeCell ref="AB167:AC167"/>
    <mergeCell ref="AD167:AE167"/>
    <mergeCell ref="AF167:AH167"/>
    <mergeCell ref="AI167:AK167"/>
    <mergeCell ref="AL168:AM168"/>
    <mergeCell ref="AN168:AO168"/>
    <mergeCell ref="T168:U168"/>
    <mergeCell ref="V168:X168"/>
    <mergeCell ref="Y168:Z168"/>
    <mergeCell ref="AB168:AC168"/>
    <mergeCell ref="AD168:AE168"/>
    <mergeCell ref="AF168:AH168"/>
    <mergeCell ref="AI168:AK168"/>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AL165:AM165"/>
    <mergeCell ref="AN165:AO165"/>
    <mergeCell ref="AP165:AQ165"/>
    <mergeCell ref="AR165:AS165"/>
    <mergeCell ref="AT165:AU165"/>
    <mergeCell ref="AV165:AX165"/>
    <mergeCell ref="AY165:AZ165"/>
    <mergeCell ref="BA165:BB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T166:U166"/>
    <mergeCell ref="V166:X166"/>
    <mergeCell ref="Y166:Z166"/>
    <mergeCell ref="AB166:AC166"/>
    <mergeCell ref="AD166:AE166"/>
    <mergeCell ref="AF166:AH166"/>
    <mergeCell ref="AI166:AK166"/>
    <mergeCell ref="AL166:AM166"/>
    <mergeCell ref="AN166:AO166"/>
    <mergeCell ref="AR166:AS166"/>
    <mergeCell ref="AT166:AU166"/>
    <mergeCell ref="AV166:AX166"/>
    <mergeCell ref="AY166:AZ166"/>
    <mergeCell ref="BA166:BB166"/>
    <mergeCell ref="C168:D168"/>
    <mergeCell ref="E168:F168"/>
    <mergeCell ref="G168:H168"/>
    <mergeCell ref="I168:M168"/>
    <mergeCell ref="N168:O168"/>
    <mergeCell ref="P168:Q168"/>
    <mergeCell ref="R168:S168"/>
    <mergeCell ref="AP168:AQ168"/>
    <mergeCell ref="AR168:AS168"/>
    <mergeCell ref="AT168:AU168"/>
    <mergeCell ref="AV168:AX168"/>
    <mergeCell ref="AY168:AZ168"/>
    <mergeCell ref="BA168:BB168"/>
    <mergeCell ref="AP166:AQ166"/>
    <mergeCell ref="AP167:AQ167"/>
    <mergeCell ref="AR167:AS167"/>
    <mergeCell ref="AT167:AU167"/>
    <mergeCell ref="AV167:AX167"/>
    <mergeCell ref="AY167:AZ167"/>
    <mergeCell ref="BA167:BB167"/>
    <mergeCell ref="AL171:AM171"/>
    <mergeCell ref="AN171:AO171"/>
    <mergeCell ref="T171:U171"/>
    <mergeCell ref="V171:X171"/>
    <mergeCell ref="Y171:Z171"/>
    <mergeCell ref="AB171:AC171"/>
    <mergeCell ref="AD171:AE171"/>
    <mergeCell ref="AF171:AH171"/>
    <mergeCell ref="AI171:AK171"/>
    <mergeCell ref="C166:D166"/>
    <mergeCell ref="E166:F166"/>
    <mergeCell ref="G166:H166"/>
    <mergeCell ref="I166:M166"/>
    <mergeCell ref="N166:O166"/>
    <mergeCell ref="P166:Q166"/>
    <mergeCell ref="R166:S166"/>
    <mergeCell ref="C167:D167"/>
    <mergeCell ref="E167:F167"/>
    <mergeCell ref="G167:H167"/>
    <mergeCell ref="I167:M167"/>
    <mergeCell ref="N167:O167"/>
    <mergeCell ref="P167:Q167"/>
    <mergeCell ref="R167:S167"/>
    <mergeCell ref="AL169:AM169"/>
    <mergeCell ref="AN169:AO169"/>
    <mergeCell ref="AP169:AQ169"/>
    <mergeCell ref="AR169:AS169"/>
    <mergeCell ref="AT169:AU169"/>
    <mergeCell ref="AV169:AX169"/>
    <mergeCell ref="AY169:AZ169"/>
    <mergeCell ref="BA169:BB169"/>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P170:AQ170"/>
    <mergeCell ref="AP171:AQ171"/>
    <mergeCell ref="AR171:AS171"/>
    <mergeCell ref="AT171:AU171"/>
    <mergeCell ref="AV171:AX171"/>
    <mergeCell ref="AY171:AZ171"/>
    <mergeCell ref="BA171:BB171"/>
    <mergeCell ref="AL170:AM170"/>
    <mergeCell ref="AN170:AO170"/>
    <mergeCell ref="AR170:AS170"/>
    <mergeCell ref="AT170:AU170"/>
    <mergeCell ref="AV170:AX170"/>
    <mergeCell ref="AY170:AZ170"/>
    <mergeCell ref="BA170:BB170"/>
    <mergeCell ref="C171:D171"/>
    <mergeCell ref="E171:F171"/>
    <mergeCell ref="G171:H171"/>
    <mergeCell ref="I171:M171"/>
    <mergeCell ref="N171:O171"/>
    <mergeCell ref="P171:Q171"/>
    <mergeCell ref="R171:S171"/>
    <mergeCell ref="AL172:AM172"/>
    <mergeCell ref="AN172:AO172"/>
    <mergeCell ref="AP172:AQ172"/>
    <mergeCell ref="AR172:AS172"/>
    <mergeCell ref="AT172:AU172"/>
    <mergeCell ref="AV172:AX172"/>
    <mergeCell ref="AY172:AZ172"/>
    <mergeCell ref="BA172:BB172"/>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AL173:AM173"/>
    <mergeCell ref="AN173:AO173"/>
    <mergeCell ref="AP173:AQ173"/>
    <mergeCell ref="AR173:AS173"/>
    <mergeCell ref="AT173:AU173"/>
    <mergeCell ref="AV173:AX173"/>
    <mergeCell ref="AY173:AZ173"/>
    <mergeCell ref="BA173:BB173"/>
    <mergeCell ref="T173:U173"/>
    <mergeCell ref="V173:X173"/>
    <mergeCell ref="Y173:Z173"/>
    <mergeCell ref="AB173:AC173"/>
    <mergeCell ref="AD173:AE173"/>
    <mergeCell ref="AF173:AH173"/>
    <mergeCell ref="AI173:AK173"/>
    <mergeCell ref="C173:D173"/>
    <mergeCell ref="E173:F173"/>
    <mergeCell ref="G173:H173"/>
    <mergeCell ref="I173:M173"/>
    <mergeCell ref="N173:O173"/>
    <mergeCell ref="P173:Q173"/>
    <mergeCell ref="R173:S173"/>
    <mergeCell ref="AL176:AM176"/>
    <mergeCell ref="AN176:AO176"/>
    <mergeCell ref="T176:U176"/>
    <mergeCell ref="V176:X176"/>
    <mergeCell ref="Y176:Z176"/>
    <mergeCell ref="AB176:AC176"/>
    <mergeCell ref="AD176:AE176"/>
    <mergeCell ref="AF176:AH176"/>
    <mergeCell ref="AI176:AK176"/>
    <mergeCell ref="AL177:AM177"/>
    <mergeCell ref="AN177:AO177"/>
    <mergeCell ref="T177:U177"/>
    <mergeCell ref="V177:X177"/>
    <mergeCell ref="Y177:Z177"/>
    <mergeCell ref="AB177:AC177"/>
    <mergeCell ref="AD177:AE177"/>
    <mergeCell ref="AF177:AH177"/>
    <mergeCell ref="AI177:AK177"/>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AL174:AM174"/>
    <mergeCell ref="AN174:AO174"/>
    <mergeCell ref="AP174:AQ174"/>
    <mergeCell ref="AR174:AS174"/>
    <mergeCell ref="AT174:AU174"/>
    <mergeCell ref="AV174:AX174"/>
    <mergeCell ref="AY174:AZ174"/>
    <mergeCell ref="BA174:BB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T175:U175"/>
    <mergeCell ref="V175:X175"/>
    <mergeCell ref="Y175:Z175"/>
    <mergeCell ref="AB175:AC175"/>
    <mergeCell ref="AD175:AE175"/>
    <mergeCell ref="AF175:AH175"/>
    <mergeCell ref="AI175:AK175"/>
    <mergeCell ref="AL175:AM175"/>
    <mergeCell ref="AN175:AO175"/>
    <mergeCell ref="AR175:AS175"/>
    <mergeCell ref="AT175:AU175"/>
    <mergeCell ref="AV175:AX175"/>
    <mergeCell ref="AY175:AZ175"/>
    <mergeCell ref="BA175:BB175"/>
    <mergeCell ref="C177:D177"/>
    <mergeCell ref="E177:F177"/>
    <mergeCell ref="G177:H177"/>
    <mergeCell ref="I177:M177"/>
    <mergeCell ref="N177:O177"/>
    <mergeCell ref="P177:Q177"/>
    <mergeCell ref="R177:S177"/>
    <mergeCell ref="AP177:AQ177"/>
    <mergeCell ref="AR177:AS177"/>
    <mergeCell ref="AT177:AU177"/>
    <mergeCell ref="AV177:AX177"/>
    <mergeCell ref="AY177:AZ177"/>
    <mergeCell ref="BA177:BB177"/>
    <mergeCell ref="AP175:AQ175"/>
    <mergeCell ref="AP176:AQ176"/>
    <mergeCell ref="AR176:AS176"/>
    <mergeCell ref="AT176:AU176"/>
    <mergeCell ref="AV176:AX176"/>
    <mergeCell ref="AY176:AZ176"/>
    <mergeCell ref="BA176:BB176"/>
    <mergeCell ref="AL180:AM180"/>
    <mergeCell ref="AN180:AO180"/>
    <mergeCell ref="T180:U180"/>
    <mergeCell ref="V180:X180"/>
    <mergeCell ref="Y180:Z180"/>
    <mergeCell ref="AB180:AC180"/>
    <mergeCell ref="AD180:AE180"/>
    <mergeCell ref="AF180:AH180"/>
    <mergeCell ref="AI180:AK180"/>
    <mergeCell ref="C175:D175"/>
    <mergeCell ref="E175:F175"/>
    <mergeCell ref="G175:H175"/>
    <mergeCell ref="I175:M175"/>
    <mergeCell ref="N175:O175"/>
    <mergeCell ref="P175:Q175"/>
    <mergeCell ref="R175:S175"/>
    <mergeCell ref="C176:D176"/>
    <mergeCell ref="E176:F176"/>
    <mergeCell ref="G176:H176"/>
    <mergeCell ref="I176:M176"/>
    <mergeCell ref="N176:O176"/>
    <mergeCell ref="P176:Q176"/>
    <mergeCell ref="R176:S176"/>
    <mergeCell ref="AL178:AM178"/>
    <mergeCell ref="AN178:AO178"/>
    <mergeCell ref="AP178:AQ178"/>
    <mergeCell ref="AR178:AS178"/>
    <mergeCell ref="AT178:AU178"/>
    <mergeCell ref="AV178:AX178"/>
    <mergeCell ref="AY178:AZ178"/>
    <mergeCell ref="BA178:BB178"/>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P179:AQ179"/>
    <mergeCell ref="AP180:AQ180"/>
    <mergeCell ref="AR180:AS180"/>
    <mergeCell ref="AT180:AU180"/>
    <mergeCell ref="AV180:AX180"/>
    <mergeCell ref="AY180:AZ180"/>
    <mergeCell ref="BA180:BB180"/>
    <mergeCell ref="AL179:AM179"/>
    <mergeCell ref="AN179:AO179"/>
    <mergeCell ref="AR179:AS179"/>
    <mergeCell ref="AT179:AU179"/>
    <mergeCell ref="AV179:AX179"/>
    <mergeCell ref="AY179:AZ179"/>
    <mergeCell ref="BA179:BB179"/>
    <mergeCell ref="C180:D180"/>
    <mergeCell ref="E180:F180"/>
    <mergeCell ref="G180:H180"/>
    <mergeCell ref="I180:M180"/>
    <mergeCell ref="N180:O180"/>
    <mergeCell ref="P180:Q180"/>
    <mergeCell ref="R180:S180"/>
    <mergeCell ref="AL181:AM181"/>
    <mergeCell ref="AN181:AO181"/>
    <mergeCell ref="AP181:AQ181"/>
    <mergeCell ref="AR181:AS181"/>
    <mergeCell ref="AT181:AU181"/>
    <mergeCell ref="AV181:AX181"/>
    <mergeCell ref="AY181:AZ181"/>
    <mergeCell ref="BA181:BB181"/>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AL182:AM182"/>
    <mergeCell ref="AN182:AO182"/>
    <mergeCell ref="AP182:AQ182"/>
    <mergeCell ref="AR182:AS182"/>
    <mergeCell ref="AT182:AU182"/>
    <mergeCell ref="AV182:AX182"/>
    <mergeCell ref="AY182:AZ182"/>
    <mergeCell ref="BA182:BB182"/>
    <mergeCell ref="T182:U182"/>
    <mergeCell ref="V182:X182"/>
    <mergeCell ref="Y182:Z182"/>
    <mergeCell ref="AB182:AC182"/>
    <mergeCell ref="AD182:AE182"/>
    <mergeCell ref="AF182:AH182"/>
    <mergeCell ref="AI182:AK182"/>
    <mergeCell ref="C182:D182"/>
    <mergeCell ref="E182:F182"/>
    <mergeCell ref="G182:H182"/>
    <mergeCell ref="I182:M182"/>
    <mergeCell ref="N182:O182"/>
    <mergeCell ref="P182:Q182"/>
    <mergeCell ref="R182:S182"/>
    <mergeCell ref="AL185:AM185"/>
    <mergeCell ref="AN185:AO185"/>
    <mergeCell ref="T185:U185"/>
    <mergeCell ref="V185:X185"/>
    <mergeCell ref="Y185:Z185"/>
    <mergeCell ref="AB185:AC185"/>
    <mergeCell ref="AD185:AE185"/>
    <mergeCell ref="AF185:AH185"/>
    <mergeCell ref="AI185:AK185"/>
    <mergeCell ref="AL186:AM186"/>
    <mergeCell ref="AN186:AO186"/>
    <mergeCell ref="T186:U186"/>
    <mergeCell ref="V186:X186"/>
    <mergeCell ref="Y186:Z186"/>
    <mergeCell ref="AB186:AC186"/>
    <mergeCell ref="AD186:AE186"/>
    <mergeCell ref="AF186:AH186"/>
    <mergeCell ref="AI186:AK186"/>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AL183:AM183"/>
    <mergeCell ref="AN183:AO183"/>
    <mergeCell ref="AP183:AQ183"/>
    <mergeCell ref="AR183:AS183"/>
    <mergeCell ref="AT183:AU183"/>
    <mergeCell ref="AV183:AX183"/>
    <mergeCell ref="AY183:AZ183"/>
    <mergeCell ref="BA183:BB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T184:U184"/>
    <mergeCell ref="V184:X184"/>
    <mergeCell ref="Y184:Z184"/>
    <mergeCell ref="AB184:AC184"/>
    <mergeCell ref="AD184:AE184"/>
    <mergeCell ref="AF184:AH184"/>
    <mergeCell ref="AI184:AK184"/>
    <mergeCell ref="AL184:AM184"/>
    <mergeCell ref="AN184:AO184"/>
    <mergeCell ref="AR184:AS184"/>
    <mergeCell ref="AT184:AU184"/>
    <mergeCell ref="AV184:AX184"/>
    <mergeCell ref="AY184:AZ184"/>
    <mergeCell ref="BA184:BB184"/>
    <mergeCell ref="C186:D186"/>
    <mergeCell ref="E186:F186"/>
    <mergeCell ref="G186:H186"/>
    <mergeCell ref="I186:M186"/>
    <mergeCell ref="N186:O186"/>
    <mergeCell ref="P186:Q186"/>
    <mergeCell ref="R186:S186"/>
    <mergeCell ref="AP186:AQ186"/>
    <mergeCell ref="AR186:AS186"/>
    <mergeCell ref="AT186:AU186"/>
    <mergeCell ref="AV186:AX186"/>
    <mergeCell ref="AY186:AZ186"/>
    <mergeCell ref="BA186:BB186"/>
    <mergeCell ref="AP184:AQ184"/>
    <mergeCell ref="AP185:AQ185"/>
    <mergeCell ref="AR185:AS185"/>
    <mergeCell ref="AT185:AU185"/>
    <mergeCell ref="AV185:AX185"/>
    <mergeCell ref="AY185:AZ185"/>
    <mergeCell ref="BA185:BB185"/>
    <mergeCell ref="AL189:AM189"/>
    <mergeCell ref="AN189:AO189"/>
    <mergeCell ref="T189:U189"/>
    <mergeCell ref="V189:X189"/>
    <mergeCell ref="Y189:Z189"/>
    <mergeCell ref="AB189:AC189"/>
    <mergeCell ref="AD189:AE189"/>
    <mergeCell ref="AF189:AH189"/>
    <mergeCell ref="AI189:AK189"/>
    <mergeCell ref="C184:D184"/>
    <mergeCell ref="E184:F184"/>
    <mergeCell ref="G184:H184"/>
    <mergeCell ref="I184:M184"/>
    <mergeCell ref="N184:O184"/>
    <mergeCell ref="P184:Q184"/>
    <mergeCell ref="R184:S184"/>
    <mergeCell ref="C185:D185"/>
    <mergeCell ref="E185:F185"/>
    <mergeCell ref="G185:H185"/>
    <mergeCell ref="I185:M185"/>
    <mergeCell ref="N185:O185"/>
    <mergeCell ref="P185:Q185"/>
    <mergeCell ref="R185:S185"/>
    <mergeCell ref="AL187:AM187"/>
    <mergeCell ref="AN187:AO187"/>
    <mergeCell ref="AP187:AQ187"/>
    <mergeCell ref="AR187:AS187"/>
    <mergeCell ref="AT187:AU187"/>
    <mergeCell ref="AV187:AX187"/>
    <mergeCell ref="AY187:AZ187"/>
    <mergeCell ref="BA187:BB187"/>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P188:AQ188"/>
    <mergeCell ref="AP189:AQ189"/>
    <mergeCell ref="AR189:AS189"/>
    <mergeCell ref="AT189:AU189"/>
    <mergeCell ref="AV189:AX189"/>
    <mergeCell ref="AY189:AZ189"/>
    <mergeCell ref="BA189:BB189"/>
    <mergeCell ref="AL188:AM188"/>
    <mergeCell ref="AN188:AO188"/>
    <mergeCell ref="AR188:AS188"/>
    <mergeCell ref="AT188:AU188"/>
    <mergeCell ref="AV188:AX188"/>
    <mergeCell ref="AY188:AZ188"/>
    <mergeCell ref="BA188:BB188"/>
    <mergeCell ref="C189:D189"/>
    <mergeCell ref="E189:F189"/>
    <mergeCell ref="G189:H189"/>
    <mergeCell ref="I189:M189"/>
    <mergeCell ref="N189:O189"/>
    <mergeCell ref="P189:Q189"/>
    <mergeCell ref="R189:S189"/>
    <mergeCell ref="AL190:AM190"/>
    <mergeCell ref="AN190:AO190"/>
    <mergeCell ref="AP190:AQ190"/>
    <mergeCell ref="AR190:AS190"/>
    <mergeCell ref="AT190:AU190"/>
    <mergeCell ref="AV190:AX190"/>
    <mergeCell ref="AY190:AZ190"/>
    <mergeCell ref="BA190:BB190"/>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AL191:AM191"/>
    <mergeCell ref="AN191:AO191"/>
    <mergeCell ref="AP191:AQ191"/>
    <mergeCell ref="AR191:AS191"/>
    <mergeCell ref="AT191:AU191"/>
    <mergeCell ref="AV191:AX191"/>
    <mergeCell ref="AY191:AZ191"/>
    <mergeCell ref="BA191:BB191"/>
    <mergeCell ref="T191:U191"/>
    <mergeCell ref="V191:X191"/>
    <mergeCell ref="Y191:Z191"/>
    <mergeCell ref="AB191:AC191"/>
    <mergeCell ref="AD191:AE191"/>
    <mergeCell ref="AF191:AH191"/>
    <mergeCell ref="AI191:AK191"/>
    <mergeCell ref="C191:D191"/>
    <mergeCell ref="E191:F191"/>
    <mergeCell ref="G191:H191"/>
    <mergeCell ref="I191:M191"/>
    <mergeCell ref="N191:O191"/>
    <mergeCell ref="P191:Q191"/>
    <mergeCell ref="R191:S191"/>
    <mergeCell ref="AL194:AM194"/>
    <mergeCell ref="AN194:AO194"/>
    <mergeCell ref="T194:U194"/>
    <mergeCell ref="V194:X194"/>
    <mergeCell ref="Y194:Z194"/>
    <mergeCell ref="AB194:AC194"/>
    <mergeCell ref="AD194:AE194"/>
    <mergeCell ref="AF194:AH194"/>
    <mergeCell ref="AI194:AK194"/>
    <mergeCell ref="AL195:AM195"/>
    <mergeCell ref="AN195:AO195"/>
    <mergeCell ref="T195:U195"/>
    <mergeCell ref="V195:X195"/>
    <mergeCell ref="Y195:Z195"/>
    <mergeCell ref="AB195:AC195"/>
    <mergeCell ref="AD195:AE195"/>
    <mergeCell ref="AF195:AH195"/>
    <mergeCell ref="AI195:AK195"/>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AL192:AM192"/>
    <mergeCell ref="AN192:AO192"/>
    <mergeCell ref="AP192:AQ192"/>
    <mergeCell ref="AR192:AS192"/>
    <mergeCell ref="AT192:AU192"/>
    <mergeCell ref="AV192:AX192"/>
    <mergeCell ref="AY192:AZ192"/>
    <mergeCell ref="BA192:BB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T193:U193"/>
    <mergeCell ref="V193:X193"/>
    <mergeCell ref="Y193:Z193"/>
    <mergeCell ref="AB193:AC193"/>
    <mergeCell ref="AD193:AE193"/>
    <mergeCell ref="AF193:AH193"/>
    <mergeCell ref="AI193:AK193"/>
    <mergeCell ref="AL193:AM193"/>
    <mergeCell ref="AN193:AO193"/>
    <mergeCell ref="AR193:AS193"/>
    <mergeCell ref="AT193:AU193"/>
    <mergeCell ref="AV193:AX193"/>
    <mergeCell ref="AY193:AZ193"/>
    <mergeCell ref="BA193:BB193"/>
    <mergeCell ref="C195:D195"/>
    <mergeCell ref="E195:F195"/>
    <mergeCell ref="G195:H195"/>
    <mergeCell ref="I195:M195"/>
    <mergeCell ref="N195:O195"/>
    <mergeCell ref="P195:Q195"/>
    <mergeCell ref="R195:S195"/>
    <mergeCell ref="AP195:AQ195"/>
    <mergeCell ref="AR195:AS195"/>
    <mergeCell ref="AT195:AU195"/>
    <mergeCell ref="AV195:AX195"/>
    <mergeCell ref="AY195:AZ195"/>
    <mergeCell ref="BA195:BB195"/>
    <mergeCell ref="AP193:AQ193"/>
    <mergeCell ref="AP194:AQ194"/>
    <mergeCell ref="AR194:AS194"/>
    <mergeCell ref="AT194:AU194"/>
    <mergeCell ref="AV194:AX194"/>
    <mergeCell ref="AY194:AZ194"/>
    <mergeCell ref="BA194:BB194"/>
    <mergeCell ref="AL198:AM198"/>
    <mergeCell ref="AN198:AO198"/>
    <mergeCell ref="T198:U198"/>
    <mergeCell ref="V198:X198"/>
    <mergeCell ref="Y198:Z198"/>
    <mergeCell ref="AB198:AC198"/>
    <mergeCell ref="AD198:AE198"/>
    <mergeCell ref="AF198:AH198"/>
    <mergeCell ref="AI198:AK198"/>
    <mergeCell ref="C193:D193"/>
    <mergeCell ref="E193:F193"/>
    <mergeCell ref="G193:H193"/>
    <mergeCell ref="I193:M193"/>
    <mergeCell ref="N193:O193"/>
    <mergeCell ref="P193:Q193"/>
    <mergeCell ref="R193:S193"/>
    <mergeCell ref="C194:D194"/>
    <mergeCell ref="E194:F194"/>
    <mergeCell ref="G194:H194"/>
    <mergeCell ref="I194:M194"/>
    <mergeCell ref="N194:O194"/>
    <mergeCell ref="P194:Q194"/>
    <mergeCell ref="R194:S194"/>
    <mergeCell ref="AL196:AM196"/>
    <mergeCell ref="AN196:AO196"/>
    <mergeCell ref="AP196:AQ196"/>
    <mergeCell ref="AR196:AS196"/>
    <mergeCell ref="AT196:AU196"/>
    <mergeCell ref="AV196:AX196"/>
    <mergeCell ref="AY196:AZ196"/>
    <mergeCell ref="BA196:BB196"/>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P197:AQ197"/>
    <mergeCell ref="AP198:AQ198"/>
    <mergeCell ref="AR198:AS198"/>
    <mergeCell ref="AT198:AU198"/>
    <mergeCell ref="AV198:AX198"/>
    <mergeCell ref="AY198:AZ198"/>
    <mergeCell ref="BA198:BB198"/>
    <mergeCell ref="AL197:AM197"/>
    <mergeCell ref="AN197:AO197"/>
    <mergeCell ref="AR197:AS197"/>
    <mergeCell ref="AT197:AU197"/>
    <mergeCell ref="AV197:AX197"/>
    <mergeCell ref="AY197:AZ197"/>
    <mergeCell ref="BA197:BB197"/>
    <mergeCell ref="C198:D198"/>
    <mergeCell ref="E198:F198"/>
    <mergeCell ref="G198:H198"/>
    <mergeCell ref="I198:M198"/>
    <mergeCell ref="N198:O198"/>
    <mergeCell ref="P198:Q198"/>
    <mergeCell ref="R198:S198"/>
    <mergeCell ref="AL199:AM199"/>
    <mergeCell ref="AN199:AO199"/>
    <mergeCell ref="AP199:AQ199"/>
    <mergeCell ref="AR199:AS199"/>
    <mergeCell ref="AT199:AU199"/>
    <mergeCell ref="AV199:AX199"/>
    <mergeCell ref="AY199:AZ199"/>
    <mergeCell ref="BA199:BB199"/>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AL200:AM200"/>
    <mergeCell ref="AN200:AO200"/>
    <mergeCell ref="AP200:AQ200"/>
    <mergeCell ref="AR200:AS200"/>
    <mergeCell ref="AT200:AU200"/>
    <mergeCell ref="AV200:AX200"/>
    <mergeCell ref="AY200:AZ200"/>
    <mergeCell ref="BA200:BB200"/>
    <mergeCell ref="T200:U200"/>
    <mergeCell ref="V200:X200"/>
    <mergeCell ref="Y200:Z200"/>
    <mergeCell ref="AB200:AC200"/>
    <mergeCell ref="AD200:AE200"/>
    <mergeCell ref="AF200:AH200"/>
    <mergeCell ref="AI200:AK200"/>
    <mergeCell ref="C200:D200"/>
    <mergeCell ref="E200:F200"/>
    <mergeCell ref="G200:H200"/>
    <mergeCell ref="I200:M200"/>
    <mergeCell ref="N200:O200"/>
    <mergeCell ref="P200:Q200"/>
    <mergeCell ref="R200:S200"/>
    <mergeCell ref="AL203:AM203"/>
    <mergeCell ref="AN203:AO203"/>
    <mergeCell ref="T203:U203"/>
    <mergeCell ref="V203:X203"/>
    <mergeCell ref="Y203:Z203"/>
    <mergeCell ref="AB203:AC203"/>
    <mergeCell ref="AD203:AE203"/>
    <mergeCell ref="AF203:AH203"/>
    <mergeCell ref="AI203:AK203"/>
    <mergeCell ref="AL204:AM204"/>
    <mergeCell ref="AN204:AO204"/>
    <mergeCell ref="T204:U204"/>
    <mergeCell ref="V204:X204"/>
    <mergeCell ref="Y204:Z204"/>
    <mergeCell ref="AB204:AC204"/>
    <mergeCell ref="AD204:AE204"/>
    <mergeCell ref="AF204:AH204"/>
    <mergeCell ref="AI204:AK204"/>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AL201:AM201"/>
    <mergeCell ref="AN201:AO201"/>
    <mergeCell ref="AP201:AQ201"/>
    <mergeCell ref="AR201:AS201"/>
    <mergeCell ref="AT201:AU201"/>
    <mergeCell ref="AV201:AX201"/>
    <mergeCell ref="AY201:AZ201"/>
    <mergeCell ref="BA201:BB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T202:U202"/>
    <mergeCell ref="V202:X202"/>
    <mergeCell ref="Y202:Z202"/>
    <mergeCell ref="AB202:AC202"/>
    <mergeCell ref="AD202:AE202"/>
    <mergeCell ref="AF202:AH202"/>
    <mergeCell ref="AI202:AK202"/>
    <mergeCell ref="AL202:AM202"/>
    <mergeCell ref="AN202:AO202"/>
    <mergeCell ref="AR202:AS202"/>
    <mergeCell ref="AT202:AU202"/>
    <mergeCell ref="AV202:AX202"/>
    <mergeCell ref="AY202:AZ202"/>
    <mergeCell ref="BA202:BB202"/>
    <mergeCell ref="C204:D204"/>
    <mergeCell ref="E204:F204"/>
    <mergeCell ref="G204:H204"/>
    <mergeCell ref="I204:M204"/>
    <mergeCell ref="N204:O204"/>
    <mergeCell ref="P204:Q204"/>
    <mergeCell ref="R204:S204"/>
    <mergeCell ref="AP204:AQ204"/>
    <mergeCell ref="AR204:AS204"/>
    <mergeCell ref="AT204:AU204"/>
    <mergeCell ref="AV204:AX204"/>
    <mergeCell ref="AY204:AZ204"/>
    <mergeCell ref="BA204:BB204"/>
    <mergeCell ref="AP202:AQ202"/>
    <mergeCell ref="AP203:AQ203"/>
    <mergeCell ref="AR203:AS203"/>
    <mergeCell ref="AT203:AU203"/>
    <mergeCell ref="AV203:AX203"/>
    <mergeCell ref="AY203:AZ203"/>
    <mergeCell ref="BA203:BB203"/>
    <mergeCell ref="AL207:AM207"/>
    <mergeCell ref="AN207:AO207"/>
    <mergeCell ref="T207:U207"/>
    <mergeCell ref="V207:X207"/>
    <mergeCell ref="Y207:Z207"/>
    <mergeCell ref="AB207:AC207"/>
    <mergeCell ref="AD207:AE207"/>
    <mergeCell ref="AF207:AH207"/>
    <mergeCell ref="AI207:AK207"/>
    <mergeCell ref="C202:D202"/>
    <mergeCell ref="E202:F202"/>
    <mergeCell ref="G202:H202"/>
    <mergeCell ref="I202:M202"/>
    <mergeCell ref="N202:O202"/>
    <mergeCell ref="P202:Q202"/>
    <mergeCell ref="R202:S202"/>
    <mergeCell ref="C203:D203"/>
    <mergeCell ref="E203:F203"/>
    <mergeCell ref="G203:H203"/>
    <mergeCell ref="I203:M203"/>
    <mergeCell ref="N203:O203"/>
    <mergeCell ref="P203:Q203"/>
    <mergeCell ref="R203:S203"/>
    <mergeCell ref="AL205:AM205"/>
    <mergeCell ref="AN205:AO205"/>
    <mergeCell ref="AP205:AQ205"/>
    <mergeCell ref="AR205:AS205"/>
    <mergeCell ref="AT205:AU205"/>
    <mergeCell ref="AV205:AX205"/>
    <mergeCell ref="AY205:AZ205"/>
    <mergeCell ref="BA205:BB205"/>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P206:AQ206"/>
    <mergeCell ref="AP207:AQ207"/>
    <mergeCell ref="AR207:AS207"/>
    <mergeCell ref="AT207:AU207"/>
    <mergeCell ref="AV207:AX207"/>
    <mergeCell ref="AY207:AZ207"/>
    <mergeCell ref="BA207:BB207"/>
    <mergeCell ref="AL206:AM206"/>
    <mergeCell ref="AN206:AO206"/>
    <mergeCell ref="AR206:AS206"/>
    <mergeCell ref="AT206:AU206"/>
    <mergeCell ref="AV206:AX206"/>
    <mergeCell ref="AY206:AZ206"/>
    <mergeCell ref="BA206:BB206"/>
    <mergeCell ref="C207:D207"/>
    <mergeCell ref="E207:F207"/>
    <mergeCell ref="G207:H207"/>
    <mergeCell ref="I207:M207"/>
    <mergeCell ref="N207:O207"/>
    <mergeCell ref="P207:Q207"/>
    <mergeCell ref="R207:S207"/>
    <mergeCell ref="AL208:AM208"/>
    <mergeCell ref="AN208:AO208"/>
    <mergeCell ref="AP208:AQ208"/>
    <mergeCell ref="AR208:AS208"/>
    <mergeCell ref="AT208:AU208"/>
    <mergeCell ref="AV208:AX208"/>
    <mergeCell ref="AY208:AZ208"/>
    <mergeCell ref="BA208:BB208"/>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AL209:AM209"/>
    <mergeCell ref="AN209:AO209"/>
    <mergeCell ref="AP209:AQ209"/>
    <mergeCell ref="AR209:AS209"/>
    <mergeCell ref="AT209:AU209"/>
    <mergeCell ref="AV209:AX209"/>
    <mergeCell ref="AY209:AZ209"/>
    <mergeCell ref="BA209:BB209"/>
    <mergeCell ref="T209:U209"/>
    <mergeCell ref="V209:X209"/>
    <mergeCell ref="Y209:Z209"/>
    <mergeCell ref="AB209:AC209"/>
    <mergeCell ref="AD209:AE209"/>
    <mergeCell ref="AF209:AH209"/>
    <mergeCell ref="AI209:AK209"/>
    <mergeCell ref="C209:D209"/>
    <mergeCell ref="E209:F209"/>
    <mergeCell ref="G209:H209"/>
    <mergeCell ref="I209:M209"/>
    <mergeCell ref="N209:O209"/>
    <mergeCell ref="P209:Q209"/>
    <mergeCell ref="R209:S209"/>
    <mergeCell ref="AL212:AM212"/>
    <mergeCell ref="AN212:AO212"/>
    <mergeCell ref="T212:U212"/>
    <mergeCell ref="V212:X212"/>
    <mergeCell ref="Y212:Z212"/>
    <mergeCell ref="AB212:AC212"/>
    <mergeCell ref="AD212:AE212"/>
    <mergeCell ref="AF212:AH212"/>
    <mergeCell ref="AI212:AK212"/>
    <mergeCell ref="AL213:AM213"/>
    <mergeCell ref="AN213:AO213"/>
    <mergeCell ref="T213:U213"/>
    <mergeCell ref="V213:X213"/>
    <mergeCell ref="Y213:Z213"/>
    <mergeCell ref="AB213:AC213"/>
    <mergeCell ref="AD213:AE213"/>
    <mergeCell ref="AF213:AH213"/>
    <mergeCell ref="AI213:AK213"/>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AL210:AM210"/>
    <mergeCell ref="AN210:AO210"/>
    <mergeCell ref="AP210:AQ210"/>
    <mergeCell ref="AR210:AS210"/>
    <mergeCell ref="AT210:AU210"/>
    <mergeCell ref="AV210:AX210"/>
    <mergeCell ref="AY210:AZ210"/>
    <mergeCell ref="BA210:BB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T211:U211"/>
    <mergeCell ref="V211:X211"/>
    <mergeCell ref="Y211:Z211"/>
    <mergeCell ref="AB211:AC211"/>
    <mergeCell ref="AD211:AE211"/>
    <mergeCell ref="AF211:AH211"/>
    <mergeCell ref="AI211:AK211"/>
    <mergeCell ref="AL211:AM211"/>
    <mergeCell ref="AN211:AO211"/>
    <mergeCell ref="AR211:AS211"/>
    <mergeCell ref="AT211:AU211"/>
    <mergeCell ref="AV211:AX211"/>
    <mergeCell ref="AY211:AZ211"/>
    <mergeCell ref="BA211:BB211"/>
    <mergeCell ref="C213:D213"/>
    <mergeCell ref="E213:F213"/>
    <mergeCell ref="G213:H213"/>
    <mergeCell ref="I213:M213"/>
    <mergeCell ref="N213:O213"/>
    <mergeCell ref="P213:Q213"/>
    <mergeCell ref="R213:S213"/>
    <mergeCell ref="AP213:AQ213"/>
    <mergeCell ref="AR213:AS213"/>
    <mergeCell ref="AT213:AU213"/>
    <mergeCell ref="AV213:AX213"/>
    <mergeCell ref="AY213:AZ213"/>
    <mergeCell ref="BA213:BB213"/>
    <mergeCell ref="AP211:AQ211"/>
    <mergeCell ref="AP212:AQ212"/>
    <mergeCell ref="AR212:AS212"/>
    <mergeCell ref="AT212:AU212"/>
    <mergeCell ref="AV212:AX212"/>
    <mergeCell ref="AY212:AZ212"/>
    <mergeCell ref="BA212:BB212"/>
    <mergeCell ref="AL216:AM216"/>
    <mergeCell ref="AN216:AO216"/>
    <mergeCell ref="T216:U216"/>
    <mergeCell ref="V216:X216"/>
    <mergeCell ref="Y216:Z216"/>
    <mergeCell ref="AB216:AC216"/>
    <mergeCell ref="AD216:AE216"/>
    <mergeCell ref="AF216:AH216"/>
    <mergeCell ref="AI216:AK216"/>
    <mergeCell ref="C211:D211"/>
    <mergeCell ref="E211:F211"/>
    <mergeCell ref="G211:H211"/>
    <mergeCell ref="I211:M211"/>
    <mergeCell ref="N211:O211"/>
    <mergeCell ref="P211:Q211"/>
    <mergeCell ref="R211:S211"/>
    <mergeCell ref="C212:D212"/>
    <mergeCell ref="E212:F212"/>
    <mergeCell ref="G212:H212"/>
    <mergeCell ref="I212:M212"/>
    <mergeCell ref="N212:O212"/>
    <mergeCell ref="P212:Q212"/>
    <mergeCell ref="R212:S212"/>
    <mergeCell ref="AL214:AM214"/>
    <mergeCell ref="AN214:AO214"/>
    <mergeCell ref="AP214:AQ214"/>
    <mergeCell ref="AR214:AS214"/>
    <mergeCell ref="AT214:AU214"/>
    <mergeCell ref="AV214:AX214"/>
    <mergeCell ref="AY214:AZ214"/>
    <mergeCell ref="BA214:BB214"/>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P215:AQ215"/>
    <mergeCell ref="AP216:AQ216"/>
    <mergeCell ref="AR216:AS216"/>
    <mergeCell ref="AT216:AU216"/>
    <mergeCell ref="AV216:AX216"/>
    <mergeCell ref="AY216:AZ216"/>
    <mergeCell ref="BA216:BB216"/>
    <mergeCell ref="AL215:AM215"/>
    <mergeCell ref="AN215:AO215"/>
    <mergeCell ref="AR215:AS215"/>
    <mergeCell ref="AT215:AU215"/>
    <mergeCell ref="AV215:AX215"/>
    <mergeCell ref="AY215:AZ215"/>
    <mergeCell ref="BA215:BB215"/>
    <mergeCell ref="C216:D216"/>
    <mergeCell ref="E216:F216"/>
    <mergeCell ref="G216:H216"/>
    <mergeCell ref="I216:M216"/>
    <mergeCell ref="N216:O216"/>
    <mergeCell ref="P216:Q216"/>
    <mergeCell ref="R216:S216"/>
    <mergeCell ref="AL217:AM217"/>
    <mergeCell ref="AN217:AO217"/>
    <mergeCell ref="AP217:AQ217"/>
    <mergeCell ref="AR217:AS217"/>
    <mergeCell ref="AT217:AU217"/>
    <mergeCell ref="AV217:AX217"/>
    <mergeCell ref="AY217:AZ217"/>
    <mergeCell ref="BA217:BB217"/>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AL218:AM218"/>
    <mergeCell ref="AN218:AO218"/>
    <mergeCell ref="AP218:AQ218"/>
    <mergeCell ref="AR218:AS218"/>
    <mergeCell ref="AT218:AU218"/>
    <mergeCell ref="AV218:AX218"/>
    <mergeCell ref="AY218:AZ218"/>
    <mergeCell ref="BA218:BB218"/>
    <mergeCell ref="T218:U218"/>
    <mergeCell ref="V218:X218"/>
    <mergeCell ref="Y218:Z218"/>
    <mergeCell ref="AB218:AC218"/>
    <mergeCell ref="AD218:AE218"/>
    <mergeCell ref="AF218:AH218"/>
    <mergeCell ref="AI218:AK218"/>
    <mergeCell ref="C218:D218"/>
    <mergeCell ref="E218:F218"/>
    <mergeCell ref="G218:H218"/>
    <mergeCell ref="I218:M218"/>
    <mergeCell ref="N218:O218"/>
    <mergeCell ref="P218:Q218"/>
    <mergeCell ref="R218:S218"/>
    <mergeCell ref="AL221:AM221"/>
    <mergeCell ref="AN221:AO221"/>
    <mergeCell ref="T221:U221"/>
    <mergeCell ref="V221:X221"/>
    <mergeCell ref="Y221:Z221"/>
    <mergeCell ref="AB221:AC221"/>
    <mergeCell ref="AD221:AE221"/>
    <mergeCell ref="AF221:AH221"/>
    <mergeCell ref="AI221:AK221"/>
    <mergeCell ref="AL222:AM222"/>
    <mergeCell ref="AN222:AO222"/>
    <mergeCell ref="T222:U222"/>
    <mergeCell ref="V222:X222"/>
    <mergeCell ref="Y222:Z222"/>
    <mergeCell ref="AB222:AC222"/>
    <mergeCell ref="AD222:AE222"/>
    <mergeCell ref="AF222:AH222"/>
    <mergeCell ref="AI222:AK222"/>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AL219:AM219"/>
    <mergeCell ref="AN219:AO219"/>
    <mergeCell ref="AP219:AQ219"/>
    <mergeCell ref="AR219:AS219"/>
    <mergeCell ref="AT219:AU219"/>
    <mergeCell ref="AV219:AX219"/>
    <mergeCell ref="AY219:AZ219"/>
    <mergeCell ref="BA219:BB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T220:U220"/>
    <mergeCell ref="V220:X220"/>
    <mergeCell ref="Y220:Z220"/>
    <mergeCell ref="AB220:AC220"/>
    <mergeCell ref="AD220:AE220"/>
    <mergeCell ref="AF220:AH220"/>
    <mergeCell ref="AI220:AK220"/>
    <mergeCell ref="AL220:AM220"/>
    <mergeCell ref="AN220:AO220"/>
    <mergeCell ref="AR220:AS220"/>
    <mergeCell ref="AT220:AU220"/>
    <mergeCell ref="AV220:AX220"/>
    <mergeCell ref="AY220:AZ220"/>
    <mergeCell ref="BA220:BB220"/>
    <mergeCell ref="C222:D222"/>
    <mergeCell ref="E222:F222"/>
    <mergeCell ref="G222:H222"/>
    <mergeCell ref="I222:M222"/>
    <mergeCell ref="N222:O222"/>
    <mergeCell ref="P222:Q222"/>
    <mergeCell ref="R222:S222"/>
    <mergeCell ref="AP222:AQ222"/>
    <mergeCell ref="AR222:AS222"/>
    <mergeCell ref="AT222:AU222"/>
    <mergeCell ref="AV222:AX222"/>
    <mergeCell ref="AY222:AZ222"/>
    <mergeCell ref="BA222:BB222"/>
    <mergeCell ref="AP220:AQ220"/>
    <mergeCell ref="AP221:AQ221"/>
    <mergeCell ref="AR221:AS221"/>
    <mergeCell ref="AT221:AU221"/>
    <mergeCell ref="AV221:AX221"/>
    <mergeCell ref="AY221:AZ221"/>
    <mergeCell ref="BA221:BB221"/>
    <mergeCell ref="AL225:AM225"/>
    <mergeCell ref="AN225:AO225"/>
    <mergeCell ref="T225:U225"/>
    <mergeCell ref="V225:X225"/>
    <mergeCell ref="Y225:Z225"/>
    <mergeCell ref="AB225:AC225"/>
    <mergeCell ref="AD225:AE225"/>
    <mergeCell ref="AF225:AH225"/>
    <mergeCell ref="AI225:AK225"/>
    <mergeCell ref="C220:D220"/>
    <mergeCell ref="E220:F220"/>
    <mergeCell ref="G220:H220"/>
    <mergeCell ref="I220:M220"/>
    <mergeCell ref="N220:O220"/>
    <mergeCell ref="P220:Q220"/>
    <mergeCell ref="R220:S220"/>
    <mergeCell ref="C221:D221"/>
    <mergeCell ref="E221:F221"/>
    <mergeCell ref="G221:H221"/>
    <mergeCell ref="I221:M221"/>
    <mergeCell ref="N221:O221"/>
    <mergeCell ref="P221:Q221"/>
    <mergeCell ref="R221:S221"/>
    <mergeCell ref="AL223:AM223"/>
    <mergeCell ref="AN223:AO223"/>
    <mergeCell ref="AP223:AQ223"/>
    <mergeCell ref="AR223:AS223"/>
    <mergeCell ref="AT223:AU223"/>
    <mergeCell ref="AV223:AX223"/>
    <mergeCell ref="AY223:AZ223"/>
    <mergeCell ref="BA223:BB223"/>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P224:AQ224"/>
    <mergeCell ref="AP225:AQ225"/>
    <mergeCell ref="AR225:AS225"/>
    <mergeCell ref="AT225:AU225"/>
    <mergeCell ref="AV225:AX225"/>
    <mergeCell ref="AY225:AZ225"/>
    <mergeCell ref="BA225:BB225"/>
    <mergeCell ref="AL224:AM224"/>
    <mergeCell ref="AN224:AO224"/>
    <mergeCell ref="AR224:AS224"/>
    <mergeCell ref="AT224:AU224"/>
    <mergeCell ref="AV224:AX224"/>
    <mergeCell ref="AY224:AZ224"/>
    <mergeCell ref="BA224:BB224"/>
    <mergeCell ref="C225:D225"/>
    <mergeCell ref="E225:F225"/>
    <mergeCell ref="G225:H225"/>
    <mergeCell ref="I225:M225"/>
    <mergeCell ref="N225:O225"/>
    <mergeCell ref="P225:Q225"/>
    <mergeCell ref="R225:S225"/>
    <mergeCell ref="AL226:AM226"/>
    <mergeCell ref="AN226:AO226"/>
    <mergeCell ref="AP226:AQ226"/>
    <mergeCell ref="AR226:AS226"/>
    <mergeCell ref="AT226:AU226"/>
    <mergeCell ref="AV226:AX226"/>
    <mergeCell ref="AY226:AZ226"/>
    <mergeCell ref="BA226:BB226"/>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AL227:AM227"/>
    <mergeCell ref="AN227:AO227"/>
    <mergeCell ref="AP227:AQ227"/>
    <mergeCell ref="AR227:AS227"/>
    <mergeCell ref="AT227:AU227"/>
    <mergeCell ref="AV227:AX227"/>
    <mergeCell ref="AY227:AZ227"/>
    <mergeCell ref="BA227:BB227"/>
    <mergeCell ref="T227:U227"/>
    <mergeCell ref="V227:X227"/>
    <mergeCell ref="Y227:Z227"/>
    <mergeCell ref="AB227:AC227"/>
    <mergeCell ref="AD227:AE227"/>
    <mergeCell ref="AF227:AH227"/>
    <mergeCell ref="AI227:AK227"/>
    <mergeCell ref="C227:D227"/>
    <mergeCell ref="E227:F227"/>
    <mergeCell ref="G227:H227"/>
    <mergeCell ref="I227:M227"/>
    <mergeCell ref="N227:O227"/>
    <mergeCell ref="P227:Q227"/>
    <mergeCell ref="R227:S227"/>
    <mergeCell ref="AL230:AM230"/>
    <mergeCell ref="AN230:AO230"/>
    <mergeCell ref="T230:U230"/>
    <mergeCell ref="V230:X230"/>
    <mergeCell ref="Y230:Z230"/>
    <mergeCell ref="AB230:AC230"/>
    <mergeCell ref="AD230:AE230"/>
    <mergeCell ref="AF230:AH230"/>
    <mergeCell ref="AI230:AK230"/>
    <mergeCell ref="AL231:AM231"/>
    <mergeCell ref="AN231:AO231"/>
    <mergeCell ref="T231:U231"/>
    <mergeCell ref="V231:X231"/>
    <mergeCell ref="Y231:Z231"/>
    <mergeCell ref="AB231:AC231"/>
    <mergeCell ref="AD231:AE231"/>
    <mergeCell ref="AF231:AH231"/>
    <mergeCell ref="AI231:AK231"/>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AL228:AM228"/>
    <mergeCell ref="AN228:AO228"/>
    <mergeCell ref="AP228:AQ228"/>
    <mergeCell ref="AR228:AS228"/>
    <mergeCell ref="AT228:AU228"/>
    <mergeCell ref="AV228:AX228"/>
    <mergeCell ref="AY228:AZ228"/>
    <mergeCell ref="BA228:BB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T229:U229"/>
    <mergeCell ref="V229:X229"/>
    <mergeCell ref="Y229:Z229"/>
    <mergeCell ref="AB229:AC229"/>
    <mergeCell ref="AD229:AE229"/>
    <mergeCell ref="AF229:AH229"/>
    <mergeCell ref="AI229:AK229"/>
    <mergeCell ref="AL229:AM229"/>
    <mergeCell ref="AN229:AO229"/>
    <mergeCell ref="AR229:AS229"/>
    <mergeCell ref="AT229:AU229"/>
    <mergeCell ref="AV229:AX229"/>
    <mergeCell ref="AY229:AZ229"/>
    <mergeCell ref="BA229:BB229"/>
    <mergeCell ref="C231:D231"/>
    <mergeCell ref="E231:F231"/>
    <mergeCell ref="G231:H231"/>
    <mergeCell ref="I231:M231"/>
    <mergeCell ref="N231:O231"/>
    <mergeCell ref="P231:Q231"/>
    <mergeCell ref="R231:S231"/>
    <mergeCell ref="AP231:AQ231"/>
    <mergeCell ref="AR231:AS231"/>
    <mergeCell ref="AT231:AU231"/>
    <mergeCell ref="AV231:AX231"/>
    <mergeCell ref="AY231:AZ231"/>
    <mergeCell ref="BA231:BB231"/>
    <mergeCell ref="AP229:AQ229"/>
    <mergeCell ref="AP230:AQ230"/>
    <mergeCell ref="AR230:AS230"/>
    <mergeCell ref="AT230:AU230"/>
    <mergeCell ref="AV230:AX230"/>
    <mergeCell ref="AY230:AZ230"/>
    <mergeCell ref="BA230:BB230"/>
    <mergeCell ref="AL234:AM234"/>
    <mergeCell ref="AN234:AO234"/>
    <mergeCell ref="T234:U234"/>
    <mergeCell ref="V234:X234"/>
    <mergeCell ref="Y234:Z234"/>
    <mergeCell ref="AB234:AC234"/>
    <mergeCell ref="AD234:AE234"/>
    <mergeCell ref="AF234:AH234"/>
    <mergeCell ref="AI234:AK234"/>
    <mergeCell ref="C229:D229"/>
    <mergeCell ref="E229:F229"/>
    <mergeCell ref="G229:H229"/>
    <mergeCell ref="I229:M229"/>
    <mergeCell ref="N229:O229"/>
    <mergeCell ref="P229:Q229"/>
    <mergeCell ref="R229:S229"/>
    <mergeCell ref="C230:D230"/>
    <mergeCell ref="E230:F230"/>
    <mergeCell ref="G230:H230"/>
    <mergeCell ref="I230:M230"/>
    <mergeCell ref="N230:O230"/>
    <mergeCell ref="P230:Q230"/>
    <mergeCell ref="R230:S230"/>
    <mergeCell ref="AL232:AM232"/>
    <mergeCell ref="AN232:AO232"/>
    <mergeCell ref="AP232:AQ232"/>
    <mergeCell ref="AR232:AS232"/>
    <mergeCell ref="AT232:AU232"/>
    <mergeCell ref="AV232:AX232"/>
    <mergeCell ref="AY232:AZ232"/>
    <mergeCell ref="BA232:BB232"/>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P233:AQ233"/>
    <mergeCell ref="AP234:AQ234"/>
    <mergeCell ref="AR234:AS234"/>
    <mergeCell ref="AT234:AU234"/>
    <mergeCell ref="AV234:AX234"/>
    <mergeCell ref="AY234:AZ234"/>
    <mergeCell ref="BA234:BB234"/>
    <mergeCell ref="AL233:AM233"/>
    <mergeCell ref="AN233:AO233"/>
    <mergeCell ref="AR233:AS233"/>
    <mergeCell ref="AT233:AU233"/>
    <mergeCell ref="AV233:AX233"/>
    <mergeCell ref="AY233:AZ233"/>
    <mergeCell ref="BA233:BB233"/>
    <mergeCell ref="C234:D234"/>
    <mergeCell ref="E234:F234"/>
    <mergeCell ref="G234:H234"/>
    <mergeCell ref="I234:M234"/>
    <mergeCell ref="N234:O234"/>
    <mergeCell ref="P234:Q234"/>
    <mergeCell ref="R234:S234"/>
    <mergeCell ref="AL235:AM235"/>
    <mergeCell ref="AN235:AO235"/>
    <mergeCell ref="AP235:AQ235"/>
    <mergeCell ref="AR235:AS235"/>
    <mergeCell ref="AT235:AU235"/>
    <mergeCell ref="AV235:AX235"/>
    <mergeCell ref="AY235:AZ235"/>
    <mergeCell ref="BA235:BB235"/>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AL236:AM236"/>
    <mergeCell ref="AN236:AO236"/>
    <mergeCell ref="AP236:AQ236"/>
    <mergeCell ref="AR236:AS236"/>
    <mergeCell ref="AT236:AU236"/>
    <mergeCell ref="AV236:AX236"/>
    <mergeCell ref="AY236:AZ236"/>
    <mergeCell ref="BA236:BB236"/>
    <mergeCell ref="T236:U236"/>
    <mergeCell ref="V236:X236"/>
    <mergeCell ref="Y236:Z236"/>
    <mergeCell ref="AB236:AC236"/>
    <mergeCell ref="AD236:AE236"/>
    <mergeCell ref="AF236:AH236"/>
    <mergeCell ref="AI236:AK236"/>
    <mergeCell ref="C236:D236"/>
    <mergeCell ref="E236:F236"/>
    <mergeCell ref="G236:H236"/>
    <mergeCell ref="I236:M236"/>
    <mergeCell ref="N236:O236"/>
    <mergeCell ref="P236:Q236"/>
    <mergeCell ref="R236:S236"/>
    <mergeCell ref="AL239:AM239"/>
    <mergeCell ref="AN239:AO239"/>
    <mergeCell ref="T239:U239"/>
    <mergeCell ref="V239:X239"/>
    <mergeCell ref="Y239:Z239"/>
    <mergeCell ref="AB239:AC239"/>
    <mergeCell ref="AD239:AE239"/>
    <mergeCell ref="AF239:AH239"/>
    <mergeCell ref="AI239:AK239"/>
    <mergeCell ref="AL240:AM240"/>
    <mergeCell ref="AN240:AO240"/>
    <mergeCell ref="T240:U240"/>
    <mergeCell ref="V240:X240"/>
    <mergeCell ref="Y240:Z240"/>
    <mergeCell ref="AB240:AC240"/>
    <mergeCell ref="AD240:AE240"/>
    <mergeCell ref="AF240:AH240"/>
    <mergeCell ref="AI240:AK240"/>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AL237:AM237"/>
    <mergeCell ref="AN237:AO237"/>
    <mergeCell ref="AP237:AQ237"/>
    <mergeCell ref="AR237:AS237"/>
    <mergeCell ref="AT237:AU237"/>
    <mergeCell ref="AV237:AX237"/>
    <mergeCell ref="AY237:AZ237"/>
    <mergeCell ref="BA237:BB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T238:U238"/>
    <mergeCell ref="V238:X238"/>
    <mergeCell ref="Y238:Z238"/>
    <mergeCell ref="AB238:AC238"/>
    <mergeCell ref="AD238:AE238"/>
    <mergeCell ref="AF238:AH238"/>
    <mergeCell ref="AI238:AK238"/>
    <mergeCell ref="AL238:AM238"/>
    <mergeCell ref="AN238:AO238"/>
    <mergeCell ref="AR238:AS238"/>
    <mergeCell ref="AT238:AU238"/>
    <mergeCell ref="AV238:AX238"/>
    <mergeCell ref="AY238:AZ238"/>
    <mergeCell ref="BA238:BB238"/>
    <mergeCell ref="C240:D240"/>
    <mergeCell ref="E240:F240"/>
    <mergeCell ref="G240:H240"/>
    <mergeCell ref="I240:M240"/>
    <mergeCell ref="N240:O240"/>
    <mergeCell ref="P240:Q240"/>
    <mergeCell ref="R240:S240"/>
    <mergeCell ref="AP240:AQ240"/>
    <mergeCell ref="AR240:AS240"/>
    <mergeCell ref="AT240:AU240"/>
    <mergeCell ref="AV240:AX240"/>
    <mergeCell ref="AY240:AZ240"/>
    <mergeCell ref="BA240:BB240"/>
    <mergeCell ref="AP238:AQ238"/>
    <mergeCell ref="AP239:AQ239"/>
    <mergeCell ref="AR239:AS239"/>
    <mergeCell ref="AT239:AU239"/>
    <mergeCell ref="AV239:AX239"/>
    <mergeCell ref="AY239:AZ239"/>
    <mergeCell ref="BA239:BB239"/>
    <mergeCell ref="AL243:AM243"/>
    <mergeCell ref="AN243:AO243"/>
    <mergeCell ref="T243:U243"/>
    <mergeCell ref="V243:X243"/>
    <mergeCell ref="Y243:Z243"/>
    <mergeCell ref="AB243:AC243"/>
    <mergeCell ref="AD243:AE243"/>
    <mergeCell ref="AF243:AH243"/>
    <mergeCell ref="AI243:AK243"/>
    <mergeCell ref="C238:D238"/>
    <mergeCell ref="E238:F238"/>
    <mergeCell ref="G238:H238"/>
    <mergeCell ref="I238:M238"/>
    <mergeCell ref="N238:O238"/>
    <mergeCell ref="P238:Q238"/>
    <mergeCell ref="R238:S238"/>
    <mergeCell ref="C239:D239"/>
    <mergeCell ref="E239:F239"/>
    <mergeCell ref="G239:H239"/>
    <mergeCell ref="I239:M239"/>
    <mergeCell ref="N239:O239"/>
    <mergeCell ref="P239:Q239"/>
    <mergeCell ref="R239:S239"/>
    <mergeCell ref="AL241:AM241"/>
    <mergeCell ref="AN241:AO241"/>
    <mergeCell ref="AP241:AQ241"/>
    <mergeCell ref="AR241:AS241"/>
    <mergeCell ref="AT241:AU241"/>
    <mergeCell ref="AV241:AX241"/>
    <mergeCell ref="AY241:AZ241"/>
    <mergeCell ref="BA241:BB241"/>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P242:AQ242"/>
    <mergeCell ref="AP243:AQ243"/>
    <mergeCell ref="AR243:AS243"/>
    <mergeCell ref="AT243:AU243"/>
    <mergeCell ref="AV243:AX243"/>
    <mergeCell ref="AY243:AZ243"/>
    <mergeCell ref="BA243:BB243"/>
    <mergeCell ref="AL242:AM242"/>
    <mergeCell ref="AN242:AO242"/>
    <mergeCell ref="AR242:AS242"/>
    <mergeCell ref="AT242:AU242"/>
    <mergeCell ref="AV242:AX242"/>
    <mergeCell ref="AY242:AZ242"/>
    <mergeCell ref="BA242:BB242"/>
    <mergeCell ref="C243:D243"/>
    <mergeCell ref="E243:F243"/>
    <mergeCell ref="G243:H243"/>
    <mergeCell ref="I243:M243"/>
    <mergeCell ref="N243:O243"/>
    <mergeCell ref="P243:Q243"/>
    <mergeCell ref="R243:S243"/>
    <mergeCell ref="AL244:AM244"/>
    <mergeCell ref="AN244:AO244"/>
    <mergeCell ref="AP244:AQ244"/>
    <mergeCell ref="AR244:AS244"/>
    <mergeCell ref="AT244:AU244"/>
    <mergeCell ref="AV244:AX244"/>
    <mergeCell ref="AY244:AZ244"/>
    <mergeCell ref="BA244:BB244"/>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AL245:AM245"/>
    <mergeCell ref="AN245:AO245"/>
    <mergeCell ref="AP245:AQ245"/>
    <mergeCell ref="AR245:AS245"/>
    <mergeCell ref="AT245:AU245"/>
    <mergeCell ref="AV245:AX245"/>
    <mergeCell ref="AY245:AZ245"/>
    <mergeCell ref="BA245:BB245"/>
    <mergeCell ref="T245:U245"/>
    <mergeCell ref="V245:X245"/>
    <mergeCell ref="Y245:Z245"/>
    <mergeCell ref="AB245:AC245"/>
    <mergeCell ref="AD245:AE245"/>
    <mergeCell ref="AF245:AH245"/>
    <mergeCell ref="AI245:AK245"/>
    <mergeCell ref="C245:D245"/>
    <mergeCell ref="E245:F245"/>
    <mergeCell ref="G245:H245"/>
    <mergeCell ref="I245:M245"/>
    <mergeCell ref="N245:O245"/>
    <mergeCell ref="P245:Q245"/>
    <mergeCell ref="R245:S245"/>
    <mergeCell ref="AL248:AM248"/>
    <mergeCell ref="AN248:AO248"/>
    <mergeCell ref="T248:U248"/>
    <mergeCell ref="V248:X248"/>
    <mergeCell ref="Y248:Z248"/>
    <mergeCell ref="AB248:AC248"/>
    <mergeCell ref="AD248:AE248"/>
    <mergeCell ref="AF248:AH248"/>
    <mergeCell ref="AI248:AK248"/>
    <mergeCell ref="AL249:AM249"/>
    <mergeCell ref="AN249:AO249"/>
    <mergeCell ref="T249:U249"/>
    <mergeCell ref="V249:X249"/>
    <mergeCell ref="Y249:Z249"/>
    <mergeCell ref="AB249:AC249"/>
    <mergeCell ref="AD249:AE249"/>
    <mergeCell ref="AF249:AH249"/>
    <mergeCell ref="AI249:AK249"/>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AL246:AM246"/>
    <mergeCell ref="AN246:AO246"/>
    <mergeCell ref="AP246:AQ246"/>
    <mergeCell ref="AR246:AS246"/>
    <mergeCell ref="AT246:AU246"/>
    <mergeCell ref="AV246:AX246"/>
    <mergeCell ref="AY246:AZ246"/>
    <mergeCell ref="BA246:BB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T247:U247"/>
    <mergeCell ref="V247:X247"/>
    <mergeCell ref="Y247:Z247"/>
    <mergeCell ref="AB247:AC247"/>
    <mergeCell ref="AD247:AE247"/>
    <mergeCell ref="AF247:AH247"/>
    <mergeCell ref="AI247:AK247"/>
    <mergeCell ref="AL247:AM247"/>
    <mergeCell ref="AN247:AO247"/>
    <mergeCell ref="AR247:AS247"/>
    <mergeCell ref="AT247:AU247"/>
    <mergeCell ref="AV247:AX247"/>
    <mergeCell ref="AY247:AZ247"/>
    <mergeCell ref="BA247:BB247"/>
    <mergeCell ref="C249:D249"/>
    <mergeCell ref="E249:F249"/>
    <mergeCell ref="G249:H249"/>
    <mergeCell ref="I249:M249"/>
    <mergeCell ref="N249:O249"/>
    <mergeCell ref="P249:Q249"/>
    <mergeCell ref="R249:S249"/>
    <mergeCell ref="AP249:AQ249"/>
    <mergeCell ref="AR249:AS249"/>
    <mergeCell ref="AT249:AU249"/>
    <mergeCell ref="AV249:AX249"/>
    <mergeCell ref="AY249:AZ249"/>
    <mergeCell ref="BA249:BB249"/>
    <mergeCell ref="AP247:AQ247"/>
    <mergeCell ref="AP248:AQ248"/>
    <mergeCell ref="AR248:AS248"/>
    <mergeCell ref="AT248:AU248"/>
    <mergeCell ref="AV248:AX248"/>
    <mergeCell ref="AY248:AZ248"/>
    <mergeCell ref="BA248:BB248"/>
    <mergeCell ref="AL252:AM252"/>
    <mergeCell ref="AN252:AO252"/>
    <mergeCell ref="T252:U252"/>
    <mergeCell ref="V252:X252"/>
    <mergeCell ref="Y252:Z252"/>
    <mergeCell ref="AB252:AC252"/>
    <mergeCell ref="AD252:AE252"/>
    <mergeCell ref="AF252:AH252"/>
    <mergeCell ref="AI252:AK252"/>
    <mergeCell ref="C247:D247"/>
    <mergeCell ref="E247:F247"/>
    <mergeCell ref="G247:H247"/>
    <mergeCell ref="I247:M247"/>
    <mergeCell ref="N247:O247"/>
    <mergeCell ref="P247:Q247"/>
    <mergeCell ref="R247:S247"/>
    <mergeCell ref="C248:D248"/>
    <mergeCell ref="E248:F248"/>
    <mergeCell ref="G248:H248"/>
    <mergeCell ref="I248:M248"/>
    <mergeCell ref="N248:O248"/>
    <mergeCell ref="P248:Q248"/>
    <mergeCell ref="R248:S248"/>
    <mergeCell ref="AL250:AM250"/>
    <mergeCell ref="AN250:AO250"/>
    <mergeCell ref="AP250:AQ250"/>
    <mergeCell ref="AR250:AS250"/>
    <mergeCell ref="AT250:AU250"/>
    <mergeCell ref="AV250:AX250"/>
    <mergeCell ref="AY250:AZ250"/>
    <mergeCell ref="BA250:BB250"/>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P251:AQ251"/>
    <mergeCell ref="AP252:AQ252"/>
    <mergeCell ref="AR252:AS252"/>
    <mergeCell ref="AT252:AU252"/>
    <mergeCell ref="AV252:AX252"/>
    <mergeCell ref="AY252:AZ252"/>
    <mergeCell ref="BA252:BB252"/>
    <mergeCell ref="AL251:AM251"/>
    <mergeCell ref="AN251:AO251"/>
    <mergeCell ref="AR251:AS251"/>
    <mergeCell ref="AT251:AU251"/>
    <mergeCell ref="AV251:AX251"/>
    <mergeCell ref="AY251:AZ251"/>
    <mergeCell ref="BA251:BB251"/>
    <mergeCell ref="C252:D252"/>
    <mergeCell ref="E252:F252"/>
    <mergeCell ref="G252:H252"/>
    <mergeCell ref="I252:M252"/>
    <mergeCell ref="N252:O252"/>
    <mergeCell ref="P252:Q252"/>
    <mergeCell ref="R252:S252"/>
    <mergeCell ref="AL253:AM253"/>
    <mergeCell ref="AN253:AO253"/>
    <mergeCell ref="AP253:AQ253"/>
    <mergeCell ref="AR253:AS253"/>
    <mergeCell ref="AT253:AU253"/>
    <mergeCell ref="AV253:AX253"/>
    <mergeCell ref="AY253:AZ253"/>
    <mergeCell ref="BA253:BB253"/>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AL254:AM254"/>
    <mergeCell ref="AN254:AO254"/>
    <mergeCell ref="AP254:AQ254"/>
    <mergeCell ref="AR254:AS254"/>
    <mergeCell ref="AT254:AU254"/>
    <mergeCell ref="AV254:AX254"/>
    <mergeCell ref="AY254:AZ254"/>
    <mergeCell ref="BA254:BB254"/>
    <mergeCell ref="T254:U254"/>
    <mergeCell ref="V254:X254"/>
    <mergeCell ref="Y254:Z254"/>
    <mergeCell ref="AB254:AC254"/>
    <mergeCell ref="AD254:AE254"/>
    <mergeCell ref="AF254:AH254"/>
    <mergeCell ref="AI254:AK254"/>
    <mergeCell ref="C254:D254"/>
    <mergeCell ref="E254:F254"/>
    <mergeCell ref="G254:H254"/>
    <mergeCell ref="I254:M254"/>
    <mergeCell ref="N254:O254"/>
    <mergeCell ref="P254:Q254"/>
    <mergeCell ref="R254:S254"/>
    <mergeCell ref="AL257:AM257"/>
    <mergeCell ref="AN257:AO257"/>
    <mergeCell ref="T257:U257"/>
    <mergeCell ref="V257:X257"/>
    <mergeCell ref="Y257:Z257"/>
    <mergeCell ref="AB257:AC257"/>
    <mergeCell ref="AD257:AE257"/>
    <mergeCell ref="AF257:AH257"/>
    <mergeCell ref="AI257:AK257"/>
    <mergeCell ref="AL258:AM258"/>
    <mergeCell ref="AN258:AO258"/>
    <mergeCell ref="T258:U258"/>
    <mergeCell ref="V258:X258"/>
    <mergeCell ref="Y258:Z258"/>
    <mergeCell ref="AB258:AC258"/>
    <mergeCell ref="AD258:AE258"/>
    <mergeCell ref="AF258:AH258"/>
    <mergeCell ref="AI258:AK258"/>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AL255:AM255"/>
    <mergeCell ref="AN255:AO255"/>
    <mergeCell ref="AP255:AQ255"/>
    <mergeCell ref="AR255:AS255"/>
    <mergeCell ref="AT255:AU255"/>
    <mergeCell ref="AV255:AX255"/>
    <mergeCell ref="AY255:AZ255"/>
    <mergeCell ref="BA255:BB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T256:U256"/>
    <mergeCell ref="V256:X256"/>
    <mergeCell ref="Y256:Z256"/>
    <mergeCell ref="AB256:AC256"/>
    <mergeCell ref="AD256:AE256"/>
    <mergeCell ref="AF256:AH256"/>
    <mergeCell ref="AI256:AK256"/>
    <mergeCell ref="AL256:AM256"/>
    <mergeCell ref="AN256:AO256"/>
    <mergeCell ref="AR256:AS256"/>
    <mergeCell ref="AT256:AU256"/>
    <mergeCell ref="AV256:AX256"/>
    <mergeCell ref="AY256:AZ256"/>
    <mergeCell ref="BA256:BB256"/>
    <mergeCell ref="C258:D258"/>
    <mergeCell ref="E258:F258"/>
    <mergeCell ref="G258:H258"/>
    <mergeCell ref="I258:M258"/>
    <mergeCell ref="N258:O258"/>
    <mergeCell ref="P258:Q258"/>
    <mergeCell ref="R258:S258"/>
    <mergeCell ref="AP258:AQ258"/>
    <mergeCell ref="AR258:AS258"/>
    <mergeCell ref="AT258:AU258"/>
    <mergeCell ref="AV258:AX258"/>
    <mergeCell ref="AY258:AZ258"/>
    <mergeCell ref="BA258:BB258"/>
    <mergeCell ref="AP256:AQ256"/>
    <mergeCell ref="AP257:AQ257"/>
    <mergeCell ref="AR257:AS257"/>
    <mergeCell ref="AT257:AU257"/>
    <mergeCell ref="AV257:AX257"/>
    <mergeCell ref="AY257:AZ257"/>
    <mergeCell ref="BA257:BB257"/>
    <mergeCell ref="AL261:AM261"/>
    <mergeCell ref="AN261:AO261"/>
    <mergeCell ref="T261:U261"/>
    <mergeCell ref="V261:X261"/>
    <mergeCell ref="Y261:Z261"/>
    <mergeCell ref="AB261:AC261"/>
    <mergeCell ref="AD261:AE261"/>
    <mergeCell ref="AF261:AH261"/>
    <mergeCell ref="AI261:AK261"/>
    <mergeCell ref="C256:D256"/>
    <mergeCell ref="E256:F256"/>
    <mergeCell ref="G256:H256"/>
    <mergeCell ref="I256:M256"/>
    <mergeCell ref="N256:O256"/>
    <mergeCell ref="P256:Q256"/>
    <mergeCell ref="R256:S256"/>
    <mergeCell ref="C257:D257"/>
    <mergeCell ref="E257:F257"/>
    <mergeCell ref="G257:H257"/>
    <mergeCell ref="I257:M257"/>
    <mergeCell ref="N257:O257"/>
    <mergeCell ref="P257:Q257"/>
    <mergeCell ref="R257:S257"/>
    <mergeCell ref="AL259:AM259"/>
    <mergeCell ref="AN259:AO259"/>
    <mergeCell ref="AP259:AQ259"/>
    <mergeCell ref="AR259:AS259"/>
    <mergeCell ref="AT259:AU259"/>
    <mergeCell ref="AV259:AX259"/>
    <mergeCell ref="AY259:AZ259"/>
    <mergeCell ref="BA259:BB259"/>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P260:AQ260"/>
    <mergeCell ref="AP261:AQ261"/>
    <mergeCell ref="AR261:AS261"/>
    <mergeCell ref="AT261:AU261"/>
    <mergeCell ref="AV261:AX261"/>
    <mergeCell ref="AY261:AZ261"/>
    <mergeCell ref="BA261:BB261"/>
    <mergeCell ref="AL260:AM260"/>
    <mergeCell ref="AN260:AO260"/>
    <mergeCell ref="AR260:AS260"/>
    <mergeCell ref="AT260:AU260"/>
    <mergeCell ref="AV260:AX260"/>
    <mergeCell ref="AY260:AZ260"/>
    <mergeCell ref="BA260:BB260"/>
    <mergeCell ref="C261:D261"/>
    <mergeCell ref="E261:F261"/>
    <mergeCell ref="G261:H261"/>
    <mergeCell ref="I261:M261"/>
    <mergeCell ref="N261:O261"/>
    <mergeCell ref="P261:Q261"/>
    <mergeCell ref="R261:S261"/>
    <mergeCell ref="AL262:AM262"/>
    <mergeCell ref="AN262:AO262"/>
    <mergeCell ref="AP262:AQ262"/>
    <mergeCell ref="AR262:AS262"/>
    <mergeCell ref="AT262:AU262"/>
    <mergeCell ref="AV262:AX262"/>
    <mergeCell ref="AY262:AZ262"/>
    <mergeCell ref="BA262:BB262"/>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AL263:AM263"/>
    <mergeCell ref="AN263:AO263"/>
    <mergeCell ref="AP263:AQ263"/>
    <mergeCell ref="AR263:AS263"/>
    <mergeCell ref="AT263:AU263"/>
    <mergeCell ref="AV263:AX263"/>
    <mergeCell ref="AY263:AZ263"/>
    <mergeCell ref="BA263:BB263"/>
    <mergeCell ref="T263:U263"/>
    <mergeCell ref="V263:X263"/>
    <mergeCell ref="Y263:Z263"/>
    <mergeCell ref="AB263:AC263"/>
    <mergeCell ref="AD263:AE263"/>
    <mergeCell ref="AF263:AH263"/>
    <mergeCell ref="AI263:AK263"/>
    <mergeCell ref="C263:D263"/>
    <mergeCell ref="E263:F263"/>
    <mergeCell ref="G263:H263"/>
    <mergeCell ref="I263:M263"/>
    <mergeCell ref="N263:O263"/>
    <mergeCell ref="P263:Q263"/>
    <mergeCell ref="R263:S263"/>
    <mergeCell ref="AL266:AM266"/>
    <mergeCell ref="AN266:AO266"/>
    <mergeCell ref="T266:U266"/>
    <mergeCell ref="V266:X266"/>
    <mergeCell ref="Y266:Z266"/>
    <mergeCell ref="AB266:AC266"/>
    <mergeCell ref="AD266:AE266"/>
    <mergeCell ref="AF266:AH266"/>
    <mergeCell ref="AI266:AK266"/>
    <mergeCell ref="AL267:AM267"/>
    <mergeCell ref="AN267:AO267"/>
    <mergeCell ref="T267:U267"/>
    <mergeCell ref="V267:X267"/>
    <mergeCell ref="Y267:Z267"/>
    <mergeCell ref="AB267:AC267"/>
    <mergeCell ref="AD267:AE267"/>
    <mergeCell ref="AF267:AH267"/>
    <mergeCell ref="AI267:AK267"/>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AL264:AM264"/>
    <mergeCell ref="AN264:AO264"/>
    <mergeCell ref="AP264:AQ264"/>
    <mergeCell ref="AR264:AS264"/>
    <mergeCell ref="AT264:AU264"/>
    <mergeCell ref="AV264:AX264"/>
    <mergeCell ref="AY264:AZ264"/>
    <mergeCell ref="BA264:BB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T265:U265"/>
    <mergeCell ref="V265:X265"/>
    <mergeCell ref="Y265:Z265"/>
    <mergeCell ref="AB265:AC265"/>
    <mergeCell ref="AD265:AE265"/>
    <mergeCell ref="AF265:AH265"/>
    <mergeCell ref="AI265:AK265"/>
    <mergeCell ref="AL265:AM265"/>
    <mergeCell ref="AN265:AO265"/>
    <mergeCell ref="AR265:AS265"/>
    <mergeCell ref="AT265:AU265"/>
    <mergeCell ref="AV265:AX265"/>
    <mergeCell ref="AY265:AZ265"/>
    <mergeCell ref="BA265:BB265"/>
    <mergeCell ref="C267:D267"/>
    <mergeCell ref="E267:F267"/>
    <mergeCell ref="G267:H267"/>
    <mergeCell ref="I267:M267"/>
    <mergeCell ref="N267:O267"/>
    <mergeCell ref="P267:Q267"/>
    <mergeCell ref="R267:S267"/>
    <mergeCell ref="AP267:AQ267"/>
    <mergeCell ref="AR267:AS267"/>
    <mergeCell ref="AT267:AU267"/>
    <mergeCell ref="AV267:AX267"/>
    <mergeCell ref="AY267:AZ267"/>
    <mergeCell ref="BA267:BB267"/>
    <mergeCell ref="AP265:AQ265"/>
    <mergeCell ref="AP266:AQ266"/>
    <mergeCell ref="AR266:AS266"/>
    <mergeCell ref="AT266:AU266"/>
    <mergeCell ref="AV266:AX266"/>
    <mergeCell ref="AY266:AZ266"/>
    <mergeCell ref="BA266:BB266"/>
    <mergeCell ref="AL270:AM270"/>
    <mergeCell ref="AN270:AO270"/>
    <mergeCell ref="T270:U270"/>
    <mergeCell ref="V270:X270"/>
    <mergeCell ref="Y270:Z270"/>
    <mergeCell ref="AB270:AC270"/>
    <mergeCell ref="AD270:AE270"/>
    <mergeCell ref="AF270:AH270"/>
    <mergeCell ref="AI270:AK270"/>
    <mergeCell ref="C265:D265"/>
    <mergeCell ref="E265:F265"/>
    <mergeCell ref="G265:H265"/>
    <mergeCell ref="I265:M265"/>
    <mergeCell ref="N265:O265"/>
    <mergeCell ref="P265:Q265"/>
    <mergeCell ref="R265:S265"/>
    <mergeCell ref="C266:D266"/>
    <mergeCell ref="E266:F266"/>
    <mergeCell ref="G266:H266"/>
    <mergeCell ref="I266:M266"/>
    <mergeCell ref="N266:O266"/>
    <mergeCell ref="P266:Q266"/>
    <mergeCell ref="R266:S266"/>
    <mergeCell ref="AL268:AM268"/>
    <mergeCell ref="AN268:AO268"/>
    <mergeCell ref="AP268:AQ268"/>
    <mergeCell ref="AR268:AS268"/>
    <mergeCell ref="AT268:AU268"/>
    <mergeCell ref="AV268:AX268"/>
    <mergeCell ref="AY268:AZ268"/>
    <mergeCell ref="BA268:BB268"/>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P269:AQ269"/>
    <mergeCell ref="AP270:AQ270"/>
    <mergeCell ref="AR270:AS270"/>
    <mergeCell ref="AT270:AU270"/>
    <mergeCell ref="AV270:AX270"/>
    <mergeCell ref="AY270:AZ270"/>
    <mergeCell ref="BA270:BB270"/>
    <mergeCell ref="AL269:AM269"/>
    <mergeCell ref="AN269:AO269"/>
    <mergeCell ref="AR269:AS269"/>
    <mergeCell ref="AT269:AU269"/>
    <mergeCell ref="AV269:AX269"/>
    <mergeCell ref="AY269:AZ269"/>
    <mergeCell ref="BA269:BB269"/>
    <mergeCell ref="C270:D270"/>
    <mergeCell ref="E270:F270"/>
    <mergeCell ref="G270:H270"/>
    <mergeCell ref="I270:M270"/>
    <mergeCell ref="N270:O270"/>
    <mergeCell ref="P270:Q270"/>
    <mergeCell ref="R270:S270"/>
    <mergeCell ref="AL271:AM271"/>
    <mergeCell ref="AN271:AO271"/>
    <mergeCell ref="AP271:AQ271"/>
    <mergeCell ref="AR271:AS271"/>
    <mergeCell ref="AT271:AU271"/>
    <mergeCell ref="AV271:AX271"/>
    <mergeCell ref="AY271:AZ271"/>
    <mergeCell ref="BA271:BB271"/>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AL272:AM272"/>
    <mergeCell ref="AN272:AO272"/>
    <mergeCell ref="AP272:AQ272"/>
    <mergeCell ref="AR272:AS272"/>
    <mergeCell ref="AT272:AU272"/>
    <mergeCell ref="AV272:AX272"/>
    <mergeCell ref="AY272:AZ272"/>
    <mergeCell ref="BA272:BB272"/>
    <mergeCell ref="T272:U272"/>
    <mergeCell ref="V272:X272"/>
    <mergeCell ref="Y272:Z272"/>
    <mergeCell ref="AB272:AC272"/>
    <mergeCell ref="AD272:AE272"/>
    <mergeCell ref="AF272:AH272"/>
    <mergeCell ref="AI272:AK272"/>
    <mergeCell ref="C272:D272"/>
    <mergeCell ref="E272:F272"/>
    <mergeCell ref="G272:H272"/>
    <mergeCell ref="I272:M272"/>
    <mergeCell ref="N272:O272"/>
    <mergeCell ref="P272:Q272"/>
    <mergeCell ref="R272:S272"/>
    <mergeCell ref="AL275:AM275"/>
    <mergeCell ref="AN275:AO275"/>
    <mergeCell ref="T275:U275"/>
    <mergeCell ref="V275:X275"/>
    <mergeCell ref="Y275:Z275"/>
    <mergeCell ref="AB275:AC275"/>
    <mergeCell ref="AD275:AE275"/>
    <mergeCell ref="AF275:AH275"/>
    <mergeCell ref="AI275:AK275"/>
    <mergeCell ref="AL276:AM276"/>
    <mergeCell ref="AN276:AO276"/>
    <mergeCell ref="T276:U276"/>
    <mergeCell ref="V276:X276"/>
    <mergeCell ref="Y276:Z276"/>
    <mergeCell ref="AB276:AC276"/>
    <mergeCell ref="AD276:AE276"/>
    <mergeCell ref="AF276:AH276"/>
    <mergeCell ref="AI276:AK276"/>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AL273:AM273"/>
    <mergeCell ref="AN273:AO273"/>
    <mergeCell ref="AP273:AQ273"/>
    <mergeCell ref="AR273:AS273"/>
    <mergeCell ref="AT273:AU273"/>
    <mergeCell ref="AV273:AX273"/>
    <mergeCell ref="AY273:AZ273"/>
    <mergeCell ref="BA273:BB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T274:U274"/>
    <mergeCell ref="V274:X274"/>
    <mergeCell ref="Y274:Z274"/>
    <mergeCell ref="AB274:AC274"/>
    <mergeCell ref="AD274:AE274"/>
    <mergeCell ref="AF274:AH274"/>
    <mergeCell ref="AI274:AK274"/>
    <mergeCell ref="AL274:AM274"/>
    <mergeCell ref="AN274:AO274"/>
    <mergeCell ref="AR274:AS274"/>
    <mergeCell ref="AT274:AU274"/>
    <mergeCell ref="AV274:AX274"/>
    <mergeCell ref="AY274:AZ274"/>
    <mergeCell ref="BA274:BB274"/>
    <mergeCell ref="C276:D276"/>
    <mergeCell ref="E276:F276"/>
    <mergeCell ref="G276:H276"/>
    <mergeCell ref="I276:M276"/>
    <mergeCell ref="N276:O276"/>
    <mergeCell ref="P276:Q276"/>
    <mergeCell ref="R276:S276"/>
    <mergeCell ref="AP276:AQ276"/>
    <mergeCell ref="AR276:AS276"/>
    <mergeCell ref="AT276:AU276"/>
    <mergeCell ref="AV276:AX276"/>
    <mergeCell ref="AY276:AZ276"/>
    <mergeCell ref="BA276:BB276"/>
    <mergeCell ref="AP274:AQ274"/>
    <mergeCell ref="AP275:AQ275"/>
    <mergeCell ref="AR275:AS275"/>
    <mergeCell ref="AT275:AU275"/>
    <mergeCell ref="AV275:AX275"/>
    <mergeCell ref="AY275:AZ275"/>
    <mergeCell ref="BA275:BB275"/>
    <mergeCell ref="AL279:AM279"/>
    <mergeCell ref="AN279:AO279"/>
    <mergeCell ref="T279:U279"/>
    <mergeCell ref="V279:X279"/>
    <mergeCell ref="Y279:Z279"/>
    <mergeCell ref="AB279:AC279"/>
    <mergeCell ref="AD279:AE279"/>
    <mergeCell ref="AF279:AH279"/>
    <mergeCell ref="AI279:AK279"/>
    <mergeCell ref="C274:D274"/>
    <mergeCell ref="E274:F274"/>
    <mergeCell ref="G274:H274"/>
    <mergeCell ref="I274:M274"/>
    <mergeCell ref="N274:O274"/>
    <mergeCell ref="P274:Q274"/>
    <mergeCell ref="R274:S274"/>
    <mergeCell ref="C275:D275"/>
    <mergeCell ref="E275:F275"/>
    <mergeCell ref="G275:H275"/>
    <mergeCell ref="I275:M275"/>
    <mergeCell ref="N275:O275"/>
    <mergeCell ref="P275:Q275"/>
    <mergeCell ref="R275:S275"/>
    <mergeCell ref="AL277:AM277"/>
    <mergeCell ref="AN277:AO277"/>
    <mergeCell ref="AP277:AQ277"/>
    <mergeCell ref="AR277:AS277"/>
    <mergeCell ref="AT277:AU277"/>
    <mergeCell ref="AV277:AX277"/>
    <mergeCell ref="AY277:AZ277"/>
    <mergeCell ref="BA277:BB277"/>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P278:AQ278"/>
    <mergeCell ref="AP279:AQ279"/>
    <mergeCell ref="AR279:AS279"/>
    <mergeCell ref="AT279:AU279"/>
    <mergeCell ref="AV279:AX279"/>
    <mergeCell ref="AY279:AZ279"/>
    <mergeCell ref="BA279:BB279"/>
    <mergeCell ref="AL278:AM278"/>
    <mergeCell ref="AN278:AO278"/>
    <mergeCell ref="AR278:AS278"/>
    <mergeCell ref="AT278:AU278"/>
    <mergeCell ref="AV278:AX278"/>
    <mergeCell ref="AY278:AZ278"/>
    <mergeCell ref="BA278:BB278"/>
    <mergeCell ref="C279:D279"/>
    <mergeCell ref="E279:F279"/>
    <mergeCell ref="G279:H279"/>
    <mergeCell ref="I279:M279"/>
    <mergeCell ref="N279:O279"/>
    <mergeCell ref="P279:Q279"/>
    <mergeCell ref="R279:S279"/>
    <mergeCell ref="AL280:AM280"/>
    <mergeCell ref="AN280:AO280"/>
    <mergeCell ref="AP280:AQ280"/>
    <mergeCell ref="AR280:AS280"/>
    <mergeCell ref="AT280:AU280"/>
    <mergeCell ref="AV280:AX280"/>
    <mergeCell ref="AY280:AZ280"/>
    <mergeCell ref="BA280:BB280"/>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AL281:AM281"/>
    <mergeCell ref="AN281:AO281"/>
    <mergeCell ref="AP281:AQ281"/>
    <mergeCell ref="AR281:AS281"/>
    <mergeCell ref="AT281:AU281"/>
    <mergeCell ref="AV281:AX281"/>
    <mergeCell ref="AY281:AZ281"/>
    <mergeCell ref="BA281:BB281"/>
    <mergeCell ref="T281:U281"/>
    <mergeCell ref="V281:X281"/>
    <mergeCell ref="Y281:Z281"/>
    <mergeCell ref="AB281:AC281"/>
    <mergeCell ref="AD281:AE281"/>
    <mergeCell ref="AF281:AH281"/>
    <mergeCell ref="AI281:AK281"/>
    <mergeCell ref="C281:D281"/>
    <mergeCell ref="E281:F281"/>
    <mergeCell ref="G281:H281"/>
    <mergeCell ref="I281:M281"/>
    <mergeCell ref="N281:O281"/>
    <mergeCell ref="P281:Q281"/>
    <mergeCell ref="R281:S281"/>
    <mergeCell ref="AL284:AM284"/>
    <mergeCell ref="AN284:AO284"/>
    <mergeCell ref="T284:U284"/>
    <mergeCell ref="V284:X284"/>
    <mergeCell ref="Y284:Z284"/>
    <mergeCell ref="AB284:AC284"/>
    <mergeCell ref="AD284:AE284"/>
    <mergeCell ref="AF284:AH284"/>
    <mergeCell ref="AI284:AK284"/>
    <mergeCell ref="AL285:AM285"/>
    <mergeCell ref="AN285:AO285"/>
    <mergeCell ref="T285:U285"/>
    <mergeCell ref="V285:X285"/>
    <mergeCell ref="Y285:Z285"/>
    <mergeCell ref="AB285:AC285"/>
    <mergeCell ref="AD285:AE285"/>
    <mergeCell ref="AF285:AH285"/>
    <mergeCell ref="AI285:AK285"/>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AL282:AM282"/>
    <mergeCell ref="AN282:AO282"/>
    <mergeCell ref="AP282:AQ282"/>
    <mergeCell ref="AR282:AS282"/>
    <mergeCell ref="AT282:AU282"/>
    <mergeCell ref="AV282:AX282"/>
    <mergeCell ref="AY282:AZ282"/>
    <mergeCell ref="BA282:BB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T283:U283"/>
    <mergeCell ref="V283:X283"/>
    <mergeCell ref="Y283:Z283"/>
    <mergeCell ref="AB283:AC283"/>
    <mergeCell ref="AD283:AE283"/>
    <mergeCell ref="AF283:AH283"/>
    <mergeCell ref="AI283:AK283"/>
    <mergeCell ref="AL283:AM283"/>
    <mergeCell ref="AN283:AO283"/>
    <mergeCell ref="AR283:AS283"/>
    <mergeCell ref="AT283:AU283"/>
    <mergeCell ref="AV283:AX283"/>
    <mergeCell ref="AY283:AZ283"/>
    <mergeCell ref="BA283:BB283"/>
    <mergeCell ref="C285:D285"/>
    <mergeCell ref="E285:F285"/>
    <mergeCell ref="G285:H285"/>
    <mergeCell ref="I285:M285"/>
    <mergeCell ref="N285:O285"/>
    <mergeCell ref="P285:Q285"/>
    <mergeCell ref="R285:S285"/>
    <mergeCell ref="AP285:AQ285"/>
    <mergeCell ref="AR285:AS285"/>
    <mergeCell ref="AT285:AU285"/>
    <mergeCell ref="AV285:AX285"/>
    <mergeCell ref="AY285:AZ285"/>
    <mergeCell ref="BA285:BB285"/>
    <mergeCell ref="AP283:AQ283"/>
    <mergeCell ref="AP284:AQ284"/>
    <mergeCell ref="AR284:AS284"/>
    <mergeCell ref="AT284:AU284"/>
    <mergeCell ref="AV284:AX284"/>
    <mergeCell ref="AY284:AZ284"/>
    <mergeCell ref="BA284:BB284"/>
    <mergeCell ref="AL288:AM288"/>
    <mergeCell ref="AN288:AO288"/>
    <mergeCell ref="T288:U288"/>
    <mergeCell ref="V288:X288"/>
    <mergeCell ref="Y288:Z288"/>
    <mergeCell ref="AB288:AC288"/>
    <mergeCell ref="AD288:AE288"/>
    <mergeCell ref="AF288:AH288"/>
    <mergeCell ref="AI288:AK288"/>
    <mergeCell ref="C283:D283"/>
    <mergeCell ref="E283:F283"/>
    <mergeCell ref="G283:H283"/>
    <mergeCell ref="I283:M283"/>
    <mergeCell ref="N283:O283"/>
    <mergeCell ref="P283:Q283"/>
    <mergeCell ref="R283:S283"/>
    <mergeCell ref="C284:D284"/>
    <mergeCell ref="E284:F284"/>
    <mergeCell ref="G284:H284"/>
    <mergeCell ref="I284:M284"/>
    <mergeCell ref="N284:O284"/>
    <mergeCell ref="P284:Q284"/>
    <mergeCell ref="R284:S284"/>
    <mergeCell ref="AL286:AM286"/>
    <mergeCell ref="AN286:AO286"/>
    <mergeCell ref="AP286:AQ286"/>
    <mergeCell ref="AR286:AS286"/>
    <mergeCell ref="AT286:AU286"/>
    <mergeCell ref="AV286:AX286"/>
    <mergeCell ref="AY286:AZ286"/>
    <mergeCell ref="BA286:BB286"/>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P287:AQ287"/>
    <mergeCell ref="AP288:AQ288"/>
    <mergeCell ref="AR288:AS288"/>
    <mergeCell ref="AT288:AU288"/>
    <mergeCell ref="AV288:AX288"/>
    <mergeCell ref="AY288:AZ288"/>
    <mergeCell ref="BA288:BB288"/>
    <mergeCell ref="AL287:AM287"/>
    <mergeCell ref="AN287:AO287"/>
    <mergeCell ref="AR287:AS287"/>
    <mergeCell ref="AT287:AU287"/>
    <mergeCell ref="AV287:AX287"/>
    <mergeCell ref="AY287:AZ287"/>
    <mergeCell ref="BA287:BB287"/>
    <mergeCell ref="C288:D288"/>
    <mergeCell ref="E288:F288"/>
    <mergeCell ref="G288:H288"/>
    <mergeCell ref="I288:M288"/>
    <mergeCell ref="N288:O288"/>
    <mergeCell ref="P288:Q288"/>
    <mergeCell ref="R288:S288"/>
    <mergeCell ref="AL289:AM289"/>
    <mergeCell ref="AN289:AO289"/>
    <mergeCell ref="AP289:AQ289"/>
    <mergeCell ref="AR289:AS289"/>
    <mergeCell ref="AT289:AU289"/>
    <mergeCell ref="AV289:AX289"/>
    <mergeCell ref="AY289:AZ289"/>
    <mergeCell ref="BA289:BB289"/>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AL290:AM290"/>
    <mergeCell ref="AN290:AO290"/>
    <mergeCell ref="AP290:AQ290"/>
    <mergeCell ref="AR290:AS290"/>
    <mergeCell ref="AT290:AU290"/>
    <mergeCell ref="AV290:AX290"/>
    <mergeCell ref="AY290:AZ290"/>
    <mergeCell ref="BA290:BB290"/>
    <mergeCell ref="T290:U290"/>
    <mergeCell ref="V290:X290"/>
    <mergeCell ref="Y290:Z290"/>
    <mergeCell ref="AB290:AC290"/>
    <mergeCell ref="AD290:AE290"/>
    <mergeCell ref="AF290:AH290"/>
    <mergeCell ref="AI290:AK290"/>
    <mergeCell ref="C290:D290"/>
    <mergeCell ref="E290:F290"/>
    <mergeCell ref="G290:H290"/>
    <mergeCell ref="I290:M290"/>
    <mergeCell ref="N290:O290"/>
    <mergeCell ref="P290:Q290"/>
    <mergeCell ref="R290:S290"/>
    <mergeCell ref="AL293:AM293"/>
    <mergeCell ref="AN293:AO293"/>
    <mergeCell ref="T293:U293"/>
    <mergeCell ref="V293:X293"/>
    <mergeCell ref="Y293:Z293"/>
    <mergeCell ref="AB293:AC293"/>
    <mergeCell ref="AD293:AE293"/>
    <mergeCell ref="AF293:AH293"/>
    <mergeCell ref="AI293:AK293"/>
    <mergeCell ref="AL294:AM294"/>
    <mergeCell ref="AN294:AO294"/>
    <mergeCell ref="T294:U294"/>
    <mergeCell ref="V294:X294"/>
    <mergeCell ref="Y294:Z294"/>
    <mergeCell ref="AB294:AC294"/>
    <mergeCell ref="AD294:AE294"/>
    <mergeCell ref="AF294:AH294"/>
    <mergeCell ref="AI294:AK294"/>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AL291:AM291"/>
    <mergeCell ref="AN291:AO291"/>
    <mergeCell ref="AP291:AQ291"/>
    <mergeCell ref="AR291:AS291"/>
    <mergeCell ref="AT291:AU291"/>
    <mergeCell ref="AV291:AX291"/>
    <mergeCell ref="AY291:AZ291"/>
    <mergeCell ref="BA291:BB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T292:U292"/>
    <mergeCell ref="V292:X292"/>
    <mergeCell ref="Y292:Z292"/>
    <mergeCell ref="AB292:AC292"/>
    <mergeCell ref="AD292:AE292"/>
    <mergeCell ref="AF292:AH292"/>
    <mergeCell ref="AI292:AK292"/>
    <mergeCell ref="AL292:AM292"/>
    <mergeCell ref="AN292:AO292"/>
    <mergeCell ref="AR292:AS292"/>
    <mergeCell ref="AT292:AU292"/>
    <mergeCell ref="AV292:AX292"/>
    <mergeCell ref="AY292:AZ292"/>
    <mergeCell ref="BA292:BB292"/>
    <mergeCell ref="C294:D294"/>
    <mergeCell ref="E294:F294"/>
    <mergeCell ref="G294:H294"/>
    <mergeCell ref="I294:M294"/>
    <mergeCell ref="N294:O294"/>
    <mergeCell ref="P294:Q294"/>
    <mergeCell ref="R294:S294"/>
    <mergeCell ref="AP294:AQ294"/>
    <mergeCell ref="AR294:AS294"/>
    <mergeCell ref="AT294:AU294"/>
    <mergeCell ref="AV294:AX294"/>
    <mergeCell ref="AY294:AZ294"/>
    <mergeCell ref="BA294:BB294"/>
    <mergeCell ref="AP292:AQ292"/>
    <mergeCell ref="AP293:AQ293"/>
    <mergeCell ref="AR293:AS293"/>
    <mergeCell ref="AT293:AU293"/>
    <mergeCell ref="AV293:AX293"/>
    <mergeCell ref="AY293:AZ293"/>
    <mergeCell ref="BA293:BB293"/>
    <mergeCell ref="AL297:AM297"/>
    <mergeCell ref="AN297:AO297"/>
    <mergeCell ref="T297:U297"/>
    <mergeCell ref="V297:X297"/>
    <mergeCell ref="Y297:Z297"/>
    <mergeCell ref="AB297:AC297"/>
    <mergeCell ref="AD297:AE297"/>
    <mergeCell ref="AF297:AH297"/>
    <mergeCell ref="AI297:AK297"/>
    <mergeCell ref="C292:D292"/>
    <mergeCell ref="E292:F292"/>
    <mergeCell ref="G292:H292"/>
    <mergeCell ref="I292:M292"/>
    <mergeCell ref="N292:O292"/>
    <mergeCell ref="P292:Q292"/>
    <mergeCell ref="R292:S292"/>
    <mergeCell ref="C293:D293"/>
    <mergeCell ref="E293:F293"/>
    <mergeCell ref="G293:H293"/>
    <mergeCell ref="I293:M293"/>
    <mergeCell ref="N293:O293"/>
    <mergeCell ref="P293:Q293"/>
    <mergeCell ref="R293:S293"/>
    <mergeCell ref="AL295:AM295"/>
    <mergeCell ref="AN295:AO295"/>
    <mergeCell ref="AP295:AQ295"/>
    <mergeCell ref="AR295:AS295"/>
    <mergeCell ref="AT295:AU295"/>
    <mergeCell ref="AV295:AX295"/>
    <mergeCell ref="AY295:AZ295"/>
    <mergeCell ref="BA295:BB295"/>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P296:AQ296"/>
    <mergeCell ref="AP297:AQ297"/>
    <mergeCell ref="AR297:AS297"/>
    <mergeCell ref="AT297:AU297"/>
    <mergeCell ref="AV297:AX297"/>
    <mergeCell ref="AY297:AZ297"/>
    <mergeCell ref="BA297:BB297"/>
    <mergeCell ref="AL296:AM296"/>
    <mergeCell ref="AN296:AO296"/>
    <mergeCell ref="AR296:AS296"/>
    <mergeCell ref="AT296:AU296"/>
    <mergeCell ref="AV296:AX296"/>
    <mergeCell ref="AY296:AZ296"/>
    <mergeCell ref="BA296:BB296"/>
    <mergeCell ref="C297:D297"/>
    <mergeCell ref="E297:F297"/>
    <mergeCell ref="G297:H297"/>
    <mergeCell ref="I297:M297"/>
    <mergeCell ref="N297:O297"/>
    <mergeCell ref="P297:Q297"/>
    <mergeCell ref="R297:S297"/>
    <mergeCell ref="AL298:AM298"/>
    <mergeCell ref="AN298:AO298"/>
    <mergeCell ref="AP298:AQ298"/>
    <mergeCell ref="AR298:AS298"/>
    <mergeCell ref="AT298:AU298"/>
    <mergeCell ref="AV298:AX298"/>
    <mergeCell ref="AY298:AZ298"/>
    <mergeCell ref="BA298:BB298"/>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AL299:AM299"/>
    <mergeCell ref="AN299:AO299"/>
    <mergeCell ref="AP299:AQ299"/>
    <mergeCell ref="AR299:AS299"/>
    <mergeCell ref="AT299:AU299"/>
    <mergeCell ref="AV299:AX299"/>
    <mergeCell ref="AY299:AZ299"/>
    <mergeCell ref="BA299:BB299"/>
    <mergeCell ref="T299:U299"/>
    <mergeCell ref="V299:X299"/>
    <mergeCell ref="Y299:Z299"/>
    <mergeCell ref="AB299:AC299"/>
    <mergeCell ref="AD299:AE299"/>
    <mergeCell ref="AF299:AH299"/>
    <mergeCell ref="AI299:AK299"/>
    <mergeCell ref="C299:D299"/>
    <mergeCell ref="E299:F299"/>
    <mergeCell ref="G299:H299"/>
    <mergeCell ref="I299:M299"/>
    <mergeCell ref="N299:O299"/>
    <mergeCell ref="P299:Q299"/>
    <mergeCell ref="R299:S299"/>
    <mergeCell ref="AL302:AM302"/>
    <mergeCell ref="AN302:AO302"/>
    <mergeCell ref="T302:U302"/>
    <mergeCell ref="V302:X302"/>
    <mergeCell ref="Y302:Z302"/>
    <mergeCell ref="AB302:AC302"/>
    <mergeCell ref="AD302:AE302"/>
    <mergeCell ref="AF302:AH302"/>
    <mergeCell ref="AI302:AK302"/>
    <mergeCell ref="AL303:AM303"/>
    <mergeCell ref="AN303:AO303"/>
    <mergeCell ref="T303:U303"/>
    <mergeCell ref="V303:X303"/>
    <mergeCell ref="Y303:Z303"/>
    <mergeCell ref="AB303:AC303"/>
    <mergeCell ref="AD303:AE303"/>
    <mergeCell ref="AF303:AH303"/>
    <mergeCell ref="AI303:AK303"/>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AL300:AM300"/>
    <mergeCell ref="AN300:AO300"/>
    <mergeCell ref="AP300:AQ300"/>
    <mergeCell ref="AR300:AS300"/>
    <mergeCell ref="AT300:AU300"/>
    <mergeCell ref="AV300:AX300"/>
    <mergeCell ref="AY300:AZ300"/>
    <mergeCell ref="BA300:BB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T301:U301"/>
    <mergeCell ref="V301:X301"/>
    <mergeCell ref="Y301:Z301"/>
    <mergeCell ref="AB301:AC301"/>
    <mergeCell ref="AD301:AE301"/>
    <mergeCell ref="AF301:AH301"/>
    <mergeCell ref="AI301:AK301"/>
    <mergeCell ref="AL301:AM301"/>
    <mergeCell ref="AN301:AO301"/>
    <mergeCell ref="AR301:AS301"/>
    <mergeCell ref="AT301:AU301"/>
    <mergeCell ref="AV301:AX301"/>
    <mergeCell ref="AY301:AZ301"/>
    <mergeCell ref="BA301:BB301"/>
    <mergeCell ref="C303:D303"/>
    <mergeCell ref="E303:F303"/>
    <mergeCell ref="G303:H303"/>
    <mergeCell ref="I303:M303"/>
    <mergeCell ref="N303:O303"/>
    <mergeCell ref="P303:Q303"/>
    <mergeCell ref="R303:S303"/>
    <mergeCell ref="AP303:AQ303"/>
    <mergeCell ref="AR303:AS303"/>
    <mergeCell ref="AT303:AU303"/>
    <mergeCell ref="AV303:AX303"/>
    <mergeCell ref="AY303:AZ303"/>
    <mergeCell ref="BA303:BB303"/>
    <mergeCell ref="AP301:AQ301"/>
    <mergeCell ref="AP302:AQ302"/>
    <mergeCell ref="AR302:AS302"/>
    <mergeCell ref="AT302:AU302"/>
    <mergeCell ref="AV302:AX302"/>
    <mergeCell ref="AY302:AZ302"/>
    <mergeCell ref="BA302:BB302"/>
    <mergeCell ref="AL306:AM306"/>
    <mergeCell ref="AN306:AO306"/>
    <mergeCell ref="T306:U306"/>
    <mergeCell ref="V306:X306"/>
    <mergeCell ref="Y306:Z306"/>
    <mergeCell ref="AB306:AC306"/>
    <mergeCell ref="AD306:AE306"/>
    <mergeCell ref="AF306:AH306"/>
    <mergeCell ref="AI306:AK306"/>
    <mergeCell ref="C301:D301"/>
    <mergeCell ref="E301:F301"/>
    <mergeCell ref="G301:H301"/>
    <mergeCell ref="I301:M301"/>
    <mergeCell ref="N301:O301"/>
    <mergeCell ref="P301:Q301"/>
    <mergeCell ref="R301:S301"/>
    <mergeCell ref="C302:D302"/>
    <mergeCell ref="E302:F302"/>
    <mergeCell ref="G302:H302"/>
    <mergeCell ref="I302:M302"/>
    <mergeCell ref="N302:O302"/>
    <mergeCell ref="P302:Q302"/>
    <mergeCell ref="R302:S302"/>
    <mergeCell ref="AL304:AM304"/>
    <mergeCell ref="AN304:AO304"/>
    <mergeCell ref="AP304:AQ304"/>
    <mergeCell ref="AR304:AS304"/>
    <mergeCell ref="AT304:AU304"/>
    <mergeCell ref="AV304:AX304"/>
    <mergeCell ref="AY304:AZ304"/>
    <mergeCell ref="BA304:BB304"/>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P305:AQ305"/>
    <mergeCell ref="AP306:AQ306"/>
    <mergeCell ref="AR306:AS306"/>
    <mergeCell ref="AT306:AU306"/>
    <mergeCell ref="AV306:AX306"/>
    <mergeCell ref="AY306:AZ306"/>
    <mergeCell ref="BA306:BB306"/>
    <mergeCell ref="AL305:AM305"/>
    <mergeCell ref="AN305:AO305"/>
    <mergeCell ref="AR305:AS305"/>
    <mergeCell ref="AT305:AU305"/>
    <mergeCell ref="AV305:AX305"/>
    <mergeCell ref="AY305:AZ305"/>
    <mergeCell ref="BA305:BB305"/>
    <mergeCell ref="C306:D306"/>
    <mergeCell ref="E306:F306"/>
    <mergeCell ref="G306:H306"/>
    <mergeCell ref="I306:M306"/>
    <mergeCell ref="N306:O306"/>
    <mergeCell ref="P306:Q306"/>
    <mergeCell ref="R306:S306"/>
    <mergeCell ref="AL307:AM307"/>
    <mergeCell ref="AN307:AO307"/>
    <mergeCell ref="AP307:AQ307"/>
    <mergeCell ref="AR307:AS307"/>
    <mergeCell ref="AT307:AU307"/>
    <mergeCell ref="AV307:AX307"/>
    <mergeCell ref="AY307:AZ307"/>
    <mergeCell ref="BA307:BB307"/>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AL308:AM308"/>
    <mergeCell ref="AN308:AO308"/>
    <mergeCell ref="AP308:AQ308"/>
    <mergeCell ref="AR308:AS308"/>
    <mergeCell ref="AT308:AU308"/>
    <mergeCell ref="AV308:AX308"/>
    <mergeCell ref="AY308:AZ308"/>
    <mergeCell ref="BA308:BB308"/>
    <mergeCell ref="T308:U308"/>
    <mergeCell ref="V308:X308"/>
    <mergeCell ref="Y308:Z308"/>
    <mergeCell ref="AB308:AC308"/>
    <mergeCell ref="AD308:AE308"/>
    <mergeCell ref="AF308:AH308"/>
    <mergeCell ref="AI308:AK308"/>
    <mergeCell ref="C308:D308"/>
    <mergeCell ref="E308:F308"/>
    <mergeCell ref="G308:H308"/>
    <mergeCell ref="I308:M308"/>
    <mergeCell ref="N308:O308"/>
    <mergeCell ref="P308:Q308"/>
    <mergeCell ref="R308:S308"/>
    <mergeCell ref="AL311:AM311"/>
    <mergeCell ref="AN311:AO311"/>
    <mergeCell ref="T311:U311"/>
    <mergeCell ref="V311:X311"/>
    <mergeCell ref="Y311:Z311"/>
    <mergeCell ref="AB311:AC311"/>
    <mergeCell ref="AD311:AE311"/>
    <mergeCell ref="AF311:AH311"/>
    <mergeCell ref="AI311:AK311"/>
    <mergeCell ref="AL312:AM312"/>
    <mergeCell ref="AN312:AO312"/>
    <mergeCell ref="T312:U312"/>
    <mergeCell ref="V312:X312"/>
    <mergeCell ref="Y312:Z312"/>
    <mergeCell ref="AB312:AC312"/>
    <mergeCell ref="AD312:AE312"/>
    <mergeCell ref="AF312:AH312"/>
    <mergeCell ref="AI312:AK312"/>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AL309:AM309"/>
    <mergeCell ref="AN309:AO309"/>
    <mergeCell ref="AP309:AQ309"/>
    <mergeCell ref="AR309:AS309"/>
    <mergeCell ref="AT309:AU309"/>
    <mergeCell ref="AV309:AX309"/>
    <mergeCell ref="AY309:AZ309"/>
    <mergeCell ref="BA309:BB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T310:U310"/>
    <mergeCell ref="V310:X310"/>
    <mergeCell ref="Y310:Z310"/>
    <mergeCell ref="AB310:AC310"/>
    <mergeCell ref="AD310:AE310"/>
    <mergeCell ref="AF310:AH310"/>
    <mergeCell ref="AI310:AK310"/>
    <mergeCell ref="AL310:AM310"/>
    <mergeCell ref="AN310:AO310"/>
    <mergeCell ref="AR310:AS310"/>
    <mergeCell ref="AT310:AU310"/>
    <mergeCell ref="AV310:AX310"/>
    <mergeCell ref="AY310:AZ310"/>
    <mergeCell ref="BA310:BB310"/>
    <mergeCell ref="C312:D312"/>
    <mergeCell ref="E312:F312"/>
    <mergeCell ref="G312:H312"/>
    <mergeCell ref="I312:M312"/>
    <mergeCell ref="N312:O312"/>
    <mergeCell ref="P312:Q312"/>
    <mergeCell ref="R312:S312"/>
    <mergeCell ref="AP312:AQ312"/>
    <mergeCell ref="AR312:AS312"/>
    <mergeCell ref="AT312:AU312"/>
    <mergeCell ref="AV312:AX312"/>
    <mergeCell ref="AY312:AZ312"/>
    <mergeCell ref="BA312:BB312"/>
    <mergeCell ref="AP310:AQ310"/>
    <mergeCell ref="AP311:AQ311"/>
    <mergeCell ref="AR311:AS311"/>
    <mergeCell ref="AT311:AU311"/>
    <mergeCell ref="AV311:AX311"/>
    <mergeCell ref="AY311:AZ311"/>
    <mergeCell ref="BA311:BB311"/>
    <mergeCell ref="AL315:AM315"/>
    <mergeCell ref="AN315:AO315"/>
    <mergeCell ref="T315:U315"/>
    <mergeCell ref="V315:X315"/>
    <mergeCell ref="Y315:Z315"/>
    <mergeCell ref="AB315:AC315"/>
    <mergeCell ref="AD315:AE315"/>
    <mergeCell ref="AF315:AH315"/>
    <mergeCell ref="AI315:AK315"/>
    <mergeCell ref="C310:D310"/>
    <mergeCell ref="E310:F310"/>
    <mergeCell ref="G310:H310"/>
    <mergeCell ref="I310:M310"/>
    <mergeCell ref="N310:O310"/>
    <mergeCell ref="P310:Q310"/>
    <mergeCell ref="R310:S310"/>
    <mergeCell ref="C311:D311"/>
    <mergeCell ref="E311:F311"/>
    <mergeCell ref="G311:H311"/>
    <mergeCell ref="I311:M311"/>
    <mergeCell ref="N311:O311"/>
    <mergeCell ref="P311:Q311"/>
    <mergeCell ref="R311:S311"/>
    <mergeCell ref="AL313:AM313"/>
    <mergeCell ref="AN313:AO313"/>
    <mergeCell ref="AP313:AQ313"/>
    <mergeCell ref="AR313:AS313"/>
    <mergeCell ref="AT313:AU313"/>
    <mergeCell ref="AV313:AX313"/>
    <mergeCell ref="AY313:AZ313"/>
    <mergeCell ref="BA313:BB313"/>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P314:AQ314"/>
    <mergeCell ref="AP315:AQ315"/>
    <mergeCell ref="AR315:AS315"/>
    <mergeCell ref="AT315:AU315"/>
    <mergeCell ref="AV315:AX315"/>
    <mergeCell ref="AY315:AZ315"/>
    <mergeCell ref="BA315:BB315"/>
    <mergeCell ref="AL314:AM314"/>
    <mergeCell ref="AN314:AO314"/>
    <mergeCell ref="AR314:AS314"/>
    <mergeCell ref="AT314:AU314"/>
    <mergeCell ref="AV314:AX314"/>
    <mergeCell ref="AY314:AZ314"/>
    <mergeCell ref="BA314:BB314"/>
    <mergeCell ref="C315:D315"/>
    <mergeCell ref="E315:F315"/>
    <mergeCell ref="G315:H315"/>
    <mergeCell ref="I315:M315"/>
    <mergeCell ref="N315:O315"/>
    <mergeCell ref="P315:Q315"/>
    <mergeCell ref="R315:S315"/>
    <mergeCell ref="AL316:AM316"/>
    <mergeCell ref="AN316:AO316"/>
    <mergeCell ref="AP316:AQ316"/>
    <mergeCell ref="AR316:AS316"/>
    <mergeCell ref="AT316:AU316"/>
    <mergeCell ref="AV316:AX316"/>
    <mergeCell ref="AY316:AZ316"/>
    <mergeCell ref="BA316:BB316"/>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AL317:AM317"/>
    <mergeCell ref="AN317:AO317"/>
    <mergeCell ref="AP317:AQ317"/>
    <mergeCell ref="AR317:AS317"/>
    <mergeCell ref="AT317:AU317"/>
    <mergeCell ref="AV317:AX317"/>
    <mergeCell ref="AY317:AZ317"/>
    <mergeCell ref="BA317:BB317"/>
    <mergeCell ref="T317:U317"/>
    <mergeCell ref="V317:X317"/>
    <mergeCell ref="Y317:Z317"/>
    <mergeCell ref="AB317:AC317"/>
    <mergeCell ref="AD317:AE317"/>
    <mergeCell ref="AF317:AH317"/>
    <mergeCell ref="AI317:AK317"/>
    <mergeCell ref="C317:D317"/>
    <mergeCell ref="E317:F317"/>
    <mergeCell ref="G317:H317"/>
    <mergeCell ref="I317:M317"/>
    <mergeCell ref="N317:O317"/>
    <mergeCell ref="P317:Q317"/>
    <mergeCell ref="R317:S317"/>
    <mergeCell ref="AL320:AM320"/>
    <mergeCell ref="AN320:AO320"/>
    <mergeCell ref="T320:U320"/>
    <mergeCell ref="V320:X320"/>
    <mergeCell ref="Y320:Z320"/>
    <mergeCell ref="AB320:AC320"/>
    <mergeCell ref="AD320:AE320"/>
    <mergeCell ref="AF320:AH320"/>
    <mergeCell ref="AI320:AK320"/>
    <mergeCell ref="AL321:AM321"/>
    <mergeCell ref="AN321:AO321"/>
    <mergeCell ref="T321:U321"/>
    <mergeCell ref="V321:X321"/>
    <mergeCell ref="Y321:Z321"/>
    <mergeCell ref="AB321:AC321"/>
    <mergeCell ref="AD321:AE321"/>
    <mergeCell ref="AF321:AH321"/>
    <mergeCell ref="AI321:AK321"/>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AL318:AM318"/>
    <mergeCell ref="AN318:AO318"/>
    <mergeCell ref="AP318:AQ318"/>
    <mergeCell ref="AR318:AS318"/>
    <mergeCell ref="AT318:AU318"/>
    <mergeCell ref="AV318:AX318"/>
    <mergeCell ref="AY318:AZ318"/>
    <mergeCell ref="BA318:BB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T319:U319"/>
    <mergeCell ref="V319:X319"/>
    <mergeCell ref="Y319:Z319"/>
    <mergeCell ref="AB319:AC319"/>
    <mergeCell ref="AD319:AE319"/>
    <mergeCell ref="AF319:AH319"/>
    <mergeCell ref="AI319:AK319"/>
    <mergeCell ref="AL319:AM319"/>
    <mergeCell ref="AN319:AO319"/>
    <mergeCell ref="AR319:AS319"/>
    <mergeCell ref="AT319:AU319"/>
    <mergeCell ref="AV319:AX319"/>
    <mergeCell ref="AY319:AZ319"/>
    <mergeCell ref="BA319:BB319"/>
    <mergeCell ref="C321:D321"/>
    <mergeCell ref="E321:F321"/>
    <mergeCell ref="G321:H321"/>
    <mergeCell ref="I321:M321"/>
    <mergeCell ref="N321:O321"/>
    <mergeCell ref="P321:Q321"/>
    <mergeCell ref="R321:S321"/>
    <mergeCell ref="AP321:AQ321"/>
    <mergeCell ref="AR321:AS321"/>
    <mergeCell ref="AT321:AU321"/>
    <mergeCell ref="AV321:AX321"/>
    <mergeCell ref="AY321:AZ321"/>
    <mergeCell ref="BA321:BB321"/>
    <mergeCell ref="AP319:AQ319"/>
    <mergeCell ref="AP320:AQ320"/>
    <mergeCell ref="AR320:AS320"/>
    <mergeCell ref="AT320:AU320"/>
    <mergeCell ref="AV320:AX320"/>
    <mergeCell ref="AY320:AZ320"/>
    <mergeCell ref="BA320:BB320"/>
    <mergeCell ref="AL324:AM324"/>
    <mergeCell ref="AN324:AO324"/>
    <mergeCell ref="T324:U324"/>
    <mergeCell ref="V324:X324"/>
    <mergeCell ref="Y324:Z324"/>
    <mergeCell ref="AB324:AC324"/>
    <mergeCell ref="AD324:AE324"/>
    <mergeCell ref="AF324:AH324"/>
    <mergeCell ref="AI324:AK324"/>
    <mergeCell ref="C319:D319"/>
    <mergeCell ref="E319:F319"/>
    <mergeCell ref="G319:H319"/>
    <mergeCell ref="I319:M319"/>
    <mergeCell ref="N319:O319"/>
    <mergeCell ref="P319:Q319"/>
    <mergeCell ref="R319:S319"/>
    <mergeCell ref="C320:D320"/>
    <mergeCell ref="E320:F320"/>
    <mergeCell ref="G320:H320"/>
    <mergeCell ref="I320:M320"/>
    <mergeCell ref="N320:O320"/>
    <mergeCell ref="P320:Q320"/>
    <mergeCell ref="R320:S320"/>
    <mergeCell ref="AL322:AM322"/>
    <mergeCell ref="AN322:AO322"/>
    <mergeCell ref="AP322:AQ322"/>
    <mergeCell ref="AR322:AS322"/>
    <mergeCell ref="AT322:AU322"/>
    <mergeCell ref="AV322:AX322"/>
    <mergeCell ref="AY322:AZ322"/>
    <mergeCell ref="BA322:BB322"/>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P323:AQ323"/>
    <mergeCell ref="AP324:AQ324"/>
    <mergeCell ref="AR324:AS324"/>
    <mergeCell ref="AT324:AU324"/>
    <mergeCell ref="AV324:AX324"/>
    <mergeCell ref="AY324:AZ324"/>
    <mergeCell ref="BA324:BB324"/>
    <mergeCell ref="AL323:AM323"/>
    <mergeCell ref="AN323:AO323"/>
    <mergeCell ref="AR323:AS323"/>
    <mergeCell ref="AT323:AU323"/>
    <mergeCell ref="AV323:AX323"/>
    <mergeCell ref="AY323:AZ323"/>
    <mergeCell ref="BA323:BB323"/>
    <mergeCell ref="C324:D324"/>
    <mergeCell ref="E324:F324"/>
    <mergeCell ref="G324:H324"/>
    <mergeCell ref="I324:M324"/>
    <mergeCell ref="N324:O324"/>
    <mergeCell ref="P324:Q324"/>
    <mergeCell ref="R324:S324"/>
    <mergeCell ref="AL325:AM325"/>
    <mergeCell ref="AN325:AO325"/>
    <mergeCell ref="AP325:AQ325"/>
    <mergeCell ref="AR325:AS325"/>
    <mergeCell ref="AT325:AU325"/>
    <mergeCell ref="AV325:AX325"/>
    <mergeCell ref="AY325:AZ325"/>
    <mergeCell ref="BA325:BB325"/>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AL326:AM326"/>
    <mergeCell ref="AN326:AO326"/>
    <mergeCell ref="AP326:AQ326"/>
    <mergeCell ref="AR326:AS326"/>
    <mergeCell ref="AT326:AU326"/>
    <mergeCell ref="AV326:AX326"/>
    <mergeCell ref="AY326:AZ326"/>
    <mergeCell ref="BA326:BB326"/>
    <mergeCell ref="T326:U326"/>
    <mergeCell ref="V326:X326"/>
    <mergeCell ref="Y326:Z326"/>
    <mergeCell ref="AB326:AC326"/>
    <mergeCell ref="AD326:AE326"/>
    <mergeCell ref="AF326:AH326"/>
    <mergeCell ref="AI326:AK326"/>
    <mergeCell ref="C326:D326"/>
    <mergeCell ref="E326:F326"/>
    <mergeCell ref="G326:H326"/>
    <mergeCell ref="I326:M326"/>
    <mergeCell ref="N326:O326"/>
    <mergeCell ref="P326:Q326"/>
    <mergeCell ref="R326:S326"/>
    <mergeCell ref="AL329:AM329"/>
    <mergeCell ref="AN329:AO329"/>
    <mergeCell ref="T329:U329"/>
    <mergeCell ref="V329:X329"/>
    <mergeCell ref="Y329:Z329"/>
    <mergeCell ref="AB329:AC329"/>
    <mergeCell ref="AD329:AE329"/>
    <mergeCell ref="AF329:AH329"/>
    <mergeCell ref="AI329:AK329"/>
    <mergeCell ref="AL330:AM330"/>
    <mergeCell ref="AN330:AO330"/>
    <mergeCell ref="T330:U330"/>
    <mergeCell ref="V330:X330"/>
    <mergeCell ref="Y330:Z330"/>
    <mergeCell ref="AB330:AC330"/>
    <mergeCell ref="AD330:AE330"/>
    <mergeCell ref="AF330:AH330"/>
    <mergeCell ref="AI330:AK330"/>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AL327:AM327"/>
    <mergeCell ref="AN327:AO327"/>
    <mergeCell ref="AP327:AQ327"/>
    <mergeCell ref="AR327:AS327"/>
    <mergeCell ref="AT327:AU327"/>
    <mergeCell ref="AV327:AX327"/>
    <mergeCell ref="AY327:AZ327"/>
    <mergeCell ref="BA327:BB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T328:U328"/>
    <mergeCell ref="V328:X328"/>
    <mergeCell ref="Y328:Z328"/>
    <mergeCell ref="AB328:AC328"/>
    <mergeCell ref="AD328:AE328"/>
    <mergeCell ref="AF328:AH328"/>
    <mergeCell ref="AI328:AK328"/>
    <mergeCell ref="AL328:AM328"/>
    <mergeCell ref="AN328:AO328"/>
    <mergeCell ref="AR328:AS328"/>
    <mergeCell ref="AT328:AU328"/>
    <mergeCell ref="AV328:AX328"/>
    <mergeCell ref="AY328:AZ328"/>
    <mergeCell ref="BA328:BB328"/>
    <mergeCell ref="C330:D330"/>
    <mergeCell ref="E330:F330"/>
    <mergeCell ref="G330:H330"/>
    <mergeCell ref="I330:M330"/>
    <mergeCell ref="N330:O330"/>
    <mergeCell ref="P330:Q330"/>
    <mergeCell ref="R330:S330"/>
    <mergeCell ref="AP330:AQ330"/>
    <mergeCell ref="AR330:AS330"/>
    <mergeCell ref="AT330:AU330"/>
    <mergeCell ref="AV330:AX330"/>
    <mergeCell ref="AY330:AZ330"/>
    <mergeCell ref="BA330:BB330"/>
    <mergeCell ref="AP328:AQ328"/>
    <mergeCell ref="AP329:AQ329"/>
    <mergeCell ref="AR329:AS329"/>
    <mergeCell ref="AT329:AU329"/>
    <mergeCell ref="AV329:AX329"/>
    <mergeCell ref="AY329:AZ329"/>
    <mergeCell ref="BA329:BB329"/>
    <mergeCell ref="AL333:AM333"/>
    <mergeCell ref="AN333:AO333"/>
    <mergeCell ref="T333:U333"/>
    <mergeCell ref="V333:X333"/>
    <mergeCell ref="Y333:Z333"/>
    <mergeCell ref="AB333:AC333"/>
    <mergeCell ref="AD333:AE333"/>
    <mergeCell ref="AF333:AH333"/>
    <mergeCell ref="AI333:AK333"/>
    <mergeCell ref="C328:D328"/>
    <mergeCell ref="E328:F328"/>
    <mergeCell ref="G328:H328"/>
    <mergeCell ref="I328:M328"/>
    <mergeCell ref="N328:O328"/>
    <mergeCell ref="P328:Q328"/>
    <mergeCell ref="R328:S328"/>
    <mergeCell ref="C329:D329"/>
    <mergeCell ref="E329:F329"/>
    <mergeCell ref="G329:H329"/>
    <mergeCell ref="I329:M329"/>
    <mergeCell ref="N329:O329"/>
    <mergeCell ref="P329:Q329"/>
    <mergeCell ref="R329:S329"/>
    <mergeCell ref="AL331:AM331"/>
    <mergeCell ref="AN331:AO331"/>
    <mergeCell ref="AP331:AQ331"/>
    <mergeCell ref="AR331:AS331"/>
    <mergeCell ref="AT331:AU331"/>
    <mergeCell ref="AV331:AX331"/>
    <mergeCell ref="AY331:AZ331"/>
    <mergeCell ref="BA331:BB331"/>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 ref="AP332:AQ332"/>
    <mergeCell ref="AP333:AQ333"/>
    <mergeCell ref="AR333:AS333"/>
    <mergeCell ref="AT333:AU333"/>
    <mergeCell ref="AV333:AX333"/>
    <mergeCell ref="AY333:AZ333"/>
    <mergeCell ref="BA333:BB333"/>
    <mergeCell ref="AL332:AM332"/>
    <mergeCell ref="AN332:AO332"/>
    <mergeCell ref="AR332:AS332"/>
    <mergeCell ref="AT332:AU332"/>
    <mergeCell ref="AV332:AX332"/>
    <mergeCell ref="AY332:AZ332"/>
    <mergeCell ref="BA332:BB332"/>
    <mergeCell ref="C333:D333"/>
    <mergeCell ref="E333:F333"/>
    <mergeCell ref="G333:H333"/>
    <mergeCell ref="I333:M333"/>
    <mergeCell ref="N333:O333"/>
    <mergeCell ref="P333:Q333"/>
    <mergeCell ref="R333:S333"/>
    <mergeCell ref="AL334:AM334"/>
    <mergeCell ref="AN334:AO334"/>
    <mergeCell ref="AP334:AQ334"/>
    <mergeCell ref="AR334:AS334"/>
    <mergeCell ref="AT334:AU334"/>
    <mergeCell ref="AV334:AX334"/>
    <mergeCell ref="AY334:AZ334"/>
    <mergeCell ref="BA334:BB334"/>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AL335:AM335"/>
    <mergeCell ref="AN335:AO335"/>
    <mergeCell ref="AP335:AQ335"/>
    <mergeCell ref="AR335:AS335"/>
    <mergeCell ref="AT335:AU335"/>
    <mergeCell ref="AV335:AX335"/>
    <mergeCell ref="AY335:AZ335"/>
    <mergeCell ref="BA335:BB335"/>
    <mergeCell ref="T335:U335"/>
    <mergeCell ref="V335:X335"/>
    <mergeCell ref="Y335:Z335"/>
    <mergeCell ref="AB335:AC335"/>
    <mergeCell ref="AD335:AE335"/>
    <mergeCell ref="AF335:AH335"/>
    <mergeCell ref="AI335:AK335"/>
    <mergeCell ref="C335:D335"/>
    <mergeCell ref="E335:F335"/>
    <mergeCell ref="G335:H335"/>
    <mergeCell ref="I335:M335"/>
    <mergeCell ref="N335:O335"/>
    <mergeCell ref="P335:Q335"/>
    <mergeCell ref="R335:S335"/>
    <mergeCell ref="AL338:AM338"/>
    <mergeCell ref="AN338:AO338"/>
    <mergeCell ref="T338:U338"/>
    <mergeCell ref="V338:X338"/>
    <mergeCell ref="Y338:Z338"/>
    <mergeCell ref="AB338:AC338"/>
    <mergeCell ref="AD338:AE338"/>
    <mergeCell ref="AF338:AH338"/>
    <mergeCell ref="AI338:AK338"/>
    <mergeCell ref="AL339:AM339"/>
    <mergeCell ref="AN339:AO339"/>
    <mergeCell ref="T339:U339"/>
    <mergeCell ref="V339:X339"/>
    <mergeCell ref="Y339:Z339"/>
    <mergeCell ref="AB339:AC339"/>
    <mergeCell ref="AD339:AE339"/>
    <mergeCell ref="AF339:AH339"/>
    <mergeCell ref="AI339:AK339"/>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AL336:AM336"/>
    <mergeCell ref="AN336:AO336"/>
    <mergeCell ref="AP336:AQ336"/>
    <mergeCell ref="AR336:AS336"/>
    <mergeCell ref="AT336:AU336"/>
    <mergeCell ref="AV336:AX336"/>
    <mergeCell ref="AY336:AZ336"/>
    <mergeCell ref="BA336:BB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T337:U337"/>
    <mergeCell ref="V337:X337"/>
    <mergeCell ref="Y337:Z337"/>
    <mergeCell ref="AB337:AC337"/>
    <mergeCell ref="AD337:AE337"/>
    <mergeCell ref="AF337:AH337"/>
    <mergeCell ref="AI337:AK337"/>
    <mergeCell ref="AL337:AM337"/>
    <mergeCell ref="AN337:AO337"/>
    <mergeCell ref="AR337:AS337"/>
    <mergeCell ref="AT337:AU337"/>
    <mergeCell ref="AV337:AX337"/>
    <mergeCell ref="AY337:AZ337"/>
    <mergeCell ref="BA337:BB337"/>
    <mergeCell ref="C339:D339"/>
    <mergeCell ref="E339:F339"/>
    <mergeCell ref="G339:H339"/>
    <mergeCell ref="I339:M339"/>
    <mergeCell ref="N339:O339"/>
    <mergeCell ref="P339:Q339"/>
    <mergeCell ref="R339:S339"/>
    <mergeCell ref="AP339:AQ339"/>
    <mergeCell ref="AR339:AS339"/>
    <mergeCell ref="AT339:AU339"/>
    <mergeCell ref="AV339:AX339"/>
    <mergeCell ref="AY339:AZ339"/>
    <mergeCell ref="BA339:BB339"/>
    <mergeCell ref="AP337:AQ337"/>
    <mergeCell ref="AP338:AQ338"/>
    <mergeCell ref="AR338:AS338"/>
    <mergeCell ref="AT338:AU338"/>
    <mergeCell ref="AV338:AX338"/>
    <mergeCell ref="AY338:AZ338"/>
    <mergeCell ref="BA338:BB338"/>
    <mergeCell ref="AL342:AM342"/>
    <mergeCell ref="AN342:AO342"/>
    <mergeCell ref="T342:U342"/>
    <mergeCell ref="V342:X342"/>
    <mergeCell ref="Y342:Z342"/>
    <mergeCell ref="AB342:AC342"/>
    <mergeCell ref="AD342:AE342"/>
    <mergeCell ref="AF342:AH342"/>
    <mergeCell ref="AI342:AK342"/>
    <mergeCell ref="C337:D337"/>
    <mergeCell ref="E337:F337"/>
    <mergeCell ref="G337:H337"/>
    <mergeCell ref="I337:M337"/>
    <mergeCell ref="N337:O337"/>
    <mergeCell ref="P337:Q337"/>
    <mergeCell ref="R337:S337"/>
    <mergeCell ref="C338:D338"/>
    <mergeCell ref="E338:F338"/>
    <mergeCell ref="G338:H338"/>
    <mergeCell ref="I338:M338"/>
    <mergeCell ref="N338:O338"/>
    <mergeCell ref="P338:Q338"/>
    <mergeCell ref="R338:S338"/>
    <mergeCell ref="AL340:AM340"/>
    <mergeCell ref="AN340:AO340"/>
    <mergeCell ref="AP340:AQ340"/>
    <mergeCell ref="AR340:AS340"/>
    <mergeCell ref="AT340:AU340"/>
    <mergeCell ref="AV340:AX340"/>
    <mergeCell ref="AY340:AZ340"/>
    <mergeCell ref="BA340:BB340"/>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P341:AQ341"/>
    <mergeCell ref="AP342:AQ342"/>
    <mergeCell ref="AR342:AS342"/>
    <mergeCell ref="AT342:AU342"/>
    <mergeCell ref="AV342:AX342"/>
    <mergeCell ref="AY342:AZ342"/>
    <mergeCell ref="BA342:BB342"/>
    <mergeCell ref="AL341:AM341"/>
    <mergeCell ref="AN341:AO341"/>
    <mergeCell ref="AR341:AS341"/>
    <mergeCell ref="AT341:AU341"/>
    <mergeCell ref="AV341:AX341"/>
    <mergeCell ref="AY341:AZ341"/>
    <mergeCell ref="BA341:BB341"/>
    <mergeCell ref="C342:D342"/>
    <mergeCell ref="E342:F342"/>
    <mergeCell ref="G342:H342"/>
    <mergeCell ref="I342:M342"/>
    <mergeCell ref="N342:O342"/>
    <mergeCell ref="P342:Q342"/>
    <mergeCell ref="R342:S342"/>
    <mergeCell ref="AL343:AM343"/>
    <mergeCell ref="AN343:AO343"/>
    <mergeCell ref="AP343:AQ343"/>
    <mergeCell ref="AR343:AS343"/>
    <mergeCell ref="AT343:AU343"/>
    <mergeCell ref="AV343:AX343"/>
    <mergeCell ref="AY343:AZ343"/>
    <mergeCell ref="BA343:BB343"/>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AL344:AM344"/>
    <mergeCell ref="AN344:AO344"/>
    <mergeCell ref="AP344:AQ344"/>
    <mergeCell ref="AR344:AS344"/>
    <mergeCell ref="AT344:AU344"/>
    <mergeCell ref="AV344:AX344"/>
    <mergeCell ref="AY344:AZ344"/>
    <mergeCell ref="BA344:BB344"/>
    <mergeCell ref="T344:U344"/>
    <mergeCell ref="V344:X344"/>
    <mergeCell ref="Y344:Z344"/>
    <mergeCell ref="AB344:AC344"/>
    <mergeCell ref="AD344:AE344"/>
    <mergeCell ref="AF344:AH344"/>
    <mergeCell ref="AI344:AK344"/>
    <mergeCell ref="C344:D344"/>
    <mergeCell ref="E344:F344"/>
    <mergeCell ref="G344:H344"/>
    <mergeCell ref="I344:M344"/>
    <mergeCell ref="N344:O344"/>
    <mergeCell ref="P344:Q344"/>
    <mergeCell ref="R344:S344"/>
    <mergeCell ref="AL347:AM347"/>
    <mergeCell ref="AN347:AO347"/>
    <mergeCell ref="T347:U347"/>
    <mergeCell ref="V347:X347"/>
    <mergeCell ref="Y347:Z347"/>
    <mergeCell ref="AB347:AC347"/>
    <mergeCell ref="AD347:AE347"/>
    <mergeCell ref="AF347:AH347"/>
    <mergeCell ref="AI347:AK347"/>
    <mergeCell ref="AL348:AM348"/>
    <mergeCell ref="AN348:AO348"/>
    <mergeCell ref="T348:U348"/>
    <mergeCell ref="V348:X348"/>
    <mergeCell ref="Y348:Z348"/>
    <mergeCell ref="AB348:AC348"/>
    <mergeCell ref="AD348:AE348"/>
    <mergeCell ref="AF348:AH348"/>
    <mergeCell ref="AI348:AK348"/>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AL345:AM345"/>
    <mergeCell ref="AN345:AO345"/>
    <mergeCell ref="AP345:AQ345"/>
    <mergeCell ref="AR345:AS345"/>
    <mergeCell ref="AT345:AU345"/>
    <mergeCell ref="AV345:AX345"/>
    <mergeCell ref="AY345:AZ345"/>
    <mergeCell ref="BA345:BB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T346:U346"/>
    <mergeCell ref="V346:X346"/>
    <mergeCell ref="Y346:Z346"/>
    <mergeCell ref="AB346:AC346"/>
    <mergeCell ref="AD346:AE346"/>
    <mergeCell ref="AF346:AH346"/>
    <mergeCell ref="AI346:AK346"/>
    <mergeCell ref="AL346:AM346"/>
    <mergeCell ref="AN346:AO346"/>
    <mergeCell ref="AR346:AS346"/>
    <mergeCell ref="AT346:AU346"/>
    <mergeCell ref="AV346:AX346"/>
    <mergeCell ref="AY346:AZ346"/>
    <mergeCell ref="BA346:BB346"/>
    <mergeCell ref="C348:D348"/>
    <mergeCell ref="E348:F348"/>
    <mergeCell ref="G348:H348"/>
    <mergeCell ref="I348:M348"/>
    <mergeCell ref="N348:O348"/>
    <mergeCell ref="P348:Q348"/>
    <mergeCell ref="R348:S348"/>
    <mergeCell ref="AP348:AQ348"/>
    <mergeCell ref="AR348:AS348"/>
    <mergeCell ref="AT348:AU348"/>
    <mergeCell ref="AV348:AX348"/>
    <mergeCell ref="AY348:AZ348"/>
    <mergeCell ref="BA348:BB348"/>
    <mergeCell ref="AP346:AQ346"/>
    <mergeCell ref="AP347:AQ347"/>
    <mergeCell ref="AR347:AS347"/>
    <mergeCell ref="AT347:AU347"/>
    <mergeCell ref="AV347:AX347"/>
    <mergeCell ref="AY347:AZ347"/>
    <mergeCell ref="BA347:BB347"/>
    <mergeCell ref="AL351:AM351"/>
    <mergeCell ref="AN351:AO351"/>
    <mergeCell ref="T351:U351"/>
    <mergeCell ref="V351:X351"/>
    <mergeCell ref="Y351:Z351"/>
    <mergeCell ref="AB351:AC351"/>
    <mergeCell ref="AD351:AE351"/>
    <mergeCell ref="AF351:AH351"/>
    <mergeCell ref="AI351:AK351"/>
    <mergeCell ref="C346:D346"/>
    <mergeCell ref="E346:F346"/>
    <mergeCell ref="G346:H346"/>
    <mergeCell ref="I346:M346"/>
    <mergeCell ref="N346:O346"/>
    <mergeCell ref="P346:Q346"/>
    <mergeCell ref="R346:S346"/>
    <mergeCell ref="C347:D347"/>
    <mergeCell ref="E347:F347"/>
    <mergeCell ref="G347:H347"/>
    <mergeCell ref="I347:M347"/>
    <mergeCell ref="N347:O347"/>
    <mergeCell ref="P347:Q347"/>
    <mergeCell ref="R347:S347"/>
    <mergeCell ref="AL349:AM349"/>
    <mergeCell ref="AN349:AO349"/>
    <mergeCell ref="AP349:AQ349"/>
    <mergeCell ref="AR349:AS349"/>
    <mergeCell ref="AT349:AU349"/>
    <mergeCell ref="AV349:AX349"/>
    <mergeCell ref="AY349:AZ349"/>
    <mergeCell ref="BA349:BB349"/>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P350:AQ350"/>
    <mergeCell ref="AP351:AQ351"/>
    <mergeCell ref="AR351:AS351"/>
    <mergeCell ref="AT351:AU351"/>
    <mergeCell ref="AV351:AX351"/>
    <mergeCell ref="AY351:AZ351"/>
    <mergeCell ref="BA351:BB351"/>
    <mergeCell ref="AL350:AM350"/>
    <mergeCell ref="AN350:AO350"/>
    <mergeCell ref="AR350:AS350"/>
    <mergeCell ref="AT350:AU350"/>
    <mergeCell ref="AV350:AX350"/>
    <mergeCell ref="AY350:AZ350"/>
    <mergeCell ref="BA350:BB350"/>
    <mergeCell ref="C351:D351"/>
    <mergeCell ref="E351:F351"/>
    <mergeCell ref="G351:H351"/>
    <mergeCell ref="I351:M351"/>
    <mergeCell ref="N351:O351"/>
    <mergeCell ref="P351:Q351"/>
    <mergeCell ref="R351:S351"/>
    <mergeCell ref="AL352:AM352"/>
    <mergeCell ref="AN352:AO352"/>
    <mergeCell ref="AP352:AQ352"/>
    <mergeCell ref="AR352:AS352"/>
    <mergeCell ref="AT352:AU352"/>
    <mergeCell ref="AV352:AX352"/>
    <mergeCell ref="AY352:AZ352"/>
    <mergeCell ref="BA352:BB352"/>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AL353:AM353"/>
    <mergeCell ref="AN353:AO353"/>
    <mergeCell ref="AP353:AQ353"/>
    <mergeCell ref="AR353:AS353"/>
    <mergeCell ref="AT353:AU353"/>
    <mergeCell ref="AV353:AX353"/>
    <mergeCell ref="AY353:AZ353"/>
    <mergeCell ref="BA353:BB353"/>
    <mergeCell ref="T353:U353"/>
    <mergeCell ref="V353:X353"/>
    <mergeCell ref="Y353:Z353"/>
    <mergeCell ref="AB353:AC353"/>
    <mergeCell ref="AD353:AE353"/>
    <mergeCell ref="AF353:AH353"/>
    <mergeCell ref="AI353:AK353"/>
    <mergeCell ref="C353:D353"/>
    <mergeCell ref="E353:F353"/>
    <mergeCell ref="G353:H353"/>
    <mergeCell ref="I353:M353"/>
    <mergeCell ref="N353:O353"/>
    <mergeCell ref="P353:Q353"/>
    <mergeCell ref="R353:S353"/>
    <mergeCell ref="AL356:AM356"/>
    <mergeCell ref="AN356:AO356"/>
    <mergeCell ref="T356:U356"/>
    <mergeCell ref="V356:X356"/>
    <mergeCell ref="Y356:Z356"/>
    <mergeCell ref="AB356:AC356"/>
    <mergeCell ref="AD356:AE356"/>
    <mergeCell ref="AF356:AH356"/>
    <mergeCell ref="AI356:AK356"/>
    <mergeCell ref="AL357:AM357"/>
    <mergeCell ref="AN357:AO357"/>
    <mergeCell ref="T357:U357"/>
    <mergeCell ref="V357:X357"/>
    <mergeCell ref="Y357:Z357"/>
    <mergeCell ref="AB357:AC357"/>
    <mergeCell ref="AD357:AE357"/>
    <mergeCell ref="AF357:AH357"/>
    <mergeCell ref="AI357:AK357"/>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AL354:AM354"/>
    <mergeCell ref="AN354:AO354"/>
    <mergeCell ref="AP354:AQ354"/>
    <mergeCell ref="AR354:AS354"/>
    <mergeCell ref="AT354:AU354"/>
    <mergeCell ref="AV354:AX354"/>
    <mergeCell ref="AY354:AZ354"/>
    <mergeCell ref="BA354:BB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T355:U355"/>
    <mergeCell ref="V355:X355"/>
    <mergeCell ref="Y355:Z355"/>
    <mergeCell ref="AB355:AC355"/>
    <mergeCell ref="AD355:AE355"/>
    <mergeCell ref="AF355:AH355"/>
    <mergeCell ref="AI355:AK355"/>
    <mergeCell ref="AL355:AM355"/>
    <mergeCell ref="AN355:AO355"/>
    <mergeCell ref="AR355:AS355"/>
    <mergeCell ref="AT355:AU355"/>
    <mergeCell ref="AV355:AX355"/>
    <mergeCell ref="AY355:AZ355"/>
    <mergeCell ref="BA355:BB355"/>
    <mergeCell ref="C357:D357"/>
    <mergeCell ref="E357:F357"/>
    <mergeCell ref="G357:H357"/>
    <mergeCell ref="I357:M357"/>
    <mergeCell ref="N357:O357"/>
    <mergeCell ref="P357:Q357"/>
    <mergeCell ref="R357:S357"/>
    <mergeCell ref="AP357:AQ357"/>
    <mergeCell ref="AR357:AS357"/>
    <mergeCell ref="AT357:AU357"/>
    <mergeCell ref="AV357:AX357"/>
    <mergeCell ref="AY357:AZ357"/>
    <mergeCell ref="BA357:BB357"/>
    <mergeCell ref="AP355:AQ355"/>
    <mergeCell ref="AP356:AQ356"/>
    <mergeCell ref="AR356:AS356"/>
    <mergeCell ref="AT356:AU356"/>
    <mergeCell ref="AV356:AX356"/>
    <mergeCell ref="AY356:AZ356"/>
    <mergeCell ref="BA356:BB356"/>
    <mergeCell ref="AL360:AM360"/>
    <mergeCell ref="AN360:AO360"/>
    <mergeCell ref="T360:U360"/>
    <mergeCell ref="V360:X360"/>
    <mergeCell ref="Y360:Z360"/>
    <mergeCell ref="AB360:AC360"/>
    <mergeCell ref="AD360:AE360"/>
    <mergeCell ref="AF360:AH360"/>
    <mergeCell ref="AI360:AK360"/>
    <mergeCell ref="C355:D355"/>
    <mergeCell ref="E355:F355"/>
    <mergeCell ref="G355:H355"/>
    <mergeCell ref="I355:M355"/>
    <mergeCell ref="N355:O355"/>
    <mergeCell ref="P355:Q355"/>
    <mergeCell ref="R355:S355"/>
    <mergeCell ref="C356:D356"/>
    <mergeCell ref="E356:F356"/>
    <mergeCell ref="G356:H356"/>
    <mergeCell ref="I356:M356"/>
    <mergeCell ref="N356:O356"/>
    <mergeCell ref="P356:Q356"/>
    <mergeCell ref="R356:S356"/>
    <mergeCell ref="AL358:AM358"/>
    <mergeCell ref="AN358:AO358"/>
    <mergeCell ref="AP358:AQ358"/>
    <mergeCell ref="AR358:AS358"/>
    <mergeCell ref="AT358:AU358"/>
    <mergeCell ref="AV358:AX358"/>
    <mergeCell ref="AY358:AZ358"/>
    <mergeCell ref="BA358:BB358"/>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P359:AQ359"/>
    <mergeCell ref="AP360:AQ360"/>
    <mergeCell ref="AR360:AS360"/>
    <mergeCell ref="AT360:AU360"/>
    <mergeCell ref="AV360:AX360"/>
    <mergeCell ref="AY360:AZ360"/>
    <mergeCell ref="BA360:BB360"/>
    <mergeCell ref="AL359:AM359"/>
    <mergeCell ref="AN359:AO359"/>
    <mergeCell ref="AR359:AS359"/>
    <mergeCell ref="AT359:AU359"/>
    <mergeCell ref="AV359:AX359"/>
    <mergeCell ref="AY359:AZ359"/>
    <mergeCell ref="BA359:BB359"/>
    <mergeCell ref="C360:D360"/>
    <mergeCell ref="E360:F360"/>
    <mergeCell ref="G360:H360"/>
    <mergeCell ref="I360:M360"/>
    <mergeCell ref="N360:O360"/>
    <mergeCell ref="P360:Q360"/>
    <mergeCell ref="R360:S360"/>
    <mergeCell ref="AL361:AM361"/>
    <mergeCell ref="AN361:AO361"/>
    <mergeCell ref="AP361:AQ361"/>
    <mergeCell ref="AR361:AS361"/>
    <mergeCell ref="AT361:AU361"/>
    <mergeCell ref="AV361:AX361"/>
    <mergeCell ref="AY361:AZ361"/>
    <mergeCell ref="BA361:BB361"/>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AL362:AM362"/>
    <mergeCell ref="AN362:AO362"/>
    <mergeCell ref="AP362:AQ362"/>
    <mergeCell ref="AR362:AS362"/>
    <mergeCell ref="AT362:AU362"/>
    <mergeCell ref="AV362:AX362"/>
    <mergeCell ref="AY362:AZ362"/>
    <mergeCell ref="BA362:BB362"/>
    <mergeCell ref="T362:U362"/>
    <mergeCell ref="V362:X362"/>
    <mergeCell ref="Y362:Z362"/>
    <mergeCell ref="AB362:AC362"/>
    <mergeCell ref="AD362:AE362"/>
    <mergeCell ref="AF362:AH362"/>
    <mergeCell ref="AI362:AK362"/>
    <mergeCell ref="C362:D362"/>
    <mergeCell ref="E362:F362"/>
    <mergeCell ref="G362:H362"/>
    <mergeCell ref="I362:M362"/>
    <mergeCell ref="N362:O362"/>
    <mergeCell ref="P362:Q362"/>
    <mergeCell ref="R362:S362"/>
    <mergeCell ref="AL365:AM365"/>
    <mergeCell ref="AN365:AO365"/>
    <mergeCell ref="T365:U365"/>
    <mergeCell ref="V365:X365"/>
    <mergeCell ref="Y365:Z365"/>
    <mergeCell ref="AB365:AC365"/>
    <mergeCell ref="AD365:AE365"/>
    <mergeCell ref="AF365:AH365"/>
    <mergeCell ref="AI365:AK365"/>
    <mergeCell ref="AL366:AM366"/>
    <mergeCell ref="AN366:AO366"/>
    <mergeCell ref="T366:U366"/>
    <mergeCell ref="V366:X366"/>
    <mergeCell ref="Y366:Z366"/>
    <mergeCell ref="AB366:AC366"/>
    <mergeCell ref="AD366:AE366"/>
    <mergeCell ref="AF366:AH366"/>
    <mergeCell ref="AI366:AK366"/>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AL363:AM363"/>
    <mergeCell ref="AN363:AO363"/>
    <mergeCell ref="AP363:AQ363"/>
    <mergeCell ref="AR363:AS363"/>
    <mergeCell ref="AT363:AU363"/>
    <mergeCell ref="AV363:AX363"/>
    <mergeCell ref="AY363:AZ363"/>
    <mergeCell ref="BA363:BB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T364:U364"/>
    <mergeCell ref="V364:X364"/>
    <mergeCell ref="Y364:Z364"/>
    <mergeCell ref="AB364:AC364"/>
    <mergeCell ref="AD364:AE364"/>
    <mergeCell ref="AF364:AH364"/>
    <mergeCell ref="AI364:AK364"/>
    <mergeCell ref="AL364:AM364"/>
    <mergeCell ref="AN364:AO364"/>
    <mergeCell ref="AR364:AS364"/>
    <mergeCell ref="AT364:AU364"/>
    <mergeCell ref="AV364:AX364"/>
    <mergeCell ref="AY364:AZ364"/>
    <mergeCell ref="BA364:BB364"/>
    <mergeCell ref="C366:D366"/>
    <mergeCell ref="E366:F366"/>
    <mergeCell ref="G366:H366"/>
    <mergeCell ref="I366:M366"/>
    <mergeCell ref="N366:O366"/>
    <mergeCell ref="P366:Q366"/>
    <mergeCell ref="R366:S366"/>
    <mergeCell ref="AP366:AQ366"/>
    <mergeCell ref="AR366:AS366"/>
    <mergeCell ref="AT366:AU366"/>
    <mergeCell ref="AV366:AX366"/>
    <mergeCell ref="AY366:AZ366"/>
    <mergeCell ref="BA366:BB366"/>
    <mergeCell ref="AP364:AQ364"/>
    <mergeCell ref="AP365:AQ365"/>
    <mergeCell ref="AR365:AS365"/>
    <mergeCell ref="AT365:AU365"/>
    <mergeCell ref="AV365:AX365"/>
    <mergeCell ref="AY365:AZ365"/>
    <mergeCell ref="BA365:BB365"/>
    <mergeCell ref="AL369:AM369"/>
    <mergeCell ref="AN369:AO369"/>
    <mergeCell ref="T369:U369"/>
    <mergeCell ref="V369:X369"/>
    <mergeCell ref="Y369:Z369"/>
    <mergeCell ref="AB369:AC369"/>
    <mergeCell ref="AD369:AE369"/>
    <mergeCell ref="AF369:AH369"/>
    <mergeCell ref="AI369:AK369"/>
    <mergeCell ref="C364:D364"/>
    <mergeCell ref="E364:F364"/>
    <mergeCell ref="G364:H364"/>
    <mergeCell ref="I364:M364"/>
    <mergeCell ref="N364:O364"/>
    <mergeCell ref="P364:Q364"/>
    <mergeCell ref="R364:S364"/>
    <mergeCell ref="C365:D365"/>
    <mergeCell ref="E365:F365"/>
    <mergeCell ref="G365:H365"/>
    <mergeCell ref="I365:M365"/>
    <mergeCell ref="N365:O365"/>
    <mergeCell ref="P365:Q365"/>
    <mergeCell ref="R365:S365"/>
    <mergeCell ref="AL367:AM367"/>
    <mergeCell ref="AN367:AO367"/>
    <mergeCell ref="AP367:AQ367"/>
    <mergeCell ref="AR367:AS367"/>
    <mergeCell ref="AT367:AU367"/>
    <mergeCell ref="AV367:AX367"/>
    <mergeCell ref="AY367:AZ367"/>
    <mergeCell ref="BA367:BB367"/>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P368:AQ368"/>
    <mergeCell ref="AP369:AQ369"/>
    <mergeCell ref="AR369:AS369"/>
    <mergeCell ref="AT369:AU369"/>
    <mergeCell ref="AV369:AX369"/>
    <mergeCell ref="AY369:AZ369"/>
    <mergeCell ref="BA369:BB369"/>
    <mergeCell ref="AL368:AM368"/>
    <mergeCell ref="AN368:AO368"/>
    <mergeCell ref="AR368:AS368"/>
    <mergeCell ref="AT368:AU368"/>
    <mergeCell ref="AV368:AX368"/>
    <mergeCell ref="AY368:AZ368"/>
    <mergeCell ref="BA368:BB368"/>
    <mergeCell ref="C369:D369"/>
    <mergeCell ref="E369:F369"/>
    <mergeCell ref="G369:H369"/>
    <mergeCell ref="I369:M369"/>
    <mergeCell ref="N369:O369"/>
    <mergeCell ref="P369:Q369"/>
    <mergeCell ref="R369:S369"/>
    <mergeCell ref="AL370:AM370"/>
    <mergeCell ref="AN370:AO370"/>
    <mergeCell ref="AP370:AQ370"/>
    <mergeCell ref="AR370:AS370"/>
    <mergeCell ref="AT370:AU370"/>
    <mergeCell ref="AV370:AX370"/>
    <mergeCell ref="AY370:AZ370"/>
    <mergeCell ref="BA370:BB370"/>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AL371:AM371"/>
    <mergeCell ref="AN371:AO371"/>
    <mergeCell ref="AP371:AQ371"/>
    <mergeCell ref="AR371:AS371"/>
    <mergeCell ref="AT371:AU371"/>
    <mergeCell ref="AV371:AX371"/>
    <mergeCell ref="AY371:AZ371"/>
    <mergeCell ref="BA371:BB371"/>
    <mergeCell ref="T371:U371"/>
    <mergeCell ref="V371:X371"/>
    <mergeCell ref="Y371:Z371"/>
    <mergeCell ref="AB371:AC371"/>
    <mergeCell ref="AD371:AE371"/>
    <mergeCell ref="AF371:AH371"/>
    <mergeCell ref="AI371:AK371"/>
    <mergeCell ref="C371:D371"/>
    <mergeCell ref="E371:F371"/>
    <mergeCell ref="G371:H371"/>
    <mergeCell ref="I371:M371"/>
    <mergeCell ref="N371:O371"/>
    <mergeCell ref="P371:Q371"/>
    <mergeCell ref="R371:S371"/>
    <mergeCell ref="AL374:AM374"/>
    <mergeCell ref="AN374:AO374"/>
    <mergeCell ref="T374:U374"/>
    <mergeCell ref="V374:X374"/>
    <mergeCell ref="Y374:Z374"/>
    <mergeCell ref="AB374:AC374"/>
    <mergeCell ref="AD374:AE374"/>
    <mergeCell ref="AF374:AH374"/>
    <mergeCell ref="AI374:AK374"/>
    <mergeCell ref="AL375:AM375"/>
    <mergeCell ref="AN375:AO375"/>
    <mergeCell ref="T375:U375"/>
    <mergeCell ref="V375:X375"/>
    <mergeCell ref="Y375:Z375"/>
    <mergeCell ref="AB375:AC375"/>
    <mergeCell ref="AD375:AE375"/>
    <mergeCell ref="AF375:AH375"/>
    <mergeCell ref="AI375:AK375"/>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AL372:AM372"/>
    <mergeCell ref="AN372:AO372"/>
    <mergeCell ref="AP372:AQ372"/>
    <mergeCell ref="AR372:AS372"/>
    <mergeCell ref="AT372:AU372"/>
    <mergeCell ref="AV372:AX372"/>
    <mergeCell ref="AY372:AZ372"/>
    <mergeCell ref="BA372:BB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T373:U373"/>
    <mergeCell ref="V373:X373"/>
    <mergeCell ref="Y373:Z373"/>
    <mergeCell ref="AB373:AC373"/>
    <mergeCell ref="AD373:AE373"/>
    <mergeCell ref="AF373:AH373"/>
    <mergeCell ref="AI373:AK373"/>
    <mergeCell ref="AL373:AM373"/>
    <mergeCell ref="AN373:AO373"/>
    <mergeCell ref="AR373:AS373"/>
    <mergeCell ref="AT373:AU373"/>
    <mergeCell ref="AV373:AX373"/>
    <mergeCell ref="AY373:AZ373"/>
    <mergeCell ref="BA373:BB373"/>
    <mergeCell ref="C375:D375"/>
    <mergeCell ref="E375:F375"/>
    <mergeCell ref="G375:H375"/>
    <mergeCell ref="I375:M375"/>
    <mergeCell ref="N375:O375"/>
    <mergeCell ref="P375:Q375"/>
    <mergeCell ref="R375:S375"/>
    <mergeCell ref="AP375:AQ375"/>
    <mergeCell ref="AR375:AS375"/>
    <mergeCell ref="AT375:AU375"/>
    <mergeCell ref="AV375:AX375"/>
    <mergeCell ref="AY375:AZ375"/>
    <mergeCell ref="BA375:BB375"/>
    <mergeCell ref="AP373:AQ373"/>
    <mergeCell ref="AP374:AQ374"/>
    <mergeCell ref="AR374:AS374"/>
    <mergeCell ref="AT374:AU374"/>
    <mergeCell ref="AV374:AX374"/>
    <mergeCell ref="AY374:AZ374"/>
    <mergeCell ref="BA374:BB374"/>
    <mergeCell ref="AL378:AM378"/>
    <mergeCell ref="AN378:AO378"/>
    <mergeCell ref="T378:U378"/>
    <mergeCell ref="V378:X378"/>
    <mergeCell ref="Y378:Z378"/>
    <mergeCell ref="AB378:AC378"/>
    <mergeCell ref="AD378:AE378"/>
    <mergeCell ref="AF378:AH378"/>
    <mergeCell ref="AI378:AK378"/>
    <mergeCell ref="C373:D373"/>
    <mergeCell ref="E373:F373"/>
    <mergeCell ref="G373:H373"/>
    <mergeCell ref="I373:M373"/>
    <mergeCell ref="N373:O373"/>
    <mergeCell ref="P373:Q373"/>
    <mergeCell ref="R373:S373"/>
    <mergeCell ref="C374:D374"/>
    <mergeCell ref="E374:F374"/>
    <mergeCell ref="G374:H374"/>
    <mergeCell ref="I374:M374"/>
    <mergeCell ref="N374:O374"/>
    <mergeCell ref="P374:Q374"/>
    <mergeCell ref="R374:S374"/>
    <mergeCell ref="AL376:AM376"/>
    <mergeCell ref="AN376:AO376"/>
    <mergeCell ref="AP376:AQ376"/>
    <mergeCell ref="AR376:AS376"/>
    <mergeCell ref="AT376:AU376"/>
    <mergeCell ref="AV376:AX376"/>
    <mergeCell ref="AY376:AZ376"/>
    <mergeCell ref="BA376:BB376"/>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P377:AQ377"/>
    <mergeCell ref="AP378:AQ378"/>
    <mergeCell ref="AR378:AS378"/>
    <mergeCell ref="AT378:AU378"/>
    <mergeCell ref="AV378:AX378"/>
    <mergeCell ref="AY378:AZ378"/>
    <mergeCell ref="BA378:BB378"/>
    <mergeCell ref="AL377:AM377"/>
    <mergeCell ref="AN377:AO377"/>
    <mergeCell ref="AR377:AS377"/>
    <mergeCell ref="AT377:AU377"/>
    <mergeCell ref="AV377:AX377"/>
    <mergeCell ref="AY377:AZ377"/>
    <mergeCell ref="BA377:BB377"/>
    <mergeCell ref="C378:D378"/>
    <mergeCell ref="E378:F378"/>
    <mergeCell ref="G378:H378"/>
    <mergeCell ref="I378:M378"/>
    <mergeCell ref="N378:O378"/>
    <mergeCell ref="P378:Q378"/>
    <mergeCell ref="R378:S378"/>
    <mergeCell ref="AL379:AM379"/>
    <mergeCell ref="AN379:AO379"/>
    <mergeCell ref="AP379:AQ379"/>
    <mergeCell ref="AR379:AS379"/>
    <mergeCell ref="AT379:AU379"/>
    <mergeCell ref="AV379:AX379"/>
    <mergeCell ref="AY379:AZ379"/>
    <mergeCell ref="BA379:BB379"/>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AL380:AM380"/>
    <mergeCell ref="AN380:AO380"/>
    <mergeCell ref="AP380:AQ380"/>
    <mergeCell ref="AR380:AS380"/>
    <mergeCell ref="AT380:AU380"/>
    <mergeCell ref="AV380:AX380"/>
    <mergeCell ref="AY380:AZ380"/>
    <mergeCell ref="BA380:BB380"/>
    <mergeCell ref="T380:U380"/>
    <mergeCell ref="V380:X380"/>
    <mergeCell ref="Y380:Z380"/>
    <mergeCell ref="AB380:AC380"/>
    <mergeCell ref="AD380:AE380"/>
    <mergeCell ref="AF380:AH380"/>
    <mergeCell ref="AI380:AK380"/>
    <mergeCell ref="C380:D380"/>
    <mergeCell ref="E380:F380"/>
    <mergeCell ref="G380:H380"/>
    <mergeCell ref="I380:M380"/>
    <mergeCell ref="N380:O380"/>
    <mergeCell ref="P380:Q380"/>
    <mergeCell ref="R380:S380"/>
    <mergeCell ref="AL383:AM383"/>
    <mergeCell ref="AN383:AO383"/>
    <mergeCell ref="T383:U383"/>
    <mergeCell ref="V383:X383"/>
    <mergeCell ref="Y383:Z383"/>
    <mergeCell ref="AB383:AC383"/>
    <mergeCell ref="AD383:AE383"/>
    <mergeCell ref="AF383:AH383"/>
    <mergeCell ref="AI383:AK383"/>
    <mergeCell ref="AL384:AM384"/>
    <mergeCell ref="AN384:AO384"/>
    <mergeCell ref="T384:U384"/>
    <mergeCell ref="V384:X384"/>
    <mergeCell ref="Y384:Z384"/>
    <mergeCell ref="AB384:AC384"/>
    <mergeCell ref="AD384:AE384"/>
    <mergeCell ref="AF384:AH384"/>
    <mergeCell ref="AI384:AK384"/>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AL381:AM381"/>
    <mergeCell ref="AN381:AO381"/>
    <mergeCell ref="AP381:AQ381"/>
    <mergeCell ref="AR381:AS381"/>
    <mergeCell ref="AT381:AU381"/>
    <mergeCell ref="AV381:AX381"/>
    <mergeCell ref="AY381:AZ381"/>
    <mergeCell ref="BA381:BB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T382:U382"/>
    <mergeCell ref="V382:X382"/>
    <mergeCell ref="Y382:Z382"/>
    <mergeCell ref="AB382:AC382"/>
    <mergeCell ref="AD382:AE382"/>
    <mergeCell ref="AF382:AH382"/>
    <mergeCell ref="AI382:AK382"/>
    <mergeCell ref="AL382:AM382"/>
    <mergeCell ref="AN382:AO382"/>
    <mergeCell ref="AR382:AS382"/>
    <mergeCell ref="AT382:AU382"/>
    <mergeCell ref="AV382:AX382"/>
    <mergeCell ref="AY382:AZ382"/>
    <mergeCell ref="BA382:BB382"/>
    <mergeCell ref="C384:D384"/>
    <mergeCell ref="E384:F384"/>
    <mergeCell ref="G384:H384"/>
    <mergeCell ref="I384:M384"/>
    <mergeCell ref="N384:O384"/>
    <mergeCell ref="P384:Q384"/>
    <mergeCell ref="R384:S384"/>
    <mergeCell ref="AP384:AQ384"/>
    <mergeCell ref="AR384:AS384"/>
    <mergeCell ref="AT384:AU384"/>
    <mergeCell ref="AV384:AX384"/>
    <mergeCell ref="AY384:AZ384"/>
    <mergeCell ref="BA384:BB384"/>
    <mergeCell ref="AP382:AQ382"/>
    <mergeCell ref="AP383:AQ383"/>
    <mergeCell ref="AR383:AS383"/>
    <mergeCell ref="AT383:AU383"/>
    <mergeCell ref="AV383:AX383"/>
    <mergeCell ref="AY383:AZ383"/>
    <mergeCell ref="BA383:BB383"/>
    <mergeCell ref="AL387:AM387"/>
    <mergeCell ref="AN387:AO387"/>
    <mergeCell ref="T387:U387"/>
    <mergeCell ref="V387:X387"/>
    <mergeCell ref="Y387:Z387"/>
    <mergeCell ref="AB387:AC387"/>
    <mergeCell ref="AD387:AE387"/>
    <mergeCell ref="AF387:AH387"/>
    <mergeCell ref="AI387:AK387"/>
    <mergeCell ref="C382:D382"/>
    <mergeCell ref="E382:F382"/>
    <mergeCell ref="G382:H382"/>
    <mergeCell ref="I382:M382"/>
    <mergeCell ref="N382:O382"/>
    <mergeCell ref="P382:Q382"/>
    <mergeCell ref="R382:S382"/>
    <mergeCell ref="C383:D383"/>
    <mergeCell ref="E383:F383"/>
    <mergeCell ref="G383:H383"/>
    <mergeCell ref="I383:M383"/>
    <mergeCell ref="N383:O383"/>
    <mergeCell ref="P383:Q383"/>
    <mergeCell ref="R383:S383"/>
    <mergeCell ref="AL385:AM385"/>
    <mergeCell ref="AN385:AO385"/>
    <mergeCell ref="AP385:AQ385"/>
    <mergeCell ref="AR385:AS385"/>
    <mergeCell ref="AT385:AU385"/>
    <mergeCell ref="AV385:AX385"/>
    <mergeCell ref="AY385:AZ385"/>
    <mergeCell ref="BA385:BB385"/>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P386:AQ386"/>
    <mergeCell ref="AP387:AQ387"/>
    <mergeCell ref="AR387:AS387"/>
    <mergeCell ref="AT387:AU387"/>
    <mergeCell ref="AV387:AX387"/>
    <mergeCell ref="AY387:AZ387"/>
    <mergeCell ref="BA387:BB387"/>
    <mergeCell ref="AL386:AM386"/>
    <mergeCell ref="AN386:AO386"/>
    <mergeCell ref="AR386:AS386"/>
    <mergeCell ref="AT386:AU386"/>
    <mergeCell ref="AV386:AX386"/>
    <mergeCell ref="AY386:AZ386"/>
    <mergeCell ref="BA386:BB386"/>
    <mergeCell ref="C387:D387"/>
    <mergeCell ref="E387:F387"/>
    <mergeCell ref="G387:H387"/>
    <mergeCell ref="I387:M387"/>
    <mergeCell ref="N387:O387"/>
    <mergeCell ref="P387:Q387"/>
    <mergeCell ref="R387:S387"/>
    <mergeCell ref="AL388:AM388"/>
    <mergeCell ref="AN388:AO388"/>
    <mergeCell ref="AP388:AQ388"/>
    <mergeCell ref="AR388:AS388"/>
    <mergeCell ref="AT388:AU388"/>
    <mergeCell ref="AV388:AX388"/>
    <mergeCell ref="AY388:AZ388"/>
    <mergeCell ref="BA388:BB388"/>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AL389:AM389"/>
    <mergeCell ref="AN389:AO389"/>
    <mergeCell ref="AP389:AQ389"/>
    <mergeCell ref="AR389:AS389"/>
    <mergeCell ref="AT389:AU389"/>
    <mergeCell ref="AV389:AX389"/>
    <mergeCell ref="AY389:AZ389"/>
    <mergeCell ref="BA389:BB389"/>
    <mergeCell ref="T389:U389"/>
    <mergeCell ref="V389:X389"/>
    <mergeCell ref="Y389:Z389"/>
    <mergeCell ref="AB389:AC389"/>
    <mergeCell ref="AD389:AE389"/>
    <mergeCell ref="AF389:AH389"/>
    <mergeCell ref="AI389:AK389"/>
    <mergeCell ref="C389:D389"/>
    <mergeCell ref="E389:F389"/>
    <mergeCell ref="G389:H389"/>
    <mergeCell ref="I389:M389"/>
    <mergeCell ref="N389:O389"/>
    <mergeCell ref="P389:Q389"/>
    <mergeCell ref="R389:S389"/>
    <mergeCell ref="AL392:AM392"/>
    <mergeCell ref="AN392:AO392"/>
    <mergeCell ref="T392:U392"/>
    <mergeCell ref="V392:X392"/>
    <mergeCell ref="Y392:Z392"/>
    <mergeCell ref="AB392:AC392"/>
    <mergeCell ref="AD392:AE392"/>
    <mergeCell ref="AF392:AH392"/>
    <mergeCell ref="AI392:AK392"/>
    <mergeCell ref="AL393:AM393"/>
    <mergeCell ref="AN393:AO393"/>
    <mergeCell ref="T393:U393"/>
    <mergeCell ref="V393:X393"/>
    <mergeCell ref="Y393:Z393"/>
    <mergeCell ref="AB393:AC393"/>
    <mergeCell ref="AD393:AE393"/>
    <mergeCell ref="AF393:AH393"/>
    <mergeCell ref="AI393:AK393"/>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AL390:AM390"/>
    <mergeCell ref="AN390:AO390"/>
    <mergeCell ref="AP390:AQ390"/>
    <mergeCell ref="AR390:AS390"/>
    <mergeCell ref="AT390:AU390"/>
    <mergeCell ref="AV390:AX390"/>
    <mergeCell ref="AY390:AZ390"/>
    <mergeCell ref="BA390:BB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T391:U391"/>
    <mergeCell ref="V391:X391"/>
    <mergeCell ref="Y391:Z391"/>
    <mergeCell ref="AB391:AC391"/>
    <mergeCell ref="AD391:AE391"/>
    <mergeCell ref="AF391:AH391"/>
    <mergeCell ref="AI391:AK391"/>
    <mergeCell ref="AL391:AM391"/>
    <mergeCell ref="AN391:AO391"/>
    <mergeCell ref="AR391:AS391"/>
    <mergeCell ref="AT391:AU391"/>
    <mergeCell ref="AV391:AX391"/>
    <mergeCell ref="AY391:AZ391"/>
    <mergeCell ref="BA391:BB391"/>
    <mergeCell ref="C393:D393"/>
    <mergeCell ref="E393:F393"/>
    <mergeCell ref="G393:H393"/>
    <mergeCell ref="I393:M393"/>
    <mergeCell ref="N393:O393"/>
    <mergeCell ref="P393:Q393"/>
    <mergeCell ref="R393:S393"/>
    <mergeCell ref="AP393:AQ393"/>
    <mergeCell ref="AR393:AS393"/>
    <mergeCell ref="AT393:AU393"/>
    <mergeCell ref="AV393:AX393"/>
    <mergeCell ref="AY393:AZ393"/>
    <mergeCell ref="BA393:BB393"/>
    <mergeCell ref="AP391:AQ391"/>
    <mergeCell ref="AP392:AQ392"/>
    <mergeCell ref="AR392:AS392"/>
    <mergeCell ref="AT392:AU392"/>
    <mergeCell ref="AV392:AX392"/>
    <mergeCell ref="AY392:AZ392"/>
    <mergeCell ref="BA392:BB392"/>
    <mergeCell ref="AL396:AM396"/>
    <mergeCell ref="AN396:AO396"/>
    <mergeCell ref="T396:U396"/>
    <mergeCell ref="V396:X396"/>
    <mergeCell ref="Y396:Z396"/>
    <mergeCell ref="AB396:AC396"/>
    <mergeCell ref="AD396:AE396"/>
    <mergeCell ref="AF396:AH396"/>
    <mergeCell ref="AI396:AK396"/>
    <mergeCell ref="C391:D391"/>
    <mergeCell ref="E391:F391"/>
    <mergeCell ref="G391:H391"/>
    <mergeCell ref="I391:M391"/>
    <mergeCell ref="N391:O391"/>
    <mergeCell ref="P391:Q391"/>
    <mergeCell ref="R391:S391"/>
    <mergeCell ref="C392:D392"/>
    <mergeCell ref="E392:F392"/>
    <mergeCell ref="G392:H392"/>
    <mergeCell ref="I392:M392"/>
    <mergeCell ref="N392:O392"/>
    <mergeCell ref="P392:Q392"/>
    <mergeCell ref="R392:S392"/>
    <mergeCell ref="AL394:AM394"/>
    <mergeCell ref="AN394:AO394"/>
    <mergeCell ref="AP394:AQ394"/>
    <mergeCell ref="AR394:AS394"/>
    <mergeCell ref="AT394:AU394"/>
    <mergeCell ref="AV394:AX394"/>
    <mergeCell ref="AY394:AZ394"/>
    <mergeCell ref="BA394:BB394"/>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P395:AQ395"/>
    <mergeCell ref="AP396:AQ396"/>
    <mergeCell ref="AR396:AS396"/>
    <mergeCell ref="AT396:AU396"/>
    <mergeCell ref="AV396:AX396"/>
    <mergeCell ref="AY396:AZ396"/>
    <mergeCell ref="BA396:BB396"/>
    <mergeCell ref="AL395:AM395"/>
    <mergeCell ref="AN395:AO395"/>
    <mergeCell ref="AR395:AS395"/>
    <mergeCell ref="AT395:AU395"/>
    <mergeCell ref="AV395:AX395"/>
    <mergeCell ref="AY395:AZ395"/>
    <mergeCell ref="BA395:BB395"/>
    <mergeCell ref="C396:D396"/>
    <mergeCell ref="E396:F396"/>
    <mergeCell ref="G396:H396"/>
    <mergeCell ref="I396:M396"/>
    <mergeCell ref="N396:O396"/>
    <mergeCell ref="P396:Q396"/>
    <mergeCell ref="R396:S396"/>
    <mergeCell ref="AL397:AM397"/>
    <mergeCell ref="AN397:AO397"/>
    <mergeCell ref="AP397:AQ397"/>
    <mergeCell ref="AR397:AS397"/>
    <mergeCell ref="AT397:AU397"/>
    <mergeCell ref="AV397:AX397"/>
    <mergeCell ref="AY397:AZ397"/>
    <mergeCell ref="BA397:BB397"/>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AL398:AM398"/>
    <mergeCell ref="AN398:AO398"/>
    <mergeCell ref="AP398:AQ398"/>
    <mergeCell ref="AR398:AS398"/>
    <mergeCell ref="AT398:AU398"/>
    <mergeCell ref="AV398:AX398"/>
    <mergeCell ref="AY398:AZ398"/>
    <mergeCell ref="BA398:BB398"/>
    <mergeCell ref="T398:U398"/>
    <mergeCell ref="V398:X398"/>
    <mergeCell ref="Y398:Z398"/>
    <mergeCell ref="AB398:AC398"/>
    <mergeCell ref="AD398:AE398"/>
    <mergeCell ref="AF398:AH398"/>
    <mergeCell ref="AI398:AK398"/>
    <mergeCell ref="C398:D398"/>
    <mergeCell ref="E398:F398"/>
    <mergeCell ref="G398:H398"/>
    <mergeCell ref="I398:M398"/>
    <mergeCell ref="N398:O398"/>
    <mergeCell ref="P398:Q398"/>
    <mergeCell ref="R398:S398"/>
    <mergeCell ref="AL401:AM401"/>
    <mergeCell ref="AN401:AO401"/>
    <mergeCell ref="T401:U401"/>
    <mergeCell ref="V401:X401"/>
    <mergeCell ref="Y401:Z401"/>
    <mergeCell ref="AB401:AC401"/>
    <mergeCell ref="AD401:AE401"/>
    <mergeCell ref="AF401:AH401"/>
    <mergeCell ref="AI401:AK401"/>
    <mergeCell ref="AL402:AM402"/>
    <mergeCell ref="AN402:AO402"/>
    <mergeCell ref="T402:U402"/>
    <mergeCell ref="V402:X402"/>
    <mergeCell ref="Y402:Z402"/>
    <mergeCell ref="AB402:AC402"/>
    <mergeCell ref="AD402:AE402"/>
    <mergeCell ref="AF402:AH402"/>
    <mergeCell ref="AI402:AK402"/>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AL399:AM399"/>
    <mergeCell ref="AN399:AO399"/>
    <mergeCell ref="AP399:AQ399"/>
    <mergeCell ref="AR399:AS399"/>
    <mergeCell ref="AT399:AU399"/>
    <mergeCell ref="AV399:AX399"/>
    <mergeCell ref="AY399:AZ399"/>
    <mergeCell ref="BA399:BB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T400:U400"/>
    <mergeCell ref="V400:X400"/>
    <mergeCell ref="Y400:Z400"/>
    <mergeCell ref="AB400:AC400"/>
    <mergeCell ref="AD400:AE400"/>
    <mergeCell ref="AF400:AH400"/>
    <mergeCell ref="AI400:AK400"/>
    <mergeCell ref="AL400:AM400"/>
    <mergeCell ref="AN400:AO400"/>
    <mergeCell ref="AR400:AS400"/>
    <mergeCell ref="AT400:AU400"/>
    <mergeCell ref="AV400:AX400"/>
    <mergeCell ref="AY400:AZ400"/>
    <mergeCell ref="BA400:BB400"/>
    <mergeCell ref="C402:D402"/>
    <mergeCell ref="E402:F402"/>
    <mergeCell ref="G402:H402"/>
    <mergeCell ref="I402:M402"/>
    <mergeCell ref="N402:O402"/>
    <mergeCell ref="P402:Q402"/>
    <mergeCell ref="R402:S402"/>
    <mergeCell ref="AP402:AQ402"/>
    <mergeCell ref="AR402:AS402"/>
    <mergeCell ref="AT402:AU402"/>
    <mergeCell ref="AV402:AX402"/>
    <mergeCell ref="AY402:AZ402"/>
    <mergeCell ref="BA402:BB402"/>
    <mergeCell ref="AP400:AQ400"/>
    <mergeCell ref="AP401:AQ401"/>
    <mergeCell ref="AR401:AS401"/>
    <mergeCell ref="AT401:AU401"/>
    <mergeCell ref="AV401:AX401"/>
    <mergeCell ref="AY401:AZ401"/>
    <mergeCell ref="BA401:BB401"/>
    <mergeCell ref="AL405:AM405"/>
    <mergeCell ref="AN405:AO405"/>
    <mergeCell ref="T405:U405"/>
    <mergeCell ref="V405:X405"/>
    <mergeCell ref="Y405:Z405"/>
    <mergeCell ref="AB405:AC405"/>
    <mergeCell ref="AD405:AE405"/>
    <mergeCell ref="AF405:AH405"/>
    <mergeCell ref="AI405:AK405"/>
    <mergeCell ref="C400:D400"/>
    <mergeCell ref="E400:F400"/>
    <mergeCell ref="G400:H400"/>
    <mergeCell ref="I400:M400"/>
    <mergeCell ref="N400:O400"/>
    <mergeCell ref="P400:Q400"/>
    <mergeCell ref="R400:S400"/>
    <mergeCell ref="C401:D401"/>
    <mergeCell ref="E401:F401"/>
    <mergeCell ref="G401:H401"/>
    <mergeCell ref="I401:M401"/>
    <mergeCell ref="N401:O401"/>
    <mergeCell ref="P401:Q401"/>
    <mergeCell ref="R401:S401"/>
    <mergeCell ref="AL403:AM403"/>
    <mergeCell ref="AN403:AO403"/>
    <mergeCell ref="AP403:AQ403"/>
    <mergeCell ref="AR403:AS403"/>
    <mergeCell ref="AT403:AU403"/>
    <mergeCell ref="AV403:AX403"/>
    <mergeCell ref="AY403:AZ403"/>
    <mergeCell ref="BA403:BB403"/>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P404:AQ404"/>
    <mergeCell ref="AP405:AQ405"/>
    <mergeCell ref="AR405:AS405"/>
    <mergeCell ref="AT405:AU405"/>
    <mergeCell ref="AV405:AX405"/>
    <mergeCell ref="AY405:AZ405"/>
    <mergeCell ref="BA405:BB405"/>
    <mergeCell ref="AL404:AM404"/>
    <mergeCell ref="AN404:AO404"/>
    <mergeCell ref="AR404:AS404"/>
    <mergeCell ref="AT404:AU404"/>
    <mergeCell ref="AV404:AX404"/>
    <mergeCell ref="AY404:AZ404"/>
    <mergeCell ref="BA404:BB404"/>
    <mergeCell ref="C405:D405"/>
    <mergeCell ref="E405:F405"/>
    <mergeCell ref="G405:H405"/>
    <mergeCell ref="I405:M405"/>
    <mergeCell ref="N405:O405"/>
    <mergeCell ref="P405:Q405"/>
    <mergeCell ref="R405:S405"/>
    <mergeCell ref="AL406:AM406"/>
    <mergeCell ref="AN406:AO406"/>
    <mergeCell ref="AP406:AQ406"/>
    <mergeCell ref="AR406:AS406"/>
    <mergeCell ref="AT406:AU406"/>
    <mergeCell ref="AV406:AX406"/>
    <mergeCell ref="AY406:AZ406"/>
    <mergeCell ref="BA406:BB406"/>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AL407:AM407"/>
    <mergeCell ref="AN407:AO407"/>
    <mergeCell ref="AP407:AQ407"/>
    <mergeCell ref="AR407:AS407"/>
    <mergeCell ref="AT407:AU407"/>
    <mergeCell ref="AV407:AX407"/>
    <mergeCell ref="AY407:AZ407"/>
    <mergeCell ref="BA407:BB407"/>
    <mergeCell ref="T407:U407"/>
    <mergeCell ref="V407:X407"/>
    <mergeCell ref="Y407:Z407"/>
    <mergeCell ref="AB407:AC407"/>
    <mergeCell ref="AD407:AE407"/>
    <mergeCell ref="AF407:AH407"/>
    <mergeCell ref="AI407:AK407"/>
    <mergeCell ref="C407:D407"/>
    <mergeCell ref="E407:F407"/>
    <mergeCell ref="G407:H407"/>
    <mergeCell ref="I407:M407"/>
    <mergeCell ref="N407:O407"/>
    <mergeCell ref="P407:Q407"/>
    <mergeCell ref="R407:S407"/>
    <mergeCell ref="AL410:AM410"/>
    <mergeCell ref="AN410:AO410"/>
    <mergeCell ref="T410:U410"/>
    <mergeCell ref="V410:X410"/>
    <mergeCell ref="Y410:Z410"/>
    <mergeCell ref="AB410:AC410"/>
    <mergeCell ref="AD410:AE410"/>
    <mergeCell ref="AF410:AH410"/>
    <mergeCell ref="AI410:AK410"/>
    <mergeCell ref="AL411:AM411"/>
    <mergeCell ref="AN411:AO411"/>
    <mergeCell ref="T411:U411"/>
    <mergeCell ref="V411:X411"/>
    <mergeCell ref="Y411:Z411"/>
    <mergeCell ref="AB411:AC411"/>
    <mergeCell ref="AD411:AE411"/>
    <mergeCell ref="AF411:AH411"/>
    <mergeCell ref="AI411:AK411"/>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AL408:AM408"/>
    <mergeCell ref="AN408:AO408"/>
    <mergeCell ref="AP408:AQ408"/>
    <mergeCell ref="AR408:AS408"/>
    <mergeCell ref="AT408:AU408"/>
    <mergeCell ref="AV408:AX408"/>
    <mergeCell ref="AY408:AZ408"/>
    <mergeCell ref="BA408:BB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T409:U409"/>
    <mergeCell ref="V409:X409"/>
    <mergeCell ref="Y409:Z409"/>
    <mergeCell ref="AB409:AC409"/>
    <mergeCell ref="AD409:AE409"/>
    <mergeCell ref="AF409:AH409"/>
    <mergeCell ref="AI409:AK409"/>
    <mergeCell ref="AL409:AM409"/>
    <mergeCell ref="AN409:AO409"/>
    <mergeCell ref="AR409:AS409"/>
    <mergeCell ref="AT409:AU409"/>
    <mergeCell ref="AV409:AX409"/>
    <mergeCell ref="AY409:AZ409"/>
    <mergeCell ref="BA409:BB409"/>
    <mergeCell ref="C411:D411"/>
    <mergeCell ref="E411:F411"/>
    <mergeCell ref="G411:H411"/>
    <mergeCell ref="I411:M411"/>
    <mergeCell ref="N411:O411"/>
    <mergeCell ref="P411:Q411"/>
    <mergeCell ref="R411:S411"/>
    <mergeCell ref="AP411:AQ411"/>
    <mergeCell ref="AR411:AS411"/>
    <mergeCell ref="AT411:AU411"/>
    <mergeCell ref="AV411:AX411"/>
    <mergeCell ref="AY411:AZ411"/>
    <mergeCell ref="BA411:BB411"/>
    <mergeCell ref="AP409:AQ409"/>
    <mergeCell ref="AP410:AQ410"/>
    <mergeCell ref="AR410:AS410"/>
    <mergeCell ref="AT410:AU410"/>
    <mergeCell ref="AV410:AX410"/>
    <mergeCell ref="AY410:AZ410"/>
    <mergeCell ref="BA410:BB410"/>
    <mergeCell ref="AL414:AM414"/>
    <mergeCell ref="AN414:AO414"/>
    <mergeCell ref="T414:U414"/>
    <mergeCell ref="V414:X414"/>
    <mergeCell ref="Y414:Z414"/>
    <mergeCell ref="AB414:AC414"/>
    <mergeCell ref="AD414:AE414"/>
    <mergeCell ref="AF414:AH414"/>
    <mergeCell ref="AI414:AK414"/>
    <mergeCell ref="C409:D409"/>
    <mergeCell ref="E409:F409"/>
    <mergeCell ref="G409:H409"/>
    <mergeCell ref="I409:M409"/>
    <mergeCell ref="N409:O409"/>
    <mergeCell ref="P409:Q409"/>
    <mergeCell ref="R409:S409"/>
    <mergeCell ref="C410:D410"/>
    <mergeCell ref="E410:F410"/>
    <mergeCell ref="G410:H410"/>
    <mergeCell ref="I410:M410"/>
    <mergeCell ref="N410:O410"/>
    <mergeCell ref="P410:Q410"/>
    <mergeCell ref="R410:S410"/>
    <mergeCell ref="AL412:AM412"/>
    <mergeCell ref="AN412:AO412"/>
    <mergeCell ref="AP412:AQ412"/>
    <mergeCell ref="AR412:AS412"/>
    <mergeCell ref="AT412:AU412"/>
    <mergeCell ref="AV412:AX412"/>
    <mergeCell ref="AY412:AZ412"/>
    <mergeCell ref="BA412:BB412"/>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P413:AQ413"/>
    <mergeCell ref="AP414:AQ414"/>
    <mergeCell ref="AR414:AS414"/>
    <mergeCell ref="AT414:AU414"/>
    <mergeCell ref="AV414:AX414"/>
    <mergeCell ref="AY414:AZ414"/>
    <mergeCell ref="BA414:BB414"/>
    <mergeCell ref="AL413:AM413"/>
    <mergeCell ref="AN413:AO413"/>
    <mergeCell ref="AR413:AS413"/>
    <mergeCell ref="AT413:AU413"/>
    <mergeCell ref="AV413:AX413"/>
    <mergeCell ref="AY413:AZ413"/>
    <mergeCell ref="BA413:BB413"/>
    <mergeCell ref="C414:D414"/>
    <mergeCell ref="E414:F414"/>
    <mergeCell ref="G414:H414"/>
    <mergeCell ref="I414:M414"/>
    <mergeCell ref="N414:O414"/>
    <mergeCell ref="P414:Q414"/>
    <mergeCell ref="R414:S414"/>
    <mergeCell ref="AL415:AM415"/>
    <mergeCell ref="AN415:AO415"/>
    <mergeCell ref="AP415:AQ415"/>
    <mergeCell ref="AR415:AS415"/>
    <mergeCell ref="AT415:AU415"/>
    <mergeCell ref="AV415:AX415"/>
    <mergeCell ref="AY415:AZ415"/>
    <mergeCell ref="BA415:BB415"/>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AL416:AM416"/>
    <mergeCell ref="AN416:AO416"/>
    <mergeCell ref="AP416:AQ416"/>
    <mergeCell ref="AR416:AS416"/>
    <mergeCell ref="AT416:AU416"/>
    <mergeCell ref="AV416:AX416"/>
    <mergeCell ref="AY416:AZ416"/>
    <mergeCell ref="BA416:BB416"/>
    <mergeCell ref="T416:U416"/>
    <mergeCell ref="V416:X416"/>
    <mergeCell ref="Y416:Z416"/>
    <mergeCell ref="AB416:AC416"/>
    <mergeCell ref="AD416:AE416"/>
    <mergeCell ref="AF416:AH416"/>
    <mergeCell ref="AI416:AK416"/>
    <mergeCell ref="C416:D416"/>
    <mergeCell ref="E416:F416"/>
    <mergeCell ref="G416:H416"/>
    <mergeCell ref="I416:M416"/>
    <mergeCell ref="N416:O416"/>
    <mergeCell ref="P416:Q416"/>
    <mergeCell ref="R416:S416"/>
    <mergeCell ref="AL419:AM419"/>
    <mergeCell ref="AN419:AO419"/>
    <mergeCell ref="T419:U419"/>
    <mergeCell ref="V419:X419"/>
    <mergeCell ref="Y419:Z419"/>
    <mergeCell ref="AB419:AC419"/>
    <mergeCell ref="AD419:AE419"/>
    <mergeCell ref="AF419:AH419"/>
    <mergeCell ref="AI419:AK419"/>
    <mergeCell ref="AL420:AM420"/>
    <mergeCell ref="AN420:AO420"/>
    <mergeCell ref="T420:U420"/>
    <mergeCell ref="V420:X420"/>
    <mergeCell ref="Y420:Z420"/>
    <mergeCell ref="AB420:AC420"/>
    <mergeCell ref="AD420:AE420"/>
    <mergeCell ref="AF420:AH420"/>
    <mergeCell ref="AI420:AK420"/>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AL417:AM417"/>
    <mergeCell ref="AN417:AO417"/>
    <mergeCell ref="AP417:AQ417"/>
    <mergeCell ref="AR417:AS417"/>
    <mergeCell ref="AT417:AU417"/>
    <mergeCell ref="AV417:AX417"/>
    <mergeCell ref="AY417:AZ417"/>
    <mergeCell ref="BA417:BB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T418:U418"/>
    <mergeCell ref="V418:X418"/>
    <mergeCell ref="Y418:Z418"/>
    <mergeCell ref="AB418:AC418"/>
    <mergeCell ref="AD418:AE418"/>
    <mergeCell ref="AF418:AH418"/>
    <mergeCell ref="AI418:AK418"/>
    <mergeCell ref="AL418:AM418"/>
    <mergeCell ref="AN418:AO418"/>
    <mergeCell ref="AR418:AS418"/>
    <mergeCell ref="AT418:AU418"/>
    <mergeCell ref="AV418:AX418"/>
    <mergeCell ref="AY418:AZ418"/>
    <mergeCell ref="BA418:BB418"/>
    <mergeCell ref="C420:D420"/>
    <mergeCell ref="E420:F420"/>
    <mergeCell ref="G420:H420"/>
    <mergeCell ref="I420:M420"/>
    <mergeCell ref="N420:O420"/>
    <mergeCell ref="P420:Q420"/>
    <mergeCell ref="R420:S420"/>
    <mergeCell ref="AP420:AQ420"/>
    <mergeCell ref="AR420:AS420"/>
    <mergeCell ref="AT420:AU420"/>
    <mergeCell ref="AV420:AX420"/>
    <mergeCell ref="AY420:AZ420"/>
    <mergeCell ref="BA420:BB420"/>
    <mergeCell ref="AP418:AQ418"/>
    <mergeCell ref="AP419:AQ419"/>
    <mergeCell ref="AR419:AS419"/>
    <mergeCell ref="AT419:AU419"/>
    <mergeCell ref="AV419:AX419"/>
    <mergeCell ref="AY419:AZ419"/>
    <mergeCell ref="BA419:BB419"/>
    <mergeCell ref="AL423:AM423"/>
    <mergeCell ref="AN423:AO423"/>
    <mergeCell ref="T423:U423"/>
    <mergeCell ref="V423:X423"/>
    <mergeCell ref="Y423:Z423"/>
    <mergeCell ref="AB423:AC423"/>
    <mergeCell ref="AD423:AE423"/>
    <mergeCell ref="AF423:AH423"/>
    <mergeCell ref="AI423:AK423"/>
    <mergeCell ref="C418:D418"/>
    <mergeCell ref="E418:F418"/>
    <mergeCell ref="G418:H418"/>
    <mergeCell ref="I418:M418"/>
    <mergeCell ref="N418:O418"/>
    <mergeCell ref="P418:Q418"/>
    <mergeCell ref="R418:S418"/>
    <mergeCell ref="C419:D419"/>
    <mergeCell ref="E419:F419"/>
    <mergeCell ref="G419:H419"/>
    <mergeCell ref="I419:M419"/>
    <mergeCell ref="N419:O419"/>
    <mergeCell ref="P419:Q419"/>
    <mergeCell ref="R419:S419"/>
    <mergeCell ref="AL421:AM421"/>
    <mergeCell ref="AN421:AO421"/>
    <mergeCell ref="AP421:AQ421"/>
    <mergeCell ref="AR421:AS421"/>
    <mergeCell ref="AT421:AU421"/>
    <mergeCell ref="AV421:AX421"/>
    <mergeCell ref="AY421:AZ421"/>
    <mergeCell ref="BA421:BB421"/>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P422:AQ422"/>
    <mergeCell ref="AP423:AQ423"/>
    <mergeCell ref="AR423:AS423"/>
    <mergeCell ref="AT423:AU423"/>
    <mergeCell ref="AV423:AX423"/>
    <mergeCell ref="AY423:AZ423"/>
    <mergeCell ref="BA423:BB423"/>
    <mergeCell ref="AL422:AM422"/>
    <mergeCell ref="AN422:AO422"/>
    <mergeCell ref="AR422:AS422"/>
    <mergeCell ref="AT422:AU422"/>
    <mergeCell ref="AV422:AX422"/>
    <mergeCell ref="AY422:AZ422"/>
    <mergeCell ref="BA422:BB422"/>
    <mergeCell ref="C423:D423"/>
    <mergeCell ref="E423:F423"/>
    <mergeCell ref="G423:H423"/>
    <mergeCell ref="I423:M423"/>
    <mergeCell ref="N423:O423"/>
    <mergeCell ref="P423:Q423"/>
    <mergeCell ref="R423:S423"/>
    <mergeCell ref="AL424:AM424"/>
    <mergeCell ref="AN424:AO424"/>
    <mergeCell ref="AP424:AQ424"/>
    <mergeCell ref="AR424:AS424"/>
    <mergeCell ref="AT424:AU424"/>
    <mergeCell ref="AV424:AX424"/>
    <mergeCell ref="AY424:AZ424"/>
    <mergeCell ref="BA424:BB424"/>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AL425:AM425"/>
    <mergeCell ref="AN425:AO425"/>
    <mergeCell ref="AP425:AQ425"/>
    <mergeCell ref="AR425:AS425"/>
    <mergeCell ref="AT425:AU425"/>
    <mergeCell ref="AV425:AX425"/>
    <mergeCell ref="AY425:AZ425"/>
    <mergeCell ref="BA425:BB425"/>
    <mergeCell ref="T425:U425"/>
    <mergeCell ref="V425:X425"/>
    <mergeCell ref="Y425:Z425"/>
    <mergeCell ref="AB425:AC425"/>
    <mergeCell ref="AD425:AE425"/>
    <mergeCell ref="AF425:AH425"/>
    <mergeCell ref="AI425:AK425"/>
    <mergeCell ref="C425:D425"/>
    <mergeCell ref="E425:F425"/>
    <mergeCell ref="G425:H425"/>
    <mergeCell ref="I425:M425"/>
    <mergeCell ref="N425:O425"/>
    <mergeCell ref="P425:Q425"/>
    <mergeCell ref="R425:S425"/>
    <mergeCell ref="AL428:AM428"/>
    <mergeCell ref="AN428:AO428"/>
    <mergeCell ref="T428:U428"/>
    <mergeCell ref="V428:X428"/>
    <mergeCell ref="Y428:Z428"/>
    <mergeCell ref="AB428:AC428"/>
    <mergeCell ref="AD428:AE428"/>
    <mergeCell ref="AF428:AH428"/>
    <mergeCell ref="AI428:AK428"/>
    <mergeCell ref="AL429:AM429"/>
    <mergeCell ref="AN429:AO429"/>
    <mergeCell ref="T429:U429"/>
    <mergeCell ref="V429:X429"/>
    <mergeCell ref="Y429:Z429"/>
    <mergeCell ref="AB429:AC429"/>
    <mergeCell ref="AD429:AE429"/>
    <mergeCell ref="AF429:AH429"/>
    <mergeCell ref="AI429:AK429"/>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AL426:AM426"/>
    <mergeCell ref="AN426:AO426"/>
    <mergeCell ref="AP426:AQ426"/>
    <mergeCell ref="AR426:AS426"/>
    <mergeCell ref="AT426:AU426"/>
    <mergeCell ref="AV426:AX426"/>
    <mergeCell ref="AY426:AZ426"/>
    <mergeCell ref="BA426:BB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T427:U427"/>
    <mergeCell ref="V427:X427"/>
    <mergeCell ref="Y427:Z427"/>
    <mergeCell ref="AB427:AC427"/>
    <mergeCell ref="AD427:AE427"/>
    <mergeCell ref="AF427:AH427"/>
    <mergeCell ref="AI427:AK427"/>
    <mergeCell ref="AL427:AM427"/>
    <mergeCell ref="AN427:AO427"/>
    <mergeCell ref="AR427:AS427"/>
    <mergeCell ref="AT427:AU427"/>
    <mergeCell ref="AV427:AX427"/>
    <mergeCell ref="AY427:AZ427"/>
    <mergeCell ref="BA427:BB427"/>
    <mergeCell ref="C429:D429"/>
    <mergeCell ref="E429:F429"/>
    <mergeCell ref="G429:H429"/>
    <mergeCell ref="I429:M429"/>
    <mergeCell ref="N429:O429"/>
    <mergeCell ref="P429:Q429"/>
    <mergeCell ref="R429:S429"/>
    <mergeCell ref="AP429:AQ429"/>
    <mergeCell ref="AR429:AS429"/>
    <mergeCell ref="AT429:AU429"/>
    <mergeCell ref="AV429:AX429"/>
    <mergeCell ref="AY429:AZ429"/>
    <mergeCell ref="BA429:BB429"/>
    <mergeCell ref="AP427:AQ427"/>
    <mergeCell ref="AP428:AQ428"/>
    <mergeCell ref="AR428:AS428"/>
    <mergeCell ref="AT428:AU428"/>
    <mergeCell ref="AV428:AX428"/>
    <mergeCell ref="AY428:AZ428"/>
    <mergeCell ref="BA428:BB428"/>
    <mergeCell ref="AL432:AM432"/>
    <mergeCell ref="AN432:AO432"/>
    <mergeCell ref="T432:U432"/>
    <mergeCell ref="V432:X432"/>
    <mergeCell ref="Y432:Z432"/>
    <mergeCell ref="AB432:AC432"/>
    <mergeCell ref="AD432:AE432"/>
    <mergeCell ref="AF432:AH432"/>
    <mergeCell ref="AI432:AK432"/>
    <mergeCell ref="C427:D427"/>
    <mergeCell ref="E427:F427"/>
    <mergeCell ref="G427:H427"/>
    <mergeCell ref="I427:M427"/>
    <mergeCell ref="N427:O427"/>
    <mergeCell ref="P427:Q427"/>
    <mergeCell ref="R427:S427"/>
    <mergeCell ref="C428:D428"/>
    <mergeCell ref="E428:F428"/>
    <mergeCell ref="G428:H428"/>
    <mergeCell ref="I428:M428"/>
    <mergeCell ref="N428:O428"/>
    <mergeCell ref="P428:Q428"/>
    <mergeCell ref="R428:S428"/>
    <mergeCell ref="AL430:AM430"/>
    <mergeCell ref="AN430:AO430"/>
    <mergeCell ref="AP430:AQ430"/>
    <mergeCell ref="AR430:AS430"/>
    <mergeCell ref="AT430:AU430"/>
    <mergeCell ref="AV430:AX430"/>
    <mergeCell ref="AY430:AZ430"/>
    <mergeCell ref="BA430:BB430"/>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P431:AQ431"/>
    <mergeCell ref="AP432:AQ432"/>
    <mergeCell ref="AR432:AS432"/>
    <mergeCell ref="AT432:AU432"/>
    <mergeCell ref="AV432:AX432"/>
    <mergeCell ref="AY432:AZ432"/>
    <mergeCell ref="BA432:BB432"/>
    <mergeCell ref="AL431:AM431"/>
    <mergeCell ref="AN431:AO431"/>
    <mergeCell ref="AR431:AS431"/>
    <mergeCell ref="AT431:AU431"/>
    <mergeCell ref="AV431:AX431"/>
    <mergeCell ref="AY431:AZ431"/>
    <mergeCell ref="BA431:BB431"/>
    <mergeCell ref="C432:D432"/>
    <mergeCell ref="E432:F432"/>
    <mergeCell ref="G432:H432"/>
    <mergeCell ref="I432:M432"/>
    <mergeCell ref="N432:O432"/>
    <mergeCell ref="P432:Q432"/>
    <mergeCell ref="R432:S432"/>
    <mergeCell ref="AL433:AM433"/>
    <mergeCell ref="AN433:AO433"/>
    <mergeCell ref="AP433:AQ433"/>
    <mergeCell ref="AR433:AS433"/>
    <mergeCell ref="AT433:AU433"/>
    <mergeCell ref="AV433:AX433"/>
    <mergeCell ref="AY433:AZ433"/>
    <mergeCell ref="BA433:BB433"/>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AL434:AM434"/>
    <mergeCell ref="AN434:AO434"/>
    <mergeCell ref="AP434:AQ434"/>
    <mergeCell ref="AR434:AS434"/>
    <mergeCell ref="AT434:AU434"/>
    <mergeCell ref="AV434:AX434"/>
    <mergeCell ref="AY434:AZ434"/>
    <mergeCell ref="BA434:BB434"/>
    <mergeCell ref="T434:U434"/>
    <mergeCell ref="V434:X434"/>
    <mergeCell ref="Y434:Z434"/>
    <mergeCell ref="AB434:AC434"/>
    <mergeCell ref="AD434:AE434"/>
    <mergeCell ref="AF434:AH434"/>
    <mergeCell ref="AI434:AK434"/>
    <mergeCell ref="C434:D434"/>
    <mergeCell ref="E434:F434"/>
    <mergeCell ref="G434:H434"/>
    <mergeCell ref="I434:M434"/>
    <mergeCell ref="N434:O434"/>
    <mergeCell ref="P434:Q434"/>
    <mergeCell ref="R434:S434"/>
    <mergeCell ref="AL437:AM437"/>
    <mergeCell ref="AN437:AO437"/>
    <mergeCell ref="T437:U437"/>
    <mergeCell ref="V437:X437"/>
    <mergeCell ref="Y437:Z437"/>
    <mergeCell ref="AB437:AC437"/>
    <mergeCell ref="AD437:AE437"/>
    <mergeCell ref="AF437:AH437"/>
    <mergeCell ref="AI437:AK437"/>
    <mergeCell ref="AL438:AM438"/>
    <mergeCell ref="AN438:AO438"/>
    <mergeCell ref="T438:U438"/>
    <mergeCell ref="V438:X438"/>
    <mergeCell ref="Y438:Z438"/>
    <mergeCell ref="AB438:AC438"/>
    <mergeCell ref="AD438:AE438"/>
    <mergeCell ref="AF438:AH438"/>
    <mergeCell ref="AI438:AK438"/>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AL435:AM435"/>
    <mergeCell ref="AN435:AO435"/>
    <mergeCell ref="AP435:AQ435"/>
    <mergeCell ref="AR435:AS435"/>
    <mergeCell ref="AT435:AU435"/>
    <mergeCell ref="AV435:AX435"/>
    <mergeCell ref="AY435:AZ435"/>
    <mergeCell ref="BA435:BB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T436:U436"/>
    <mergeCell ref="V436:X436"/>
    <mergeCell ref="Y436:Z436"/>
    <mergeCell ref="AB436:AC436"/>
    <mergeCell ref="AD436:AE436"/>
    <mergeCell ref="AF436:AH436"/>
    <mergeCell ref="AI436:AK436"/>
    <mergeCell ref="AL436:AM436"/>
    <mergeCell ref="AN436:AO436"/>
    <mergeCell ref="AR436:AS436"/>
    <mergeCell ref="AT436:AU436"/>
    <mergeCell ref="AV436:AX436"/>
    <mergeCell ref="AY436:AZ436"/>
    <mergeCell ref="BA436:BB436"/>
    <mergeCell ref="C438:D438"/>
    <mergeCell ref="E438:F438"/>
    <mergeCell ref="G438:H438"/>
    <mergeCell ref="I438:M438"/>
    <mergeCell ref="N438:O438"/>
    <mergeCell ref="P438:Q438"/>
    <mergeCell ref="R438:S438"/>
    <mergeCell ref="AP438:AQ438"/>
    <mergeCell ref="AR438:AS438"/>
    <mergeCell ref="AT438:AU438"/>
    <mergeCell ref="AV438:AX438"/>
    <mergeCell ref="AY438:AZ438"/>
    <mergeCell ref="BA438:BB438"/>
    <mergeCell ref="AP436:AQ436"/>
    <mergeCell ref="AP437:AQ437"/>
    <mergeCell ref="AR437:AS437"/>
    <mergeCell ref="AT437:AU437"/>
    <mergeCell ref="AV437:AX437"/>
    <mergeCell ref="AY437:AZ437"/>
    <mergeCell ref="BA437:BB437"/>
    <mergeCell ref="AL441:AM441"/>
    <mergeCell ref="AN441:AO441"/>
    <mergeCell ref="T441:U441"/>
    <mergeCell ref="V441:X441"/>
    <mergeCell ref="Y441:Z441"/>
    <mergeCell ref="AB441:AC441"/>
    <mergeCell ref="AD441:AE441"/>
    <mergeCell ref="AF441:AH441"/>
    <mergeCell ref="AI441:AK441"/>
    <mergeCell ref="C436:D436"/>
    <mergeCell ref="E436:F436"/>
    <mergeCell ref="G436:H436"/>
    <mergeCell ref="I436:M436"/>
    <mergeCell ref="N436:O436"/>
    <mergeCell ref="P436:Q436"/>
    <mergeCell ref="R436:S436"/>
    <mergeCell ref="C437:D437"/>
    <mergeCell ref="E437:F437"/>
    <mergeCell ref="G437:H437"/>
    <mergeCell ref="I437:M437"/>
    <mergeCell ref="N437:O437"/>
    <mergeCell ref="P437:Q437"/>
    <mergeCell ref="R437:S437"/>
    <mergeCell ref="AL439:AM439"/>
    <mergeCell ref="AN439:AO439"/>
    <mergeCell ref="AP439:AQ439"/>
    <mergeCell ref="AR439:AS439"/>
    <mergeCell ref="AT439:AU439"/>
    <mergeCell ref="AV439:AX439"/>
    <mergeCell ref="AY439:AZ439"/>
    <mergeCell ref="BA439:BB439"/>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P440:AQ440"/>
    <mergeCell ref="AP441:AQ441"/>
    <mergeCell ref="AR441:AS441"/>
    <mergeCell ref="AT441:AU441"/>
    <mergeCell ref="AV441:AX441"/>
    <mergeCell ref="AY441:AZ441"/>
    <mergeCell ref="BA441:BB441"/>
    <mergeCell ref="AL440:AM440"/>
    <mergeCell ref="AN440:AO440"/>
    <mergeCell ref="AR440:AS440"/>
    <mergeCell ref="AT440:AU440"/>
    <mergeCell ref="AV440:AX440"/>
    <mergeCell ref="AY440:AZ440"/>
    <mergeCell ref="BA440:BB440"/>
    <mergeCell ref="C441:D441"/>
    <mergeCell ref="E441:F441"/>
    <mergeCell ref="G441:H441"/>
    <mergeCell ref="I441:M441"/>
    <mergeCell ref="N441:O441"/>
    <mergeCell ref="P441:Q441"/>
    <mergeCell ref="R441:S441"/>
    <mergeCell ref="AL442:AM442"/>
    <mergeCell ref="AN442:AO442"/>
    <mergeCell ref="AP442:AQ442"/>
    <mergeCell ref="AR442:AS442"/>
    <mergeCell ref="AT442:AU442"/>
    <mergeCell ref="AV442:AX442"/>
    <mergeCell ref="AY442:AZ442"/>
    <mergeCell ref="BA442:BB442"/>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AL443:AM443"/>
    <mergeCell ref="AN443:AO443"/>
    <mergeCell ref="AP443:AQ443"/>
    <mergeCell ref="AR443:AS443"/>
    <mergeCell ref="AT443:AU443"/>
    <mergeCell ref="AV443:AX443"/>
    <mergeCell ref="AY443:AZ443"/>
    <mergeCell ref="BA443:BB443"/>
    <mergeCell ref="T443:U443"/>
    <mergeCell ref="V443:X443"/>
    <mergeCell ref="Y443:Z443"/>
    <mergeCell ref="AB443:AC443"/>
    <mergeCell ref="AD443:AE443"/>
    <mergeCell ref="AF443:AH443"/>
    <mergeCell ref="AI443:AK443"/>
    <mergeCell ref="C443:D443"/>
    <mergeCell ref="E443:F443"/>
    <mergeCell ref="G443:H443"/>
    <mergeCell ref="I443:M443"/>
    <mergeCell ref="N443:O443"/>
    <mergeCell ref="P443:Q443"/>
    <mergeCell ref="R443:S443"/>
    <mergeCell ref="AL446:AM446"/>
    <mergeCell ref="AN446:AO446"/>
    <mergeCell ref="T446:U446"/>
    <mergeCell ref="V446:X446"/>
    <mergeCell ref="Y446:Z446"/>
    <mergeCell ref="AB446:AC446"/>
    <mergeCell ref="AD446:AE446"/>
    <mergeCell ref="AF446:AH446"/>
    <mergeCell ref="AI446:AK446"/>
    <mergeCell ref="AL447:AM447"/>
    <mergeCell ref="AN447:AO447"/>
    <mergeCell ref="T447:U447"/>
    <mergeCell ref="V447:X447"/>
    <mergeCell ref="Y447:Z447"/>
    <mergeCell ref="AB447:AC447"/>
    <mergeCell ref="AD447:AE447"/>
    <mergeCell ref="AF447:AH447"/>
    <mergeCell ref="AI447:AK447"/>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s>
  <conditionalFormatting sqref="AT9:AU14 AX9:AY14">
    <cfRule type="cellIs" dxfId="1" priority="1" operator="greaterThanOrEqual">
      <formula>0</formula>
    </cfRule>
  </conditionalFormatting>
  <conditionalFormatting sqref="AT9:AU14 AX9:AY14">
    <cfRule type="cellIs" dxfId="0" priority="2" operator="lessThan">
      <formula>0</formula>
    </cfRule>
  </conditionalFormatting>
  <conditionalFormatting sqref="BA20:BB811">
    <cfRule type="cellIs" dxfId="7" priority="3" operator="equal">
      <formula>"SIN PAGOS"</formula>
    </cfRule>
  </conditionalFormatting>
  <dataValidations>
    <dataValidation type="list" allowBlank="1" showErrorMessage="1" sqref="K12">
      <formula1>"Natanael,Otro"</formula1>
    </dataValidation>
    <dataValidation type="list" allowBlank="1" showDropDown="1" showErrorMessage="1" sqref="G20:G811">
      <formula1>System!$I$4:$J$40</formula1>
    </dataValidation>
    <dataValidation type="list" allowBlank="1" showErrorMessage="1" sqref="W14">
      <formula1>"Efectivo,Transferencia"</formula1>
    </dataValidation>
    <dataValidation type="list" allowBlank="1" showErrorMessage="1" sqref="P12">
      <formula1>"Mañana,Tarde,Noche"</formula1>
    </dataValidation>
    <dataValidation type="list" allowBlank="1" showErrorMessage="1" sqref="Y20:Y811">
      <formula1>"COMPLETADO,PENDIENTE,REVISIÓN,ANULADO"</formula1>
    </dataValidation>
    <dataValidation type="list" allowBlank="1" showDropDown="1" showErrorMessage="1" sqref="E20:E811">
      <formula1>"CAPITAL,INGRESOS,EGRESOS"</formula1>
    </dataValidation>
    <dataValidation type="list" allowBlank="1" showErrorMessage="1" sqref="T14 AV20:AV811">
      <formula1>"Al día,Nuevo inscripto,Adeudando,Abandonado"</formula1>
    </dataValidation>
    <dataValidation type="list" allowBlank="1" showErrorMessage="1" sqref="P10">
      <formula1>"Reducida,Completa"</formula1>
    </dataValidation>
    <dataValidation type="list" allowBlank="1" showErrorMessage="1" sqref="I6">
      <formula1>"Habilitado,Provisoria,En proceso,Iniciando,Clausurado"</formula1>
    </dataValidation>
    <dataValidation type="list" allowBlank="1" showErrorMessage="1" sqref="P6">
      <formula1>"Saldado,Saldo a liquidar,Adeudando,Sin movimientos"</formula1>
    </dataValidation>
    <dataValidation type="list" allowBlank="1" showErrorMessage="1" sqref="F3">
      <formula1>"Zona Fitness,GYM,Funcional,Crossfit"</formula1>
    </dataValidation>
    <dataValidation type="list" allowBlank="1" showErrorMessage="1" sqref="M10">
      <formula1>"Funcional,Complemento,Combo F+C"</formula1>
    </dataValidation>
    <dataValidation type="list" allowBlank="1" showErrorMessage="1" sqref="V20:V811">
      <formula1>"PAGADO,PENDIENTE,CANCELADOS"</formula1>
    </dataValidation>
    <dataValidation type="list" allowBlank="1" showErrorMessage="1" sqref="AR20:AR811">
      <formula1>"Reducida,Completa"</formula1>
    </dataValidation>
    <dataValidation type="list" allowBlank="1" showErrorMessage="1" sqref="AP20:AP811">
      <formula1>"Funcional,Complemento,Combo F+C"</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4A853"/>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6"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c r="BD1" s="178"/>
    </row>
    <row r="2" ht="16.5" customHeight="1">
      <c r="A2" s="178"/>
      <c r="B2" s="232" t="s">
        <v>114</v>
      </c>
      <c r="C2" s="134"/>
      <c r="D2" s="134"/>
      <c r="E2" s="134"/>
      <c r="F2" s="233" t="s">
        <v>1871</v>
      </c>
      <c r="G2" s="71"/>
      <c r="H2" s="71"/>
      <c r="I2" s="71"/>
      <c r="J2" s="71"/>
      <c r="K2" s="72"/>
      <c r="L2" s="178"/>
      <c r="M2" s="234" t="s">
        <v>1872</v>
      </c>
      <c r="N2" s="71"/>
      <c r="O2" s="72"/>
      <c r="P2" s="182">
        <v>46118.0</v>
      </c>
      <c r="Q2" s="71"/>
      <c r="R2" s="72"/>
      <c r="S2" s="178"/>
      <c r="T2" s="235" t="s">
        <v>1873</v>
      </c>
      <c r="U2" s="71"/>
      <c r="V2" s="72"/>
      <c r="W2" s="178"/>
      <c r="X2" s="235" t="s">
        <v>1874</v>
      </c>
      <c r="Y2" s="71"/>
      <c r="Z2" s="72"/>
      <c r="AA2" s="178"/>
      <c r="AB2" s="235" t="s">
        <v>1875</v>
      </c>
      <c r="AC2" s="71"/>
      <c r="AD2" s="72"/>
      <c r="AE2" s="178"/>
      <c r="AF2" s="236"/>
      <c r="AG2" s="77" t="s">
        <v>2273</v>
      </c>
      <c r="AH2" s="72"/>
      <c r="AI2" s="77" t="s">
        <v>2274</v>
      </c>
      <c r="AJ2" s="72"/>
      <c r="AK2" s="77" t="s">
        <v>2275</v>
      </c>
      <c r="AL2" s="72"/>
      <c r="AM2" s="77" t="s">
        <v>2276</v>
      </c>
      <c r="AN2" s="72"/>
      <c r="AO2" s="77" t="s">
        <v>2277</v>
      </c>
      <c r="AP2" s="72"/>
      <c r="AQ2" s="77" t="s">
        <v>2278</v>
      </c>
      <c r="AR2" s="72"/>
      <c r="AS2" s="178"/>
      <c r="AT2" s="77" t="s">
        <v>157</v>
      </c>
      <c r="AU2" s="71"/>
      <c r="AV2" s="72"/>
      <c r="AW2" s="178"/>
      <c r="AX2" s="77" t="s">
        <v>2279</v>
      </c>
      <c r="AY2" s="71"/>
      <c r="AZ2" s="71"/>
      <c r="BA2" s="72"/>
      <c r="BB2" s="178"/>
      <c r="BC2" s="178"/>
      <c r="BD2" s="178"/>
    </row>
    <row r="3" ht="16.5" customHeight="1">
      <c r="A3" s="178"/>
      <c r="B3" s="184"/>
      <c r="F3" s="185" t="s">
        <v>2280</v>
      </c>
      <c r="G3" s="134"/>
      <c r="H3" s="134"/>
      <c r="I3" s="134"/>
      <c r="J3" s="134"/>
      <c r="K3" s="101"/>
      <c r="L3" s="178"/>
      <c r="M3" s="186" t="s">
        <v>1880</v>
      </c>
      <c r="N3" s="134"/>
      <c r="O3" s="187"/>
      <c r="P3" s="188"/>
      <c r="Q3" s="134"/>
      <c r="R3" s="101"/>
      <c r="S3" s="178"/>
      <c r="T3" s="189">
        <v>0.0</v>
      </c>
      <c r="U3" s="134"/>
      <c r="V3" s="101"/>
      <c r="W3" s="178"/>
      <c r="X3" s="189">
        <f>AB19</f>
        <v>155000</v>
      </c>
      <c r="Y3" s="134"/>
      <c r="Z3" s="101"/>
      <c r="AA3" s="178"/>
      <c r="AB3" s="189">
        <f>SUMIFS($P$34:$P$825,$G$34:$G$825,"COMISIÓN",V34:V825,"PAGADO")</f>
        <v>410000</v>
      </c>
      <c r="AC3" s="134"/>
      <c r="AD3" s="101"/>
      <c r="AE3" s="178"/>
      <c r="AF3" s="237">
        <v>0.375</v>
      </c>
      <c r="AG3" s="238" t="s">
        <v>2281</v>
      </c>
      <c r="AH3" s="239"/>
      <c r="AI3" s="240" t="s">
        <v>2281</v>
      </c>
      <c r="AJ3" s="101"/>
      <c r="AK3" s="238" t="s">
        <v>2281</v>
      </c>
      <c r="AL3" s="239"/>
      <c r="AM3" s="240" t="s">
        <v>2281</v>
      </c>
      <c r="AN3" s="101"/>
      <c r="AO3" s="238" t="s">
        <v>2281</v>
      </c>
      <c r="AP3" s="239"/>
      <c r="AQ3" s="240" t="s">
        <v>2281</v>
      </c>
      <c r="AR3" s="101"/>
      <c r="AS3" s="178"/>
      <c r="AT3" s="241" t="s">
        <v>1904</v>
      </c>
      <c r="AU3" s="71"/>
      <c r="AV3" s="72"/>
      <c r="AW3" s="178"/>
      <c r="AX3" s="242" t="s">
        <v>2282</v>
      </c>
      <c r="AY3" s="71"/>
      <c r="AZ3" s="71"/>
      <c r="BA3" s="72"/>
      <c r="BB3" s="178"/>
      <c r="BC3" s="178"/>
      <c r="BD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243">
        <v>0.4166666666666667</v>
      </c>
      <c r="AG4" s="244"/>
      <c r="AH4" s="245"/>
      <c r="AI4" s="244"/>
      <c r="AJ4" s="245"/>
      <c r="AK4" s="244"/>
      <c r="AL4" s="245"/>
      <c r="AM4" s="244"/>
      <c r="AN4" s="245"/>
      <c r="AO4" s="244"/>
      <c r="AP4" s="245"/>
      <c r="AQ4" s="244"/>
      <c r="AR4" s="245"/>
      <c r="AS4" s="178"/>
      <c r="AT4" s="215"/>
      <c r="AU4" s="71"/>
      <c r="AV4" s="72"/>
      <c r="AW4" s="178"/>
      <c r="AX4" s="246" t="s">
        <v>2283</v>
      </c>
      <c r="AY4" s="72"/>
      <c r="AZ4" s="246" t="s">
        <v>2284</v>
      </c>
      <c r="BA4" s="72"/>
      <c r="BB4" s="178"/>
      <c r="BC4" s="178"/>
      <c r="BD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247">
        <v>0.4375</v>
      </c>
      <c r="AG5" s="238" t="s">
        <v>2281</v>
      </c>
      <c r="AH5" s="239"/>
      <c r="AI5" s="238" t="s">
        <v>2285</v>
      </c>
      <c r="AJ5" s="239"/>
      <c r="AK5" s="238" t="s">
        <v>2281</v>
      </c>
      <c r="AL5" s="239"/>
      <c r="AM5" s="238" t="s">
        <v>2285</v>
      </c>
      <c r="AN5" s="239"/>
      <c r="AO5" s="238" t="s">
        <v>2281</v>
      </c>
      <c r="AP5" s="239"/>
      <c r="AQ5" s="238" t="s">
        <v>2281</v>
      </c>
      <c r="AR5" s="239"/>
      <c r="AS5" s="178"/>
      <c r="AT5" s="241" t="s">
        <v>1902</v>
      </c>
      <c r="AU5" s="71"/>
      <c r="AV5" s="72"/>
      <c r="AW5" s="178"/>
      <c r="AX5" s="217">
        <v>65000.0</v>
      </c>
      <c r="AY5" s="72"/>
      <c r="AZ5" s="217">
        <v>65000.0</v>
      </c>
      <c r="BA5" s="72"/>
      <c r="BB5" s="178"/>
      <c r="BC5" s="178"/>
      <c r="BD5" s="178"/>
    </row>
    <row r="6" ht="16.5" customHeight="1">
      <c r="A6" s="178"/>
      <c r="B6" s="248" t="s">
        <v>1881</v>
      </c>
      <c r="C6" s="72"/>
      <c r="D6" s="193"/>
      <c r="E6" s="178"/>
      <c r="F6" s="248" t="s">
        <v>1882</v>
      </c>
      <c r="G6" s="71"/>
      <c r="H6" s="72"/>
      <c r="I6" s="194" t="s">
        <v>1883</v>
      </c>
      <c r="J6" s="71"/>
      <c r="K6" s="72"/>
      <c r="L6" s="178"/>
      <c r="M6" s="248" t="s">
        <v>1884</v>
      </c>
      <c r="N6" s="71"/>
      <c r="O6" s="72"/>
      <c r="P6" s="182" t="str">
        <f>IF(T3&lt;0,"Adeudando",IF(X3&lt;&gt;0,"Saldo a liquidar",IF(AB3=0,"Sin movimientos",IF(X3=0,"Saldado",))))</f>
        <v>Saldo a liquidar</v>
      </c>
      <c r="Q6" s="71"/>
      <c r="R6" s="72"/>
      <c r="S6" s="178"/>
      <c r="T6" s="195" t="s">
        <v>1885</v>
      </c>
      <c r="U6" s="71"/>
      <c r="V6" s="72"/>
      <c r="W6" s="178"/>
      <c r="X6" s="196" t="s">
        <v>1886</v>
      </c>
      <c r="Y6" s="71"/>
      <c r="Z6" s="72"/>
      <c r="AA6" s="178"/>
      <c r="AB6" s="197">
        <v>0.0</v>
      </c>
      <c r="AC6" s="71"/>
      <c r="AD6" s="72"/>
      <c r="AE6" s="178"/>
      <c r="AF6" s="243">
        <v>0.4791666666666667</v>
      </c>
      <c r="AG6" s="244"/>
      <c r="AH6" s="245"/>
      <c r="AI6" s="244"/>
      <c r="AJ6" s="245"/>
      <c r="AK6" s="244"/>
      <c r="AL6" s="245"/>
      <c r="AM6" s="244"/>
      <c r="AN6" s="245"/>
      <c r="AO6" s="244"/>
      <c r="AP6" s="245"/>
      <c r="AQ6" s="244"/>
      <c r="AR6" s="245"/>
      <c r="AS6" s="178"/>
      <c r="AT6" s="215"/>
      <c r="AU6" s="71"/>
      <c r="AV6" s="72"/>
      <c r="AW6" s="178"/>
      <c r="AX6" s="246" t="s">
        <v>2286</v>
      </c>
      <c r="AY6" s="72"/>
      <c r="AZ6" s="246" t="s">
        <v>2287</v>
      </c>
      <c r="BA6" s="72"/>
      <c r="BB6" s="178"/>
      <c r="BC6" s="178"/>
      <c r="BD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247">
        <v>0.4895833333333333</v>
      </c>
      <c r="AG7" s="238" t="s">
        <v>2281</v>
      </c>
      <c r="AH7" s="239"/>
      <c r="AI7" s="238" t="s">
        <v>2281</v>
      </c>
      <c r="AJ7" s="239"/>
      <c r="AK7" s="238" t="s">
        <v>2281</v>
      </c>
      <c r="AL7" s="239"/>
      <c r="AM7" s="238" t="s">
        <v>2281</v>
      </c>
      <c r="AN7" s="239"/>
      <c r="AO7" s="238" t="s">
        <v>2281</v>
      </c>
      <c r="AP7" s="239"/>
      <c r="AQ7" s="238" t="s">
        <v>2281</v>
      </c>
      <c r="AR7" s="239"/>
      <c r="AS7" s="178"/>
      <c r="AT7" s="241" t="s">
        <v>1903</v>
      </c>
      <c r="AU7" s="71"/>
      <c r="AV7" s="72"/>
      <c r="AW7" s="178"/>
      <c r="AX7" s="217">
        <v>90000.0</v>
      </c>
      <c r="AY7" s="72"/>
      <c r="AZ7" s="217">
        <v>160000.0</v>
      </c>
      <c r="BA7" s="72"/>
      <c r="BB7" s="178"/>
      <c r="BC7" s="178"/>
      <c r="BD7" s="178"/>
    </row>
    <row r="8">
      <c r="A8" s="178"/>
      <c r="B8" s="249" t="s">
        <v>1900</v>
      </c>
      <c r="C8" s="250"/>
      <c r="D8" s="250"/>
      <c r="E8" s="250"/>
      <c r="F8" s="250"/>
      <c r="G8" s="250"/>
      <c r="H8" s="250"/>
      <c r="I8" s="250"/>
      <c r="J8" s="250"/>
      <c r="K8" s="250"/>
      <c r="L8" s="250"/>
      <c r="M8" s="250"/>
      <c r="N8" s="250"/>
      <c r="O8" s="250"/>
      <c r="P8" s="250"/>
      <c r="Q8" s="250"/>
      <c r="R8" s="251"/>
      <c r="S8" s="178"/>
      <c r="T8" s="252" t="s">
        <v>1901</v>
      </c>
      <c r="U8" s="71"/>
      <c r="V8" s="71"/>
      <c r="W8" s="71"/>
      <c r="X8" s="71"/>
      <c r="Y8" s="71"/>
      <c r="Z8" s="71"/>
      <c r="AA8" s="71"/>
      <c r="AB8" s="71"/>
      <c r="AC8" s="71"/>
      <c r="AD8" s="72"/>
      <c r="AE8" s="178"/>
      <c r="AF8" s="243">
        <v>0.53125</v>
      </c>
      <c r="AG8" s="244"/>
      <c r="AH8" s="245"/>
      <c r="AI8" s="244"/>
      <c r="AJ8" s="245"/>
      <c r="AK8" s="244"/>
      <c r="AL8" s="245"/>
      <c r="AM8" s="244"/>
      <c r="AN8" s="245"/>
      <c r="AO8" s="244"/>
      <c r="AP8" s="245"/>
      <c r="AQ8" s="244"/>
      <c r="AR8" s="245"/>
      <c r="AS8" s="178"/>
      <c r="AT8" s="215"/>
      <c r="AU8" s="71"/>
      <c r="AV8" s="72"/>
      <c r="AW8" s="178"/>
      <c r="AX8" s="246" t="s">
        <v>2288</v>
      </c>
      <c r="AY8" s="71"/>
      <c r="AZ8" s="71"/>
      <c r="BA8" s="72"/>
      <c r="BB8" s="178"/>
      <c r="BC8" s="178"/>
      <c r="BD8" s="178"/>
    </row>
    <row r="9">
      <c r="A9" s="178"/>
      <c r="B9" s="253" t="s">
        <v>1902</v>
      </c>
      <c r="C9" s="71"/>
      <c r="D9" s="71"/>
      <c r="E9" s="241" t="s">
        <v>1903</v>
      </c>
      <c r="F9" s="71"/>
      <c r="G9" s="72"/>
      <c r="H9" s="241" t="s">
        <v>1904</v>
      </c>
      <c r="I9" s="72"/>
      <c r="J9" s="241" t="s">
        <v>1905</v>
      </c>
      <c r="K9" s="71"/>
      <c r="L9" s="72"/>
      <c r="M9" s="241" t="s">
        <v>1906</v>
      </c>
      <c r="N9" s="71"/>
      <c r="O9" s="72"/>
      <c r="P9" s="241" t="s">
        <v>1907</v>
      </c>
      <c r="Q9" s="71"/>
      <c r="R9" s="254"/>
      <c r="S9" s="178"/>
      <c r="T9" s="241" t="s">
        <v>1904</v>
      </c>
      <c r="U9" s="71"/>
      <c r="V9" s="72"/>
      <c r="W9" s="241" t="s">
        <v>1902</v>
      </c>
      <c r="X9" s="71"/>
      <c r="Y9" s="71"/>
      <c r="Z9" s="72"/>
      <c r="AA9" s="241" t="s">
        <v>1903</v>
      </c>
      <c r="AB9" s="71"/>
      <c r="AC9" s="71"/>
      <c r="AD9" s="72"/>
      <c r="AE9" s="178"/>
      <c r="AF9" s="247">
        <v>0.59375</v>
      </c>
      <c r="AG9" s="238" t="s">
        <v>2281</v>
      </c>
      <c r="AH9" s="239"/>
      <c r="AI9" s="238" t="s">
        <v>2289</v>
      </c>
      <c r="AJ9" s="239"/>
      <c r="AK9" s="238" t="s">
        <v>2281</v>
      </c>
      <c r="AL9" s="239"/>
      <c r="AM9" s="238" t="s">
        <v>2289</v>
      </c>
      <c r="AN9" s="239"/>
      <c r="AO9" s="238" t="s">
        <v>2281</v>
      </c>
      <c r="AP9" s="239"/>
      <c r="AQ9" s="238" t="s">
        <v>2281</v>
      </c>
      <c r="AR9" s="239"/>
      <c r="AS9" s="178"/>
      <c r="AT9" s="241" t="s">
        <v>1907</v>
      </c>
      <c r="AU9" s="71"/>
      <c r="AV9" s="72"/>
      <c r="AW9" s="178"/>
      <c r="AX9" s="217">
        <v>160000.0</v>
      </c>
      <c r="AY9" s="71"/>
      <c r="AZ9" s="71"/>
      <c r="BA9" s="72"/>
      <c r="BB9" s="178"/>
      <c r="BC9" s="178"/>
      <c r="BD9" s="178"/>
    </row>
    <row r="10">
      <c r="A10" s="255"/>
      <c r="B10" s="256"/>
      <c r="C10" s="71"/>
      <c r="D10" s="72"/>
      <c r="E10" s="201"/>
      <c r="F10" s="71"/>
      <c r="G10" s="72"/>
      <c r="H10" s="215"/>
      <c r="I10" s="72"/>
      <c r="J10" s="201"/>
      <c r="K10" s="71"/>
      <c r="L10" s="72"/>
      <c r="M10" s="145"/>
      <c r="N10" s="71"/>
      <c r="O10" s="72"/>
      <c r="P10" s="145"/>
      <c r="Q10" s="71"/>
      <c r="R10" s="254"/>
      <c r="S10" s="178"/>
      <c r="T10" s="215"/>
      <c r="U10" s="71"/>
      <c r="V10" s="72"/>
      <c r="W10" s="216"/>
      <c r="X10" s="71"/>
      <c r="Y10" s="71"/>
      <c r="Z10" s="72"/>
      <c r="AA10" s="216"/>
      <c r="AB10" s="71"/>
      <c r="AC10" s="71"/>
      <c r="AD10" s="72"/>
      <c r="AE10" s="178"/>
      <c r="AF10" s="243">
        <v>0.6354166666666666</v>
      </c>
      <c r="AG10" s="244"/>
      <c r="AH10" s="245"/>
      <c r="AI10" s="244"/>
      <c r="AJ10" s="245"/>
      <c r="AK10" s="244"/>
      <c r="AL10" s="245"/>
      <c r="AM10" s="244"/>
      <c r="AN10" s="245"/>
      <c r="AO10" s="244"/>
      <c r="AP10" s="245"/>
      <c r="AQ10" s="244"/>
      <c r="AR10" s="245"/>
      <c r="AS10" s="178"/>
      <c r="AT10" s="145"/>
      <c r="AU10" s="71"/>
      <c r="AV10" s="72"/>
      <c r="AW10" s="178"/>
      <c r="AX10" s="257"/>
      <c r="AY10" s="178"/>
      <c r="AZ10" s="178"/>
      <c r="BA10" s="258"/>
      <c r="BB10" s="178"/>
      <c r="BC10" s="178"/>
      <c r="BD10" s="178"/>
    </row>
    <row r="11">
      <c r="A11" s="178"/>
      <c r="B11" s="253" t="s">
        <v>1908</v>
      </c>
      <c r="C11" s="71"/>
      <c r="D11" s="71"/>
      <c r="E11" s="241" t="s">
        <v>1909</v>
      </c>
      <c r="F11" s="71"/>
      <c r="G11" s="71"/>
      <c r="H11" s="241" t="s">
        <v>1910</v>
      </c>
      <c r="I11" s="71"/>
      <c r="J11" s="71"/>
      <c r="K11" s="241" t="s">
        <v>1917</v>
      </c>
      <c r="L11" s="71"/>
      <c r="M11" s="71"/>
      <c r="N11" s="71"/>
      <c r="O11" s="72"/>
      <c r="P11" s="241" t="s">
        <v>2290</v>
      </c>
      <c r="Q11" s="71"/>
      <c r="R11" s="254"/>
      <c r="S11" s="259"/>
      <c r="T11" s="241" t="s">
        <v>1906</v>
      </c>
      <c r="U11" s="71"/>
      <c r="V11" s="72"/>
      <c r="W11" s="241" t="s">
        <v>2291</v>
      </c>
      <c r="X11" s="71"/>
      <c r="Y11" s="71"/>
      <c r="Z11" s="72"/>
      <c r="AA11" s="241" t="s">
        <v>1913</v>
      </c>
      <c r="AB11" s="71"/>
      <c r="AC11" s="71"/>
      <c r="AD11" s="72"/>
      <c r="AE11" s="178"/>
      <c r="AF11" s="247">
        <v>0.6458333333333334</v>
      </c>
      <c r="AG11" s="238" t="s">
        <v>2281</v>
      </c>
      <c r="AH11" s="239"/>
      <c r="AI11" s="238" t="s">
        <v>2281</v>
      </c>
      <c r="AJ11" s="239"/>
      <c r="AK11" s="238" t="s">
        <v>2281</v>
      </c>
      <c r="AL11" s="239"/>
      <c r="AM11" s="238" t="s">
        <v>2292</v>
      </c>
      <c r="AN11" s="239"/>
      <c r="AO11" s="238" t="s">
        <v>2281</v>
      </c>
      <c r="AP11" s="239"/>
      <c r="AQ11" s="238" t="s">
        <v>2281</v>
      </c>
      <c r="AR11" s="239"/>
      <c r="AS11" s="178"/>
      <c r="AT11" s="241" t="s">
        <v>2293</v>
      </c>
      <c r="AU11" s="71"/>
      <c r="AV11" s="72"/>
      <c r="AW11" s="178"/>
      <c r="AX11" s="242" t="s">
        <v>2294</v>
      </c>
      <c r="AY11" s="71"/>
      <c r="AZ11" s="71"/>
      <c r="BA11" s="72"/>
      <c r="BB11" s="178"/>
      <c r="BC11" s="178"/>
      <c r="BD11" s="178"/>
    </row>
    <row r="12">
      <c r="A12" s="255"/>
      <c r="B12" s="260">
        <f>IF(M10="",0,VLOOKUP(M10,C18:R30,15,FALSE))</f>
        <v>0</v>
      </c>
      <c r="C12" s="71"/>
      <c r="D12" s="72"/>
      <c r="E12" s="218"/>
      <c r="F12" s="71"/>
      <c r="G12" s="72"/>
      <c r="H12" s="146"/>
      <c r="I12" s="71"/>
      <c r="J12" s="72"/>
      <c r="K12" s="146" t="str">
        <f>IF(M10="","",VLOOKUP(M10,C18:I30,5,FALSE))</f>
        <v/>
      </c>
      <c r="L12" s="71"/>
      <c r="M12" s="71"/>
      <c r="N12" s="71"/>
      <c r="O12" s="72"/>
      <c r="P12" s="145"/>
      <c r="Q12" s="71"/>
      <c r="R12" s="254"/>
      <c r="S12" s="178"/>
      <c r="T12" s="219"/>
      <c r="U12" s="71"/>
      <c r="V12" s="72"/>
      <c r="W12" s="219"/>
      <c r="X12" s="71"/>
      <c r="Y12" s="71"/>
      <c r="Z12" s="72"/>
      <c r="AA12" s="220"/>
      <c r="AB12" s="71"/>
      <c r="AC12" s="71"/>
      <c r="AD12" s="72"/>
      <c r="AE12" s="178"/>
      <c r="AF12" s="243">
        <v>0.6875</v>
      </c>
      <c r="AG12" s="244"/>
      <c r="AH12" s="245"/>
      <c r="AI12" s="244"/>
      <c r="AJ12" s="245"/>
      <c r="AK12" s="244"/>
      <c r="AL12" s="245"/>
      <c r="AM12" s="244"/>
      <c r="AN12" s="245"/>
      <c r="AO12" s="244"/>
      <c r="AP12" s="245"/>
      <c r="AQ12" s="244"/>
      <c r="AR12" s="245"/>
      <c r="AS12" s="178"/>
      <c r="AT12" s="145"/>
      <c r="AU12" s="71"/>
      <c r="AV12" s="72"/>
      <c r="AW12" s="178"/>
      <c r="AX12" s="246" t="s">
        <v>2283</v>
      </c>
      <c r="AY12" s="72"/>
      <c r="AZ12" s="246" t="s">
        <v>2284</v>
      </c>
      <c r="BA12" s="72"/>
      <c r="BB12" s="178"/>
      <c r="BC12" s="178"/>
      <c r="BD12" s="178"/>
    </row>
    <row r="13">
      <c r="A13" s="178"/>
      <c r="B13" s="253" t="s">
        <v>1914</v>
      </c>
      <c r="C13" s="71"/>
      <c r="D13" s="71"/>
      <c r="E13" s="71"/>
      <c r="F13" s="71"/>
      <c r="G13" s="71"/>
      <c r="H13" s="71"/>
      <c r="I13" s="71"/>
      <c r="J13" s="71"/>
      <c r="K13" s="71"/>
      <c r="L13" s="71"/>
      <c r="M13" s="71"/>
      <c r="N13" s="71"/>
      <c r="O13" s="71"/>
      <c r="P13" s="71"/>
      <c r="Q13" s="71"/>
      <c r="R13" s="254"/>
      <c r="S13" s="178"/>
      <c r="T13" s="241" t="s">
        <v>66</v>
      </c>
      <c r="U13" s="71"/>
      <c r="V13" s="72"/>
      <c r="W13" s="241" t="s">
        <v>55</v>
      </c>
      <c r="X13" s="71"/>
      <c r="Y13" s="71"/>
      <c r="Z13" s="72"/>
      <c r="AA13" s="241" t="s">
        <v>2295</v>
      </c>
      <c r="AB13" s="71"/>
      <c r="AC13" s="71"/>
      <c r="AD13" s="72"/>
      <c r="AE13" s="178"/>
      <c r="AF13" s="247">
        <v>0.6979166666666666</v>
      </c>
      <c r="AG13" s="238" t="s">
        <v>2296</v>
      </c>
      <c r="AH13" s="239"/>
      <c r="AI13" s="238" t="s">
        <v>2281</v>
      </c>
      <c r="AJ13" s="239"/>
      <c r="AK13" s="238" t="s">
        <v>2296</v>
      </c>
      <c r="AL13" s="239"/>
      <c r="AM13" s="238" t="s">
        <v>2281</v>
      </c>
      <c r="AN13" s="239"/>
      <c r="AO13" s="238" t="s">
        <v>2296</v>
      </c>
      <c r="AP13" s="239"/>
      <c r="AQ13" s="238" t="s">
        <v>2281</v>
      </c>
      <c r="AR13" s="239"/>
      <c r="AS13" s="178"/>
      <c r="AT13" s="241" t="s">
        <v>2297</v>
      </c>
      <c r="AU13" s="71"/>
      <c r="AV13" s="72"/>
      <c r="AW13" s="178"/>
      <c r="AX13" s="217">
        <v>220000.0</v>
      </c>
      <c r="AY13" s="72"/>
      <c r="AZ13" s="217">
        <v>220000.0</v>
      </c>
      <c r="BA13" s="72"/>
      <c r="BB13" s="178"/>
      <c r="BC13" s="178"/>
      <c r="BD13" s="178"/>
    </row>
    <row r="14">
      <c r="A14" s="178"/>
      <c r="B14" s="261"/>
      <c r="C14" s="262"/>
      <c r="D14" s="262"/>
      <c r="E14" s="262"/>
      <c r="F14" s="262"/>
      <c r="G14" s="262"/>
      <c r="H14" s="262"/>
      <c r="I14" s="262"/>
      <c r="J14" s="262"/>
      <c r="K14" s="262"/>
      <c r="L14" s="262"/>
      <c r="M14" s="262"/>
      <c r="N14" s="262"/>
      <c r="O14" s="262"/>
      <c r="P14" s="262"/>
      <c r="Q14" s="262"/>
      <c r="R14" s="263"/>
      <c r="S14" s="178"/>
      <c r="T14" s="221"/>
      <c r="U14" s="71"/>
      <c r="V14" s="72"/>
      <c r="W14" s="222"/>
      <c r="X14" s="71"/>
      <c r="Y14" s="71"/>
      <c r="Z14" s="72"/>
      <c r="AA14" s="264">
        <v>0.0</v>
      </c>
      <c r="AB14" s="71"/>
      <c r="AC14" s="71"/>
      <c r="AD14" s="72"/>
      <c r="AE14" s="178"/>
      <c r="AF14" s="243">
        <v>0.7395833333333334</v>
      </c>
      <c r="AG14" s="244"/>
      <c r="AH14" s="245"/>
      <c r="AI14" s="244"/>
      <c r="AJ14" s="245"/>
      <c r="AK14" s="244"/>
      <c r="AL14" s="245"/>
      <c r="AM14" s="244"/>
      <c r="AN14" s="245"/>
      <c r="AO14" s="244"/>
      <c r="AP14" s="245"/>
      <c r="AQ14" s="244"/>
      <c r="AR14" s="245"/>
      <c r="AS14" s="178"/>
      <c r="AT14" s="145"/>
      <c r="AU14" s="71"/>
      <c r="AV14" s="72"/>
      <c r="AW14" s="178"/>
      <c r="AX14" s="246" t="s">
        <v>2288</v>
      </c>
      <c r="AY14" s="71"/>
      <c r="AZ14" s="71"/>
      <c r="BA14" s="72"/>
      <c r="BB14" s="178"/>
      <c r="BC14" s="178"/>
      <c r="BD14" s="178"/>
    </row>
    <row r="15">
      <c r="A15" s="178"/>
      <c r="B15" s="178"/>
      <c r="C15" s="178"/>
      <c r="D15" s="178"/>
      <c r="E15" s="178"/>
      <c r="F15" s="223"/>
      <c r="G15" s="178"/>
      <c r="N15" s="178"/>
      <c r="O15" s="178"/>
      <c r="P15" s="178"/>
      <c r="Q15" s="178"/>
      <c r="R15" s="178"/>
      <c r="S15" s="178"/>
      <c r="T15" s="178"/>
      <c r="AA15" s="178"/>
      <c r="AB15" s="178"/>
      <c r="AC15" s="178"/>
      <c r="AD15" s="178"/>
      <c r="AE15" s="178"/>
      <c r="AF15" s="247">
        <v>0.75</v>
      </c>
      <c r="AG15" s="238" t="s">
        <v>2298</v>
      </c>
      <c r="AH15" s="239"/>
      <c r="AI15" s="238" t="s">
        <v>2299</v>
      </c>
      <c r="AJ15" s="239"/>
      <c r="AK15" s="238" t="s">
        <v>2298</v>
      </c>
      <c r="AL15" s="239"/>
      <c r="AM15" s="238" t="s">
        <v>2299</v>
      </c>
      <c r="AN15" s="239"/>
      <c r="AO15" s="238" t="s">
        <v>2281</v>
      </c>
      <c r="AP15" s="239"/>
      <c r="AQ15" s="238" t="s">
        <v>2281</v>
      </c>
      <c r="AR15" s="239"/>
      <c r="AS15" s="178"/>
      <c r="AT15" s="241" t="s">
        <v>2300</v>
      </c>
      <c r="AU15" s="71"/>
      <c r="AV15" s="72"/>
      <c r="AW15" s="178"/>
      <c r="AX15" s="217">
        <v>490000.0</v>
      </c>
      <c r="AY15" s="71"/>
      <c r="AZ15" s="71"/>
      <c r="BA15" s="72"/>
      <c r="BB15" s="178"/>
      <c r="BC15" s="178"/>
      <c r="BD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243">
        <v>0.7916666666666666</v>
      </c>
      <c r="AG16" s="244"/>
      <c r="AH16" s="245"/>
      <c r="AI16" s="244"/>
      <c r="AJ16" s="245"/>
      <c r="AK16" s="244"/>
      <c r="AL16" s="245"/>
      <c r="AM16" s="244"/>
      <c r="AN16" s="245"/>
      <c r="AO16" s="244"/>
      <c r="AP16" s="245"/>
      <c r="AQ16" s="244"/>
      <c r="AR16" s="245"/>
      <c r="AS16" s="178"/>
      <c r="AT16" s="146">
        <f>IF(AND(AT14="BASE",AT10="Reducido"),65000,IF(AND(AT14="BASE",AT10="Completo"),150000,IF(AND(AT14="CATERING",AT10="Reducido"),(65000+AT18),IF(AND(AT14="CATERING",AT10="Completo"),(150000+AT18),IF(AND(AT14="INFANTIL",AT10="Reducido"),220000,IF(AND(AT14="INFANTIL",AT10="Completo"),450000,0))))))</f>
        <v>0</v>
      </c>
      <c r="AU16" s="71"/>
      <c r="AV16" s="72"/>
      <c r="AW16" s="178"/>
      <c r="AX16" s="257"/>
      <c r="AY16" s="178"/>
      <c r="AZ16" s="178"/>
      <c r="BA16" s="258"/>
      <c r="BB16" s="178"/>
      <c r="BC16" s="178"/>
      <c r="BD16" s="178"/>
    </row>
    <row r="17">
      <c r="A17" s="178"/>
      <c r="B17" s="265" t="s">
        <v>2301</v>
      </c>
      <c r="C17" s="266" t="s">
        <v>2302</v>
      </c>
      <c r="D17" s="71"/>
      <c r="E17" s="71"/>
      <c r="F17" s="72"/>
      <c r="G17" s="266" t="s">
        <v>1917</v>
      </c>
      <c r="H17" s="71"/>
      <c r="I17" s="72"/>
      <c r="J17" s="266" t="s">
        <v>1904</v>
      </c>
      <c r="K17" s="72"/>
      <c r="L17" s="266" t="s">
        <v>2303</v>
      </c>
      <c r="M17" s="72"/>
      <c r="N17" s="266" t="s">
        <v>2304</v>
      </c>
      <c r="O17" s="72"/>
      <c r="P17" s="265" t="s">
        <v>2305</v>
      </c>
      <c r="Q17" s="266" t="s">
        <v>2306</v>
      </c>
      <c r="R17" s="72"/>
      <c r="S17" s="266" t="s">
        <v>2307</v>
      </c>
      <c r="T17" s="72"/>
      <c r="U17" s="266" t="s">
        <v>2308</v>
      </c>
      <c r="V17" s="72"/>
      <c r="W17" s="178"/>
      <c r="X17" s="178"/>
      <c r="Y17" s="178"/>
      <c r="Z17" s="178"/>
      <c r="AA17" s="178"/>
      <c r="AB17" s="178"/>
      <c r="AC17" s="178"/>
      <c r="AD17" s="178"/>
      <c r="AE17" s="178"/>
      <c r="AF17" s="247">
        <v>0.8020833333333334</v>
      </c>
      <c r="AG17" s="238" t="s">
        <v>2309</v>
      </c>
      <c r="AH17" s="239"/>
      <c r="AI17" s="238" t="s">
        <v>2281</v>
      </c>
      <c r="AJ17" s="239"/>
      <c r="AK17" s="238" t="s">
        <v>2309</v>
      </c>
      <c r="AL17" s="239"/>
      <c r="AM17" s="238" t="s">
        <v>2281</v>
      </c>
      <c r="AN17" s="239"/>
      <c r="AO17" s="238" t="s">
        <v>2309</v>
      </c>
      <c r="AP17" s="239"/>
      <c r="AQ17" s="238" t="s">
        <v>2281</v>
      </c>
      <c r="AR17" s="239"/>
      <c r="AS17" s="178"/>
      <c r="AT17" s="241" t="s">
        <v>2310</v>
      </c>
      <c r="AU17" s="71"/>
      <c r="AV17" s="72"/>
      <c r="AW17" s="178"/>
      <c r="AX17" s="242" t="s">
        <v>157</v>
      </c>
      <c r="AY17" s="71"/>
      <c r="AZ17" s="71"/>
      <c r="BA17" s="72"/>
      <c r="BB17" s="178"/>
      <c r="BC17" s="178"/>
      <c r="BD17" s="178"/>
    </row>
    <row r="18">
      <c r="A18" s="178"/>
      <c r="B18" s="267" t="s">
        <v>2311</v>
      </c>
      <c r="C18" s="268" t="s">
        <v>2296</v>
      </c>
      <c r="D18" s="71"/>
      <c r="E18" s="71"/>
      <c r="F18" s="72"/>
      <c r="G18" s="268" t="s">
        <v>2312</v>
      </c>
      <c r="H18" s="71"/>
      <c r="I18" s="72"/>
      <c r="J18" s="269" t="s">
        <v>744</v>
      </c>
      <c r="K18" s="72"/>
      <c r="L18" s="268">
        <f t="shared" ref="L18:L30" si="1">COUNTIFS($AG$3:$AR$20,$C18)</f>
        <v>3</v>
      </c>
      <c r="M18" s="72"/>
      <c r="N18" s="270">
        <f>VLOOKUP($L18,System!$P$4:$R$16,2,FALSE)</f>
        <v>110000</v>
      </c>
      <c r="O18" s="72"/>
      <c r="P18" s="267">
        <f t="shared" ref="P18:P30" si="2">COUNTIFS($AV$34:$AV$825,"&lt;&gt;Abandonado",$AP$34:$AP$825,C18)</f>
        <v>14</v>
      </c>
      <c r="Q18" s="270">
        <v>20000.0</v>
      </c>
      <c r="R18" s="72"/>
      <c r="S18" s="270">
        <f t="array" ref="S18">LET(
  mesTxt,LOWER(TRIM($U18)),
  meses,{"enero";"febrero";"marzo";"abril";"mayo";"junio";"julio";"agosto";"septiembre";"octubre";"noviembre";"diciembre"},
  mesNum,IFERROR(MATCH(mesTxt,meses,0),0),
  anio,YEAR(DASHBOARD!$AY$2),
  inicio,DATE(anio,mesNum,1),
  fin,EOMONTH(inicio,0),
  disciplina,LOWER(TRIM($C18)),
  instructor,LOWER(TRIM($G18)),
  dniProfesor,TRIM($J18),
  paga,N($N18),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130000</v>
      </c>
      <c r="T18" s="72"/>
      <c r="U18" s="271" t="s">
        <v>44</v>
      </c>
      <c r="V18" s="72"/>
      <c r="W18" s="178"/>
      <c r="X18" s="235" t="s">
        <v>2313</v>
      </c>
      <c r="Y18" s="71"/>
      <c r="Z18" s="72"/>
      <c r="AA18" s="178"/>
      <c r="AB18" s="235" t="s">
        <v>2314</v>
      </c>
      <c r="AC18" s="71"/>
      <c r="AD18" s="72"/>
      <c r="AE18" s="178"/>
      <c r="AF18" s="243">
        <v>0.84375</v>
      </c>
      <c r="AG18" s="244"/>
      <c r="AH18" s="245"/>
      <c r="AI18" s="244"/>
      <c r="AJ18" s="245"/>
      <c r="AK18" s="244"/>
      <c r="AL18" s="245"/>
      <c r="AM18" s="244"/>
      <c r="AN18" s="245"/>
      <c r="AO18" s="244"/>
      <c r="AP18" s="245"/>
      <c r="AQ18" s="244"/>
      <c r="AR18" s="245"/>
      <c r="AS18" s="178"/>
      <c r="AT18" s="146">
        <v>0.0</v>
      </c>
      <c r="AU18" s="71"/>
      <c r="AV18" s="72"/>
      <c r="AW18" s="178"/>
      <c r="AX18" s="246" t="s">
        <v>2315</v>
      </c>
      <c r="AY18" s="72"/>
      <c r="AZ18" s="246" t="s">
        <v>2316</v>
      </c>
      <c r="BA18" s="72"/>
      <c r="BB18" s="178"/>
      <c r="BC18" s="178"/>
      <c r="BD18" s="178"/>
    </row>
    <row r="19">
      <c r="A19" s="178"/>
      <c r="B19" s="267" t="s">
        <v>2311</v>
      </c>
      <c r="C19" s="268" t="s">
        <v>2299</v>
      </c>
      <c r="D19" s="71"/>
      <c r="E19" s="71"/>
      <c r="F19" s="72"/>
      <c r="G19" s="268" t="s">
        <v>2317</v>
      </c>
      <c r="H19" s="71"/>
      <c r="I19" s="72"/>
      <c r="J19" s="269" t="s">
        <v>217</v>
      </c>
      <c r="K19" s="72"/>
      <c r="L19" s="268">
        <f t="shared" si="1"/>
        <v>2</v>
      </c>
      <c r="M19" s="72"/>
      <c r="N19" s="270">
        <f>VLOOKUP($L19,System!$P$4:$R$16,2,FALSE)</f>
        <v>85000</v>
      </c>
      <c r="O19" s="72"/>
      <c r="P19" s="267">
        <f t="shared" si="2"/>
        <v>15</v>
      </c>
      <c r="Q19" s="270">
        <v>20000.0</v>
      </c>
      <c r="R19" s="72"/>
      <c r="S19" s="270">
        <f t="array" ref="S19">LET(
  mesTxt,LOWER(TRIM($U19)),
  meses,{"enero";"febrero";"marzo";"abril";"mayo";"junio";"julio";"agosto";"septiembre";"octubre";"noviembre";"diciembre"},
  mesNum,IFERROR(MATCH(mesTxt,meses,0),0),
  anio,YEAR(DASHBOARD!$AY$2),
  inicio,DATE(anio,mesNum,1),
  fin,EOMONTH(inicio,0),
  disciplina,LOWER(TRIM($C19)),
  instructor,LOWER(TRIM($G19)),
  dniProfesor,TRIM($J19),
  paga,N($N19),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190000</v>
      </c>
      <c r="T19" s="72"/>
      <c r="U19" s="271" t="s">
        <v>44</v>
      </c>
      <c r="V19" s="72"/>
      <c r="W19" s="178"/>
      <c r="X19" s="189">
        <f>SUMIF(B18:B30,"EC",N18:N30)</f>
        <v>600000</v>
      </c>
      <c r="Y19" s="134"/>
      <c r="Z19" s="101"/>
      <c r="AA19" s="178"/>
      <c r="AB19" s="189">
        <f>SUMIF(B18:B30,"EC",S18:T30)</f>
        <v>155000</v>
      </c>
      <c r="AC19" s="134"/>
      <c r="AD19" s="101"/>
      <c r="AE19" s="178"/>
      <c r="AF19" s="247">
        <v>0.8541666666666666</v>
      </c>
      <c r="AG19" s="238" t="s">
        <v>2309</v>
      </c>
      <c r="AH19" s="239"/>
      <c r="AI19" s="240" t="s">
        <v>2318</v>
      </c>
      <c r="AJ19" s="101"/>
      <c r="AK19" s="238" t="s">
        <v>2309</v>
      </c>
      <c r="AL19" s="239"/>
      <c r="AM19" s="240" t="s">
        <v>2318</v>
      </c>
      <c r="AN19" s="101"/>
      <c r="AO19" s="238" t="s">
        <v>2309</v>
      </c>
      <c r="AP19" s="239"/>
      <c r="AQ19" s="238" t="s">
        <v>2281</v>
      </c>
      <c r="AR19" s="239"/>
      <c r="AS19" s="178"/>
      <c r="AT19" s="178"/>
      <c r="AU19" s="178"/>
      <c r="AV19" s="178"/>
      <c r="AW19" s="178"/>
      <c r="AX19" s="217">
        <v>110000.0</v>
      </c>
      <c r="AY19" s="72"/>
      <c r="AZ19" s="217">
        <v>110000.0</v>
      </c>
      <c r="BA19" s="72"/>
      <c r="BB19" s="178"/>
      <c r="BC19" s="178"/>
      <c r="BD19" s="178"/>
    </row>
    <row r="20">
      <c r="A20" s="178"/>
      <c r="B20" s="267" t="s">
        <v>2319</v>
      </c>
      <c r="C20" s="268" t="s">
        <v>2292</v>
      </c>
      <c r="D20" s="71"/>
      <c r="E20" s="71"/>
      <c r="F20" s="72"/>
      <c r="G20" s="268" t="s">
        <v>2320</v>
      </c>
      <c r="H20" s="71"/>
      <c r="I20" s="72"/>
      <c r="J20" s="268" t="s">
        <v>1161</v>
      </c>
      <c r="K20" s="72"/>
      <c r="L20" s="268">
        <f t="shared" si="1"/>
        <v>1</v>
      </c>
      <c r="M20" s="72"/>
      <c r="N20" s="270">
        <f>VLOOKUP($L20,System!$P$4:$R$16,2,FALSE)</f>
        <v>60000</v>
      </c>
      <c r="O20" s="72"/>
      <c r="P20" s="267">
        <f t="shared" si="2"/>
        <v>0</v>
      </c>
      <c r="Q20" s="270">
        <v>20000.0</v>
      </c>
      <c r="R20" s="72"/>
      <c r="S20" s="270">
        <f t="array" ref="S20">LET(
  mesTxt,LOWER(TRIM($U20)),
  meses,{"enero";"febrero";"marzo";"abril";"mayo";"junio";"julio";"agosto";"septiembre";"octubre";"noviembre";"diciembre"},
  mesNum,IFERROR(MATCH(mesTxt,meses,0),0),
  anio,YEAR(DASHBOARD!$AY$2),
  inicio,DATE(anio,mesNum,1),
  fin,EOMONTH(inicio,0),
  disciplina,LOWER(TRIM($C20)),
  instructor,LOWER(TRIM($G20)),
  dniProfesor,TRIM($J20),
  paga,N($N20),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-60000</v>
      </c>
      <c r="T20" s="72"/>
      <c r="U20" s="271" t="s">
        <v>44</v>
      </c>
      <c r="V20" s="72"/>
      <c r="W20" s="178"/>
      <c r="X20" s="148"/>
      <c r="Y20" s="149"/>
      <c r="Z20" s="150"/>
      <c r="AA20" s="178"/>
      <c r="AB20" s="148"/>
      <c r="AC20" s="149"/>
      <c r="AD20" s="150"/>
      <c r="AE20" s="178"/>
      <c r="AF20" s="243">
        <v>0.8958333333333334</v>
      </c>
      <c r="AG20" s="244"/>
      <c r="AH20" s="245"/>
      <c r="AI20" s="244"/>
      <c r="AJ20" s="245"/>
      <c r="AK20" s="244"/>
      <c r="AL20" s="245"/>
      <c r="AM20" s="244"/>
      <c r="AN20" s="245"/>
      <c r="AO20" s="244"/>
      <c r="AP20" s="245"/>
      <c r="AQ20" s="244"/>
      <c r="AR20" s="245"/>
      <c r="AS20" s="178"/>
      <c r="AT20" s="178"/>
      <c r="AU20" s="178"/>
      <c r="AV20" s="178"/>
      <c r="AW20" s="178"/>
      <c r="AX20" s="246" t="s">
        <v>2288</v>
      </c>
      <c r="AY20" s="71"/>
      <c r="AZ20" s="71"/>
      <c r="BA20" s="72"/>
      <c r="BB20" s="178"/>
      <c r="BC20" s="178"/>
      <c r="BD20" s="178"/>
    </row>
    <row r="21">
      <c r="A21" s="178"/>
      <c r="B21" s="272" t="s">
        <v>2321</v>
      </c>
      <c r="C21" s="268" t="s">
        <v>2322</v>
      </c>
      <c r="D21" s="71"/>
      <c r="E21" s="71"/>
      <c r="F21" s="72"/>
      <c r="G21" s="268" t="s">
        <v>2281</v>
      </c>
      <c r="H21" s="71"/>
      <c r="I21" s="72"/>
      <c r="J21" s="268" t="s">
        <v>2281</v>
      </c>
      <c r="K21" s="72"/>
      <c r="L21" s="268">
        <f t="shared" si="1"/>
        <v>0</v>
      </c>
      <c r="M21" s="72"/>
      <c r="N21" s="270">
        <f>VLOOKUP($L21,System!$P$4:$R$16,2,FALSE)</f>
        <v>0</v>
      </c>
      <c r="O21" s="72"/>
      <c r="P21" s="267">
        <f t="shared" si="2"/>
        <v>0</v>
      </c>
      <c r="Q21" s="270" t="s">
        <v>2281</v>
      </c>
      <c r="R21" s="72"/>
      <c r="S21" s="270" t="str">
        <f t="array" ref="S21">LET(
  mesTxt,LOWER(TRIM($U21)),
  meses,{"enero";"febrero";"marzo";"abril";"mayo";"junio";"julio";"agosto";"septiembre";"octubre";"noviembre";"diciembre"},
  mesNum,IFERROR(MATCH(mesTxt,meses,0),0),
  anio,YEAR(DASHBOARD!$AY$2),
  inicio,DATE(anio,mesNum,1),
  fin,EOMONTH(inicio,0),
  disciplina,LOWER(TRIM($C21)),
  instructor,LOWER(TRIM($G21)),
  dniProfesor,TRIM($J21),
  paga,N($N21),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1" s="72"/>
      <c r="U21" s="271"/>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217">
        <v>270000.0</v>
      </c>
      <c r="AY21" s="71"/>
      <c r="AZ21" s="71"/>
      <c r="BA21" s="72"/>
      <c r="BB21" s="178"/>
      <c r="BC21" s="178"/>
      <c r="BD21" s="178"/>
    </row>
    <row r="22">
      <c r="A22" s="178"/>
      <c r="B22" s="272" t="s">
        <v>2311</v>
      </c>
      <c r="C22" s="268" t="s">
        <v>2285</v>
      </c>
      <c r="D22" s="71"/>
      <c r="E22" s="71"/>
      <c r="F22" s="72"/>
      <c r="G22" s="268" t="s">
        <v>2323</v>
      </c>
      <c r="H22" s="71"/>
      <c r="I22" s="72"/>
      <c r="J22" s="268" t="s">
        <v>750</v>
      </c>
      <c r="K22" s="72"/>
      <c r="L22" s="268">
        <f t="shared" si="1"/>
        <v>2</v>
      </c>
      <c r="M22" s="72"/>
      <c r="N22" s="270">
        <f>VLOOKUP($L22,System!$P$4:$R$16,2,FALSE)</f>
        <v>85000</v>
      </c>
      <c r="O22" s="72"/>
      <c r="P22" s="267">
        <f t="shared" si="2"/>
        <v>4</v>
      </c>
      <c r="Q22" s="270">
        <v>30000.0</v>
      </c>
      <c r="R22" s="72"/>
      <c r="S22" s="270">
        <f t="array" ref="S22">LET(
  mesTxt,LOWER(TRIM($U22)),
  meses,{"enero";"febrero";"marzo";"abril";"mayo";"junio";"julio";"agosto";"septiembre";"octubre";"noviembre";"diciembre"},
  mesNum,IFERROR(MATCH(mesTxt,meses,0),0),
  anio,YEAR(DASHBOARD!$AY$2),
  inicio,DATE(anio,mesNum,1),
  fin,EOMONTH(inicio,0),
  disciplina,LOWER(TRIM($C22)),
  instructor,LOWER(TRIM($G22)),
  dniProfesor,TRIM($J22),
  paga,N($N22),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5000</v>
      </c>
      <c r="T22" s="72"/>
      <c r="U22" s="271" t="s">
        <v>44</v>
      </c>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246" t="s">
        <v>2324</v>
      </c>
      <c r="AY22" s="71"/>
      <c r="AZ22" s="71"/>
      <c r="BA22" s="72"/>
      <c r="BB22" s="178"/>
      <c r="BC22" s="178"/>
      <c r="BD22" s="178"/>
    </row>
    <row r="23">
      <c r="A23" s="178"/>
      <c r="B23" s="267" t="s">
        <v>2321</v>
      </c>
      <c r="C23" s="268" t="s">
        <v>2322</v>
      </c>
      <c r="D23" s="71"/>
      <c r="E23" s="71"/>
      <c r="F23" s="72"/>
      <c r="G23" s="268" t="s">
        <v>2281</v>
      </c>
      <c r="H23" s="71"/>
      <c r="I23" s="72"/>
      <c r="J23" s="268" t="s">
        <v>2281</v>
      </c>
      <c r="K23" s="72"/>
      <c r="L23" s="268">
        <f t="shared" si="1"/>
        <v>0</v>
      </c>
      <c r="M23" s="72"/>
      <c r="N23" s="270">
        <f>VLOOKUP($L23,System!$P$4:$R$16,2,FALSE)</f>
        <v>0</v>
      </c>
      <c r="O23" s="72"/>
      <c r="P23" s="267">
        <f t="shared" si="2"/>
        <v>0</v>
      </c>
      <c r="Q23" s="270" t="s">
        <v>2281</v>
      </c>
      <c r="R23" s="72"/>
      <c r="S23" s="270" t="str">
        <f t="array" ref="S23">LET(
  mesTxt,LOWER(TRIM($U23)),
  meses,{"enero";"febrero";"marzo";"abril";"mayo";"junio";"julio";"agosto";"septiembre";"octubre";"noviembre";"diciembre"},
  mesNum,IFERROR(MATCH(mesTxt,meses,0),0),
  anio,YEAR(DASHBOARD!$AY$2),
  inicio,DATE(anio,mesNum,1),
  fin,EOMONTH(inicio,0),
  disciplina,LOWER(TRIM($C23)),
  instructor,LOWER(TRIM($G23)),
  dniProfesor,TRIM($J23),
  paga,N($N23),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217">
        <v>280000.0</v>
      </c>
      <c r="AY23" s="71"/>
      <c r="AZ23" s="71"/>
      <c r="BA23" s="72"/>
      <c r="BB23" s="178"/>
      <c r="BC23" s="178"/>
      <c r="BD23" s="178"/>
    </row>
    <row r="24">
      <c r="A24" s="178"/>
      <c r="B24" s="273" t="s">
        <v>2321</v>
      </c>
      <c r="C24" s="268" t="s">
        <v>2322</v>
      </c>
      <c r="D24" s="71"/>
      <c r="E24" s="71"/>
      <c r="F24" s="72"/>
      <c r="G24" s="268" t="s">
        <v>2281</v>
      </c>
      <c r="H24" s="71"/>
      <c r="I24" s="72"/>
      <c r="J24" s="268" t="s">
        <v>2281</v>
      </c>
      <c r="K24" s="72"/>
      <c r="L24" s="268">
        <f t="shared" si="1"/>
        <v>0</v>
      </c>
      <c r="M24" s="72"/>
      <c r="N24" s="270">
        <f>VLOOKUP($L24,System!$P$4:$R$16,2,FALSE)</f>
        <v>0</v>
      </c>
      <c r="O24" s="72"/>
      <c r="P24" s="267">
        <f t="shared" si="2"/>
        <v>0</v>
      </c>
      <c r="Q24" s="270" t="s">
        <v>2281</v>
      </c>
      <c r="R24" s="72"/>
      <c r="S24" s="270" t="str">
        <f t="array" ref="S24">LET(
  mesTxt,LOWER(TRIM($U24)),
  meses,{"enero";"febrero";"marzo";"abril";"mayo";"junio";"julio";"agosto";"septiembre";"octubre";"noviembre";"diciembre"},
  mesNum,IFERROR(MATCH(mesTxt,meses,0),0),
  anio,YEAR(DASHBOARD!$AY$2),
  inicio,DATE(anio,mesNum,1),
  fin,EOMONTH(inicio,0),
  disciplina,LOWER(TRIM($C24)),
  instructor,LOWER(TRIM($G24)),
  dniProfesor,TRIM($J24),
  paga,N($N24),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3">Z24+AH24</f>
        <v>0</v>
      </c>
      <c r="AQ24" s="72"/>
      <c r="AR24" s="91" t="s">
        <v>37</v>
      </c>
      <c r="AS24" s="72"/>
      <c r="AT24" s="90">
        <f t="shared" ref="AT24:AT29" si="4">AD24+AL24</f>
        <v>0</v>
      </c>
      <c r="AU24" s="72"/>
      <c r="AV24" s="178"/>
      <c r="AW24" s="178"/>
      <c r="AX24" s="178"/>
      <c r="AY24" s="178"/>
      <c r="AZ24" s="178"/>
      <c r="BA24" s="178"/>
      <c r="BB24" s="178"/>
      <c r="BC24" s="178"/>
      <c r="BD24" s="178"/>
    </row>
    <row r="25">
      <c r="A25" s="178"/>
      <c r="B25" s="272" t="s">
        <v>2321</v>
      </c>
      <c r="C25" s="268" t="s">
        <v>2322</v>
      </c>
      <c r="D25" s="71"/>
      <c r="E25" s="71"/>
      <c r="F25" s="72"/>
      <c r="G25" s="268" t="s">
        <v>2281</v>
      </c>
      <c r="H25" s="71"/>
      <c r="I25" s="72"/>
      <c r="J25" s="268" t="s">
        <v>2281</v>
      </c>
      <c r="K25" s="72"/>
      <c r="L25" s="268">
        <f t="shared" si="1"/>
        <v>0</v>
      </c>
      <c r="M25" s="72"/>
      <c r="N25" s="270">
        <f>VLOOKUP($L25,System!$P$4:$R$16,2,FALSE)</f>
        <v>0</v>
      </c>
      <c r="O25" s="72"/>
      <c r="P25" s="267">
        <f t="shared" si="2"/>
        <v>0</v>
      </c>
      <c r="Q25" s="270" t="s">
        <v>2281</v>
      </c>
      <c r="R25" s="72"/>
      <c r="S25" s="270" t="str">
        <f t="array" ref="S25">LET(
  mesTxt,LOWER(TRIM($U25)),
  meses,{"enero";"febrero";"marzo";"abril";"mayo";"junio";"julio";"agosto";"septiembre";"octubre";"noviembre";"diciembre"},
  mesNum,IFERROR(MATCH(mesTxt,meses,0),0),
  anio,YEAR(DASHBOARD!$AY$2),
  inicio,DATE(anio,mesNum,1),
  fin,EOMONTH(inicio,0),
  disciplina,LOWER(TRIM($C25)),
  instructor,LOWER(TRIM($G25)),
  dniProfesor,TRIM($J25),
  paga,N($N25),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352500</v>
      </c>
      <c r="AE25" s="72"/>
      <c r="AF25" s="86" t="s">
        <v>41</v>
      </c>
      <c r="AG25" s="72"/>
      <c r="AH25" s="87">
        <f>-SUMIFS($P$34:$P$825,$C$34:$C$825,"&gt;="&amp;DATE(2026,3,1),$C$34:$C$825,"&lt;"&amp;DATE(2026,4,1),$E$34:$E$825,"EGRESOS",$Y$34:$Y$825,"COMPLETADO")</f>
        <v>-653000</v>
      </c>
      <c r="AI25" s="72"/>
      <c r="AJ25" s="86" t="s">
        <v>42</v>
      </c>
      <c r="AK25" s="72"/>
      <c r="AL25" s="88">
        <f>-SUMIFS($P$34:$P$825,$C$34:$C$825,"&gt;="&amp;DATE(2026,4,1),$C$34:$C$825,"&lt;"&amp;DATE(2026,5,1),$E$34:$E$825,"EGRESOS",$Y$34:$Y$825,"COMPLETADO")</f>
        <v>-55000</v>
      </c>
      <c r="AM25" s="72"/>
      <c r="AN25" s="89" t="s">
        <v>41</v>
      </c>
      <c r="AO25" s="72"/>
      <c r="AP25" s="90">
        <f t="shared" si="3"/>
        <v>-653000</v>
      </c>
      <c r="AQ25" s="72"/>
      <c r="AR25" s="91" t="s">
        <v>42</v>
      </c>
      <c r="AS25" s="72"/>
      <c r="AT25" s="90">
        <f t="shared" si="4"/>
        <v>297500</v>
      </c>
      <c r="AU25" s="72"/>
      <c r="AV25" s="178"/>
      <c r="AW25" s="206" t="s">
        <v>1876</v>
      </c>
      <c r="AX25" s="71"/>
      <c r="AY25" s="72"/>
      <c r="AZ25" s="206" t="s">
        <v>1877</v>
      </c>
      <c r="BA25" s="71"/>
      <c r="BB25" s="72"/>
      <c r="BC25" s="178"/>
      <c r="BD25" s="178"/>
    </row>
    <row r="26">
      <c r="A26" s="178"/>
      <c r="B26" s="272" t="s">
        <v>2311</v>
      </c>
      <c r="C26" s="268" t="s">
        <v>2289</v>
      </c>
      <c r="D26" s="71"/>
      <c r="E26" s="71"/>
      <c r="F26" s="72"/>
      <c r="G26" s="268" t="s">
        <v>2325</v>
      </c>
      <c r="H26" s="71"/>
      <c r="I26" s="72"/>
      <c r="J26" s="268" t="s">
        <v>747</v>
      </c>
      <c r="K26" s="72"/>
      <c r="L26" s="268">
        <f t="shared" si="1"/>
        <v>2</v>
      </c>
      <c r="M26" s="72"/>
      <c r="N26" s="270">
        <f>VLOOKUP($L26,System!$P$4:$R$16,2,FALSE)</f>
        <v>85000</v>
      </c>
      <c r="O26" s="72"/>
      <c r="P26" s="267">
        <f t="shared" si="2"/>
        <v>0</v>
      </c>
      <c r="Q26" s="270">
        <v>20000.0</v>
      </c>
      <c r="R26" s="72"/>
      <c r="S26" s="270">
        <f t="array" ref="S26">LET(
  mesTxt,LOWER(TRIM($U26)),
  meses,{"enero";"febrero";"marzo";"abril";"mayo";"junio";"julio";"agosto";"septiembre";"octubre";"noviembre";"diciembre"},
  mesNum,IFERROR(MATCH(mesTxt,meses,0),0),
  anio,YEAR(DASHBOARD!$AY$2),
  inicio,DATE(anio,mesNum,1),
  fin,EOMONTH(inicio,0),
  disciplina,LOWER(TRIM($C26)),
  instructor,LOWER(TRIM($G26)),
  dniProfesor,TRIM($J26),
  paga,N($N26),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-85000</v>
      </c>
      <c r="T26" s="72"/>
      <c r="U26" s="271" t="s">
        <v>44</v>
      </c>
      <c r="V26" s="72"/>
      <c r="W26" s="178"/>
      <c r="X26" s="84" t="s">
        <v>43</v>
      </c>
      <c r="Y26" s="72"/>
      <c r="Z26" s="274">
        <f>SUMIFS($P$34:$P$825,$C$34:$C$825,"&gt;="&amp;DATE(2026,5,1),$C$34:$C$825,"&lt;"&amp;DATE(2026,6,1),$E$34:$E$825,"INGRESOS",$Y$34:$Y$825,"COMPLETADO")</f>
        <v>665000</v>
      </c>
      <c r="AA26" s="72"/>
      <c r="AB26" s="84" t="s">
        <v>44</v>
      </c>
      <c r="AC26" s="72"/>
      <c r="AD26" s="85">
        <f>SUMIFS($P$34:$P$825,$C$34:$C$825,"&gt;="&amp;DATE(2026,6,1),$C$34:$C$825,"&lt;"&amp;DATE(2026,7,1),$E$34:$E$825,"INGRESOS",$Y$34:$Y$825,"COMPLETADO")</f>
        <v>810000</v>
      </c>
      <c r="AE26" s="72"/>
      <c r="AF26" s="86" t="s">
        <v>43</v>
      </c>
      <c r="AG26" s="72"/>
      <c r="AH26" s="87">
        <f>-SUMIFS($P$34:$P$825,$C$34:$C$825,"&gt;="&amp;DATE(2026,5,1),$C$34:$C$825,"&lt;"&amp;DATE(2026,6,1),$E$34:$E$825,"EGRESOS",$Y$34:$Y$825,"COMPLETADO")</f>
        <v>-65000</v>
      </c>
      <c r="AI26" s="72"/>
      <c r="AJ26" s="86" t="s">
        <v>44</v>
      </c>
      <c r="AK26" s="72"/>
      <c r="AL26" s="88">
        <f>-SUMIFS($P$34:$P$825,$C$34:$C$825,"&gt;="&amp;DATE(2026,6,1),$C$34:$C$825,"&lt;"&amp;DATE(2026,7,1),$E$34:$E$825,"EGRESOS",$Y$34:$Y$825,"COMPLETADO")</f>
        <v>-129050</v>
      </c>
      <c r="AM26" s="72"/>
      <c r="AN26" s="89" t="s">
        <v>43</v>
      </c>
      <c r="AO26" s="72"/>
      <c r="AP26" s="90">
        <f t="shared" si="3"/>
        <v>600000</v>
      </c>
      <c r="AQ26" s="72"/>
      <c r="AR26" s="91" t="s">
        <v>44</v>
      </c>
      <c r="AS26" s="72"/>
      <c r="AT26" s="90">
        <f t="shared" si="4"/>
        <v>680950</v>
      </c>
      <c r="AU26" s="72"/>
      <c r="AV26" s="178"/>
      <c r="AW26" s="189">
        <f>SUMIFS($P$34:$P$825,$E$34:$E$825,"INGRESOS",$G$34:$G825,"CUOTA",$V$34:$V$825,"*ADO")+(SUMIFS($P$34:$P$825,$E$34:$E$825,"INGRESOS",$G$34:$G825,"COMISIÓN",$V$34:$V$825,"*ADO"))</f>
        <v>1847500</v>
      </c>
      <c r="AX26" s="134"/>
      <c r="AY26" s="101"/>
      <c r="AZ26" s="189">
        <f>SUMIFS($P$34:$P$825,$E$34:$E$825,"EGRESOS",$G$34:$G825,"COMISIÓN",$V$34:$V$825,"*ADO")+SUMIFS($P$34:$P$825,$E$34:$E$825,"EGRESOS",$G$34:$G$825,"CMV",$V$34:$V$825,"*ADO")</f>
        <v>120000</v>
      </c>
      <c r="BA26" s="134"/>
      <c r="BB26" s="101"/>
      <c r="BC26" s="178"/>
      <c r="BD26" s="178"/>
    </row>
    <row r="27">
      <c r="A27" s="178"/>
      <c r="B27" s="267" t="s">
        <v>2311</v>
      </c>
      <c r="C27" s="268" t="s">
        <v>2318</v>
      </c>
      <c r="D27" s="71"/>
      <c r="E27" s="71"/>
      <c r="F27" s="72"/>
      <c r="G27" s="268" t="s">
        <v>2326</v>
      </c>
      <c r="H27" s="71"/>
      <c r="I27" s="72"/>
      <c r="J27" s="268" t="s">
        <v>739</v>
      </c>
      <c r="K27" s="72"/>
      <c r="L27" s="268">
        <f t="shared" si="1"/>
        <v>2</v>
      </c>
      <c r="M27" s="72"/>
      <c r="N27" s="270">
        <f>VLOOKUP($L27,System!$P$4:$R$16,2,FALSE)</f>
        <v>85000</v>
      </c>
      <c r="O27" s="72"/>
      <c r="P27" s="267">
        <f t="shared" si="2"/>
        <v>4</v>
      </c>
      <c r="Q27" s="270">
        <v>20000.0</v>
      </c>
      <c r="R27" s="72"/>
      <c r="S27" s="270">
        <f t="array" ref="S27">LET(
  mesTxt,LOWER(TRIM($U27)),
  meses,{"enero";"febrero";"marzo";"abril";"mayo";"junio";"julio";"agosto";"septiembre";"octubre";"noviembre";"diciembre"},
  mesNum,IFERROR(MATCH(mesTxt,meses,0),0),
  anio,YEAR(DASHBOARD!$AY$2),
  inicio,DATE(anio,mesNum,1),
  fin,EOMONTH(inicio,0),
  disciplina,LOWER(TRIM($C27)),
  instructor,LOWER(TRIM($G27)),
  dniProfesor,TRIM($J27),
  paga,N($N27),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-85000</v>
      </c>
      <c r="T27" s="72"/>
      <c r="U27" s="271" t="s">
        <v>44</v>
      </c>
      <c r="V27" s="72"/>
      <c r="W27" s="178"/>
      <c r="X27" s="84" t="s">
        <v>47</v>
      </c>
      <c r="Y27" s="72"/>
      <c r="Z27" s="274">
        <f>SUMIFS($P$34:$P$825,$C$34:$C$825,"&gt;="&amp;DATE(2026,7,1),$C$34:$C$825,"&lt;"&amp;DATE(2026,8,1),$E$34:$E$825,"INGRESOS",$Y$34:$Y$825,"COMPLETADO")</f>
        <v>20000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3"/>
        <v>20000</v>
      </c>
      <c r="AQ27" s="72"/>
      <c r="AR27" s="91" t="s">
        <v>48</v>
      </c>
      <c r="AS27" s="72"/>
      <c r="AT27" s="90">
        <f t="shared" si="4"/>
        <v>0</v>
      </c>
      <c r="AU27" s="72"/>
      <c r="AV27" s="178"/>
      <c r="AW27" s="148"/>
      <c r="AX27" s="149"/>
      <c r="AY27" s="150"/>
      <c r="AZ27" s="148"/>
      <c r="BA27" s="149"/>
      <c r="BB27" s="150"/>
      <c r="BC27" s="178"/>
      <c r="BD27" s="178"/>
    </row>
    <row r="28">
      <c r="A28" s="178"/>
      <c r="B28" s="267" t="s">
        <v>2311</v>
      </c>
      <c r="C28" s="268" t="s">
        <v>2309</v>
      </c>
      <c r="D28" s="71"/>
      <c r="E28" s="71"/>
      <c r="F28" s="72"/>
      <c r="G28" s="268" t="s">
        <v>2327</v>
      </c>
      <c r="H28" s="71"/>
      <c r="I28" s="72"/>
      <c r="J28" s="268" t="s">
        <v>222</v>
      </c>
      <c r="K28" s="72"/>
      <c r="L28" s="268">
        <f t="shared" si="1"/>
        <v>6</v>
      </c>
      <c r="M28" s="72"/>
      <c r="N28" s="270">
        <f>VLOOKUP($L28,System!$P$4:$R$16,2,FALSE)</f>
        <v>150000</v>
      </c>
      <c r="O28" s="72"/>
      <c r="P28" s="267">
        <f t="shared" si="2"/>
        <v>14</v>
      </c>
      <c r="Q28" s="270">
        <v>30000.0</v>
      </c>
      <c r="R28" s="72"/>
      <c r="S28" s="270">
        <f t="array" ref="S28">LET(
  mesTxt,LOWER(TRIM($U28)),
  meses,{"enero";"febrero";"marzo";"abril";"mayo";"junio";"julio";"agosto";"septiembre";"octubre";"noviembre";"diciembre"},
  mesNum,IFERROR(MATCH(mesTxt,meses,0),0),
  anio,YEAR(DASHBOARD!$AY$2),
  inicio,DATE(anio,mesNum,1),
  fin,EOMONTH(inicio,0),
  disciplina,LOWER(TRIM($C28)),
  instructor,LOWER(TRIM($G28)),
  dniProfesor,TRIM($J28),
  paga,N($N28),
  fechas,$C$34:$C$825,
  tipos,UPPER(TRIM($E$34:$E$825)),
  categorias,UPPER(TRIM($G$34:$G$825)),
  conceptos,LOWER(TRIM($I$34:$I$825)),
  contrapartes,TRIM($N$34:$N$825),
  montos,$P$34:$P$825,
  estados,UPPER(TRIM($Y$34:$Y$825)),
  relacionado,
    (
        IFERROR(ISNUMBER(SEARCH(disciplina,conceptos)),FALSE) *
        IFERROR(ISNUMBER(SEARCH(instructor,conceptos)),FALSE)
      )
      +
      IF(dniProfesor="",FALSE,contrapartes=dniProfesor),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8" s="72"/>
      <c r="U28" s="271" t="s">
        <v>44</v>
      </c>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3"/>
        <v>0</v>
      </c>
      <c r="AQ28" s="72"/>
      <c r="AR28" s="91" t="s">
        <v>50</v>
      </c>
      <c r="AS28" s="72"/>
      <c r="AT28" s="90">
        <f t="shared" si="4"/>
        <v>0</v>
      </c>
      <c r="AU28" s="72"/>
      <c r="AV28" s="178"/>
      <c r="AW28" s="206" t="s">
        <v>1878</v>
      </c>
      <c r="AX28" s="71"/>
      <c r="AY28" s="72"/>
      <c r="AZ28" s="178"/>
      <c r="BA28" s="178"/>
      <c r="BB28" s="178"/>
      <c r="BC28" s="178"/>
      <c r="BD28" s="178"/>
    </row>
    <row r="29">
      <c r="A29" s="178"/>
      <c r="B29" s="272" t="s">
        <v>2319</v>
      </c>
      <c r="C29" s="268" t="s">
        <v>2298</v>
      </c>
      <c r="D29" s="71"/>
      <c r="E29" s="71"/>
      <c r="F29" s="72"/>
      <c r="G29" s="268" t="s">
        <v>2327</v>
      </c>
      <c r="H29" s="71"/>
      <c r="I29" s="72"/>
      <c r="J29" s="268" t="s">
        <v>222</v>
      </c>
      <c r="K29" s="72"/>
      <c r="L29" s="268">
        <f t="shared" si="1"/>
        <v>2</v>
      </c>
      <c r="M29" s="72"/>
      <c r="N29" s="270">
        <f>VLOOKUP($L29,System!$P$4:$R$16,2,FALSE)</f>
        <v>85000</v>
      </c>
      <c r="O29" s="72"/>
      <c r="P29" s="267">
        <f t="shared" si="2"/>
        <v>0</v>
      </c>
      <c r="Q29" s="270">
        <v>25000.0</v>
      </c>
      <c r="R29" s="72"/>
      <c r="S29" s="270">
        <f t="array" ref="S29">LET(
  mesTxt,LOWER(TRIM($U29)),
  meses,{"enero";"febrero";"marzo";"abril";"mayo";"junio";"julio";"agosto";"septiembre";"octubre";"noviembre";"diciembre"},
  mesNum,IFERROR(MATCH(mesTxt,meses,0),0),
  anio,YEAR(DASHBOARD!$AY$2),
  inicio,DATE(anio,mesNum,1),
  fin,EOMONTH(inicio,0),
  disciplina,LOWER(TRIM($C29)),
  instructor,LOWER(TRIM($G29)),
  paga,N($N29),
  fechas,$C$34:$C$825,
  tipos,UPPER(TRIM($E$34:$E$825)),
  categorias,UPPER(TRIM($G$34:$G$825)),
  conceptos,LOWER(TRIM($I$34:$I$825)),
  montos,$P$34:$P$825,
  estados,UPPER(TRIM($Y$34:$Y$825)),
  ingresos,IF(
    mesNum=0,
    0,
    SUMPRODUCT(
      --(fechas&gt;=inicio),
      --(fechas&lt;=fin),
      --(tipos="INGRESOS"),
      --(estados="COMPLETADO"),
      --ISNUMBER(MATCH(categorias,{"CUOTA";"INSCRIPCIÓN";"INSCRIPCION"},0)),
      --IFERROR(ISNUMBER(SEARCH(disciplina,conceptos)),FALSE),
      --IFERROR(ISNUMBER(SEARCH(instructor,conceptos)),FALSE),
      montos
    )
  ),
  IF(mesNum=0,"",ingresos-paga)
)</f>
        <v>-85000</v>
      </c>
      <c r="T29" s="72"/>
      <c r="U29" s="271" t="s">
        <v>44</v>
      </c>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3"/>
        <v>0</v>
      </c>
      <c r="AQ29" s="72"/>
      <c r="AR29" s="106" t="s">
        <v>53</v>
      </c>
      <c r="AS29" s="101"/>
      <c r="AT29" s="90">
        <f t="shared" si="4"/>
        <v>0</v>
      </c>
      <c r="AU29" s="72"/>
      <c r="AV29" s="178"/>
      <c r="AW29" s="189">
        <f>AW26-AZ26-X3</f>
        <v>1572500</v>
      </c>
      <c r="AX29" s="134"/>
      <c r="AY29" s="101"/>
      <c r="AZ29" s="178"/>
      <c r="BA29" s="178"/>
      <c r="BB29" s="178"/>
      <c r="BC29" s="178"/>
      <c r="BD29" s="178"/>
    </row>
    <row r="30">
      <c r="A30" s="178"/>
      <c r="B30" s="267"/>
      <c r="C30" s="268" t="s">
        <v>2322</v>
      </c>
      <c r="D30" s="71"/>
      <c r="E30" s="71"/>
      <c r="F30" s="72"/>
      <c r="G30" s="268" t="s">
        <v>2328</v>
      </c>
      <c r="H30" s="71"/>
      <c r="I30" s="72"/>
      <c r="J30" s="268" t="s">
        <v>2328</v>
      </c>
      <c r="K30" s="72"/>
      <c r="L30" s="268">
        <f t="shared" si="1"/>
        <v>0</v>
      </c>
      <c r="M30" s="72"/>
      <c r="N30" s="270">
        <f>VLOOKUP($L30,System!$P$4:$R$16,2,FALSE)</f>
        <v>0</v>
      </c>
      <c r="O30" s="72"/>
      <c r="P30" s="267">
        <f t="shared" si="2"/>
        <v>0</v>
      </c>
      <c r="Q30" s="270" t="s">
        <v>2328</v>
      </c>
      <c r="R30" s="72"/>
      <c r="S30" s="270" t="str">
        <f t="array" ref="S30">LET(
  mesTxt,LOWER(TRIM($U30)),
  meses,{"enero";"febrero";"marzo";"abril";"mayo";"junio";"julio";"agosto";"septiembre";"octubre";"noviembre";"diciembre"},
  mesNum,IFERROR(MATCH(mesTxt,meses,0),0),
  anio,YEAR(DASHBOARD!$AY$2),
  inicio,DATE(anio,mesNum,1),
  fin,EOMONTH(inicio,0),
  disciplina,LOWER(TRIM($C30)),
  instructor,LOWER(TRIM($G30)),
  paga,N($N30),
  fechas,$C$34:$C$825,
  tipos,UPPER(TRIM($E$34:$E$825)),
  categorias,UPPER(TRIM($G$34:$G$825)),
  conceptos,LOWER(TRIM($I$34:$I$825)),
  montos,$P$34:$P$825,
  estados,UPPER(TRIM($Y$34:$Y$825)),
  ingresos,IF(
    mesNum=0,
    0,
    SUMPRODUCT(
      --(fechas&gt;=inicio),
      --(fechas&lt;=fin),
      --(tipos="INGRESOS"),
      --(estados="COMPLETADO"),
      --ISNUMBER(MATCH(categorias,{"CUOTA";"INSCRIPCIÓN";"INSCRIPCION"},0)),
      --IFERROR(ISNUMBER(SEARCH(disciplina,conceptos)),FALSE),
      --IFERROR(ISNUMBER(SEARCH(instructor,conceptos)),FALSE),
      montos
    )
  ),
  IF(mesNum=0,"",ingresos-paga)
)</f>
        <v/>
      </c>
      <c r="T30" s="72"/>
      <c r="U30" s="271"/>
      <c r="V30" s="72"/>
      <c r="W30" s="178"/>
      <c r="X30" s="110" t="s">
        <v>56</v>
      </c>
      <c r="Y30" s="111"/>
      <c r="Z30" s="111"/>
      <c r="AA30" s="112"/>
      <c r="AB30" s="113">
        <f>SUM(Z24:AA29,AD24:AE29)</f>
        <v>1847500</v>
      </c>
      <c r="AC30" s="111"/>
      <c r="AD30" s="111"/>
      <c r="AE30" s="114"/>
      <c r="AF30" s="115" t="s">
        <v>56</v>
      </c>
      <c r="AG30" s="116"/>
      <c r="AH30" s="116"/>
      <c r="AI30" s="117"/>
      <c r="AJ30" s="118">
        <f>SUM(AH24:AI29,AL24:AM29)</f>
        <v>-902050</v>
      </c>
      <c r="AK30" s="116"/>
      <c r="AL30" s="116"/>
      <c r="AM30" s="119"/>
      <c r="AN30" s="120" t="s">
        <v>56</v>
      </c>
      <c r="AO30" s="121"/>
      <c r="AP30" s="121"/>
      <c r="AQ30" s="122"/>
      <c r="AR30" s="123">
        <f>SUM(AP24:AQ29,AT24:AU29)</f>
        <v>945450</v>
      </c>
      <c r="AS30" s="121"/>
      <c r="AT30" s="121"/>
      <c r="AU30" s="124"/>
      <c r="AV30" s="178"/>
      <c r="AW30" s="148"/>
      <c r="AX30" s="149"/>
      <c r="AY30" s="150"/>
      <c r="AZ30" s="178"/>
      <c r="BA30" s="178"/>
      <c r="BB30" s="178"/>
      <c r="BC30" s="178"/>
      <c r="BD30" s="178"/>
    </row>
    <row r="31">
      <c r="A31" s="178"/>
      <c r="B31" s="178"/>
      <c r="C31" s="178"/>
      <c r="D31" s="178"/>
      <c r="E31" s="178"/>
      <c r="F31" s="178"/>
      <c r="G31" s="178"/>
      <c r="H31" s="178"/>
      <c r="I31" s="178"/>
      <c r="J31" s="178"/>
      <c r="K31" s="178"/>
      <c r="L31" s="178"/>
      <c r="M31" s="178"/>
      <c r="N31" s="178"/>
      <c r="O31" s="178"/>
      <c r="P31" s="275">
        <f>SUM(P18:P30)</f>
        <v>51</v>
      </c>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1915</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2"/>
      <c r="BD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2"/>
      <c r="V33" s="131" t="s">
        <v>1887</v>
      </c>
      <c r="W33" s="71"/>
      <c r="X33" s="72"/>
      <c r="Y33" s="131" t="s">
        <v>66</v>
      </c>
      <c r="Z33" s="72"/>
      <c r="AA33" s="178"/>
      <c r="AB33" s="131" t="s">
        <v>60</v>
      </c>
      <c r="AC33" s="72"/>
      <c r="AD33" s="131" t="s">
        <v>61</v>
      </c>
      <c r="AE33" s="72"/>
      <c r="AF33" s="131" t="s">
        <v>1902</v>
      </c>
      <c r="AG33" s="71"/>
      <c r="AH33" s="71"/>
      <c r="AI33" s="131" t="s">
        <v>1903</v>
      </c>
      <c r="AJ33" s="71"/>
      <c r="AK33" s="71"/>
      <c r="AL33" s="131" t="s">
        <v>1904</v>
      </c>
      <c r="AM33" s="72"/>
      <c r="AN33" s="131" t="s">
        <v>1905</v>
      </c>
      <c r="AO33" s="72"/>
      <c r="AP33" s="131" t="s">
        <v>1906</v>
      </c>
      <c r="AQ33" s="72"/>
      <c r="AR33" s="131" t="s">
        <v>1907</v>
      </c>
      <c r="AS33" s="72"/>
      <c r="AT33" s="131" t="s">
        <v>1916</v>
      </c>
      <c r="AU33" s="72"/>
      <c r="AV33" s="131" t="s">
        <v>66</v>
      </c>
      <c r="AW33" s="71"/>
      <c r="AX33" s="72"/>
      <c r="AY33" s="131" t="s">
        <v>1917</v>
      </c>
      <c r="AZ33" s="71"/>
      <c r="BA33" s="71"/>
      <c r="BB33" s="131" t="s">
        <v>1918</v>
      </c>
      <c r="BC33" s="72"/>
      <c r="BD33" s="178"/>
    </row>
    <row r="34" ht="16.5" customHeight="1" outlineLevel="1">
      <c r="A34" s="178"/>
      <c r="B34" s="141" t="s">
        <v>158</v>
      </c>
      <c r="C34" s="142">
        <v>46204.68438449074</v>
      </c>
      <c r="D34" s="72"/>
      <c r="E34" s="143" t="s">
        <v>7</v>
      </c>
      <c r="F34" s="71"/>
      <c r="G34" s="143" t="s">
        <v>78</v>
      </c>
      <c r="H34" s="71"/>
      <c r="I34" s="143" t="s">
        <v>159</v>
      </c>
      <c r="J34" s="71"/>
      <c r="K34" s="71"/>
      <c r="L34" s="71"/>
      <c r="M34" s="72"/>
      <c r="N34" s="144" t="s">
        <v>160</v>
      </c>
      <c r="O34" s="72"/>
      <c r="P34" s="199">
        <v>20000.0</v>
      </c>
      <c r="Q34" s="71"/>
      <c r="R34" s="200">
        <v>0.0</v>
      </c>
      <c r="S34" s="72"/>
      <c r="T34" s="201" t="s">
        <v>67</v>
      </c>
      <c r="U34" s="72"/>
      <c r="V34" s="202" t="s">
        <v>1888</v>
      </c>
      <c r="W34" s="71"/>
      <c r="X34" s="72"/>
      <c r="Y34" s="202" t="s">
        <v>74</v>
      </c>
      <c r="Z34" s="72"/>
      <c r="AA34" s="178"/>
      <c r="AB34" s="201" t="s">
        <v>2329</v>
      </c>
      <c r="AC34" s="72"/>
      <c r="AD34" s="224">
        <v>46204.68335496528</v>
      </c>
      <c r="AE34" s="72"/>
      <c r="AF34" s="201" t="s">
        <v>2330</v>
      </c>
      <c r="AG34" s="71"/>
      <c r="AH34" s="72"/>
      <c r="AI34" s="201" t="s">
        <v>1966</v>
      </c>
      <c r="AJ34" s="71"/>
      <c r="AK34" s="72"/>
      <c r="AL34" s="215" t="s">
        <v>160</v>
      </c>
      <c r="AM34" s="72"/>
      <c r="AN34" s="215" t="s">
        <v>2331</v>
      </c>
      <c r="AO34" s="72"/>
      <c r="AP34" s="145" t="s">
        <v>2318</v>
      </c>
      <c r="AQ34" s="72"/>
      <c r="AR34" s="145" t="s">
        <v>2332</v>
      </c>
      <c r="AS34" s="72"/>
      <c r="AT34" s="146">
        <v>20000.0</v>
      </c>
      <c r="AU34" s="72"/>
      <c r="AV34" s="145" t="s">
        <v>1922</v>
      </c>
      <c r="AW34" s="71"/>
      <c r="AX34" s="72"/>
      <c r="AY34" s="201" t="s">
        <v>2326</v>
      </c>
      <c r="AZ34" s="71"/>
      <c r="BA34" s="72"/>
      <c r="BB34" s="227">
        <v>46235.0</v>
      </c>
      <c r="BC34" s="72"/>
      <c r="BD34" s="178"/>
    </row>
    <row r="35" ht="16.5" customHeight="1" outlineLevel="1">
      <c r="A35" s="178"/>
      <c r="B35" s="141" t="s">
        <v>215</v>
      </c>
      <c r="C35" s="142">
        <v>46199.55210885417</v>
      </c>
      <c r="D35" s="72"/>
      <c r="E35" s="143" t="s">
        <v>70</v>
      </c>
      <c r="F35" s="71"/>
      <c r="G35" s="143" t="s">
        <v>138</v>
      </c>
      <c r="H35" s="71"/>
      <c r="I35" s="143" t="s">
        <v>216</v>
      </c>
      <c r="J35" s="71"/>
      <c r="K35" s="71"/>
      <c r="L35" s="71"/>
      <c r="M35" s="72"/>
      <c r="N35" s="144" t="s">
        <v>217</v>
      </c>
      <c r="O35" s="72"/>
      <c r="P35" s="199">
        <v>25000.0</v>
      </c>
      <c r="Q35" s="71"/>
      <c r="R35" s="200">
        <v>0.0</v>
      </c>
      <c r="S35" s="72"/>
      <c r="T35" s="201" t="s">
        <v>75</v>
      </c>
      <c r="U35" s="72"/>
      <c r="V35" s="202" t="s">
        <v>1888</v>
      </c>
      <c r="W35" s="71"/>
      <c r="X35" s="72"/>
      <c r="Y35" s="202" t="s">
        <v>74</v>
      </c>
      <c r="Z35" s="72"/>
      <c r="AA35" s="178"/>
      <c r="AB35" s="228" t="s">
        <v>2333</v>
      </c>
      <c r="AC35" s="72"/>
      <c r="AD35" s="229">
        <v>46196.75901040509</v>
      </c>
      <c r="AE35" s="72"/>
      <c r="AF35" s="201" t="s">
        <v>2334</v>
      </c>
      <c r="AG35" s="71"/>
      <c r="AH35" s="72"/>
      <c r="AI35" s="201" t="s">
        <v>2087</v>
      </c>
      <c r="AJ35" s="71"/>
      <c r="AK35" s="72"/>
      <c r="AL35" s="201" t="s">
        <v>264</v>
      </c>
      <c r="AM35" s="72"/>
      <c r="AN35" s="201">
        <v>3.764138449E9</v>
      </c>
      <c r="AO35" s="72"/>
      <c r="AP35" s="145" t="s">
        <v>2299</v>
      </c>
      <c r="AQ35" s="72"/>
      <c r="AR35" s="145" t="s">
        <v>2332</v>
      </c>
      <c r="AS35" s="72"/>
      <c r="AT35" s="146">
        <v>20000.0</v>
      </c>
      <c r="AU35" s="72"/>
      <c r="AV35" s="145" t="s">
        <v>1931</v>
      </c>
      <c r="AW35" s="71"/>
      <c r="AX35" s="72"/>
      <c r="AY35" s="201" t="s">
        <v>2317</v>
      </c>
      <c r="AZ35" s="71"/>
      <c r="BA35" s="72"/>
      <c r="BB35" s="227">
        <v>46227.0</v>
      </c>
      <c r="BC35" s="72"/>
      <c r="BD35" s="178"/>
    </row>
    <row r="36" ht="16.5" customHeight="1" outlineLevel="1">
      <c r="A36" s="178"/>
      <c r="B36" s="141" t="s">
        <v>220</v>
      </c>
      <c r="C36" s="142">
        <v>46199.54817018518</v>
      </c>
      <c r="D36" s="72"/>
      <c r="E36" s="143" t="s">
        <v>70</v>
      </c>
      <c r="F36" s="71"/>
      <c r="G36" s="143" t="s">
        <v>138</v>
      </c>
      <c r="H36" s="71"/>
      <c r="I36" s="143" t="s">
        <v>221</v>
      </c>
      <c r="J36" s="71"/>
      <c r="K36" s="71"/>
      <c r="L36" s="71"/>
      <c r="M36" s="72"/>
      <c r="N36" s="144" t="s">
        <v>222</v>
      </c>
      <c r="O36" s="72"/>
      <c r="P36" s="199">
        <v>30000.0</v>
      </c>
      <c r="Q36" s="71"/>
      <c r="R36" s="200">
        <v>0.0</v>
      </c>
      <c r="S36" s="72"/>
      <c r="T36" s="201" t="s">
        <v>75</v>
      </c>
      <c r="U36" s="72"/>
      <c r="V36" s="202" t="s">
        <v>1888</v>
      </c>
      <c r="W36" s="71"/>
      <c r="X36" s="72"/>
      <c r="Y36" s="202" t="s">
        <v>74</v>
      </c>
      <c r="Z36" s="72"/>
      <c r="AA36" s="178"/>
      <c r="AB36" s="228" t="s">
        <v>2335</v>
      </c>
      <c r="AC36" s="72"/>
      <c r="AD36" s="229">
        <v>46196.75735716435</v>
      </c>
      <c r="AE36" s="72"/>
      <c r="AF36" s="201" t="s">
        <v>2336</v>
      </c>
      <c r="AG36" s="71"/>
      <c r="AH36" s="72"/>
      <c r="AI36" s="201" t="s">
        <v>2075</v>
      </c>
      <c r="AJ36" s="71"/>
      <c r="AK36" s="72"/>
      <c r="AL36" s="201" t="s">
        <v>267</v>
      </c>
      <c r="AM36" s="72"/>
      <c r="AN36" s="201">
        <v>3.76465734E9</v>
      </c>
      <c r="AO36" s="72"/>
      <c r="AP36" s="145" t="s">
        <v>2299</v>
      </c>
      <c r="AQ36" s="72"/>
      <c r="AR36" s="145" t="s">
        <v>2332</v>
      </c>
      <c r="AS36" s="72"/>
      <c r="AT36" s="146">
        <v>20000.0</v>
      </c>
      <c r="AU36" s="72"/>
      <c r="AV36" s="145" t="s">
        <v>1931</v>
      </c>
      <c r="AW36" s="71"/>
      <c r="AX36" s="72"/>
      <c r="AY36" s="201" t="s">
        <v>2317</v>
      </c>
      <c r="AZ36" s="71"/>
      <c r="BA36" s="72"/>
      <c r="BB36" s="227">
        <v>46227.0</v>
      </c>
      <c r="BC36" s="72"/>
      <c r="BD36" s="178"/>
    </row>
    <row r="37" ht="16.5" customHeight="1" outlineLevel="1">
      <c r="A37" s="178"/>
      <c r="B37" s="141" t="s">
        <v>259</v>
      </c>
      <c r="C37" s="142">
        <v>46196.79158682871</v>
      </c>
      <c r="D37" s="72"/>
      <c r="E37" s="143" t="s">
        <v>7</v>
      </c>
      <c r="F37" s="71"/>
      <c r="G37" s="143" t="s">
        <v>78</v>
      </c>
      <c r="H37" s="71"/>
      <c r="I37" s="143" t="s">
        <v>260</v>
      </c>
      <c r="J37" s="71"/>
      <c r="K37" s="71"/>
      <c r="L37" s="71"/>
      <c r="M37" s="72"/>
      <c r="N37" s="144" t="s">
        <v>261</v>
      </c>
      <c r="O37" s="72"/>
      <c r="P37" s="199">
        <v>20000.0</v>
      </c>
      <c r="Q37" s="71"/>
      <c r="R37" s="200">
        <v>0.0</v>
      </c>
      <c r="S37" s="72"/>
      <c r="T37" s="201" t="s">
        <v>67</v>
      </c>
      <c r="U37" s="72"/>
      <c r="V37" s="202" t="s">
        <v>1888</v>
      </c>
      <c r="W37" s="71"/>
      <c r="X37" s="72"/>
      <c r="Y37" s="202" t="s">
        <v>74</v>
      </c>
      <c r="Z37" s="72"/>
      <c r="AA37" s="178"/>
      <c r="AB37" s="228" t="s">
        <v>2337</v>
      </c>
      <c r="AC37" s="72"/>
      <c r="AD37" s="229">
        <v>46191.7582153125</v>
      </c>
      <c r="AE37" s="72"/>
      <c r="AF37" s="201" t="s">
        <v>2338</v>
      </c>
      <c r="AG37" s="71"/>
      <c r="AH37" s="72"/>
      <c r="AI37" s="201" t="s">
        <v>2339</v>
      </c>
      <c r="AJ37" s="71"/>
      <c r="AK37" s="72"/>
      <c r="AL37" s="201" t="s">
        <v>328</v>
      </c>
      <c r="AM37" s="72"/>
      <c r="AN37" s="201">
        <v>3.765030985E9</v>
      </c>
      <c r="AO37" s="72"/>
      <c r="AP37" s="145" t="s">
        <v>2299</v>
      </c>
      <c r="AQ37" s="72"/>
      <c r="AR37" s="145" t="s">
        <v>2332</v>
      </c>
      <c r="AS37" s="72"/>
      <c r="AT37" s="146">
        <v>20000.0</v>
      </c>
      <c r="AU37" s="72"/>
      <c r="AV37" s="145" t="s">
        <v>1931</v>
      </c>
      <c r="AW37" s="71"/>
      <c r="AX37" s="72"/>
      <c r="AY37" s="201" t="s">
        <v>2317</v>
      </c>
      <c r="AZ37" s="71"/>
      <c r="BA37" s="72"/>
      <c r="BB37" s="227">
        <v>46222.0</v>
      </c>
      <c r="BC37" s="72"/>
      <c r="BD37" s="178"/>
    </row>
    <row r="38" ht="16.5" customHeight="1" outlineLevel="1">
      <c r="A38" s="178"/>
      <c r="B38" s="141" t="s">
        <v>262</v>
      </c>
      <c r="C38" s="142">
        <v>46196.75997934028</v>
      </c>
      <c r="D38" s="72"/>
      <c r="E38" s="143" t="s">
        <v>7</v>
      </c>
      <c r="F38" s="71"/>
      <c r="G38" s="143" t="s">
        <v>78</v>
      </c>
      <c r="H38" s="71"/>
      <c r="I38" s="143" t="s">
        <v>263</v>
      </c>
      <c r="J38" s="71"/>
      <c r="K38" s="71"/>
      <c r="L38" s="71"/>
      <c r="M38" s="72"/>
      <c r="N38" s="144" t="s">
        <v>264</v>
      </c>
      <c r="O38" s="72"/>
      <c r="P38" s="199">
        <v>20000.0</v>
      </c>
      <c r="Q38" s="71"/>
      <c r="R38" s="200">
        <v>0.0</v>
      </c>
      <c r="S38" s="72"/>
      <c r="T38" s="201" t="s">
        <v>67</v>
      </c>
      <c r="U38" s="72"/>
      <c r="V38" s="202" t="s">
        <v>1888</v>
      </c>
      <c r="W38" s="71"/>
      <c r="X38" s="72"/>
      <c r="Y38" s="202" t="s">
        <v>74</v>
      </c>
      <c r="Z38" s="72"/>
      <c r="AA38" s="178"/>
      <c r="AB38" s="228" t="s">
        <v>2340</v>
      </c>
      <c r="AC38" s="72"/>
      <c r="AD38" s="229">
        <v>46183.704547546295</v>
      </c>
      <c r="AE38" s="72"/>
      <c r="AF38" s="201" t="s">
        <v>2341</v>
      </c>
      <c r="AG38" s="71"/>
      <c r="AH38" s="72"/>
      <c r="AI38" s="201" t="s">
        <v>2342</v>
      </c>
      <c r="AJ38" s="71"/>
      <c r="AK38" s="72"/>
      <c r="AL38" s="201" t="s">
        <v>455</v>
      </c>
      <c r="AM38" s="72"/>
      <c r="AN38" s="201">
        <v>3.764909371E9</v>
      </c>
      <c r="AO38" s="72"/>
      <c r="AP38" s="145" t="s">
        <v>2296</v>
      </c>
      <c r="AQ38" s="72"/>
      <c r="AR38" s="145" t="s">
        <v>2332</v>
      </c>
      <c r="AS38" s="72"/>
      <c r="AT38" s="146">
        <v>20000.0</v>
      </c>
      <c r="AU38" s="72"/>
      <c r="AV38" s="145" t="s">
        <v>1931</v>
      </c>
      <c r="AW38" s="71"/>
      <c r="AX38" s="72"/>
      <c r="AY38" s="201" t="s">
        <v>2312</v>
      </c>
      <c r="AZ38" s="71"/>
      <c r="BA38" s="72"/>
      <c r="BB38" s="227">
        <v>46214.0</v>
      </c>
      <c r="BC38" s="72"/>
      <c r="BD38" s="178"/>
    </row>
    <row r="39" ht="16.5" customHeight="1" outlineLevel="1">
      <c r="A39" s="178"/>
      <c r="B39" s="141" t="s">
        <v>265</v>
      </c>
      <c r="C39" s="142">
        <v>46196.75808777778</v>
      </c>
      <c r="D39" s="72"/>
      <c r="E39" s="143" t="s">
        <v>7</v>
      </c>
      <c r="F39" s="71"/>
      <c r="G39" s="143" t="s">
        <v>78</v>
      </c>
      <c r="H39" s="71"/>
      <c r="I39" s="143" t="s">
        <v>266</v>
      </c>
      <c r="J39" s="71"/>
      <c r="K39" s="71"/>
      <c r="L39" s="71"/>
      <c r="M39" s="72"/>
      <c r="N39" s="144" t="s">
        <v>267</v>
      </c>
      <c r="O39" s="72"/>
      <c r="P39" s="199">
        <v>20000.0</v>
      </c>
      <c r="Q39" s="71"/>
      <c r="R39" s="200">
        <v>0.0</v>
      </c>
      <c r="S39" s="72"/>
      <c r="T39" s="201" t="s">
        <v>67</v>
      </c>
      <c r="U39" s="72"/>
      <c r="V39" s="202" t="s">
        <v>1888</v>
      </c>
      <c r="W39" s="71"/>
      <c r="X39" s="72"/>
      <c r="Y39" s="202" t="s">
        <v>74</v>
      </c>
      <c r="Z39" s="72"/>
      <c r="AA39" s="178"/>
      <c r="AB39" s="228" t="s">
        <v>2343</v>
      </c>
      <c r="AC39" s="72"/>
      <c r="AD39" s="229">
        <v>46182.79996240741</v>
      </c>
      <c r="AE39" s="72"/>
      <c r="AF39" s="201" t="s">
        <v>2344</v>
      </c>
      <c r="AG39" s="71"/>
      <c r="AH39" s="72"/>
      <c r="AI39" s="201" t="s">
        <v>2079</v>
      </c>
      <c r="AJ39" s="71"/>
      <c r="AK39" s="72"/>
      <c r="AL39" s="201" t="s">
        <v>480</v>
      </c>
      <c r="AM39" s="72"/>
      <c r="AN39" s="201">
        <v>3.764551734E9</v>
      </c>
      <c r="AO39" s="72"/>
      <c r="AP39" s="145" t="s">
        <v>2309</v>
      </c>
      <c r="AQ39" s="72"/>
      <c r="AR39" s="145" t="s">
        <v>2332</v>
      </c>
      <c r="AS39" s="72"/>
      <c r="AT39" s="146">
        <v>30000.0</v>
      </c>
      <c r="AU39" s="72"/>
      <c r="AV39" s="145" t="s">
        <v>1931</v>
      </c>
      <c r="AW39" s="71"/>
      <c r="AX39" s="72"/>
      <c r="AY39" s="201" t="s">
        <v>2327</v>
      </c>
      <c r="AZ39" s="71"/>
      <c r="BA39" s="72"/>
      <c r="BB39" s="227">
        <v>46213.0</v>
      </c>
      <c r="BC39" s="72"/>
      <c r="BD39" s="178"/>
    </row>
    <row r="40" ht="16.5" customHeight="1" outlineLevel="1">
      <c r="A40" s="178"/>
      <c r="B40" s="141" t="s">
        <v>268</v>
      </c>
      <c r="C40" s="142">
        <v>46196.75633636574</v>
      </c>
      <c r="D40" s="72"/>
      <c r="E40" s="143" t="s">
        <v>7</v>
      </c>
      <c r="F40" s="71"/>
      <c r="G40" s="143" t="s">
        <v>78</v>
      </c>
      <c r="H40" s="71"/>
      <c r="I40" s="143" t="s">
        <v>269</v>
      </c>
      <c r="J40" s="71"/>
      <c r="K40" s="71"/>
      <c r="L40" s="71"/>
      <c r="M40" s="72"/>
      <c r="N40" s="144" t="s">
        <v>270</v>
      </c>
      <c r="O40" s="72"/>
      <c r="P40" s="199">
        <v>20000.0</v>
      </c>
      <c r="Q40" s="71"/>
      <c r="R40" s="200">
        <v>0.0</v>
      </c>
      <c r="S40" s="72"/>
      <c r="T40" s="201" t="s">
        <v>67</v>
      </c>
      <c r="U40" s="72"/>
      <c r="V40" s="202" t="s">
        <v>1888</v>
      </c>
      <c r="W40" s="71"/>
      <c r="X40" s="72"/>
      <c r="Y40" s="202" t="s">
        <v>74</v>
      </c>
      <c r="Z40" s="72"/>
      <c r="AA40" s="178"/>
      <c r="AB40" s="228" t="s">
        <v>2345</v>
      </c>
      <c r="AC40" s="72"/>
      <c r="AD40" s="229">
        <v>46182.77317208333</v>
      </c>
      <c r="AE40" s="72"/>
      <c r="AF40" s="201" t="s">
        <v>2187</v>
      </c>
      <c r="AG40" s="71"/>
      <c r="AH40" s="72"/>
      <c r="AI40" s="201" t="s">
        <v>2346</v>
      </c>
      <c r="AJ40" s="71"/>
      <c r="AK40" s="72"/>
      <c r="AL40" s="201" t="s">
        <v>486</v>
      </c>
      <c r="AM40" s="72"/>
      <c r="AN40" s="201">
        <v>3.743481389E9</v>
      </c>
      <c r="AO40" s="72"/>
      <c r="AP40" s="145" t="s">
        <v>2299</v>
      </c>
      <c r="AQ40" s="72"/>
      <c r="AR40" s="145" t="s">
        <v>2332</v>
      </c>
      <c r="AS40" s="72"/>
      <c r="AT40" s="146">
        <v>20000.0</v>
      </c>
      <c r="AU40" s="72"/>
      <c r="AV40" s="145" t="s">
        <v>1931</v>
      </c>
      <c r="AW40" s="71"/>
      <c r="AX40" s="72"/>
      <c r="AY40" s="201" t="s">
        <v>2317</v>
      </c>
      <c r="AZ40" s="71"/>
      <c r="BA40" s="72"/>
      <c r="BB40" s="227">
        <v>46213.0</v>
      </c>
      <c r="BC40" s="72"/>
      <c r="BD40" s="178"/>
    </row>
    <row r="41" ht="16.5" customHeight="1" outlineLevel="1">
      <c r="A41" s="178"/>
      <c r="B41" s="141" t="s">
        <v>271</v>
      </c>
      <c r="C41" s="142">
        <v>46196.75483605324</v>
      </c>
      <c r="D41" s="72"/>
      <c r="E41" s="143" t="s">
        <v>7</v>
      </c>
      <c r="F41" s="71"/>
      <c r="G41" s="143" t="s">
        <v>78</v>
      </c>
      <c r="H41" s="71"/>
      <c r="I41" s="143" t="s">
        <v>272</v>
      </c>
      <c r="J41" s="71"/>
      <c r="K41" s="71"/>
      <c r="L41" s="71"/>
      <c r="M41" s="72"/>
      <c r="N41" s="144" t="s">
        <v>273</v>
      </c>
      <c r="O41" s="72"/>
      <c r="P41" s="199">
        <v>20000.0</v>
      </c>
      <c r="Q41" s="71"/>
      <c r="R41" s="200">
        <v>0.0</v>
      </c>
      <c r="S41" s="72"/>
      <c r="T41" s="201" t="s">
        <v>67</v>
      </c>
      <c r="U41" s="72"/>
      <c r="V41" s="202" t="s">
        <v>1888</v>
      </c>
      <c r="W41" s="71"/>
      <c r="X41" s="72"/>
      <c r="Y41" s="202" t="s">
        <v>74</v>
      </c>
      <c r="Z41" s="72"/>
      <c r="AA41" s="178"/>
      <c r="AB41" s="228" t="s">
        <v>2347</v>
      </c>
      <c r="AC41" s="72"/>
      <c r="AD41" s="229">
        <v>46182.77036996528</v>
      </c>
      <c r="AE41" s="72"/>
      <c r="AF41" s="201" t="s">
        <v>2348</v>
      </c>
      <c r="AG41" s="71"/>
      <c r="AH41" s="72"/>
      <c r="AI41" s="201" t="s">
        <v>2349</v>
      </c>
      <c r="AJ41" s="71"/>
      <c r="AK41" s="72"/>
      <c r="AL41" s="201" t="s">
        <v>273</v>
      </c>
      <c r="AM41" s="72"/>
      <c r="AN41" s="201">
        <v>3.764173383E9</v>
      </c>
      <c r="AO41" s="72"/>
      <c r="AP41" s="145" t="s">
        <v>2299</v>
      </c>
      <c r="AQ41" s="72"/>
      <c r="AR41" s="145" t="s">
        <v>2332</v>
      </c>
      <c r="AS41" s="72"/>
      <c r="AT41" s="146">
        <v>20000.0</v>
      </c>
      <c r="AU41" s="72"/>
      <c r="AV41" s="145" t="s">
        <v>1931</v>
      </c>
      <c r="AW41" s="71"/>
      <c r="AX41" s="72"/>
      <c r="AY41" s="201" t="s">
        <v>2317</v>
      </c>
      <c r="AZ41" s="71"/>
      <c r="BA41" s="72"/>
      <c r="BB41" s="227">
        <v>46227.0</v>
      </c>
      <c r="BC41" s="72"/>
      <c r="BD41" s="178"/>
    </row>
    <row r="42" ht="16.5" customHeight="1" outlineLevel="1">
      <c r="A42" s="178"/>
      <c r="B42" s="141" t="s">
        <v>326</v>
      </c>
      <c r="C42" s="142">
        <v>46191.75909465278</v>
      </c>
      <c r="D42" s="72"/>
      <c r="E42" s="143" t="s">
        <v>7</v>
      </c>
      <c r="F42" s="71"/>
      <c r="G42" s="143" t="s">
        <v>78</v>
      </c>
      <c r="H42" s="71"/>
      <c r="I42" s="143" t="s">
        <v>327</v>
      </c>
      <c r="J42" s="71"/>
      <c r="K42" s="71"/>
      <c r="L42" s="71"/>
      <c r="M42" s="72"/>
      <c r="N42" s="144" t="s">
        <v>328</v>
      </c>
      <c r="O42" s="72"/>
      <c r="P42" s="199">
        <v>20000.0</v>
      </c>
      <c r="Q42" s="71"/>
      <c r="R42" s="200">
        <v>0.0</v>
      </c>
      <c r="S42" s="72"/>
      <c r="T42" s="201" t="s">
        <v>67</v>
      </c>
      <c r="U42" s="72"/>
      <c r="V42" s="202" t="s">
        <v>1888</v>
      </c>
      <c r="W42" s="71"/>
      <c r="X42" s="72"/>
      <c r="Y42" s="202" t="s">
        <v>74</v>
      </c>
      <c r="Z42" s="72"/>
      <c r="AA42" s="178"/>
      <c r="AB42" s="228" t="s">
        <v>2350</v>
      </c>
      <c r="AC42" s="72"/>
      <c r="AD42" s="229">
        <v>46182.752287800926</v>
      </c>
      <c r="AE42" s="72"/>
      <c r="AF42" s="201" t="s">
        <v>2351</v>
      </c>
      <c r="AG42" s="71"/>
      <c r="AH42" s="72"/>
      <c r="AI42" s="201" t="s">
        <v>2352</v>
      </c>
      <c r="AJ42" s="71"/>
      <c r="AK42" s="72"/>
      <c r="AL42" s="201" t="s">
        <v>270</v>
      </c>
      <c r="AM42" s="72"/>
      <c r="AN42" s="201">
        <v>3.764678856E9</v>
      </c>
      <c r="AO42" s="72"/>
      <c r="AP42" s="145" t="s">
        <v>2299</v>
      </c>
      <c r="AQ42" s="72"/>
      <c r="AR42" s="145" t="s">
        <v>2332</v>
      </c>
      <c r="AS42" s="72"/>
      <c r="AT42" s="146">
        <v>20000.0</v>
      </c>
      <c r="AU42" s="72"/>
      <c r="AV42" s="145" t="s">
        <v>1931</v>
      </c>
      <c r="AW42" s="71"/>
      <c r="AX42" s="72"/>
      <c r="AY42" s="201" t="s">
        <v>2317</v>
      </c>
      <c r="AZ42" s="71"/>
      <c r="BA42" s="72"/>
      <c r="BB42" s="227">
        <v>46227.0</v>
      </c>
      <c r="BC42" s="72"/>
      <c r="BD42" s="178"/>
    </row>
    <row r="43" ht="16.5" customHeight="1" outlineLevel="1">
      <c r="A43" s="178"/>
      <c r="B43" s="141" t="s">
        <v>332</v>
      </c>
      <c r="C43" s="142">
        <v>46191.63315311343</v>
      </c>
      <c r="D43" s="72"/>
      <c r="E43" s="143" t="s">
        <v>7</v>
      </c>
      <c r="F43" s="71"/>
      <c r="G43" s="143" t="s">
        <v>78</v>
      </c>
      <c r="H43" s="71"/>
      <c r="I43" s="143" t="s">
        <v>333</v>
      </c>
      <c r="J43" s="71"/>
      <c r="K43" s="71"/>
      <c r="L43" s="71"/>
      <c r="M43" s="72"/>
      <c r="N43" s="144" t="s">
        <v>334</v>
      </c>
      <c r="O43" s="72"/>
      <c r="P43" s="199">
        <v>20000.0</v>
      </c>
      <c r="Q43" s="71"/>
      <c r="R43" s="200">
        <v>0.0</v>
      </c>
      <c r="S43" s="72"/>
      <c r="T43" s="201" t="s">
        <v>75</v>
      </c>
      <c r="U43" s="72"/>
      <c r="V43" s="202" t="s">
        <v>1888</v>
      </c>
      <c r="W43" s="71"/>
      <c r="X43" s="72"/>
      <c r="Y43" s="202" t="s">
        <v>74</v>
      </c>
      <c r="Z43" s="72"/>
      <c r="AA43" s="178"/>
      <c r="AB43" s="228" t="s">
        <v>2353</v>
      </c>
      <c r="AC43" s="72"/>
      <c r="AD43" s="229">
        <v>46182.730471504634</v>
      </c>
      <c r="AE43" s="72"/>
      <c r="AF43" s="201" t="s">
        <v>2202</v>
      </c>
      <c r="AG43" s="71"/>
      <c r="AH43" s="72"/>
      <c r="AI43" s="201" t="s">
        <v>2354</v>
      </c>
      <c r="AJ43" s="71"/>
      <c r="AK43" s="72"/>
      <c r="AL43" s="201" t="s">
        <v>492</v>
      </c>
      <c r="AM43" s="72"/>
      <c r="AN43" s="201">
        <v>3.764186066E9</v>
      </c>
      <c r="AO43" s="72"/>
      <c r="AP43" s="145" t="s">
        <v>2309</v>
      </c>
      <c r="AQ43" s="72"/>
      <c r="AR43" s="145" t="s">
        <v>2332</v>
      </c>
      <c r="AS43" s="72"/>
      <c r="AT43" s="146">
        <v>30000.0</v>
      </c>
      <c r="AU43" s="72"/>
      <c r="AV43" s="145" t="s">
        <v>1931</v>
      </c>
      <c r="AW43" s="71"/>
      <c r="AX43" s="72"/>
      <c r="AY43" s="201" t="s">
        <v>2327</v>
      </c>
      <c r="AZ43" s="71"/>
      <c r="BA43" s="72"/>
      <c r="BB43" s="227">
        <v>46213.0</v>
      </c>
      <c r="BC43" s="72"/>
      <c r="BD43" s="178"/>
    </row>
    <row r="44" ht="16.5" customHeight="1" outlineLevel="1">
      <c r="A44" s="178"/>
      <c r="B44" s="141" t="s">
        <v>374</v>
      </c>
      <c r="C44" s="142">
        <v>46189.437150729165</v>
      </c>
      <c r="D44" s="72"/>
      <c r="E44" s="143" t="s">
        <v>7</v>
      </c>
      <c r="F44" s="71"/>
      <c r="G44" s="143" t="s">
        <v>78</v>
      </c>
      <c r="H44" s="71"/>
      <c r="I44" s="143" t="s">
        <v>375</v>
      </c>
      <c r="J44" s="71"/>
      <c r="K44" s="71"/>
      <c r="L44" s="71"/>
      <c r="M44" s="72"/>
      <c r="N44" s="144" t="s">
        <v>376</v>
      </c>
      <c r="O44" s="72"/>
      <c r="P44" s="199">
        <v>30000.0</v>
      </c>
      <c r="Q44" s="71"/>
      <c r="R44" s="200">
        <v>0.0</v>
      </c>
      <c r="S44" s="72"/>
      <c r="T44" s="201" t="s">
        <v>67</v>
      </c>
      <c r="U44" s="72"/>
      <c r="V44" s="202" t="s">
        <v>1888</v>
      </c>
      <c r="W44" s="71"/>
      <c r="X44" s="72"/>
      <c r="Y44" s="202" t="s">
        <v>74</v>
      </c>
      <c r="Z44" s="72"/>
      <c r="AA44" s="178"/>
      <c r="AB44" s="228" t="s">
        <v>2355</v>
      </c>
      <c r="AC44" s="72"/>
      <c r="AD44" s="229">
        <v>46182.43658172454</v>
      </c>
      <c r="AE44" s="72"/>
      <c r="AF44" s="201" t="s">
        <v>2356</v>
      </c>
      <c r="AG44" s="71"/>
      <c r="AH44" s="72"/>
      <c r="AI44" s="201" t="s">
        <v>2082</v>
      </c>
      <c r="AJ44" s="71"/>
      <c r="AK44" s="72"/>
      <c r="AL44" s="201" t="s">
        <v>516</v>
      </c>
      <c r="AM44" s="72"/>
      <c r="AN44" s="201">
        <v>3.764969799E9</v>
      </c>
      <c r="AO44" s="72"/>
      <c r="AP44" s="145" t="s">
        <v>2285</v>
      </c>
      <c r="AQ44" s="72"/>
      <c r="AR44" s="145" t="s">
        <v>2332</v>
      </c>
      <c r="AS44" s="72"/>
      <c r="AT44" s="146">
        <v>30000.0</v>
      </c>
      <c r="AU44" s="72"/>
      <c r="AV44" s="145" t="s">
        <v>1931</v>
      </c>
      <c r="AW44" s="71"/>
      <c r="AX44" s="72"/>
      <c r="AY44" s="201" t="s">
        <v>2323</v>
      </c>
      <c r="AZ44" s="71"/>
      <c r="BA44" s="72"/>
      <c r="BB44" s="227">
        <v>46213.0</v>
      </c>
      <c r="BC44" s="72"/>
      <c r="BD44" s="178"/>
    </row>
    <row r="45" ht="16.5" customHeight="1" outlineLevel="1">
      <c r="A45" s="178"/>
      <c r="B45" s="141" t="s">
        <v>388</v>
      </c>
      <c r="C45" s="142">
        <v>46185.78757509259</v>
      </c>
      <c r="D45" s="72"/>
      <c r="E45" s="143" t="s">
        <v>7</v>
      </c>
      <c r="F45" s="71"/>
      <c r="G45" s="143" t="s">
        <v>78</v>
      </c>
      <c r="H45" s="71"/>
      <c r="I45" s="143" t="s">
        <v>389</v>
      </c>
      <c r="J45" s="71"/>
      <c r="K45" s="71"/>
      <c r="L45" s="71"/>
      <c r="M45" s="72"/>
      <c r="N45" s="144" t="s">
        <v>390</v>
      </c>
      <c r="O45" s="72"/>
      <c r="P45" s="199">
        <v>30000.0</v>
      </c>
      <c r="Q45" s="71"/>
      <c r="R45" s="200">
        <v>0.0</v>
      </c>
      <c r="S45" s="72"/>
      <c r="T45" s="201" t="s">
        <v>75</v>
      </c>
      <c r="U45" s="72"/>
      <c r="V45" s="202" t="s">
        <v>1888</v>
      </c>
      <c r="W45" s="71"/>
      <c r="X45" s="72"/>
      <c r="Y45" s="202" t="s">
        <v>74</v>
      </c>
      <c r="Z45" s="72"/>
      <c r="AA45" s="178"/>
      <c r="AB45" s="228" t="s">
        <v>2357</v>
      </c>
      <c r="AC45" s="72"/>
      <c r="AD45" s="229">
        <v>46181.57973599537</v>
      </c>
      <c r="AE45" s="72"/>
      <c r="AF45" s="201" t="s">
        <v>2358</v>
      </c>
      <c r="AG45" s="71"/>
      <c r="AH45" s="72"/>
      <c r="AI45" s="201" t="s">
        <v>2079</v>
      </c>
      <c r="AJ45" s="71"/>
      <c r="AK45" s="72"/>
      <c r="AL45" s="201" t="s">
        <v>539</v>
      </c>
      <c r="AM45" s="72"/>
      <c r="AN45" s="201">
        <v>3.764551734E9</v>
      </c>
      <c r="AO45" s="72"/>
      <c r="AP45" s="145" t="s">
        <v>2309</v>
      </c>
      <c r="AQ45" s="72"/>
      <c r="AR45" s="145" t="s">
        <v>2332</v>
      </c>
      <c r="AS45" s="72"/>
      <c r="AT45" s="146">
        <v>30000.0</v>
      </c>
      <c r="AU45" s="72"/>
      <c r="AV45" s="145" t="s">
        <v>1931</v>
      </c>
      <c r="AW45" s="71"/>
      <c r="AX45" s="72"/>
      <c r="AY45" s="201" t="s">
        <v>2327</v>
      </c>
      <c r="AZ45" s="71"/>
      <c r="BA45" s="72"/>
      <c r="BB45" s="227">
        <v>46212.0</v>
      </c>
      <c r="BC45" s="72"/>
      <c r="BD45" s="178"/>
    </row>
    <row r="46" ht="16.5" customHeight="1" outlineLevel="1">
      <c r="A46" s="178"/>
      <c r="B46" s="141" t="s">
        <v>391</v>
      </c>
      <c r="C46" s="142">
        <v>46185.78621119213</v>
      </c>
      <c r="D46" s="72"/>
      <c r="E46" s="143" t="s">
        <v>7</v>
      </c>
      <c r="F46" s="71"/>
      <c r="G46" s="143" t="s">
        <v>78</v>
      </c>
      <c r="H46" s="71"/>
      <c r="I46" s="143" t="s">
        <v>392</v>
      </c>
      <c r="J46" s="71"/>
      <c r="K46" s="71"/>
      <c r="L46" s="71"/>
      <c r="M46" s="72"/>
      <c r="N46" s="144" t="s">
        <v>393</v>
      </c>
      <c r="O46" s="72"/>
      <c r="P46" s="199">
        <v>20000.0</v>
      </c>
      <c r="Q46" s="71"/>
      <c r="R46" s="200">
        <v>0.0</v>
      </c>
      <c r="S46" s="72"/>
      <c r="T46" s="201" t="s">
        <v>75</v>
      </c>
      <c r="U46" s="72"/>
      <c r="V46" s="202" t="s">
        <v>1888</v>
      </c>
      <c r="W46" s="71"/>
      <c r="X46" s="72"/>
      <c r="Y46" s="202" t="s">
        <v>74</v>
      </c>
      <c r="Z46" s="72"/>
      <c r="AA46" s="178"/>
      <c r="AB46" s="228" t="s">
        <v>2359</v>
      </c>
      <c r="AC46" s="72"/>
      <c r="AD46" s="229">
        <v>46177.79961405093</v>
      </c>
      <c r="AE46" s="72"/>
      <c r="AF46" s="201" t="s">
        <v>2360</v>
      </c>
      <c r="AG46" s="71"/>
      <c r="AH46" s="72"/>
      <c r="AI46" s="201" t="s">
        <v>2361</v>
      </c>
      <c r="AJ46" s="71"/>
      <c r="AK46" s="72"/>
      <c r="AL46" s="201" t="s">
        <v>261</v>
      </c>
      <c r="AM46" s="72"/>
      <c r="AN46" s="201">
        <v>3.764812825E9</v>
      </c>
      <c r="AO46" s="72"/>
      <c r="AP46" s="145" t="s">
        <v>2299</v>
      </c>
      <c r="AQ46" s="72"/>
      <c r="AR46" s="145" t="s">
        <v>2332</v>
      </c>
      <c r="AS46" s="72"/>
      <c r="AT46" s="146">
        <v>20000.0</v>
      </c>
      <c r="AU46" s="72"/>
      <c r="AV46" s="145" t="s">
        <v>1931</v>
      </c>
      <c r="AW46" s="71"/>
      <c r="AX46" s="72"/>
      <c r="AY46" s="201" t="s">
        <v>2317</v>
      </c>
      <c r="AZ46" s="71"/>
      <c r="BA46" s="72"/>
      <c r="BB46" s="227">
        <v>46227.0</v>
      </c>
      <c r="BC46" s="72"/>
      <c r="BD46" s="178"/>
    </row>
    <row r="47" ht="16.5" customHeight="1" outlineLevel="1">
      <c r="A47" s="178"/>
      <c r="B47" s="141" t="s">
        <v>402</v>
      </c>
      <c r="C47" s="142">
        <v>46185.69608659722</v>
      </c>
      <c r="D47" s="72"/>
      <c r="E47" s="143" t="s">
        <v>7</v>
      </c>
      <c r="F47" s="71"/>
      <c r="G47" s="143" t="s">
        <v>78</v>
      </c>
      <c r="H47" s="71"/>
      <c r="I47" s="143" t="s">
        <v>403</v>
      </c>
      <c r="J47" s="71"/>
      <c r="K47" s="71"/>
      <c r="L47" s="71"/>
      <c r="M47" s="72"/>
      <c r="N47" s="144" t="s">
        <v>404</v>
      </c>
      <c r="O47" s="72"/>
      <c r="P47" s="199">
        <v>20000.0</v>
      </c>
      <c r="Q47" s="71"/>
      <c r="R47" s="200">
        <v>0.0</v>
      </c>
      <c r="S47" s="72"/>
      <c r="T47" s="201" t="s">
        <v>67</v>
      </c>
      <c r="U47" s="72"/>
      <c r="V47" s="202" t="s">
        <v>1888</v>
      </c>
      <c r="W47" s="71"/>
      <c r="X47" s="72"/>
      <c r="Y47" s="202" t="s">
        <v>74</v>
      </c>
      <c r="Z47" s="72"/>
      <c r="AA47" s="178"/>
      <c r="AB47" s="228" t="s">
        <v>2362</v>
      </c>
      <c r="AC47" s="72"/>
      <c r="AD47" s="229">
        <v>46177.761016805554</v>
      </c>
      <c r="AE47" s="72"/>
      <c r="AF47" s="201" t="s">
        <v>2078</v>
      </c>
      <c r="AG47" s="71"/>
      <c r="AH47" s="72"/>
      <c r="AI47" s="201" t="s">
        <v>2363</v>
      </c>
      <c r="AJ47" s="71"/>
      <c r="AK47" s="72"/>
      <c r="AL47" s="201" t="s">
        <v>583</v>
      </c>
      <c r="AM47" s="72"/>
      <c r="AN47" s="201">
        <v>3.447412925E9</v>
      </c>
      <c r="AO47" s="72"/>
      <c r="AP47" s="145" t="s">
        <v>2299</v>
      </c>
      <c r="AQ47" s="72"/>
      <c r="AR47" s="145" t="s">
        <v>2332</v>
      </c>
      <c r="AS47" s="72"/>
      <c r="AT47" s="146">
        <v>20000.0</v>
      </c>
      <c r="AU47" s="72"/>
      <c r="AV47" s="145" t="s">
        <v>1931</v>
      </c>
      <c r="AW47" s="71"/>
      <c r="AX47" s="72"/>
      <c r="AY47" s="201" t="s">
        <v>2317</v>
      </c>
      <c r="AZ47" s="71"/>
      <c r="BA47" s="72"/>
      <c r="BB47" s="227">
        <v>46208.0</v>
      </c>
      <c r="BC47" s="72"/>
      <c r="BD47" s="178"/>
    </row>
    <row r="48" ht="16.5" customHeight="1" outlineLevel="1">
      <c r="A48" s="178"/>
      <c r="B48" s="141" t="s">
        <v>446</v>
      </c>
      <c r="C48" s="142">
        <v>46183.73584890046</v>
      </c>
      <c r="D48" s="72"/>
      <c r="E48" s="143" t="s">
        <v>70</v>
      </c>
      <c r="F48" s="71"/>
      <c r="G48" s="143" t="s">
        <v>196</v>
      </c>
      <c r="H48" s="71"/>
      <c r="I48" s="143" t="s">
        <v>447</v>
      </c>
      <c r="J48" s="71"/>
      <c r="K48" s="71"/>
      <c r="L48" s="71"/>
      <c r="M48" s="72"/>
      <c r="N48" s="144" t="s">
        <v>448</v>
      </c>
      <c r="O48" s="72"/>
      <c r="P48" s="199">
        <v>25050.0</v>
      </c>
      <c r="Q48" s="71"/>
      <c r="R48" s="200">
        <v>0.0</v>
      </c>
      <c r="S48" s="72"/>
      <c r="T48" s="201" t="s">
        <v>75</v>
      </c>
      <c r="U48" s="72"/>
      <c r="V48" s="202" t="s">
        <v>1888</v>
      </c>
      <c r="W48" s="71"/>
      <c r="X48" s="72"/>
      <c r="Y48" s="202" t="s">
        <v>74</v>
      </c>
      <c r="Z48" s="72"/>
      <c r="AA48" s="178"/>
      <c r="AB48" s="228" t="s">
        <v>2364</v>
      </c>
      <c r="AC48" s="72"/>
      <c r="AD48" s="229">
        <v>46176.902807569444</v>
      </c>
      <c r="AE48" s="72"/>
      <c r="AF48" s="201" t="s">
        <v>2365</v>
      </c>
      <c r="AG48" s="71"/>
      <c r="AH48" s="72"/>
      <c r="AI48" s="201" t="s">
        <v>2366</v>
      </c>
      <c r="AJ48" s="71"/>
      <c r="AK48" s="72"/>
      <c r="AL48" s="201" t="s">
        <v>390</v>
      </c>
      <c r="AM48" s="72"/>
      <c r="AN48" s="201">
        <v>3.764354362E9</v>
      </c>
      <c r="AO48" s="72"/>
      <c r="AP48" s="145" t="s">
        <v>2309</v>
      </c>
      <c r="AQ48" s="72"/>
      <c r="AR48" s="145" t="s">
        <v>2332</v>
      </c>
      <c r="AS48" s="72"/>
      <c r="AT48" s="146">
        <v>30000.0</v>
      </c>
      <c r="AU48" s="72"/>
      <c r="AV48" s="145" t="s">
        <v>1931</v>
      </c>
      <c r="AW48" s="71"/>
      <c r="AX48" s="72"/>
      <c r="AY48" s="201" t="s">
        <v>2327</v>
      </c>
      <c r="AZ48" s="71"/>
      <c r="BA48" s="72"/>
      <c r="BB48" s="227">
        <v>46216.0</v>
      </c>
      <c r="BC48" s="72"/>
      <c r="BD48" s="178"/>
    </row>
    <row r="49" ht="16.5" customHeight="1" outlineLevel="1">
      <c r="A49" s="178"/>
      <c r="B49" s="141" t="s">
        <v>453</v>
      </c>
      <c r="C49" s="142">
        <v>46183.70520236111</v>
      </c>
      <c r="D49" s="72"/>
      <c r="E49" s="143" t="s">
        <v>7</v>
      </c>
      <c r="F49" s="71"/>
      <c r="G49" s="143" t="s">
        <v>78</v>
      </c>
      <c r="H49" s="71"/>
      <c r="I49" s="143" t="s">
        <v>454</v>
      </c>
      <c r="J49" s="71"/>
      <c r="K49" s="71"/>
      <c r="L49" s="71"/>
      <c r="M49" s="72"/>
      <c r="N49" s="144" t="s">
        <v>455</v>
      </c>
      <c r="O49" s="72"/>
      <c r="P49" s="199">
        <v>20000.0</v>
      </c>
      <c r="Q49" s="71"/>
      <c r="R49" s="200">
        <v>0.0</v>
      </c>
      <c r="S49" s="72"/>
      <c r="T49" s="201" t="s">
        <v>67</v>
      </c>
      <c r="U49" s="72"/>
      <c r="V49" s="202" t="s">
        <v>1888</v>
      </c>
      <c r="W49" s="71"/>
      <c r="X49" s="72"/>
      <c r="Y49" s="202" t="s">
        <v>74</v>
      </c>
      <c r="Z49" s="72"/>
      <c r="AA49" s="178"/>
      <c r="AB49" s="228" t="s">
        <v>2367</v>
      </c>
      <c r="AC49" s="72"/>
      <c r="AD49" s="229">
        <v>46176.754025173606</v>
      </c>
      <c r="AE49" s="72"/>
      <c r="AF49" s="201" t="s">
        <v>2365</v>
      </c>
      <c r="AG49" s="71"/>
      <c r="AH49" s="72"/>
      <c r="AI49" s="201" t="s">
        <v>2366</v>
      </c>
      <c r="AJ49" s="71"/>
      <c r="AK49" s="72"/>
      <c r="AL49" s="201" t="s">
        <v>390</v>
      </c>
      <c r="AM49" s="72"/>
      <c r="AN49" s="201">
        <v>3.764354362E9</v>
      </c>
      <c r="AO49" s="72"/>
      <c r="AP49" s="145" t="s">
        <v>2296</v>
      </c>
      <c r="AQ49" s="72"/>
      <c r="AR49" s="145" t="s">
        <v>2332</v>
      </c>
      <c r="AS49" s="72"/>
      <c r="AT49" s="146">
        <v>20000.0</v>
      </c>
      <c r="AU49" s="72"/>
      <c r="AV49" s="145" t="s">
        <v>1992</v>
      </c>
      <c r="AW49" s="71"/>
      <c r="AX49" s="72"/>
      <c r="AY49" s="201" t="s">
        <v>2312</v>
      </c>
      <c r="AZ49" s="71"/>
      <c r="BA49" s="72"/>
      <c r="BB49" s="145" t="s">
        <v>1993</v>
      </c>
      <c r="BC49" s="72"/>
      <c r="BD49" s="178"/>
    </row>
    <row r="50" ht="16.5" customHeight="1" outlineLevel="1">
      <c r="A50" s="178"/>
      <c r="B50" s="141" t="s">
        <v>456</v>
      </c>
      <c r="C50" s="142">
        <v>46183.702409618054</v>
      </c>
      <c r="D50" s="72"/>
      <c r="E50" s="143" t="s">
        <v>7</v>
      </c>
      <c r="F50" s="71"/>
      <c r="G50" s="143" t="s">
        <v>78</v>
      </c>
      <c r="H50" s="71"/>
      <c r="I50" s="143" t="s">
        <v>457</v>
      </c>
      <c r="J50" s="71"/>
      <c r="K50" s="71"/>
      <c r="L50" s="71"/>
      <c r="M50" s="72"/>
      <c r="N50" s="144" t="s">
        <v>150</v>
      </c>
      <c r="O50" s="72"/>
      <c r="P50" s="199">
        <v>20000.0</v>
      </c>
      <c r="Q50" s="71"/>
      <c r="R50" s="200">
        <v>0.0</v>
      </c>
      <c r="S50" s="72"/>
      <c r="T50" s="201" t="s">
        <v>67</v>
      </c>
      <c r="U50" s="72"/>
      <c r="V50" s="202" t="s">
        <v>1888</v>
      </c>
      <c r="W50" s="71"/>
      <c r="X50" s="72"/>
      <c r="Y50" s="202" t="s">
        <v>74</v>
      </c>
      <c r="Z50" s="72"/>
      <c r="AA50" s="178"/>
      <c r="AB50" s="228" t="s">
        <v>2368</v>
      </c>
      <c r="AC50" s="72"/>
      <c r="AD50" s="229">
        <v>46176.753242824074</v>
      </c>
      <c r="AE50" s="72"/>
      <c r="AF50" s="201" t="s">
        <v>1936</v>
      </c>
      <c r="AG50" s="71"/>
      <c r="AH50" s="72"/>
      <c r="AI50" s="201" t="s">
        <v>2369</v>
      </c>
      <c r="AJ50" s="71"/>
      <c r="AK50" s="72"/>
      <c r="AL50" s="201" t="s">
        <v>2370</v>
      </c>
      <c r="AM50" s="72"/>
      <c r="AN50" s="201">
        <v>3.764617931E9</v>
      </c>
      <c r="AO50" s="72"/>
      <c r="AP50" s="145" t="s">
        <v>2318</v>
      </c>
      <c r="AQ50" s="72"/>
      <c r="AR50" s="145" t="s">
        <v>2332</v>
      </c>
      <c r="AS50" s="72"/>
      <c r="AT50" s="146">
        <v>20000.0</v>
      </c>
      <c r="AU50" s="72"/>
      <c r="AV50" s="145" t="s">
        <v>2000</v>
      </c>
      <c r="AW50" s="71"/>
      <c r="AX50" s="72"/>
      <c r="AY50" s="201" t="s">
        <v>2326</v>
      </c>
      <c r="AZ50" s="71"/>
      <c r="BA50" s="72"/>
      <c r="BB50" s="145" t="s">
        <v>1993</v>
      </c>
      <c r="BC50" s="72"/>
      <c r="BD50" s="178"/>
    </row>
    <row r="51" ht="16.5" customHeight="1" outlineLevel="1">
      <c r="A51" s="178"/>
      <c r="B51" s="141" t="s">
        <v>473</v>
      </c>
      <c r="C51" s="142">
        <v>46183.53364083334</v>
      </c>
      <c r="D51" s="72"/>
      <c r="E51" s="143" t="s">
        <v>7</v>
      </c>
      <c r="F51" s="71"/>
      <c r="G51" s="143" t="s">
        <v>78</v>
      </c>
      <c r="H51" s="71"/>
      <c r="I51" s="143" t="s">
        <v>474</v>
      </c>
      <c r="J51" s="71"/>
      <c r="K51" s="71"/>
      <c r="L51" s="71"/>
      <c r="M51" s="72"/>
      <c r="N51" s="144" t="s">
        <v>472</v>
      </c>
      <c r="O51" s="72"/>
      <c r="P51" s="199">
        <v>30000.0</v>
      </c>
      <c r="Q51" s="71"/>
      <c r="R51" s="200">
        <v>0.0</v>
      </c>
      <c r="S51" s="72"/>
      <c r="T51" s="201" t="s">
        <v>67</v>
      </c>
      <c r="U51" s="72"/>
      <c r="V51" s="202" t="s">
        <v>1888</v>
      </c>
      <c r="W51" s="71"/>
      <c r="X51" s="72"/>
      <c r="Y51" s="202" t="s">
        <v>74</v>
      </c>
      <c r="Z51" s="72"/>
      <c r="AA51" s="178"/>
      <c r="AB51" s="228" t="s">
        <v>2371</v>
      </c>
      <c r="AC51" s="72"/>
      <c r="AD51" s="229">
        <v>46176.713619409726</v>
      </c>
      <c r="AE51" s="72"/>
      <c r="AF51" s="201" t="s">
        <v>2372</v>
      </c>
      <c r="AG51" s="71"/>
      <c r="AH51" s="72"/>
      <c r="AI51" s="201" t="s">
        <v>2029</v>
      </c>
      <c r="AJ51" s="71"/>
      <c r="AK51" s="72"/>
      <c r="AL51" s="201" t="s">
        <v>2373</v>
      </c>
      <c r="AM51" s="72"/>
      <c r="AN51" s="201">
        <v>3.764671121E9</v>
      </c>
      <c r="AO51" s="72"/>
      <c r="AP51" s="145" t="s">
        <v>2296</v>
      </c>
      <c r="AQ51" s="72"/>
      <c r="AR51" s="145" t="s">
        <v>2332</v>
      </c>
      <c r="AS51" s="72"/>
      <c r="AT51" s="146">
        <v>20000.0</v>
      </c>
      <c r="AU51" s="72"/>
      <c r="AV51" s="145" t="s">
        <v>2000</v>
      </c>
      <c r="AW51" s="71"/>
      <c r="AX51" s="72"/>
      <c r="AY51" s="201" t="s">
        <v>2312</v>
      </c>
      <c r="AZ51" s="71"/>
      <c r="BA51" s="72"/>
      <c r="BB51" s="145" t="s">
        <v>1993</v>
      </c>
      <c r="BC51" s="72"/>
      <c r="BD51" s="178"/>
    </row>
    <row r="52" ht="16.5" customHeight="1" outlineLevel="1">
      <c r="A52" s="178"/>
      <c r="B52" s="141" t="s">
        <v>478</v>
      </c>
      <c r="C52" s="142">
        <v>46182.80131137732</v>
      </c>
      <c r="D52" s="72"/>
      <c r="E52" s="143" t="s">
        <v>7</v>
      </c>
      <c r="F52" s="71"/>
      <c r="G52" s="143" t="s">
        <v>78</v>
      </c>
      <c r="H52" s="71"/>
      <c r="I52" s="143" t="s">
        <v>479</v>
      </c>
      <c r="J52" s="71"/>
      <c r="K52" s="71"/>
      <c r="L52" s="71"/>
      <c r="M52" s="72"/>
      <c r="N52" s="144" t="s">
        <v>480</v>
      </c>
      <c r="O52" s="72"/>
      <c r="P52" s="199">
        <v>30000.0</v>
      </c>
      <c r="Q52" s="71"/>
      <c r="R52" s="200">
        <v>0.0</v>
      </c>
      <c r="S52" s="72"/>
      <c r="T52" s="201" t="s">
        <v>75</v>
      </c>
      <c r="U52" s="72"/>
      <c r="V52" s="202" t="s">
        <v>1888</v>
      </c>
      <c r="W52" s="71"/>
      <c r="X52" s="72"/>
      <c r="Y52" s="202" t="s">
        <v>74</v>
      </c>
      <c r="Z52" s="72"/>
      <c r="AA52" s="178"/>
      <c r="AB52" s="228" t="s">
        <v>2374</v>
      </c>
      <c r="AC52" s="72"/>
      <c r="AD52" s="229">
        <v>46176.71275122685</v>
      </c>
      <c r="AE52" s="72"/>
      <c r="AF52" s="201" t="s">
        <v>2375</v>
      </c>
      <c r="AG52" s="71"/>
      <c r="AH52" s="72"/>
      <c r="AI52" s="201" t="s">
        <v>2029</v>
      </c>
      <c r="AJ52" s="71"/>
      <c r="AK52" s="72"/>
      <c r="AL52" s="201" t="s">
        <v>2376</v>
      </c>
      <c r="AM52" s="72"/>
      <c r="AN52" s="201">
        <v>3.764671121E9</v>
      </c>
      <c r="AO52" s="72"/>
      <c r="AP52" s="145" t="s">
        <v>2296</v>
      </c>
      <c r="AQ52" s="72"/>
      <c r="AR52" s="145" t="s">
        <v>2332</v>
      </c>
      <c r="AS52" s="72"/>
      <c r="AT52" s="146">
        <v>20000.0</v>
      </c>
      <c r="AU52" s="72"/>
      <c r="AV52" s="145" t="s">
        <v>2000</v>
      </c>
      <c r="AW52" s="71"/>
      <c r="AX52" s="72"/>
      <c r="AY52" s="201" t="s">
        <v>2312</v>
      </c>
      <c r="AZ52" s="71"/>
      <c r="BA52" s="72"/>
      <c r="BB52" s="145" t="s">
        <v>1993</v>
      </c>
      <c r="BC52" s="72"/>
      <c r="BD52" s="178"/>
    </row>
    <row r="53" ht="16.5" customHeight="1" outlineLevel="1">
      <c r="A53" s="178"/>
      <c r="B53" s="141" t="s">
        <v>481</v>
      </c>
      <c r="C53" s="142">
        <v>46182.77700420139</v>
      </c>
      <c r="D53" s="72"/>
      <c r="E53" s="143" t="s">
        <v>70</v>
      </c>
      <c r="F53" s="71"/>
      <c r="G53" s="143" t="s">
        <v>30</v>
      </c>
      <c r="H53" s="71"/>
      <c r="I53" s="143" t="s">
        <v>482</v>
      </c>
      <c r="J53" s="71"/>
      <c r="K53" s="71"/>
      <c r="L53" s="71"/>
      <c r="M53" s="72"/>
      <c r="N53" s="144" t="s">
        <v>483</v>
      </c>
      <c r="O53" s="72"/>
      <c r="P53" s="199">
        <v>49000.0</v>
      </c>
      <c r="Q53" s="71"/>
      <c r="R53" s="200">
        <v>0.0</v>
      </c>
      <c r="S53" s="72"/>
      <c r="T53" s="201" t="s">
        <v>67</v>
      </c>
      <c r="U53" s="72"/>
      <c r="V53" s="202" t="s">
        <v>1888</v>
      </c>
      <c r="W53" s="71"/>
      <c r="X53" s="72"/>
      <c r="Y53" s="202" t="s">
        <v>74</v>
      </c>
      <c r="Z53" s="72"/>
      <c r="AA53" s="178"/>
      <c r="AB53" s="228" t="s">
        <v>2377</v>
      </c>
      <c r="AC53" s="72"/>
      <c r="AD53" s="229">
        <v>46176.70636920139</v>
      </c>
      <c r="AE53" s="72"/>
      <c r="AF53" s="201" t="s">
        <v>2378</v>
      </c>
      <c r="AG53" s="71"/>
      <c r="AH53" s="72"/>
      <c r="AI53" s="201" t="s">
        <v>2363</v>
      </c>
      <c r="AJ53" s="71"/>
      <c r="AK53" s="72"/>
      <c r="AL53" s="201" t="s">
        <v>657</v>
      </c>
      <c r="AM53" s="72"/>
      <c r="AN53" s="201">
        <v>3.765007745E9</v>
      </c>
      <c r="AO53" s="72"/>
      <c r="AP53" s="145" t="s">
        <v>2296</v>
      </c>
      <c r="AQ53" s="72"/>
      <c r="AR53" s="145" t="s">
        <v>2332</v>
      </c>
      <c r="AS53" s="72"/>
      <c r="AT53" s="146">
        <v>20000.0</v>
      </c>
      <c r="AU53" s="72"/>
      <c r="AV53" s="145" t="s">
        <v>1931</v>
      </c>
      <c r="AW53" s="71"/>
      <c r="AX53" s="72"/>
      <c r="AY53" s="201" t="s">
        <v>2312</v>
      </c>
      <c r="AZ53" s="71"/>
      <c r="BA53" s="72"/>
      <c r="BB53" s="227">
        <v>46207.0</v>
      </c>
      <c r="BC53" s="72"/>
      <c r="BD53" s="178"/>
    </row>
    <row r="54" ht="16.5" customHeight="1" outlineLevel="1">
      <c r="A54" s="178"/>
      <c r="B54" s="141" t="s">
        <v>484</v>
      </c>
      <c r="C54" s="142">
        <v>46182.77475652778</v>
      </c>
      <c r="D54" s="72"/>
      <c r="E54" s="143" t="s">
        <v>7</v>
      </c>
      <c r="F54" s="71"/>
      <c r="G54" s="143" t="s">
        <v>78</v>
      </c>
      <c r="H54" s="71"/>
      <c r="I54" s="143" t="s">
        <v>485</v>
      </c>
      <c r="J54" s="71"/>
      <c r="K54" s="71"/>
      <c r="L54" s="71"/>
      <c r="M54" s="72"/>
      <c r="N54" s="144" t="s">
        <v>486</v>
      </c>
      <c r="O54" s="72"/>
      <c r="P54" s="199">
        <v>20000.0</v>
      </c>
      <c r="Q54" s="71"/>
      <c r="R54" s="200">
        <v>0.0</v>
      </c>
      <c r="S54" s="72"/>
      <c r="T54" s="201" t="s">
        <v>67</v>
      </c>
      <c r="U54" s="72"/>
      <c r="V54" s="202" t="s">
        <v>1888</v>
      </c>
      <c r="W54" s="71"/>
      <c r="X54" s="72"/>
      <c r="Y54" s="202" t="s">
        <v>74</v>
      </c>
      <c r="Z54" s="72"/>
      <c r="AA54" s="178"/>
      <c r="AB54" s="228" t="s">
        <v>2379</v>
      </c>
      <c r="AC54" s="72"/>
      <c r="AD54" s="229">
        <v>46175.797658043986</v>
      </c>
      <c r="AE54" s="72"/>
      <c r="AF54" s="201" t="s">
        <v>2380</v>
      </c>
      <c r="AG54" s="71"/>
      <c r="AH54" s="72"/>
      <c r="AI54" s="201" t="s">
        <v>1948</v>
      </c>
      <c r="AJ54" s="71"/>
      <c r="AK54" s="72"/>
      <c r="AL54" s="201" t="s">
        <v>589</v>
      </c>
      <c r="AM54" s="72"/>
      <c r="AN54" s="201">
        <v>3.704760015E9</v>
      </c>
      <c r="AO54" s="72"/>
      <c r="AP54" s="145" t="s">
        <v>2299</v>
      </c>
      <c r="AQ54" s="72"/>
      <c r="AR54" s="145" t="s">
        <v>2332</v>
      </c>
      <c r="AS54" s="72"/>
      <c r="AT54" s="146">
        <v>20000.0</v>
      </c>
      <c r="AU54" s="72"/>
      <c r="AV54" s="145" t="s">
        <v>1931</v>
      </c>
      <c r="AW54" s="71"/>
      <c r="AX54" s="72"/>
      <c r="AY54" s="201" t="s">
        <v>2317</v>
      </c>
      <c r="AZ54" s="71"/>
      <c r="BA54" s="72"/>
      <c r="BB54" s="227">
        <v>46208.0</v>
      </c>
      <c r="BC54" s="72"/>
      <c r="BD54" s="178"/>
    </row>
    <row r="55" ht="16.5" customHeight="1" outlineLevel="1">
      <c r="A55" s="178"/>
      <c r="B55" s="141" t="s">
        <v>490</v>
      </c>
      <c r="C55" s="142">
        <v>46182.732659421294</v>
      </c>
      <c r="D55" s="72"/>
      <c r="E55" s="143" t="s">
        <v>7</v>
      </c>
      <c r="F55" s="71"/>
      <c r="G55" s="143" t="s">
        <v>78</v>
      </c>
      <c r="H55" s="71"/>
      <c r="I55" s="143" t="s">
        <v>491</v>
      </c>
      <c r="J55" s="71"/>
      <c r="K55" s="71"/>
      <c r="L55" s="71"/>
      <c r="M55" s="72"/>
      <c r="N55" s="144" t="s">
        <v>492</v>
      </c>
      <c r="O55" s="72"/>
      <c r="P55" s="199">
        <v>30000.0</v>
      </c>
      <c r="Q55" s="71"/>
      <c r="R55" s="200">
        <v>0.0</v>
      </c>
      <c r="S55" s="72"/>
      <c r="T55" s="201" t="s">
        <v>75</v>
      </c>
      <c r="U55" s="72"/>
      <c r="V55" s="202" t="s">
        <v>1888</v>
      </c>
      <c r="W55" s="71"/>
      <c r="X55" s="72"/>
      <c r="Y55" s="202" t="s">
        <v>74</v>
      </c>
      <c r="Z55" s="72"/>
      <c r="AA55" s="178"/>
      <c r="AB55" s="228" t="s">
        <v>2381</v>
      </c>
      <c r="AC55" s="72"/>
      <c r="AD55" s="229">
        <v>46175.7965391551</v>
      </c>
      <c r="AE55" s="72"/>
      <c r="AF55" s="201" t="s">
        <v>2382</v>
      </c>
      <c r="AG55" s="71"/>
      <c r="AH55" s="72"/>
      <c r="AI55" s="201" t="s">
        <v>2079</v>
      </c>
      <c r="AJ55" s="71"/>
      <c r="AK55" s="72"/>
      <c r="AL55" s="201" t="s">
        <v>393</v>
      </c>
      <c r="AM55" s="72"/>
      <c r="AN55" s="201">
        <v>3.764354362E9</v>
      </c>
      <c r="AO55" s="72"/>
      <c r="AP55" s="145" t="s">
        <v>2299</v>
      </c>
      <c r="AQ55" s="72"/>
      <c r="AR55" s="145" t="s">
        <v>2332</v>
      </c>
      <c r="AS55" s="72"/>
      <c r="AT55" s="146">
        <v>20000.0</v>
      </c>
      <c r="AU55" s="72"/>
      <c r="AV55" s="145" t="s">
        <v>1931</v>
      </c>
      <c r="AW55" s="71"/>
      <c r="AX55" s="72"/>
      <c r="AY55" s="201" t="s">
        <v>2317</v>
      </c>
      <c r="AZ55" s="71"/>
      <c r="BA55" s="72"/>
      <c r="BB55" s="227">
        <v>46216.0</v>
      </c>
      <c r="BC55" s="72"/>
      <c r="BD55" s="178"/>
    </row>
    <row r="56" ht="16.5" customHeight="1" outlineLevel="1">
      <c r="A56" s="178"/>
      <c r="B56" s="141" t="s">
        <v>514</v>
      </c>
      <c r="C56" s="142">
        <v>46182.438160335645</v>
      </c>
      <c r="D56" s="72"/>
      <c r="E56" s="143" t="s">
        <v>7</v>
      </c>
      <c r="F56" s="71"/>
      <c r="G56" s="143" t="s">
        <v>78</v>
      </c>
      <c r="H56" s="71"/>
      <c r="I56" s="143" t="s">
        <v>515</v>
      </c>
      <c r="J56" s="71"/>
      <c r="K56" s="71"/>
      <c r="L56" s="71"/>
      <c r="M56" s="72"/>
      <c r="N56" s="144" t="s">
        <v>516</v>
      </c>
      <c r="O56" s="72"/>
      <c r="P56" s="199">
        <v>30000.0</v>
      </c>
      <c r="Q56" s="71"/>
      <c r="R56" s="200">
        <v>0.0</v>
      </c>
      <c r="S56" s="72"/>
      <c r="T56" s="201" t="s">
        <v>67</v>
      </c>
      <c r="U56" s="72"/>
      <c r="V56" s="202" t="s">
        <v>1888</v>
      </c>
      <c r="W56" s="71"/>
      <c r="X56" s="72"/>
      <c r="Y56" s="202" t="s">
        <v>74</v>
      </c>
      <c r="Z56" s="72"/>
      <c r="AA56" s="178"/>
      <c r="AB56" s="228" t="s">
        <v>2383</v>
      </c>
      <c r="AC56" s="72"/>
      <c r="AD56" s="229">
        <v>46175.79561803241</v>
      </c>
      <c r="AE56" s="72"/>
      <c r="AF56" s="201" t="s">
        <v>2384</v>
      </c>
      <c r="AG56" s="71"/>
      <c r="AH56" s="72"/>
      <c r="AI56" s="201" t="s">
        <v>2079</v>
      </c>
      <c r="AJ56" s="71"/>
      <c r="AK56" s="72"/>
      <c r="AL56" s="201" t="s">
        <v>334</v>
      </c>
      <c r="AM56" s="72"/>
      <c r="AN56" s="201">
        <v>3.765238807E9</v>
      </c>
      <c r="AO56" s="72"/>
      <c r="AP56" s="145" t="s">
        <v>2299</v>
      </c>
      <c r="AQ56" s="72"/>
      <c r="AR56" s="145" t="s">
        <v>2332</v>
      </c>
      <c r="AS56" s="72"/>
      <c r="AT56" s="146">
        <v>20000.0</v>
      </c>
      <c r="AU56" s="72"/>
      <c r="AV56" s="145" t="s">
        <v>1931</v>
      </c>
      <c r="AW56" s="71"/>
      <c r="AX56" s="72"/>
      <c r="AY56" s="201" t="s">
        <v>2317</v>
      </c>
      <c r="AZ56" s="71"/>
      <c r="BA56" s="72"/>
      <c r="BB56" s="227">
        <v>46222.0</v>
      </c>
      <c r="BC56" s="72"/>
      <c r="BD56" s="178"/>
    </row>
    <row r="57" ht="16.5" customHeight="1" outlineLevel="1">
      <c r="A57" s="178"/>
      <c r="B57" s="141" t="s">
        <v>537</v>
      </c>
      <c r="C57" s="142">
        <v>46181.61643834491</v>
      </c>
      <c r="D57" s="72"/>
      <c r="E57" s="143" t="s">
        <v>7</v>
      </c>
      <c r="F57" s="71"/>
      <c r="G57" s="143" t="s">
        <v>78</v>
      </c>
      <c r="H57" s="71"/>
      <c r="I57" s="143" t="s">
        <v>538</v>
      </c>
      <c r="J57" s="71"/>
      <c r="K57" s="71"/>
      <c r="L57" s="71"/>
      <c r="M57" s="72"/>
      <c r="N57" s="144" t="s">
        <v>539</v>
      </c>
      <c r="O57" s="72"/>
      <c r="P57" s="199">
        <v>30000.0</v>
      </c>
      <c r="Q57" s="71"/>
      <c r="R57" s="200">
        <v>0.0</v>
      </c>
      <c r="S57" s="72"/>
      <c r="T57" s="201" t="s">
        <v>75</v>
      </c>
      <c r="U57" s="72"/>
      <c r="V57" s="202" t="s">
        <v>1888</v>
      </c>
      <c r="W57" s="71"/>
      <c r="X57" s="72"/>
      <c r="Y57" s="202" t="s">
        <v>74</v>
      </c>
      <c r="Z57" s="72"/>
      <c r="AA57" s="178"/>
      <c r="AB57" s="228" t="s">
        <v>2385</v>
      </c>
      <c r="AC57" s="72"/>
      <c r="AD57" s="229">
        <v>46170.98322025463</v>
      </c>
      <c r="AE57" s="72"/>
      <c r="AF57" s="201" t="s">
        <v>2386</v>
      </c>
      <c r="AG57" s="71"/>
      <c r="AH57" s="72"/>
      <c r="AI57" s="201" t="s">
        <v>2387</v>
      </c>
      <c r="AJ57" s="71"/>
      <c r="AK57" s="72"/>
      <c r="AL57" s="201" t="s">
        <v>682</v>
      </c>
      <c r="AM57" s="72"/>
      <c r="AN57" s="201">
        <v>3.764759993E9</v>
      </c>
      <c r="AO57" s="72"/>
      <c r="AP57" s="145" t="s">
        <v>2299</v>
      </c>
      <c r="AQ57" s="72"/>
      <c r="AR57" s="145" t="s">
        <v>2332</v>
      </c>
      <c r="AS57" s="72"/>
      <c r="AT57" s="146">
        <v>20000.0</v>
      </c>
      <c r="AU57" s="72"/>
      <c r="AV57" s="145" t="s">
        <v>1931</v>
      </c>
      <c r="AW57" s="71"/>
      <c r="AX57" s="72"/>
      <c r="AY57" s="201" t="s">
        <v>2317</v>
      </c>
      <c r="AZ57" s="71"/>
      <c r="BA57" s="72"/>
      <c r="BB57" s="227">
        <v>46206.0</v>
      </c>
      <c r="BC57" s="72"/>
      <c r="BD57" s="178"/>
    </row>
    <row r="58" ht="16.5" customHeight="1" outlineLevel="1">
      <c r="A58" s="178"/>
      <c r="B58" s="141" t="s">
        <v>554</v>
      </c>
      <c r="C58" s="142">
        <v>46178.882886782405</v>
      </c>
      <c r="D58" s="72"/>
      <c r="E58" s="143" t="s">
        <v>7</v>
      </c>
      <c r="F58" s="71"/>
      <c r="G58" s="143" t="s">
        <v>78</v>
      </c>
      <c r="H58" s="71"/>
      <c r="I58" s="143" t="s">
        <v>555</v>
      </c>
      <c r="J58" s="71"/>
      <c r="K58" s="71"/>
      <c r="L58" s="71"/>
      <c r="M58" s="72"/>
      <c r="N58" s="144" t="s">
        <v>556</v>
      </c>
      <c r="O58" s="72"/>
      <c r="P58" s="199">
        <v>30000.0</v>
      </c>
      <c r="Q58" s="71"/>
      <c r="R58" s="200">
        <v>0.0</v>
      </c>
      <c r="S58" s="72"/>
      <c r="T58" s="201" t="s">
        <v>75</v>
      </c>
      <c r="U58" s="72"/>
      <c r="V58" s="202" t="s">
        <v>1888</v>
      </c>
      <c r="W58" s="71"/>
      <c r="X58" s="72"/>
      <c r="Y58" s="202" t="s">
        <v>74</v>
      </c>
      <c r="Z58" s="72"/>
      <c r="AA58" s="178"/>
      <c r="AB58" s="228" t="s">
        <v>2388</v>
      </c>
      <c r="AC58" s="72"/>
      <c r="AD58" s="229">
        <v>46170.72235246528</v>
      </c>
      <c r="AE58" s="72"/>
      <c r="AF58" s="201" t="s">
        <v>2389</v>
      </c>
      <c r="AG58" s="71"/>
      <c r="AH58" s="72"/>
      <c r="AI58" s="201" t="s">
        <v>2390</v>
      </c>
      <c r="AJ58" s="71"/>
      <c r="AK58" s="72"/>
      <c r="AL58" s="201" t="s">
        <v>688</v>
      </c>
      <c r="AM58" s="72"/>
      <c r="AN58" s="201">
        <v>3.764217643E9</v>
      </c>
      <c r="AO58" s="72"/>
      <c r="AP58" s="145" t="s">
        <v>2296</v>
      </c>
      <c r="AQ58" s="72"/>
      <c r="AR58" s="145" t="s">
        <v>2332</v>
      </c>
      <c r="AS58" s="72"/>
      <c r="AT58" s="146">
        <v>20000.0</v>
      </c>
      <c r="AU58" s="72"/>
      <c r="AV58" s="145" t="s">
        <v>1931</v>
      </c>
      <c r="AW58" s="71"/>
      <c r="AX58" s="72"/>
      <c r="AY58" s="201" t="s">
        <v>2312</v>
      </c>
      <c r="AZ58" s="71"/>
      <c r="BA58" s="72"/>
      <c r="BB58" s="227">
        <v>46206.0</v>
      </c>
      <c r="BC58" s="72"/>
      <c r="BD58" s="178"/>
    </row>
    <row r="59" ht="16.5" customHeight="1" outlineLevel="1">
      <c r="A59" s="178"/>
      <c r="B59" s="141" t="s">
        <v>568</v>
      </c>
      <c r="C59" s="142">
        <v>46178.79750303241</v>
      </c>
      <c r="D59" s="72"/>
      <c r="E59" s="143" t="s">
        <v>7</v>
      </c>
      <c r="F59" s="71"/>
      <c r="G59" s="143" t="s">
        <v>78</v>
      </c>
      <c r="H59" s="71"/>
      <c r="I59" s="143" t="s">
        <v>569</v>
      </c>
      <c r="J59" s="71"/>
      <c r="K59" s="71"/>
      <c r="L59" s="71"/>
      <c r="M59" s="72"/>
      <c r="N59" s="144" t="s">
        <v>570</v>
      </c>
      <c r="O59" s="72"/>
      <c r="P59" s="199">
        <v>30000.0</v>
      </c>
      <c r="Q59" s="71"/>
      <c r="R59" s="200">
        <v>0.0</v>
      </c>
      <c r="S59" s="72"/>
      <c r="T59" s="201" t="s">
        <v>67</v>
      </c>
      <c r="U59" s="72"/>
      <c r="V59" s="202" t="s">
        <v>1888</v>
      </c>
      <c r="W59" s="71"/>
      <c r="X59" s="72"/>
      <c r="Y59" s="202" t="s">
        <v>74</v>
      </c>
      <c r="Z59" s="72"/>
      <c r="AA59" s="178"/>
      <c r="AB59" s="228" t="s">
        <v>2391</v>
      </c>
      <c r="AC59" s="72"/>
      <c r="AD59" s="229">
        <v>46170.720557685185</v>
      </c>
      <c r="AE59" s="72"/>
      <c r="AF59" s="201" t="s">
        <v>2392</v>
      </c>
      <c r="AG59" s="71"/>
      <c r="AH59" s="72"/>
      <c r="AI59" s="201" t="s">
        <v>2390</v>
      </c>
      <c r="AJ59" s="71"/>
      <c r="AK59" s="72"/>
      <c r="AL59" s="201" t="s">
        <v>693</v>
      </c>
      <c r="AM59" s="72"/>
      <c r="AN59" s="201">
        <v>3.764217643E9</v>
      </c>
      <c r="AO59" s="72"/>
      <c r="AP59" s="145" t="s">
        <v>2296</v>
      </c>
      <c r="AQ59" s="72"/>
      <c r="AR59" s="145" t="s">
        <v>2332</v>
      </c>
      <c r="AS59" s="72"/>
      <c r="AT59" s="146">
        <v>20000.0</v>
      </c>
      <c r="AU59" s="72"/>
      <c r="AV59" s="145" t="s">
        <v>1931</v>
      </c>
      <c r="AW59" s="71"/>
      <c r="AX59" s="72"/>
      <c r="AY59" s="201" t="s">
        <v>2312</v>
      </c>
      <c r="AZ59" s="71"/>
      <c r="BA59" s="72"/>
      <c r="BB59" s="227">
        <v>46206.0</v>
      </c>
      <c r="BC59" s="72"/>
      <c r="BD59" s="178"/>
    </row>
    <row r="60" ht="16.5" customHeight="1" outlineLevel="1">
      <c r="A60" s="178"/>
      <c r="B60" s="141" t="s">
        <v>571</v>
      </c>
      <c r="C60" s="142">
        <v>46178.79257417824</v>
      </c>
      <c r="D60" s="72"/>
      <c r="E60" s="143" t="s">
        <v>7</v>
      </c>
      <c r="F60" s="71"/>
      <c r="G60" s="143" t="s">
        <v>78</v>
      </c>
      <c r="H60" s="71"/>
      <c r="I60" s="143" t="s">
        <v>572</v>
      </c>
      <c r="J60" s="71"/>
      <c r="K60" s="71"/>
      <c r="L60" s="71"/>
      <c r="M60" s="72"/>
      <c r="N60" s="144" t="s">
        <v>573</v>
      </c>
      <c r="O60" s="72"/>
      <c r="P60" s="199">
        <v>20000.0</v>
      </c>
      <c r="Q60" s="71"/>
      <c r="R60" s="200">
        <v>0.0</v>
      </c>
      <c r="S60" s="72"/>
      <c r="T60" s="201" t="s">
        <v>67</v>
      </c>
      <c r="U60" s="72"/>
      <c r="V60" s="202" t="s">
        <v>1888</v>
      </c>
      <c r="W60" s="71"/>
      <c r="X60" s="72"/>
      <c r="Y60" s="202" t="s">
        <v>74</v>
      </c>
      <c r="Z60" s="72"/>
      <c r="AA60" s="178"/>
      <c r="AB60" s="228" t="s">
        <v>2393</v>
      </c>
      <c r="AC60" s="72"/>
      <c r="AD60" s="229">
        <v>46169.98648748842</v>
      </c>
      <c r="AE60" s="72"/>
      <c r="AF60" s="201" t="s">
        <v>2394</v>
      </c>
      <c r="AG60" s="71"/>
      <c r="AH60" s="72"/>
      <c r="AI60" s="201" t="s">
        <v>2395</v>
      </c>
      <c r="AJ60" s="71"/>
      <c r="AK60" s="72"/>
      <c r="AL60" s="201" t="s">
        <v>150</v>
      </c>
      <c r="AM60" s="72"/>
      <c r="AN60" s="201">
        <v>3.765170404E9</v>
      </c>
      <c r="AO60" s="72"/>
      <c r="AP60" s="145" t="s">
        <v>2296</v>
      </c>
      <c r="AQ60" s="72"/>
      <c r="AR60" s="145" t="s">
        <v>2332</v>
      </c>
      <c r="AS60" s="72"/>
      <c r="AT60" s="146">
        <v>20000.0</v>
      </c>
      <c r="AU60" s="72"/>
      <c r="AV60" s="145" t="s">
        <v>1931</v>
      </c>
      <c r="AW60" s="71"/>
      <c r="AX60" s="72"/>
      <c r="AY60" s="201" t="s">
        <v>2312</v>
      </c>
      <c r="AZ60" s="71"/>
      <c r="BA60" s="72"/>
      <c r="BB60" s="227">
        <v>46214.0</v>
      </c>
      <c r="BC60" s="72"/>
      <c r="BD60" s="178"/>
    </row>
    <row r="61" ht="16.5" customHeight="1" outlineLevel="1">
      <c r="A61" s="178"/>
      <c r="B61" s="141" t="s">
        <v>574</v>
      </c>
      <c r="C61" s="142">
        <v>46178.702679027774</v>
      </c>
      <c r="D61" s="72"/>
      <c r="E61" s="143" t="s">
        <v>7</v>
      </c>
      <c r="F61" s="71"/>
      <c r="G61" s="143" t="s">
        <v>78</v>
      </c>
      <c r="H61" s="71"/>
      <c r="I61" s="143" t="s">
        <v>575</v>
      </c>
      <c r="J61" s="71"/>
      <c r="K61" s="71"/>
      <c r="L61" s="71"/>
      <c r="M61" s="72"/>
      <c r="N61" s="144" t="s">
        <v>576</v>
      </c>
      <c r="O61" s="72"/>
      <c r="P61" s="199">
        <v>20000.0</v>
      </c>
      <c r="Q61" s="71"/>
      <c r="R61" s="200">
        <v>0.0</v>
      </c>
      <c r="S61" s="72"/>
      <c r="T61" s="201" t="s">
        <v>67</v>
      </c>
      <c r="U61" s="72"/>
      <c r="V61" s="202" t="s">
        <v>1888</v>
      </c>
      <c r="W61" s="71"/>
      <c r="X61" s="72"/>
      <c r="Y61" s="202" t="s">
        <v>74</v>
      </c>
      <c r="Z61" s="72"/>
      <c r="AA61" s="178"/>
      <c r="AB61" s="228" t="s">
        <v>2396</v>
      </c>
      <c r="AC61" s="72"/>
      <c r="AD61" s="229">
        <v>46169.985890138894</v>
      </c>
      <c r="AE61" s="72"/>
      <c r="AF61" s="201" t="s">
        <v>2056</v>
      </c>
      <c r="AG61" s="71"/>
      <c r="AH61" s="72"/>
      <c r="AI61" s="201" t="s">
        <v>2395</v>
      </c>
      <c r="AJ61" s="71"/>
      <c r="AK61" s="72"/>
      <c r="AL61" s="201" t="s">
        <v>404</v>
      </c>
      <c r="AM61" s="72"/>
      <c r="AN61" s="201">
        <v>3.765170404E9</v>
      </c>
      <c r="AO61" s="72"/>
      <c r="AP61" s="145" t="s">
        <v>2296</v>
      </c>
      <c r="AQ61" s="72"/>
      <c r="AR61" s="145" t="s">
        <v>2332</v>
      </c>
      <c r="AS61" s="72"/>
      <c r="AT61" s="146">
        <v>20000.0</v>
      </c>
      <c r="AU61" s="72"/>
      <c r="AV61" s="145" t="s">
        <v>1931</v>
      </c>
      <c r="AW61" s="71"/>
      <c r="AX61" s="72"/>
      <c r="AY61" s="201" t="s">
        <v>2312</v>
      </c>
      <c r="AZ61" s="71"/>
      <c r="BA61" s="72"/>
      <c r="BB61" s="227">
        <v>46216.0</v>
      </c>
      <c r="BC61" s="72"/>
      <c r="BD61" s="178"/>
    </row>
    <row r="62" ht="16.5" customHeight="1" outlineLevel="1">
      <c r="A62" s="178"/>
      <c r="B62" s="141" t="s">
        <v>577</v>
      </c>
      <c r="C62" s="142">
        <v>46177.804486759254</v>
      </c>
      <c r="D62" s="72"/>
      <c r="E62" s="143" t="s">
        <v>7</v>
      </c>
      <c r="F62" s="71"/>
      <c r="G62" s="143" t="s">
        <v>78</v>
      </c>
      <c r="H62" s="71"/>
      <c r="I62" s="143" t="s">
        <v>260</v>
      </c>
      <c r="J62" s="71"/>
      <c r="K62" s="71"/>
      <c r="L62" s="71"/>
      <c r="M62" s="72"/>
      <c r="N62" s="144" t="s">
        <v>261</v>
      </c>
      <c r="O62" s="72"/>
      <c r="P62" s="199">
        <v>20000.0</v>
      </c>
      <c r="Q62" s="71"/>
      <c r="R62" s="200">
        <v>0.0</v>
      </c>
      <c r="S62" s="72"/>
      <c r="T62" s="201" t="s">
        <v>75</v>
      </c>
      <c r="U62" s="72"/>
      <c r="V62" s="202" t="s">
        <v>1888</v>
      </c>
      <c r="W62" s="71"/>
      <c r="X62" s="72"/>
      <c r="Y62" s="202" t="s">
        <v>74</v>
      </c>
      <c r="Z62" s="72"/>
      <c r="AA62" s="178"/>
      <c r="AB62" s="228" t="s">
        <v>2397</v>
      </c>
      <c r="AC62" s="72"/>
      <c r="AD62" s="229">
        <v>46169.98476432871</v>
      </c>
      <c r="AE62" s="72"/>
      <c r="AF62" s="201" t="s">
        <v>2398</v>
      </c>
      <c r="AG62" s="71"/>
      <c r="AH62" s="72"/>
      <c r="AI62" s="201" t="s">
        <v>2399</v>
      </c>
      <c r="AJ62" s="71"/>
      <c r="AK62" s="72"/>
      <c r="AL62" s="201" t="s">
        <v>759</v>
      </c>
      <c r="AM62" s="72"/>
      <c r="AN62" s="201">
        <v>3.765170404E9</v>
      </c>
      <c r="AO62" s="72"/>
      <c r="AP62" s="145" t="s">
        <v>2296</v>
      </c>
      <c r="AQ62" s="72"/>
      <c r="AR62" s="145" t="s">
        <v>2332</v>
      </c>
      <c r="AS62" s="72"/>
      <c r="AT62" s="146">
        <v>20000.0</v>
      </c>
      <c r="AU62" s="72"/>
      <c r="AV62" s="145" t="s">
        <v>2000</v>
      </c>
      <c r="AW62" s="71"/>
      <c r="AX62" s="72"/>
      <c r="AY62" s="201" t="s">
        <v>2312</v>
      </c>
      <c r="AZ62" s="71"/>
      <c r="BA62" s="72"/>
      <c r="BB62" s="227">
        <v>46205.0</v>
      </c>
      <c r="BC62" s="72"/>
      <c r="BD62" s="178"/>
    </row>
    <row r="63" ht="16.5" customHeight="1" outlineLevel="1">
      <c r="A63" s="178"/>
      <c r="B63" s="141" t="s">
        <v>581</v>
      </c>
      <c r="C63" s="142">
        <v>46177.7632428588</v>
      </c>
      <c r="D63" s="72"/>
      <c r="E63" s="143" t="s">
        <v>7</v>
      </c>
      <c r="F63" s="71"/>
      <c r="G63" s="143" t="s">
        <v>78</v>
      </c>
      <c r="H63" s="71"/>
      <c r="I63" s="143" t="s">
        <v>582</v>
      </c>
      <c r="J63" s="71"/>
      <c r="K63" s="71"/>
      <c r="L63" s="71"/>
      <c r="M63" s="72"/>
      <c r="N63" s="144" t="s">
        <v>583</v>
      </c>
      <c r="O63" s="72"/>
      <c r="P63" s="199">
        <v>20000.0</v>
      </c>
      <c r="Q63" s="71"/>
      <c r="R63" s="200">
        <v>0.0</v>
      </c>
      <c r="S63" s="72"/>
      <c r="T63" s="201" t="s">
        <v>75</v>
      </c>
      <c r="U63" s="72"/>
      <c r="V63" s="202" t="s">
        <v>1888</v>
      </c>
      <c r="W63" s="71"/>
      <c r="X63" s="72"/>
      <c r="Y63" s="202" t="s">
        <v>74</v>
      </c>
      <c r="Z63" s="72"/>
      <c r="AA63" s="178"/>
      <c r="AB63" s="228" t="s">
        <v>2400</v>
      </c>
      <c r="AC63" s="72"/>
      <c r="AD63" s="229">
        <v>46169.9811862037</v>
      </c>
      <c r="AE63" s="72"/>
      <c r="AF63" s="201" t="s">
        <v>2401</v>
      </c>
      <c r="AG63" s="71"/>
      <c r="AH63" s="72"/>
      <c r="AI63" s="201" t="s">
        <v>2402</v>
      </c>
      <c r="AJ63" s="71"/>
      <c r="AK63" s="72"/>
      <c r="AL63" s="201" t="s">
        <v>573</v>
      </c>
      <c r="AM63" s="72"/>
      <c r="AN63" s="201">
        <v>3.764210489E9</v>
      </c>
      <c r="AO63" s="72"/>
      <c r="AP63" s="145" t="s">
        <v>2296</v>
      </c>
      <c r="AQ63" s="72"/>
      <c r="AR63" s="145" t="s">
        <v>2332</v>
      </c>
      <c r="AS63" s="72"/>
      <c r="AT63" s="146">
        <v>20000.0</v>
      </c>
      <c r="AU63" s="72"/>
      <c r="AV63" s="145" t="s">
        <v>1931</v>
      </c>
      <c r="AW63" s="71"/>
      <c r="AX63" s="72"/>
      <c r="AY63" s="201" t="s">
        <v>2312</v>
      </c>
      <c r="AZ63" s="71"/>
      <c r="BA63" s="72"/>
      <c r="BB63" s="227">
        <v>46209.0</v>
      </c>
      <c r="BC63" s="72"/>
      <c r="BD63" s="178"/>
    </row>
    <row r="64" ht="16.5" customHeight="1" outlineLevel="1">
      <c r="A64" s="178"/>
      <c r="B64" s="141" t="s">
        <v>584</v>
      </c>
      <c r="C64" s="142">
        <v>46177.759828194445</v>
      </c>
      <c r="D64" s="72"/>
      <c r="E64" s="143" t="s">
        <v>7</v>
      </c>
      <c r="F64" s="71"/>
      <c r="G64" s="143" t="s">
        <v>78</v>
      </c>
      <c r="H64" s="71"/>
      <c r="I64" s="143" t="s">
        <v>585</v>
      </c>
      <c r="J64" s="71"/>
      <c r="K64" s="71"/>
      <c r="L64" s="71"/>
      <c r="M64" s="72"/>
      <c r="N64" s="144" t="s">
        <v>586</v>
      </c>
      <c r="O64" s="72"/>
      <c r="P64" s="199">
        <v>20000.0</v>
      </c>
      <c r="Q64" s="71"/>
      <c r="R64" s="200">
        <v>0.0</v>
      </c>
      <c r="S64" s="72"/>
      <c r="T64" s="201" t="s">
        <v>75</v>
      </c>
      <c r="U64" s="72"/>
      <c r="V64" s="202" t="s">
        <v>1888</v>
      </c>
      <c r="W64" s="71"/>
      <c r="X64" s="72"/>
      <c r="Y64" s="202" t="s">
        <v>74</v>
      </c>
      <c r="Z64" s="72"/>
      <c r="AA64" s="178"/>
      <c r="AB64" s="228" t="s">
        <v>2403</v>
      </c>
      <c r="AC64" s="72"/>
      <c r="AD64" s="229">
        <v>46168.79764315972</v>
      </c>
      <c r="AE64" s="72"/>
      <c r="AF64" s="201" t="s">
        <v>2404</v>
      </c>
      <c r="AG64" s="71"/>
      <c r="AH64" s="72"/>
      <c r="AI64" s="201" t="s">
        <v>2272</v>
      </c>
      <c r="AJ64" s="71"/>
      <c r="AK64" s="72"/>
      <c r="AL64" s="201" t="s">
        <v>832</v>
      </c>
      <c r="AM64" s="72"/>
      <c r="AN64" s="201">
        <v>3.786402682E9</v>
      </c>
      <c r="AO64" s="72"/>
      <c r="AP64" s="145" t="s">
        <v>2299</v>
      </c>
      <c r="AQ64" s="72"/>
      <c r="AR64" s="145" t="s">
        <v>2332</v>
      </c>
      <c r="AS64" s="72"/>
      <c r="AT64" s="146">
        <v>20000.0</v>
      </c>
      <c r="AU64" s="72"/>
      <c r="AV64" s="145" t="s">
        <v>2000</v>
      </c>
      <c r="AW64" s="71"/>
      <c r="AX64" s="72"/>
      <c r="AY64" s="201" t="s">
        <v>2317</v>
      </c>
      <c r="AZ64" s="71"/>
      <c r="BA64" s="72"/>
      <c r="BB64" s="227">
        <v>46199.0</v>
      </c>
      <c r="BC64" s="72"/>
      <c r="BD64" s="178"/>
    </row>
    <row r="65" ht="16.5" customHeight="1" outlineLevel="1">
      <c r="A65" s="178"/>
      <c r="B65" s="141" t="s">
        <v>587</v>
      </c>
      <c r="C65" s="142">
        <v>46177.74673164352</v>
      </c>
      <c r="D65" s="72"/>
      <c r="E65" s="143" t="s">
        <v>7</v>
      </c>
      <c r="F65" s="71"/>
      <c r="G65" s="143" t="s">
        <v>78</v>
      </c>
      <c r="H65" s="71"/>
      <c r="I65" s="143" t="s">
        <v>588</v>
      </c>
      <c r="J65" s="71"/>
      <c r="K65" s="71"/>
      <c r="L65" s="71"/>
      <c r="M65" s="72"/>
      <c r="N65" s="144" t="s">
        <v>589</v>
      </c>
      <c r="O65" s="72"/>
      <c r="P65" s="199">
        <v>20000.0</v>
      </c>
      <c r="Q65" s="71"/>
      <c r="R65" s="200">
        <v>0.0</v>
      </c>
      <c r="S65" s="72"/>
      <c r="T65" s="201" t="s">
        <v>75</v>
      </c>
      <c r="U65" s="72"/>
      <c r="V65" s="202" t="s">
        <v>1888</v>
      </c>
      <c r="W65" s="71"/>
      <c r="X65" s="72"/>
      <c r="Y65" s="202" t="s">
        <v>74</v>
      </c>
      <c r="Z65" s="72"/>
      <c r="AA65" s="178"/>
      <c r="AB65" s="228" t="s">
        <v>2405</v>
      </c>
      <c r="AC65" s="72"/>
      <c r="AD65" s="229">
        <v>46154.78144638889</v>
      </c>
      <c r="AE65" s="72"/>
      <c r="AF65" s="201" t="s">
        <v>2406</v>
      </c>
      <c r="AG65" s="71"/>
      <c r="AH65" s="72"/>
      <c r="AI65" s="201" t="s">
        <v>2407</v>
      </c>
      <c r="AJ65" s="71"/>
      <c r="AK65" s="72"/>
      <c r="AL65" s="201" t="s">
        <v>984</v>
      </c>
      <c r="AM65" s="72"/>
      <c r="AN65" s="201">
        <v>3.757648784E9</v>
      </c>
      <c r="AO65" s="72"/>
      <c r="AP65" s="145" t="s">
        <v>2299</v>
      </c>
      <c r="AQ65" s="72"/>
      <c r="AR65" s="145" t="s">
        <v>2332</v>
      </c>
      <c r="AS65" s="72"/>
      <c r="AT65" s="146">
        <v>20000.0</v>
      </c>
      <c r="AU65" s="72"/>
      <c r="AV65" s="145" t="s">
        <v>1992</v>
      </c>
      <c r="AW65" s="71"/>
      <c r="AX65" s="72"/>
      <c r="AY65" s="201" t="s">
        <v>2317</v>
      </c>
      <c r="AZ65" s="71"/>
      <c r="BA65" s="72"/>
      <c r="BB65" s="227">
        <v>46185.0</v>
      </c>
      <c r="BC65" s="72"/>
      <c r="BD65" s="178"/>
    </row>
    <row r="66" ht="16.5" customHeight="1" outlineLevel="1">
      <c r="A66" s="178"/>
      <c r="B66" s="141" t="s">
        <v>624</v>
      </c>
      <c r="C66" s="142">
        <v>46176.91048284722</v>
      </c>
      <c r="D66" s="72"/>
      <c r="E66" s="143" t="s">
        <v>7</v>
      </c>
      <c r="F66" s="71"/>
      <c r="G66" s="143" t="s">
        <v>78</v>
      </c>
      <c r="H66" s="71"/>
      <c r="I66" s="143" t="s">
        <v>625</v>
      </c>
      <c r="J66" s="71"/>
      <c r="K66" s="71"/>
      <c r="L66" s="71"/>
      <c r="M66" s="72"/>
      <c r="N66" s="144" t="s">
        <v>390</v>
      </c>
      <c r="O66" s="72"/>
      <c r="P66" s="199">
        <v>20000.0</v>
      </c>
      <c r="Q66" s="71"/>
      <c r="R66" s="200">
        <v>0.0</v>
      </c>
      <c r="S66" s="72"/>
      <c r="T66" s="201" t="s">
        <v>67</v>
      </c>
      <c r="U66" s="72"/>
      <c r="V66" s="202" t="s">
        <v>1890</v>
      </c>
      <c r="W66" s="71"/>
      <c r="X66" s="72"/>
      <c r="Y66" s="202" t="s">
        <v>626</v>
      </c>
      <c r="Z66" s="72"/>
      <c r="AA66" s="178"/>
      <c r="AB66" s="228" t="s">
        <v>2408</v>
      </c>
      <c r="AC66" s="72"/>
      <c r="AD66" s="229">
        <v>46154.59700317129</v>
      </c>
      <c r="AE66" s="72"/>
      <c r="AF66" s="201" t="s">
        <v>2409</v>
      </c>
      <c r="AG66" s="71"/>
      <c r="AH66" s="72"/>
      <c r="AI66" s="201" t="s">
        <v>2410</v>
      </c>
      <c r="AJ66" s="71"/>
      <c r="AK66" s="72"/>
      <c r="AL66" s="201" t="s">
        <v>998</v>
      </c>
      <c r="AM66" s="72"/>
      <c r="AN66" s="201">
        <v>3.764308954E9</v>
      </c>
      <c r="AO66" s="72"/>
      <c r="AP66" s="145" t="s">
        <v>2289</v>
      </c>
      <c r="AQ66" s="72"/>
      <c r="AR66" s="145" t="s">
        <v>2332</v>
      </c>
      <c r="AS66" s="72"/>
      <c r="AT66" s="146">
        <v>20000.0</v>
      </c>
      <c r="AU66" s="72"/>
      <c r="AV66" s="145" t="s">
        <v>1992</v>
      </c>
      <c r="AW66" s="71"/>
      <c r="AX66" s="72"/>
      <c r="AY66" s="201" t="s">
        <v>2325</v>
      </c>
      <c r="AZ66" s="71"/>
      <c r="BA66" s="72"/>
      <c r="BB66" s="227">
        <v>46185.0</v>
      </c>
      <c r="BC66" s="72"/>
      <c r="BD66" s="178"/>
    </row>
    <row r="67" ht="16.5" customHeight="1" outlineLevel="1">
      <c r="A67" s="178"/>
      <c r="B67" s="141" t="s">
        <v>627</v>
      </c>
      <c r="C67" s="142">
        <v>46176.91039978009</v>
      </c>
      <c r="D67" s="72"/>
      <c r="E67" s="143" t="s">
        <v>7</v>
      </c>
      <c r="F67" s="71"/>
      <c r="G67" s="143" t="s">
        <v>78</v>
      </c>
      <c r="H67" s="71"/>
      <c r="I67" s="143" t="s">
        <v>389</v>
      </c>
      <c r="J67" s="71"/>
      <c r="K67" s="71"/>
      <c r="L67" s="71"/>
      <c r="M67" s="72"/>
      <c r="N67" s="144" t="s">
        <v>390</v>
      </c>
      <c r="O67" s="72"/>
      <c r="P67" s="199">
        <v>30000.0</v>
      </c>
      <c r="Q67" s="71"/>
      <c r="R67" s="200">
        <v>0.0</v>
      </c>
      <c r="S67" s="72"/>
      <c r="T67" s="201" t="s">
        <v>67</v>
      </c>
      <c r="U67" s="72"/>
      <c r="V67" s="202" t="s">
        <v>1890</v>
      </c>
      <c r="W67" s="71"/>
      <c r="X67" s="72"/>
      <c r="Y67" s="202" t="s">
        <v>626</v>
      </c>
      <c r="Z67" s="72"/>
      <c r="AA67" s="178"/>
      <c r="AB67" s="228" t="s">
        <v>2411</v>
      </c>
      <c r="AC67" s="72"/>
      <c r="AD67" s="229">
        <v>46154.592991157406</v>
      </c>
      <c r="AE67" s="72"/>
      <c r="AF67" s="201" t="s">
        <v>2412</v>
      </c>
      <c r="AG67" s="71"/>
      <c r="AH67" s="72"/>
      <c r="AI67" s="201" t="s">
        <v>2120</v>
      </c>
      <c r="AJ67" s="71"/>
      <c r="AK67" s="72"/>
      <c r="AL67" s="201" t="s">
        <v>1001</v>
      </c>
      <c r="AM67" s="72"/>
      <c r="AN67" s="201">
        <v>3.764621001E9</v>
      </c>
      <c r="AO67" s="72"/>
      <c r="AP67" s="145" t="s">
        <v>2289</v>
      </c>
      <c r="AQ67" s="72"/>
      <c r="AR67" s="145" t="s">
        <v>2332</v>
      </c>
      <c r="AS67" s="72"/>
      <c r="AT67" s="146">
        <v>20000.0</v>
      </c>
      <c r="AU67" s="72"/>
      <c r="AV67" s="145" t="s">
        <v>1992</v>
      </c>
      <c r="AW67" s="71"/>
      <c r="AX67" s="72"/>
      <c r="AY67" s="201" t="s">
        <v>2325</v>
      </c>
      <c r="AZ67" s="71"/>
      <c r="BA67" s="72"/>
      <c r="BB67" s="227">
        <v>46185.0</v>
      </c>
      <c r="BC67" s="72"/>
      <c r="BD67" s="178"/>
    </row>
    <row r="68" ht="16.5" customHeight="1" outlineLevel="1">
      <c r="A68" s="178"/>
      <c r="B68" s="141" t="s">
        <v>643</v>
      </c>
      <c r="C68" s="142">
        <v>46176.75213613426</v>
      </c>
      <c r="D68" s="72"/>
      <c r="E68" s="143" t="s">
        <v>7</v>
      </c>
      <c r="F68" s="71"/>
      <c r="G68" s="143" t="s">
        <v>78</v>
      </c>
      <c r="H68" s="71"/>
      <c r="I68" s="143" t="s">
        <v>644</v>
      </c>
      <c r="J68" s="71"/>
      <c r="K68" s="71"/>
      <c r="L68" s="71"/>
      <c r="M68" s="72"/>
      <c r="N68" s="144" t="s">
        <v>645</v>
      </c>
      <c r="O68" s="72"/>
      <c r="P68" s="199">
        <v>20000.0</v>
      </c>
      <c r="Q68" s="71"/>
      <c r="R68" s="200">
        <v>0.0</v>
      </c>
      <c r="S68" s="72"/>
      <c r="T68" s="201" t="s">
        <v>75</v>
      </c>
      <c r="U68" s="72"/>
      <c r="V68" s="202" t="s">
        <v>1888</v>
      </c>
      <c r="W68" s="71"/>
      <c r="X68" s="72"/>
      <c r="Y68" s="202" t="s">
        <v>74</v>
      </c>
      <c r="Z68" s="72"/>
      <c r="AA68" s="178"/>
      <c r="AB68" s="228" t="s">
        <v>2413</v>
      </c>
      <c r="AC68" s="72"/>
      <c r="AD68" s="229">
        <v>46153.78213866898</v>
      </c>
      <c r="AE68" s="72"/>
      <c r="AF68" s="201" t="s">
        <v>2414</v>
      </c>
      <c r="AG68" s="71"/>
      <c r="AH68" s="72"/>
      <c r="AI68" s="201" t="s">
        <v>2415</v>
      </c>
      <c r="AJ68" s="71"/>
      <c r="AK68" s="72"/>
      <c r="AL68" s="201" t="s">
        <v>2416</v>
      </c>
      <c r="AM68" s="72"/>
      <c r="AN68" s="201">
        <v>3.764586111E9</v>
      </c>
      <c r="AO68" s="72"/>
      <c r="AP68" s="145" t="s">
        <v>2309</v>
      </c>
      <c r="AQ68" s="72"/>
      <c r="AR68" s="145" t="s">
        <v>2332</v>
      </c>
      <c r="AS68" s="72"/>
      <c r="AT68" s="146">
        <v>30000.0</v>
      </c>
      <c r="AU68" s="72"/>
      <c r="AV68" s="145" t="s">
        <v>2000</v>
      </c>
      <c r="AW68" s="71"/>
      <c r="AX68" s="72"/>
      <c r="AY68" s="201" t="s">
        <v>2327</v>
      </c>
      <c r="AZ68" s="71"/>
      <c r="BA68" s="72"/>
      <c r="BB68" s="145" t="s">
        <v>1993</v>
      </c>
      <c r="BC68" s="72"/>
      <c r="BD68" s="178"/>
    </row>
    <row r="69" ht="16.5" customHeight="1" outlineLevel="1">
      <c r="A69" s="178"/>
      <c r="B69" s="141" t="s">
        <v>655</v>
      </c>
      <c r="C69" s="142">
        <v>46176.70701277778</v>
      </c>
      <c r="D69" s="72"/>
      <c r="E69" s="143" t="s">
        <v>7</v>
      </c>
      <c r="F69" s="71"/>
      <c r="G69" s="143" t="s">
        <v>78</v>
      </c>
      <c r="H69" s="71"/>
      <c r="I69" s="143" t="s">
        <v>656</v>
      </c>
      <c r="J69" s="71"/>
      <c r="K69" s="71"/>
      <c r="L69" s="71"/>
      <c r="M69" s="72"/>
      <c r="N69" s="144" t="s">
        <v>657</v>
      </c>
      <c r="O69" s="72"/>
      <c r="P69" s="199">
        <v>20000.0</v>
      </c>
      <c r="Q69" s="71"/>
      <c r="R69" s="200">
        <v>0.0</v>
      </c>
      <c r="S69" s="72"/>
      <c r="T69" s="201" t="s">
        <v>67</v>
      </c>
      <c r="U69" s="72"/>
      <c r="V69" s="202" t="s">
        <v>1888</v>
      </c>
      <c r="W69" s="71"/>
      <c r="X69" s="72"/>
      <c r="Y69" s="202" t="s">
        <v>74</v>
      </c>
      <c r="Z69" s="72"/>
      <c r="AA69" s="178"/>
      <c r="AB69" s="228" t="s">
        <v>2417</v>
      </c>
      <c r="AC69" s="72"/>
      <c r="AD69" s="229">
        <v>46153.74400021991</v>
      </c>
      <c r="AE69" s="72"/>
      <c r="AF69" s="201" t="s">
        <v>2418</v>
      </c>
      <c r="AG69" s="71"/>
      <c r="AH69" s="72"/>
      <c r="AI69" s="201" t="s">
        <v>2419</v>
      </c>
      <c r="AJ69" s="71"/>
      <c r="AK69" s="72"/>
      <c r="AL69" s="201" t="s">
        <v>645</v>
      </c>
      <c r="AM69" s="72"/>
      <c r="AN69" s="201">
        <v>3.764299998E9</v>
      </c>
      <c r="AO69" s="72"/>
      <c r="AP69" s="145" t="s">
        <v>2296</v>
      </c>
      <c r="AQ69" s="72"/>
      <c r="AR69" s="145" t="s">
        <v>2332</v>
      </c>
      <c r="AS69" s="72"/>
      <c r="AT69" s="146">
        <v>20000.0</v>
      </c>
      <c r="AU69" s="72"/>
      <c r="AV69" s="145" t="s">
        <v>1931</v>
      </c>
      <c r="AW69" s="71"/>
      <c r="AX69" s="72"/>
      <c r="AY69" s="201" t="s">
        <v>2312</v>
      </c>
      <c r="AZ69" s="71"/>
      <c r="BA69" s="72"/>
      <c r="BB69" s="227">
        <v>46207.0</v>
      </c>
      <c r="BC69" s="72"/>
      <c r="BD69" s="178"/>
    </row>
    <row r="70" ht="16.5" customHeight="1" outlineLevel="1">
      <c r="A70" s="178"/>
      <c r="B70" s="141" t="s">
        <v>677</v>
      </c>
      <c r="C70" s="142">
        <v>46175.793344351856</v>
      </c>
      <c r="D70" s="72"/>
      <c r="E70" s="143" t="s">
        <v>7</v>
      </c>
      <c r="F70" s="71"/>
      <c r="G70" s="143" t="s">
        <v>78</v>
      </c>
      <c r="H70" s="71"/>
      <c r="I70" s="143" t="s">
        <v>678</v>
      </c>
      <c r="J70" s="71"/>
      <c r="K70" s="71"/>
      <c r="L70" s="71"/>
      <c r="M70" s="72"/>
      <c r="N70" s="144" t="s">
        <v>679</v>
      </c>
      <c r="O70" s="72"/>
      <c r="P70" s="199">
        <v>20000.0</v>
      </c>
      <c r="Q70" s="71"/>
      <c r="R70" s="200">
        <v>0.0</v>
      </c>
      <c r="S70" s="72"/>
      <c r="T70" s="201" t="s">
        <v>67</v>
      </c>
      <c r="U70" s="72"/>
      <c r="V70" s="202" t="s">
        <v>1888</v>
      </c>
      <c r="W70" s="71"/>
      <c r="X70" s="72"/>
      <c r="Y70" s="202" t="s">
        <v>74</v>
      </c>
      <c r="Z70" s="72"/>
      <c r="AA70" s="178"/>
      <c r="AB70" s="228" t="s">
        <v>2420</v>
      </c>
      <c r="AC70" s="72"/>
      <c r="AD70" s="229">
        <v>46148.88743596065</v>
      </c>
      <c r="AE70" s="72"/>
      <c r="AF70" s="201" t="s">
        <v>2421</v>
      </c>
      <c r="AG70" s="71"/>
      <c r="AH70" s="72"/>
      <c r="AI70" s="201" t="s">
        <v>2079</v>
      </c>
      <c r="AJ70" s="71"/>
      <c r="AK70" s="72"/>
      <c r="AL70" s="201" t="s">
        <v>2422</v>
      </c>
      <c r="AM70" s="72"/>
      <c r="AN70" s="201">
        <v>3.765040426E9</v>
      </c>
      <c r="AO70" s="72"/>
      <c r="AP70" s="145" t="s">
        <v>2309</v>
      </c>
      <c r="AQ70" s="72"/>
      <c r="AR70" s="145" t="s">
        <v>2332</v>
      </c>
      <c r="AS70" s="72"/>
      <c r="AT70" s="146">
        <v>30000.0</v>
      </c>
      <c r="AU70" s="72"/>
      <c r="AV70" s="145" t="s">
        <v>2000</v>
      </c>
      <c r="AW70" s="71"/>
      <c r="AX70" s="72"/>
      <c r="AY70" s="201" t="s">
        <v>2327</v>
      </c>
      <c r="AZ70" s="71"/>
      <c r="BA70" s="72"/>
      <c r="BB70" s="145" t="s">
        <v>1993</v>
      </c>
      <c r="BC70" s="72"/>
      <c r="BD70" s="178"/>
    </row>
    <row r="71" ht="16.5" customHeight="1" outlineLevel="1">
      <c r="A71" s="178"/>
      <c r="B71" s="141" t="s">
        <v>680</v>
      </c>
      <c r="C71" s="142">
        <v>46175.78344375</v>
      </c>
      <c r="D71" s="72"/>
      <c r="E71" s="143" t="s">
        <v>7</v>
      </c>
      <c r="F71" s="71"/>
      <c r="G71" s="143" t="s">
        <v>78</v>
      </c>
      <c r="H71" s="71"/>
      <c r="I71" s="143" t="s">
        <v>681</v>
      </c>
      <c r="J71" s="71"/>
      <c r="K71" s="71"/>
      <c r="L71" s="71"/>
      <c r="M71" s="72"/>
      <c r="N71" s="144" t="s">
        <v>682</v>
      </c>
      <c r="O71" s="72"/>
      <c r="P71" s="199">
        <v>20000.0</v>
      </c>
      <c r="Q71" s="71"/>
      <c r="R71" s="200">
        <v>0.0</v>
      </c>
      <c r="S71" s="72"/>
      <c r="T71" s="201" t="s">
        <v>75</v>
      </c>
      <c r="U71" s="72"/>
      <c r="V71" s="202" t="s">
        <v>1888</v>
      </c>
      <c r="W71" s="71"/>
      <c r="X71" s="72"/>
      <c r="Y71" s="202" t="s">
        <v>74</v>
      </c>
      <c r="Z71" s="72"/>
      <c r="AA71" s="178"/>
      <c r="AB71" s="228" t="s">
        <v>2423</v>
      </c>
      <c r="AC71" s="72"/>
      <c r="AD71" s="229">
        <v>46148.882074189816</v>
      </c>
      <c r="AE71" s="72"/>
      <c r="AF71" s="201" t="s">
        <v>2424</v>
      </c>
      <c r="AG71" s="71"/>
      <c r="AH71" s="72"/>
      <c r="AI71" s="201" t="s">
        <v>2425</v>
      </c>
      <c r="AJ71" s="71"/>
      <c r="AK71" s="72"/>
      <c r="AL71" s="201" t="s">
        <v>1061</v>
      </c>
      <c r="AM71" s="72"/>
      <c r="AN71" s="201">
        <v>3.764290541E9</v>
      </c>
      <c r="AO71" s="72"/>
      <c r="AP71" s="145" t="s">
        <v>2309</v>
      </c>
      <c r="AQ71" s="72"/>
      <c r="AR71" s="145" t="s">
        <v>2332</v>
      </c>
      <c r="AS71" s="72"/>
      <c r="AT71" s="146">
        <v>30000.0</v>
      </c>
      <c r="AU71" s="72"/>
      <c r="AV71" s="145" t="s">
        <v>2000</v>
      </c>
      <c r="AW71" s="71"/>
      <c r="AX71" s="72"/>
      <c r="AY71" s="201" t="s">
        <v>2327</v>
      </c>
      <c r="AZ71" s="71"/>
      <c r="BA71" s="72"/>
      <c r="BB71" s="227">
        <v>46179.0</v>
      </c>
      <c r="BC71" s="72"/>
      <c r="BD71" s="178"/>
    </row>
    <row r="72" ht="16.5" customHeight="1" outlineLevel="1">
      <c r="A72" s="178"/>
      <c r="B72" s="141" t="s">
        <v>689</v>
      </c>
      <c r="C72" s="142">
        <v>46175.71955716435</v>
      </c>
      <c r="D72" s="72"/>
      <c r="E72" s="143" t="s">
        <v>7</v>
      </c>
      <c r="F72" s="71"/>
      <c r="G72" s="143" t="s">
        <v>78</v>
      </c>
      <c r="H72" s="71"/>
      <c r="I72" s="143" t="s">
        <v>690</v>
      </c>
      <c r="J72" s="71"/>
      <c r="K72" s="71"/>
      <c r="L72" s="71"/>
      <c r="M72" s="72"/>
      <c r="N72" s="144" t="s">
        <v>688</v>
      </c>
      <c r="O72" s="72"/>
      <c r="P72" s="199">
        <v>20000.0</v>
      </c>
      <c r="Q72" s="71"/>
      <c r="R72" s="200">
        <v>0.0</v>
      </c>
      <c r="S72" s="72"/>
      <c r="T72" s="201" t="s">
        <v>67</v>
      </c>
      <c r="U72" s="72"/>
      <c r="V72" s="202" t="s">
        <v>1888</v>
      </c>
      <c r="W72" s="71"/>
      <c r="X72" s="72"/>
      <c r="Y72" s="202" t="s">
        <v>74</v>
      </c>
      <c r="Z72" s="72"/>
      <c r="AA72" s="178"/>
      <c r="AB72" s="228" t="s">
        <v>2426</v>
      </c>
      <c r="AC72" s="72"/>
      <c r="AD72" s="229">
        <v>46148.848532731485</v>
      </c>
      <c r="AE72" s="72"/>
      <c r="AF72" s="201" t="s">
        <v>2427</v>
      </c>
      <c r="AG72" s="71"/>
      <c r="AH72" s="72"/>
      <c r="AI72" s="201" t="s">
        <v>2428</v>
      </c>
      <c r="AJ72" s="71"/>
      <c r="AK72" s="72"/>
      <c r="AL72" s="201" t="s">
        <v>963</v>
      </c>
      <c r="AM72" s="72"/>
      <c r="AN72" s="201">
        <v>3.764563173E9</v>
      </c>
      <c r="AO72" s="72"/>
      <c r="AP72" s="145" t="s">
        <v>2309</v>
      </c>
      <c r="AQ72" s="72"/>
      <c r="AR72" s="145" t="s">
        <v>2332</v>
      </c>
      <c r="AS72" s="72"/>
      <c r="AT72" s="146">
        <v>30000.0</v>
      </c>
      <c r="AU72" s="72"/>
      <c r="AV72" s="145" t="s">
        <v>2000</v>
      </c>
      <c r="AW72" s="71"/>
      <c r="AX72" s="72"/>
      <c r="AY72" s="201" t="s">
        <v>2327</v>
      </c>
      <c r="AZ72" s="71"/>
      <c r="BA72" s="72"/>
      <c r="BB72" s="227">
        <v>46186.0</v>
      </c>
      <c r="BC72" s="72"/>
      <c r="BD72" s="178"/>
    </row>
    <row r="73" ht="16.5" customHeight="1" outlineLevel="1">
      <c r="A73" s="178"/>
      <c r="B73" s="141" t="s">
        <v>691</v>
      </c>
      <c r="C73" s="142">
        <v>46175.718394826385</v>
      </c>
      <c r="D73" s="72"/>
      <c r="E73" s="143" t="s">
        <v>7</v>
      </c>
      <c r="F73" s="71"/>
      <c r="G73" s="143" t="s">
        <v>78</v>
      </c>
      <c r="H73" s="71"/>
      <c r="I73" s="143" t="s">
        <v>692</v>
      </c>
      <c r="J73" s="71"/>
      <c r="K73" s="71"/>
      <c r="L73" s="71"/>
      <c r="M73" s="72"/>
      <c r="N73" s="144" t="s">
        <v>693</v>
      </c>
      <c r="O73" s="72"/>
      <c r="P73" s="199">
        <v>20000.0</v>
      </c>
      <c r="Q73" s="71"/>
      <c r="R73" s="200">
        <v>0.0</v>
      </c>
      <c r="S73" s="72"/>
      <c r="T73" s="201" t="s">
        <v>67</v>
      </c>
      <c r="U73" s="72"/>
      <c r="V73" s="202" t="s">
        <v>1888</v>
      </c>
      <c r="W73" s="71"/>
      <c r="X73" s="72"/>
      <c r="Y73" s="202" t="s">
        <v>74</v>
      </c>
      <c r="Z73" s="72"/>
      <c r="AA73" s="178"/>
      <c r="AB73" s="228" t="s">
        <v>2429</v>
      </c>
      <c r="AC73" s="72"/>
      <c r="AD73" s="229">
        <v>46148.43183395833</v>
      </c>
      <c r="AE73" s="72"/>
      <c r="AF73" s="201" t="s">
        <v>2430</v>
      </c>
      <c r="AG73" s="71"/>
      <c r="AH73" s="72"/>
      <c r="AI73" s="201" t="s">
        <v>2431</v>
      </c>
      <c r="AJ73" s="71"/>
      <c r="AK73" s="72"/>
      <c r="AL73" s="201" t="s">
        <v>879</v>
      </c>
      <c r="AM73" s="72"/>
      <c r="AN73" s="201">
        <v>3.76488766E9</v>
      </c>
      <c r="AO73" s="72"/>
      <c r="AP73" s="145" t="s">
        <v>2318</v>
      </c>
      <c r="AQ73" s="72"/>
      <c r="AR73" s="145" t="s">
        <v>2332</v>
      </c>
      <c r="AS73" s="72"/>
      <c r="AT73" s="146">
        <v>15000.0</v>
      </c>
      <c r="AU73" s="72"/>
      <c r="AV73" s="145" t="s">
        <v>2000</v>
      </c>
      <c r="AW73" s="71"/>
      <c r="AX73" s="72"/>
      <c r="AY73" s="201" t="s">
        <v>2326</v>
      </c>
      <c r="AZ73" s="71"/>
      <c r="BA73" s="72"/>
      <c r="BB73" s="227">
        <v>46193.0</v>
      </c>
      <c r="BC73" s="72"/>
      <c r="BD73" s="178"/>
    </row>
    <row r="74" ht="16.5" customHeight="1" outlineLevel="1">
      <c r="A74" s="178"/>
      <c r="B74" s="141" t="s">
        <v>737</v>
      </c>
      <c r="C74" s="142">
        <v>46172.0</v>
      </c>
      <c r="D74" s="72"/>
      <c r="E74" s="143" t="s">
        <v>7</v>
      </c>
      <c r="F74" s="71"/>
      <c r="G74" s="143" t="s">
        <v>138</v>
      </c>
      <c r="H74" s="71"/>
      <c r="I74" s="143" t="s">
        <v>738</v>
      </c>
      <c r="J74" s="71"/>
      <c r="K74" s="71"/>
      <c r="L74" s="71"/>
      <c r="M74" s="72"/>
      <c r="N74" s="144" t="s">
        <v>739</v>
      </c>
      <c r="O74" s="72"/>
      <c r="P74" s="199">
        <v>45000.0</v>
      </c>
      <c r="Q74" s="71"/>
      <c r="R74" s="200">
        <v>0.0</v>
      </c>
      <c r="S74" s="72"/>
      <c r="T74" s="201"/>
      <c r="U74" s="72"/>
      <c r="V74" s="202" t="s">
        <v>1888</v>
      </c>
      <c r="W74" s="71"/>
      <c r="X74" s="72"/>
      <c r="Y74" s="202" t="s">
        <v>597</v>
      </c>
      <c r="Z74" s="72"/>
      <c r="AA74" s="178"/>
      <c r="AB74" s="228" t="s">
        <v>2432</v>
      </c>
      <c r="AC74" s="72"/>
      <c r="AD74" s="229">
        <v>46148.43091484954</v>
      </c>
      <c r="AE74" s="72"/>
      <c r="AF74" s="201" t="s">
        <v>2160</v>
      </c>
      <c r="AG74" s="71"/>
      <c r="AH74" s="72"/>
      <c r="AI74" s="201" t="s">
        <v>2433</v>
      </c>
      <c r="AJ74" s="71"/>
      <c r="AK74" s="72"/>
      <c r="AL74" s="201" t="s">
        <v>2434</v>
      </c>
      <c r="AM74" s="72"/>
      <c r="AN74" s="201">
        <v>3.765306596E9</v>
      </c>
      <c r="AO74" s="72"/>
      <c r="AP74" s="145" t="s">
        <v>2318</v>
      </c>
      <c r="AQ74" s="72"/>
      <c r="AR74" s="145" t="s">
        <v>2332</v>
      </c>
      <c r="AS74" s="72"/>
      <c r="AT74" s="146">
        <v>15000.0</v>
      </c>
      <c r="AU74" s="72"/>
      <c r="AV74" s="145" t="s">
        <v>2000</v>
      </c>
      <c r="AW74" s="71"/>
      <c r="AX74" s="72"/>
      <c r="AY74" s="201" t="s">
        <v>2326</v>
      </c>
      <c r="AZ74" s="71"/>
      <c r="BA74" s="72"/>
      <c r="BB74" s="145" t="s">
        <v>1993</v>
      </c>
      <c r="BC74" s="72"/>
      <c r="BD74" s="178"/>
    </row>
    <row r="75" ht="16.5" customHeight="1" outlineLevel="1">
      <c r="A75" s="178"/>
      <c r="B75" s="141" t="s">
        <v>740</v>
      </c>
      <c r="C75" s="142">
        <v>46172.0</v>
      </c>
      <c r="D75" s="72"/>
      <c r="E75" s="143" t="s">
        <v>7</v>
      </c>
      <c r="F75" s="71"/>
      <c r="G75" s="143" t="s">
        <v>138</v>
      </c>
      <c r="H75" s="71"/>
      <c r="I75" s="143" t="s">
        <v>741</v>
      </c>
      <c r="J75" s="71"/>
      <c r="K75" s="71"/>
      <c r="L75" s="71"/>
      <c r="M75" s="72"/>
      <c r="N75" s="144" t="s">
        <v>217</v>
      </c>
      <c r="O75" s="72"/>
      <c r="P75" s="199">
        <v>25000.0</v>
      </c>
      <c r="Q75" s="71"/>
      <c r="R75" s="200">
        <v>0.0</v>
      </c>
      <c r="S75" s="72"/>
      <c r="T75" s="201" t="s">
        <v>75</v>
      </c>
      <c r="U75" s="72"/>
      <c r="V75" s="202" t="s">
        <v>1888</v>
      </c>
      <c r="W75" s="71"/>
      <c r="X75" s="72"/>
      <c r="Y75" s="202" t="s">
        <v>74</v>
      </c>
      <c r="Z75" s="72"/>
      <c r="AA75" s="178"/>
      <c r="AB75" s="228" t="s">
        <v>2435</v>
      </c>
      <c r="AC75" s="72"/>
      <c r="AD75" s="229">
        <v>46147.85030802083</v>
      </c>
      <c r="AE75" s="72"/>
      <c r="AF75" s="201" t="s">
        <v>2436</v>
      </c>
      <c r="AG75" s="71"/>
      <c r="AH75" s="72"/>
      <c r="AI75" s="201" t="s">
        <v>2044</v>
      </c>
      <c r="AJ75" s="71"/>
      <c r="AK75" s="72"/>
      <c r="AL75" s="201" t="s">
        <v>1115</v>
      </c>
      <c r="AM75" s="72"/>
      <c r="AN75" s="201">
        <v>3.764761894E9</v>
      </c>
      <c r="AO75" s="72"/>
      <c r="AP75" s="145" t="s">
        <v>2289</v>
      </c>
      <c r="AQ75" s="72"/>
      <c r="AR75" s="145" t="s">
        <v>2332</v>
      </c>
      <c r="AS75" s="72"/>
      <c r="AT75" s="146">
        <v>15000.0</v>
      </c>
      <c r="AU75" s="72"/>
      <c r="AV75" s="145" t="s">
        <v>1992</v>
      </c>
      <c r="AW75" s="71"/>
      <c r="AX75" s="72"/>
      <c r="AY75" s="201" t="s">
        <v>2325</v>
      </c>
      <c r="AZ75" s="71"/>
      <c r="BA75" s="72"/>
      <c r="BB75" s="227">
        <v>46178.0</v>
      </c>
      <c r="BC75" s="72"/>
      <c r="BD75" s="178"/>
    </row>
    <row r="76" ht="16.5" customHeight="1" outlineLevel="1">
      <c r="A76" s="178"/>
      <c r="B76" s="141" t="s">
        <v>742</v>
      </c>
      <c r="C76" s="142">
        <v>46172.0</v>
      </c>
      <c r="D76" s="72"/>
      <c r="E76" s="143" t="s">
        <v>7</v>
      </c>
      <c r="F76" s="71"/>
      <c r="G76" s="143" t="s">
        <v>138</v>
      </c>
      <c r="H76" s="71"/>
      <c r="I76" s="143" t="s">
        <v>743</v>
      </c>
      <c r="J76" s="71"/>
      <c r="K76" s="71"/>
      <c r="L76" s="71"/>
      <c r="M76" s="72"/>
      <c r="N76" s="144" t="s">
        <v>744</v>
      </c>
      <c r="O76" s="72"/>
      <c r="P76" s="199">
        <v>10000.0</v>
      </c>
      <c r="Q76" s="71"/>
      <c r="R76" s="200">
        <v>0.0</v>
      </c>
      <c r="S76" s="72"/>
      <c r="T76" s="201" t="s">
        <v>75</v>
      </c>
      <c r="U76" s="72"/>
      <c r="V76" s="202" t="s">
        <v>1888</v>
      </c>
      <c r="W76" s="71"/>
      <c r="X76" s="72"/>
      <c r="Y76" s="202" t="s">
        <v>74</v>
      </c>
      <c r="Z76" s="72"/>
      <c r="AA76" s="178"/>
      <c r="AB76" s="228" t="s">
        <v>2437</v>
      </c>
      <c r="AC76" s="72"/>
      <c r="AD76" s="229">
        <v>46147.84918123843</v>
      </c>
      <c r="AE76" s="72"/>
      <c r="AF76" s="201" t="s">
        <v>2438</v>
      </c>
      <c r="AG76" s="71"/>
      <c r="AH76" s="72"/>
      <c r="AI76" s="201" t="s">
        <v>2439</v>
      </c>
      <c r="AJ76" s="71"/>
      <c r="AK76" s="72"/>
      <c r="AL76" s="201" t="s">
        <v>1118</v>
      </c>
      <c r="AM76" s="72"/>
      <c r="AN76" s="201">
        <v>3.764761894E9</v>
      </c>
      <c r="AO76" s="72"/>
      <c r="AP76" s="145" t="s">
        <v>2289</v>
      </c>
      <c r="AQ76" s="72"/>
      <c r="AR76" s="145" t="s">
        <v>2332</v>
      </c>
      <c r="AS76" s="72"/>
      <c r="AT76" s="146">
        <v>15000.0</v>
      </c>
      <c r="AU76" s="72"/>
      <c r="AV76" s="145" t="s">
        <v>1992</v>
      </c>
      <c r="AW76" s="71"/>
      <c r="AX76" s="72"/>
      <c r="AY76" s="201" t="s">
        <v>2325</v>
      </c>
      <c r="AZ76" s="71"/>
      <c r="BA76" s="72"/>
      <c r="BB76" s="227">
        <v>46178.0</v>
      </c>
      <c r="BC76" s="72"/>
      <c r="BD76" s="178"/>
    </row>
    <row r="77" ht="16.5" customHeight="1" outlineLevel="1">
      <c r="A77" s="178"/>
      <c r="B77" s="141" t="s">
        <v>745</v>
      </c>
      <c r="C77" s="142">
        <v>46172.0</v>
      </c>
      <c r="D77" s="72"/>
      <c r="E77" s="143" t="s">
        <v>70</v>
      </c>
      <c r="F77" s="71"/>
      <c r="G77" s="143" t="s">
        <v>138</v>
      </c>
      <c r="H77" s="71"/>
      <c r="I77" s="143" t="s">
        <v>746</v>
      </c>
      <c r="J77" s="71"/>
      <c r="K77" s="71"/>
      <c r="L77" s="71"/>
      <c r="M77" s="72"/>
      <c r="N77" s="144" t="s">
        <v>747</v>
      </c>
      <c r="O77" s="72"/>
      <c r="P77" s="199">
        <v>0.0</v>
      </c>
      <c r="Q77" s="71"/>
      <c r="R77" s="200">
        <v>0.0</v>
      </c>
      <c r="S77" s="72"/>
      <c r="T77" s="201" t="s">
        <v>75</v>
      </c>
      <c r="U77" s="72"/>
      <c r="V77" s="202" t="s">
        <v>1888</v>
      </c>
      <c r="W77" s="71"/>
      <c r="X77" s="72"/>
      <c r="Y77" s="202" t="s">
        <v>74</v>
      </c>
      <c r="Z77" s="72"/>
      <c r="AA77" s="178"/>
      <c r="AB77" s="228" t="s">
        <v>2440</v>
      </c>
      <c r="AC77" s="72"/>
      <c r="AD77" s="229">
        <v>46147.84841663194</v>
      </c>
      <c r="AE77" s="72"/>
      <c r="AF77" s="201" t="s">
        <v>2441</v>
      </c>
      <c r="AG77" s="71"/>
      <c r="AH77" s="72"/>
      <c r="AI77" s="201" t="s">
        <v>2062</v>
      </c>
      <c r="AJ77" s="71"/>
      <c r="AK77" s="72"/>
      <c r="AL77" s="201" t="s">
        <v>1121</v>
      </c>
      <c r="AM77" s="72"/>
      <c r="AN77" s="201">
        <v>3.757452622E9</v>
      </c>
      <c r="AO77" s="72"/>
      <c r="AP77" s="145" t="s">
        <v>2289</v>
      </c>
      <c r="AQ77" s="72"/>
      <c r="AR77" s="145" t="s">
        <v>2332</v>
      </c>
      <c r="AS77" s="72"/>
      <c r="AT77" s="146">
        <v>20000.0</v>
      </c>
      <c r="AU77" s="72"/>
      <c r="AV77" s="145" t="s">
        <v>1992</v>
      </c>
      <c r="AW77" s="71"/>
      <c r="AX77" s="72"/>
      <c r="AY77" s="201" t="s">
        <v>2325</v>
      </c>
      <c r="AZ77" s="71"/>
      <c r="BA77" s="72"/>
      <c r="BB77" s="227">
        <v>46178.0</v>
      </c>
      <c r="BC77" s="72"/>
      <c r="BD77" s="178"/>
    </row>
    <row r="78" ht="16.5" customHeight="1" outlineLevel="1">
      <c r="A78" s="178"/>
      <c r="B78" s="141" t="s">
        <v>748</v>
      </c>
      <c r="C78" s="142">
        <v>46172.0</v>
      </c>
      <c r="D78" s="72"/>
      <c r="E78" s="143" t="s">
        <v>70</v>
      </c>
      <c r="F78" s="71"/>
      <c r="G78" s="143" t="s">
        <v>138</v>
      </c>
      <c r="H78" s="71"/>
      <c r="I78" s="143" t="s">
        <v>749</v>
      </c>
      <c r="J78" s="71"/>
      <c r="K78" s="71"/>
      <c r="L78" s="71"/>
      <c r="M78" s="72"/>
      <c r="N78" s="144" t="s">
        <v>750</v>
      </c>
      <c r="O78" s="72"/>
      <c r="P78" s="199">
        <v>5000.0</v>
      </c>
      <c r="Q78" s="71"/>
      <c r="R78" s="200">
        <v>0.0</v>
      </c>
      <c r="S78" s="72"/>
      <c r="T78" s="201" t="s">
        <v>67</v>
      </c>
      <c r="U78" s="72"/>
      <c r="V78" s="202" t="s">
        <v>1888</v>
      </c>
      <c r="W78" s="71"/>
      <c r="X78" s="72"/>
      <c r="Y78" s="202" t="s">
        <v>74</v>
      </c>
      <c r="Z78" s="72"/>
      <c r="AA78" s="178"/>
      <c r="AB78" s="228" t="s">
        <v>2442</v>
      </c>
      <c r="AC78" s="72"/>
      <c r="AD78" s="229">
        <v>46147.77876240741</v>
      </c>
      <c r="AE78" s="72"/>
      <c r="AF78" s="201" t="s">
        <v>2043</v>
      </c>
      <c r="AG78" s="71"/>
      <c r="AH78" s="72"/>
      <c r="AI78" s="201" t="s">
        <v>2023</v>
      </c>
      <c r="AJ78" s="71"/>
      <c r="AK78" s="72"/>
      <c r="AL78" s="201" t="s">
        <v>1124</v>
      </c>
      <c r="AM78" s="72"/>
      <c r="AN78" s="201">
        <v>3.764252883E9</v>
      </c>
      <c r="AO78" s="72"/>
      <c r="AP78" s="145" t="s">
        <v>2289</v>
      </c>
      <c r="AQ78" s="72"/>
      <c r="AR78" s="145" t="s">
        <v>2332</v>
      </c>
      <c r="AS78" s="72"/>
      <c r="AT78" s="146">
        <v>20000.0</v>
      </c>
      <c r="AU78" s="72"/>
      <c r="AV78" s="145" t="s">
        <v>1992</v>
      </c>
      <c r="AW78" s="71"/>
      <c r="AX78" s="72"/>
      <c r="AY78" s="201" t="s">
        <v>2325</v>
      </c>
      <c r="AZ78" s="71"/>
      <c r="BA78" s="72"/>
      <c r="BB78" s="227">
        <v>46178.0</v>
      </c>
      <c r="BC78" s="72"/>
      <c r="BD78" s="178"/>
    </row>
    <row r="79" ht="16.5" customHeight="1" outlineLevel="1">
      <c r="A79" s="178"/>
      <c r="B79" s="141" t="s">
        <v>751</v>
      </c>
      <c r="C79" s="142">
        <v>46174.7442680324</v>
      </c>
      <c r="D79" s="72"/>
      <c r="E79" s="143" t="s">
        <v>7</v>
      </c>
      <c r="F79" s="71"/>
      <c r="G79" s="143" t="s">
        <v>78</v>
      </c>
      <c r="H79" s="71"/>
      <c r="I79" s="143" t="s">
        <v>752</v>
      </c>
      <c r="J79" s="71"/>
      <c r="K79" s="71"/>
      <c r="L79" s="71"/>
      <c r="M79" s="72"/>
      <c r="N79" s="144" t="s">
        <v>753</v>
      </c>
      <c r="O79" s="72"/>
      <c r="P79" s="199">
        <v>20000.0</v>
      </c>
      <c r="Q79" s="71"/>
      <c r="R79" s="200">
        <v>0.0</v>
      </c>
      <c r="S79" s="72"/>
      <c r="T79" s="201" t="s">
        <v>67</v>
      </c>
      <c r="U79" s="72"/>
      <c r="V79" s="202" t="s">
        <v>1888</v>
      </c>
      <c r="W79" s="71"/>
      <c r="X79" s="72"/>
      <c r="Y79" s="202" t="s">
        <v>74</v>
      </c>
      <c r="Z79" s="72"/>
      <c r="AA79" s="178"/>
      <c r="AB79" s="228" t="s">
        <v>2443</v>
      </c>
      <c r="AC79" s="72"/>
      <c r="AD79" s="229">
        <v>46147.650417881945</v>
      </c>
      <c r="AE79" s="72"/>
      <c r="AF79" s="201" t="s">
        <v>2444</v>
      </c>
      <c r="AG79" s="71"/>
      <c r="AH79" s="72"/>
      <c r="AI79" s="201" t="s">
        <v>2445</v>
      </c>
      <c r="AJ79" s="71"/>
      <c r="AK79" s="72"/>
      <c r="AL79" s="201" t="s">
        <v>1139</v>
      </c>
      <c r="AM79" s="72"/>
      <c r="AN79" s="201">
        <v>3.764656093E9</v>
      </c>
      <c r="AO79" s="72"/>
      <c r="AP79" s="145" t="s">
        <v>2289</v>
      </c>
      <c r="AQ79" s="72"/>
      <c r="AR79" s="145" t="s">
        <v>2332</v>
      </c>
      <c r="AS79" s="72"/>
      <c r="AT79" s="146">
        <v>15000.0</v>
      </c>
      <c r="AU79" s="72"/>
      <c r="AV79" s="145" t="s">
        <v>1992</v>
      </c>
      <c r="AW79" s="71"/>
      <c r="AX79" s="72"/>
      <c r="AY79" s="201" t="s">
        <v>2325</v>
      </c>
      <c r="AZ79" s="71"/>
      <c r="BA79" s="72"/>
      <c r="BB79" s="227">
        <v>46178.0</v>
      </c>
      <c r="BC79" s="72"/>
      <c r="BD79" s="178"/>
    </row>
    <row r="80" ht="16.5" customHeight="1" outlineLevel="1">
      <c r="A80" s="178"/>
      <c r="B80" s="141" t="s">
        <v>754</v>
      </c>
      <c r="C80" s="142">
        <v>46174.74173693287</v>
      </c>
      <c r="D80" s="72"/>
      <c r="E80" s="143" t="s">
        <v>7</v>
      </c>
      <c r="F80" s="71"/>
      <c r="G80" s="143" t="s">
        <v>78</v>
      </c>
      <c r="H80" s="71"/>
      <c r="I80" s="143" t="s">
        <v>755</v>
      </c>
      <c r="J80" s="71"/>
      <c r="K80" s="71"/>
      <c r="L80" s="71"/>
      <c r="M80" s="72"/>
      <c r="N80" s="144" t="s">
        <v>756</v>
      </c>
      <c r="O80" s="72"/>
      <c r="P80" s="199">
        <v>20000.0</v>
      </c>
      <c r="Q80" s="71"/>
      <c r="R80" s="200">
        <v>0.0</v>
      </c>
      <c r="S80" s="72"/>
      <c r="T80" s="201" t="s">
        <v>67</v>
      </c>
      <c r="U80" s="72"/>
      <c r="V80" s="202" t="s">
        <v>1888</v>
      </c>
      <c r="W80" s="71"/>
      <c r="X80" s="72"/>
      <c r="Y80" s="202" t="s">
        <v>74</v>
      </c>
      <c r="Z80" s="72"/>
      <c r="AA80" s="178"/>
      <c r="AB80" s="228" t="s">
        <v>2446</v>
      </c>
      <c r="AC80" s="72"/>
      <c r="AD80" s="229">
        <v>46147.649666261575</v>
      </c>
      <c r="AE80" s="72"/>
      <c r="AF80" s="201" t="s">
        <v>2157</v>
      </c>
      <c r="AG80" s="71"/>
      <c r="AH80" s="72"/>
      <c r="AI80" s="201" t="s">
        <v>2410</v>
      </c>
      <c r="AJ80" s="71"/>
      <c r="AK80" s="72"/>
      <c r="AL80" s="201" t="s">
        <v>1142</v>
      </c>
      <c r="AM80" s="72"/>
      <c r="AN80" s="201">
        <v>3.764713974E9</v>
      </c>
      <c r="AO80" s="72"/>
      <c r="AP80" s="145" t="s">
        <v>2289</v>
      </c>
      <c r="AQ80" s="72"/>
      <c r="AR80" s="145" t="s">
        <v>2332</v>
      </c>
      <c r="AS80" s="72"/>
      <c r="AT80" s="146">
        <v>15000.0</v>
      </c>
      <c r="AU80" s="72"/>
      <c r="AV80" s="145" t="s">
        <v>1992</v>
      </c>
      <c r="AW80" s="71"/>
      <c r="AX80" s="72"/>
      <c r="AY80" s="201" t="s">
        <v>2325</v>
      </c>
      <c r="AZ80" s="71"/>
      <c r="BA80" s="72"/>
      <c r="BB80" s="227">
        <v>46178.0</v>
      </c>
      <c r="BC80" s="72"/>
      <c r="BD80" s="178"/>
    </row>
    <row r="81" ht="16.5" customHeight="1" outlineLevel="1">
      <c r="A81" s="178"/>
      <c r="B81" s="141" t="s">
        <v>757</v>
      </c>
      <c r="C81" s="142">
        <v>46174.69915438657</v>
      </c>
      <c r="D81" s="72"/>
      <c r="E81" s="143" t="s">
        <v>7</v>
      </c>
      <c r="F81" s="71"/>
      <c r="G81" s="143" t="s">
        <v>78</v>
      </c>
      <c r="H81" s="71"/>
      <c r="I81" s="143" t="s">
        <v>758</v>
      </c>
      <c r="J81" s="71"/>
      <c r="K81" s="71"/>
      <c r="L81" s="71"/>
      <c r="M81" s="72"/>
      <c r="N81" s="144" t="s">
        <v>759</v>
      </c>
      <c r="O81" s="72"/>
      <c r="P81" s="199">
        <v>20000.0</v>
      </c>
      <c r="Q81" s="71"/>
      <c r="R81" s="200">
        <v>0.0</v>
      </c>
      <c r="S81" s="72"/>
      <c r="T81" s="201" t="s">
        <v>67</v>
      </c>
      <c r="U81" s="72"/>
      <c r="V81" s="202" t="s">
        <v>1888</v>
      </c>
      <c r="W81" s="71"/>
      <c r="X81" s="72"/>
      <c r="Y81" s="202" t="s">
        <v>74</v>
      </c>
      <c r="Z81" s="72"/>
      <c r="AA81" s="178"/>
      <c r="AB81" s="228" t="s">
        <v>2447</v>
      </c>
      <c r="AC81" s="72"/>
      <c r="AD81" s="229">
        <v>46147.492924756945</v>
      </c>
      <c r="AE81" s="72"/>
      <c r="AF81" s="201" t="s">
        <v>2037</v>
      </c>
      <c r="AG81" s="71"/>
      <c r="AH81" s="72"/>
      <c r="AI81" s="201" t="s">
        <v>2038</v>
      </c>
      <c r="AJ81" s="71"/>
      <c r="AK81" s="72"/>
      <c r="AL81" s="201" t="s">
        <v>472</v>
      </c>
      <c r="AM81" s="72"/>
      <c r="AN81" s="201">
        <v>3.764660205E9</v>
      </c>
      <c r="AO81" s="72"/>
      <c r="AP81" s="145" t="s">
        <v>2285</v>
      </c>
      <c r="AQ81" s="72"/>
      <c r="AR81" s="145" t="s">
        <v>2332</v>
      </c>
      <c r="AS81" s="72"/>
      <c r="AT81" s="146">
        <v>30000.0</v>
      </c>
      <c r="AU81" s="72"/>
      <c r="AV81" s="145" t="s">
        <v>1931</v>
      </c>
      <c r="AW81" s="71"/>
      <c r="AX81" s="72"/>
      <c r="AY81" s="201" t="s">
        <v>2323</v>
      </c>
      <c r="AZ81" s="71"/>
      <c r="BA81" s="72"/>
      <c r="BB81" s="227">
        <v>46214.0</v>
      </c>
      <c r="BC81" s="72"/>
      <c r="BD81" s="178"/>
    </row>
    <row r="82" ht="16.5" customHeight="1" outlineLevel="1">
      <c r="A82" s="178"/>
      <c r="B82" s="141" t="s">
        <v>784</v>
      </c>
      <c r="C82" s="142">
        <v>46172.0</v>
      </c>
      <c r="D82" s="72"/>
      <c r="E82" s="143" t="s">
        <v>7</v>
      </c>
      <c r="F82" s="71"/>
      <c r="G82" s="143" t="s">
        <v>78</v>
      </c>
      <c r="H82" s="71"/>
      <c r="I82" s="143" t="s">
        <v>785</v>
      </c>
      <c r="J82" s="71"/>
      <c r="K82" s="71"/>
      <c r="L82" s="71"/>
      <c r="M82" s="72"/>
      <c r="N82" s="144" t="s">
        <v>714</v>
      </c>
      <c r="O82" s="72"/>
      <c r="P82" s="199">
        <v>20000.0</v>
      </c>
      <c r="Q82" s="71"/>
      <c r="R82" s="200">
        <v>0.0</v>
      </c>
      <c r="S82" s="72"/>
      <c r="T82" s="201" t="s">
        <v>67</v>
      </c>
      <c r="U82" s="72"/>
      <c r="V82" s="202" t="s">
        <v>1888</v>
      </c>
      <c r="W82" s="71"/>
      <c r="X82" s="72"/>
      <c r="Y82" s="202" t="s">
        <v>74</v>
      </c>
      <c r="Z82" s="72"/>
      <c r="AA82" s="178"/>
      <c r="AB82" s="228" t="s">
        <v>2448</v>
      </c>
      <c r="AC82" s="72"/>
      <c r="AD82" s="229">
        <v>46147.49069643518</v>
      </c>
      <c r="AE82" s="72"/>
      <c r="AF82" s="201" t="s">
        <v>2034</v>
      </c>
      <c r="AG82" s="71"/>
      <c r="AH82" s="72"/>
      <c r="AI82" s="201" t="s">
        <v>2035</v>
      </c>
      <c r="AJ82" s="71"/>
      <c r="AK82" s="72"/>
      <c r="AL82" s="201" t="s">
        <v>376</v>
      </c>
      <c r="AM82" s="72"/>
      <c r="AN82" s="201">
        <v>3.764535654E9</v>
      </c>
      <c r="AO82" s="72"/>
      <c r="AP82" s="145" t="s">
        <v>2285</v>
      </c>
      <c r="AQ82" s="72"/>
      <c r="AR82" s="145" t="s">
        <v>2332</v>
      </c>
      <c r="AS82" s="72"/>
      <c r="AT82" s="146">
        <v>30000.0</v>
      </c>
      <c r="AU82" s="72"/>
      <c r="AV82" s="145" t="s">
        <v>1931</v>
      </c>
      <c r="AW82" s="71"/>
      <c r="AX82" s="72"/>
      <c r="AY82" s="201" t="s">
        <v>2323</v>
      </c>
      <c r="AZ82" s="71"/>
      <c r="BA82" s="72"/>
      <c r="BB82" s="227">
        <v>46220.0</v>
      </c>
      <c r="BC82" s="72"/>
      <c r="BD82" s="178"/>
    </row>
    <row r="83" ht="16.5" customHeight="1" outlineLevel="1">
      <c r="A83" s="178"/>
      <c r="B83" s="141" t="s">
        <v>814</v>
      </c>
      <c r="C83" s="142">
        <v>46169.982931817125</v>
      </c>
      <c r="D83" s="72"/>
      <c r="E83" s="143" t="s">
        <v>7</v>
      </c>
      <c r="F83" s="71"/>
      <c r="G83" s="143" t="s">
        <v>78</v>
      </c>
      <c r="H83" s="71"/>
      <c r="I83" s="143" t="s">
        <v>815</v>
      </c>
      <c r="J83" s="71"/>
      <c r="K83" s="71"/>
      <c r="L83" s="71"/>
      <c r="M83" s="72"/>
      <c r="N83" s="144" t="s">
        <v>573</v>
      </c>
      <c r="O83" s="72"/>
      <c r="P83" s="199">
        <v>20000.0</v>
      </c>
      <c r="Q83" s="71"/>
      <c r="R83" s="200">
        <v>0.0</v>
      </c>
      <c r="S83" s="72"/>
      <c r="T83" s="201" t="s">
        <v>67</v>
      </c>
      <c r="U83" s="72"/>
      <c r="V83" s="202" t="s">
        <v>1888</v>
      </c>
      <c r="W83" s="71"/>
      <c r="X83" s="72"/>
      <c r="Y83" s="202" t="s">
        <v>74</v>
      </c>
      <c r="Z83" s="72"/>
      <c r="AA83" s="178"/>
      <c r="AB83" s="228" t="s">
        <v>2449</v>
      </c>
      <c r="AC83" s="72"/>
      <c r="AD83" s="229">
        <v>46146.89359157407</v>
      </c>
      <c r="AE83" s="72"/>
      <c r="AF83" s="201" t="s">
        <v>2450</v>
      </c>
      <c r="AG83" s="71"/>
      <c r="AH83" s="72"/>
      <c r="AI83" s="201" t="s">
        <v>2451</v>
      </c>
      <c r="AJ83" s="71"/>
      <c r="AK83" s="72"/>
      <c r="AL83" s="201" t="s">
        <v>1064</v>
      </c>
      <c r="AM83" s="72"/>
      <c r="AN83" s="201">
        <v>3.51772549E9</v>
      </c>
      <c r="AO83" s="72"/>
      <c r="AP83" s="145" t="s">
        <v>2309</v>
      </c>
      <c r="AQ83" s="72"/>
      <c r="AR83" s="145" t="s">
        <v>2332</v>
      </c>
      <c r="AS83" s="72"/>
      <c r="AT83" s="146">
        <v>30000.0</v>
      </c>
      <c r="AU83" s="72"/>
      <c r="AV83" s="145" t="s">
        <v>2000</v>
      </c>
      <c r="AW83" s="71"/>
      <c r="AX83" s="72"/>
      <c r="AY83" s="201" t="s">
        <v>2327</v>
      </c>
      <c r="AZ83" s="71"/>
      <c r="BA83" s="72"/>
      <c r="BB83" s="227">
        <v>46179.0</v>
      </c>
      <c r="BC83" s="72"/>
      <c r="BD83" s="178"/>
    </row>
    <row r="84" ht="16.5" customHeight="1" outlineLevel="1">
      <c r="A84" s="178"/>
      <c r="B84" s="141" t="s">
        <v>816</v>
      </c>
      <c r="C84" s="142">
        <v>46169.70968189815</v>
      </c>
      <c r="D84" s="72"/>
      <c r="E84" s="143" t="s">
        <v>7</v>
      </c>
      <c r="F84" s="71"/>
      <c r="G84" s="143" t="s">
        <v>26</v>
      </c>
      <c r="H84" s="71"/>
      <c r="I84" s="143" t="s">
        <v>817</v>
      </c>
      <c r="J84" s="71"/>
      <c r="K84" s="71"/>
      <c r="L84" s="71"/>
      <c r="M84" s="72"/>
      <c r="N84" s="144" t="s">
        <v>818</v>
      </c>
      <c r="O84" s="72"/>
      <c r="P84" s="199">
        <v>45000.0</v>
      </c>
      <c r="Q84" s="71"/>
      <c r="R84" s="200">
        <v>0.0</v>
      </c>
      <c r="S84" s="72"/>
      <c r="T84" s="201" t="s">
        <v>75</v>
      </c>
      <c r="U84" s="72"/>
      <c r="V84" s="202" t="s">
        <v>1888</v>
      </c>
      <c r="W84" s="71"/>
      <c r="X84" s="72"/>
      <c r="Y84" s="202" t="s">
        <v>74</v>
      </c>
      <c r="Z84" s="72"/>
      <c r="AA84" s="178"/>
      <c r="AB84" s="228" t="s">
        <v>2452</v>
      </c>
      <c r="AC84" s="72"/>
      <c r="AD84" s="229">
        <v>46146.89264662037</v>
      </c>
      <c r="AE84" s="72"/>
      <c r="AF84" s="201" t="s">
        <v>2453</v>
      </c>
      <c r="AG84" s="71"/>
      <c r="AH84" s="72"/>
      <c r="AI84" s="201" t="s">
        <v>2454</v>
      </c>
      <c r="AJ84" s="71"/>
      <c r="AK84" s="72"/>
      <c r="AL84" s="201" t="s">
        <v>2455</v>
      </c>
      <c r="AM84" s="72"/>
      <c r="AN84" s="201">
        <v>3.76538323E9</v>
      </c>
      <c r="AO84" s="72"/>
      <c r="AP84" s="145" t="s">
        <v>2309</v>
      </c>
      <c r="AQ84" s="72"/>
      <c r="AR84" s="145" t="s">
        <v>2332</v>
      </c>
      <c r="AS84" s="72"/>
      <c r="AT84" s="146">
        <v>30000.0</v>
      </c>
      <c r="AU84" s="72"/>
      <c r="AV84" s="145" t="s">
        <v>1992</v>
      </c>
      <c r="AW84" s="71"/>
      <c r="AX84" s="72"/>
      <c r="AY84" s="201" t="s">
        <v>2327</v>
      </c>
      <c r="AZ84" s="71"/>
      <c r="BA84" s="72"/>
      <c r="BB84" s="145" t="s">
        <v>1993</v>
      </c>
      <c r="BC84" s="72"/>
      <c r="BD84" s="178"/>
    </row>
    <row r="85" ht="16.5" customHeight="1" outlineLevel="1">
      <c r="A85" s="178"/>
      <c r="B85" s="141" t="s">
        <v>819</v>
      </c>
      <c r="C85" s="142">
        <v>46169.706790868055</v>
      </c>
      <c r="D85" s="72"/>
      <c r="E85" s="143" t="s">
        <v>7</v>
      </c>
      <c r="F85" s="71"/>
      <c r="G85" s="143" t="s">
        <v>78</v>
      </c>
      <c r="H85" s="71"/>
      <c r="I85" s="143" t="s">
        <v>820</v>
      </c>
      <c r="J85" s="71"/>
      <c r="K85" s="71"/>
      <c r="L85" s="71"/>
      <c r="M85" s="72"/>
      <c r="N85" s="144" t="s">
        <v>576</v>
      </c>
      <c r="O85" s="72"/>
      <c r="P85" s="199">
        <v>20000.0</v>
      </c>
      <c r="Q85" s="71"/>
      <c r="R85" s="200">
        <v>0.0</v>
      </c>
      <c r="S85" s="72"/>
      <c r="T85" s="201" t="s">
        <v>67</v>
      </c>
      <c r="U85" s="72"/>
      <c r="V85" s="202" t="s">
        <v>1888</v>
      </c>
      <c r="W85" s="71"/>
      <c r="X85" s="72"/>
      <c r="Y85" s="202" t="s">
        <v>74</v>
      </c>
      <c r="Z85" s="72"/>
      <c r="AA85" s="178"/>
      <c r="AB85" s="228" t="s">
        <v>2456</v>
      </c>
      <c r="AC85" s="72"/>
      <c r="AD85" s="229">
        <v>46146.8877578588</v>
      </c>
      <c r="AE85" s="72"/>
      <c r="AF85" s="201" t="s">
        <v>2457</v>
      </c>
      <c r="AG85" s="71"/>
      <c r="AH85" s="72"/>
      <c r="AI85" s="201" t="s">
        <v>2197</v>
      </c>
      <c r="AJ85" s="71"/>
      <c r="AK85" s="72"/>
      <c r="AL85" s="201" t="s">
        <v>1067</v>
      </c>
      <c r="AM85" s="72"/>
      <c r="AN85" s="201">
        <v>3.76483938E9</v>
      </c>
      <c r="AO85" s="72"/>
      <c r="AP85" s="145" t="s">
        <v>2309</v>
      </c>
      <c r="AQ85" s="72"/>
      <c r="AR85" s="145" t="s">
        <v>2332</v>
      </c>
      <c r="AS85" s="72"/>
      <c r="AT85" s="146">
        <v>30000.0</v>
      </c>
      <c r="AU85" s="72"/>
      <c r="AV85" s="145" t="s">
        <v>2000</v>
      </c>
      <c r="AW85" s="71"/>
      <c r="AX85" s="72"/>
      <c r="AY85" s="201" t="s">
        <v>2327</v>
      </c>
      <c r="AZ85" s="71"/>
      <c r="BA85" s="72"/>
      <c r="BB85" s="227">
        <v>46179.0</v>
      </c>
      <c r="BC85" s="72"/>
      <c r="BD85" s="178"/>
    </row>
    <row r="86" ht="16.5" customHeight="1" outlineLevel="1">
      <c r="A86" s="178"/>
      <c r="B86" s="141" t="s">
        <v>830</v>
      </c>
      <c r="C86" s="142">
        <v>46168.79826519676</v>
      </c>
      <c r="D86" s="72"/>
      <c r="E86" s="143" t="s">
        <v>7</v>
      </c>
      <c r="F86" s="71"/>
      <c r="G86" s="143" t="s">
        <v>78</v>
      </c>
      <c r="H86" s="71"/>
      <c r="I86" s="143" t="s">
        <v>831</v>
      </c>
      <c r="J86" s="71"/>
      <c r="K86" s="71"/>
      <c r="L86" s="71"/>
      <c r="M86" s="72"/>
      <c r="N86" s="144" t="s">
        <v>832</v>
      </c>
      <c r="O86" s="72"/>
      <c r="P86" s="199">
        <v>20000.0</v>
      </c>
      <c r="Q86" s="71"/>
      <c r="R86" s="200">
        <v>0.0</v>
      </c>
      <c r="S86" s="72"/>
      <c r="T86" s="201" t="s">
        <v>75</v>
      </c>
      <c r="U86" s="72"/>
      <c r="V86" s="202" t="s">
        <v>1888</v>
      </c>
      <c r="W86" s="71"/>
      <c r="X86" s="72"/>
      <c r="Y86" s="202" t="s">
        <v>74</v>
      </c>
      <c r="Z86" s="72"/>
      <c r="AA86" s="178"/>
      <c r="AB86" s="228" t="s">
        <v>2458</v>
      </c>
      <c r="AC86" s="72"/>
      <c r="AD86" s="229">
        <v>46146.88634709491</v>
      </c>
      <c r="AE86" s="72"/>
      <c r="AF86" s="201" t="s">
        <v>2459</v>
      </c>
      <c r="AG86" s="71"/>
      <c r="AH86" s="72"/>
      <c r="AI86" s="201" t="s">
        <v>1940</v>
      </c>
      <c r="AJ86" s="71"/>
      <c r="AK86" s="72"/>
      <c r="AL86" s="201" t="s">
        <v>570</v>
      </c>
      <c r="AM86" s="72"/>
      <c r="AN86" s="201">
        <v>3.764598609E9</v>
      </c>
      <c r="AO86" s="72"/>
      <c r="AP86" s="145" t="s">
        <v>2309</v>
      </c>
      <c r="AQ86" s="72"/>
      <c r="AR86" s="145" t="s">
        <v>2332</v>
      </c>
      <c r="AS86" s="72"/>
      <c r="AT86" s="146">
        <v>30000.0</v>
      </c>
      <c r="AU86" s="72"/>
      <c r="AV86" s="145" t="s">
        <v>1931</v>
      </c>
      <c r="AW86" s="71"/>
      <c r="AX86" s="72"/>
      <c r="AY86" s="201" t="s">
        <v>2327</v>
      </c>
      <c r="AZ86" s="71"/>
      <c r="BA86" s="72"/>
      <c r="BB86" s="227">
        <v>46209.0</v>
      </c>
      <c r="BC86" s="72"/>
      <c r="BD86" s="178"/>
    </row>
    <row r="87" ht="16.5" customHeight="1" outlineLevel="1">
      <c r="A87" s="178"/>
      <c r="B87" s="141" t="s">
        <v>877</v>
      </c>
      <c r="C87" s="142">
        <v>46162.99990962963</v>
      </c>
      <c r="D87" s="72"/>
      <c r="E87" s="143" t="s">
        <v>7</v>
      </c>
      <c r="F87" s="71"/>
      <c r="G87" s="143" t="s">
        <v>78</v>
      </c>
      <c r="H87" s="71"/>
      <c r="I87" s="143" t="s">
        <v>878</v>
      </c>
      <c r="J87" s="71"/>
      <c r="K87" s="71"/>
      <c r="L87" s="71"/>
      <c r="M87" s="72"/>
      <c r="N87" s="144" t="s">
        <v>879</v>
      </c>
      <c r="O87" s="72"/>
      <c r="P87" s="199">
        <v>15000.0</v>
      </c>
      <c r="Q87" s="71"/>
      <c r="R87" s="200">
        <v>0.0</v>
      </c>
      <c r="S87" s="72"/>
      <c r="T87" s="201" t="s">
        <v>67</v>
      </c>
      <c r="U87" s="72"/>
      <c r="V87" s="202" t="s">
        <v>1888</v>
      </c>
      <c r="W87" s="71"/>
      <c r="X87" s="72"/>
      <c r="Y87" s="202" t="s">
        <v>74</v>
      </c>
      <c r="Z87" s="72"/>
      <c r="AA87" s="178"/>
      <c r="AB87" s="228" t="s">
        <v>2460</v>
      </c>
      <c r="AC87" s="72"/>
      <c r="AD87" s="229">
        <v>46146.884203090274</v>
      </c>
      <c r="AE87" s="72"/>
      <c r="AF87" s="201" t="s">
        <v>2461</v>
      </c>
      <c r="AG87" s="71"/>
      <c r="AH87" s="72"/>
      <c r="AI87" s="201" t="s">
        <v>2079</v>
      </c>
      <c r="AJ87" s="71"/>
      <c r="AK87" s="72"/>
      <c r="AL87" s="201" t="s">
        <v>2462</v>
      </c>
      <c r="AM87" s="72"/>
      <c r="AN87" s="201">
        <v>3.764246183E9</v>
      </c>
      <c r="AO87" s="72"/>
      <c r="AP87" s="145" t="s">
        <v>2309</v>
      </c>
      <c r="AQ87" s="72"/>
      <c r="AR87" s="145" t="s">
        <v>2332</v>
      </c>
      <c r="AS87" s="72"/>
      <c r="AT87" s="146">
        <v>30000.0</v>
      </c>
      <c r="AU87" s="72"/>
      <c r="AV87" s="145" t="s">
        <v>2000</v>
      </c>
      <c r="AW87" s="71"/>
      <c r="AX87" s="72"/>
      <c r="AY87" s="201" t="s">
        <v>2327</v>
      </c>
      <c r="AZ87" s="71"/>
      <c r="BA87" s="72"/>
      <c r="BB87" s="145" t="s">
        <v>1993</v>
      </c>
      <c r="BC87" s="72"/>
      <c r="BD87" s="178"/>
    </row>
    <row r="88" ht="16.5" customHeight="1" outlineLevel="1">
      <c r="A88" s="178"/>
      <c r="B88" s="141" t="s">
        <v>952</v>
      </c>
      <c r="C88" s="142">
        <v>46156.472026550924</v>
      </c>
      <c r="D88" s="72"/>
      <c r="E88" s="143" t="s">
        <v>70</v>
      </c>
      <c r="F88" s="71"/>
      <c r="G88" s="143" t="s">
        <v>138</v>
      </c>
      <c r="H88" s="71"/>
      <c r="I88" s="143" t="s">
        <v>953</v>
      </c>
      <c r="J88" s="71"/>
      <c r="K88" s="71"/>
      <c r="L88" s="71"/>
      <c r="M88" s="72"/>
      <c r="N88" s="144" t="s">
        <v>222</v>
      </c>
      <c r="O88" s="72"/>
      <c r="P88" s="199">
        <v>60000.0</v>
      </c>
      <c r="Q88" s="71"/>
      <c r="R88" s="200">
        <v>0.0</v>
      </c>
      <c r="S88" s="72"/>
      <c r="T88" s="201" t="s">
        <v>75</v>
      </c>
      <c r="U88" s="72"/>
      <c r="V88" s="202" t="s">
        <v>1888</v>
      </c>
      <c r="W88" s="71"/>
      <c r="X88" s="72"/>
      <c r="Y88" s="202" t="s">
        <v>74</v>
      </c>
      <c r="Z88" s="72"/>
      <c r="AA88" s="178"/>
      <c r="AB88" s="228" t="s">
        <v>2463</v>
      </c>
      <c r="AC88" s="72"/>
      <c r="AD88" s="229">
        <v>46146.883381203705</v>
      </c>
      <c r="AE88" s="72"/>
      <c r="AF88" s="201" t="s">
        <v>2464</v>
      </c>
      <c r="AG88" s="71"/>
      <c r="AH88" s="72"/>
      <c r="AI88" s="201" t="s">
        <v>2465</v>
      </c>
      <c r="AJ88" s="71"/>
      <c r="AK88" s="72"/>
      <c r="AL88" s="201" t="s">
        <v>1029</v>
      </c>
      <c r="AM88" s="72"/>
      <c r="AN88" s="201">
        <v>3.764864622E9</v>
      </c>
      <c r="AO88" s="72"/>
      <c r="AP88" s="145" t="s">
        <v>2309</v>
      </c>
      <c r="AQ88" s="72"/>
      <c r="AR88" s="145" t="s">
        <v>2332</v>
      </c>
      <c r="AS88" s="72"/>
      <c r="AT88" s="146">
        <v>30000.0</v>
      </c>
      <c r="AU88" s="72"/>
      <c r="AV88" s="145" t="s">
        <v>2000</v>
      </c>
      <c r="AW88" s="71"/>
      <c r="AX88" s="72"/>
      <c r="AY88" s="201" t="s">
        <v>2327</v>
      </c>
      <c r="AZ88" s="71"/>
      <c r="BA88" s="72"/>
      <c r="BB88" s="227">
        <v>46181.0</v>
      </c>
      <c r="BC88" s="72"/>
      <c r="BD88" s="178"/>
    </row>
    <row r="89" ht="16.5" customHeight="1" outlineLevel="1">
      <c r="A89" s="178"/>
      <c r="B89" s="141" t="s">
        <v>961</v>
      </c>
      <c r="C89" s="142">
        <v>46155.80008847222</v>
      </c>
      <c r="D89" s="72"/>
      <c r="E89" s="143" t="s">
        <v>7</v>
      </c>
      <c r="F89" s="71"/>
      <c r="G89" s="143" t="s">
        <v>78</v>
      </c>
      <c r="H89" s="71"/>
      <c r="I89" s="143" t="s">
        <v>962</v>
      </c>
      <c r="J89" s="71"/>
      <c r="K89" s="71"/>
      <c r="L89" s="71"/>
      <c r="M89" s="72"/>
      <c r="N89" s="144" t="s">
        <v>963</v>
      </c>
      <c r="O89" s="72"/>
      <c r="P89" s="199">
        <v>30000.0</v>
      </c>
      <c r="Q89" s="71"/>
      <c r="R89" s="200">
        <v>0.0</v>
      </c>
      <c r="S89" s="72"/>
      <c r="T89" s="201" t="s">
        <v>75</v>
      </c>
      <c r="U89" s="72"/>
      <c r="V89" s="202" t="s">
        <v>1888</v>
      </c>
      <c r="W89" s="71"/>
      <c r="X89" s="72"/>
      <c r="Y89" s="202" t="s">
        <v>74</v>
      </c>
      <c r="Z89" s="72"/>
      <c r="AA89" s="178"/>
      <c r="AB89" s="228" t="s">
        <v>2466</v>
      </c>
      <c r="AC89" s="72"/>
      <c r="AD89" s="229">
        <v>46146.81896478009</v>
      </c>
      <c r="AE89" s="72"/>
      <c r="AF89" s="201" t="s">
        <v>2467</v>
      </c>
      <c r="AG89" s="71"/>
      <c r="AH89" s="72"/>
      <c r="AI89" s="201" t="s">
        <v>2468</v>
      </c>
      <c r="AJ89" s="71"/>
      <c r="AK89" s="72"/>
      <c r="AL89" s="201" t="s">
        <v>556</v>
      </c>
      <c r="AM89" s="72"/>
      <c r="AN89" s="201">
        <v>3.764147818E9</v>
      </c>
      <c r="AO89" s="72"/>
      <c r="AP89" s="145" t="s">
        <v>2309</v>
      </c>
      <c r="AQ89" s="72"/>
      <c r="AR89" s="145" t="s">
        <v>2332</v>
      </c>
      <c r="AS89" s="72"/>
      <c r="AT89" s="146">
        <v>30000.0</v>
      </c>
      <c r="AU89" s="72"/>
      <c r="AV89" s="145" t="s">
        <v>1931</v>
      </c>
      <c r="AW89" s="71"/>
      <c r="AX89" s="72"/>
      <c r="AY89" s="201" t="s">
        <v>2327</v>
      </c>
      <c r="AZ89" s="71"/>
      <c r="BA89" s="72"/>
      <c r="BB89" s="227">
        <v>46209.0</v>
      </c>
      <c r="BC89" s="72"/>
      <c r="BD89" s="178"/>
    </row>
    <row r="90" ht="16.5" customHeight="1" outlineLevel="1">
      <c r="A90" s="178"/>
      <c r="B90" s="141" t="s">
        <v>985</v>
      </c>
      <c r="C90" s="142">
        <v>46154.78233934028</v>
      </c>
      <c r="D90" s="72"/>
      <c r="E90" s="143" t="s">
        <v>7</v>
      </c>
      <c r="F90" s="71"/>
      <c r="G90" s="143" t="s">
        <v>78</v>
      </c>
      <c r="H90" s="71"/>
      <c r="I90" s="143" t="s">
        <v>986</v>
      </c>
      <c r="J90" s="71"/>
      <c r="K90" s="71"/>
      <c r="L90" s="71"/>
      <c r="M90" s="72"/>
      <c r="N90" s="144" t="s">
        <v>984</v>
      </c>
      <c r="O90" s="72"/>
      <c r="P90" s="199">
        <v>20000.0</v>
      </c>
      <c r="Q90" s="71"/>
      <c r="R90" s="200">
        <v>0.0</v>
      </c>
      <c r="S90" s="72"/>
      <c r="T90" s="201" t="s">
        <v>67</v>
      </c>
      <c r="U90" s="72"/>
      <c r="V90" s="202" t="s">
        <v>1888</v>
      </c>
      <c r="W90" s="71"/>
      <c r="X90" s="72"/>
      <c r="Y90" s="202" t="s">
        <v>74</v>
      </c>
      <c r="Z90" s="72"/>
      <c r="AA90" s="178"/>
      <c r="AB90" s="228" t="s">
        <v>2469</v>
      </c>
      <c r="AC90" s="72"/>
      <c r="AD90" s="229">
        <v>46146.46270805555</v>
      </c>
      <c r="AE90" s="72"/>
      <c r="AF90" s="201" t="s">
        <v>2470</v>
      </c>
      <c r="AG90" s="71"/>
      <c r="AH90" s="72"/>
      <c r="AI90" s="201" t="s">
        <v>2471</v>
      </c>
      <c r="AJ90" s="71"/>
      <c r="AK90" s="72"/>
      <c r="AL90" s="201" t="s">
        <v>2472</v>
      </c>
      <c r="AM90" s="72"/>
      <c r="AN90" s="201">
        <v>3.764565529E9</v>
      </c>
      <c r="AO90" s="72"/>
      <c r="AP90" s="145" t="s">
        <v>2318</v>
      </c>
      <c r="AQ90" s="72"/>
      <c r="AR90" s="145" t="s">
        <v>2332</v>
      </c>
      <c r="AS90" s="72"/>
      <c r="AT90" s="146">
        <v>20000.0</v>
      </c>
      <c r="AU90" s="72"/>
      <c r="AV90" s="145" t="s">
        <v>1992</v>
      </c>
      <c r="AW90" s="71"/>
      <c r="AX90" s="72"/>
      <c r="AY90" s="201" t="s">
        <v>2326</v>
      </c>
      <c r="AZ90" s="71"/>
      <c r="BA90" s="72"/>
      <c r="BB90" s="145" t="s">
        <v>1993</v>
      </c>
      <c r="BC90" s="72"/>
      <c r="BD90" s="178"/>
    </row>
    <row r="91" ht="16.5" customHeight="1" outlineLevel="1">
      <c r="A91" s="178"/>
      <c r="B91" s="141" t="s">
        <v>996</v>
      </c>
      <c r="C91" s="142">
        <v>46154.60359428241</v>
      </c>
      <c r="D91" s="72"/>
      <c r="E91" s="143" t="s">
        <v>7</v>
      </c>
      <c r="F91" s="71"/>
      <c r="G91" s="143" t="s">
        <v>78</v>
      </c>
      <c r="H91" s="71"/>
      <c r="I91" s="143" t="s">
        <v>997</v>
      </c>
      <c r="J91" s="71"/>
      <c r="K91" s="71"/>
      <c r="L91" s="71"/>
      <c r="M91" s="72"/>
      <c r="N91" s="144" t="s">
        <v>998</v>
      </c>
      <c r="O91" s="72"/>
      <c r="P91" s="199">
        <v>20000.0</v>
      </c>
      <c r="Q91" s="71"/>
      <c r="R91" s="200">
        <v>0.0</v>
      </c>
      <c r="S91" s="72"/>
      <c r="T91" s="201" t="s">
        <v>67</v>
      </c>
      <c r="U91" s="72"/>
      <c r="V91" s="202" t="s">
        <v>1888</v>
      </c>
      <c r="W91" s="71"/>
      <c r="X91" s="72"/>
      <c r="Y91" s="202" t="s">
        <v>74</v>
      </c>
      <c r="Z91" s="72"/>
      <c r="AA91" s="178"/>
      <c r="AB91" s="228" t="s">
        <v>2473</v>
      </c>
      <c r="AC91" s="72"/>
      <c r="AD91" s="229">
        <v>46142.77082253472</v>
      </c>
      <c r="AE91" s="72"/>
      <c r="AF91" s="201" t="s">
        <v>2474</v>
      </c>
      <c r="AG91" s="71"/>
      <c r="AH91" s="72"/>
      <c r="AI91" s="201" t="s">
        <v>1971</v>
      </c>
      <c r="AJ91" s="71"/>
      <c r="AK91" s="72"/>
      <c r="AL91" s="201" t="s">
        <v>679</v>
      </c>
      <c r="AM91" s="72"/>
      <c r="AN91" s="201">
        <v>3.764858773E9</v>
      </c>
      <c r="AO91" s="72"/>
      <c r="AP91" s="145" t="s">
        <v>2299</v>
      </c>
      <c r="AQ91" s="72"/>
      <c r="AR91" s="145" t="s">
        <v>2332</v>
      </c>
      <c r="AS91" s="72"/>
      <c r="AT91" s="146">
        <v>20000.0</v>
      </c>
      <c r="AU91" s="72"/>
      <c r="AV91" s="145" t="s">
        <v>1931</v>
      </c>
      <c r="AW91" s="71"/>
      <c r="AX91" s="72"/>
      <c r="AY91" s="201" t="s">
        <v>2317</v>
      </c>
      <c r="AZ91" s="71"/>
      <c r="BA91" s="72"/>
      <c r="BB91" s="227">
        <v>46206.0</v>
      </c>
      <c r="BC91" s="72"/>
      <c r="BD91" s="178"/>
    </row>
    <row r="92" ht="16.5" customHeight="1" outlineLevel="1">
      <c r="A92" s="178"/>
      <c r="B92" s="141" t="s">
        <v>999</v>
      </c>
      <c r="C92" s="142">
        <v>46154.59533700232</v>
      </c>
      <c r="D92" s="72"/>
      <c r="E92" s="143" t="s">
        <v>7</v>
      </c>
      <c r="F92" s="71"/>
      <c r="G92" s="143" t="s">
        <v>78</v>
      </c>
      <c r="H92" s="71"/>
      <c r="I92" s="143" t="s">
        <v>1000</v>
      </c>
      <c r="J92" s="71"/>
      <c r="K92" s="71"/>
      <c r="L92" s="71"/>
      <c r="M92" s="72"/>
      <c r="N92" s="144" t="s">
        <v>1001</v>
      </c>
      <c r="O92" s="72"/>
      <c r="P92" s="199">
        <v>20000.0</v>
      </c>
      <c r="Q92" s="71"/>
      <c r="R92" s="200">
        <v>0.0</v>
      </c>
      <c r="S92" s="72"/>
      <c r="T92" s="201" t="s">
        <v>67</v>
      </c>
      <c r="U92" s="72"/>
      <c r="V92" s="202" t="s">
        <v>1888</v>
      </c>
      <c r="W92" s="71"/>
      <c r="X92" s="72"/>
      <c r="Y92" s="202" t="s">
        <v>74</v>
      </c>
      <c r="Z92" s="72"/>
      <c r="AA92" s="178"/>
      <c r="AB92" s="228" t="s">
        <v>2475</v>
      </c>
      <c r="AC92" s="72"/>
      <c r="AD92" s="229">
        <v>46140.654015127315</v>
      </c>
      <c r="AE92" s="72"/>
      <c r="AF92" s="201" t="s">
        <v>2476</v>
      </c>
      <c r="AG92" s="71"/>
      <c r="AH92" s="72"/>
      <c r="AI92" s="201" t="s">
        <v>1990</v>
      </c>
      <c r="AJ92" s="71"/>
      <c r="AK92" s="72"/>
      <c r="AL92" s="201" t="s">
        <v>603</v>
      </c>
      <c r="AM92" s="72"/>
      <c r="AN92" s="201">
        <v>3.764827467E9</v>
      </c>
      <c r="AO92" s="72"/>
      <c r="AP92" s="145" t="s">
        <v>2477</v>
      </c>
      <c r="AQ92" s="72"/>
      <c r="AR92" s="145" t="s">
        <v>2332</v>
      </c>
      <c r="AS92" s="72"/>
      <c r="AT92" s="146">
        <v>20000.0</v>
      </c>
      <c r="AU92" s="72"/>
      <c r="AV92" s="145" t="s">
        <v>1992</v>
      </c>
      <c r="AW92" s="71"/>
      <c r="AX92" s="72"/>
      <c r="AY92" s="201" t="s">
        <v>2478</v>
      </c>
      <c r="AZ92" s="71"/>
      <c r="BA92" s="72"/>
      <c r="BB92" s="145" t="s">
        <v>1993</v>
      </c>
      <c r="BC92" s="72"/>
      <c r="BD92" s="178"/>
    </row>
    <row r="93" ht="16.5" customHeight="1" outlineLevel="1">
      <c r="A93" s="178"/>
      <c r="B93" s="141" t="s">
        <v>1012</v>
      </c>
      <c r="C93" s="142">
        <v>46153.75315361111</v>
      </c>
      <c r="D93" s="72"/>
      <c r="E93" s="143" t="s">
        <v>7</v>
      </c>
      <c r="F93" s="71"/>
      <c r="G93" s="143" t="s">
        <v>78</v>
      </c>
      <c r="H93" s="71"/>
      <c r="I93" s="143" t="s">
        <v>644</v>
      </c>
      <c r="J93" s="71"/>
      <c r="K93" s="71"/>
      <c r="L93" s="71"/>
      <c r="M93" s="72"/>
      <c r="N93" s="144" t="s">
        <v>645</v>
      </c>
      <c r="O93" s="72"/>
      <c r="P93" s="199">
        <v>20000.0</v>
      </c>
      <c r="Q93" s="71"/>
      <c r="R93" s="200">
        <v>0.0</v>
      </c>
      <c r="S93" s="72"/>
      <c r="T93" s="201" t="s">
        <v>67</v>
      </c>
      <c r="U93" s="72"/>
      <c r="V93" s="202" t="s">
        <v>1888</v>
      </c>
      <c r="W93" s="71"/>
      <c r="X93" s="72"/>
      <c r="Y93" s="202" t="s">
        <v>74</v>
      </c>
      <c r="Z93" s="72"/>
      <c r="AA93" s="178"/>
      <c r="AB93" s="228" t="s">
        <v>2479</v>
      </c>
      <c r="AC93" s="72"/>
      <c r="AD93" s="229">
        <v>46132.0</v>
      </c>
      <c r="AE93" s="72"/>
      <c r="AF93" s="201" t="s">
        <v>2480</v>
      </c>
      <c r="AG93" s="71"/>
      <c r="AH93" s="72"/>
      <c r="AI93" s="201" t="s">
        <v>2082</v>
      </c>
      <c r="AJ93" s="71"/>
      <c r="AK93" s="72"/>
      <c r="AL93" s="201" t="s">
        <v>753</v>
      </c>
      <c r="AM93" s="72"/>
      <c r="AN93" s="201">
        <v>3.764739616E9</v>
      </c>
      <c r="AO93" s="72"/>
      <c r="AP93" s="145" t="s">
        <v>2296</v>
      </c>
      <c r="AQ93" s="72"/>
      <c r="AR93" s="145" t="s">
        <v>2332</v>
      </c>
      <c r="AS93" s="72"/>
      <c r="AT93" s="146">
        <v>20000.0</v>
      </c>
      <c r="AU93" s="72"/>
      <c r="AV93" s="145" t="s">
        <v>2000</v>
      </c>
      <c r="AW93" s="71"/>
      <c r="AX93" s="72"/>
      <c r="AY93" s="201" t="s">
        <v>2312</v>
      </c>
      <c r="AZ93" s="71"/>
      <c r="BA93" s="72"/>
      <c r="BB93" s="227">
        <v>46205.0</v>
      </c>
      <c r="BC93" s="72"/>
      <c r="BD93" s="178"/>
    </row>
    <row r="94" ht="16.5" customHeight="1" outlineLevel="1">
      <c r="A94" s="178"/>
      <c r="B94" s="141" t="s">
        <v>1027</v>
      </c>
      <c r="C94" s="142">
        <v>46150.79903364583</v>
      </c>
      <c r="D94" s="72"/>
      <c r="E94" s="143" t="s">
        <v>7</v>
      </c>
      <c r="F94" s="71"/>
      <c r="G94" s="143" t="s">
        <v>78</v>
      </c>
      <c r="H94" s="71"/>
      <c r="I94" s="143" t="s">
        <v>1028</v>
      </c>
      <c r="J94" s="71"/>
      <c r="K94" s="71"/>
      <c r="L94" s="71"/>
      <c r="M94" s="72"/>
      <c r="N94" s="144" t="s">
        <v>1029</v>
      </c>
      <c r="O94" s="72"/>
      <c r="P94" s="199">
        <v>30000.0</v>
      </c>
      <c r="Q94" s="71"/>
      <c r="R94" s="200">
        <v>0.0</v>
      </c>
      <c r="S94" s="72"/>
      <c r="T94" s="201" t="s">
        <v>75</v>
      </c>
      <c r="U94" s="72"/>
      <c r="V94" s="202" t="s">
        <v>1888</v>
      </c>
      <c r="W94" s="71"/>
      <c r="X94" s="72"/>
      <c r="Y94" s="202" t="s">
        <v>74</v>
      </c>
      <c r="Z94" s="72"/>
      <c r="AA94" s="178"/>
      <c r="AB94" s="228" t="s">
        <v>2481</v>
      </c>
      <c r="AC94" s="72"/>
      <c r="AD94" s="229">
        <v>46132.0</v>
      </c>
      <c r="AE94" s="72"/>
      <c r="AF94" s="201" t="s">
        <v>42</v>
      </c>
      <c r="AG94" s="71"/>
      <c r="AH94" s="72"/>
      <c r="AI94" s="201" t="s">
        <v>2082</v>
      </c>
      <c r="AJ94" s="71"/>
      <c r="AK94" s="72"/>
      <c r="AL94" s="201" t="s">
        <v>756</v>
      </c>
      <c r="AM94" s="72"/>
      <c r="AN94" s="201">
        <v>3.764739616E9</v>
      </c>
      <c r="AO94" s="72"/>
      <c r="AP94" s="145" t="s">
        <v>2296</v>
      </c>
      <c r="AQ94" s="72"/>
      <c r="AR94" s="145" t="s">
        <v>2332</v>
      </c>
      <c r="AS94" s="72"/>
      <c r="AT94" s="146">
        <v>20000.0</v>
      </c>
      <c r="AU94" s="72"/>
      <c r="AV94" s="145" t="s">
        <v>2000</v>
      </c>
      <c r="AW94" s="71"/>
      <c r="AX94" s="72"/>
      <c r="AY94" s="201" t="s">
        <v>2312</v>
      </c>
      <c r="AZ94" s="71"/>
      <c r="BA94" s="72"/>
      <c r="BB94" s="227">
        <v>46205.0</v>
      </c>
      <c r="BC94" s="72"/>
      <c r="BD94" s="178"/>
    </row>
    <row r="95" ht="16.5" customHeight="1" outlineLevel="1">
      <c r="A95" s="178"/>
      <c r="B95" s="141" t="s">
        <v>1030</v>
      </c>
      <c r="C95" s="142">
        <v>46150.38667893519</v>
      </c>
      <c r="D95" s="72"/>
      <c r="E95" s="143" t="s">
        <v>7</v>
      </c>
      <c r="F95" s="71"/>
      <c r="G95" s="143" t="s">
        <v>78</v>
      </c>
      <c r="H95" s="71"/>
      <c r="I95" s="143" t="s">
        <v>1031</v>
      </c>
      <c r="J95" s="71"/>
      <c r="K95" s="71"/>
      <c r="L95" s="71"/>
      <c r="M95" s="72"/>
      <c r="N95" s="144" t="s">
        <v>376</v>
      </c>
      <c r="O95" s="72"/>
      <c r="P95" s="199">
        <v>20000.0</v>
      </c>
      <c r="Q95" s="71"/>
      <c r="R95" s="200">
        <v>0.0</v>
      </c>
      <c r="S95" s="72"/>
      <c r="T95" s="201" t="s">
        <v>75</v>
      </c>
      <c r="U95" s="72"/>
      <c r="V95" s="202" t="s">
        <v>1888</v>
      </c>
      <c r="W95" s="71"/>
      <c r="X95" s="72"/>
      <c r="Y95" s="202" t="s">
        <v>74</v>
      </c>
      <c r="Z95" s="72"/>
      <c r="AA95" s="178"/>
      <c r="AB95" s="228" t="s">
        <v>2482</v>
      </c>
      <c r="AC95" s="72"/>
      <c r="AD95" s="229">
        <v>46132.0</v>
      </c>
      <c r="AE95" s="72"/>
      <c r="AF95" s="201" t="s">
        <v>2483</v>
      </c>
      <c r="AG95" s="71"/>
      <c r="AH95" s="72"/>
      <c r="AI95" s="201" t="s">
        <v>2484</v>
      </c>
      <c r="AJ95" s="71"/>
      <c r="AK95" s="72"/>
      <c r="AL95" s="201" t="s">
        <v>576</v>
      </c>
      <c r="AM95" s="72"/>
      <c r="AN95" s="201">
        <v>3.764210489E9</v>
      </c>
      <c r="AO95" s="72"/>
      <c r="AP95" s="145" t="s">
        <v>2296</v>
      </c>
      <c r="AQ95" s="72"/>
      <c r="AR95" s="145" t="s">
        <v>2332</v>
      </c>
      <c r="AS95" s="72"/>
      <c r="AT95" s="146">
        <v>20000.0</v>
      </c>
      <c r="AU95" s="72"/>
      <c r="AV95" s="145" t="s">
        <v>1931</v>
      </c>
      <c r="AW95" s="71"/>
      <c r="AX95" s="72"/>
      <c r="AY95" s="201" t="s">
        <v>2312</v>
      </c>
      <c r="AZ95" s="71"/>
      <c r="BA95" s="72"/>
      <c r="BB95" s="227">
        <v>46209.0</v>
      </c>
      <c r="BC95" s="72"/>
      <c r="BD95" s="178"/>
    </row>
    <row r="96" ht="16.5" customHeight="1" outlineLevel="1">
      <c r="A96" s="178"/>
      <c r="B96" s="141" t="s">
        <v>1059</v>
      </c>
      <c r="C96" s="142">
        <v>46148.88907701389</v>
      </c>
      <c r="D96" s="72"/>
      <c r="E96" s="143" t="s">
        <v>7</v>
      </c>
      <c r="F96" s="71"/>
      <c r="G96" s="143" t="s">
        <v>78</v>
      </c>
      <c r="H96" s="71"/>
      <c r="I96" s="143" t="s">
        <v>1060</v>
      </c>
      <c r="J96" s="71"/>
      <c r="K96" s="71"/>
      <c r="L96" s="71"/>
      <c r="M96" s="72"/>
      <c r="N96" s="144" t="s">
        <v>1061</v>
      </c>
      <c r="O96" s="72"/>
      <c r="P96" s="199">
        <v>0.0</v>
      </c>
      <c r="Q96" s="71"/>
      <c r="R96" s="200">
        <v>0.0</v>
      </c>
      <c r="S96" s="72"/>
      <c r="T96" s="201" t="s">
        <v>67</v>
      </c>
      <c r="U96" s="72"/>
      <c r="V96" s="202" t="s">
        <v>1888</v>
      </c>
      <c r="W96" s="71"/>
      <c r="X96" s="72"/>
      <c r="Y96" s="202" t="s">
        <v>74</v>
      </c>
      <c r="Z96" s="72"/>
      <c r="AA96" s="178"/>
      <c r="AB96" s="228" t="s">
        <v>2485</v>
      </c>
      <c r="AC96" s="72"/>
      <c r="AD96" s="229">
        <v>46128.0</v>
      </c>
      <c r="AE96" s="72"/>
      <c r="AF96" s="201" t="s">
        <v>2486</v>
      </c>
      <c r="AG96" s="71"/>
      <c r="AH96" s="72"/>
      <c r="AI96" s="201" t="s">
        <v>1971</v>
      </c>
      <c r="AJ96" s="71"/>
      <c r="AK96" s="72"/>
      <c r="AL96" s="201" t="s">
        <v>2487</v>
      </c>
      <c r="AM96" s="72"/>
      <c r="AN96" s="201">
        <v>3.764128139E9</v>
      </c>
      <c r="AO96" s="72"/>
      <c r="AP96" s="145" t="s">
        <v>2477</v>
      </c>
      <c r="AQ96" s="72"/>
      <c r="AR96" s="145" t="s">
        <v>2332</v>
      </c>
      <c r="AS96" s="72"/>
      <c r="AT96" s="146">
        <v>20000.0</v>
      </c>
      <c r="AU96" s="72"/>
      <c r="AV96" s="145" t="s">
        <v>1992</v>
      </c>
      <c r="AW96" s="71"/>
      <c r="AX96" s="72"/>
      <c r="AY96" s="201" t="s">
        <v>2478</v>
      </c>
      <c r="AZ96" s="71"/>
      <c r="BA96" s="72"/>
      <c r="BB96" s="145" t="s">
        <v>1993</v>
      </c>
      <c r="BC96" s="72"/>
      <c r="BD96" s="178"/>
    </row>
    <row r="97" ht="16.5" customHeight="1" outlineLevel="1">
      <c r="A97" s="178"/>
      <c r="B97" s="141" t="s">
        <v>1062</v>
      </c>
      <c r="C97" s="142">
        <v>46148.88630275463</v>
      </c>
      <c r="D97" s="72"/>
      <c r="E97" s="143" t="s">
        <v>7</v>
      </c>
      <c r="F97" s="71"/>
      <c r="G97" s="143" t="s">
        <v>78</v>
      </c>
      <c r="H97" s="71"/>
      <c r="I97" s="143" t="s">
        <v>1063</v>
      </c>
      <c r="J97" s="71"/>
      <c r="K97" s="71"/>
      <c r="L97" s="71"/>
      <c r="M97" s="72"/>
      <c r="N97" s="144" t="s">
        <v>1064</v>
      </c>
      <c r="O97" s="72"/>
      <c r="P97" s="199">
        <v>30000.0</v>
      </c>
      <c r="Q97" s="71"/>
      <c r="R97" s="200">
        <v>0.0</v>
      </c>
      <c r="S97" s="72"/>
      <c r="T97" s="201" t="s">
        <v>75</v>
      </c>
      <c r="U97" s="72"/>
      <c r="V97" s="202" t="s">
        <v>1888</v>
      </c>
      <c r="W97" s="71"/>
      <c r="X97" s="72"/>
      <c r="Y97" s="202" t="s">
        <v>74</v>
      </c>
      <c r="Z97" s="72"/>
      <c r="AA97" s="178"/>
      <c r="AB97" s="228" t="s">
        <v>2488</v>
      </c>
      <c r="AC97" s="72"/>
      <c r="AD97" s="229">
        <v>46126.0</v>
      </c>
      <c r="AE97" s="72"/>
      <c r="AF97" s="201" t="s">
        <v>2489</v>
      </c>
      <c r="AG97" s="71"/>
      <c r="AH97" s="72"/>
      <c r="AI97" s="201" t="s">
        <v>2206</v>
      </c>
      <c r="AJ97" s="71"/>
      <c r="AK97" s="72"/>
      <c r="AL97" s="201" t="s">
        <v>586</v>
      </c>
      <c r="AM97" s="72"/>
      <c r="AN97" s="201">
        <v>3.764354529E9</v>
      </c>
      <c r="AO97" s="72"/>
      <c r="AP97" s="145" t="s">
        <v>2299</v>
      </c>
      <c r="AQ97" s="72"/>
      <c r="AR97" s="145" t="s">
        <v>2332</v>
      </c>
      <c r="AS97" s="72"/>
      <c r="AT97" s="146">
        <v>20000.0</v>
      </c>
      <c r="AU97" s="72"/>
      <c r="AV97" s="145" t="s">
        <v>1931</v>
      </c>
      <c r="AW97" s="71"/>
      <c r="AX97" s="72"/>
      <c r="AY97" s="201" t="s">
        <v>2317</v>
      </c>
      <c r="AZ97" s="71"/>
      <c r="BA97" s="72"/>
      <c r="BB97" s="227">
        <v>46208.0</v>
      </c>
      <c r="BC97" s="72"/>
      <c r="BD97" s="178"/>
    </row>
    <row r="98" ht="16.5" customHeight="1" outlineLevel="1">
      <c r="A98" s="178"/>
      <c r="B98" s="141" t="s">
        <v>1065</v>
      </c>
      <c r="C98" s="142">
        <v>46148.88546949074</v>
      </c>
      <c r="D98" s="72"/>
      <c r="E98" s="143" t="s">
        <v>7</v>
      </c>
      <c r="F98" s="71"/>
      <c r="G98" s="143" t="s">
        <v>78</v>
      </c>
      <c r="H98" s="71"/>
      <c r="I98" s="143" t="s">
        <v>1066</v>
      </c>
      <c r="J98" s="71"/>
      <c r="K98" s="71"/>
      <c r="L98" s="71"/>
      <c r="M98" s="72"/>
      <c r="N98" s="144" t="s">
        <v>1067</v>
      </c>
      <c r="O98" s="72"/>
      <c r="P98" s="199">
        <v>30000.0</v>
      </c>
      <c r="Q98" s="71"/>
      <c r="R98" s="200">
        <v>0.0</v>
      </c>
      <c r="S98" s="72"/>
      <c r="T98" s="201" t="s">
        <v>75</v>
      </c>
      <c r="U98" s="72"/>
      <c r="V98" s="202" t="s">
        <v>1888</v>
      </c>
      <c r="W98" s="71"/>
      <c r="X98" s="72"/>
      <c r="Y98" s="202" t="s">
        <v>74</v>
      </c>
      <c r="Z98" s="72"/>
      <c r="AA98" s="178"/>
      <c r="AB98" s="228" t="s">
        <v>2490</v>
      </c>
      <c r="AC98" s="72"/>
      <c r="AD98" s="229">
        <v>46126.0</v>
      </c>
      <c r="AE98" s="72"/>
      <c r="AF98" s="201" t="s">
        <v>1925</v>
      </c>
      <c r="AG98" s="71"/>
      <c r="AH98" s="72"/>
      <c r="AI98" s="201" t="s">
        <v>2267</v>
      </c>
      <c r="AJ98" s="71"/>
      <c r="AK98" s="72"/>
      <c r="AL98" s="201" t="s">
        <v>1284</v>
      </c>
      <c r="AM98" s="72"/>
      <c r="AN98" s="201">
        <v>3.765255556E9</v>
      </c>
      <c r="AO98" s="72"/>
      <c r="AP98" s="145" t="s">
        <v>2299</v>
      </c>
      <c r="AQ98" s="72"/>
      <c r="AR98" s="145" t="s">
        <v>2332</v>
      </c>
      <c r="AS98" s="72"/>
      <c r="AT98" s="146">
        <v>20000.0</v>
      </c>
      <c r="AU98" s="72"/>
      <c r="AV98" s="145" t="s">
        <v>1992</v>
      </c>
      <c r="AW98" s="71"/>
      <c r="AX98" s="72"/>
      <c r="AY98" s="201" t="s">
        <v>2317</v>
      </c>
      <c r="AZ98" s="71"/>
      <c r="BA98" s="72"/>
      <c r="BB98" s="227">
        <v>46171.0</v>
      </c>
      <c r="BC98" s="72"/>
      <c r="BD98" s="178"/>
    </row>
    <row r="99" ht="16.5" customHeight="1" outlineLevel="1">
      <c r="A99" s="178"/>
      <c r="B99" s="141" t="s">
        <v>1068</v>
      </c>
      <c r="C99" s="142">
        <v>46148.88265143518</v>
      </c>
      <c r="D99" s="72"/>
      <c r="E99" s="143" t="s">
        <v>7</v>
      </c>
      <c r="F99" s="71"/>
      <c r="G99" s="143" t="s">
        <v>78</v>
      </c>
      <c r="H99" s="71"/>
      <c r="I99" s="143" t="s">
        <v>1069</v>
      </c>
      <c r="J99" s="71"/>
      <c r="K99" s="71"/>
      <c r="L99" s="71"/>
      <c r="M99" s="72"/>
      <c r="N99" s="144" t="s">
        <v>1061</v>
      </c>
      <c r="O99" s="72"/>
      <c r="P99" s="199">
        <v>30000.0</v>
      </c>
      <c r="Q99" s="71"/>
      <c r="R99" s="200">
        <v>0.0</v>
      </c>
      <c r="S99" s="72"/>
      <c r="T99" s="201" t="s">
        <v>75</v>
      </c>
      <c r="U99" s="72"/>
      <c r="V99" s="202" t="s">
        <v>1888</v>
      </c>
      <c r="W99" s="71"/>
      <c r="X99" s="72"/>
      <c r="Y99" s="202" t="s">
        <v>74</v>
      </c>
      <c r="Z99" s="72"/>
      <c r="AA99" s="178"/>
      <c r="AB99" s="228" t="s">
        <v>2491</v>
      </c>
      <c r="AC99" s="72"/>
      <c r="AD99" s="229">
        <v>46126.0</v>
      </c>
      <c r="AE99" s="72"/>
      <c r="AF99" s="201" t="s">
        <v>2492</v>
      </c>
      <c r="AG99" s="71"/>
      <c r="AH99" s="72"/>
      <c r="AI99" s="201" t="s">
        <v>2134</v>
      </c>
      <c r="AJ99" s="71"/>
      <c r="AK99" s="72"/>
      <c r="AL99" s="201" t="s">
        <v>714</v>
      </c>
      <c r="AM99" s="72"/>
      <c r="AN99" s="201">
        <v>3.764311949E9</v>
      </c>
      <c r="AO99" s="72"/>
      <c r="AP99" s="145" t="s">
        <v>2285</v>
      </c>
      <c r="AQ99" s="72"/>
      <c r="AR99" s="145" t="s">
        <v>2332</v>
      </c>
      <c r="AS99" s="72"/>
      <c r="AT99" s="146">
        <v>30000.0</v>
      </c>
      <c r="AU99" s="72"/>
      <c r="AV99" s="145" t="s">
        <v>2000</v>
      </c>
      <c r="AW99" s="71"/>
      <c r="AX99" s="72"/>
      <c r="AY99" s="201" t="s">
        <v>2323</v>
      </c>
      <c r="AZ99" s="71"/>
      <c r="BA99" s="72"/>
      <c r="BB99" s="227">
        <v>46203.0</v>
      </c>
      <c r="BC99" s="72"/>
      <c r="BD99" s="178"/>
    </row>
    <row r="100" ht="16.5" customHeight="1" outlineLevel="1">
      <c r="A100" s="178"/>
      <c r="B100" s="141" t="s">
        <v>1079</v>
      </c>
      <c r="C100" s="142">
        <v>46148.589857812505</v>
      </c>
      <c r="D100" s="72"/>
      <c r="E100" s="143" t="s">
        <v>7</v>
      </c>
      <c r="F100" s="71"/>
      <c r="G100" s="143" t="s">
        <v>78</v>
      </c>
      <c r="H100" s="71"/>
      <c r="I100" s="143" t="s">
        <v>1080</v>
      </c>
      <c r="J100" s="71"/>
      <c r="K100" s="71"/>
      <c r="L100" s="71"/>
      <c r="M100" s="72"/>
      <c r="N100" s="144" t="s">
        <v>603</v>
      </c>
      <c r="O100" s="72"/>
      <c r="P100" s="199">
        <v>20000.0</v>
      </c>
      <c r="Q100" s="71"/>
      <c r="R100" s="200">
        <v>0.0</v>
      </c>
      <c r="S100" s="72"/>
      <c r="T100" s="201" t="s">
        <v>67</v>
      </c>
      <c r="U100" s="72"/>
      <c r="V100" s="202" t="s">
        <v>1890</v>
      </c>
      <c r="W100" s="71"/>
      <c r="X100" s="72"/>
      <c r="Y100" s="202" t="s">
        <v>626</v>
      </c>
      <c r="Z100" s="72"/>
      <c r="AA100" s="178"/>
      <c r="AB100" s="228" t="s">
        <v>1868</v>
      </c>
      <c r="AC100" s="72"/>
      <c r="AD100" s="229">
        <v>46126.0</v>
      </c>
      <c r="AE100" s="72"/>
      <c r="AF100" s="201" t="s">
        <v>2005</v>
      </c>
      <c r="AG100" s="71"/>
      <c r="AH100" s="72"/>
      <c r="AI100" s="201" t="s">
        <v>2493</v>
      </c>
      <c r="AJ100" s="71"/>
      <c r="AK100" s="72"/>
      <c r="AL100" s="201" t="s">
        <v>1275</v>
      </c>
      <c r="AM100" s="72"/>
      <c r="AN100" s="201">
        <v>3.764664248E9</v>
      </c>
      <c r="AO100" s="72"/>
      <c r="AP100" s="145" t="s">
        <v>2494</v>
      </c>
      <c r="AQ100" s="72"/>
      <c r="AR100" s="145" t="s">
        <v>2332</v>
      </c>
      <c r="AS100" s="72"/>
      <c r="AT100" s="146">
        <v>27500.0</v>
      </c>
      <c r="AU100" s="72"/>
      <c r="AV100" s="145" t="s">
        <v>1992</v>
      </c>
      <c r="AW100" s="71"/>
      <c r="AX100" s="72"/>
      <c r="AY100" s="201" t="s">
        <v>2495</v>
      </c>
      <c r="AZ100" s="71"/>
      <c r="BA100" s="72"/>
      <c r="BB100" s="227">
        <v>46171.0</v>
      </c>
      <c r="BC100" s="72"/>
      <c r="BD100" s="178"/>
    </row>
    <row r="101" ht="16.5" customHeight="1" outlineLevel="1">
      <c r="A101" s="178"/>
      <c r="B101" s="141" t="s">
        <v>1113</v>
      </c>
      <c r="C101" s="142">
        <v>46147.85214849537</v>
      </c>
      <c r="D101" s="72"/>
      <c r="E101" s="143" t="s">
        <v>7</v>
      </c>
      <c r="F101" s="71"/>
      <c r="G101" s="143" t="s">
        <v>78</v>
      </c>
      <c r="H101" s="71"/>
      <c r="I101" s="143" t="s">
        <v>1114</v>
      </c>
      <c r="J101" s="71"/>
      <c r="K101" s="71"/>
      <c r="L101" s="71"/>
      <c r="M101" s="72"/>
      <c r="N101" s="144" t="s">
        <v>1115</v>
      </c>
      <c r="O101" s="72"/>
      <c r="P101" s="199">
        <v>15000.0</v>
      </c>
      <c r="Q101" s="71"/>
      <c r="R101" s="200">
        <v>0.0</v>
      </c>
      <c r="S101" s="72"/>
      <c r="T101" s="201" t="s">
        <v>75</v>
      </c>
      <c r="U101" s="72"/>
      <c r="V101" s="202" t="s">
        <v>1888</v>
      </c>
      <c r="W101" s="71"/>
      <c r="X101" s="72"/>
      <c r="Y101" s="202" t="s">
        <v>74</v>
      </c>
      <c r="Z101" s="72"/>
      <c r="AA101" s="178"/>
      <c r="AB101" s="228" t="s">
        <v>2496</v>
      </c>
      <c r="AC101" s="72"/>
      <c r="AD101" s="229">
        <v>46126.0</v>
      </c>
      <c r="AE101" s="72"/>
      <c r="AF101" s="201" t="s">
        <v>2497</v>
      </c>
      <c r="AG101" s="71"/>
      <c r="AH101" s="72"/>
      <c r="AI101" s="201" t="s">
        <v>2087</v>
      </c>
      <c r="AJ101" s="71"/>
      <c r="AK101" s="72"/>
      <c r="AL101" s="201" t="s">
        <v>140</v>
      </c>
      <c r="AM101" s="72"/>
      <c r="AN101" s="201">
        <v>3.757648784E9</v>
      </c>
      <c r="AO101" s="72"/>
      <c r="AP101" s="145" t="s">
        <v>2494</v>
      </c>
      <c r="AQ101" s="72"/>
      <c r="AR101" s="145" t="s">
        <v>2332</v>
      </c>
      <c r="AS101" s="72"/>
      <c r="AT101" s="146">
        <v>27500.0</v>
      </c>
      <c r="AU101" s="72"/>
      <c r="AV101" s="145" t="s">
        <v>1992</v>
      </c>
      <c r="AW101" s="71"/>
      <c r="AX101" s="72"/>
      <c r="AY101" s="201" t="s">
        <v>2495</v>
      </c>
      <c r="AZ101" s="71"/>
      <c r="BA101" s="72"/>
      <c r="BB101" s="227">
        <v>46171.0</v>
      </c>
      <c r="BC101" s="72"/>
      <c r="BD101" s="178"/>
    </row>
    <row r="102" ht="16.5" customHeight="1" outlineLevel="1">
      <c r="A102" s="178"/>
      <c r="B102" s="141" t="s">
        <v>1116</v>
      </c>
      <c r="C102" s="142">
        <v>46147.85087589121</v>
      </c>
      <c r="D102" s="72"/>
      <c r="E102" s="143" t="s">
        <v>7</v>
      </c>
      <c r="F102" s="71"/>
      <c r="G102" s="143" t="s">
        <v>78</v>
      </c>
      <c r="H102" s="71"/>
      <c r="I102" s="143" t="s">
        <v>1117</v>
      </c>
      <c r="J102" s="71"/>
      <c r="K102" s="71"/>
      <c r="L102" s="71"/>
      <c r="M102" s="72"/>
      <c r="N102" s="144" t="s">
        <v>1118</v>
      </c>
      <c r="O102" s="72"/>
      <c r="P102" s="199">
        <v>15000.0</v>
      </c>
      <c r="Q102" s="71"/>
      <c r="R102" s="200">
        <v>0.0</v>
      </c>
      <c r="S102" s="72"/>
      <c r="T102" s="201" t="s">
        <v>75</v>
      </c>
      <c r="U102" s="72"/>
      <c r="V102" s="202" t="s">
        <v>1888</v>
      </c>
      <c r="W102" s="71"/>
      <c r="X102" s="72"/>
      <c r="Y102" s="202" t="s">
        <v>74</v>
      </c>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227"/>
      <c r="BC102" s="72"/>
      <c r="BD102" s="178"/>
    </row>
    <row r="103" ht="16.5" customHeight="1" outlineLevel="1">
      <c r="A103" s="178"/>
      <c r="B103" s="141" t="s">
        <v>1119</v>
      </c>
      <c r="C103" s="142">
        <v>46147.84988461806</v>
      </c>
      <c r="D103" s="72"/>
      <c r="E103" s="143" t="s">
        <v>7</v>
      </c>
      <c r="F103" s="71"/>
      <c r="G103" s="143" t="s">
        <v>78</v>
      </c>
      <c r="H103" s="71"/>
      <c r="I103" s="143" t="s">
        <v>1120</v>
      </c>
      <c r="J103" s="71"/>
      <c r="K103" s="71"/>
      <c r="L103" s="71"/>
      <c r="M103" s="72"/>
      <c r="N103" s="144" t="s">
        <v>1121</v>
      </c>
      <c r="O103" s="72"/>
      <c r="P103" s="199">
        <v>20000.0</v>
      </c>
      <c r="Q103" s="71"/>
      <c r="R103" s="200">
        <v>0.0</v>
      </c>
      <c r="S103" s="72"/>
      <c r="T103" s="201" t="s">
        <v>75</v>
      </c>
      <c r="U103" s="72"/>
      <c r="V103" s="202" t="s">
        <v>1888</v>
      </c>
      <c r="W103" s="71"/>
      <c r="X103" s="72"/>
      <c r="Y103" s="202" t="s">
        <v>74</v>
      </c>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227"/>
      <c r="BC103" s="72"/>
      <c r="BD103" s="178"/>
    </row>
    <row r="104" ht="16.5" customHeight="1" outlineLevel="1">
      <c r="A104" s="178"/>
      <c r="B104" s="141" t="s">
        <v>1122</v>
      </c>
      <c r="C104" s="142">
        <v>46147.782536597224</v>
      </c>
      <c r="D104" s="72"/>
      <c r="E104" s="143" t="s">
        <v>7</v>
      </c>
      <c r="F104" s="71"/>
      <c r="G104" s="143" t="s">
        <v>78</v>
      </c>
      <c r="H104" s="71"/>
      <c r="I104" s="143" t="s">
        <v>1123</v>
      </c>
      <c r="J104" s="71"/>
      <c r="K104" s="71"/>
      <c r="L104" s="71"/>
      <c r="M104" s="72"/>
      <c r="N104" s="144" t="s">
        <v>1124</v>
      </c>
      <c r="O104" s="72"/>
      <c r="P104" s="199">
        <v>20000.0</v>
      </c>
      <c r="Q104" s="71"/>
      <c r="R104" s="200">
        <v>0.0</v>
      </c>
      <c r="S104" s="72"/>
      <c r="T104" s="201" t="s">
        <v>75</v>
      </c>
      <c r="U104" s="72"/>
      <c r="V104" s="202" t="s">
        <v>1888</v>
      </c>
      <c r="W104" s="71"/>
      <c r="X104" s="72"/>
      <c r="Y104" s="202" t="s">
        <v>74</v>
      </c>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227"/>
      <c r="BC104" s="72"/>
      <c r="BD104" s="178"/>
    </row>
    <row r="105" ht="16.5" customHeight="1" outlineLevel="1">
      <c r="A105" s="178"/>
      <c r="B105" s="141" t="s">
        <v>1137</v>
      </c>
      <c r="C105" s="142">
        <v>46147.652196875</v>
      </c>
      <c r="D105" s="72"/>
      <c r="E105" s="143" t="s">
        <v>7</v>
      </c>
      <c r="F105" s="71"/>
      <c r="G105" s="143" t="s">
        <v>78</v>
      </c>
      <c r="H105" s="71"/>
      <c r="I105" s="143" t="s">
        <v>1138</v>
      </c>
      <c r="J105" s="71"/>
      <c r="K105" s="71"/>
      <c r="L105" s="71"/>
      <c r="M105" s="72"/>
      <c r="N105" s="144" t="s">
        <v>1139</v>
      </c>
      <c r="O105" s="72"/>
      <c r="P105" s="199">
        <v>15000.0</v>
      </c>
      <c r="Q105" s="71"/>
      <c r="R105" s="200">
        <v>0.0</v>
      </c>
      <c r="S105" s="72"/>
      <c r="T105" s="201" t="s">
        <v>67</v>
      </c>
      <c r="U105" s="72"/>
      <c r="V105" s="202" t="s">
        <v>1888</v>
      </c>
      <c r="W105" s="71"/>
      <c r="X105" s="72"/>
      <c r="Y105" s="202" t="s">
        <v>74</v>
      </c>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227"/>
      <c r="BC105" s="72"/>
      <c r="BD105" s="178"/>
    </row>
    <row r="106" ht="16.5" customHeight="1" outlineLevel="1">
      <c r="A106" s="178"/>
      <c r="B106" s="141" t="s">
        <v>1140</v>
      </c>
      <c r="C106" s="142">
        <v>46147.651053113426</v>
      </c>
      <c r="D106" s="72"/>
      <c r="E106" s="143" t="s">
        <v>7</v>
      </c>
      <c r="F106" s="71"/>
      <c r="G106" s="143" t="s">
        <v>78</v>
      </c>
      <c r="H106" s="71"/>
      <c r="I106" s="143" t="s">
        <v>1141</v>
      </c>
      <c r="J106" s="71"/>
      <c r="K106" s="71"/>
      <c r="L106" s="71"/>
      <c r="M106" s="72"/>
      <c r="N106" s="144" t="s">
        <v>1142</v>
      </c>
      <c r="O106" s="72"/>
      <c r="P106" s="199">
        <v>15000.0</v>
      </c>
      <c r="Q106" s="71"/>
      <c r="R106" s="200">
        <v>0.0</v>
      </c>
      <c r="S106" s="72"/>
      <c r="T106" s="201" t="s">
        <v>67</v>
      </c>
      <c r="U106" s="72"/>
      <c r="V106" s="202" t="s">
        <v>1888</v>
      </c>
      <c r="W106" s="71"/>
      <c r="X106" s="72"/>
      <c r="Y106" s="202" t="s">
        <v>74</v>
      </c>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227"/>
      <c r="BC106" s="72"/>
      <c r="BD106" s="178"/>
    </row>
    <row r="107" ht="16.5" customHeight="1" outlineLevel="1">
      <c r="A107" s="178"/>
      <c r="B107" s="141" t="s">
        <v>1143</v>
      </c>
      <c r="C107" s="142">
        <v>46147.49384452547</v>
      </c>
      <c r="D107" s="72"/>
      <c r="E107" s="143" t="s">
        <v>7</v>
      </c>
      <c r="F107" s="71"/>
      <c r="G107" s="143" t="s">
        <v>78</v>
      </c>
      <c r="H107" s="71"/>
      <c r="I107" s="143" t="s">
        <v>1144</v>
      </c>
      <c r="J107" s="71"/>
      <c r="K107" s="71"/>
      <c r="L107" s="71"/>
      <c r="M107" s="72"/>
      <c r="N107" s="144" t="s">
        <v>472</v>
      </c>
      <c r="O107" s="72"/>
      <c r="P107" s="199">
        <v>20000.0</v>
      </c>
      <c r="Q107" s="71"/>
      <c r="R107" s="200">
        <v>0.0</v>
      </c>
      <c r="S107" s="72"/>
      <c r="T107" s="201" t="s">
        <v>67</v>
      </c>
      <c r="U107" s="72"/>
      <c r="V107" s="202" t="s">
        <v>1888</v>
      </c>
      <c r="W107" s="71"/>
      <c r="X107" s="72"/>
      <c r="Y107" s="202" t="s">
        <v>74</v>
      </c>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227"/>
      <c r="BC107" s="72"/>
      <c r="BD107" s="178"/>
    </row>
    <row r="108" ht="16.5" customHeight="1" outlineLevel="1">
      <c r="A108" s="178"/>
      <c r="B108" s="141" t="s">
        <v>1145</v>
      </c>
      <c r="C108" s="142">
        <v>46142.0</v>
      </c>
      <c r="D108" s="72"/>
      <c r="E108" s="143" t="s">
        <v>7</v>
      </c>
      <c r="F108" s="71"/>
      <c r="G108" s="143" t="s">
        <v>138</v>
      </c>
      <c r="H108" s="71"/>
      <c r="I108" s="143" t="s">
        <v>1146</v>
      </c>
      <c r="J108" s="71"/>
      <c r="K108" s="71"/>
      <c r="L108" s="71"/>
      <c r="M108" s="72"/>
      <c r="N108" s="144" t="s">
        <v>750</v>
      </c>
      <c r="O108" s="72"/>
      <c r="P108" s="199">
        <v>60000.0</v>
      </c>
      <c r="Q108" s="71"/>
      <c r="R108" s="200">
        <v>0.0</v>
      </c>
      <c r="S108" s="72"/>
      <c r="T108" s="201" t="s">
        <v>75</v>
      </c>
      <c r="U108" s="72"/>
      <c r="V108" s="202" t="s">
        <v>1888</v>
      </c>
      <c r="W108" s="71"/>
      <c r="X108" s="72"/>
      <c r="Y108" s="202" t="s">
        <v>74</v>
      </c>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227"/>
      <c r="BC108" s="72"/>
      <c r="BD108" s="178"/>
    </row>
    <row r="109" ht="16.5" customHeight="1" outlineLevel="1">
      <c r="A109" s="178"/>
      <c r="B109" s="141" t="s">
        <v>1147</v>
      </c>
      <c r="C109" s="142">
        <v>46142.0</v>
      </c>
      <c r="D109" s="72"/>
      <c r="E109" s="143" t="s">
        <v>7</v>
      </c>
      <c r="F109" s="71"/>
      <c r="G109" s="143" t="s">
        <v>138</v>
      </c>
      <c r="H109" s="71"/>
      <c r="I109" s="143" t="s">
        <v>1148</v>
      </c>
      <c r="J109" s="71"/>
      <c r="K109" s="71"/>
      <c r="L109" s="71"/>
      <c r="M109" s="72"/>
      <c r="N109" s="144" t="s">
        <v>1149</v>
      </c>
      <c r="O109" s="72"/>
      <c r="P109" s="199">
        <v>60000.0</v>
      </c>
      <c r="Q109" s="71"/>
      <c r="R109" s="200">
        <v>0.0</v>
      </c>
      <c r="S109" s="72"/>
      <c r="T109" s="201" t="s">
        <v>67</v>
      </c>
      <c r="U109" s="72"/>
      <c r="V109" s="202" t="s">
        <v>1890</v>
      </c>
      <c r="W109" s="71"/>
      <c r="X109" s="72"/>
      <c r="Y109" s="202" t="s">
        <v>626</v>
      </c>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227"/>
      <c r="BC109" s="72"/>
      <c r="BD109" s="178"/>
    </row>
    <row r="110" ht="16.5" customHeight="1" outlineLevel="1">
      <c r="A110" s="178"/>
      <c r="B110" s="141" t="s">
        <v>1150</v>
      </c>
      <c r="C110" s="142">
        <v>46142.0</v>
      </c>
      <c r="D110" s="72"/>
      <c r="E110" s="143" t="s">
        <v>7</v>
      </c>
      <c r="F110" s="71"/>
      <c r="G110" s="143" t="s">
        <v>138</v>
      </c>
      <c r="H110" s="71"/>
      <c r="I110" s="143" t="s">
        <v>1151</v>
      </c>
      <c r="J110" s="71"/>
      <c r="K110" s="71"/>
      <c r="L110" s="71"/>
      <c r="M110" s="72"/>
      <c r="N110" s="144" t="s">
        <v>747</v>
      </c>
      <c r="O110" s="72"/>
      <c r="P110" s="199">
        <v>40000.0</v>
      </c>
      <c r="Q110" s="71"/>
      <c r="R110" s="200">
        <v>0.0</v>
      </c>
      <c r="S110" s="72"/>
      <c r="T110" s="201"/>
      <c r="U110" s="72"/>
      <c r="V110" s="202" t="s">
        <v>597</v>
      </c>
      <c r="W110" s="71"/>
      <c r="X110" s="72"/>
      <c r="Y110" s="202" t="s">
        <v>597</v>
      </c>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227"/>
      <c r="BC110" s="72"/>
      <c r="BD110" s="178"/>
    </row>
    <row r="111" ht="16.5" customHeight="1" outlineLevel="1">
      <c r="A111" s="178"/>
      <c r="B111" s="141" t="s">
        <v>1152</v>
      </c>
      <c r="C111" s="142">
        <v>46142.0</v>
      </c>
      <c r="D111" s="72"/>
      <c r="E111" s="143" t="s">
        <v>7</v>
      </c>
      <c r="F111" s="71"/>
      <c r="G111" s="143" t="s">
        <v>138</v>
      </c>
      <c r="H111" s="71"/>
      <c r="I111" s="143" t="s">
        <v>1153</v>
      </c>
      <c r="J111" s="71"/>
      <c r="K111" s="71"/>
      <c r="L111" s="71"/>
      <c r="M111" s="72"/>
      <c r="N111" s="144" t="s">
        <v>744</v>
      </c>
      <c r="O111" s="72"/>
      <c r="P111" s="199">
        <v>40000.0</v>
      </c>
      <c r="Q111" s="71"/>
      <c r="R111" s="200">
        <v>0.0</v>
      </c>
      <c r="S111" s="72"/>
      <c r="T111" s="201" t="s">
        <v>75</v>
      </c>
      <c r="U111" s="72"/>
      <c r="V111" s="202" t="s">
        <v>1888</v>
      </c>
      <c r="W111" s="71"/>
      <c r="X111" s="72"/>
      <c r="Y111" s="202" t="s">
        <v>74</v>
      </c>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227"/>
      <c r="BC111" s="72"/>
      <c r="BD111" s="178"/>
    </row>
    <row r="112" ht="16.5" customHeight="1" outlineLevel="1">
      <c r="A112" s="178"/>
      <c r="B112" s="141" t="s">
        <v>1154</v>
      </c>
      <c r="C112" s="142">
        <v>46142.0</v>
      </c>
      <c r="D112" s="72"/>
      <c r="E112" s="143" t="s">
        <v>7</v>
      </c>
      <c r="F112" s="71"/>
      <c r="G112" s="143" t="s">
        <v>138</v>
      </c>
      <c r="H112" s="71"/>
      <c r="I112" s="143" t="s">
        <v>1155</v>
      </c>
      <c r="J112" s="71"/>
      <c r="K112" s="71"/>
      <c r="L112" s="71"/>
      <c r="M112" s="72"/>
      <c r="N112" s="144" t="s">
        <v>1156</v>
      </c>
      <c r="O112" s="72"/>
      <c r="P112" s="199">
        <v>60000.0</v>
      </c>
      <c r="Q112" s="71"/>
      <c r="R112" s="200">
        <v>0.0</v>
      </c>
      <c r="S112" s="72"/>
      <c r="T112" s="201" t="s">
        <v>75</v>
      </c>
      <c r="U112" s="72"/>
      <c r="V112" s="202" t="s">
        <v>1888</v>
      </c>
      <c r="W112" s="71"/>
      <c r="X112" s="72"/>
      <c r="Y112" s="202" t="s">
        <v>74</v>
      </c>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227"/>
      <c r="BC112" s="72"/>
      <c r="BD112" s="178"/>
    </row>
    <row r="113" ht="16.5" customHeight="1" outlineLevel="1">
      <c r="A113" s="178"/>
      <c r="B113" s="141" t="s">
        <v>1157</v>
      </c>
      <c r="C113" s="142">
        <v>46142.0</v>
      </c>
      <c r="D113" s="72"/>
      <c r="E113" s="143" t="s">
        <v>7</v>
      </c>
      <c r="F113" s="71"/>
      <c r="G113" s="143" t="s">
        <v>138</v>
      </c>
      <c r="H113" s="71"/>
      <c r="I113" s="143" t="s">
        <v>1158</v>
      </c>
      <c r="J113" s="71"/>
      <c r="K113" s="71"/>
      <c r="L113" s="71"/>
      <c r="M113" s="72"/>
      <c r="N113" s="144" t="s">
        <v>217</v>
      </c>
      <c r="O113" s="72"/>
      <c r="P113" s="199">
        <v>20000.0</v>
      </c>
      <c r="Q113" s="71"/>
      <c r="R113" s="200">
        <v>0.0</v>
      </c>
      <c r="S113" s="72"/>
      <c r="T113" s="201" t="s">
        <v>67</v>
      </c>
      <c r="U113" s="72"/>
      <c r="V113" s="202" t="s">
        <v>1888</v>
      </c>
      <c r="W113" s="71"/>
      <c r="X113" s="72"/>
      <c r="Y113" s="202" t="s">
        <v>74</v>
      </c>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227"/>
      <c r="BC113" s="72"/>
      <c r="BD113" s="178"/>
    </row>
    <row r="114" ht="16.5" customHeight="1" outlineLevel="1">
      <c r="A114" s="178"/>
      <c r="B114" s="141" t="s">
        <v>1159</v>
      </c>
      <c r="C114" s="142">
        <v>46142.0</v>
      </c>
      <c r="D114" s="72"/>
      <c r="E114" s="143" t="s">
        <v>7</v>
      </c>
      <c r="F114" s="71"/>
      <c r="G114" s="143" t="s">
        <v>138</v>
      </c>
      <c r="H114" s="71"/>
      <c r="I114" s="143" t="s">
        <v>1160</v>
      </c>
      <c r="J114" s="71"/>
      <c r="K114" s="71"/>
      <c r="L114" s="71"/>
      <c r="M114" s="72"/>
      <c r="N114" s="144" t="s">
        <v>1161</v>
      </c>
      <c r="O114" s="72"/>
      <c r="P114" s="199">
        <v>30000.0</v>
      </c>
      <c r="Q114" s="71"/>
      <c r="R114" s="200">
        <v>0.0</v>
      </c>
      <c r="S114" s="72"/>
      <c r="T114" s="201" t="s">
        <v>67</v>
      </c>
      <c r="U114" s="72"/>
      <c r="V114" s="202" t="s">
        <v>1888</v>
      </c>
      <c r="W114" s="71"/>
      <c r="X114" s="72"/>
      <c r="Y114" s="202" t="s">
        <v>74</v>
      </c>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227"/>
      <c r="BC114" s="72"/>
      <c r="BD114" s="178"/>
    </row>
    <row r="115" ht="16.5" customHeight="1" outlineLevel="1">
      <c r="A115" s="178"/>
      <c r="B115" s="141" t="s">
        <v>1178</v>
      </c>
      <c r="C115" s="142">
        <v>46146.88714521991</v>
      </c>
      <c r="D115" s="72"/>
      <c r="E115" s="143" t="s">
        <v>7</v>
      </c>
      <c r="F115" s="71"/>
      <c r="G115" s="143" t="s">
        <v>78</v>
      </c>
      <c r="H115" s="71"/>
      <c r="I115" s="143" t="s">
        <v>1179</v>
      </c>
      <c r="J115" s="71"/>
      <c r="K115" s="71"/>
      <c r="L115" s="71"/>
      <c r="M115" s="72"/>
      <c r="N115" s="144" t="s">
        <v>570</v>
      </c>
      <c r="O115" s="72"/>
      <c r="P115" s="199">
        <v>30000.0</v>
      </c>
      <c r="Q115" s="71"/>
      <c r="R115" s="200">
        <v>0.0</v>
      </c>
      <c r="S115" s="72"/>
      <c r="T115" s="201" t="s">
        <v>75</v>
      </c>
      <c r="U115" s="72"/>
      <c r="V115" s="202" t="s">
        <v>1888</v>
      </c>
      <c r="W115" s="71"/>
      <c r="X115" s="72"/>
      <c r="Y115" s="202" t="s">
        <v>74</v>
      </c>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227"/>
      <c r="BC115" s="72"/>
      <c r="BD115" s="178"/>
    </row>
    <row r="116" ht="16.5" customHeight="1" outlineLevel="1">
      <c r="A116" s="178"/>
      <c r="B116" s="141" t="s">
        <v>1187</v>
      </c>
      <c r="C116" s="142">
        <v>46146.81940770833</v>
      </c>
      <c r="D116" s="72"/>
      <c r="E116" s="143" t="s">
        <v>7</v>
      </c>
      <c r="F116" s="71"/>
      <c r="G116" s="143" t="s">
        <v>78</v>
      </c>
      <c r="H116" s="71"/>
      <c r="I116" s="143" t="s">
        <v>1188</v>
      </c>
      <c r="J116" s="71"/>
      <c r="K116" s="71"/>
      <c r="L116" s="71"/>
      <c r="M116" s="72"/>
      <c r="N116" s="144" t="s">
        <v>556</v>
      </c>
      <c r="O116" s="72"/>
      <c r="P116" s="199">
        <v>30000.0</v>
      </c>
      <c r="Q116" s="71"/>
      <c r="R116" s="200">
        <v>0.0</v>
      </c>
      <c r="S116" s="72"/>
      <c r="T116" s="201" t="s">
        <v>67</v>
      </c>
      <c r="U116" s="72"/>
      <c r="V116" s="202" t="s">
        <v>1888</v>
      </c>
      <c r="W116" s="71"/>
      <c r="X116" s="72"/>
      <c r="Y116" s="202" t="s">
        <v>74</v>
      </c>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227"/>
      <c r="BC116" s="72"/>
      <c r="BD116" s="178"/>
    </row>
    <row r="117" ht="16.5" customHeight="1" outlineLevel="1">
      <c r="A117" s="178"/>
      <c r="B117" s="141" t="s">
        <v>1211</v>
      </c>
      <c r="C117" s="142">
        <v>46146.59289533565</v>
      </c>
      <c r="D117" s="72"/>
      <c r="E117" s="143" t="s">
        <v>7</v>
      </c>
      <c r="F117" s="71"/>
      <c r="G117" s="143" t="s">
        <v>78</v>
      </c>
      <c r="H117" s="71"/>
      <c r="I117" s="143" t="s">
        <v>1212</v>
      </c>
      <c r="J117" s="71"/>
      <c r="K117" s="71"/>
      <c r="L117" s="71"/>
      <c r="M117" s="72"/>
      <c r="N117" s="144" t="s">
        <v>586</v>
      </c>
      <c r="O117" s="72"/>
      <c r="P117" s="199">
        <v>20000.0</v>
      </c>
      <c r="Q117" s="71"/>
      <c r="R117" s="200">
        <v>0.0</v>
      </c>
      <c r="S117" s="72"/>
      <c r="T117" s="201" t="s">
        <v>75</v>
      </c>
      <c r="U117" s="72"/>
      <c r="V117" s="202" t="s">
        <v>1888</v>
      </c>
      <c r="W117" s="71"/>
      <c r="X117" s="72"/>
      <c r="Y117" s="202" t="s">
        <v>74</v>
      </c>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227"/>
      <c r="BC117" s="72"/>
      <c r="BD117" s="178"/>
    </row>
    <row r="118" ht="16.5" customHeight="1" outlineLevel="1">
      <c r="A118" s="178"/>
      <c r="B118" s="141" t="s">
        <v>1216</v>
      </c>
      <c r="C118" s="142">
        <v>46146.45027055556</v>
      </c>
      <c r="D118" s="72"/>
      <c r="E118" s="143" t="s">
        <v>7</v>
      </c>
      <c r="F118" s="71"/>
      <c r="G118" s="143" t="s">
        <v>78</v>
      </c>
      <c r="H118" s="71"/>
      <c r="I118" s="143" t="s">
        <v>755</v>
      </c>
      <c r="J118" s="71"/>
      <c r="K118" s="71"/>
      <c r="L118" s="71"/>
      <c r="M118" s="72"/>
      <c r="N118" s="144" t="s">
        <v>756</v>
      </c>
      <c r="O118" s="72"/>
      <c r="P118" s="199">
        <v>20000.0</v>
      </c>
      <c r="Q118" s="71"/>
      <c r="R118" s="200">
        <v>0.0</v>
      </c>
      <c r="S118" s="72"/>
      <c r="T118" s="201" t="s">
        <v>67</v>
      </c>
      <c r="U118" s="72"/>
      <c r="V118" s="202" t="s">
        <v>1888</v>
      </c>
      <c r="W118" s="71"/>
      <c r="X118" s="72"/>
      <c r="Y118" s="202" t="s">
        <v>74</v>
      </c>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227"/>
      <c r="BC118" s="72"/>
      <c r="BD118" s="178"/>
    </row>
    <row r="119" ht="16.5" customHeight="1" outlineLevel="1">
      <c r="A119" s="178"/>
      <c r="B119" s="141" t="s">
        <v>1217</v>
      </c>
      <c r="C119" s="142">
        <v>46146.42942638889</v>
      </c>
      <c r="D119" s="72"/>
      <c r="E119" s="143" t="s">
        <v>7</v>
      </c>
      <c r="F119" s="71"/>
      <c r="G119" s="143" t="s">
        <v>78</v>
      </c>
      <c r="H119" s="71"/>
      <c r="I119" s="143" t="s">
        <v>752</v>
      </c>
      <c r="J119" s="71"/>
      <c r="K119" s="71"/>
      <c r="L119" s="71"/>
      <c r="M119" s="72"/>
      <c r="N119" s="144" t="s">
        <v>753</v>
      </c>
      <c r="O119" s="72"/>
      <c r="P119" s="199">
        <v>20000.0</v>
      </c>
      <c r="Q119" s="71"/>
      <c r="R119" s="200">
        <v>0.0</v>
      </c>
      <c r="S119" s="72"/>
      <c r="T119" s="201" t="s">
        <v>67</v>
      </c>
      <c r="U119" s="72"/>
      <c r="V119" s="202" t="s">
        <v>1888</v>
      </c>
      <c r="W119" s="71"/>
      <c r="X119" s="72"/>
      <c r="Y119" s="202" t="s">
        <v>74</v>
      </c>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227"/>
      <c r="BC119" s="72"/>
      <c r="BD119" s="178"/>
    </row>
    <row r="120" ht="16.5" customHeight="1" outlineLevel="1">
      <c r="A120" s="178"/>
      <c r="B120" s="141" t="s">
        <v>1261</v>
      </c>
      <c r="C120" s="142">
        <v>46142.77133625</v>
      </c>
      <c r="D120" s="72"/>
      <c r="E120" s="143" t="s">
        <v>7</v>
      </c>
      <c r="F120" s="71"/>
      <c r="G120" s="143" t="s">
        <v>78</v>
      </c>
      <c r="H120" s="71"/>
      <c r="I120" s="143" t="s">
        <v>678</v>
      </c>
      <c r="J120" s="71"/>
      <c r="K120" s="71"/>
      <c r="L120" s="71"/>
      <c r="M120" s="72"/>
      <c r="N120" s="144" t="s">
        <v>679</v>
      </c>
      <c r="O120" s="72"/>
      <c r="P120" s="199">
        <v>20000.0</v>
      </c>
      <c r="Q120" s="71"/>
      <c r="R120" s="200">
        <v>0.0</v>
      </c>
      <c r="S120" s="72"/>
      <c r="T120" s="201" t="s">
        <v>67</v>
      </c>
      <c r="U120" s="72"/>
      <c r="V120" s="202" t="s">
        <v>1888</v>
      </c>
      <c r="W120" s="71"/>
      <c r="X120" s="72"/>
      <c r="Y120" s="202" t="s">
        <v>74</v>
      </c>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227"/>
      <c r="BC120" s="72"/>
      <c r="BD120" s="178"/>
    </row>
    <row r="121" ht="16.5" customHeight="1" outlineLevel="1">
      <c r="A121" s="178"/>
      <c r="B121" s="141" t="s">
        <v>1273</v>
      </c>
      <c r="C121" s="142">
        <v>46140.656035416665</v>
      </c>
      <c r="D121" s="72"/>
      <c r="E121" s="143" t="s">
        <v>70</v>
      </c>
      <c r="F121" s="71"/>
      <c r="G121" s="143" t="s">
        <v>78</v>
      </c>
      <c r="H121" s="71"/>
      <c r="I121" s="143" t="s">
        <v>1274</v>
      </c>
      <c r="J121" s="71"/>
      <c r="K121" s="71"/>
      <c r="L121" s="71"/>
      <c r="M121" s="72"/>
      <c r="N121" s="144" t="s">
        <v>1275</v>
      </c>
      <c r="O121" s="72"/>
      <c r="P121" s="199">
        <v>27500.0</v>
      </c>
      <c r="Q121" s="71"/>
      <c r="R121" s="200">
        <v>0.0</v>
      </c>
      <c r="S121" s="72"/>
      <c r="T121" s="201" t="s">
        <v>67</v>
      </c>
      <c r="U121" s="72"/>
      <c r="V121" s="202" t="s">
        <v>1888</v>
      </c>
      <c r="W121" s="71"/>
      <c r="X121" s="72"/>
      <c r="Y121" s="202" t="s">
        <v>74</v>
      </c>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227"/>
      <c r="BC121" s="72"/>
      <c r="BD121" s="178"/>
    </row>
    <row r="122" ht="16.5" customHeight="1" outlineLevel="1">
      <c r="A122" s="178"/>
      <c r="B122" s="141" t="s">
        <v>1276</v>
      </c>
      <c r="C122" s="142">
        <v>46140.65454633102</v>
      </c>
      <c r="D122" s="72"/>
      <c r="E122" s="143" t="s">
        <v>7</v>
      </c>
      <c r="F122" s="71"/>
      <c r="G122" s="143" t="s">
        <v>78</v>
      </c>
      <c r="H122" s="71"/>
      <c r="I122" s="143" t="s">
        <v>1274</v>
      </c>
      <c r="J122" s="71"/>
      <c r="K122" s="71"/>
      <c r="L122" s="71"/>
      <c r="M122" s="72"/>
      <c r="N122" s="144" t="s">
        <v>1275</v>
      </c>
      <c r="O122" s="72"/>
      <c r="P122" s="199">
        <v>27500.0</v>
      </c>
      <c r="Q122" s="71"/>
      <c r="R122" s="200">
        <v>0.0</v>
      </c>
      <c r="S122" s="72"/>
      <c r="T122" s="201" t="s">
        <v>67</v>
      </c>
      <c r="U122" s="72"/>
      <c r="V122" s="202" t="s">
        <v>1888</v>
      </c>
      <c r="W122" s="71"/>
      <c r="X122" s="72"/>
      <c r="Y122" s="202" t="s">
        <v>74</v>
      </c>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227"/>
      <c r="BC122" s="72"/>
      <c r="BD122" s="178"/>
    </row>
    <row r="123" ht="16.5" customHeight="1" outlineLevel="1">
      <c r="A123" s="178"/>
      <c r="B123" s="141" t="s">
        <v>1281</v>
      </c>
      <c r="C123" s="142">
        <v>46140.641889872684</v>
      </c>
      <c r="D123" s="72"/>
      <c r="E123" s="143" t="s">
        <v>7</v>
      </c>
      <c r="F123" s="71"/>
      <c r="G123" s="143" t="s">
        <v>78</v>
      </c>
      <c r="H123" s="71"/>
      <c r="I123" s="143" t="s">
        <v>820</v>
      </c>
      <c r="J123" s="71"/>
      <c r="K123" s="71"/>
      <c r="L123" s="71"/>
      <c r="M123" s="72"/>
      <c r="N123" s="144" t="s">
        <v>576</v>
      </c>
      <c r="O123" s="72"/>
      <c r="P123" s="199">
        <v>20000.0</v>
      </c>
      <c r="Q123" s="71"/>
      <c r="R123" s="200">
        <v>0.0</v>
      </c>
      <c r="S123" s="72"/>
      <c r="T123" s="201" t="s">
        <v>67</v>
      </c>
      <c r="U123" s="72"/>
      <c r="V123" s="202" t="s">
        <v>1888</v>
      </c>
      <c r="W123" s="71"/>
      <c r="X123" s="72"/>
      <c r="Y123" s="202" t="s">
        <v>74</v>
      </c>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227"/>
      <c r="BC123" s="72"/>
      <c r="BD123" s="178"/>
    </row>
    <row r="124" ht="16.5" customHeight="1" outlineLevel="1">
      <c r="A124" s="178"/>
      <c r="B124" s="141" t="s">
        <v>1282</v>
      </c>
      <c r="C124" s="142">
        <v>46140.61308513889</v>
      </c>
      <c r="D124" s="72"/>
      <c r="E124" s="143" t="s">
        <v>7</v>
      </c>
      <c r="F124" s="71"/>
      <c r="G124" s="143" t="s">
        <v>78</v>
      </c>
      <c r="H124" s="71"/>
      <c r="I124" s="143" t="s">
        <v>1283</v>
      </c>
      <c r="J124" s="71"/>
      <c r="K124" s="71"/>
      <c r="L124" s="71"/>
      <c r="M124" s="72"/>
      <c r="N124" s="144" t="s">
        <v>1284</v>
      </c>
      <c r="O124" s="72"/>
      <c r="P124" s="199">
        <v>20000.0</v>
      </c>
      <c r="Q124" s="71"/>
      <c r="R124" s="200">
        <v>0.0</v>
      </c>
      <c r="S124" s="72"/>
      <c r="T124" s="201" t="s">
        <v>67</v>
      </c>
      <c r="U124" s="72"/>
      <c r="V124" s="202" t="s">
        <v>1888</v>
      </c>
      <c r="W124" s="71"/>
      <c r="X124" s="72"/>
      <c r="Y124" s="202" t="s">
        <v>74</v>
      </c>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227"/>
      <c r="BC124" s="72"/>
      <c r="BD124" s="178"/>
    </row>
    <row r="125" ht="16.5" customHeight="1" outlineLevel="1">
      <c r="A125" s="178"/>
      <c r="B125" s="141" t="s">
        <v>1285</v>
      </c>
      <c r="C125" s="142">
        <v>46140.609689178236</v>
      </c>
      <c r="D125" s="72"/>
      <c r="E125" s="143" t="s">
        <v>7</v>
      </c>
      <c r="F125" s="71"/>
      <c r="G125" s="143" t="s">
        <v>78</v>
      </c>
      <c r="H125" s="71"/>
      <c r="I125" s="143" t="s">
        <v>1286</v>
      </c>
      <c r="J125" s="71"/>
      <c r="K125" s="71"/>
      <c r="L125" s="71"/>
      <c r="M125" s="72"/>
      <c r="N125" s="144" t="s">
        <v>714</v>
      </c>
      <c r="O125" s="72"/>
      <c r="P125" s="199">
        <v>27500.0</v>
      </c>
      <c r="Q125" s="71"/>
      <c r="R125" s="200">
        <v>0.0</v>
      </c>
      <c r="S125" s="72"/>
      <c r="T125" s="201" t="s">
        <v>67</v>
      </c>
      <c r="U125" s="72"/>
      <c r="V125" s="202" t="s">
        <v>1888</v>
      </c>
      <c r="W125" s="71"/>
      <c r="X125" s="72"/>
      <c r="Y125" s="202" t="s">
        <v>74</v>
      </c>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227"/>
      <c r="BC125" s="72"/>
      <c r="BD125" s="178"/>
    </row>
    <row r="126" ht="16.5" customHeight="1" outlineLevel="1">
      <c r="A126" s="178"/>
      <c r="B126" s="141" t="s">
        <v>1287</v>
      </c>
      <c r="C126" s="142">
        <v>46140.5562250463</v>
      </c>
      <c r="D126" s="72"/>
      <c r="E126" s="143" t="s">
        <v>70</v>
      </c>
      <c r="F126" s="71"/>
      <c r="G126" s="143" t="s">
        <v>78</v>
      </c>
      <c r="H126" s="71"/>
      <c r="I126" s="143" t="s">
        <v>1288</v>
      </c>
      <c r="J126" s="71"/>
      <c r="K126" s="71"/>
      <c r="L126" s="71"/>
      <c r="M126" s="72"/>
      <c r="N126" s="144" t="s">
        <v>140</v>
      </c>
      <c r="O126" s="72"/>
      <c r="P126" s="199">
        <v>27500.0</v>
      </c>
      <c r="Q126" s="71"/>
      <c r="R126" s="200">
        <v>0.0</v>
      </c>
      <c r="S126" s="72"/>
      <c r="T126" s="201" t="s">
        <v>67</v>
      </c>
      <c r="U126" s="72"/>
      <c r="V126" s="202" t="s">
        <v>1888</v>
      </c>
      <c r="W126" s="71"/>
      <c r="X126" s="72"/>
      <c r="Y126" s="202" t="s">
        <v>74</v>
      </c>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227"/>
      <c r="BC126" s="72"/>
      <c r="BD126" s="178"/>
    </row>
    <row r="127" ht="16.5" customHeight="1" outlineLevel="1">
      <c r="A127" s="178"/>
      <c r="B127" s="141" t="s">
        <v>1289</v>
      </c>
      <c r="C127" s="142">
        <v>46140.55471386574</v>
      </c>
      <c r="D127" s="72"/>
      <c r="E127" s="143" t="s">
        <v>7</v>
      </c>
      <c r="F127" s="71"/>
      <c r="G127" s="143" t="s">
        <v>78</v>
      </c>
      <c r="H127" s="71"/>
      <c r="I127" s="143" t="s">
        <v>1288</v>
      </c>
      <c r="J127" s="71"/>
      <c r="K127" s="71"/>
      <c r="L127" s="71"/>
      <c r="M127" s="72"/>
      <c r="N127" s="144" t="s">
        <v>140</v>
      </c>
      <c r="O127" s="72"/>
      <c r="P127" s="199">
        <v>27500.0</v>
      </c>
      <c r="Q127" s="71"/>
      <c r="R127" s="200">
        <v>0.0</v>
      </c>
      <c r="S127" s="72"/>
      <c r="T127" s="201" t="s">
        <v>67</v>
      </c>
      <c r="U127" s="72"/>
      <c r="V127" s="202" t="s">
        <v>1888</v>
      </c>
      <c r="W127" s="71"/>
      <c r="X127" s="72"/>
      <c r="Y127" s="202" t="s">
        <v>74</v>
      </c>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227"/>
      <c r="BC127" s="72"/>
      <c r="BD127" s="178"/>
    </row>
    <row r="128" ht="16.5" customHeight="1" outlineLevel="1">
      <c r="A128" s="178"/>
      <c r="B128" s="141" t="s">
        <v>1633</v>
      </c>
      <c r="C128" s="142">
        <v>46109.447950636575</v>
      </c>
      <c r="D128" s="72"/>
      <c r="E128" s="143" t="s">
        <v>70</v>
      </c>
      <c r="F128" s="71"/>
      <c r="G128" s="143" t="s">
        <v>196</v>
      </c>
      <c r="H128" s="71"/>
      <c r="I128" s="143" t="s">
        <v>1634</v>
      </c>
      <c r="J128" s="71"/>
      <c r="K128" s="71"/>
      <c r="L128" s="71"/>
      <c r="M128" s="72"/>
      <c r="N128" s="144" t="s">
        <v>546</v>
      </c>
      <c r="O128" s="72"/>
      <c r="P128" s="199">
        <v>50000.0</v>
      </c>
      <c r="Q128" s="71"/>
      <c r="R128" s="200">
        <v>0.0</v>
      </c>
      <c r="S128" s="72"/>
      <c r="T128" s="201" t="s">
        <v>75</v>
      </c>
      <c r="U128" s="72"/>
      <c r="V128" s="202" t="s">
        <v>1888</v>
      </c>
      <c r="W128" s="71"/>
      <c r="X128" s="72"/>
      <c r="Y128" s="202" t="s">
        <v>74</v>
      </c>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227"/>
      <c r="BC128" s="72"/>
      <c r="BD128" s="178"/>
    </row>
    <row r="129" ht="16.5" customHeight="1" outlineLevel="1">
      <c r="A129" s="178"/>
      <c r="B129" s="141" t="s">
        <v>1635</v>
      </c>
      <c r="C129" s="142">
        <v>46109.44763005787</v>
      </c>
      <c r="D129" s="72"/>
      <c r="E129" s="143" t="s">
        <v>70</v>
      </c>
      <c r="F129" s="71"/>
      <c r="G129" s="143" t="s">
        <v>196</v>
      </c>
      <c r="H129" s="71"/>
      <c r="I129" s="143" t="s">
        <v>1634</v>
      </c>
      <c r="J129" s="71"/>
      <c r="K129" s="71"/>
      <c r="L129" s="71"/>
      <c r="M129" s="72"/>
      <c r="N129" s="144" t="s">
        <v>546</v>
      </c>
      <c r="O129" s="72"/>
      <c r="P129" s="199">
        <v>40000.0</v>
      </c>
      <c r="Q129" s="71"/>
      <c r="R129" s="200">
        <v>0.0</v>
      </c>
      <c r="S129" s="72"/>
      <c r="T129" s="201" t="s">
        <v>67</v>
      </c>
      <c r="U129" s="72"/>
      <c r="V129" s="202" t="s">
        <v>1888</v>
      </c>
      <c r="W129" s="71"/>
      <c r="X129" s="72"/>
      <c r="Y129" s="202" t="s">
        <v>74</v>
      </c>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227"/>
      <c r="BC129" s="72"/>
      <c r="BD129" s="178"/>
    </row>
    <row r="130" ht="16.5" customHeight="1" outlineLevel="1">
      <c r="A130" s="178"/>
      <c r="B130" s="141" t="s">
        <v>1636</v>
      </c>
      <c r="C130" s="142">
        <v>46108.50429111111</v>
      </c>
      <c r="D130" s="72"/>
      <c r="E130" s="143" t="s">
        <v>70</v>
      </c>
      <c r="F130" s="71"/>
      <c r="G130" s="143" t="s">
        <v>30</v>
      </c>
      <c r="H130" s="71"/>
      <c r="I130" s="143" t="s">
        <v>1637</v>
      </c>
      <c r="J130" s="71"/>
      <c r="K130" s="71"/>
      <c r="L130" s="71"/>
      <c r="M130" s="72"/>
      <c r="N130" s="144" t="s">
        <v>150</v>
      </c>
      <c r="O130" s="72"/>
      <c r="P130" s="199">
        <v>300000.0</v>
      </c>
      <c r="Q130" s="71"/>
      <c r="R130" s="200">
        <v>0.0</v>
      </c>
      <c r="S130" s="72"/>
      <c r="T130" s="201" t="s">
        <v>67</v>
      </c>
      <c r="U130" s="72"/>
      <c r="V130" s="202" t="s">
        <v>1888</v>
      </c>
      <c r="W130" s="71"/>
      <c r="X130" s="72"/>
      <c r="Y130" s="202" t="s">
        <v>74</v>
      </c>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227"/>
      <c r="BC130" s="72"/>
      <c r="BD130" s="178"/>
    </row>
    <row r="131" ht="16.5" customHeight="1" outlineLevel="1">
      <c r="A131" s="178"/>
      <c r="B131" s="141" t="s">
        <v>1752</v>
      </c>
      <c r="C131" s="142">
        <v>46099.056914872686</v>
      </c>
      <c r="D131" s="72"/>
      <c r="E131" s="143" t="s">
        <v>70</v>
      </c>
      <c r="F131" s="71"/>
      <c r="G131" s="143" t="s">
        <v>196</v>
      </c>
      <c r="H131" s="71"/>
      <c r="I131" s="143" t="s">
        <v>1753</v>
      </c>
      <c r="J131" s="71"/>
      <c r="K131" s="71"/>
      <c r="L131" s="71"/>
      <c r="M131" s="72"/>
      <c r="N131" s="144" t="s">
        <v>546</v>
      </c>
      <c r="O131" s="72"/>
      <c r="P131" s="199">
        <v>13000.0</v>
      </c>
      <c r="Q131" s="71"/>
      <c r="R131" s="200">
        <v>0.0</v>
      </c>
      <c r="S131" s="72"/>
      <c r="T131" s="201" t="s">
        <v>75</v>
      </c>
      <c r="U131" s="72"/>
      <c r="V131" s="202" t="s">
        <v>1888</v>
      </c>
      <c r="W131" s="71"/>
      <c r="X131" s="72"/>
      <c r="Y131" s="202" t="s">
        <v>74</v>
      </c>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227"/>
      <c r="BC131" s="72"/>
      <c r="BD131" s="178"/>
    </row>
    <row r="132" ht="16.5" customHeight="1" outlineLevel="1">
      <c r="A132" s="178"/>
      <c r="B132" s="141" t="s">
        <v>1775</v>
      </c>
      <c r="C132" s="142">
        <v>46095.12737422454</v>
      </c>
      <c r="D132" s="72"/>
      <c r="E132" s="143" t="s">
        <v>70</v>
      </c>
      <c r="F132" s="71"/>
      <c r="G132" s="143" t="s">
        <v>196</v>
      </c>
      <c r="H132" s="71"/>
      <c r="I132" s="143" t="s">
        <v>1776</v>
      </c>
      <c r="J132" s="71"/>
      <c r="K132" s="71"/>
      <c r="L132" s="71"/>
      <c r="M132" s="72"/>
      <c r="N132" s="144" t="s">
        <v>546</v>
      </c>
      <c r="O132" s="72"/>
      <c r="P132" s="199">
        <v>200000.0</v>
      </c>
      <c r="Q132" s="71"/>
      <c r="R132" s="200">
        <v>0.0</v>
      </c>
      <c r="S132" s="72"/>
      <c r="T132" s="201" t="s">
        <v>75</v>
      </c>
      <c r="U132" s="72"/>
      <c r="V132" s="202" t="s">
        <v>1888</v>
      </c>
      <c r="W132" s="71"/>
      <c r="X132" s="72"/>
      <c r="Y132" s="202" t="s">
        <v>74</v>
      </c>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227"/>
      <c r="BC132" s="72"/>
      <c r="BD132" s="178"/>
    </row>
    <row r="133" ht="16.5" customHeight="1" outlineLevel="1">
      <c r="A133" s="178"/>
      <c r="B133" s="141" t="s">
        <v>1855</v>
      </c>
      <c r="C133" s="142">
        <v>46084.85163038195</v>
      </c>
      <c r="D133" s="72"/>
      <c r="E133" s="143" t="s">
        <v>70</v>
      </c>
      <c r="F133" s="71"/>
      <c r="G133" s="143" t="s">
        <v>196</v>
      </c>
      <c r="H133" s="71"/>
      <c r="I133" s="143" t="s">
        <v>1854</v>
      </c>
      <c r="J133" s="71"/>
      <c r="K133" s="71"/>
      <c r="L133" s="71"/>
      <c r="M133" s="72"/>
      <c r="N133" s="144" t="s">
        <v>150</v>
      </c>
      <c r="O133" s="72"/>
      <c r="P133" s="199">
        <v>50000.0</v>
      </c>
      <c r="Q133" s="71"/>
      <c r="R133" s="200">
        <v>0.0</v>
      </c>
      <c r="S133" s="72"/>
      <c r="T133" s="201" t="s">
        <v>67</v>
      </c>
      <c r="U133" s="72"/>
      <c r="V133" s="202" t="s">
        <v>1888</v>
      </c>
      <c r="W133" s="71"/>
      <c r="X133" s="72"/>
      <c r="Y133" s="202" t="s">
        <v>74</v>
      </c>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227"/>
      <c r="BC133" s="72"/>
      <c r="BD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227"/>
      <c r="BC134" s="72"/>
      <c r="BD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227"/>
      <c r="BC135" s="72"/>
      <c r="BD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227"/>
      <c r="BC136" s="72"/>
      <c r="BD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227"/>
      <c r="BC137" s="72"/>
      <c r="BD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227"/>
      <c r="BC138" s="72"/>
      <c r="BD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227"/>
      <c r="BC139" s="72"/>
      <c r="BD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227"/>
      <c r="BC140" s="72"/>
      <c r="BD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227"/>
      <c r="BC141" s="72"/>
      <c r="BD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227"/>
      <c r="BC142" s="72"/>
      <c r="BD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227"/>
      <c r="BC143" s="72"/>
      <c r="BD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227"/>
      <c r="BC144" s="72"/>
      <c r="BD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227"/>
      <c r="BC145" s="72"/>
      <c r="BD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227"/>
      <c r="BC146" s="72"/>
      <c r="BD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227"/>
      <c r="BC147" s="72"/>
      <c r="BD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227"/>
      <c r="BC148" s="72"/>
      <c r="BD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227"/>
      <c r="BC149" s="72"/>
      <c r="BD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227"/>
      <c r="BC150" s="72"/>
      <c r="BD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227"/>
      <c r="BC151" s="72"/>
      <c r="BD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227"/>
      <c r="BC152" s="72"/>
      <c r="BD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227"/>
      <c r="BC153" s="72"/>
      <c r="BD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227"/>
      <c r="BC154" s="72"/>
      <c r="BD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227"/>
      <c r="BC155" s="72"/>
      <c r="BD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227"/>
      <c r="BC156" s="72"/>
      <c r="BD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227"/>
      <c r="BC157" s="72"/>
      <c r="BD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227"/>
      <c r="BC158" s="72"/>
      <c r="BD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227"/>
      <c r="BC159" s="72"/>
      <c r="BD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227"/>
      <c r="BC160" s="72"/>
      <c r="BD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227"/>
      <c r="BC161" s="72"/>
      <c r="BD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227"/>
      <c r="BC162" s="72"/>
      <c r="BD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227"/>
      <c r="BC163" s="72"/>
      <c r="BD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227"/>
      <c r="BC164" s="72"/>
      <c r="BD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227"/>
      <c r="BC165" s="72"/>
      <c r="BD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227"/>
      <c r="BC166" s="72"/>
      <c r="BD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227"/>
      <c r="BC167" s="72"/>
      <c r="BD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227"/>
      <c r="BC168" s="72"/>
      <c r="BD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227"/>
      <c r="BC169" s="72"/>
      <c r="BD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227"/>
      <c r="BC170" s="72"/>
      <c r="BD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227"/>
      <c r="BC171" s="72"/>
      <c r="BD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227"/>
      <c r="BC172" s="72"/>
      <c r="BD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227"/>
      <c r="BC173" s="72"/>
      <c r="BD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227"/>
      <c r="BC174" s="72"/>
      <c r="BD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227"/>
      <c r="BC175" s="72"/>
      <c r="BD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227"/>
      <c r="BC176" s="72"/>
      <c r="BD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227"/>
      <c r="BC177" s="72"/>
      <c r="BD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227"/>
      <c r="BC178" s="72"/>
      <c r="BD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227"/>
      <c r="BC179" s="72"/>
      <c r="BD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227"/>
      <c r="BC180" s="72"/>
      <c r="BD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227"/>
      <c r="BC181" s="72"/>
      <c r="BD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227"/>
      <c r="BC182" s="72"/>
      <c r="BD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227"/>
      <c r="BC183" s="72"/>
      <c r="BD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227"/>
      <c r="BC184" s="72"/>
      <c r="BD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227"/>
      <c r="BC185" s="72"/>
      <c r="BD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227"/>
      <c r="BC186" s="72"/>
      <c r="BD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227"/>
      <c r="BC187" s="72"/>
      <c r="BD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227"/>
      <c r="BC188" s="72"/>
      <c r="BD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227"/>
      <c r="BC189" s="72"/>
      <c r="BD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227"/>
      <c r="BC190" s="72"/>
      <c r="BD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227"/>
      <c r="BC191" s="72"/>
      <c r="BD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227"/>
      <c r="BC192" s="72"/>
      <c r="BD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227"/>
      <c r="BC193" s="72"/>
      <c r="BD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227"/>
      <c r="BC194" s="72"/>
      <c r="BD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227"/>
      <c r="BC195" s="72"/>
      <c r="BD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227"/>
      <c r="BC196" s="72"/>
      <c r="BD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227"/>
      <c r="BC197" s="72"/>
      <c r="BD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227"/>
      <c r="BC198" s="72"/>
      <c r="BD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227"/>
      <c r="BC199" s="72"/>
      <c r="BD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227"/>
      <c r="BC200" s="72"/>
      <c r="BD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227"/>
      <c r="BC201" s="72"/>
      <c r="BD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227"/>
      <c r="BC202" s="72"/>
      <c r="BD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227"/>
      <c r="BC203" s="72"/>
      <c r="BD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227"/>
      <c r="BC204" s="72"/>
      <c r="BD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227"/>
      <c r="BC205" s="72"/>
      <c r="BD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227"/>
      <c r="BC206" s="72"/>
      <c r="BD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227"/>
      <c r="BC207" s="72"/>
      <c r="BD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227"/>
      <c r="BC208" s="72"/>
      <c r="BD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227"/>
      <c r="BC209" s="72"/>
      <c r="BD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227"/>
      <c r="BC210" s="72"/>
      <c r="BD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227"/>
      <c r="BC211" s="72"/>
      <c r="BD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227"/>
      <c r="BC212" s="72"/>
      <c r="BD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227"/>
      <c r="BC213" s="72"/>
      <c r="BD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227"/>
      <c r="BC214" s="72"/>
      <c r="BD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227"/>
      <c r="BC215" s="72"/>
      <c r="BD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227"/>
      <c r="BC216" s="72"/>
      <c r="BD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227"/>
      <c r="BC217" s="72"/>
      <c r="BD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227"/>
      <c r="BC218" s="72"/>
      <c r="BD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227"/>
      <c r="BC219" s="72"/>
      <c r="BD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227"/>
      <c r="BC220" s="72"/>
      <c r="BD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227"/>
      <c r="BC221" s="72"/>
      <c r="BD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227"/>
      <c r="BC222" s="72"/>
      <c r="BD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227"/>
      <c r="BC223" s="72"/>
      <c r="BD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227"/>
      <c r="BC224" s="72"/>
      <c r="BD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227"/>
      <c r="BC225" s="72"/>
      <c r="BD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227"/>
      <c r="BC226" s="72"/>
      <c r="BD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227"/>
      <c r="BC227" s="72"/>
      <c r="BD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227"/>
      <c r="BC228" s="72"/>
      <c r="BD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227"/>
      <c r="BC229" s="72"/>
      <c r="BD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227"/>
      <c r="BC230" s="72"/>
      <c r="BD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227"/>
      <c r="BC231" s="72"/>
      <c r="BD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227"/>
      <c r="BC232" s="72"/>
      <c r="BD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227"/>
      <c r="BC233" s="72"/>
      <c r="BD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227"/>
      <c r="BC234" s="72"/>
      <c r="BD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227"/>
      <c r="BC235" s="72"/>
      <c r="BD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227"/>
      <c r="BC236" s="72"/>
      <c r="BD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227"/>
      <c r="BC237" s="72"/>
      <c r="BD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227"/>
      <c r="BC238" s="72"/>
      <c r="BD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227"/>
      <c r="BC239" s="72"/>
      <c r="BD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227"/>
      <c r="BC240" s="72"/>
      <c r="BD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227"/>
      <c r="BC241" s="72"/>
      <c r="BD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227"/>
      <c r="BC242" s="72"/>
      <c r="BD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227"/>
      <c r="BC243" s="72"/>
      <c r="BD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227"/>
      <c r="BC244" s="72"/>
      <c r="BD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227"/>
      <c r="BC245" s="72"/>
      <c r="BD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227"/>
      <c r="BC246" s="72"/>
      <c r="BD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227"/>
      <c r="BC247" s="72"/>
      <c r="BD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227"/>
      <c r="BC248" s="72"/>
      <c r="BD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227"/>
      <c r="BC249" s="72"/>
      <c r="BD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227"/>
      <c r="BC250" s="72"/>
      <c r="BD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227"/>
      <c r="BC251" s="72"/>
      <c r="BD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227"/>
      <c r="BC252" s="72"/>
      <c r="BD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227"/>
      <c r="BC253" s="72"/>
      <c r="BD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227"/>
      <c r="BC254" s="72"/>
      <c r="BD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227"/>
      <c r="BC255" s="72"/>
      <c r="BD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227"/>
      <c r="BC256" s="72"/>
      <c r="BD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227"/>
      <c r="BC257" s="72"/>
      <c r="BD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227"/>
      <c r="BC258" s="72"/>
      <c r="BD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227"/>
      <c r="BC259" s="72"/>
      <c r="BD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227"/>
      <c r="BC260" s="72"/>
      <c r="BD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227"/>
      <c r="BC261" s="72"/>
      <c r="BD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227"/>
      <c r="BC262" s="72"/>
      <c r="BD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227"/>
      <c r="BC263" s="72"/>
      <c r="BD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227"/>
      <c r="BC264" s="72"/>
      <c r="BD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227"/>
      <c r="BC265" s="72"/>
      <c r="BD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227"/>
      <c r="BC266" s="72"/>
      <c r="BD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227"/>
      <c r="BC267" s="72"/>
      <c r="BD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227"/>
      <c r="BC268" s="72"/>
      <c r="BD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227"/>
      <c r="BC269" s="72"/>
      <c r="BD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227"/>
      <c r="BC270" s="72"/>
      <c r="BD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227"/>
      <c r="BC271" s="72"/>
      <c r="BD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227"/>
      <c r="BC272" s="72"/>
      <c r="BD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227"/>
      <c r="BC273" s="72"/>
      <c r="BD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227"/>
      <c r="BC274" s="72"/>
      <c r="BD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227"/>
      <c r="BC275" s="72"/>
      <c r="BD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227"/>
      <c r="BC276" s="72"/>
      <c r="BD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227"/>
      <c r="BC277" s="72"/>
      <c r="BD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227"/>
      <c r="BC278" s="72"/>
      <c r="BD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227"/>
      <c r="BC279" s="72"/>
      <c r="BD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227"/>
      <c r="BC280" s="72"/>
      <c r="BD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227"/>
      <c r="BC281" s="72"/>
      <c r="BD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227"/>
      <c r="BC282" s="72"/>
      <c r="BD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227"/>
      <c r="BC283" s="72"/>
      <c r="BD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227"/>
      <c r="BC284" s="72"/>
      <c r="BD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227"/>
      <c r="BC285" s="72"/>
      <c r="BD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227"/>
      <c r="BC286" s="72"/>
      <c r="BD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227"/>
      <c r="BC287" s="72"/>
      <c r="BD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227"/>
      <c r="BC288" s="72"/>
      <c r="BD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227"/>
      <c r="BC289" s="72"/>
      <c r="BD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227"/>
      <c r="BC290" s="72"/>
      <c r="BD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227"/>
      <c r="BC291" s="72"/>
      <c r="BD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227"/>
      <c r="BC292" s="72"/>
      <c r="BD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227"/>
      <c r="BC293" s="72"/>
      <c r="BD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227"/>
      <c r="BC294" s="72"/>
      <c r="BD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227"/>
      <c r="BC295" s="72"/>
      <c r="BD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227"/>
      <c r="BC296" s="72"/>
      <c r="BD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227"/>
      <c r="BC297" s="72"/>
      <c r="BD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227"/>
      <c r="BC298" s="72"/>
      <c r="BD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227"/>
      <c r="BC299" s="72"/>
      <c r="BD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227"/>
      <c r="BC300" s="72"/>
      <c r="BD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227"/>
      <c r="BC301" s="72"/>
      <c r="BD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227"/>
      <c r="BC302" s="72"/>
      <c r="BD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227"/>
      <c r="BC303" s="72"/>
      <c r="BD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227"/>
      <c r="BC304" s="72"/>
      <c r="BD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227"/>
      <c r="BC305" s="72"/>
      <c r="BD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227"/>
      <c r="BC306" s="72"/>
      <c r="BD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227"/>
      <c r="BC307" s="72"/>
      <c r="BD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227"/>
      <c r="BC308" s="72"/>
      <c r="BD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227"/>
      <c r="BC309" s="72"/>
      <c r="BD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227"/>
      <c r="BC310" s="72"/>
      <c r="BD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227"/>
      <c r="BC311" s="72"/>
      <c r="BD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227"/>
      <c r="BC312" s="72"/>
      <c r="BD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227"/>
      <c r="BC313" s="72"/>
      <c r="BD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227"/>
      <c r="BC314" s="72"/>
      <c r="BD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227"/>
      <c r="BC315" s="72"/>
      <c r="BD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227"/>
      <c r="BC316" s="72"/>
      <c r="BD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227"/>
      <c r="BC317" s="72"/>
      <c r="BD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227"/>
      <c r="BC318" s="72"/>
      <c r="BD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227"/>
      <c r="BC319" s="72"/>
      <c r="BD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227"/>
      <c r="BC320" s="72"/>
      <c r="BD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227"/>
      <c r="BC321" s="72"/>
      <c r="BD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227"/>
      <c r="BC322" s="72"/>
      <c r="BD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227"/>
      <c r="BC323" s="72"/>
      <c r="BD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227"/>
      <c r="BC324" s="72"/>
      <c r="BD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227"/>
      <c r="BC325" s="72"/>
      <c r="BD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227"/>
      <c r="BC326" s="72"/>
      <c r="BD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227"/>
      <c r="BC327" s="72"/>
      <c r="BD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227"/>
      <c r="BC328" s="72"/>
      <c r="BD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227"/>
      <c r="BC329" s="72"/>
      <c r="BD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227"/>
      <c r="BC330" s="72"/>
      <c r="BD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227"/>
      <c r="BC331" s="72"/>
      <c r="BD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227"/>
      <c r="BC332" s="72"/>
      <c r="BD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227"/>
      <c r="BC333" s="72"/>
      <c r="BD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227"/>
      <c r="BC334" s="72"/>
      <c r="BD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227"/>
      <c r="BC335" s="72"/>
      <c r="BD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227"/>
      <c r="BC336" s="72"/>
      <c r="BD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227"/>
      <c r="BC337" s="72"/>
      <c r="BD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227"/>
      <c r="BC338" s="72"/>
      <c r="BD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227"/>
      <c r="BC339" s="72"/>
      <c r="BD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227"/>
      <c r="BC340" s="72"/>
      <c r="BD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227"/>
      <c r="BC341" s="72"/>
      <c r="BD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227"/>
      <c r="BC342" s="72"/>
      <c r="BD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227"/>
      <c r="BC343" s="72"/>
      <c r="BD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227"/>
      <c r="BC344" s="72"/>
      <c r="BD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227"/>
      <c r="BC345" s="72"/>
      <c r="BD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227"/>
      <c r="BC346" s="72"/>
      <c r="BD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227"/>
      <c r="BC347" s="72"/>
      <c r="BD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227"/>
      <c r="BC348" s="72"/>
      <c r="BD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227"/>
      <c r="BC349" s="72"/>
      <c r="BD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227"/>
      <c r="BC350" s="72"/>
      <c r="BD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227"/>
      <c r="BC351" s="72"/>
      <c r="BD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227"/>
      <c r="BC352" s="72"/>
      <c r="BD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227"/>
      <c r="BC353" s="72"/>
      <c r="BD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227"/>
      <c r="BC354" s="72"/>
      <c r="BD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227"/>
      <c r="BC355" s="72"/>
      <c r="BD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227"/>
      <c r="BC356" s="72"/>
      <c r="BD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227"/>
      <c r="BC357" s="72"/>
      <c r="BD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227"/>
      <c r="BC358" s="72"/>
      <c r="BD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227"/>
      <c r="BC359" s="72"/>
      <c r="BD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227"/>
      <c r="BC360" s="72"/>
      <c r="BD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227"/>
      <c r="BC361" s="72"/>
      <c r="BD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227"/>
      <c r="BC362" s="72"/>
      <c r="BD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227"/>
      <c r="BC363" s="72"/>
      <c r="BD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227"/>
      <c r="BC364" s="72"/>
      <c r="BD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227"/>
      <c r="BC365" s="72"/>
      <c r="BD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227"/>
      <c r="BC366" s="72"/>
      <c r="BD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227"/>
      <c r="BC367" s="72"/>
      <c r="BD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227"/>
      <c r="BC368" s="72"/>
      <c r="BD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227"/>
      <c r="BC369" s="72"/>
      <c r="BD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227"/>
      <c r="BC370" s="72"/>
      <c r="BD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227"/>
      <c r="BC371" s="72"/>
      <c r="BD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227"/>
      <c r="BC372" s="72"/>
      <c r="BD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227"/>
      <c r="BC373" s="72"/>
      <c r="BD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227"/>
      <c r="BC374" s="72"/>
      <c r="BD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227"/>
      <c r="BC375" s="72"/>
      <c r="BD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227"/>
      <c r="BC376" s="72"/>
      <c r="BD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227"/>
      <c r="BC377" s="72"/>
      <c r="BD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227"/>
      <c r="BC378" s="72"/>
      <c r="BD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227"/>
      <c r="BC379" s="72"/>
      <c r="BD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227"/>
      <c r="BC380" s="72"/>
      <c r="BD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227"/>
      <c r="BC381" s="72"/>
      <c r="BD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227"/>
      <c r="BC382" s="72"/>
      <c r="BD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227"/>
      <c r="BC383" s="72"/>
      <c r="BD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227"/>
      <c r="BC384" s="72"/>
      <c r="BD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227"/>
      <c r="BC385" s="72"/>
      <c r="BD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227"/>
      <c r="BC386" s="72"/>
      <c r="BD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227"/>
      <c r="BC387" s="72"/>
      <c r="BD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227"/>
      <c r="BC388" s="72"/>
      <c r="BD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227"/>
      <c r="BC389" s="72"/>
      <c r="BD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227"/>
      <c r="BC390" s="72"/>
      <c r="BD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227"/>
      <c r="BC391" s="72"/>
      <c r="BD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227"/>
      <c r="BC392" s="72"/>
      <c r="BD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227"/>
      <c r="BC393" s="72"/>
      <c r="BD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227"/>
      <c r="BC394" s="72"/>
      <c r="BD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227"/>
      <c r="BC395" s="72"/>
      <c r="BD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227"/>
      <c r="BC396" s="72"/>
      <c r="BD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227"/>
      <c r="BC397" s="72"/>
      <c r="BD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227"/>
      <c r="BC398" s="72"/>
      <c r="BD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227"/>
      <c r="BC399" s="72"/>
      <c r="BD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227"/>
      <c r="BC400" s="72"/>
      <c r="BD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227"/>
      <c r="BC401" s="72"/>
      <c r="BD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227"/>
      <c r="BC402" s="72"/>
      <c r="BD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227"/>
      <c r="BC403" s="72"/>
      <c r="BD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227"/>
      <c r="BC404" s="72"/>
      <c r="BD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227"/>
      <c r="BC405" s="72"/>
      <c r="BD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227"/>
      <c r="BC406" s="72"/>
      <c r="BD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227"/>
      <c r="BC407" s="72"/>
      <c r="BD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227"/>
      <c r="BC408" s="72"/>
      <c r="BD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227"/>
      <c r="BC409" s="72"/>
      <c r="BD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227"/>
      <c r="BC410" s="72"/>
      <c r="BD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227"/>
      <c r="BC411" s="72"/>
      <c r="BD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227"/>
      <c r="BC412" s="72"/>
      <c r="BD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227"/>
      <c r="BC413" s="72"/>
      <c r="BD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227"/>
      <c r="BC414" s="72"/>
      <c r="BD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227"/>
      <c r="BC415" s="72"/>
      <c r="BD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227"/>
      <c r="BC416" s="72"/>
      <c r="BD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227"/>
      <c r="BC417" s="72"/>
      <c r="BD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227"/>
      <c r="BC418" s="72"/>
      <c r="BD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227"/>
      <c r="BC419" s="72"/>
      <c r="BD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227"/>
      <c r="BC420" s="72"/>
      <c r="BD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227"/>
      <c r="BC421" s="72"/>
      <c r="BD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227"/>
      <c r="BC422" s="72"/>
      <c r="BD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227"/>
      <c r="BC423" s="72"/>
      <c r="BD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227"/>
      <c r="BC424" s="72"/>
      <c r="BD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227"/>
      <c r="BC425" s="72"/>
      <c r="BD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227"/>
      <c r="BC426" s="72"/>
      <c r="BD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227"/>
      <c r="BC427" s="72"/>
      <c r="BD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227"/>
      <c r="BC428" s="72"/>
      <c r="BD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227"/>
      <c r="BC429" s="72"/>
      <c r="BD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227"/>
      <c r="BC430" s="72"/>
      <c r="BD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227"/>
      <c r="BC431" s="72"/>
      <c r="BD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227"/>
      <c r="BC432" s="72"/>
      <c r="BD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227"/>
      <c r="BC433" s="72"/>
      <c r="BD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227"/>
      <c r="BC434" s="72"/>
      <c r="BD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227"/>
      <c r="BC435" s="72"/>
      <c r="BD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227"/>
      <c r="BC436" s="72"/>
      <c r="BD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227"/>
      <c r="BC437" s="72"/>
      <c r="BD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227"/>
      <c r="BC438" s="72"/>
      <c r="BD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227"/>
      <c r="BC439" s="72"/>
      <c r="BD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227"/>
      <c r="BC440" s="72"/>
      <c r="BD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227"/>
      <c r="BC441" s="72"/>
      <c r="BD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227"/>
      <c r="BC442" s="72"/>
      <c r="BD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227"/>
      <c r="BC443" s="72"/>
      <c r="BD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227"/>
      <c r="BC444" s="72"/>
      <c r="BD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227"/>
      <c r="BC445" s="72"/>
      <c r="BD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227"/>
      <c r="BC446" s="72"/>
      <c r="BD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227"/>
      <c r="BC447" s="72"/>
      <c r="BD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227"/>
      <c r="BC448" s="72"/>
      <c r="BD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227"/>
      <c r="BC449" s="72"/>
      <c r="BD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227"/>
      <c r="BC450" s="72"/>
      <c r="BD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227"/>
      <c r="BC451" s="72"/>
      <c r="BD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227"/>
      <c r="BC452" s="72"/>
      <c r="BD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227"/>
      <c r="BC453" s="72"/>
      <c r="BD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227"/>
      <c r="BC454" s="72"/>
      <c r="BD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227"/>
      <c r="BC455" s="72"/>
      <c r="BD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227"/>
      <c r="BC456" s="72"/>
      <c r="BD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227"/>
      <c r="BC457" s="72"/>
      <c r="BD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227"/>
      <c r="BC458" s="72"/>
      <c r="BD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227"/>
      <c r="BC459" s="72"/>
      <c r="BD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227"/>
      <c r="BC460" s="72"/>
      <c r="BD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227"/>
      <c r="BC461" s="72"/>
      <c r="BD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227"/>
      <c r="BC462" s="72"/>
      <c r="BD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227"/>
      <c r="BC463" s="72"/>
      <c r="BD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227"/>
      <c r="BC464" s="72"/>
      <c r="BD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227"/>
      <c r="BC465" s="72"/>
      <c r="BD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227"/>
      <c r="BC466" s="72"/>
      <c r="BD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227"/>
      <c r="BC467" s="72"/>
      <c r="BD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227"/>
      <c r="BC468" s="72"/>
      <c r="BD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227"/>
      <c r="BC469" s="72"/>
      <c r="BD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227"/>
      <c r="BC470" s="72"/>
      <c r="BD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227"/>
      <c r="BC471" s="72"/>
      <c r="BD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227"/>
      <c r="BC472" s="72"/>
      <c r="BD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227"/>
      <c r="BC473" s="72"/>
      <c r="BD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227"/>
      <c r="BC474" s="72"/>
      <c r="BD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227"/>
      <c r="BC475" s="72"/>
      <c r="BD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227"/>
      <c r="BC476" s="72"/>
      <c r="BD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227"/>
      <c r="BC477" s="72"/>
      <c r="BD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227"/>
      <c r="BC478" s="72"/>
      <c r="BD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227"/>
      <c r="BC479" s="72"/>
      <c r="BD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227"/>
      <c r="BC480" s="72"/>
      <c r="BD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227"/>
      <c r="BC481" s="72"/>
      <c r="BD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227"/>
      <c r="BC482" s="72"/>
      <c r="BD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227"/>
      <c r="BC483" s="72"/>
      <c r="BD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227"/>
      <c r="BC484" s="72"/>
      <c r="BD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227"/>
      <c r="BC485" s="72"/>
      <c r="BD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227"/>
      <c r="BC486" s="72"/>
      <c r="BD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227"/>
      <c r="BC487" s="72"/>
      <c r="BD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227"/>
      <c r="BC488" s="72"/>
      <c r="BD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227"/>
      <c r="BC489" s="72"/>
      <c r="BD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227"/>
      <c r="BC490" s="72"/>
      <c r="BD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227"/>
      <c r="BC491" s="72"/>
      <c r="BD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227"/>
      <c r="BC492" s="72"/>
      <c r="BD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227"/>
      <c r="BC493" s="72"/>
      <c r="BD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227"/>
      <c r="BC494" s="72"/>
      <c r="BD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227"/>
      <c r="BC495" s="72"/>
      <c r="BD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227"/>
      <c r="BC496" s="72"/>
      <c r="BD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227"/>
      <c r="BC497" s="72"/>
      <c r="BD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227"/>
      <c r="BC498" s="72"/>
      <c r="BD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227"/>
      <c r="BC499" s="72"/>
      <c r="BD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227"/>
      <c r="BC500" s="72"/>
      <c r="BD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227"/>
      <c r="BC501" s="72"/>
      <c r="BD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227"/>
      <c r="BC502" s="72"/>
      <c r="BD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227"/>
      <c r="BC503" s="72"/>
      <c r="BD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227"/>
      <c r="BC504" s="72"/>
      <c r="BD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227"/>
      <c r="BC505" s="72"/>
      <c r="BD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227"/>
      <c r="BC506" s="72"/>
      <c r="BD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227"/>
      <c r="BC507" s="72"/>
      <c r="BD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227"/>
      <c r="BC508" s="72"/>
      <c r="BD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227"/>
      <c r="BC509" s="72"/>
      <c r="BD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227"/>
      <c r="BC510" s="72"/>
      <c r="BD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227"/>
      <c r="BC511" s="72"/>
      <c r="BD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227"/>
      <c r="BC512" s="72"/>
      <c r="BD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227"/>
      <c r="BC513" s="72"/>
      <c r="BD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227"/>
      <c r="BC514" s="72"/>
      <c r="BD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227"/>
      <c r="BC515" s="72"/>
      <c r="BD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227"/>
      <c r="BC516" s="72"/>
      <c r="BD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227"/>
      <c r="BC517" s="72"/>
      <c r="BD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227"/>
      <c r="BC518" s="72"/>
      <c r="BD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227"/>
      <c r="BC519" s="72"/>
      <c r="BD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227"/>
      <c r="BC520" s="72"/>
      <c r="BD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227"/>
      <c r="BC521" s="72"/>
      <c r="BD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227"/>
      <c r="BC522" s="72"/>
      <c r="BD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227"/>
      <c r="BC523" s="72"/>
      <c r="BD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227"/>
      <c r="BC524" s="72"/>
      <c r="BD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227"/>
      <c r="BC525" s="72"/>
      <c r="BD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227"/>
      <c r="BC526" s="72"/>
      <c r="BD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227"/>
      <c r="BC527" s="72"/>
      <c r="BD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227"/>
      <c r="BC528" s="72"/>
      <c r="BD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227"/>
      <c r="BC529" s="72"/>
      <c r="BD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227"/>
      <c r="BC530" s="72"/>
      <c r="BD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227"/>
      <c r="BC531" s="72"/>
      <c r="BD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227"/>
      <c r="BC532" s="72"/>
      <c r="BD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227"/>
      <c r="BC533" s="72"/>
      <c r="BD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227"/>
      <c r="BC534" s="72"/>
      <c r="BD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227"/>
      <c r="BC535" s="72"/>
      <c r="BD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227"/>
      <c r="BC536" s="72"/>
      <c r="BD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227"/>
      <c r="BC537" s="72"/>
      <c r="BD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227"/>
      <c r="BC538" s="72"/>
      <c r="BD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227"/>
      <c r="BC539" s="72"/>
      <c r="BD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227"/>
      <c r="BC540" s="72"/>
      <c r="BD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227"/>
      <c r="BC541" s="72"/>
      <c r="BD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227"/>
      <c r="BC542" s="72"/>
      <c r="BD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227"/>
      <c r="BC543" s="72"/>
      <c r="BD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227"/>
      <c r="BC544" s="72"/>
      <c r="BD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227"/>
      <c r="BC545" s="72"/>
      <c r="BD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227"/>
      <c r="BC546" s="72"/>
      <c r="BD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227"/>
      <c r="BC547" s="72"/>
      <c r="BD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227"/>
      <c r="BC548" s="72"/>
      <c r="BD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227"/>
      <c r="BC549" s="72"/>
      <c r="BD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227"/>
      <c r="BC550" s="72"/>
      <c r="BD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227"/>
      <c r="BC551" s="72"/>
      <c r="BD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227"/>
      <c r="BC552" s="72"/>
      <c r="BD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227"/>
      <c r="BC553" s="72"/>
      <c r="BD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227"/>
      <c r="BC554" s="72"/>
      <c r="BD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227"/>
      <c r="BC555" s="72"/>
      <c r="BD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227"/>
      <c r="BC556" s="72"/>
      <c r="BD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227"/>
      <c r="BC557" s="72"/>
      <c r="BD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227"/>
      <c r="BC558" s="72"/>
      <c r="BD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227"/>
      <c r="BC559" s="72"/>
      <c r="BD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227"/>
      <c r="BC560" s="72"/>
      <c r="BD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227"/>
      <c r="BC561" s="72"/>
      <c r="BD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227"/>
      <c r="BC562" s="72"/>
      <c r="BD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227"/>
      <c r="BC563" s="72"/>
      <c r="BD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227"/>
      <c r="BC564" s="72"/>
      <c r="BD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227"/>
      <c r="BC565" s="72"/>
      <c r="BD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227"/>
      <c r="BC566" s="72"/>
      <c r="BD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227"/>
      <c r="BC567" s="72"/>
      <c r="BD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227"/>
      <c r="BC568" s="72"/>
      <c r="BD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227"/>
      <c r="BC569" s="72"/>
      <c r="BD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227"/>
      <c r="BC570" s="72"/>
      <c r="BD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227"/>
      <c r="BC571" s="72"/>
      <c r="BD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227"/>
      <c r="BC572" s="72"/>
      <c r="BD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227"/>
      <c r="BC573" s="72"/>
      <c r="BD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227"/>
      <c r="BC574" s="72"/>
      <c r="BD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227"/>
      <c r="BC575" s="72"/>
      <c r="BD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227"/>
      <c r="BC576" s="72"/>
      <c r="BD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227"/>
      <c r="BC577" s="72"/>
      <c r="BD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227"/>
      <c r="BC578" s="72"/>
      <c r="BD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227"/>
      <c r="BC579" s="72"/>
      <c r="BD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227"/>
      <c r="BC580" s="72"/>
      <c r="BD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227"/>
      <c r="BC581" s="72"/>
      <c r="BD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227"/>
      <c r="BC582" s="72"/>
      <c r="BD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227"/>
      <c r="BC583" s="72"/>
      <c r="BD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227"/>
      <c r="BC584" s="72"/>
      <c r="BD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227"/>
      <c r="BC585" s="72"/>
      <c r="BD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227"/>
      <c r="BC586" s="72"/>
      <c r="BD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227"/>
      <c r="BC587" s="72"/>
      <c r="BD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227"/>
      <c r="BC588" s="72"/>
      <c r="BD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227"/>
      <c r="BC589" s="72"/>
      <c r="BD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227"/>
      <c r="BC590" s="72"/>
      <c r="BD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227"/>
      <c r="BC591" s="72"/>
      <c r="BD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227"/>
      <c r="BC592" s="72"/>
      <c r="BD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227"/>
      <c r="BC593" s="72"/>
      <c r="BD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227"/>
      <c r="BC594" s="72"/>
      <c r="BD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227"/>
      <c r="BC595" s="72"/>
      <c r="BD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227"/>
      <c r="BC596" s="72"/>
      <c r="BD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227"/>
      <c r="BC597" s="72"/>
      <c r="BD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227"/>
      <c r="BC598" s="72"/>
      <c r="BD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227"/>
      <c r="BC599" s="72"/>
      <c r="BD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227"/>
      <c r="BC600" s="72"/>
      <c r="BD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227"/>
      <c r="BC601" s="72"/>
      <c r="BD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227"/>
      <c r="BC602" s="72"/>
      <c r="BD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227"/>
      <c r="BC603" s="72"/>
      <c r="BD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227"/>
      <c r="BC604" s="72"/>
      <c r="BD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227"/>
      <c r="BC605" s="72"/>
      <c r="BD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227"/>
      <c r="BC606" s="72"/>
      <c r="BD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227"/>
      <c r="BC607" s="72"/>
      <c r="BD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227"/>
      <c r="BC608" s="72"/>
      <c r="BD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227"/>
      <c r="BC609" s="72"/>
      <c r="BD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227"/>
      <c r="BC610" s="72"/>
      <c r="BD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227"/>
      <c r="BC611" s="72"/>
      <c r="BD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227"/>
      <c r="BC612" s="72"/>
      <c r="BD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227"/>
      <c r="BC613" s="72"/>
      <c r="BD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227"/>
      <c r="BC614" s="72"/>
      <c r="BD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227"/>
      <c r="BC615" s="72"/>
      <c r="BD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227"/>
      <c r="BC616" s="72"/>
      <c r="BD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227"/>
      <c r="BC617" s="72"/>
      <c r="BD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227"/>
      <c r="BC618" s="72"/>
      <c r="BD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227"/>
      <c r="BC619" s="72"/>
      <c r="BD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227"/>
      <c r="BC620" s="72"/>
      <c r="BD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227"/>
      <c r="BC621" s="72"/>
      <c r="BD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227"/>
      <c r="BC622" s="72"/>
      <c r="BD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227"/>
      <c r="BC623" s="72"/>
      <c r="BD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227"/>
      <c r="BC624" s="72"/>
      <c r="BD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227"/>
      <c r="BC625" s="72"/>
      <c r="BD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227"/>
      <c r="BC626" s="72"/>
      <c r="BD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227"/>
      <c r="BC627" s="72"/>
      <c r="BD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227"/>
      <c r="BC628" s="72"/>
      <c r="BD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227"/>
      <c r="BC629" s="72"/>
      <c r="BD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227"/>
      <c r="BC630" s="72"/>
      <c r="BD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227"/>
      <c r="BC631" s="72"/>
      <c r="BD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227"/>
      <c r="BC632" s="72"/>
      <c r="BD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227"/>
      <c r="BC633" s="72"/>
      <c r="BD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227"/>
      <c r="BC634" s="72"/>
      <c r="BD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227"/>
      <c r="BC635" s="72"/>
      <c r="BD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227"/>
      <c r="BC636" s="72"/>
      <c r="BD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227"/>
      <c r="BC637" s="72"/>
      <c r="BD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227"/>
      <c r="BC638" s="72"/>
      <c r="BD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227"/>
      <c r="BC639" s="72"/>
      <c r="BD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227"/>
      <c r="BC640" s="72"/>
      <c r="BD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227"/>
      <c r="BC641" s="72"/>
      <c r="BD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227"/>
      <c r="BC642" s="72"/>
      <c r="BD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227"/>
      <c r="BC643" s="72"/>
      <c r="BD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227"/>
      <c r="BC644" s="72"/>
      <c r="BD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227"/>
      <c r="BC645" s="72"/>
      <c r="BD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227"/>
      <c r="BC646" s="72"/>
      <c r="BD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227"/>
      <c r="BC647" s="72"/>
      <c r="BD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227"/>
      <c r="BC648" s="72"/>
      <c r="BD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227"/>
      <c r="BC649" s="72"/>
      <c r="BD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227"/>
      <c r="BC650" s="72"/>
      <c r="BD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227"/>
      <c r="BC651" s="72"/>
      <c r="BD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227"/>
      <c r="BC652" s="72"/>
      <c r="BD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227"/>
      <c r="BC653" s="72"/>
      <c r="BD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227"/>
      <c r="BC654" s="72"/>
      <c r="BD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227"/>
      <c r="BC655" s="72"/>
      <c r="BD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227"/>
      <c r="BC656" s="72"/>
      <c r="BD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227"/>
      <c r="BC657" s="72"/>
      <c r="BD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227"/>
      <c r="BC658" s="72"/>
      <c r="BD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227"/>
      <c r="BC659" s="72"/>
      <c r="BD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227"/>
      <c r="BC660" s="72"/>
      <c r="BD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227"/>
      <c r="BC661" s="72"/>
      <c r="BD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227"/>
      <c r="BC662" s="72"/>
      <c r="BD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227"/>
      <c r="BC663" s="72"/>
      <c r="BD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227"/>
      <c r="BC664" s="72"/>
      <c r="BD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227"/>
      <c r="BC665" s="72"/>
      <c r="BD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227"/>
      <c r="BC666" s="72"/>
      <c r="BD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227"/>
      <c r="BC667" s="72"/>
      <c r="BD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227"/>
      <c r="BC668" s="72"/>
      <c r="BD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227"/>
      <c r="BC669" s="72"/>
      <c r="BD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227"/>
      <c r="BC670" s="72"/>
      <c r="BD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227"/>
      <c r="BC671" s="72"/>
      <c r="BD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227"/>
      <c r="BC672" s="72"/>
      <c r="BD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227"/>
      <c r="BC673" s="72"/>
      <c r="BD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227"/>
      <c r="BC674" s="72"/>
      <c r="BD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227"/>
      <c r="BC675" s="72"/>
      <c r="BD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227"/>
      <c r="BC676" s="72"/>
      <c r="BD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227"/>
      <c r="BC677" s="72"/>
      <c r="BD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227"/>
      <c r="BC678" s="72"/>
      <c r="BD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227"/>
      <c r="BC679" s="72"/>
      <c r="BD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227"/>
      <c r="BC680" s="72"/>
      <c r="BD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227"/>
      <c r="BC681" s="72"/>
      <c r="BD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227"/>
      <c r="BC682" s="72"/>
      <c r="BD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227"/>
      <c r="BC683" s="72"/>
      <c r="BD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227"/>
      <c r="BC684" s="72"/>
      <c r="BD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227"/>
      <c r="BC685" s="72"/>
      <c r="BD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227"/>
      <c r="BC686" s="72"/>
      <c r="BD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227"/>
      <c r="BC687" s="72"/>
      <c r="BD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227"/>
      <c r="BC688" s="72"/>
      <c r="BD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227"/>
      <c r="BC689" s="72"/>
      <c r="BD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227"/>
      <c r="BC690" s="72"/>
      <c r="BD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227"/>
      <c r="BC691" s="72"/>
      <c r="BD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227"/>
      <c r="BC692" s="72"/>
      <c r="BD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227"/>
      <c r="BC693" s="72"/>
      <c r="BD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227"/>
      <c r="BC694" s="72"/>
      <c r="BD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227"/>
      <c r="BC695" s="72"/>
      <c r="BD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227"/>
      <c r="BC696" s="72"/>
      <c r="BD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227"/>
      <c r="BC697" s="72"/>
      <c r="BD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227"/>
      <c r="BC698" s="72"/>
      <c r="BD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227"/>
      <c r="BC699" s="72"/>
      <c r="BD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227"/>
      <c r="BC700" s="72"/>
      <c r="BD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227"/>
      <c r="BC701" s="72"/>
      <c r="BD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227"/>
      <c r="BC702" s="72"/>
      <c r="BD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227"/>
      <c r="BC703" s="72"/>
      <c r="BD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227"/>
      <c r="BC704" s="72"/>
      <c r="BD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227"/>
      <c r="BC705" s="72"/>
      <c r="BD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227"/>
      <c r="BC706" s="72"/>
      <c r="BD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227"/>
      <c r="BC707" s="72"/>
      <c r="BD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227"/>
      <c r="BC708" s="72"/>
      <c r="BD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227"/>
      <c r="BC709" s="72"/>
      <c r="BD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227"/>
      <c r="BC710" s="72"/>
      <c r="BD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227"/>
      <c r="BC711" s="72"/>
      <c r="BD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227"/>
      <c r="BC712" s="72"/>
      <c r="BD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227"/>
      <c r="BC713" s="72"/>
      <c r="BD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227"/>
      <c r="BC714" s="72"/>
      <c r="BD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227"/>
      <c r="BC715" s="72"/>
      <c r="BD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227"/>
      <c r="BC716" s="72"/>
      <c r="BD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227"/>
      <c r="BC717" s="72"/>
      <c r="BD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227"/>
      <c r="BC718" s="72"/>
      <c r="BD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227"/>
      <c r="BC719" s="72"/>
      <c r="BD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227"/>
      <c r="BC720" s="72"/>
      <c r="BD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227"/>
      <c r="BC721" s="72"/>
      <c r="BD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227"/>
      <c r="BC722" s="72"/>
      <c r="BD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227"/>
      <c r="BC723" s="72"/>
      <c r="BD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227"/>
      <c r="BC724" s="72"/>
      <c r="BD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227"/>
      <c r="BC725" s="72"/>
      <c r="BD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227"/>
      <c r="BC726" s="72"/>
      <c r="BD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227"/>
      <c r="BC727" s="72"/>
      <c r="BD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227"/>
      <c r="BC728" s="72"/>
      <c r="BD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227"/>
      <c r="BC729" s="72"/>
      <c r="BD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227"/>
      <c r="BC730" s="72"/>
      <c r="BD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227"/>
      <c r="BC731" s="72"/>
      <c r="BD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227"/>
      <c r="BC732" s="72"/>
      <c r="BD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227"/>
      <c r="BC733" s="72"/>
      <c r="BD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227"/>
      <c r="BC734" s="72"/>
      <c r="BD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227"/>
      <c r="BC735" s="72"/>
      <c r="BD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227"/>
      <c r="BC736" s="72"/>
      <c r="BD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227"/>
      <c r="BC737" s="72"/>
      <c r="BD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227"/>
      <c r="BC738" s="72"/>
      <c r="BD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227"/>
      <c r="BC739" s="72"/>
      <c r="BD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227"/>
      <c r="BC740" s="72"/>
      <c r="BD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227"/>
      <c r="BC741" s="72"/>
      <c r="BD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227"/>
      <c r="BC742" s="72"/>
      <c r="BD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227"/>
      <c r="BC743" s="72"/>
      <c r="BD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227"/>
      <c r="BC744" s="72"/>
      <c r="BD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227"/>
      <c r="BC745" s="72"/>
      <c r="BD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227"/>
      <c r="BC746" s="72"/>
      <c r="BD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227"/>
      <c r="BC747" s="72"/>
      <c r="BD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227"/>
      <c r="BC748" s="72"/>
      <c r="BD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227"/>
      <c r="BC749" s="72"/>
      <c r="BD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227"/>
      <c r="BC750" s="72"/>
      <c r="BD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227"/>
      <c r="BC751" s="72"/>
      <c r="BD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227"/>
      <c r="BC752" s="72"/>
      <c r="BD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227"/>
      <c r="BC753" s="72"/>
      <c r="BD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227"/>
      <c r="BC754" s="72"/>
      <c r="BD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227"/>
      <c r="BC755" s="72"/>
      <c r="BD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227"/>
      <c r="BC756" s="72"/>
      <c r="BD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227"/>
      <c r="BC757" s="72"/>
      <c r="BD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227"/>
      <c r="BC758" s="72"/>
      <c r="BD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227"/>
      <c r="BC759" s="72"/>
      <c r="BD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227"/>
      <c r="BC760" s="72"/>
      <c r="BD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227"/>
      <c r="BC761" s="72"/>
      <c r="BD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227"/>
      <c r="BC762" s="72"/>
      <c r="BD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227"/>
      <c r="BC763" s="72"/>
      <c r="BD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227"/>
      <c r="BC764" s="72"/>
      <c r="BD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227"/>
      <c r="BC765" s="72"/>
      <c r="BD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227"/>
      <c r="BC766" s="72"/>
      <c r="BD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227"/>
      <c r="BC767" s="72"/>
      <c r="BD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227"/>
      <c r="BC768" s="72"/>
      <c r="BD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227"/>
      <c r="BC769" s="72"/>
      <c r="BD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227"/>
      <c r="BC770" s="72"/>
      <c r="BD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227"/>
      <c r="BC771" s="72"/>
      <c r="BD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227"/>
      <c r="BC772" s="72"/>
      <c r="BD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227"/>
      <c r="BC773" s="72"/>
      <c r="BD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227"/>
      <c r="BC774" s="72"/>
      <c r="BD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227"/>
      <c r="BC775" s="72"/>
      <c r="BD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227"/>
      <c r="BC776" s="72"/>
      <c r="BD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227"/>
      <c r="BC777" s="72"/>
      <c r="BD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227"/>
      <c r="BC778" s="72"/>
      <c r="BD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227"/>
      <c r="BC779" s="72"/>
      <c r="BD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227"/>
      <c r="BC780" s="72"/>
      <c r="BD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227"/>
      <c r="BC781" s="72"/>
      <c r="BD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227"/>
      <c r="BC782" s="72"/>
      <c r="BD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227"/>
      <c r="BC783" s="72"/>
      <c r="BD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227"/>
      <c r="BC784" s="72"/>
      <c r="BD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227"/>
      <c r="BC785" s="72"/>
      <c r="BD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227"/>
      <c r="BC786" s="72"/>
      <c r="BD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227"/>
      <c r="BC787" s="72"/>
      <c r="BD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227"/>
      <c r="BC788" s="72"/>
      <c r="BD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227"/>
      <c r="BC789" s="72"/>
      <c r="BD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227"/>
      <c r="BC790" s="72"/>
      <c r="BD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227"/>
      <c r="BC791" s="72"/>
      <c r="BD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227"/>
      <c r="BC792" s="72"/>
      <c r="BD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227"/>
      <c r="BC793" s="72"/>
      <c r="BD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227"/>
      <c r="BC794" s="72"/>
      <c r="BD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227"/>
      <c r="BC795" s="72"/>
      <c r="BD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227"/>
      <c r="BC796" s="72"/>
      <c r="BD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227"/>
      <c r="BC797" s="72"/>
      <c r="BD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227"/>
      <c r="BC798" s="72"/>
      <c r="BD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227"/>
      <c r="BC799" s="72"/>
      <c r="BD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227"/>
      <c r="BC800" s="72"/>
      <c r="BD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227"/>
      <c r="BC801" s="72"/>
      <c r="BD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227"/>
      <c r="BC802" s="72"/>
      <c r="BD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227"/>
      <c r="BC803" s="72"/>
      <c r="BD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227"/>
      <c r="BC804" s="72"/>
      <c r="BD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227"/>
      <c r="BC805" s="72"/>
      <c r="BD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227"/>
      <c r="BC806" s="72"/>
      <c r="BD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227"/>
      <c r="BC807" s="72"/>
      <c r="BD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227"/>
      <c r="BC808" s="72"/>
      <c r="BD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227"/>
      <c r="BC809" s="72"/>
      <c r="BD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227"/>
      <c r="BC810" s="72"/>
      <c r="BD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227"/>
      <c r="BC811" s="72"/>
      <c r="BD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227"/>
      <c r="BC812" s="72"/>
      <c r="BD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227"/>
      <c r="BC813" s="72"/>
      <c r="BD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227"/>
      <c r="BC814" s="72"/>
      <c r="BD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227"/>
      <c r="BC815" s="72"/>
      <c r="BD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227"/>
      <c r="BC816" s="72"/>
      <c r="BD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227"/>
      <c r="BC817" s="72"/>
      <c r="BD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227"/>
      <c r="BC818" s="72"/>
      <c r="BD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227"/>
      <c r="BC819" s="72"/>
      <c r="BD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227"/>
      <c r="BC820" s="72"/>
      <c r="BD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231"/>
      <c r="BC821" s="72"/>
      <c r="BD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231"/>
      <c r="BC822" s="72"/>
      <c r="BD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231"/>
      <c r="BC823" s="72"/>
      <c r="BD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231"/>
      <c r="BC824" s="72"/>
      <c r="BD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231"/>
      <c r="BC825" s="72"/>
      <c r="BD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c r="BD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c r="BD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c r="BD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c r="BD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c r="BD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c r="BD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c r="BD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c r="BD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c r="BD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c r="BD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c r="BD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c r="BD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c r="BD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c r="BD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c r="BD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c r="BD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c r="BD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c r="BD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c r="BD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c r="BD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c r="BD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c r="BD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c r="BD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c r="BD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c r="BD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c r="BD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c r="BD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c r="BD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c r="BD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c r="BD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c r="BD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c r="BD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c r="BD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c r="BD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c r="BD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c r="BD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c r="BD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c r="BD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c r="BD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c r="BD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c r="BD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c r="BD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c r="BD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c r="BD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c r="BD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c r="BD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c r="BD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c r="BD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c r="BD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c r="BD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c r="BD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c r="BD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c r="BD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c r="BD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c r="BD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c r="BD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c r="BD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c r="BD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c r="BD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c r="BD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c r="BD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c r="BD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c r="BD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c r="BD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c r="BD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c r="BD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c r="BD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c r="BD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c r="BD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c r="BD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c r="BD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c r="BD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c r="BD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c r="BD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c r="BD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c r="BD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c r="BD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c r="BD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c r="BD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c r="BD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c r="BD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c r="BD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c r="BD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c r="BD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c r="BD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c r="BD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c r="BD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c r="BD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c r="BD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c r="BD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c r="BD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c r="BD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c r="BD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c r="BD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c r="BD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c r="BD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c r="BD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c r="BD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c r="BD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c r="BD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c r="BD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c r="BD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c r="BD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c r="BD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c r="BD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c r="BD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c r="BD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c r="BD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c r="BD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c r="BD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c r="BD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c r="BD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c r="BD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c r="BD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c r="BD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c r="BD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c r="BD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c r="BD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c r="BD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c r="BD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c r="BD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c r="BD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c r="BD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c r="BD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c r="BD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c r="BD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c r="BD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c r="BD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c r="BD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c r="BD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c r="BD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c r="BD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c r="BD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c r="BD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c r="BD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c r="BD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c r="BD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c r="BD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c r="BD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c r="BD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c r="BD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c r="BD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c r="BD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c r="BD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c r="BD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c r="BD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c r="BD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c r="BD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c r="BD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c r="BD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c r="BD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c r="BD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c r="BD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c r="BD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c r="BD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c r="BD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c r="BD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c r="BD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c r="BD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c r="BD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c r="BD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c r="BD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c r="BD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c r="BD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c r="BD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c r="BD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c r="BD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c r="BD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c r="BD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c r="BD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c r="BD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c r="BD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c r="BD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c r="BD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c r="BC1000" s="178"/>
      <c r="BD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c r="BC1001" s="178"/>
      <c r="BD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c r="BC1002" s="178"/>
      <c r="BD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c r="BC1003" s="178"/>
      <c r="BD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c r="BC1004" s="178"/>
      <c r="BD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c r="BC1005" s="178"/>
      <c r="BD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c r="BC1006" s="178"/>
      <c r="BD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c r="BC1007" s="178"/>
      <c r="BD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c r="BC1008" s="178"/>
      <c r="BD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c r="BC1009" s="178"/>
      <c r="BD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c r="BC1010" s="178"/>
      <c r="BD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c r="BC1011" s="178"/>
      <c r="BD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c r="BC1012" s="178"/>
      <c r="BD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c r="BC1013" s="178"/>
      <c r="BD1013" s="178"/>
    </row>
  </sheetData>
  <mergeCells count="17824">
    <mergeCell ref="AL454:AM454"/>
    <mergeCell ref="AN454:AO454"/>
    <mergeCell ref="T454:U454"/>
    <mergeCell ref="V454:X454"/>
    <mergeCell ref="Y454:Z454"/>
    <mergeCell ref="AB454:AC454"/>
    <mergeCell ref="AD454:AE454"/>
    <mergeCell ref="AF454:AH454"/>
    <mergeCell ref="AI454:AK454"/>
    <mergeCell ref="AL451:AM451"/>
    <mergeCell ref="AN451:AO451"/>
    <mergeCell ref="AP451:AQ451"/>
    <mergeCell ref="AR451:AS451"/>
    <mergeCell ref="AT451:AU451"/>
    <mergeCell ref="AV451:AX451"/>
    <mergeCell ref="AY451:BA451"/>
    <mergeCell ref="BB451:BC451"/>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T452:U452"/>
    <mergeCell ref="V452:X452"/>
    <mergeCell ref="Y452:Z452"/>
    <mergeCell ref="AB452:AC452"/>
    <mergeCell ref="AD452:AE452"/>
    <mergeCell ref="AF452:AH452"/>
    <mergeCell ref="AI452:AK452"/>
    <mergeCell ref="AL452:AM452"/>
    <mergeCell ref="AN452:AO452"/>
    <mergeCell ref="AR452:AS452"/>
    <mergeCell ref="AT452:AU452"/>
    <mergeCell ref="AV452:AX452"/>
    <mergeCell ref="AY452:BA452"/>
    <mergeCell ref="BB452:BC452"/>
    <mergeCell ref="C454:D454"/>
    <mergeCell ref="E454:F454"/>
    <mergeCell ref="G454:H454"/>
    <mergeCell ref="I454:M454"/>
    <mergeCell ref="N454:O454"/>
    <mergeCell ref="P454:Q454"/>
    <mergeCell ref="R454:S454"/>
    <mergeCell ref="AP454:AQ454"/>
    <mergeCell ref="AR454:AS454"/>
    <mergeCell ref="AT454:AU454"/>
    <mergeCell ref="AV454:AX454"/>
    <mergeCell ref="AY454:BA454"/>
    <mergeCell ref="BB454:BC454"/>
    <mergeCell ref="AP452:AQ452"/>
    <mergeCell ref="AP453:AQ453"/>
    <mergeCell ref="AR453:AS453"/>
    <mergeCell ref="AT453:AU453"/>
    <mergeCell ref="AV453:AX453"/>
    <mergeCell ref="AY453:BA453"/>
    <mergeCell ref="BB453:BC453"/>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AL457:AM457"/>
    <mergeCell ref="AN457:AO457"/>
    <mergeCell ref="T457:U457"/>
    <mergeCell ref="V457:X457"/>
    <mergeCell ref="Y457:Z457"/>
    <mergeCell ref="AB457:AC457"/>
    <mergeCell ref="AD457:AE457"/>
    <mergeCell ref="AF457:AH457"/>
    <mergeCell ref="AI457:AK457"/>
    <mergeCell ref="C452:D452"/>
    <mergeCell ref="E452:F452"/>
    <mergeCell ref="G452:H452"/>
    <mergeCell ref="I452:M452"/>
    <mergeCell ref="N452:O452"/>
    <mergeCell ref="P452:Q452"/>
    <mergeCell ref="R452:S452"/>
    <mergeCell ref="C453:D453"/>
    <mergeCell ref="E453:F453"/>
    <mergeCell ref="G453:H453"/>
    <mergeCell ref="I453:M453"/>
    <mergeCell ref="N453:O453"/>
    <mergeCell ref="P453:Q453"/>
    <mergeCell ref="R453:S453"/>
    <mergeCell ref="AL455:AM455"/>
    <mergeCell ref="AN455:AO455"/>
    <mergeCell ref="AP455:AQ455"/>
    <mergeCell ref="AR455:AS455"/>
    <mergeCell ref="AT455:AU455"/>
    <mergeCell ref="AV455:AX455"/>
    <mergeCell ref="AY455:BA455"/>
    <mergeCell ref="BB455:BC455"/>
    <mergeCell ref="T455:U455"/>
    <mergeCell ref="V455:X455"/>
    <mergeCell ref="Y455:Z455"/>
    <mergeCell ref="AB455:AC455"/>
    <mergeCell ref="AD455:AE455"/>
    <mergeCell ref="AF455:AH455"/>
    <mergeCell ref="AI455:AK455"/>
    <mergeCell ref="C455:D455"/>
    <mergeCell ref="E455:F455"/>
    <mergeCell ref="G455:H455"/>
    <mergeCell ref="I455:M455"/>
    <mergeCell ref="N455:O455"/>
    <mergeCell ref="P455:Q455"/>
    <mergeCell ref="R455:S455"/>
    <mergeCell ref="AP456:AQ456"/>
    <mergeCell ref="AP457:AQ457"/>
    <mergeCell ref="AR457:AS457"/>
    <mergeCell ref="AT457:AU457"/>
    <mergeCell ref="AV457:AX457"/>
    <mergeCell ref="AY457:BA457"/>
    <mergeCell ref="BB457:BC457"/>
    <mergeCell ref="AL456:AM456"/>
    <mergeCell ref="AN456:AO456"/>
    <mergeCell ref="AR456:AS456"/>
    <mergeCell ref="AT456:AU456"/>
    <mergeCell ref="AV456:AX456"/>
    <mergeCell ref="AY456:BA456"/>
    <mergeCell ref="BB456:BC456"/>
    <mergeCell ref="C457:D457"/>
    <mergeCell ref="E457:F457"/>
    <mergeCell ref="G457:H457"/>
    <mergeCell ref="I457:M457"/>
    <mergeCell ref="N457:O457"/>
    <mergeCell ref="P457:Q457"/>
    <mergeCell ref="R457:S457"/>
    <mergeCell ref="AL458:AM458"/>
    <mergeCell ref="AN458:AO458"/>
    <mergeCell ref="AP458:AQ458"/>
    <mergeCell ref="AR458:AS458"/>
    <mergeCell ref="AT458:AU458"/>
    <mergeCell ref="AV458:AX458"/>
    <mergeCell ref="AY458:BA458"/>
    <mergeCell ref="BB458:BC458"/>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AL459:AM459"/>
    <mergeCell ref="AN459:AO459"/>
    <mergeCell ref="AP459:AQ459"/>
    <mergeCell ref="AR459:AS459"/>
    <mergeCell ref="AT459:AU459"/>
    <mergeCell ref="AV459:AX459"/>
    <mergeCell ref="AY459:BA459"/>
    <mergeCell ref="BB459:BC459"/>
    <mergeCell ref="T459:U459"/>
    <mergeCell ref="V459:X459"/>
    <mergeCell ref="Y459:Z459"/>
    <mergeCell ref="AB459:AC459"/>
    <mergeCell ref="AD459:AE459"/>
    <mergeCell ref="AF459:AH459"/>
    <mergeCell ref="AI459:AK459"/>
    <mergeCell ref="C459:D459"/>
    <mergeCell ref="E459:F459"/>
    <mergeCell ref="G459:H459"/>
    <mergeCell ref="I459:M459"/>
    <mergeCell ref="N459:O459"/>
    <mergeCell ref="P459:Q459"/>
    <mergeCell ref="R459:S459"/>
    <mergeCell ref="AL462:AM462"/>
    <mergeCell ref="AN462:AO462"/>
    <mergeCell ref="T462:U462"/>
    <mergeCell ref="V462:X462"/>
    <mergeCell ref="Y462:Z462"/>
    <mergeCell ref="AB462:AC462"/>
    <mergeCell ref="AD462:AE462"/>
    <mergeCell ref="AF462:AH462"/>
    <mergeCell ref="AI462:AK462"/>
    <mergeCell ref="AL463:AM463"/>
    <mergeCell ref="AN463:AO463"/>
    <mergeCell ref="T463:U463"/>
    <mergeCell ref="V463:X463"/>
    <mergeCell ref="Y463:Z463"/>
    <mergeCell ref="AB463:AC463"/>
    <mergeCell ref="AD463:AE463"/>
    <mergeCell ref="AF463:AH463"/>
    <mergeCell ref="AI463:AK463"/>
    <mergeCell ref="AL460:AM460"/>
    <mergeCell ref="AN460:AO460"/>
    <mergeCell ref="AP460:AQ460"/>
    <mergeCell ref="AR460:AS460"/>
    <mergeCell ref="AT460:AU460"/>
    <mergeCell ref="AV460:AX460"/>
    <mergeCell ref="AY460:BA460"/>
    <mergeCell ref="BB460:BC460"/>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T461:U461"/>
    <mergeCell ref="V461:X461"/>
    <mergeCell ref="Y461:Z461"/>
    <mergeCell ref="AB461:AC461"/>
    <mergeCell ref="AD461:AE461"/>
    <mergeCell ref="AF461:AH461"/>
    <mergeCell ref="AI461:AK461"/>
    <mergeCell ref="AL461:AM461"/>
    <mergeCell ref="AN461:AO461"/>
    <mergeCell ref="AR461:AS461"/>
    <mergeCell ref="AT461:AU461"/>
    <mergeCell ref="AV461:AX461"/>
    <mergeCell ref="AY461:BA461"/>
    <mergeCell ref="BB461:BC461"/>
    <mergeCell ref="C463:D463"/>
    <mergeCell ref="E463:F463"/>
    <mergeCell ref="G463:H463"/>
    <mergeCell ref="I463:M463"/>
    <mergeCell ref="N463:O463"/>
    <mergeCell ref="P463:Q463"/>
    <mergeCell ref="R463:S463"/>
    <mergeCell ref="AP463:AQ463"/>
    <mergeCell ref="AR463:AS463"/>
    <mergeCell ref="AT463:AU463"/>
    <mergeCell ref="AV463:AX463"/>
    <mergeCell ref="AY463:BA463"/>
    <mergeCell ref="BB463:BC463"/>
    <mergeCell ref="AP461:AQ461"/>
    <mergeCell ref="AP462:AQ462"/>
    <mergeCell ref="AR462:AS462"/>
    <mergeCell ref="AT462:AU462"/>
    <mergeCell ref="AV462:AX462"/>
    <mergeCell ref="AY462:BA462"/>
    <mergeCell ref="BB462:BC462"/>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AL466:AM466"/>
    <mergeCell ref="AN466:AO466"/>
    <mergeCell ref="T466:U466"/>
    <mergeCell ref="V466:X466"/>
    <mergeCell ref="Y466:Z466"/>
    <mergeCell ref="AB466:AC466"/>
    <mergeCell ref="AD466:AE466"/>
    <mergeCell ref="AF466:AH466"/>
    <mergeCell ref="AI466:AK466"/>
    <mergeCell ref="C461:D461"/>
    <mergeCell ref="E461:F461"/>
    <mergeCell ref="G461:H461"/>
    <mergeCell ref="I461:M461"/>
    <mergeCell ref="N461:O461"/>
    <mergeCell ref="P461:Q461"/>
    <mergeCell ref="R461:S461"/>
    <mergeCell ref="C462:D462"/>
    <mergeCell ref="E462:F462"/>
    <mergeCell ref="G462:H462"/>
    <mergeCell ref="I462:M462"/>
    <mergeCell ref="N462:O462"/>
    <mergeCell ref="P462:Q462"/>
    <mergeCell ref="R462:S462"/>
    <mergeCell ref="AL464:AM464"/>
    <mergeCell ref="AN464:AO464"/>
    <mergeCell ref="AP464:AQ464"/>
    <mergeCell ref="AR464:AS464"/>
    <mergeCell ref="AT464:AU464"/>
    <mergeCell ref="AV464:AX464"/>
    <mergeCell ref="AY464:BA464"/>
    <mergeCell ref="BB464:BC464"/>
    <mergeCell ref="T464:U464"/>
    <mergeCell ref="V464:X464"/>
    <mergeCell ref="Y464:Z464"/>
    <mergeCell ref="AB464:AC464"/>
    <mergeCell ref="AD464:AE464"/>
    <mergeCell ref="AF464:AH464"/>
    <mergeCell ref="AI464:AK464"/>
    <mergeCell ref="C464:D464"/>
    <mergeCell ref="E464:F464"/>
    <mergeCell ref="G464:H464"/>
    <mergeCell ref="I464:M464"/>
    <mergeCell ref="N464:O464"/>
    <mergeCell ref="P464:Q464"/>
    <mergeCell ref="R464:S464"/>
    <mergeCell ref="AP465:AQ465"/>
    <mergeCell ref="AP466:AQ466"/>
    <mergeCell ref="AR466:AS466"/>
    <mergeCell ref="AT466:AU466"/>
    <mergeCell ref="AV466:AX466"/>
    <mergeCell ref="AY466:BA466"/>
    <mergeCell ref="BB466:BC466"/>
    <mergeCell ref="AL465:AM465"/>
    <mergeCell ref="AN465:AO465"/>
    <mergeCell ref="AR465:AS465"/>
    <mergeCell ref="AT465:AU465"/>
    <mergeCell ref="AV465:AX465"/>
    <mergeCell ref="AY465:BA465"/>
    <mergeCell ref="BB465:BC465"/>
    <mergeCell ref="C466:D466"/>
    <mergeCell ref="E466:F466"/>
    <mergeCell ref="G466:H466"/>
    <mergeCell ref="I466:M466"/>
    <mergeCell ref="N466:O466"/>
    <mergeCell ref="P466:Q466"/>
    <mergeCell ref="R466:S466"/>
    <mergeCell ref="AL467:AM467"/>
    <mergeCell ref="AN467:AO467"/>
    <mergeCell ref="AP467:AQ467"/>
    <mergeCell ref="AR467:AS467"/>
    <mergeCell ref="AT467:AU467"/>
    <mergeCell ref="AV467:AX467"/>
    <mergeCell ref="AY467:BA467"/>
    <mergeCell ref="BB467:BC467"/>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AL468:AM468"/>
    <mergeCell ref="AN468:AO468"/>
    <mergeCell ref="AP468:AQ468"/>
    <mergeCell ref="AR468:AS468"/>
    <mergeCell ref="AT468:AU468"/>
    <mergeCell ref="AV468:AX468"/>
    <mergeCell ref="AY468:BA468"/>
    <mergeCell ref="BB468:BC468"/>
    <mergeCell ref="T468:U468"/>
    <mergeCell ref="V468:X468"/>
    <mergeCell ref="Y468:Z468"/>
    <mergeCell ref="AB468:AC468"/>
    <mergeCell ref="AD468:AE468"/>
    <mergeCell ref="AF468:AH468"/>
    <mergeCell ref="AI468:AK468"/>
    <mergeCell ref="C468:D468"/>
    <mergeCell ref="E468:F468"/>
    <mergeCell ref="G468:H468"/>
    <mergeCell ref="I468:M468"/>
    <mergeCell ref="N468:O468"/>
    <mergeCell ref="P468:Q468"/>
    <mergeCell ref="R468:S468"/>
    <mergeCell ref="AL471:AM471"/>
    <mergeCell ref="AN471:AO471"/>
    <mergeCell ref="T471:U471"/>
    <mergeCell ref="V471:X471"/>
    <mergeCell ref="Y471:Z471"/>
    <mergeCell ref="AB471:AC471"/>
    <mergeCell ref="AD471:AE471"/>
    <mergeCell ref="AF471:AH471"/>
    <mergeCell ref="AI471:AK471"/>
    <mergeCell ref="AL472:AM472"/>
    <mergeCell ref="AN472:AO472"/>
    <mergeCell ref="T472:U472"/>
    <mergeCell ref="V472:X472"/>
    <mergeCell ref="Y472:Z472"/>
    <mergeCell ref="AB472:AC472"/>
    <mergeCell ref="AD472:AE472"/>
    <mergeCell ref="AF472:AH472"/>
    <mergeCell ref="AI472:AK472"/>
    <mergeCell ref="AL469:AM469"/>
    <mergeCell ref="AN469:AO469"/>
    <mergeCell ref="AP469:AQ469"/>
    <mergeCell ref="AR469:AS469"/>
    <mergeCell ref="AT469:AU469"/>
    <mergeCell ref="AV469:AX469"/>
    <mergeCell ref="AY469:BA469"/>
    <mergeCell ref="BB469:BC469"/>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T470:U470"/>
    <mergeCell ref="V470:X470"/>
    <mergeCell ref="Y470:Z470"/>
    <mergeCell ref="AB470:AC470"/>
    <mergeCell ref="AD470:AE470"/>
    <mergeCell ref="AF470:AH470"/>
    <mergeCell ref="AI470:AK470"/>
    <mergeCell ref="AL470:AM470"/>
    <mergeCell ref="AN470:AO470"/>
    <mergeCell ref="AR470:AS470"/>
    <mergeCell ref="AT470:AU470"/>
    <mergeCell ref="AV470:AX470"/>
    <mergeCell ref="AY470:BA470"/>
    <mergeCell ref="BB470:BC470"/>
    <mergeCell ref="C472:D472"/>
    <mergeCell ref="E472:F472"/>
    <mergeCell ref="G472:H472"/>
    <mergeCell ref="I472:M472"/>
    <mergeCell ref="N472:O472"/>
    <mergeCell ref="P472:Q472"/>
    <mergeCell ref="R472:S472"/>
    <mergeCell ref="AP472:AQ472"/>
    <mergeCell ref="AR472:AS472"/>
    <mergeCell ref="AT472:AU472"/>
    <mergeCell ref="AV472:AX472"/>
    <mergeCell ref="AY472:BA472"/>
    <mergeCell ref="BB472:BC472"/>
    <mergeCell ref="AP470:AQ470"/>
    <mergeCell ref="AP471:AQ471"/>
    <mergeCell ref="AR471:AS471"/>
    <mergeCell ref="AT471:AU471"/>
    <mergeCell ref="AV471:AX471"/>
    <mergeCell ref="AY471:BA471"/>
    <mergeCell ref="BB471:BC471"/>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AL475:AM475"/>
    <mergeCell ref="AN475:AO475"/>
    <mergeCell ref="T475:U475"/>
    <mergeCell ref="V475:X475"/>
    <mergeCell ref="Y475:Z475"/>
    <mergeCell ref="AB475:AC475"/>
    <mergeCell ref="AD475:AE475"/>
    <mergeCell ref="AF475:AH475"/>
    <mergeCell ref="AI475:AK475"/>
    <mergeCell ref="C470:D470"/>
    <mergeCell ref="E470:F470"/>
    <mergeCell ref="G470:H470"/>
    <mergeCell ref="I470:M470"/>
    <mergeCell ref="N470:O470"/>
    <mergeCell ref="P470:Q470"/>
    <mergeCell ref="R470:S470"/>
    <mergeCell ref="C471:D471"/>
    <mergeCell ref="E471:F471"/>
    <mergeCell ref="G471:H471"/>
    <mergeCell ref="I471:M471"/>
    <mergeCell ref="N471:O471"/>
    <mergeCell ref="P471:Q471"/>
    <mergeCell ref="R471:S471"/>
    <mergeCell ref="AL473:AM473"/>
    <mergeCell ref="AN473:AO473"/>
    <mergeCell ref="AP473:AQ473"/>
    <mergeCell ref="AR473:AS473"/>
    <mergeCell ref="AT473:AU473"/>
    <mergeCell ref="AV473:AX473"/>
    <mergeCell ref="AY473:BA473"/>
    <mergeCell ref="BB473:BC473"/>
    <mergeCell ref="T473:U473"/>
    <mergeCell ref="V473:X473"/>
    <mergeCell ref="Y473:Z473"/>
    <mergeCell ref="AB473:AC473"/>
    <mergeCell ref="AD473:AE473"/>
    <mergeCell ref="AF473:AH473"/>
    <mergeCell ref="AI473:AK473"/>
    <mergeCell ref="C473:D473"/>
    <mergeCell ref="E473:F473"/>
    <mergeCell ref="G473:H473"/>
    <mergeCell ref="I473:M473"/>
    <mergeCell ref="N473:O473"/>
    <mergeCell ref="P473:Q473"/>
    <mergeCell ref="R473:S473"/>
    <mergeCell ref="AP474:AQ474"/>
    <mergeCell ref="AP475:AQ475"/>
    <mergeCell ref="AR475:AS475"/>
    <mergeCell ref="AT475:AU475"/>
    <mergeCell ref="AV475:AX475"/>
    <mergeCell ref="AY475:BA475"/>
    <mergeCell ref="BB475:BC475"/>
    <mergeCell ref="AL474:AM474"/>
    <mergeCell ref="AN474:AO474"/>
    <mergeCell ref="AR474:AS474"/>
    <mergeCell ref="AT474:AU474"/>
    <mergeCell ref="AV474:AX474"/>
    <mergeCell ref="AY474:BA474"/>
    <mergeCell ref="BB474:BC474"/>
    <mergeCell ref="C475:D475"/>
    <mergeCell ref="E475:F475"/>
    <mergeCell ref="G475:H475"/>
    <mergeCell ref="I475:M475"/>
    <mergeCell ref="N475:O475"/>
    <mergeCell ref="P475:Q475"/>
    <mergeCell ref="R475:S475"/>
    <mergeCell ref="AL476:AM476"/>
    <mergeCell ref="AN476:AO476"/>
    <mergeCell ref="AP476:AQ476"/>
    <mergeCell ref="AR476:AS476"/>
    <mergeCell ref="AT476:AU476"/>
    <mergeCell ref="AV476:AX476"/>
    <mergeCell ref="AY476:BA476"/>
    <mergeCell ref="BB476:BC476"/>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AL477:AM477"/>
    <mergeCell ref="AN477:AO477"/>
    <mergeCell ref="AP477:AQ477"/>
    <mergeCell ref="AR477:AS477"/>
    <mergeCell ref="AT477:AU477"/>
    <mergeCell ref="AV477:AX477"/>
    <mergeCell ref="AY477:BA477"/>
    <mergeCell ref="BB477:BC477"/>
    <mergeCell ref="T477:U477"/>
    <mergeCell ref="V477:X477"/>
    <mergeCell ref="Y477:Z477"/>
    <mergeCell ref="AB477:AC477"/>
    <mergeCell ref="AD477:AE477"/>
    <mergeCell ref="AF477:AH477"/>
    <mergeCell ref="AI477:AK477"/>
    <mergeCell ref="C477:D477"/>
    <mergeCell ref="E477:F477"/>
    <mergeCell ref="G477:H477"/>
    <mergeCell ref="I477:M477"/>
    <mergeCell ref="N477:O477"/>
    <mergeCell ref="P477:Q477"/>
    <mergeCell ref="R477:S477"/>
    <mergeCell ref="AL480:AM480"/>
    <mergeCell ref="AN480:AO480"/>
    <mergeCell ref="T480:U480"/>
    <mergeCell ref="V480:X480"/>
    <mergeCell ref="Y480:Z480"/>
    <mergeCell ref="AB480:AC480"/>
    <mergeCell ref="AD480:AE480"/>
    <mergeCell ref="AF480:AH480"/>
    <mergeCell ref="AI480:AK480"/>
    <mergeCell ref="AL481:AM481"/>
    <mergeCell ref="AN481:AO481"/>
    <mergeCell ref="T481:U481"/>
    <mergeCell ref="V481:X481"/>
    <mergeCell ref="Y481:Z481"/>
    <mergeCell ref="AB481:AC481"/>
    <mergeCell ref="AD481:AE481"/>
    <mergeCell ref="AF481:AH481"/>
    <mergeCell ref="AI481:AK481"/>
    <mergeCell ref="AL478:AM478"/>
    <mergeCell ref="AN478:AO478"/>
    <mergeCell ref="AP478:AQ478"/>
    <mergeCell ref="AR478:AS478"/>
    <mergeCell ref="AT478:AU478"/>
    <mergeCell ref="AV478:AX478"/>
    <mergeCell ref="AY478:BA478"/>
    <mergeCell ref="BB478:BC478"/>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T479:U479"/>
    <mergeCell ref="V479:X479"/>
    <mergeCell ref="Y479:Z479"/>
    <mergeCell ref="AB479:AC479"/>
    <mergeCell ref="AD479:AE479"/>
    <mergeCell ref="AF479:AH479"/>
    <mergeCell ref="AI479:AK479"/>
    <mergeCell ref="AL479:AM479"/>
    <mergeCell ref="AN479:AO479"/>
    <mergeCell ref="AR479:AS479"/>
    <mergeCell ref="AT479:AU479"/>
    <mergeCell ref="AV479:AX479"/>
    <mergeCell ref="AY479:BA479"/>
    <mergeCell ref="BB479:BC479"/>
    <mergeCell ref="C481:D481"/>
    <mergeCell ref="E481:F481"/>
    <mergeCell ref="G481:H481"/>
    <mergeCell ref="I481:M481"/>
    <mergeCell ref="N481:O481"/>
    <mergeCell ref="P481:Q481"/>
    <mergeCell ref="R481:S481"/>
    <mergeCell ref="AP481:AQ481"/>
    <mergeCell ref="AR481:AS481"/>
    <mergeCell ref="AT481:AU481"/>
    <mergeCell ref="AV481:AX481"/>
    <mergeCell ref="AY481:BA481"/>
    <mergeCell ref="BB481:BC481"/>
    <mergeCell ref="AP479:AQ479"/>
    <mergeCell ref="AP480:AQ480"/>
    <mergeCell ref="AR480:AS480"/>
    <mergeCell ref="AT480:AU480"/>
    <mergeCell ref="AV480:AX480"/>
    <mergeCell ref="AY480:BA480"/>
    <mergeCell ref="BB480:BC480"/>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AL484:AM484"/>
    <mergeCell ref="AN484:AO484"/>
    <mergeCell ref="T484:U484"/>
    <mergeCell ref="V484:X484"/>
    <mergeCell ref="Y484:Z484"/>
    <mergeCell ref="AB484:AC484"/>
    <mergeCell ref="AD484:AE484"/>
    <mergeCell ref="AF484:AH484"/>
    <mergeCell ref="AI484:AK484"/>
    <mergeCell ref="C479:D479"/>
    <mergeCell ref="E479:F479"/>
    <mergeCell ref="G479:H479"/>
    <mergeCell ref="I479:M479"/>
    <mergeCell ref="N479:O479"/>
    <mergeCell ref="P479:Q479"/>
    <mergeCell ref="R479:S479"/>
    <mergeCell ref="C480:D480"/>
    <mergeCell ref="E480:F480"/>
    <mergeCell ref="G480:H480"/>
    <mergeCell ref="I480:M480"/>
    <mergeCell ref="N480:O480"/>
    <mergeCell ref="P480:Q480"/>
    <mergeCell ref="R480:S480"/>
    <mergeCell ref="AL482:AM482"/>
    <mergeCell ref="AN482:AO482"/>
    <mergeCell ref="AP482:AQ482"/>
    <mergeCell ref="AR482:AS482"/>
    <mergeCell ref="AT482:AU482"/>
    <mergeCell ref="AV482:AX482"/>
    <mergeCell ref="AY482:BA482"/>
    <mergeCell ref="BB482:BC482"/>
    <mergeCell ref="T482:U482"/>
    <mergeCell ref="V482:X482"/>
    <mergeCell ref="Y482:Z482"/>
    <mergeCell ref="AB482:AC482"/>
    <mergeCell ref="AD482:AE482"/>
    <mergeCell ref="AF482:AH482"/>
    <mergeCell ref="AI482:AK482"/>
    <mergeCell ref="C482:D482"/>
    <mergeCell ref="E482:F482"/>
    <mergeCell ref="G482:H482"/>
    <mergeCell ref="I482:M482"/>
    <mergeCell ref="N482:O482"/>
    <mergeCell ref="P482:Q482"/>
    <mergeCell ref="R482:S482"/>
    <mergeCell ref="AP483:AQ483"/>
    <mergeCell ref="AP484:AQ484"/>
    <mergeCell ref="AR484:AS484"/>
    <mergeCell ref="AT484:AU484"/>
    <mergeCell ref="AV484:AX484"/>
    <mergeCell ref="AY484:BA484"/>
    <mergeCell ref="BB484:BC484"/>
    <mergeCell ref="AL483:AM483"/>
    <mergeCell ref="AN483:AO483"/>
    <mergeCell ref="AR483:AS483"/>
    <mergeCell ref="AT483:AU483"/>
    <mergeCell ref="AV483:AX483"/>
    <mergeCell ref="AY483:BA483"/>
    <mergeCell ref="BB483:BC483"/>
    <mergeCell ref="C484:D484"/>
    <mergeCell ref="E484:F484"/>
    <mergeCell ref="G484:H484"/>
    <mergeCell ref="I484:M484"/>
    <mergeCell ref="N484:O484"/>
    <mergeCell ref="P484:Q484"/>
    <mergeCell ref="R484:S484"/>
    <mergeCell ref="AL485:AM485"/>
    <mergeCell ref="AN485:AO485"/>
    <mergeCell ref="AP485:AQ485"/>
    <mergeCell ref="AR485:AS485"/>
    <mergeCell ref="AT485:AU485"/>
    <mergeCell ref="AV485:AX485"/>
    <mergeCell ref="AY485:BA485"/>
    <mergeCell ref="BB485:BC485"/>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AL486:AM486"/>
    <mergeCell ref="AN486:AO486"/>
    <mergeCell ref="AP486:AQ486"/>
    <mergeCell ref="AR486:AS486"/>
    <mergeCell ref="AT486:AU486"/>
    <mergeCell ref="AV486:AX486"/>
    <mergeCell ref="AY486:BA486"/>
    <mergeCell ref="BB486:BC486"/>
    <mergeCell ref="T486:U486"/>
    <mergeCell ref="V486:X486"/>
    <mergeCell ref="Y486:Z486"/>
    <mergeCell ref="AB486:AC486"/>
    <mergeCell ref="AD486:AE486"/>
    <mergeCell ref="AF486:AH486"/>
    <mergeCell ref="AI486:AK486"/>
    <mergeCell ref="C486:D486"/>
    <mergeCell ref="E486:F486"/>
    <mergeCell ref="G486:H486"/>
    <mergeCell ref="I486:M486"/>
    <mergeCell ref="N486:O486"/>
    <mergeCell ref="P486:Q486"/>
    <mergeCell ref="R486:S486"/>
    <mergeCell ref="AL489:AM489"/>
    <mergeCell ref="AN489:AO489"/>
    <mergeCell ref="T489:U489"/>
    <mergeCell ref="V489:X489"/>
    <mergeCell ref="Y489:Z489"/>
    <mergeCell ref="AB489:AC489"/>
    <mergeCell ref="AD489:AE489"/>
    <mergeCell ref="AF489:AH489"/>
    <mergeCell ref="AI489:AK489"/>
    <mergeCell ref="AL490:AM490"/>
    <mergeCell ref="AN490:AO490"/>
    <mergeCell ref="T490:U490"/>
    <mergeCell ref="V490:X490"/>
    <mergeCell ref="Y490:Z490"/>
    <mergeCell ref="AB490:AC490"/>
    <mergeCell ref="AD490:AE490"/>
    <mergeCell ref="AF490:AH490"/>
    <mergeCell ref="AI490:AK490"/>
    <mergeCell ref="AL487:AM487"/>
    <mergeCell ref="AN487:AO487"/>
    <mergeCell ref="AP487:AQ487"/>
    <mergeCell ref="AR487:AS487"/>
    <mergeCell ref="AT487:AU487"/>
    <mergeCell ref="AV487:AX487"/>
    <mergeCell ref="AY487:BA487"/>
    <mergeCell ref="BB487:BC487"/>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T488:U488"/>
    <mergeCell ref="V488:X488"/>
    <mergeCell ref="Y488:Z488"/>
    <mergeCell ref="AB488:AC488"/>
    <mergeCell ref="AD488:AE488"/>
    <mergeCell ref="AF488:AH488"/>
    <mergeCell ref="AI488:AK488"/>
    <mergeCell ref="AL488:AM488"/>
    <mergeCell ref="AN488:AO488"/>
    <mergeCell ref="AR488:AS488"/>
    <mergeCell ref="AT488:AU488"/>
    <mergeCell ref="AV488:AX488"/>
    <mergeCell ref="AY488:BA488"/>
    <mergeCell ref="BB488:BC488"/>
    <mergeCell ref="C490:D490"/>
    <mergeCell ref="E490:F490"/>
    <mergeCell ref="G490:H490"/>
    <mergeCell ref="I490:M490"/>
    <mergeCell ref="N490:O490"/>
    <mergeCell ref="P490:Q490"/>
    <mergeCell ref="R490:S490"/>
    <mergeCell ref="AP490:AQ490"/>
    <mergeCell ref="AR490:AS490"/>
    <mergeCell ref="AT490:AU490"/>
    <mergeCell ref="AV490:AX490"/>
    <mergeCell ref="AY490:BA490"/>
    <mergeCell ref="BB490:BC490"/>
    <mergeCell ref="AP488:AQ488"/>
    <mergeCell ref="AP489:AQ489"/>
    <mergeCell ref="AR489:AS489"/>
    <mergeCell ref="AT489:AU489"/>
    <mergeCell ref="AV489:AX489"/>
    <mergeCell ref="AY489:BA489"/>
    <mergeCell ref="BB489:BC489"/>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AL493:AM493"/>
    <mergeCell ref="AN493:AO493"/>
    <mergeCell ref="T493:U493"/>
    <mergeCell ref="V493:X493"/>
    <mergeCell ref="Y493:Z493"/>
    <mergeCell ref="AB493:AC493"/>
    <mergeCell ref="AD493:AE493"/>
    <mergeCell ref="AF493:AH493"/>
    <mergeCell ref="AI493:AK493"/>
    <mergeCell ref="C488:D488"/>
    <mergeCell ref="E488:F488"/>
    <mergeCell ref="G488:H488"/>
    <mergeCell ref="I488:M488"/>
    <mergeCell ref="N488:O488"/>
    <mergeCell ref="P488:Q488"/>
    <mergeCell ref="R488:S488"/>
    <mergeCell ref="C489:D489"/>
    <mergeCell ref="E489:F489"/>
    <mergeCell ref="G489:H489"/>
    <mergeCell ref="I489:M489"/>
    <mergeCell ref="N489:O489"/>
    <mergeCell ref="P489:Q489"/>
    <mergeCell ref="R489:S489"/>
    <mergeCell ref="AL491:AM491"/>
    <mergeCell ref="AN491:AO491"/>
    <mergeCell ref="AP491:AQ491"/>
    <mergeCell ref="AR491:AS491"/>
    <mergeCell ref="AT491:AU491"/>
    <mergeCell ref="AV491:AX491"/>
    <mergeCell ref="AY491:BA491"/>
    <mergeCell ref="BB491:BC491"/>
    <mergeCell ref="T491:U491"/>
    <mergeCell ref="V491:X491"/>
    <mergeCell ref="Y491:Z491"/>
    <mergeCell ref="AB491:AC491"/>
    <mergeCell ref="AD491:AE491"/>
    <mergeCell ref="AF491:AH491"/>
    <mergeCell ref="AI491:AK491"/>
    <mergeCell ref="C491:D491"/>
    <mergeCell ref="E491:F491"/>
    <mergeCell ref="G491:H491"/>
    <mergeCell ref="I491:M491"/>
    <mergeCell ref="N491:O491"/>
    <mergeCell ref="P491:Q491"/>
    <mergeCell ref="R491:S491"/>
    <mergeCell ref="AP492:AQ492"/>
    <mergeCell ref="AP493:AQ493"/>
    <mergeCell ref="AR493:AS493"/>
    <mergeCell ref="AT493:AU493"/>
    <mergeCell ref="AV493:AX493"/>
    <mergeCell ref="AY493:BA493"/>
    <mergeCell ref="BB493:BC493"/>
    <mergeCell ref="AL492:AM492"/>
    <mergeCell ref="AN492:AO492"/>
    <mergeCell ref="AR492:AS492"/>
    <mergeCell ref="AT492:AU492"/>
    <mergeCell ref="AV492:AX492"/>
    <mergeCell ref="AY492:BA492"/>
    <mergeCell ref="BB492:BC492"/>
    <mergeCell ref="C493:D493"/>
    <mergeCell ref="E493:F493"/>
    <mergeCell ref="G493:H493"/>
    <mergeCell ref="I493:M493"/>
    <mergeCell ref="N493:O493"/>
    <mergeCell ref="P493:Q493"/>
    <mergeCell ref="R493:S493"/>
    <mergeCell ref="AL494:AM494"/>
    <mergeCell ref="AN494:AO494"/>
    <mergeCell ref="AP494:AQ494"/>
    <mergeCell ref="AR494:AS494"/>
    <mergeCell ref="AT494:AU494"/>
    <mergeCell ref="AV494:AX494"/>
    <mergeCell ref="AY494:BA494"/>
    <mergeCell ref="BB494:BC494"/>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AL495:AM495"/>
    <mergeCell ref="AN495:AO495"/>
    <mergeCell ref="AP495:AQ495"/>
    <mergeCell ref="AR495:AS495"/>
    <mergeCell ref="AT495:AU495"/>
    <mergeCell ref="AV495:AX495"/>
    <mergeCell ref="AY495:BA495"/>
    <mergeCell ref="BB495:BC495"/>
    <mergeCell ref="T495:U495"/>
    <mergeCell ref="V495:X495"/>
    <mergeCell ref="Y495:Z495"/>
    <mergeCell ref="AB495:AC495"/>
    <mergeCell ref="AD495:AE495"/>
    <mergeCell ref="AF495:AH495"/>
    <mergeCell ref="AI495:AK495"/>
    <mergeCell ref="C495:D495"/>
    <mergeCell ref="E495:F495"/>
    <mergeCell ref="G495:H495"/>
    <mergeCell ref="I495:M495"/>
    <mergeCell ref="N495:O495"/>
    <mergeCell ref="P495:Q495"/>
    <mergeCell ref="R495:S495"/>
    <mergeCell ref="AL498:AM498"/>
    <mergeCell ref="AN498:AO498"/>
    <mergeCell ref="T498:U498"/>
    <mergeCell ref="V498:X498"/>
    <mergeCell ref="Y498:Z498"/>
    <mergeCell ref="AB498:AC498"/>
    <mergeCell ref="AD498:AE498"/>
    <mergeCell ref="AF498:AH498"/>
    <mergeCell ref="AI498:AK498"/>
    <mergeCell ref="AL499:AM499"/>
    <mergeCell ref="AN499:AO499"/>
    <mergeCell ref="T499:U499"/>
    <mergeCell ref="V499:X499"/>
    <mergeCell ref="Y499:Z499"/>
    <mergeCell ref="AB499:AC499"/>
    <mergeCell ref="AD499:AE499"/>
    <mergeCell ref="AF499:AH499"/>
    <mergeCell ref="AI499:AK499"/>
    <mergeCell ref="AL496:AM496"/>
    <mergeCell ref="AN496:AO496"/>
    <mergeCell ref="AP496:AQ496"/>
    <mergeCell ref="AR496:AS496"/>
    <mergeCell ref="AT496:AU496"/>
    <mergeCell ref="AV496:AX496"/>
    <mergeCell ref="AY496:BA496"/>
    <mergeCell ref="BB496:BC496"/>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T497:U497"/>
    <mergeCell ref="V497:X497"/>
    <mergeCell ref="Y497:Z497"/>
    <mergeCell ref="AB497:AC497"/>
    <mergeCell ref="AD497:AE497"/>
    <mergeCell ref="AF497:AH497"/>
    <mergeCell ref="AI497:AK497"/>
    <mergeCell ref="AL497:AM497"/>
    <mergeCell ref="AN497:AO497"/>
    <mergeCell ref="AR497:AS497"/>
    <mergeCell ref="AT497:AU497"/>
    <mergeCell ref="AV497:AX497"/>
    <mergeCell ref="AY497:BA497"/>
    <mergeCell ref="BB497:BC497"/>
    <mergeCell ref="C499:D499"/>
    <mergeCell ref="E499:F499"/>
    <mergeCell ref="G499:H499"/>
    <mergeCell ref="I499:M499"/>
    <mergeCell ref="N499:O499"/>
    <mergeCell ref="P499:Q499"/>
    <mergeCell ref="R499:S499"/>
    <mergeCell ref="AP499:AQ499"/>
    <mergeCell ref="AR499:AS499"/>
    <mergeCell ref="AT499:AU499"/>
    <mergeCell ref="AV499:AX499"/>
    <mergeCell ref="AY499:BA499"/>
    <mergeCell ref="BB499:BC499"/>
    <mergeCell ref="AP497:AQ497"/>
    <mergeCell ref="AP498:AQ498"/>
    <mergeCell ref="AR498:AS498"/>
    <mergeCell ref="AT498:AU498"/>
    <mergeCell ref="AV498:AX498"/>
    <mergeCell ref="AY498:BA498"/>
    <mergeCell ref="BB498:BC498"/>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AL502:AM502"/>
    <mergeCell ref="AN502:AO502"/>
    <mergeCell ref="T502:U502"/>
    <mergeCell ref="V502:X502"/>
    <mergeCell ref="Y502:Z502"/>
    <mergeCell ref="AB502:AC502"/>
    <mergeCell ref="AD502:AE502"/>
    <mergeCell ref="AF502:AH502"/>
    <mergeCell ref="AI502:AK502"/>
    <mergeCell ref="C497:D497"/>
    <mergeCell ref="E497:F497"/>
    <mergeCell ref="G497:H497"/>
    <mergeCell ref="I497:M497"/>
    <mergeCell ref="N497:O497"/>
    <mergeCell ref="P497:Q497"/>
    <mergeCell ref="R497:S497"/>
    <mergeCell ref="C498:D498"/>
    <mergeCell ref="E498:F498"/>
    <mergeCell ref="G498:H498"/>
    <mergeCell ref="I498:M498"/>
    <mergeCell ref="N498:O498"/>
    <mergeCell ref="P498:Q498"/>
    <mergeCell ref="R498:S498"/>
    <mergeCell ref="AL500:AM500"/>
    <mergeCell ref="AN500:AO500"/>
    <mergeCell ref="AP500:AQ500"/>
    <mergeCell ref="AR500:AS500"/>
    <mergeCell ref="AT500:AU500"/>
    <mergeCell ref="AV500:AX500"/>
    <mergeCell ref="AY500:BA500"/>
    <mergeCell ref="BB500:BC500"/>
    <mergeCell ref="T500:U500"/>
    <mergeCell ref="V500:X500"/>
    <mergeCell ref="Y500:Z500"/>
    <mergeCell ref="AB500:AC500"/>
    <mergeCell ref="AD500:AE500"/>
    <mergeCell ref="AF500:AH500"/>
    <mergeCell ref="AI500:AK500"/>
    <mergeCell ref="C500:D500"/>
    <mergeCell ref="E500:F500"/>
    <mergeCell ref="G500:H500"/>
    <mergeCell ref="I500:M500"/>
    <mergeCell ref="N500:O500"/>
    <mergeCell ref="P500:Q500"/>
    <mergeCell ref="R500:S500"/>
    <mergeCell ref="AP501:AQ501"/>
    <mergeCell ref="AP502:AQ502"/>
    <mergeCell ref="AR502:AS502"/>
    <mergeCell ref="AT502:AU502"/>
    <mergeCell ref="AV502:AX502"/>
    <mergeCell ref="AY502:BA502"/>
    <mergeCell ref="BB502:BC502"/>
    <mergeCell ref="AL501:AM501"/>
    <mergeCell ref="AN501:AO501"/>
    <mergeCell ref="AR501:AS501"/>
    <mergeCell ref="AT501:AU501"/>
    <mergeCell ref="AV501:AX501"/>
    <mergeCell ref="AY501:BA501"/>
    <mergeCell ref="BB501:BC501"/>
    <mergeCell ref="C502:D502"/>
    <mergeCell ref="E502:F502"/>
    <mergeCell ref="G502:H502"/>
    <mergeCell ref="I502:M502"/>
    <mergeCell ref="N502:O502"/>
    <mergeCell ref="P502:Q502"/>
    <mergeCell ref="R502:S502"/>
    <mergeCell ref="AL503:AM503"/>
    <mergeCell ref="AN503:AO503"/>
    <mergeCell ref="AP503:AQ503"/>
    <mergeCell ref="AR503:AS503"/>
    <mergeCell ref="AT503:AU503"/>
    <mergeCell ref="AV503:AX503"/>
    <mergeCell ref="AY503:BA503"/>
    <mergeCell ref="BB503:BC503"/>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AL504:AM504"/>
    <mergeCell ref="AN504:AO504"/>
    <mergeCell ref="AP504:AQ504"/>
    <mergeCell ref="AR504:AS504"/>
    <mergeCell ref="AT504:AU504"/>
    <mergeCell ref="AV504:AX504"/>
    <mergeCell ref="AY504:BA504"/>
    <mergeCell ref="BB504:BC504"/>
    <mergeCell ref="T504:U504"/>
    <mergeCell ref="V504:X504"/>
    <mergeCell ref="Y504:Z504"/>
    <mergeCell ref="AB504:AC504"/>
    <mergeCell ref="AD504:AE504"/>
    <mergeCell ref="AF504:AH504"/>
    <mergeCell ref="AI504:AK504"/>
    <mergeCell ref="C504:D504"/>
    <mergeCell ref="E504:F504"/>
    <mergeCell ref="G504:H504"/>
    <mergeCell ref="I504:M504"/>
    <mergeCell ref="N504:O504"/>
    <mergeCell ref="P504:Q504"/>
    <mergeCell ref="R504:S504"/>
    <mergeCell ref="AL507:AM507"/>
    <mergeCell ref="AN507:AO507"/>
    <mergeCell ref="T507:U507"/>
    <mergeCell ref="V507:X507"/>
    <mergeCell ref="Y507:Z507"/>
    <mergeCell ref="AB507:AC507"/>
    <mergeCell ref="AD507:AE507"/>
    <mergeCell ref="AF507:AH507"/>
    <mergeCell ref="AI507:AK507"/>
    <mergeCell ref="AL508:AM508"/>
    <mergeCell ref="AN508:AO508"/>
    <mergeCell ref="T508:U508"/>
    <mergeCell ref="V508:X508"/>
    <mergeCell ref="Y508:Z508"/>
    <mergeCell ref="AB508:AC508"/>
    <mergeCell ref="AD508:AE508"/>
    <mergeCell ref="AF508:AH508"/>
    <mergeCell ref="AI508:AK508"/>
    <mergeCell ref="AL505:AM505"/>
    <mergeCell ref="AN505:AO505"/>
    <mergeCell ref="AP505:AQ505"/>
    <mergeCell ref="AR505:AS505"/>
    <mergeCell ref="AT505:AU505"/>
    <mergeCell ref="AV505:AX505"/>
    <mergeCell ref="AY505:BA505"/>
    <mergeCell ref="BB505:BC505"/>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T506:U506"/>
    <mergeCell ref="V506:X506"/>
    <mergeCell ref="Y506:Z506"/>
    <mergeCell ref="AB506:AC506"/>
    <mergeCell ref="AD506:AE506"/>
    <mergeCell ref="AF506:AH506"/>
    <mergeCell ref="AI506:AK506"/>
    <mergeCell ref="AL506:AM506"/>
    <mergeCell ref="AN506:AO506"/>
    <mergeCell ref="AR506:AS506"/>
    <mergeCell ref="AT506:AU506"/>
    <mergeCell ref="AV506:AX506"/>
    <mergeCell ref="AY506:BA506"/>
    <mergeCell ref="BB506:BC506"/>
    <mergeCell ref="C508:D508"/>
    <mergeCell ref="E508:F508"/>
    <mergeCell ref="G508:H508"/>
    <mergeCell ref="I508:M508"/>
    <mergeCell ref="N508:O508"/>
    <mergeCell ref="P508:Q508"/>
    <mergeCell ref="R508:S508"/>
    <mergeCell ref="AP508:AQ508"/>
    <mergeCell ref="AR508:AS508"/>
    <mergeCell ref="AT508:AU508"/>
    <mergeCell ref="AV508:AX508"/>
    <mergeCell ref="AY508:BA508"/>
    <mergeCell ref="BB508:BC508"/>
    <mergeCell ref="AP506:AQ506"/>
    <mergeCell ref="AP507:AQ507"/>
    <mergeCell ref="AR507:AS507"/>
    <mergeCell ref="AT507:AU507"/>
    <mergeCell ref="AV507:AX507"/>
    <mergeCell ref="AY507:BA507"/>
    <mergeCell ref="BB507:BC507"/>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AL511:AM511"/>
    <mergeCell ref="AN511:AO511"/>
    <mergeCell ref="T511:U511"/>
    <mergeCell ref="V511:X511"/>
    <mergeCell ref="Y511:Z511"/>
    <mergeCell ref="AB511:AC511"/>
    <mergeCell ref="AD511:AE511"/>
    <mergeCell ref="AF511:AH511"/>
    <mergeCell ref="AI511:AK511"/>
    <mergeCell ref="C506:D506"/>
    <mergeCell ref="E506:F506"/>
    <mergeCell ref="G506:H506"/>
    <mergeCell ref="I506:M506"/>
    <mergeCell ref="N506:O506"/>
    <mergeCell ref="P506:Q506"/>
    <mergeCell ref="R506:S506"/>
    <mergeCell ref="C507:D507"/>
    <mergeCell ref="E507:F507"/>
    <mergeCell ref="G507:H507"/>
    <mergeCell ref="I507:M507"/>
    <mergeCell ref="N507:O507"/>
    <mergeCell ref="P507:Q507"/>
    <mergeCell ref="R507:S507"/>
    <mergeCell ref="AL509:AM509"/>
    <mergeCell ref="AN509:AO509"/>
    <mergeCell ref="AP509:AQ509"/>
    <mergeCell ref="AR509:AS509"/>
    <mergeCell ref="AT509:AU509"/>
    <mergeCell ref="AV509:AX509"/>
    <mergeCell ref="AY509:BA509"/>
    <mergeCell ref="BB509:BC509"/>
    <mergeCell ref="T509:U509"/>
    <mergeCell ref="V509:X509"/>
    <mergeCell ref="Y509:Z509"/>
    <mergeCell ref="AB509:AC509"/>
    <mergeCell ref="AD509:AE509"/>
    <mergeCell ref="AF509:AH509"/>
    <mergeCell ref="AI509:AK509"/>
    <mergeCell ref="C509:D509"/>
    <mergeCell ref="E509:F509"/>
    <mergeCell ref="G509:H509"/>
    <mergeCell ref="I509:M509"/>
    <mergeCell ref="N509:O509"/>
    <mergeCell ref="P509:Q509"/>
    <mergeCell ref="R509:S509"/>
    <mergeCell ref="AP510:AQ510"/>
    <mergeCell ref="AP511:AQ511"/>
    <mergeCell ref="AR511:AS511"/>
    <mergeCell ref="AT511:AU511"/>
    <mergeCell ref="AV511:AX511"/>
    <mergeCell ref="AY511:BA511"/>
    <mergeCell ref="BB511:BC511"/>
    <mergeCell ref="AL510:AM510"/>
    <mergeCell ref="AN510:AO510"/>
    <mergeCell ref="AR510:AS510"/>
    <mergeCell ref="AT510:AU510"/>
    <mergeCell ref="AV510:AX510"/>
    <mergeCell ref="AY510:BA510"/>
    <mergeCell ref="BB510:BC510"/>
    <mergeCell ref="C511:D511"/>
    <mergeCell ref="E511:F511"/>
    <mergeCell ref="G511:H511"/>
    <mergeCell ref="I511:M511"/>
    <mergeCell ref="N511:O511"/>
    <mergeCell ref="P511:Q511"/>
    <mergeCell ref="R511:S511"/>
    <mergeCell ref="AL512:AM512"/>
    <mergeCell ref="AN512:AO512"/>
    <mergeCell ref="AP512:AQ512"/>
    <mergeCell ref="AR512:AS512"/>
    <mergeCell ref="AT512:AU512"/>
    <mergeCell ref="AV512:AX512"/>
    <mergeCell ref="AY512:BA512"/>
    <mergeCell ref="BB512:BC512"/>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AL513:AM513"/>
    <mergeCell ref="AN513:AO513"/>
    <mergeCell ref="AP513:AQ513"/>
    <mergeCell ref="AR513:AS513"/>
    <mergeCell ref="AT513:AU513"/>
    <mergeCell ref="AV513:AX513"/>
    <mergeCell ref="AY513:BA513"/>
    <mergeCell ref="BB513:BC513"/>
    <mergeCell ref="T513:U513"/>
    <mergeCell ref="V513:X513"/>
    <mergeCell ref="Y513:Z513"/>
    <mergeCell ref="AB513:AC513"/>
    <mergeCell ref="AD513:AE513"/>
    <mergeCell ref="AF513:AH513"/>
    <mergeCell ref="AI513:AK513"/>
    <mergeCell ref="C513:D513"/>
    <mergeCell ref="E513:F513"/>
    <mergeCell ref="G513:H513"/>
    <mergeCell ref="I513:M513"/>
    <mergeCell ref="N513:O513"/>
    <mergeCell ref="P513:Q513"/>
    <mergeCell ref="R513:S513"/>
    <mergeCell ref="AL516:AM516"/>
    <mergeCell ref="AN516:AO516"/>
    <mergeCell ref="T516:U516"/>
    <mergeCell ref="V516:X516"/>
    <mergeCell ref="Y516:Z516"/>
    <mergeCell ref="AB516:AC516"/>
    <mergeCell ref="AD516:AE516"/>
    <mergeCell ref="AF516:AH516"/>
    <mergeCell ref="AI516:AK516"/>
    <mergeCell ref="AL517:AM517"/>
    <mergeCell ref="AN517:AO517"/>
    <mergeCell ref="T517:U517"/>
    <mergeCell ref="V517:X517"/>
    <mergeCell ref="Y517:Z517"/>
    <mergeCell ref="AB517:AC517"/>
    <mergeCell ref="AD517:AE517"/>
    <mergeCell ref="AF517:AH517"/>
    <mergeCell ref="AI517:AK517"/>
    <mergeCell ref="AL514:AM514"/>
    <mergeCell ref="AN514:AO514"/>
    <mergeCell ref="AP514:AQ514"/>
    <mergeCell ref="AR514:AS514"/>
    <mergeCell ref="AT514:AU514"/>
    <mergeCell ref="AV514:AX514"/>
    <mergeCell ref="AY514:BA514"/>
    <mergeCell ref="BB514:BC514"/>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T515:U515"/>
    <mergeCell ref="V515:X515"/>
    <mergeCell ref="Y515:Z515"/>
    <mergeCell ref="AB515:AC515"/>
    <mergeCell ref="AD515:AE515"/>
    <mergeCell ref="AF515:AH515"/>
    <mergeCell ref="AI515:AK515"/>
    <mergeCell ref="AL515:AM515"/>
    <mergeCell ref="AN515:AO515"/>
    <mergeCell ref="AR515:AS515"/>
    <mergeCell ref="AT515:AU515"/>
    <mergeCell ref="AV515:AX515"/>
    <mergeCell ref="AY515:BA515"/>
    <mergeCell ref="BB515:BC515"/>
    <mergeCell ref="C517:D517"/>
    <mergeCell ref="E517:F517"/>
    <mergeCell ref="G517:H517"/>
    <mergeCell ref="I517:M517"/>
    <mergeCell ref="N517:O517"/>
    <mergeCell ref="P517:Q517"/>
    <mergeCell ref="R517:S517"/>
    <mergeCell ref="AP517:AQ517"/>
    <mergeCell ref="AR517:AS517"/>
    <mergeCell ref="AT517:AU517"/>
    <mergeCell ref="AV517:AX517"/>
    <mergeCell ref="AY517:BA517"/>
    <mergeCell ref="BB517:BC517"/>
    <mergeCell ref="AP515:AQ515"/>
    <mergeCell ref="AP516:AQ516"/>
    <mergeCell ref="AR516:AS516"/>
    <mergeCell ref="AT516:AU516"/>
    <mergeCell ref="AV516:AX516"/>
    <mergeCell ref="AY516:BA516"/>
    <mergeCell ref="BB516:BC516"/>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AL520:AM520"/>
    <mergeCell ref="AN520:AO520"/>
    <mergeCell ref="T520:U520"/>
    <mergeCell ref="V520:X520"/>
    <mergeCell ref="Y520:Z520"/>
    <mergeCell ref="AB520:AC520"/>
    <mergeCell ref="AD520:AE520"/>
    <mergeCell ref="AF520:AH520"/>
    <mergeCell ref="AI520:AK520"/>
    <mergeCell ref="C515:D515"/>
    <mergeCell ref="E515:F515"/>
    <mergeCell ref="G515:H515"/>
    <mergeCell ref="I515:M515"/>
    <mergeCell ref="N515:O515"/>
    <mergeCell ref="P515:Q515"/>
    <mergeCell ref="R515:S515"/>
    <mergeCell ref="C516:D516"/>
    <mergeCell ref="E516:F516"/>
    <mergeCell ref="G516:H516"/>
    <mergeCell ref="I516:M516"/>
    <mergeCell ref="N516:O516"/>
    <mergeCell ref="P516:Q516"/>
    <mergeCell ref="R516:S516"/>
    <mergeCell ref="AL518:AM518"/>
    <mergeCell ref="AN518:AO518"/>
    <mergeCell ref="AP518:AQ518"/>
    <mergeCell ref="AR518:AS518"/>
    <mergeCell ref="AT518:AU518"/>
    <mergeCell ref="AV518:AX518"/>
    <mergeCell ref="AY518:BA518"/>
    <mergeCell ref="BB518:BC518"/>
    <mergeCell ref="T518:U518"/>
    <mergeCell ref="V518:X518"/>
    <mergeCell ref="Y518:Z518"/>
    <mergeCell ref="AB518:AC518"/>
    <mergeCell ref="AD518:AE518"/>
    <mergeCell ref="AF518:AH518"/>
    <mergeCell ref="AI518:AK518"/>
    <mergeCell ref="C518:D518"/>
    <mergeCell ref="E518:F518"/>
    <mergeCell ref="G518:H518"/>
    <mergeCell ref="I518:M518"/>
    <mergeCell ref="N518:O518"/>
    <mergeCell ref="P518:Q518"/>
    <mergeCell ref="R518:S518"/>
    <mergeCell ref="AP519:AQ519"/>
    <mergeCell ref="AP520:AQ520"/>
    <mergeCell ref="AR520:AS520"/>
    <mergeCell ref="AT520:AU520"/>
    <mergeCell ref="AV520:AX520"/>
    <mergeCell ref="AY520:BA520"/>
    <mergeCell ref="BB520:BC520"/>
    <mergeCell ref="AL519:AM519"/>
    <mergeCell ref="AN519:AO519"/>
    <mergeCell ref="AR519:AS519"/>
    <mergeCell ref="AT519:AU519"/>
    <mergeCell ref="AV519:AX519"/>
    <mergeCell ref="AY519:BA519"/>
    <mergeCell ref="BB519:BC519"/>
    <mergeCell ref="C520:D520"/>
    <mergeCell ref="E520:F520"/>
    <mergeCell ref="G520:H520"/>
    <mergeCell ref="I520:M520"/>
    <mergeCell ref="N520:O520"/>
    <mergeCell ref="P520:Q520"/>
    <mergeCell ref="R520:S520"/>
    <mergeCell ref="AL521:AM521"/>
    <mergeCell ref="AN521:AO521"/>
    <mergeCell ref="AP521:AQ521"/>
    <mergeCell ref="AR521:AS521"/>
    <mergeCell ref="AT521:AU521"/>
    <mergeCell ref="AV521:AX521"/>
    <mergeCell ref="AY521:BA521"/>
    <mergeCell ref="BB521:BC521"/>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AL522:AM522"/>
    <mergeCell ref="AN522:AO522"/>
    <mergeCell ref="AP522:AQ522"/>
    <mergeCell ref="AR522:AS522"/>
    <mergeCell ref="AT522:AU522"/>
    <mergeCell ref="AV522:AX522"/>
    <mergeCell ref="AY522:BA522"/>
    <mergeCell ref="BB522:BC522"/>
    <mergeCell ref="T522:U522"/>
    <mergeCell ref="V522:X522"/>
    <mergeCell ref="Y522:Z522"/>
    <mergeCell ref="AB522:AC522"/>
    <mergeCell ref="AD522:AE522"/>
    <mergeCell ref="AF522:AH522"/>
    <mergeCell ref="AI522:AK522"/>
    <mergeCell ref="C522:D522"/>
    <mergeCell ref="E522:F522"/>
    <mergeCell ref="G522:H522"/>
    <mergeCell ref="I522:M522"/>
    <mergeCell ref="N522:O522"/>
    <mergeCell ref="P522:Q522"/>
    <mergeCell ref="R522:S522"/>
    <mergeCell ref="AL525:AM525"/>
    <mergeCell ref="AN525:AO525"/>
    <mergeCell ref="T525:U525"/>
    <mergeCell ref="V525:X525"/>
    <mergeCell ref="Y525:Z525"/>
    <mergeCell ref="AB525:AC525"/>
    <mergeCell ref="AD525:AE525"/>
    <mergeCell ref="AF525:AH525"/>
    <mergeCell ref="AI525:AK525"/>
    <mergeCell ref="AL526:AM526"/>
    <mergeCell ref="AN526:AO526"/>
    <mergeCell ref="T526:U526"/>
    <mergeCell ref="V526:X526"/>
    <mergeCell ref="Y526:Z526"/>
    <mergeCell ref="AB526:AC526"/>
    <mergeCell ref="AD526:AE526"/>
    <mergeCell ref="AF526:AH526"/>
    <mergeCell ref="AI526:AK526"/>
    <mergeCell ref="AL523:AM523"/>
    <mergeCell ref="AN523:AO523"/>
    <mergeCell ref="AP523:AQ523"/>
    <mergeCell ref="AR523:AS523"/>
    <mergeCell ref="AT523:AU523"/>
    <mergeCell ref="AV523:AX523"/>
    <mergeCell ref="AY523:BA523"/>
    <mergeCell ref="BB523:BC523"/>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T524:U524"/>
    <mergeCell ref="V524:X524"/>
    <mergeCell ref="Y524:Z524"/>
    <mergeCell ref="AB524:AC524"/>
    <mergeCell ref="AD524:AE524"/>
    <mergeCell ref="AF524:AH524"/>
    <mergeCell ref="AI524:AK524"/>
    <mergeCell ref="AL524:AM524"/>
    <mergeCell ref="AN524:AO524"/>
    <mergeCell ref="AR524:AS524"/>
    <mergeCell ref="AT524:AU524"/>
    <mergeCell ref="AV524:AX524"/>
    <mergeCell ref="AY524:BA524"/>
    <mergeCell ref="BB524:BC524"/>
    <mergeCell ref="C526:D526"/>
    <mergeCell ref="E526:F526"/>
    <mergeCell ref="G526:H526"/>
    <mergeCell ref="I526:M526"/>
    <mergeCell ref="N526:O526"/>
    <mergeCell ref="P526:Q526"/>
    <mergeCell ref="R526:S526"/>
    <mergeCell ref="AP526:AQ526"/>
    <mergeCell ref="AR526:AS526"/>
    <mergeCell ref="AT526:AU526"/>
    <mergeCell ref="AV526:AX526"/>
    <mergeCell ref="AY526:BA526"/>
    <mergeCell ref="BB526:BC526"/>
    <mergeCell ref="AP524:AQ524"/>
    <mergeCell ref="AP525:AQ525"/>
    <mergeCell ref="AR525:AS525"/>
    <mergeCell ref="AT525:AU525"/>
    <mergeCell ref="AV525:AX525"/>
    <mergeCell ref="AY525:BA525"/>
    <mergeCell ref="BB525:BC525"/>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AL529:AM529"/>
    <mergeCell ref="AN529:AO529"/>
    <mergeCell ref="T529:U529"/>
    <mergeCell ref="V529:X529"/>
    <mergeCell ref="Y529:Z529"/>
    <mergeCell ref="AB529:AC529"/>
    <mergeCell ref="AD529:AE529"/>
    <mergeCell ref="AF529:AH529"/>
    <mergeCell ref="AI529:AK529"/>
    <mergeCell ref="C524:D524"/>
    <mergeCell ref="E524:F524"/>
    <mergeCell ref="G524:H524"/>
    <mergeCell ref="I524:M524"/>
    <mergeCell ref="N524:O524"/>
    <mergeCell ref="P524:Q524"/>
    <mergeCell ref="R524:S524"/>
    <mergeCell ref="C525:D525"/>
    <mergeCell ref="E525:F525"/>
    <mergeCell ref="G525:H525"/>
    <mergeCell ref="I525:M525"/>
    <mergeCell ref="N525:O525"/>
    <mergeCell ref="P525:Q525"/>
    <mergeCell ref="R525:S525"/>
    <mergeCell ref="AL527:AM527"/>
    <mergeCell ref="AN527:AO527"/>
    <mergeCell ref="AP527:AQ527"/>
    <mergeCell ref="AR527:AS527"/>
    <mergeCell ref="AT527:AU527"/>
    <mergeCell ref="AV527:AX527"/>
    <mergeCell ref="AY527:BA527"/>
    <mergeCell ref="BB527:BC527"/>
    <mergeCell ref="T527:U527"/>
    <mergeCell ref="V527:X527"/>
    <mergeCell ref="Y527:Z527"/>
    <mergeCell ref="AB527:AC527"/>
    <mergeCell ref="AD527:AE527"/>
    <mergeCell ref="AF527:AH527"/>
    <mergeCell ref="AI527:AK527"/>
    <mergeCell ref="C527:D527"/>
    <mergeCell ref="E527:F527"/>
    <mergeCell ref="G527:H527"/>
    <mergeCell ref="I527:M527"/>
    <mergeCell ref="N527:O527"/>
    <mergeCell ref="P527:Q527"/>
    <mergeCell ref="R527:S527"/>
    <mergeCell ref="AP528:AQ528"/>
    <mergeCell ref="AP529:AQ529"/>
    <mergeCell ref="AR529:AS529"/>
    <mergeCell ref="AT529:AU529"/>
    <mergeCell ref="AV529:AX529"/>
    <mergeCell ref="AY529:BA529"/>
    <mergeCell ref="BB529:BC529"/>
    <mergeCell ref="AL528:AM528"/>
    <mergeCell ref="AN528:AO528"/>
    <mergeCell ref="AR528:AS528"/>
    <mergeCell ref="AT528:AU528"/>
    <mergeCell ref="AV528:AX528"/>
    <mergeCell ref="AY528:BA528"/>
    <mergeCell ref="BB528:BC528"/>
    <mergeCell ref="C529:D529"/>
    <mergeCell ref="E529:F529"/>
    <mergeCell ref="G529:H529"/>
    <mergeCell ref="I529:M529"/>
    <mergeCell ref="N529:O529"/>
    <mergeCell ref="P529:Q529"/>
    <mergeCell ref="R529:S529"/>
    <mergeCell ref="AL530:AM530"/>
    <mergeCell ref="AN530:AO530"/>
    <mergeCell ref="AP530:AQ530"/>
    <mergeCell ref="AR530:AS530"/>
    <mergeCell ref="AT530:AU530"/>
    <mergeCell ref="AV530:AX530"/>
    <mergeCell ref="AY530:BA530"/>
    <mergeCell ref="BB530:BC530"/>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AL531:AM531"/>
    <mergeCell ref="AN531:AO531"/>
    <mergeCell ref="AP531:AQ531"/>
    <mergeCell ref="AR531:AS531"/>
    <mergeCell ref="AT531:AU531"/>
    <mergeCell ref="AV531:AX531"/>
    <mergeCell ref="AY531:BA531"/>
    <mergeCell ref="BB531:BC531"/>
    <mergeCell ref="T531:U531"/>
    <mergeCell ref="V531:X531"/>
    <mergeCell ref="Y531:Z531"/>
    <mergeCell ref="AB531:AC531"/>
    <mergeCell ref="AD531:AE531"/>
    <mergeCell ref="AF531:AH531"/>
    <mergeCell ref="AI531:AK531"/>
    <mergeCell ref="C531:D531"/>
    <mergeCell ref="E531:F531"/>
    <mergeCell ref="G531:H531"/>
    <mergeCell ref="I531:M531"/>
    <mergeCell ref="N531:O531"/>
    <mergeCell ref="P531:Q531"/>
    <mergeCell ref="R531:S531"/>
    <mergeCell ref="AL534:AM534"/>
    <mergeCell ref="AN534:AO534"/>
    <mergeCell ref="T534:U534"/>
    <mergeCell ref="V534:X534"/>
    <mergeCell ref="Y534:Z534"/>
    <mergeCell ref="AB534:AC534"/>
    <mergeCell ref="AD534:AE534"/>
    <mergeCell ref="AF534:AH534"/>
    <mergeCell ref="AI534:AK534"/>
    <mergeCell ref="AL535:AM535"/>
    <mergeCell ref="AN535:AO535"/>
    <mergeCell ref="T535:U535"/>
    <mergeCell ref="V535:X535"/>
    <mergeCell ref="Y535:Z535"/>
    <mergeCell ref="AB535:AC535"/>
    <mergeCell ref="AD535:AE535"/>
    <mergeCell ref="AF535:AH535"/>
    <mergeCell ref="AI535:AK535"/>
    <mergeCell ref="AL532:AM532"/>
    <mergeCell ref="AN532:AO532"/>
    <mergeCell ref="AP532:AQ532"/>
    <mergeCell ref="AR532:AS532"/>
    <mergeCell ref="AT532:AU532"/>
    <mergeCell ref="AV532:AX532"/>
    <mergeCell ref="AY532:BA532"/>
    <mergeCell ref="BB532:BC532"/>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T533:U533"/>
    <mergeCell ref="V533:X533"/>
    <mergeCell ref="Y533:Z533"/>
    <mergeCell ref="AB533:AC533"/>
    <mergeCell ref="AD533:AE533"/>
    <mergeCell ref="AF533:AH533"/>
    <mergeCell ref="AI533:AK533"/>
    <mergeCell ref="AL533:AM533"/>
    <mergeCell ref="AN533:AO533"/>
    <mergeCell ref="AR533:AS533"/>
    <mergeCell ref="AT533:AU533"/>
    <mergeCell ref="AV533:AX533"/>
    <mergeCell ref="AY533:BA533"/>
    <mergeCell ref="BB533:BC533"/>
    <mergeCell ref="C535:D535"/>
    <mergeCell ref="E535:F535"/>
    <mergeCell ref="G535:H535"/>
    <mergeCell ref="I535:M535"/>
    <mergeCell ref="N535:O535"/>
    <mergeCell ref="P535:Q535"/>
    <mergeCell ref="R535:S535"/>
    <mergeCell ref="AP535:AQ535"/>
    <mergeCell ref="AR535:AS535"/>
    <mergeCell ref="AT535:AU535"/>
    <mergeCell ref="AV535:AX535"/>
    <mergeCell ref="AY535:BA535"/>
    <mergeCell ref="BB535:BC535"/>
    <mergeCell ref="AP533:AQ533"/>
    <mergeCell ref="AP534:AQ534"/>
    <mergeCell ref="AR534:AS534"/>
    <mergeCell ref="AT534:AU534"/>
    <mergeCell ref="AV534:AX534"/>
    <mergeCell ref="AY534:BA534"/>
    <mergeCell ref="BB534:BC534"/>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AL538:AM538"/>
    <mergeCell ref="AN538:AO538"/>
    <mergeCell ref="T538:U538"/>
    <mergeCell ref="V538:X538"/>
    <mergeCell ref="Y538:Z538"/>
    <mergeCell ref="AB538:AC538"/>
    <mergeCell ref="AD538:AE538"/>
    <mergeCell ref="AF538:AH538"/>
    <mergeCell ref="AI538:AK538"/>
    <mergeCell ref="C533:D533"/>
    <mergeCell ref="E533:F533"/>
    <mergeCell ref="G533:H533"/>
    <mergeCell ref="I533:M533"/>
    <mergeCell ref="N533:O533"/>
    <mergeCell ref="P533:Q533"/>
    <mergeCell ref="R533:S533"/>
    <mergeCell ref="C534:D534"/>
    <mergeCell ref="E534:F534"/>
    <mergeCell ref="G534:H534"/>
    <mergeCell ref="I534:M534"/>
    <mergeCell ref="N534:O534"/>
    <mergeCell ref="P534:Q534"/>
    <mergeCell ref="R534:S534"/>
    <mergeCell ref="AL536:AM536"/>
    <mergeCell ref="AN536:AO536"/>
    <mergeCell ref="AP536:AQ536"/>
    <mergeCell ref="AR536:AS536"/>
    <mergeCell ref="AT536:AU536"/>
    <mergeCell ref="AV536:AX536"/>
    <mergeCell ref="AY536:BA536"/>
    <mergeCell ref="BB536:BC536"/>
    <mergeCell ref="T536:U536"/>
    <mergeCell ref="V536:X536"/>
    <mergeCell ref="Y536:Z536"/>
    <mergeCell ref="AB536:AC536"/>
    <mergeCell ref="AD536:AE536"/>
    <mergeCell ref="AF536:AH536"/>
    <mergeCell ref="AI536:AK536"/>
    <mergeCell ref="C536:D536"/>
    <mergeCell ref="E536:F536"/>
    <mergeCell ref="G536:H536"/>
    <mergeCell ref="I536:M536"/>
    <mergeCell ref="N536:O536"/>
    <mergeCell ref="P536:Q536"/>
    <mergeCell ref="R536:S536"/>
    <mergeCell ref="AP537:AQ537"/>
    <mergeCell ref="AP538:AQ538"/>
    <mergeCell ref="AR538:AS538"/>
    <mergeCell ref="AT538:AU538"/>
    <mergeCell ref="AV538:AX538"/>
    <mergeCell ref="AY538:BA538"/>
    <mergeCell ref="BB538:BC538"/>
    <mergeCell ref="AL537:AM537"/>
    <mergeCell ref="AN537:AO537"/>
    <mergeCell ref="AR537:AS537"/>
    <mergeCell ref="AT537:AU537"/>
    <mergeCell ref="AV537:AX537"/>
    <mergeCell ref="AY537:BA537"/>
    <mergeCell ref="BB537:BC537"/>
    <mergeCell ref="C538:D538"/>
    <mergeCell ref="E538:F538"/>
    <mergeCell ref="G538:H538"/>
    <mergeCell ref="I538:M538"/>
    <mergeCell ref="N538:O538"/>
    <mergeCell ref="P538:Q538"/>
    <mergeCell ref="R538:S538"/>
    <mergeCell ref="AL539:AM539"/>
    <mergeCell ref="AN539:AO539"/>
    <mergeCell ref="AP539:AQ539"/>
    <mergeCell ref="AR539:AS539"/>
    <mergeCell ref="AT539:AU539"/>
    <mergeCell ref="AV539:AX539"/>
    <mergeCell ref="AY539:BA539"/>
    <mergeCell ref="BB539:BC539"/>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AL540:AM540"/>
    <mergeCell ref="AN540:AO540"/>
    <mergeCell ref="AP540:AQ540"/>
    <mergeCell ref="AR540:AS540"/>
    <mergeCell ref="AT540:AU540"/>
    <mergeCell ref="AV540:AX540"/>
    <mergeCell ref="AY540:BA540"/>
    <mergeCell ref="BB540:BC540"/>
    <mergeCell ref="T540:U540"/>
    <mergeCell ref="V540:X540"/>
    <mergeCell ref="Y540:Z540"/>
    <mergeCell ref="AB540:AC540"/>
    <mergeCell ref="AD540:AE540"/>
    <mergeCell ref="AF540:AH540"/>
    <mergeCell ref="AI540:AK540"/>
    <mergeCell ref="C540:D540"/>
    <mergeCell ref="E540:F540"/>
    <mergeCell ref="G540:H540"/>
    <mergeCell ref="I540:M540"/>
    <mergeCell ref="N540:O540"/>
    <mergeCell ref="P540:Q540"/>
    <mergeCell ref="R540:S540"/>
    <mergeCell ref="AL543:AM543"/>
    <mergeCell ref="AN543:AO543"/>
    <mergeCell ref="T543:U543"/>
    <mergeCell ref="V543:X543"/>
    <mergeCell ref="Y543:Z543"/>
    <mergeCell ref="AB543:AC543"/>
    <mergeCell ref="AD543:AE543"/>
    <mergeCell ref="AF543:AH543"/>
    <mergeCell ref="AI543:AK543"/>
    <mergeCell ref="AL544:AM544"/>
    <mergeCell ref="AN544:AO544"/>
    <mergeCell ref="T544:U544"/>
    <mergeCell ref="V544:X544"/>
    <mergeCell ref="Y544:Z544"/>
    <mergeCell ref="AB544:AC544"/>
    <mergeCell ref="AD544:AE544"/>
    <mergeCell ref="AF544:AH544"/>
    <mergeCell ref="AI544:AK544"/>
    <mergeCell ref="AL541:AM541"/>
    <mergeCell ref="AN541:AO541"/>
    <mergeCell ref="AP541:AQ541"/>
    <mergeCell ref="AR541:AS541"/>
    <mergeCell ref="AT541:AU541"/>
    <mergeCell ref="AV541:AX541"/>
    <mergeCell ref="AY541:BA541"/>
    <mergeCell ref="BB541:BC541"/>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T542:U542"/>
    <mergeCell ref="V542:X542"/>
    <mergeCell ref="Y542:Z542"/>
    <mergeCell ref="AB542:AC542"/>
    <mergeCell ref="AD542:AE542"/>
    <mergeCell ref="AF542:AH542"/>
    <mergeCell ref="AI542:AK542"/>
    <mergeCell ref="AL542:AM542"/>
    <mergeCell ref="AN542:AO542"/>
    <mergeCell ref="AR542:AS542"/>
    <mergeCell ref="AT542:AU542"/>
    <mergeCell ref="AV542:AX542"/>
    <mergeCell ref="AY542:BA542"/>
    <mergeCell ref="BB542:BC542"/>
    <mergeCell ref="C544:D544"/>
    <mergeCell ref="E544:F544"/>
    <mergeCell ref="G544:H544"/>
    <mergeCell ref="I544:M544"/>
    <mergeCell ref="N544:O544"/>
    <mergeCell ref="P544:Q544"/>
    <mergeCell ref="R544:S544"/>
    <mergeCell ref="AP544:AQ544"/>
    <mergeCell ref="AR544:AS544"/>
    <mergeCell ref="AT544:AU544"/>
    <mergeCell ref="AV544:AX544"/>
    <mergeCell ref="AY544:BA544"/>
    <mergeCell ref="BB544:BC544"/>
    <mergeCell ref="AP542:AQ542"/>
    <mergeCell ref="AP543:AQ543"/>
    <mergeCell ref="AR543:AS543"/>
    <mergeCell ref="AT543:AU543"/>
    <mergeCell ref="AV543:AX543"/>
    <mergeCell ref="AY543:BA543"/>
    <mergeCell ref="BB543:BC543"/>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AL547:AM547"/>
    <mergeCell ref="AN547:AO547"/>
    <mergeCell ref="T547:U547"/>
    <mergeCell ref="V547:X547"/>
    <mergeCell ref="Y547:Z547"/>
    <mergeCell ref="AB547:AC547"/>
    <mergeCell ref="AD547:AE547"/>
    <mergeCell ref="AF547:AH547"/>
    <mergeCell ref="AI547:AK547"/>
    <mergeCell ref="C542:D542"/>
    <mergeCell ref="E542:F542"/>
    <mergeCell ref="G542:H542"/>
    <mergeCell ref="I542:M542"/>
    <mergeCell ref="N542:O542"/>
    <mergeCell ref="P542:Q542"/>
    <mergeCell ref="R542:S542"/>
    <mergeCell ref="C543:D543"/>
    <mergeCell ref="E543:F543"/>
    <mergeCell ref="G543:H543"/>
    <mergeCell ref="I543:M543"/>
    <mergeCell ref="N543:O543"/>
    <mergeCell ref="P543:Q543"/>
    <mergeCell ref="R543:S543"/>
    <mergeCell ref="AL545:AM545"/>
    <mergeCell ref="AN545:AO545"/>
    <mergeCell ref="AP545:AQ545"/>
    <mergeCell ref="AR545:AS545"/>
    <mergeCell ref="AT545:AU545"/>
    <mergeCell ref="AV545:AX545"/>
    <mergeCell ref="AY545:BA545"/>
    <mergeCell ref="BB545:BC545"/>
    <mergeCell ref="T545:U545"/>
    <mergeCell ref="V545:X545"/>
    <mergeCell ref="Y545:Z545"/>
    <mergeCell ref="AB545:AC545"/>
    <mergeCell ref="AD545:AE545"/>
    <mergeCell ref="AF545:AH545"/>
    <mergeCell ref="AI545:AK545"/>
    <mergeCell ref="C545:D545"/>
    <mergeCell ref="E545:F545"/>
    <mergeCell ref="G545:H545"/>
    <mergeCell ref="I545:M545"/>
    <mergeCell ref="N545:O545"/>
    <mergeCell ref="P545:Q545"/>
    <mergeCell ref="R545:S545"/>
    <mergeCell ref="AP546:AQ546"/>
    <mergeCell ref="AP547:AQ547"/>
    <mergeCell ref="AR547:AS547"/>
    <mergeCell ref="AT547:AU547"/>
    <mergeCell ref="AV547:AX547"/>
    <mergeCell ref="AY547:BA547"/>
    <mergeCell ref="BB547:BC547"/>
    <mergeCell ref="AL546:AM546"/>
    <mergeCell ref="AN546:AO546"/>
    <mergeCell ref="AR546:AS546"/>
    <mergeCell ref="AT546:AU546"/>
    <mergeCell ref="AV546:AX546"/>
    <mergeCell ref="AY546:BA546"/>
    <mergeCell ref="BB546:BC546"/>
    <mergeCell ref="C547:D547"/>
    <mergeCell ref="E547:F547"/>
    <mergeCell ref="G547:H547"/>
    <mergeCell ref="I547:M547"/>
    <mergeCell ref="N547:O547"/>
    <mergeCell ref="P547:Q547"/>
    <mergeCell ref="R547:S547"/>
    <mergeCell ref="AL548:AM548"/>
    <mergeCell ref="AN548:AO548"/>
    <mergeCell ref="AP548:AQ548"/>
    <mergeCell ref="AR548:AS548"/>
    <mergeCell ref="AT548:AU548"/>
    <mergeCell ref="AV548:AX548"/>
    <mergeCell ref="AY548:BA548"/>
    <mergeCell ref="BB548:BC548"/>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AL549:AM549"/>
    <mergeCell ref="AN549:AO549"/>
    <mergeCell ref="AP549:AQ549"/>
    <mergeCell ref="AR549:AS549"/>
    <mergeCell ref="AT549:AU549"/>
    <mergeCell ref="AV549:AX549"/>
    <mergeCell ref="AY549:BA549"/>
    <mergeCell ref="BB549:BC549"/>
    <mergeCell ref="T549:U549"/>
    <mergeCell ref="V549:X549"/>
    <mergeCell ref="Y549:Z549"/>
    <mergeCell ref="AB549:AC549"/>
    <mergeCell ref="AD549:AE549"/>
    <mergeCell ref="AF549:AH549"/>
    <mergeCell ref="AI549:AK549"/>
    <mergeCell ref="C549:D549"/>
    <mergeCell ref="E549:F549"/>
    <mergeCell ref="G549:H549"/>
    <mergeCell ref="I549:M549"/>
    <mergeCell ref="N549:O549"/>
    <mergeCell ref="P549:Q549"/>
    <mergeCell ref="R549:S549"/>
    <mergeCell ref="AL552:AM552"/>
    <mergeCell ref="AN552:AO552"/>
    <mergeCell ref="T552:U552"/>
    <mergeCell ref="V552:X552"/>
    <mergeCell ref="Y552:Z552"/>
    <mergeCell ref="AB552:AC552"/>
    <mergeCell ref="AD552:AE552"/>
    <mergeCell ref="AF552:AH552"/>
    <mergeCell ref="AI552:AK552"/>
    <mergeCell ref="AL553:AM553"/>
    <mergeCell ref="AN553:AO553"/>
    <mergeCell ref="T553:U553"/>
    <mergeCell ref="V553:X553"/>
    <mergeCell ref="Y553:Z553"/>
    <mergeCell ref="AB553:AC553"/>
    <mergeCell ref="AD553:AE553"/>
    <mergeCell ref="AF553:AH553"/>
    <mergeCell ref="AI553:AK553"/>
    <mergeCell ref="AL550:AM550"/>
    <mergeCell ref="AN550:AO550"/>
    <mergeCell ref="AP550:AQ550"/>
    <mergeCell ref="AR550:AS550"/>
    <mergeCell ref="AT550:AU550"/>
    <mergeCell ref="AV550:AX550"/>
    <mergeCell ref="AY550:BA550"/>
    <mergeCell ref="BB550:BC550"/>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T551:U551"/>
    <mergeCell ref="V551:X551"/>
    <mergeCell ref="Y551:Z551"/>
    <mergeCell ref="AB551:AC551"/>
    <mergeCell ref="AD551:AE551"/>
    <mergeCell ref="AF551:AH551"/>
    <mergeCell ref="AI551:AK551"/>
    <mergeCell ref="AL551:AM551"/>
    <mergeCell ref="AN551:AO551"/>
    <mergeCell ref="AR551:AS551"/>
    <mergeCell ref="AT551:AU551"/>
    <mergeCell ref="AV551:AX551"/>
    <mergeCell ref="AY551:BA551"/>
    <mergeCell ref="BB551:BC551"/>
    <mergeCell ref="C553:D553"/>
    <mergeCell ref="E553:F553"/>
    <mergeCell ref="G553:H553"/>
    <mergeCell ref="I553:M553"/>
    <mergeCell ref="N553:O553"/>
    <mergeCell ref="P553:Q553"/>
    <mergeCell ref="R553:S553"/>
    <mergeCell ref="AP553:AQ553"/>
    <mergeCell ref="AR553:AS553"/>
    <mergeCell ref="AT553:AU553"/>
    <mergeCell ref="AV553:AX553"/>
    <mergeCell ref="AY553:BA553"/>
    <mergeCell ref="BB553:BC553"/>
    <mergeCell ref="AP551:AQ551"/>
    <mergeCell ref="AP552:AQ552"/>
    <mergeCell ref="AR552:AS552"/>
    <mergeCell ref="AT552:AU552"/>
    <mergeCell ref="AV552:AX552"/>
    <mergeCell ref="AY552:BA552"/>
    <mergeCell ref="BB552:BC552"/>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AL556:AM556"/>
    <mergeCell ref="AN556:AO556"/>
    <mergeCell ref="T556:U556"/>
    <mergeCell ref="V556:X556"/>
    <mergeCell ref="Y556:Z556"/>
    <mergeCell ref="AB556:AC556"/>
    <mergeCell ref="AD556:AE556"/>
    <mergeCell ref="AF556:AH556"/>
    <mergeCell ref="AI556:AK556"/>
    <mergeCell ref="C551:D551"/>
    <mergeCell ref="E551:F551"/>
    <mergeCell ref="G551:H551"/>
    <mergeCell ref="I551:M551"/>
    <mergeCell ref="N551:O551"/>
    <mergeCell ref="P551:Q551"/>
    <mergeCell ref="R551:S551"/>
    <mergeCell ref="C552:D552"/>
    <mergeCell ref="E552:F552"/>
    <mergeCell ref="G552:H552"/>
    <mergeCell ref="I552:M552"/>
    <mergeCell ref="N552:O552"/>
    <mergeCell ref="P552:Q552"/>
    <mergeCell ref="R552:S552"/>
    <mergeCell ref="AL554:AM554"/>
    <mergeCell ref="AN554:AO554"/>
    <mergeCell ref="AP554:AQ554"/>
    <mergeCell ref="AR554:AS554"/>
    <mergeCell ref="AT554:AU554"/>
    <mergeCell ref="AV554:AX554"/>
    <mergeCell ref="AY554:BA554"/>
    <mergeCell ref="BB554:BC554"/>
    <mergeCell ref="T554:U554"/>
    <mergeCell ref="V554:X554"/>
    <mergeCell ref="Y554:Z554"/>
    <mergeCell ref="AB554:AC554"/>
    <mergeCell ref="AD554:AE554"/>
    <mergeCell ref="AF554:AH554"/>
    <mergeCell ref="AI554:AK554"/>
    <mergeCell ref="C554:D554"/>
    <mergeCell ref="E554:F554"/>
    <mergeCell ref="G554:H554"/>
    <mergeCell ref="I554:M554"/>
    <mergeCell ref="N554:O554"/>
    <mergeCell ref="P554:Q554"/>
    <mergeCell ref="R554:S554"/>
    <mergeCell ref="AP555:AQ555"/>
    <mergeCell ref="AP556:AQ556"/>
    <mergeCell ref="AR556:AS556"/>
    <mergeCell ref="AT556:AU556"/>
    <mergeCell ref="AV556:AX556"/>
    <mergeCell ref="AY556:BA556"/>
    <mergeCell ref="BB556:BC556"/>
    <mergeCell ref="AL555:AM555"/>
    <mergeCell ref="AN555:AO555"/>
    <mergeCell ref="AR555:AS555"/>
    <mergeCell ref="AT555:AU555"/>
    <mergeCell ref="AV555:AX555"/>
    <mergeCell ref="AY555:BA555"/>
    <mergeCell ref="BB555:BC555"/>
    <mergeCell ref="C556:D556"/>
    <mergeCell ref="E556:F556"/>
    <mergeCell ref="G556:H556"/>
    <mergeCell ref="I556:M556"/>
    <mergeCell ref="N556:O556"/>
    <mergeCell ref="P556:Q556"/>
    <mergeCell ref="R556:S556"/>
    <mergeCell ref="AL557:AM557"/>
    <mergeCell ref="AN557:AO557"/>
    <mergeCell ref="AP557:AQ557"/>
    <mergeCell ref="AR557:AS557"/>
    <mergeCell ref="AT557:AU557"/>
    <mergeCell ref="AV557:AX557"/>
    <mergeCell ref="AY557:BA557"/>
    <mergeCell ref="BB557:BC557"/>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AL558:AM558"/>
    <mergeCell ref="AN558:AO558"/>
    <mergeCell ref="AP558:AQ558"/>
    <mergeCell ref="AR558:AS558"/>
    <mergeCell ref="AT558:AU558"/>
    <mergeCell ref="AV558:AX558"/>
    <mergeCell ref="AY558:BA558"/>
    <mergeCell ref="BB558:BC558"/>
    <mergeCell ref="T558:U558"/>
    <mergeCell ref="V558:X558"/>
    <mergeCell ref="Y558:Z558"/>
    <mergeCell ref="AB558:AC558"/>
    <mergeCell ref="AD558:AE558"/>
    <mergeCell ref="AF558:AH558"/>
    <mergeCell ref="AI558:AK558"/>
    <mergeCell ref="C558:D558"/>
    <mergeCell ref="E558:F558"/>
    <mergeCell ref="G558:H558"/>
    <mergeCell ref="I558:M558"/>
    <mergeCell ref="N558:O558"/>
    <mergeCell ref="P558:Q558"/>
    <mergeCell ref="R558:S558"/>
    <mergeCell ref="AL561:AM561"/>
    <mergeCell ref="AN561:AO561"/>
    <mergeCell ref="T561:U561"/>
    <mergeCell ref="V561:X561"/>
    <mergeCell ref="Y561:Z561"/>
    <mergeCell ref="AB561:AC561"/>
    <mergeCell ref="AD561:AE561"/>
    <mergeCell ref="AF561:AH561"/>
    <mergeCell ref="AI561:AK561"/>
    <mergeCell ref="AL562:AM562"/>
    <mergeCell ref="AN562:AO562"/>
    <mergeCell ref="T562:U562"/>
    <mergeCell ref="V562:X562"/>
    <mergeCell ref="Y562:Z562"/>
    <mergeCell ref="AB562:AC562"/>
    <mergeCell ref="AD562:AE562"/>
    <mergeCell ref="AF562:AH562"/>
    <mergeCell ref="AI562:AK562"/>
    <mergeCell ref="AL559:AM559"/>
    <mergeCell ref="AN559:AO559"/>
    <mergeCell ref="AP559:AQ559"/>
    <mergeCell ref="AR559:AS559"/>
    <mergeCell ref="AT559:AU559"/>
    <mergeCell ref="AV559:AX559"/>
    <mergeCell ref="AY559:BA559"/>
    <mergeCell ref="BB559:BC559"/>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T560:U560"/>
    <mergeCell ref="V560:X560"/>
    <mergeCell ref="Y560:Z560"/>
    <mergeCell ref="AB560:AC560"/>
    <mergeCell ref="AD560:AE560"/>
    <mergeCell ref="AF560:AH560"/>
    <mergeCell ref="AI560:AK560"/>
    <mergeCell ref="AL560:AM560"/>
    <mergeCell ref="AN560:AO560"/>
    <mergeCell ref="AR560:AS560"/>
    <mergeCell ref="AT560:AU560"/>
    <mergeCell ref="AV560:AX560"/>
    <mergeCell ref="AY560:BA560"/>
    <mergeCell ref="BB560:BC560"/>
    <mergeCell ref="C562:D562"/>
    <mergeCell ref="E562:F562"/>
    <mergeCell ref="G562:H562"/>
    <mergeCell ref="I562:M562"/>
    <mergeCell ref="N562:O562"/>
    <mergeCell ref="P562:Q562"/>
    <mergeCell ref="R562:S562"/>
    <mergeCell ref="AP562:AQ562"/>
    <mergeCell ref="AR562:AS562"/>
    <mergeCell ref="AT562:AU562"/>
    <mergeCell ref="AV562:AX562"/>
    <mergeCell ref="AY562:BA562"/>
    <mergeCell ref="BB562:BC562"/>
    <mergeCell ref="AP560:AQ560"/>
    <mergeCell ref="AP561:AQ561"/>
    <mergeCell ref="AR561:AS561"/>
    <mergeCell ref="AT561:AU561"/>
    <mergeCell ref="AV561:AX561"/>
    <mergeCell ref="AY561:BA561"/>
    <mergeCell ref="BB561:BC561"/>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AL565:AM565"/>
    <mergeCell ref="AN565:AO565"/>
    <mergeCell ref="T565:U565"/>
    <mergeCell ref="V565:X565"/>
    <mergeCell ref="Y565:Z565"/>
    <mergeCell ref="AB565:AC565"/>
    <mergeCell ref="AD565:AE565"/>
    <mergeCell ref="AF565:AH565"/>
    <mergeCell ref="AI565:AK565"/>
    <mergeCell ref="C560:D560"/>
    <mergeCell ref="E560:F560"/>
    <mergeCell ref="G560:H560"/>
    <mergeCell ref="I560:M560"/>
    <mergeCell ref="N560:O560"/>
    <mergeCell ref="P560:Q560"/>
    <mergeCell ref="R560:S560"/>
    <mergeCell ref="C561:D561"/>
    <mergeCell ref="E561:F561"/>
    <mergeCell ref="G561:H561"/>
    <mergeCell ref="I561:M561"/>
    <mergeCell ref="N561:O561"/>
    <mergeCell ref="P561:Q561"/>
    <mergeCell ref="R561:S561"/>
    <mergeCell ref="AL563:AM563"/>
    <mergeCell ref="AN563:AO563"/>
    <mergeCell ref="AP563:AQ563"/>
    <mergeCell ref="AR563:AS563"/>
    <mergeCell ref="AT563:AU563"/>
    <mergeCell ref="AV563:AX563"/>
    <mergeCell ref="AY563:BA563"/>
    <mergeCell ref="BB563:BC563"/>
    <mergeCell ref="T563:U563"/>
    <mergeCell ref="V563:X563"/>
    <mergeCell ref="Y563:Z563"/>
    <mergeCell ref="AB563:AC563"/>
    <mergeCell ref="AD563:AE563"/>
    <mergeCell ref="AF563:AH563"/>
    <mergeCell ref="AI563:AK563"/>
    <mergeCell ref="C563:D563"/>
    <mergeCell ref="E563:F563"/>
    <mergeCell ref="G563:H563"/>
    <mergeCell ref="I563:M563"/>
    <mergeCell ref="N563:O563"/>
    <mergeCell ref="P563:Q563"/>
    <mergeCell ref="R563:S563"/>
    <mergeCell ref="AP564:AQ564"/>
    <mergeCell ref="AP565:AQ565"/>
    <mergeCell ref="AR565:AS565"/>
    <mergeCell ref="AT565:AU565"/>
    <mergeCell ref="AV565:AX565"/>
    <mergeCell ref="AY565:BA565"/>
    <mergeCell ref="BB565:BC565"/>
    <mergeCell ref="AL564:AM564"/>
    <mergeCell ref="AN564:AO564"/>
    <mergeCell ref="AR564:AS564"/>
    <mergeCell ref="AT564:AU564"/>
    <mergeCell ref="AV564:AX564"/>
    <mergeCell ref="AY564:BA564"/>
    <mergeCell ref="BB564:BC564"/>
    <mergeCell ref="C565:D565"/>
    <mergeCell ref="E565:F565"/>
    <mergeCell ref="G565:H565"/>
    <mergeCell ref="I565:M565"/>
    <mergeCell ref="N565:O565"/>
    <mergeCell ref="P565:Q565"/>
    <mergeCell ref="R565:S565"/>
    <mergeCell ref="AL566:AM566"/>
    <mergeCell ref="AN566:AO566"/>
    <mergeCell ref="AP566:AQ566"/>
    <mergeCell ref="AR566:AS566"/>
    <mergeCell ref="AT566:AU566"/>
    <mergeCell ref="AV566:AX566"/>
    <mergeCell ref="AY566:BA566"/>
    <mergeCell ref="BB566:BC566"/>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AL567:AM567"/>
    <mergeCell ref="AN567:AO567"/>
    <mergeCell ref="AP567:AQ567"/>
    <mergeCell ref="AR567:AS567"/>
    <mergeCell ref="AT567:AU567"/>
    <mergeCell ref="AV567:AX567"/>
    <mergeCell ref="AY567:BA567"/>
    <mergeCell ref="BB567:BC567"/>
    <mergeCell ref="T567:U567"/>
    <mergeCell ref="V567:X567"/>
    <mergeCell ref="Y567:Z567"/>
    <mergeCell ref="AB567:AC567"/>
    <mergeCell ref="AD567:AE567"/>
    <mergeCell ref="AF567:AH567"/>
    <mergeCell ref="AI567:AK567"/>
    <mergeCell ref="C567:D567"/>
    <mergeCell ref="E567:F567"/>
    <mergeCell ref="G567:H567"/>
    <mergeCell ref="I567:M567"/>
    <mergeCell ref="N567:O567"/>
    <mergeCell ref="P567:Q567"/>
    <mergeCell ref="R567:S567"/>
    <mergeCell ref="AL570:AM570"/>
    <mergeCell ref="AN570:AO570"/>
    <mergeCell ref="T570:U570"/>
    <mergeCell ref="V570:X570"/>
    <mergeCell ref="Y570:Z570"/>
    <mergeCell ref="AB570:AC570"/>
    <mergeCell ref="AD570:AE570"/>
    <mergeCell ref="AF570:AH570"/>
    <mergeCell ref="AI570:AK570"/>
    <mergeCell ref="AL571:AM571"/>
    <mergeCell ref="AN571:AO571"/>
    <mergeCell ref="T571:U571"/>
    <mergeCell ref="V571:X571"/>
    <mergeCell ref="Y571:Z571"/>
    <mergeCell ref="AB571:AC571"/>
    <mergeCell ref="AD571:AE571"/>
    <mergeCell ref="AF571:AH571"/>
    <mergeCell ref="AI571:AK571"/>
    <mergeCell ref="AL568:AM568"/>
    <mergeCell ref="AN568:AO568"/>
    <mergeCell ref="AP568:AQ568"/>
    <mergeCell ref="AR568:AS568"/>
    <mergeCell ref="AT568:AU568"/>
    <mergeCell ref="AV568:AX568"/>
    <mergeCell ref="AY568:BA568"/>
    <mergeCell ref="BB568:BC568"/>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T569:U569"/>
    <mergeCell ref="V569:X569"/>
    <mergeCell ref="Y569:Z569"/>
    <mergeCell ref="AB569:AC569"/>
    <mergeCell ref="AD569:AE569"/>
    <mergeCell ref="AF569:AH569"/>
    <mergeCell ref="AI569:AK569"/>
    <mergeCell ref="AL569:AM569"/>
    <mergeCell ref="AN569:AO569"/>
    <mergeCell ref="AR569:AS569"/>
    <mergeCell ref="AT569:AU569"/>
    <mergeCell ref="AV569:AX569"/>
    <mergeCell ref="AY569:BA569"/>
    <mergeCell ref="BB569:BC569"/>
    <mergeCell ref="C571:D571"/>
    <mergeCell ref="E571:F571"/>
    <mergeCell ref="G571:H571"/>
    <mergeCell ref="I571:M571"/>
    <mergeCell ref="N571:O571"/>
    <mergeCell ref="P571:Q571"/>
    <mergeCell ref="R571:S571"/>
    <mergeCell ref="AP571:AQ571"/>
    <mergeCell ref="AR571:AS571"/>
    <mergeCell ref="AT571:AU571"/>
    <mergeCell ref="AV571:AX571"/>
    <mergeCell ref="AY571:BA571"/>
    <mergeCell ref="BB571:BC571"/>
    <mergeCell ref="AP569:AQ569"/>
    <mergeCell ref="AP570:AQ570"/>
    <mergeCell ref="AR570:AS570"/>
    <mergeCell ref="AT570:AU570"/>
    <mergeCell ref="AV570:AX570"/>
    <mergeCell ref="AY570:BA570"/>
    <mergeCell ref="BB570:BC570"/>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AL574:AM574"/>
    <mergeCell ref="AN574:AO574"/>
    <mergeCell ref="T574:U574"/>
    <mergeCell ref="V574:X574"/>
    <mergeCell ref="Y574:Z574"/>
    <mergeCell ref="AB574:AC574"/>
    <mergeCell ref="AD574:AE574"/>
    <mergeCell ref="AF574:AH574"/>
    <mergeCell ref="AI574:AK574"/>
    <mergeCell ref="C569:D569"/>
    <mergeCell ref="E569:F569"/>
    <mergeCell ref="G569:H569"/>
    <mergeCell ref="I569:M569"/>
    <mergeCell ref="N569:O569"/>
    <mergeCell ref="P569:Q569"/>
    <mergeCell ref="R569:S569"/>
    <mergeCell ref="C570:D570"/>
    <mergeCell ref="E570:F570"/>
    <mergeCell ref="G570:H570"/>
    <mergeCell ref="I570:M570"/>
    <mergeCell ref="N570:O570"/>
    <mergeCell ref="P570:Q570"/>
    <mergeCell ref="R570:S570"/>
    <mergeCell ref="AL572:AM572"/>
    <mergeCell ref="AN572:AO572"/>
    <mergeCell ref="AP572:AQ572"/>
    <mergeCell ref="AR572:AS572"/>
    <mergeCell ref="AT572:AU572"/>
    <mergeCell ref="AV572:AX572"/>
    <mergeCell ref="AY572:BA572"/>
    <mergeCell ref="BB572:BC572"/>
    <mergeCell ref="T572:U572"/>
    <mergeCell ref="V572:X572"/>
    <mergeCell ref="Y572:Z572"/>
    <mergeCell ref="AB572:AC572"/>
    <mergeCell ref="AD572:AE572"/>
    <mergeCell ref="AF572:AH572"/>
    <mergeCell ref="AI572:AK572"/>
    <mergeCell ref="C572:D572"/>
    <mergeCell ref="E572:F572"/>
    <mergeCell ref="G572:H572"/>
    <mergeCell ref="I572:M572"/>
    <mergeCell ref="N572:O572"/>
    <mergeCell ref="P572:Q572"/>
    <mergeCell ref="R572:S572"/>
    <mergeCell ref="AP573:AQ573"/>
    <mergeCell ref="AP574:AQ574"/>
    <mergeCell ref="AR574:AS574"/>
    <mergeCell ref="AT574:AU574"/>
    <mergeCell ref="AV574:AX574"/>
    <mergeCell ref="AY574:BA574"/>
    <mergeCell ref="BB574:BC574"/>
    <mergeCell ref="AL573:AM573"/>
    <mergeCell ref="AN573:AO573"/>
    <mergeCell ref="AR573:AS573"/>
    <mergeCell ref="AT573:AU573"/>
    <mergeCell ref="AV573:AX573"/>
    <mergeCell ref="AY573:BA573"/>
    <mergeCell ref="BB573:BC573"/>
    <mergeCell ref="C574:D574"/>
    <mergeCell ref="E574:F574"/>
    <mergeCell ref="G574:H574"/>
    <mergeCell ref="I574:M574"/>
    <mergeCell ref="N574:O574"/>
    <mergeCell ref="P574:Q574"/>
    <mergeCell ref="R574:S574"/>
    <mergeCell ref="AL575:AM575"/>
    <mergeCell ref="AN575:AO575"/>
    <mergeCell ref="AP575:AQ575"/>
    <mergeCell ref="AR575:AS575"/>
    <mergeCell ref="AT575:AU575"/>
    <mergeCell ref="AV575:AX575"/>
    <mergeCell ref="AY575:BA575"/>
    <mergeCell ref="BB575:BC575"/>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AL576:AM576"/>
    <mergeCell ref="AN576:AO576"/>
    <mergeCell ref="AP576:AQ576"/>
    <mergeCell ref="AR576:AS576"/>
    <mergeCell ref="AT576:AU576"/>
    <mergeCell ref="AV576:AX576"/>
    <mergeCell ref="AY576:BA576"/>
    <mergeCell ref="BB576:BC576"/>
    <mergeCell ref="T576:U576"/>
    <mergeCell ref="V576:X576"/>
    <mergeCell ref="Y576:Z576"/>
    <mergeCell ref="AB576:AC576"/>
    <mergeCell ref="AD576:AE576"/>
    <mergeCell ref="AF576:AH576"/>
    <mergeCell ref="AI576:AK576"/>
    <mergeCell ref="C576:D576"/>
    <mergeCell ref="E576:F576"/>
    <mergeCell ref="G576:H576"/>
    <mergeCell ref="I576:M576"/>
    <mergeCell ref="N576:O576"/>
    <mergeCell ref="P576:Q576"/>
    <mergeCell ref="R576:S576"/>
    <mergeCell ref="AL579:AM579"/>
    <mergeCell ref="AN579:AO579"/>
    <mergeCell ref="T579:U579"/>
    <mergeCell ref="V579:X579"/>
    <mergeCell ref="Y579:Z579"/>
    <mergeCell ref="AB579:AC579"/>
    <mergeCell ref="AD579:AE579"/>
    <mergeCell ref="AF579:AH579"/>
    <mergeCell ref="AI579:AK579"/>
    <mergeCell ref="AL580:AM580"/>
    <mergeCell ref="AN580:AO580"/>
    <mergeCell ref="T580:U580"/>
    <mergeCell ref="V580:X580"/>
    <mergeCell ref="Y580:Z580"/>
    <mergeCell ref="AB580:AC580"/>
    <mergeCell ref="AD580:AE580"/>
    <mergeCell ref="AF580:AH580"/>
    <mergeCell ref="AI580:AK580"/>
    <mergeCell ref="AL577:AM577"/>
    <mergeCell ref="AN577:AO577"/>
    <mergeCell ref="AP577:AQ577"/>
    <mergeCell ref="AR577:AS577"/>
    <mergeCell ref="AT577:AU577"/>
    <mergeCell ref="AV577:AX577"/>
    <mergeCell ref="AY577:BA577"/>
    <mergeCell ref="BB577:BC577"/>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T578:U578"/>
    <mergeCell ref="V578:X578"/>
    <mergeCell ref="Y578:Z578"/>
    <mergeCell ref="AB578:AC578"/>
    <mergeCell ref="AD578:AE578"/>
    <mergeCell ref="AF578:AH578"/>
    <mergeCell ref="AI578:AK578"/>
    <mergeCell ref="AL578:AM578"/>
    <mergeCell ref="AN578:AO578"/>
    <mergeCell ref="AR578:AS578"/>
    <mergeCell ref="AT578:AU578"/>
    <mergeCell ref="AV578:AX578"/>
    <mergeCell ref="AY578:BA578"/>
    <mergeCell ref="BB578:BC578"/>
    <mergeCell ref="C580:D580"/>
    <mergeCell ref="E580:F580"/>
    <mergeCell ref="G580:H580"/>
    <mergeCell ref="I580:M580"/>
    <mergeCell ref="N580:O580"/>
    <mergeCell ref="P580:Q580"/>
    <mergeCell ref="R580:S580"/>
    <mergeCell ref="AP580:AQ580"/>
    <mergeCell ref="AR580:AS580"/>
    <mergeCell ref="AT580:AU580"/>
    <mergeCell ref="AV580:AX580"/>
    <mergeCell ref="AY580:BA580"/>
    <mergeCell ref="BB580:BC580"/>
    <mergeCell ref="AP578:AQ578"/>
    <mergeCell ref="AP579:AQ579"/>
    <mergeCell ref="AR579:AS579"/>
    <mergeCell ref="AT579:AU579"/>
    <mergeCell ref="AV579:AX579"/>
    <mergeCell ref="AY579:BA579"/>
    <mergeCell ref="BB579:BC579"/>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AL583:AM583"/>
    <mergeCell ref="AN583:AO583"/>
    <mergeCell ref="T583:U583"/>
    <mergeCell ref="V583:X583"/>
    <mergeCell ref="Y583:Z583"/>
    <mergeCell ref="AB583:AC583"/>
    <mergeCell ref="AD583:AE583"/>
    <mergeCell ref="AF583:AH583"/>
    <mergeCell ref="AI583:AK583"/>
    <mergeCell ref="C578:D578"/>
    <mergeCell ref="E578:F578"/>
    <mergeCell ref="G578:H578"/>
    <mergeCell ref="I578:M578"/>
    <mergeCell ref="N578:O578"/>
    <mergeCell ref="P578:Q578"/>
    <mergeCell ref="R578:S578"/>
    <mergeCell ref="C579:D579"/>
    <mergeCell ref="E579:F579"/>
    <mergeCell ref="G579:H579"/>
    <mergeCell ref="I579:M579"/>
    <mergeCell ref="N579:O579"/>
    <mergeCell ref="P579:Q579"/>
    <mergeCell ref="R579:S579"/>
    <mergeCell ref="AL581:AM581"/>
    <mergeCell ref="AN581:AO581"/>
    <mergeCell ref="AP581:AQ581"/>
    <mergeCell ref="AR581:AS581"/>
    <mergeCell ref="AT581:AU581"/>
    <mergeCell ref="AV581:AX581"/>
    <mergeCell ref="AY581:BA581"/>
    <mergeCell ref="BB581:BC581"/>
    <mergeCell ref="T581:U581"/>
    <mergeCell ref="V581:X581"/>
    <mergeCell ref="Y581:Z581"/>
    <mergeCell ref="AB581:AC581"/>
    <mergeCell ref="AD581:AE581"/>
    <mergeCell ref="AF581:AH581"/>
    <mergeCell ref="AI581:AK581"/>
    <mergeCell ref="C581:D581"/>
    <mergeCell ref="E581:F581"/>
    <mergeCell ref="G581:H581"/>
    <mergeCell ref="I581:M581"/>
    <mergeCell ref="N581:O581"/>
    <mergeCell ref="P581:Q581"/>
    <mergeCell ref="R581:S581"/>
    <mergeCell ref="AP582:AQ582"/>
    <mergeCell ref="AP583:AQ583"/>
    <mergeCell ref="AR583:AS583"/>
    <mergeCell ref="AT583:AU583"/>
    <mergeCell ref="AV583:AX583"/>
    <mergeCell ref="AY583:BA583"/>
    <mergeCell ref="BB583:BC583"/>
    <mergeCell ref="AL582:AM582"/>
    <mergeCell ref="AN582:AO582"/>
    <mergeCell ref="AR582:AS582"/>
    <mergeCell ref="AT582:AU582"/>
    <mergeCell ref="AV582:AX582"/>
    <mergeCell ref="AY582:BA582"/>
    <mergeCell ref="BB582:BC582"/>
    <mergeCell ref="C583:D583"/>
    <mergeCell ref="E583:F583"/>
    <mergeCell ref="G583:H583"/>
    <mergeCell ref="I583:M583"/>
    <mergeCell ref="N583:O583"/>
    <mergeCell ref="P583:Q583"/>
    <mergeCell ref="R583:S583"/>
    <mergeCell ref="AL584:AM584"/>
    <mergeCell ref="AN584:AO584"/>
    <mergeCell ref="AP584:AQ584"/>
    <mergeCell ref="AR584:AS584"/>
    <mergeCell ref="AT584:AU584"/>
    <mergeCell ref="AV584:AX584"/>
    <mergeCell ref="AY584:BA584"/>
    <mergeCell ref="BB584:BC584"/>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AL585:AM585"/>
    <mergeCell ref="AN585:AO585"/>
    <mergeCell ref="AP585:AQ585"/>
    <mergeCell ref="AR585:AS585"/>
    <mergeCell ref="AT585:AU585"/>
    <mergeCell ref="AV585:AX585"/>
    <mergeCell ref="AY585:BA585"/>
    <mergeCell ref="BB585:BC585"/>
    <mergeCell ref="T585:U585"/>
    <mergeCell ref="V585:X585"/>
    <mergeCell ref="Y585:Z585"/>
    <mergeCell ref="AB585:AC585"/>
    <mergeCell ref="AD585:AE585"/>
    <mergeCell ref="AF585:AH585"/>
    <mergeCell ref="AI585:AK585"/>
    <mergeCell ref="C585:D585"/>
    <mergeCell ref="E585:F585"/>
    <mergeCell ref="G585:H585"/>
    <mergeCell ref="I585:M585"/>
    <mergeCell ref="N585:O585"/>
    <mergeCell ref="P585:Q585"/>
    <mergeCell ref="R585:S585"/>
    <mergeCell ref="AL588:AM588"/>
    <mergeCell ref="AN588:AO588"/>
    <mergeCell ref="T588:U588"/>
    <mergeCell ref="V588:X588"/>
    <mergeCell ref="Y588:Z588"/>
    <mergeCell ref="AB588:AC588"/>
    <mergeCell ref="AD588:AE588"/>
    <mergeCell ref="AF588:AH588"/>
    <mergeCell ref="AI588:AK588"/>
    <mergeCell ref="AL589:AM589"/>
    <mergeCell ref="AN589:AO589"/>
    <mergeCell ref="T589:U589"/>
    <mergeCell ref="V589:X589"/>
    <mergeCell ref="Y589:Z589"/>
    <mergeCell ref="AB589:AC589"/>
    <mergeCell ref="AD589:AE589"/>
    <mergeCell ref="AF589:AH589"/>
    <mergeCell ref="AI589:AK589"/>
    <mergeCell ref="AL586:AM586"/>
    <mergeCell ref="AN586:AO586"/>
    <mergeCell ref="AP586:AQ586"/>
    <mergeCell ref="AR586:AS586"/>
    <mergeCell ref="AT586:AU586"/>
    <mergeCell ref="AV586:AX586"/>
    <mergeCell ref="AY586:BA586"/>
    <mergeCell ref="BB586:BC586"/>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T587:U587"/>
    <mergeCell ref="V587:X587"/>
    <mergeCell ref="Y587:Z587"/>
    <mergeCell ref="AB587:AC587"/>
    <mergeCell ref="AD587:AE587"/>
    <mergeCell ref="AF587:AH587"/>
    <mergeCell ref="AI587:AK587"/>
    <mergeCell ref="AL587:AM587"/>
    <mergeCell ref="AN587:AO587"/>
    <mergeCell ref="AR587:AS587"/>
    <mergeCell ref="AT587:AU587"/>
    <mergeCell ref="AV587:AX587"/>
    <mergeCell ref="AY587:BA587"/>
    <mergeCell ref="BB587:BC587"/>
    <mergeCell ref="C589:D589"/>
    <mergeCell ref="E589:F589"/>
    <mergeCell ref="G589:H589"/>
    <mergeCell ref="I589:M589"/>
    <mergeCell ref="N589:O589"/>
    <mergeCell ref="P589:Q589"/>
    <mergeCell ref="R589:S589"/>
    <mergeCell ref="AP589:AQ589"/>
    <mergeCell ref="AR589:AS589"/>
    <mergeCell ref="AT589:AU589"/>
    <mergeCell ref="AV589:AX589"/>
    <mergeCell ref="AY589:BA589"/>
    <mergeCell ref="BB589:BC589"/>
    <mergeCell ref="AP587:AQ587"/>
    <mergeCell ref="AP588:AQ588"/>
    <mergeCell ref="AR588:AS588"/>
    <mergeCell ref="AT588:AU588"/>
    <mergeCell ref="AV588:AX588"/>
    <mergeCell ref="AY588:BA588"/>
    <mergeCell ref="BB588:BC588"/>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AL592:AM592"/>
    <mergeCell ref="AN592:AO592"/>
    <mergeCell ref="T592:U592"/>
    <mergeCell ref="V592:X592"/>
    <mergeCell ref="Y592:Z592"/>
    <mergeCell ref="AB592:AC592"/>
    <mergeCell ref="AD592:AE592"/>
    <mergeCell ref="AF592:AH592"/>
    <mergeCell ref="AI592:AK592"/>
    <mergeCell ref="C587:D587"/>
    <mergeCell ref="E587:F587"/>
    <mergeCell ref="G587:H587"/>
    <mergeCell ref="I587:M587"/>
    <mergeCell ref="N587:O587"/>
    <mergeCell ref="P587:Q587"/>
    <mergeCell ref="R587:S587"/>
    <mergeCell ref="C588:D588"/>
    <mergeCell ref="E588:F588"/>
    <mergeCell ref="G588:H588"/>
    <mergeCell ref="I588:M588"/>
    <mergeCell ref="N588:O588"/>
    <mergeCell ref="P588:Q588"/>
    <mergeCell ref="R588:S588"/>
    <mergeCell ref="AL590:AM590"/>
    <mergeCell ref="AN590:AO590"/>
    <mergeCell ref="AP590:AQ590"/>
    <mergeCell ref="AR590:AS590"/>
    <mergeCell ref="AT590:AU590"/>
    <mergeCell ref="AV590:AX590"/>
    <mergeCell ref="AY590:BA590"/>
    <mergeCell ref="BB590:BC590"/>
    <mergeCell ref="T590:U590"/>
    <mergeCell ref="V590:X590"/>
    <mergeCell ref="Y590:Z590"/>
    <mergeCell ref="AB590:AC590"/>
    <mergeCell ref="AD590:AE590"/>
    <mergeCell ref="AF590:AH590"/>
    <mergeCell ref="AI590:AK590"/>
    <mergeCell ref="C590:D590"/>
    <mergeCell ref="E590:F590"/>
    <mergeCell ref="G590:H590"/>
    <mergeCell ref="I590:M590"/>
    <mergeCell ref="N590:O590"/>
    <mergeCell ref="P590:Q590"/>
    <mergeCell ref="R590:S590"/>
    <mergeCell ref="AP591:AQ591"/>
    <mergeCell ref="AP592:AQ592"/>
    <mergeCell ref="AR592:AS592"/>
    <mergeCell ref="AT592:AU592"/>
    <mergeCell ref="AV592:AX592"/>
    <mergeCell ref="AY592:BA592"/>
    <mergeCell ref="BB592:BC592"/>
    <mergeCell ref="AL591:AM591"/>
    <mergeCell ref="AN591:AO591"/>
    <mergeCell ref="AR591:AS591"/>
    <mergeCell ref="AT591:AU591"/>
    <mergeCell ref="AV591:AX591"/>
    <mergeCell ref="AY591:BA591"/>
    <mergeCell ref="BB591:BC591"/>
    <mergeCell ref="C592:D592"/>
    <mergeCell ref="E592:F592"/>
    <mergeCell ref="G592:H592"/>
    <mergeCell ref="I592:M592"/>
    <mergeCell ref="N592:O592"/>
    <mergeCell ref="P592:Q592"/>
    <mergeCell ref="R592:S592"/>
    <mergeCell ref="AL593:AM593"/>
    <mergeCell ref="AN593:AO593"/>
    <mergeCell ref="AP593:AQ593"/>
    <mergeCell ref="AR593:AS593"/>
    <mergeCell ref="AT593:AU593"/>
    <mergeCell ref="AV593:AX593"/>
    <mergeCell ref="AY593:BA593"/>
    <mergeCell ref="BB593:BC593"/>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AL594:AM594"/>
    <mergeCell ref="AN594:AO594"/>
    <mergeCell ref="AP594:AQ594"/>
    <mergeCell ref="AR594:AS594"/>
    <mergeCell ref="AT594:AU594"/>
    <mergeCell ref="AV594:AX594"/>
    <mergeCell ref="AY594:BA594"/>
    <mergeCell ref="BB594:BC594"/>
    <mergeCell ref="T594:U594"/>
    <mergeCell ref="V594:X594"/>
    <mergeCell ref="Y594:Z594"/>
    <mergeCell ref="AB594:AC594"/>
    <mergeCell ref="AD594:AE594"/>
    <mergeCell ref="AF594:AH594"/>
    <mergeCell ref="AI594:AK594"/>
    <mergeCell ref="C594:D594"/>
    <mergeCell ref="E594:F594"/>
    <mergeCell ref="G594:H594"/>
    <mergeCell ref="I594:M594"/>
    <mergeCell ref="N594:O594"/>
    <mergeCell ref="P594:Q594"/>
    <mergeCell ref="R594:S594"/>
    <mergeCell ref="AL597:AM597"/>
    <mergeCell ref="AN597:AO597"/>
    <mergeCell ref="T597:U597"/>
    <mergeCell ref="V597:X597"/>
    <mergeCell ref="Y597:Z597"/>
    <mergeCell ref="AB597:AC597"/>
    <mergeCell ref="AD597:AE597"/>
    <mergeCell ref="AF597:AH597"/>
    <mergeCell ref="AI597:AK597"/>
    <mergeCell ref="AL598:AM598"/>
    <mergeCell ref="AN598:AO598"/>
    <mergeCell ref="T598:U598"/>
    <mergeCell ref="V598:X598"/>
    <mergeCell ref="Y598:Z598"/>
    <mergeCell ref="AB598:AC598"/>
    <mergeCell ref="AD598:AE598"/>
    <mergeCell ref="AF598:AH598"/>
    <mergeCell ref="AI598:AK598"/>
    <mergeCell ref="AL595:AM595"/>
    <mergeCell ref="AN595:AO595"/>
    <mergeCell ref="AP595:AQ595"/>
    <mergeCell ref="AR595:AS595"/>
    <mergeCell ref="AT595:AU595"/>
    <mergeCell ref="AV595:AX595"/>
    <mergeCell ref="AY595:BA595"/>
    <mergeCell ref="BB595:BC595"/>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T596:U596"/>
    <mergeCell ref="V596:X596"/>
    <mergeCell ref="Y596:Z596"/>
    <mergeCell ref="AB596:AC596"/>
    <mergeCell ref="AD596:AE596"/>
    <mergeCell ref="AF596:AH596"/>
    <mergeCell ref="AI596:AK596"/>
    <mergeCell ref="AL596:AM596"/>
    <mergeCell ref="AN596:AO596"/>
    <mergeCell ref="AR596:AS596"/>
    <mergeCell ref="AT596:AU596"/>
    <mergeCell ref="AV596:AX596"/>
    <mergeCell ref="AY596:BA596"/>
    <mergeCell ref="BB596:BC596"/>
    <mergeCell ref="C598:D598"/>
    <mergeCell ref="E598:F598"/>
    <mergeCell ref="G598:H598"/>
    <mergeCell ref="I598:M598"/>
    <mergeCell ref="N598:O598"/>
    <mergeCell ref="P598:Q598"/>
    <mergeCell ref="R598:S598"/>
    <mergeCell ref="AP598:AQ598"/>
    <mergeCell ref="AR598:AS598"/>
    <mergeCell ref="AT598:AU598"/>
    <mergeCell ref="AV598:AX598"/>
    <mergeCell ref="AY598:BA598"/>
    <mergeCell ref="BB598:BC598"/>
    <mergeCell ref="AP596:AQ596"/>
    <mergeCell ref="AP597:AQ597"/>
    <mergeCell ref="AR597:AS597"/>
    <mergeCell ref="AT597:AU597"/>
    <mergeCell ref="AV597:AX597"/>
    <mergeCell ref="AY597:BA597"/>
    <mergeCell ref="BB597:BC597"/>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AL601:AM601"/>
    <mergeCell ref="AN601:AO601"/>
    <mergeCell ref="T601:U601"/>
    <mergeCell ref="V601:X601"/>
    <mergeCell ref="Y601:Z601"/>
    <mergeCell ref="AB601:AC601"/>
    <mergeCell ref="AD601:AE601"/>
    <mergeCell ref="AF601:AH601"/>
    <mergeCell ref="AI601:AK601"/>
    <mergeCell ref="C596:D596"/>
    <mergeCell ref="E596:F596"/>
    <mergeCell ref="G596:H596"/>
    <mergeCell ref="I596:M596"/>
    <mergeCell ref="N596:O596"/>
    <mergeCell ref="P596:Q596"/>
    <mergeCell ref="R596:S596"/>
    <mergeCell ref="C597:D597"/>
    <mergeCell ref="E597:F597"/>
    <mergeCell ref="G597:H597"/>
    <mergeCell ref="I597:M597"/>
    <mergeCell ref="N597:O597"/>
    <mergeCell ref="P597:Q597"/>
    <mergeCell ref="R597:S597"/>
    <mergeCell ref="AL599:AM599"/>
    <mergeCell ref="AN599:AO599"/>
    <mergeCell ref="AP599:AQ599"/>
    <mergeCell ref="AR599:AS599"/>
    <mergeCell ref="AT599:AU599"/>
    <mergeCell ref="AV599:AX599"/>
    <mergeCell ref="AY599:BA599"/>
    <mergeCell ref="BB599:BC599"/>
    <mergeCell ref="T599:U599"/>
    <mergeCell ref="V599:X599"/>
    <mergeCell ref="Y599:Z599"/>
    <mergeCell ref="AB599:AC599"/>
    <mergeCell ref="AD599:AE599"/>
    <mergeCell ref="AF599:AH599"/>
    <mergeCell ref="AI599:AK599"/>
    <mergeCell ref="C599:D599"/>
    <mergeCell ref="E599:F599"/>
    <mergeCell ref="G599:H599"/>
    <mergeCell ref="I599:M599"/>
    <mergeCell ref="N599:O599"/>
    <mergeCell ref="P599:Q599"/>
    <mergeCell ref="R599:S599"/>
    <mergeCell ref="AP600:AQ600"/>
    <mergeCell ref="AP601:AQ601"/>
    <mergeCell ref="AR601:AS601"/>
    <mergeCell ref="AT601:AU601"/>
    <mergeCell ref="AV601:AX601"/>
    <mergeCell ref="AY601:BA601"/>
    <mergeCell ref="BB601:BC601"/>
    <mergeCell ref="AL600:AM600"/>
    <mergeCell ref="AN600:AO600"/>
    <mergeCell ref="AR600:AS600"/>
    <mergeCell ref="AT600:AU600"/>
    <mergeCell ref="AV600:AX600"/>
    <mergeCell ref="AY600:BA600"/>
    <mergeCell ref="BB600:BC600"/>
    <mergeCell ref="C601:D601"/>
    <mergeCell ref="E601:F601"/>
    <mergeCell ref="G601:H601"/>
    <mergeCell ref="I601:M601"/>
    <mergeCell ref="N601:O601"/>
    <mergeCell ref="P601:Q601"/>
    <mergeCell ref="R601:S601"/>
    <mergeCell ref="AL602:AM602"/>
    <mergeCell ref="AN602:AO602"/>
    <mergeCell ref="AP602:AQ602"/>
    <mergeCell ref="AR602:AS602"/>
    <mergeCell ref="AT602:AU602"/>
    <mergeCell ref="AV602:AX602"/>
    <mergeCell ref="AY602:BA602"/>
    <mergeCell ref="BB602:BC602"/>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AL603:AM603"/>
    <mergeCell ref="AN603:AO603"/>
    <mergeCell ref="AP603:AQ603"/>
    <mergeCell ref="AR603:AS603"/>
    <mergeCell ref="AT603:AU603"/>
    <mergeCell ref="AV603:AX603"/>
    <mergeCell ref="AY603:BA603"/>
    <mergeCell ref="BB603:BC603"/>
    <mergeCell ref="T603:U603"/>
    <mergeCell ref="V603:X603"/>
    <mergeCell ref="Y603:Z603"/>
    <mergeCell ref="AB603:AC603"/>
    <mergeCell ref="AD603:AE603"/>
    <mergeCell ref="AF603:AH603"/>
    <mergeCell ref="AI603:AK603"/>
    <mergeCell ref="C603:D603"/>
    <mergeCell ref="E603:F603"/>
    <mergeCell ref="G603:H603"/>
    <mergeCell ref="I603:M603"/>
    <mergeCell ref="N603:O603"/>
    <mergeCell ref="P603:Q603"/>
    <mergeCell ref="R603:S603"/>
    <mergeCell ref="AL606:AM606"/>
    <mergeCell ref="AN606:AO606"/>
    <mergeCell ref="T606:U606"/>
    <mergeCell ref="V606:X606"/>
    <mergeCell ref="Y606:Z606"/>
    <mergeCell ref="AB606:AC606"/>
    <mergeCell ref="AD606:AE606"/>
    <mergeCell ref="AF606:AH606"/>
    <mergeCell ref="AI606:AK606"/>
    <mergeCell ref="AL607:AM607"/>
    <mergeCell ref="AN607:AO607"/>
    <mergeCell ref="T607:U607"/>
    <mergeCell ref="V607:X607"/>
    <mergeCell ref="Y607:Z607"/>
    <mergeCell ref="AB607:AC607"/>
    <mergeCell ref="AD607:AE607"/>
    <mergeCell ref="AF607:AH607"/>
    <mergeCell ref="AI607:AK607"/>
    <mergeCell ref="AL604:AM604"/>
    <mergeCell ref="AN604:AO604"/>
    <mergeCell ref="AP604:AQ604"/>
    <mergeCell ref="AR604:AS604"/>
    <mergeCell ref="AT604:AU604"/>
    <mergeCell ref="AV604:AX604"/>
    <mergeCell ref="AY604:BA604"/>
    <mergeCell ref="BB604:BC604"/>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T605:U605"/>
    <mergeCell ref="V605:X605"/>
    <mergeCell ref="Y605:Z605"/>
    <mergeCell ref="AB605:AC605"/>
    <mergeCell ref="AD605:AE605"/>
    <mergeCell ref="AF605:AH605"/>
    <mergeCell ref="AI605:AK605"/>
    <mergeCell ref="AL605:AM605"/>
    <mergeCell ref="AN605:AO605"/>
    <mergeCell ref="AR605:AS605"/>
    <mergeCell ref="AT605:AU605"/>
    <mergeCell ref="AV605:AX605"/>
    <mergeCell ref="AY605:BA605"/>
    <mergeCell ref="BB605:BC605"/>
    <mergeCell ref="C607:D607"/>
    <mergeCell ref="E607:F607"/>
    <mergeCell ref="G607:H607"/>
    <mergeCell ref="I607:M607"/>
    <mergeCell ref="N607:O607"/>
    <mergeCell ref="P607:Q607"/>
    <mergeCell ref="R607:S607"/>
    <mergeCell ref="AP607:AQ607"/>
    <mergeCell ref="AR607:AS607"/>
    <mergeCell ref="AT607:AU607"/>
    <mergeCell ref="AV607:AX607"/>
    <mergeCell ref="AY607:BA607"/>
    <mergeCell ref="BB607:BC607"/>
    <mergeCell ref="AP605:AQ605"/>
    <mergeCell ref="AP606:AQ606"/>
    <mergeCell ref="AR606:AS606"/>
    <mergeCell ref="AT606:AU606"/>
    <mergeCell ref="AV606:AX606"/>
    <mergeCell ref="AY606:BA606"/>
    <mergeCell ref="BB606:BC606"/>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AL610:AM610"/>
    <mergeCell ref="AN610:AO610"/>
    <mergeCell ref="T610:U610"/>
    <mergeCell ref="V610:X610"/>
    <mergeCell ref="Y610:Z610"/>
    <mergeCell ref="AB610:AC610"/>
    <mergeCell ref="AD610:AE610"/>
    <mergeCell ref="AF610:AH610"/>
    <mergeCell ref="AI610:AK610"/>
    <mergeCell ref="C605:D605"/>
    <mergeCell ref="E605:F605"/>
    <mergeCell ref="G605:H605"/>
    <mergeCell ref="I605:M605"/>
    <mergeCell ref="N605:O605"/>
    <mergeCell ref="P605:Q605"/>
    <mergeCell ref="R605:S605"/>
    <mergeCell ref="C606:D606"/>
    <mergeCell ref="E606:F606"/>
    <mergeCell ref="G606:H606"/>
    <mergeCell ref="I606:M606"/>
    <mergeCell ref="N606:O606"/>
    <mergeCell ref="P606:Q606"/>
    <mergeCell ref="R606:S606"/>
    <mergeCell ref="AL608:AM608"/>
    <mergeCell ref="AN608:AO608"/>
    <mergeCell ref="AP608:AQ608"/>
    <mergeCell ref="AR608:AS608"/>
    <mergeCell ref="AT608:AU608"/>
    <mergeCell ref="AV608:AX608"/>
    <mergeCell ref="AY608:BA608"/>
    <mergeCell ref="BB608:BC608"/>
    <mergeCell ref="T608:U608"/>
    <mergeCell ref="V608:X608"/>
    <mergeCell ref="Y608:Z608"/>
    <mergeCell ref="AB608:AC608"/>
    <mergeCell ref="AD608:AE608"/>
    <mergeCell ref="AF608:AH608"/>
    <mergeCell ref="AI608:AK608"/>
    <mergeCell ref="C608:D608"/>
    <mergeCell ref="E608:F608"/>
    <mergeCell ref="G608:H608"/>
    <mergeCell ref="I608:M608"/>
    <mergeCell ref="N608:O608"/>
    <mergeCell ref="P608:Q608"/>
    <mergeCell ref="R608:S608"/>
    <mergeCell ref="AP609:AQ609"/>
    <mergeCell ref="AP610:AQ610"/>
    <mergeCell ref="AR610:AS610"/>
    <mergeCell ref="AT610:AU610"/>
    <mergeCell ref="AV610:AX610"/>
    <mergeCell ref="AY610:BA610"/>
    <mergeCell ref="BB610:BC610"/>
    <mergeCell ref="AL609:AM609"/>
    <mergeCell ref="AN609:AO609"/>
    <mergeCell ref="AR609:AS609"/>
    <mergeCell ref="AT609:AU609"/>
    <mergeCell ref="AV609:AX609"/>
    <mergeCell ref="AY609:BA609"/>
    <mergeCell ref="BB609:BC609"/>
    <mergeCell ref="C610:D610"/>
    <mergeCell ref="E610:F610"/>
    <mergeCell ref="G610:H610"/>
    <mergeCell ref="I610:M610"/>
    <mergeCell ref="N610:O610"/>
    <mergeCell ref="P610:Q610"/>
    <mergeCell ref="R610:S610"/>
    <mergeCell ref="AL611:AM611"/>
    <mergeCell ref="AN611:AO611"/>
    <mergeCell ref="AP611:AQ611"/>
    <mergeCell ref="AR611:AS611"/>
    <mergeCell ref="AT611:AU611"/>
    <mergeCell ref="AV611:AX611"/>
    <mergeCell ref="AY611:BA611"/>
    <mergeCell ref="BB611:BC611"/>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AL612:AM612"/>
    <mergeCell ref="AN612:AO612"/>
    <mergeCell ref="AP612:AQ612"/>
    <mergeCell ref="AR612:AS612"/>
    <mergeCell ref="AT612:AU612"/>
    <mergeCell ref="AV612:AX612"/>
    <mergeCell ref="AY612:BA612"/>
    <mergeCell ref="BB612:BC612"/>
    <mergeCell ref="T612:U612"/>
    <mergeCell ref="V612:X612"/>
    <mergeCell ref="Y612:Z612"/>
    <mergeCell ref="AB612:AC612"/>
    <mergeCell ref="AD612:AE612"/>
    <mergeCell ref="AF612:AH612"/>
    <mergeCell ref="AI612:AK612"/>
    <mergeCell ref="C612:D612"/>
    <mergeCell ref="E612:F612"/>
    <mergeCell ref="G612:H612"/>
    <mergeCell ref="I612:M612"/>
    <mergeCell ref="N612:O612"/>
    <mergeCell ref="P612:Q612"/>
    <mergeCell ref="R612:S612"/>
    <mergeCell ref="AL615:AM615"/>
    <mergeCell ref="AN615:AO615"/>
    <mergeCell ref="T615:U615"/>
    <mergeCell ref="V615:X615"/>
    <mergeCell ref="Y615:Z615"/>
    <mergeCell ref="AB615:AC615"/>
    <mergeCell ref="AD615:AE615"/>
    <mergeCell ref="AF615:AH615"/>
    <mergeCell ref="AI615:AK615"/>
    <mergeCell ref="AL616:AM616"/>
    <mergeCell ref="AN616:AO616"/>
    <mergeCell ref="T616:U616"/>
    <mergeCell ref="V616:X616"/>
    <mergeCell ref="Y616:Z616"/>
    <mergeCell ref="AB616:AC616"/>
    <mergeCell ref="AD616:AE616"/>
    <mergeCell ref="AF616:AH616"/>
    <mergeCell ref="AI616:AK616"/>
    <mergeCell ref="AL613:AM613"/>
    <mergeCell ref="AN613:AO613"/>
    <mergeCell ref="AP613:AQ613"/>
    <mergeCell ref="AR613:AS613"/>
    <mergeCell ref="AT613:AU613"/>
    <mergeCell ref="AV613:AX613"/>
    <mergeCell ref="AY613:BA613"/>
    <mergeCell ref="BB613:BC613"/>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T614:U614"/>
    <mergeCell ref="V614:X614"/>
    <mergeCell ref="Y614:Z614"/>
    <mergeCell ref="AB614:AC614"/>
    <mergeCell ref="AD614:AE614"/>
    <mergeCell ref="AF614:AH614"/>
    <mergeCell ref="AI614:AK614"/>
    <mergeCell ref="AL614:AM614"/>
    <mergeCell ref="AN614:AO614"/>
    <mergeCell ref="AR614:AS614"/>
    <mergeCell ref="AT614:AU614"/>
    <mergeCell ref="AV614:AX614"/>
    <mergeCell ref="AY614:BA614"/>
    <mergeCell ref="BB614:BC614"/>
    <mergeCell ref="C616:D616"/>
    <mergeCell ref="E616:F616"/>
    <mergeCell ref="G616:H616"/>
    <mergeCell ref="I616:M616"/>
    <mergeCell ref="N616:O616"/>
    <mergeCell ref="P616:Q616"/>
    <mergeCell ref="R616:S616"/>
    <mergeCell ref="AP616:AQ616"/>
    <mergeCell ref="AR616:AS616"/>
    <mergeCell ref="AT616:AU616"/>
    <mergeCell ref="AV616:AX616"/>
    <mergeCell ref="AY616:BA616"/>
    <mergeCell ref="BB616:BC616"/>
    <mergeCell ref="AP614:AQ614"/>
    <mergeCell ref="AP615:AQ615"/>
    <mergeCell ref="AR615:AS615"/>
    <mergeCell ref="AT615:AU615"/>
    <mergeCell ref="AV615:AX615"/>
    <mergeCell ref="AY615:BA615"/>
    <mergeCell ref="BB615:BC615"/>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AL619:AM619"/>
    <mergeCell ref="AN619:AO619"/>
    <mergeCell ref="T619:U619"/>
    <mergeCell ref="V619:X619"/>
    <mergeCell ref="Y619:Z619"/>
    <mergeCell ref="AB619:AC619"/>
    <mergeCell ref="AD619:AE619"/>
    <mergeCell ref="AF619:AH619"/>
    <mergeCell ref="AI619:AK619"/>
    <mergeCell ref="C614:D614"/>
    <mergeCell ref="E614:F614"/>
    <mergeCell ref="G614:H614"/>
    <mergeCell ref="I614:M614"/>
    <mergeCell ref="N614:O614"/>
    <mergeCell ref="P614:Q614"/>
    <mergeCell ref="R614:S614"/>
    <mergeCell ref="C615:D615"/>
    <mergeCell ref="E615:F615"/>
    <mergeCell ref="G615:H615"/>
    <mergeCell ref="I615:M615"/>
    <mergeCell ref="N615:O615"/>
    <mergeCell ref="P615:Q615"/>
    <mergeCell ref="R615:S615"/>
    <mergeCell ref="AL617:AM617"/>
    <mergeCell ref="AN617:AO617"/>
    <mergeCell ref="AP617:AQ617"/>
    <mergeCell ref="AR617:AS617"/>
    <mergeCell ref="AT617:AU617"/>
    <mergeCell ref="AV617:AX617"/>
    <mergeCell ref="AY617:BA617"/>
    <mergeCell ref="BB617:BC617"/>
    <mergeCell ref="T617:U617"/>
    <mergeCell ref="V617:X617"/>
    <mergeCell ref="Y617:Z617"/>
    <mergeCell ref="AB617:AC617"/>
    <mergeCell ref="AD617:AE617"/>
    <mergeCell ref="AF617:AH617"/>
    <mergeCell ref="AI617:AK617"/>
    <mergeCell ref="C617:D617"/>
    <mergeCell ref="E617:F617"/>
    <mergeCell ref="G617:H617"/>
    <mergeCell ref="I617:M617"/>
    <mergeCell ref="N617:O617"/>
    <mergeCell ref="P617:Q617"/>
    <mergeCell ref="R617:S617"/>
    <mergeCell ref="AP618:AQ618"/>
    <mergeCell ref="AP619:AQ619"/>
    <mergeCell ref="AR619:AS619"/>
    <mergeCell ref="AT619:AU619"/>
    <mergeCell ref="AV619:AX619"/>
    <mergeCell ref="AY619:BA619"/>
    <mergeCell ref="BB619:BC619"/>
    <mergeCell ref="AL618:AM618"/>
    <mergeCell ref="AN618:AO618"/>
    <mergeCell ref="AR618:AS618"/>
    <mergeCell ref="AT618:AU618"/>
    <mergeCell ref="AV618:AX618"/>
    <mergeCell ref="AY618:BA618"/>
    <mergeCell ref="BB618:BC618"/>
    <mergeCell ref="C619:D619"/>
    <mergeCell ref="E619:F619"/>
    <mergeCell ref="G619:H619"/>
    <mergeCell ref="I619:M619"/>
    <mergeCell ref="N619:O619"/>
    <mergeCell ref="P619:Q619"/>
    <mergeCell ref="R619:S619"/>
    <mergeCell ref="AL620:AM620"/>
    <mergeCell ref="AN620:AO620"/>
    <mergeCell ref="AP620:AQ620"/>
    <mergeCell ref="AR620:AS620"/>
    <mergeCell ref="AT620:AU620"/>
    <mergeCell ref="AV620:AX620"/>
    <mergeCell ref="AY620:BA620"/>
    <mergeCell ref="BB620:BC620"/>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AL621:AM621"/>
    <mergeCell ref="AN621:AO621"/>
    <mergeCell ref="AP621:AQ621"/>
    <mergeCell ref="AR621:AS621"/>
    <mergeCell ref="AT621:AU621"/>
    <mergeCell ref="AV621:AX621"/>
    <mergeCell ref="AY621:BA621"/>
    <mergeCell ref="BB621:BC621"/>
    <mergeCell ref="T621:U621"/>
    <mergeCell ref="V621:X621"/>
    <mergeCell ref="Y621:Z621"/>
    <mergeCell ref="AB621:AC621"/>
    <mergeCell ref="AD621:AE621"/>
    <mergeCell ref="AF621:AH621"/>
    <mergeCell ref="AI621:AK621"/>
    <mergeCell ref="C621:D621"/>
    <mergeCell ref="E621:F621"/>
    <mergeCell ref="G621:H621"/>
    <mergeCell ref="I621:M621"/>
    <mergeCell ref="N621:O621"/>
    <mergeCell ref="P621:Q621"/>
    <mergeCell ref="R621:S621"/>
    <mergeCell ref="AL624:AM624"/>
    <mergeCell ref="AN624:AO624"/>
    <mergeCell ref="T624:U624"/>
    <mergeCell ref="V624:X624"/>
    <mergeCell ref="Y624:Z624"/>
    <mergeCell ref="AB624:AC624"/>
    <mergeCell ref="AD624:AE624"/>
    <mergeCell ref="AF624:AH624"/>
    <mergeCell ref="AI624:AK624"/>
    <mergeCell ref="AL625:AM625"/>
    <mergeCell ref="AN625:AO625"/>
    <mergeCell ref="T625:U625"/>
    <mergeCell ref="V625:X625"/>
    <mergeCell ref="Y625:Z625"/>
    <mergeCell ref="AB625:AC625"/>
    <mergeCell ref="AD625:AE625"/>
    <mergeCell ref="AF625:AH625"/>
    <mergeCell ref="AI625:AK625"/>
    <mergeCell ref="AL622:AM622"/>
    <mergeCell ref="AN622:AO622"/>
    <mergeCell ref="AP622:AQ622"/>
    <mergeCell ref="AR622:AS622"/>
    <mergeCell ref="AT622:AU622"/>
    <mergeCell ref="AV622:AX622"/>
    <mergeCell ref="AY622:BA622"/>
    <mergeCell ref="BB622:BC622"/>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T623:U623"/>
    <mergeCell ref="V623:X623"/>
    <mergeCell ref="Y623:Z623"/>
    <mergeCell ref="AB623:AC623"/>
    <mergeCell ref="AD623:AE623"/>
    <mergeCell ref="AF623:AH623"/>
    <mergeCell ref="AI623:AK623"/>
    <mergeCell ref="AL623:AM623"/>
    <mergeCell ref="AN623:AO623"/>
    <mergeCell ref="AR623:AS623"/>
    <mergeCell ref="AT623:AU623"/>
    <mergeCell ref="AV623:AX623"/>
    <mergeCell ref="AY623:BA623"/>
    <mergeCell ref="BB623:BC623"/>
    <mergeCell ref="C625:D625"/>
    <mergeCell ref="E625:F625"/>
    <mergeCell ref="G625:H625"/>
    <mergeCell ref="I625:M625"/>
    <mergeCell ref="N625:O625"/>
    <mergeCell ref="P625:Q625"/>
    <mergeCell ref="R625:S625"/>
    <mergeCell ref="AP625:AQ625"/>
    <mergeCell ref="AR625:AS625"/>
    <mergeCell ref="AT625:AU625"/>
    <mergeCell ref="AV625:AX625"/>
    <mergeCell ref="AY625:BA625"/>
    <mergeCell ref="BB625:BC625"/>
    <mergeCell ref="AP623:AQ623"/>
    <mergeCell ref="AP624:AQ624"/>
    <mergeCell ref="AR624:AS624"/>
    <mergeCell ref="AT624:AU624"/>
    <mergeCell ref="AV624:AX624"/>
    <mergeCell ref="AY624:BA624"/>
    <mergeCell ref="BB624:BC624"/>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AL628:AM628"/>
    <mergeCell ref="AN628:AO628"/>
    <mergeCell ref="T628:U628"/>
    <mergeCell ref="V628:X628"/>
    <mergeCell ref="Y628:Z628"/>
    <mergeCell ref="AB628:AC628"/>
    <mergeCell ref="AD628:AE628"/>
    <mergeCell ref="AF628:AH628"/>
    <mergeCell ref="AI628:AK628"/>
    <mergeCell ref="C623:D623"/>
    <mergeCell ref="E623:F623"/>
    <mergeCell ref="G623:H623"/>
    <mergeCell ref="I623:M623"/>
    <mergeCell ref="N623:O623"/>
    <mergeCell ref="P623:Q623"/>
    <mergeCell ref="R623:S623"/>
    <mergeCell ref="C624:D624"/>
    <mergeCell ref="E624:F624"/>
    <mergeCell ref="G624:H624"/>
    <mergeCell ref="I624:M624"/>
    <mergeCell ref="N624:O624"/>
    <mergeCell ref="P624:Q624"/>
    <mergeCell ref="R624:S624"/>
    <mergeCell ref="AL626:AM626"/>
    <mergeCell ref="AN626:AO626"/>
    <mergeCell ref="AP626:AQ626"/>
    <mergeCell ref="AR626:AS626"/>
    <mergeCell ref="AT626:AU626"/>
    <mergeCell ref="AV626:AX626"/>
    <mergeCell ref="AY626:BA626"/>
    <mergeCell ref="BB626:BC626"/>
    <mergeCell ref="T626:U626"/>
    <mergeCell ref="V626:X626"/>
    <mergeCell ref="Y626:Z626"/>
    <mergeCell ref="AB626:AC626"/>
    <mergeCell ref="AD626:AE626"/>
    <mergeCell ref="AF626:AH626"/>
    <mergeCell ref="AI626:AK626"/>
    <mergeCell ref="C626:D626"/>
    <mergeCell ref="E626:F626"/>
    <mergeCell ref="G626:H626"/>
    <mergeCell ref="I626:M626"/>
    <mergeCell ref="N626:O626"/>
    <mergeCell ref="P626:Q626"/>
    <mergeCell ref="R626:S626"/>
    <mergeCell ref="AP627:AQ627"/>
    <mergeCell ref="AP628:AQ628"/>
    <mergeCell ref="AR628:AS628"/>
    <mergeCell ref="AT628:AU628"/>
    <mergeCell ref="AV628:AX628"/>
    <mergeCell ref="AY628:BA628"/>
    <mergeCell ref="BB628:BC628"/>
    <mergeCell ref="AL627:AM627"/>
    <mergeCell ref="AN627:AO627"/>
    <mergeCell ref="AR627:AS627"/>
    <mergeCell ref="AT627:AU627"/>
    <mergeCell ref="AV627:AX627"/>
    <mergeCell ref="AY627:BA627"/>
    <mergeCell ref="BB627:BC627"/>
    <mergeCell ref="C628:D628"/>
    <mergeCell ref="E628:F628"/>
    <mergeCell ref="G628:H628"/>
    <mergeCell ref="I628:M628"/>
    <mergeCell ref="N628:O628"/>
    <mergeCell ref="P628:Q628"/>
    <mergeCell ref="R628:S628"/>
    <mergeCell ref="AL629:AM629"/>
    <mergeCell ref="AN629:AO629"/>
    <mergeCell ref="AP629:AQ629"/>
    <mergeCell ref="AR629:AS629"/>
    <mergeCell ref="AT629:AU629"/>
    <mergeCell ref="AV629:AX629"/>
    <mergeCell ref="AY629:BA629"/>
    <mergeCell ref="BB629:BC629"/>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AL630:AM630"/>
    <mergeCell ref="AN630:AO630"/>
    <mergeCell ref="AP630:AQ630"/>
    <mergeCell ref="AR630:AS630"/>
    <mergeCell ref="AT630:AU630"/>
    <mergeCell ref="AV630:AX630"/>
    <mergeCell ref="AY630:BA630"/>
    <mergeCell ref="BB630:BC630"/>
    <mergeCell ref="T630:U630"/>
    <mergeCell ref="V630:X630"/>
    <mergeCell ref="Y630:Z630"/>
    <mergeCell ref="AB630:AC630"/>
    <mergeCell ref="AD630:AE630"/>
    <mergeCell ref="AF630:AH630"/>
    <mergeCell ref="AI630:AK630"/>
    <mergeCell ref="C630:D630"/>
    <mergeCell ref="E630:F630"/>
    <mergeCell ref="G630:H630"/>
    <mergeCell ref="I630:M630"/>
    <mergeCell ref="N630:O630"/>
    <mergeCell ref="P630:Q630"/>
    <mergeCell ref="R630:S630"/>
    <mergeCell ref="AL633:AM633"/>
    <mergeCell ref="AN633:AO633"/>
    <mergeCell ref="T633:U633"/>
    <mergeCell ref="V633:X633"/>
    <mergeCell ref="Y633:Z633"/>
    <mergeCell ref="AB633:AC633"/>
    <mergeCell ref="AD633:AE633"/>
    <mergeCell ref="AF633:AH633"/>
    <mergeCell ref="AI633:AK633"/>
    <mergeCell ref="AL634:AM634"/>
    <mergeCell ref="AN634:AO634"/>
    <mergeCell ref="T634:U634"/>
    <mergeCell ref="V634:X634"/>
    <mergeCell ref="Y634:Z634"/>
    <mergeCell ref="AB634:AC634"/>
    <mergeCell ref="AD634:AE634"/>
    <mergeCell ref="AF634:AH634"/>
    <mergeCell ref="AI634:AK634"/>
    <mergeCell ref="AL631:AM631"/>
    <mergeCell ref="AN631:AO631"/>
    <mergeCell ref="AP631:AQ631"/>
    <mergeCell ref="AR631:AS631"/>
    <mergeCell ref="AT631:AU631"/>
    <mergeCell ref="AV631:AX631"/>
    <mergeCell ref="AY631:BA631"/>
    <mergeCell ref="BB631:BC631"/>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T632:U632"/>
    <mergeCell ref="V632:X632"/>
    <mergeCell ref="Y632:Z632"/>
    <mergeCell ref="AB632:AC632"/>
    <mergeCell ref="AD632:AE632"/>
    <mergeCell ref="AF632:AH632"/>
    <mergeCell ref="AI632:AK632"/>
    <mergeCell ref="AL632:AM632"/>
    <mergeCell ref="AN632:AO632"/>
    <mergeCell ref="AR632:AS632"/>
    <mergeCell ref="AT632:AU632"/>
    <mergeCell ref="AV632:AX632"/>
    <mergeCell ref="AY632:BA632"/>
    <mergeCell ref="BB632:BC632"/>
    <mergeCell ref="C634:D634"/>
    <mergeCell ref="E634:F634"/>
    <mergeCell ref="G634:H634"/>
    <mergeCell ref="I634:M634"/>
    <mergeCell ref="N634:O634"/>
    <mergeCell ref="P634:Q634"/>
    <mergeCell ref="R634:S634"/>
    <mergeCell ref="AP634:AQ634"/>
    <mergeCell ref="AR634:AS634"/>
    <mergeCell ref="AT634:AU634"/>
    <mergeCell ref="AV634:AX634"/>
    <mergeCell ref="AY634:BA634"/>
    <mergeCell ref="BB634:BC634"/>
    <mergeCell ref="AP632:AQ632"/>
    <mergeCell ref="AP633:AQ633"/>
    <mergeCell ref="AR633:AS633"/>
    <mergeCell ref="AT633:AU633"/>
    <mergeCell ref="AV633:AX633"/>
    <mergeCell ref="AY633:BA633"/>
    <mergeCell ref="BB633:BC633"/>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AL637:AM637"/>
    <mergeCell ref="AN637:AO637"/>
    <mergeCell ref="T637:U637"/>
    <mergeCell ref="V637:X637"/>
    <mergeCell ref="Y637:Z637"/>
    <mergeCell ref="AB637:AC637"/>
    <mergeCell ref="AD637:AE637"/>
    <mergeCell ref="AF637:AH637"/>
    <mergeCell ref="AI637:AK637"/>
    <mergeCell ref="C632:D632"/>
    <mergeCell ref="E632:F632"/>
    <mergeCell ref="G632:H632"/>
    <mergeCell ref="I632:M632"/>
    <mergeCell ref="N632:O632"/>
    <mergeCell ref="P632:Q632"/>
    <mergeCell ref="R632:S632"/>
    <mergeCell ref="C633:D633"/>
    <mergeCell ref="E633:F633"/>
    <mergeCell ref="G633:H633"/>
    <mergeCell ref="I633:M633"/>
    <mergeCell ref="N633:O633"/>
    <mergeCell ref="P633:Q633"/>
    <mergeCell ref="R633:S633"/>
    <mergeCell ref="AL635:AM635"/>
    <mergeCell ref="AN635:AO635"/>
    <mergeCell ref="AP635:AQ635"/>
    <mergeCell ref="AR635:AS635"/>
    <mergeCell ref="AT635:AU635"/>
    <mergeCell ref="AV635:AX635"/>
    <mergeCell ref="AY635:BA635"/>
    <mergeCell ref="BB635:BC635"/>
    <mergeCell ref="T635:U635"/>
    <mergeCell ref="V635:X635"/>
    <mergeCell ref="Y635:Z635"/>
    <mergeCell ref="AB635:AC635"/>
    <mergeCell ref="AD635:AE635"/>
    <mergeCell ref="AF635:AH635"/>
    <mergeCell ref="AI635:AK635"/>
    <mergeCell ref="C635:D635"/>
    <mergeCell ref="E635:F635"/>
    <mergeCell ref="G635:H635"/>
    <mergeCell ref="I635:M635"/>
    <mergeCell ref="N635:O635"/>
    <mergeCell ref="P635:Q635"/>
    <mergeCell ref="R635:S635"/>
    <mergeCell ref="AP636:AQ636"/>
    <mergeCell ref="AP637:AQ637"/>
    <mergeCell ref="AR637:AS637"/>
    <mergeCell ref="AT637:AU637"/>
    <mergeCell ref="AV637:AX637"/>
    <mergeCell ref="AY637:BA637"/>
    <mergeCell ref="BB637:BC637"/>
    <mergeCell ref="AL636:AM636"/>
    <mergeCell ref="AN636:AO636"/>
    <mergeCell ref="AR636:AS636"/>
    <mergeCell ref="AT636:AU636"/>
    <mergeCell ref="AV636:AX636"/>
    <mergeCell ref="AY636:BA636"/>
    <mergeCell ref="BB636:BC636"/>
    <mergeCell ref="C637:D637"/>
    <mergeCell ref="E637:F637"/>
    <mergeCell ref="G637:H637"/>
    <mergeCell ref="I637:M637"/>
    <mergeCell ref="N637:O637"/>
    <mergeCell ref="P637:Q637"/>
    <mergeCell ref="R637:S637"/>
    <mergeCell ref="AL638:AM638"/>
    <mergeCell ref="AN638:AO638"/>
    <mergeCell ref="AP638:AQ638"/>
    <mergeCell ref="AR638:AS638"/>
    <mergeCell ref="AT638:AU638"/>
    <mergeCell ref="AV638:AX638"/>
    <mergeCell ref="AY638:BA638"/>
    <mergeCell ref="BB638:BC638"/>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AL639:AM639"/>
    <mergeCell ref="AN639:AO639"/>
    <mergeCell ref="AP639:AQ639"/>
    <mergeCell ref="AR639:AS639"/>
    <mergeCell ref="AT639:AU639"/>
    <mergeCell ref="AV639:AX639"/>
    <mergeCell ref="AY639:BA639"/>
    <mergeCell ref="BB639:BC639"/>
    <mergeCell ref="T639:U639"/>
    <mergeCell ref="V639:X639"/>
    <mergeCell ref="Y639:Z639"/>
    <mergeCell ref="AB639:AC639"/>
    <mergeCell ref="AD639:AE639"/>
    <mergeCell ref="AF639:AH639"/>
    <mergeCell ref="AI639:AK639"/>
    <mergeCell ref="C639:D639"/>
    <mergeCell ref="E639:F639"/>
    <mergeCell ref="G639:H639"/>
    <mergeCell ref="I639:M639"/>
    <mergeCell ref="N639:O639"/>
    <mergeCell ref="P639:Q639"/>
    <mergeCell ref="R639:S639"/>
    <mergeCell ref="AL642:AM642"/>
    <mergeCell ref="AN642:AO642"/>
    <mergeCell ref="T642:U642"/>
    <mergeCell ref="V642:X642"/>
    <mergeCell ref="Y642:Z642"/>
    <mergeCell ref="AB642:AC642"/>
    <mergeCell ref="AD642:AE642"/>
    <mergeCell ref="AF642:AH642"/>
    <mergeCell ref="AI642:AK642"/>
    <mergeCell ref="AL643:AM643"/>
    <mergeCell ref="AN643:AO643"/>
    <mergeCell ref="T643:U643"/>
    <mergeCell ref="V643:X643"/>
    <mergeCell ref="Y643:Z643"/>
    <mergeCell ref="AB643:AC643"/>
    <mergeCell ref="AD643:AE643"/>
    <mergeCell ref="AF643:AH643"/>
    <mergeCell ref="AI643:AK643"/>
    <mergeCell ref="AL640:AM640"/>
    <mergeCell ref="AN640:AO640"/>
    <mergeCell ref="AP640:AQ640"/>
    <mergeCell ref="AR640:AS640"/>
    <mergeCell ref="AT640:AU640"/>
    <mergeCell ref="AV640:AX640"/>
    <mergeCell ref="AY640:BA640"/>
    <mergeCell ref="BB640:BC640"/>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T641:U641"/>
    <mergeCell ref="V641:X641"/>
    <mergeCell ref="Y641:Z641"/>
    <mergeCell ref="AB641:AC641"/>
    <mergeCell ref="AD641:AE641"/>
    <mergeCell ref="AF641:AH641"/>
    <mergeCell ref="AI641:AK641"/>
    <mergeCell ref="AL641:AM641"/>
    <mergeCell ref="AN641:AO641"/>
    <mergeCell ref="AR641:AS641"/>
    <mergeCell ref="AT641:AU641"/>
    <mergeCell ref="AV641:AX641"/>
    <mergeCell ref="AY641:BA641"/>
    <mergeCell ref="BB641:BC641"/>
    <mergeCell ref="C643:D643"/>
    <mergeCell ref="E643:F643"/>
    <mergeCell ref="G643:H643"/>
    <mergeCell ref="I643:M643"/>
    <mergeCell ref="N643:O643"/>
    <mergeCell ref="P643:Q643"/>
    <mergeCell ref="R643:S643"/>
    <mergeCell ref="AP643:AQ643"/>
    <mergeCell ref="AR643:AS643"/>
    <mergeCell ref="AT643:AU643"/>
    <mergeCell ref="AV643:AX643"/>
    <mergeCell ref="AY643:BA643"/>
    <mergeCell ref="BB643:BC643"/>
    <mergeCell ref="AP641:AQ641"/>
    <mergeCell ref="AP642:AQ642"/>
    <mergeCell ref="AR642:AS642"/>
    <mergeCell ref="AT642:AU642"/>
    <mergeCell ref="AV642:AX642"/>
    <mergeCell ref="AY642:BA642"/>
    <mergeCell ref="BB642:BC642"/>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AL646:AM646"/>
    <mergeCell ref="AN646:AO646"/>
    <mergeCell ref="T646:U646"/>
    <mergeCell ref="V646:X646"/>
    <mergeCell ref="Y646:Z646"/>
    <mergeCell ref="AB646:AC646"/>
    <mergeCell ref="AD646:AE646"/>
    <mergeCell ref="AF646:AH646"/>
    <mergeCell ref="AI646:AK646"/>
    <mergeCell ref="C641:D641"/>
    <mergeCell ref="E641:F641"/>
    <mergeCell ref="G641:H641"/>
    <mergeCell ref="I641:M641"/>
    <mergeCell ref="N641:O641"/>
    <mergeCell ref="P641:Q641"/>
    <mergeCell ref="R641:S641"/>
    <mergeCell ref="C642:D642"/>
    <mergeCell ref="E642:F642"/>
    <mergeCell ref="G642:H642"/>
    <mergeCell ref="I642:M642"/>
    <mergeCell ref="N642:O642"/>
    <mergeCell ref="P642:Q642"/>
    <mergeCell ref="R642:S642"/>
    <mergeCell ref="AL644:AM644"/>
    <mergeCell ref="AN644:AO644"/>
    <mergeCell ref="AP644:AQ644"/>
    <mergeCell ref="AR644:AS644"/>
    <mergeCell ref="AT644:AU644"/>
    <mergeCell ref="AV644:AX644"/>
    <mergeCell ref="AY644:BA644"/>
    <mergeCell ref="BB644:BC644"/>
    <mergeCell ref="T644:U644"/>
    <mergeCell ref="V644:X644"/>
    <mergeCell ref="Y644:Z644"/>
    <mergeCell ref="AB644:AC644"/>
    <mergeCell ref="AD644:AE644"/>
    <mergeCell ref="AF644:AH644"/>
    <mergeCell ref="AI644:AK644"/>
    <mergeCell ref="C644:D644"/>
    <mergeCell ref="E644:F644"/>
    <mergeCell ref="G644:H644"/>
    <mergeCell ref="I644:M644"/>
    <mergeCell ref="N644:O644"/>
    <mergeCell ref="P644:Q644"/>
    <mergeCell ref="R644:S644"/>
    <mergeCell ref="AP645:AQ645"/>
    <mergeCell ref="AP646:AQ646"/>
    <mergeCell ref="AR646:AS646"/>
    <mergeCell ref="AT646:AU646"/>
    <mergeCell ref="AV646:AX646"/>
    <mergeCell ref="AY646:BA646"/>
    <mergeCell ref="BB646:BC646"/>
    <mergeCell ref="AL645:AM645"/>
    <mergeCell ref="AN645:AO645"/>
    <mergeCell ref="AR645:AS645"/>
    <mergeCell ref="AT645:AU645"/>
    <mergeCell ref="AV645:AX645"/>
    <mergeCell ref="AY645:BA645"/>
    <mergeCell ref="BB645:BC645"/>
    <mergeCell ref="C646:D646"/>
    <mergeCell ref="E646:F646"/>
    <mergeCell ref="G646:H646"/>
    <mergeCell ref="I646:M646"/>
    <mergeCell ref="N646:O646"/>
    <mergeCell ref="P646:Q646"/>
    <mergeCell ref="R646:S646"/>
    <mergeCell ref="AL647:AM647"/>
    <mergeCell ref="AN647:AO647"/>
    <mergeCell ref="AP647:AQ647"/>
    <mergeCell ref="AR647:AS647"/>
    <mergeCell ref="AT647:AU647"/>
    <mergeCell ref="AV647:AX647"/>
    <mergeCell ref="AY647:BA647"/>
    <mergeCell ref="BB647:BC647"/>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AL648:AM648"/>
    <mergeCell ref="AN648:AO648"/>
    <mergeCell ref="AP648:AQ648"/>
    <mergeCell ref="AR648:AS648"/>
    <mergeCell ref="AT648:AU648"/>
    <mergeCell ref="AV648:AX648"/>
    <mergeCell ref="AY648:BA648"/>
    <mergeCell ref="BB648:BC648"/>
    <mergeCell ref="T648:U648"/>
    <mergeCell ref="V648:X648"/>
    <mergeCell ref="Y648:Z648"/>
    <mergeCell ref="AB648:AC648"/>
    <mergeCell ref="AD648:AE648"/>
    <mergeCell ref="AF648:AH648"/>
    <mergeCell ref="AI648:AK648"/>
    <mergeCell ref="C648:D648"/>
    <mergeCell ref="E648:F648"/>
    <mergeCell ref="G648:H648"/>
    <mergeCell ref="I648:M648"/>
    <mergeCell ref="N648:O648"/>
    <mergeCell ref="P648:Q648"/>
    <mergeCell ref="R648:S648"/>
    <mergeCell ref="AL651:AM651"/>
    <mergeCell ref="AN651:AO651"/>
    <mergeCell ref="T651:U651"/>
    <mergeCell ref="V651:X651"/>
    <mergeCell ref="Y651:Z651"/>
    <mergeCell ref="AB651:AC651"/>
    <mergeCell ref="AD651:AE651"/>
    <mergeCell ref="AF651:AH651"/>
    <mergeCell ref="AI651:AK651"/>
    <mergeCell ref="AL652:AM652"/>
    <mergeCell ref="AN652:AO652"/>
    <mergeCell ref="T652:U652"/>
    <mergeCell ref="V652:X652"/>
    <mergeCell ref="Y652:Z652"/>
    <mergeCell ref="AB652:AC652"/>
    <mergeCell ref="AD652:AE652"/>
    <mergeCell ref="AF652:AH652"/>
    <mergeCell ref="AI652:AK652"/>
    <mergeCell ref="AL649:AM649"/>
    <mergeCell ref="AN649:AO649"/>
    <mergeCell ref="AP649:AQ649"/>
    <mergeCell ref="AR649:AS649"/>
    <mergeCell ref="AT649:AU649"/>
    <mergeCell ref="AV649:AX649"/>
    <mergeCell ref="AY649:BA649"/>
    <mergeCell ref="BB649:BC649"/>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T650:U650"/>
    <mergeCell ref="V650:X650"/>
    <mergeCell ref="Y650:Z650"/>
    <mergeCell ref="AB650:AC650"/>
    <mergeCell ref="AD650:AE650"/>
    <mergeCell ref="AF650:AH650"/>
    <mergeCell ref="AI650:AK650"/>
    <mergeCell ref="AL650:AM650"/>
    <mergeCell ref="AN650:AO650"/>
    <mergeCell ref="AR650:AS650"/>
    <mergeCell ref="AT650:AU650"/>
    <mergeCell ref="AV650:AX650"/>
    <mergeCell ref="AY650:BA650"/>
    <mergeCell ref="BB650:BC650"/>
    <mergeCell ref="C652:D652"/>
    <mergeCell ref="E652:F652"/>
    <mergeCell ref="G652:H652"/>
    <mergeCell ref="I652:M652"/>
    <mergeCell ref="N652:O652"/>
    <mergeCell ref="P652:Q652"/>
    <mergeCell ref="R652:S652"/>
    <mergeCell ref="AP652:AQ652"/>
    <mergeCell ref="AR652:AS652"/>
    <mergeCell ref="AT652:AU652"/>
    <mergeCell ref="AV652:AX652"/>
    <mergeCell ref="AY652:BA652"/>
    <mergeCell ref="BB652:BC652"/>
    <mergeCell ref="AP650:AQ650"/>
    <mergeCell ref="AP651:AQ651"/>
    <mergeCell ref="AR651:AS651"/>
    <mergeCell ref="AT651:AU651"/>
    <mergeCell ref="AV651:AX651"/>
    <mergeCell ref="AY651:BA651"/>
    <mergeCell ref="BB651:BC651"/>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AL655:AM655"/>
    <mergeCell ref="AN655:AO655"/>
    <mergeCell ref="T655:U655"/>
    <mergeCell ref="V655:X655"/>
    <mergeCell ref="Y655:Z655"/>
    <mergeCell ref="AB655:AC655"/>
    <mergeCell ref="AD655:AE655"/>
    <mergeCell ref="AF655:AH655"/>
    <mergeCell ref="AI655:AK655"/>
    <mergeCell ref="C650:D650"/>
    <mergeCell ref="E650:F650"/>
    <mergeCell ref="G650:H650"/>
    <mergeCell ref="I650:M650"/>
    <mergeCell ref="N650:O650"/>
    <mergeCell ref="P650:Q650"/>
    <mergeCell ref="R650:S650"/>
    <mergeCell ref="C651:D651"/>
    <mergeCell ref="E651:F651"/>
    <mergeCell ref="G651:H651"/>
    <mergeCell ref="I651:M651"/>
    <mergeCell ref="N651:O651"/>
    <mergeCell ref="P651:Q651"/>
    <mergeCell ref="R651:S651"/>
    <mergeCell ref="AL653:AM653"/>
    <mergeCell ref="AN653:AO653"/>
    <mergeCell ref="AP653:AQ653"/>
    <mergeCell ref="AR653:AS653"/>
    <mergeCell ref="AT653:AU653"/>
    <mergeCell ref="AV653:AX653"/>
    <mergeCell ref="AY653:BA653"/>
    <mergeCell ref="BB653:BC653"/>
    <mergeCell ref="T653:U653"/>
    <mergeCell ref="V653:X653"/>
    <mergeCell ref="Y653:Z653"/>
    <mergeCell ref="AB653:AC653"/>
    <mergeCell ref="AD653:AE653"/>
    <mergeCell ref="AF653:AH653"/>
    <mergeCell ref="AI653:AK653"/>
    <mergeCell ref="C653:D653"/>
    <mergeCell ref="E653:F653"/>
    <mergeCell ref="G653:H653"/>
    <mergeCell ref="I653:M653"/>
    <mergeCell ref="N653:O653"/>
    <mergeCell ref="P653:Q653"/>
    <mergeCell ref="R653:S653"/>
    <mergeCell ref="AP654:AQ654"/>
    <mergeCell ref="AP655:AQ655"/>
    <mergeCell ref="AR655:AS655"/>
    <mergeCell ref="AT655:AU655"/>
    <mergeCell ref="AV655:AX655"/>
    <mergeCell ref="AY655:BA655"/>
    <mergeCell ref="BB655:BC655"/>
    <mergeCell ref="AL654:AM654"/>
    <mergeCell ref="AN654:AO654"/>
    <mergeCell ref="AR654:AS654"/>
    <mergeCell ref="AT654:AU654"/>
    <mergeCell ref="AV654:AX654"/>
    <mergeCell ref="AY654:BA654"/>
    <mergeCell ref="BB654:BC654"/>
    <mergeCell ref="C655:D655"/>
    <mergeCell ref="E655:F655"/>
    <mergeCell ref="G655:H655"/>
    <mergeCell ref="I655:M655"/>
    <mergeCell ref="N655:O655"/>
    <mergeCell ref="P655:Q655"/>
    <mergeCell ref="R655:S655"/>
    <mergeCell ref="AL656:AM656"/>
    <mergeCell ref="AN656:AO656"/>
    <mergeCell ref="AP656:AQ656"/>
    <mergeCell ref="AR656:AS656"/>
    <mergeCell ref="AT656:AU656"/>
    <mergeCell ref="AV656:AX656"/>
    <mergeCell ref="AY656:BA656"/>
    <mergeCell ref="BB656:BC656"/>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AL657:AM657"/>
    <mergeCell ref="AN657:AO657"/>
    <mergeCell ref="AP657:AQ657"/>
    <mergeCell ref="AR657:AS657"/>
    <mergeCell ref="AT657:AU657"/>
    <mergeCell ref="AV657:AX657"/>
    <mergeCell ref="AY657:BA657"/>
    <mergeCell ref="BB657:BC657"/>
    <mergeCell ref="T657:U657"/>
    <mergeCell ref="V657:X657"/>
    <mergeCell ref="Y657:Z657"/>
    <mergeCell ref="AB657:AC657"/>
    <mergeCell ref="AD657:AE657"/>
    <mergeCell ref="AF657:AH657"/>
    <mergeCell ref="AI657:AK657"/>
    <mergeCell ref="C657:D657"/>
    <mergeCell ref="E657:F657"/>
    <mergeCell ref="G657:H657"/>
    <mergeCell ref="I657:M657"/>
    <mergeCell ref="N657:O657"/>
    <mergeCell ref="P657:Q657"/>
    <mergeCell ref="R657:S657"/>
    <mergeCell ref="AL660:AM660"/>
    <mergeCell ref="AN660:AO660"/>
    <mergeCell ref="T660:U660"/>
    <mergeCell ref="V660:X660"/>
    <mergeCell ref="Y660:Z660"/>
    <mergeCell ref="AB660:AC660"/>
    <mergeCell ref="AD660:AE660"/>
    <mergeCell ref="AF660:AH660"/>
    <mergeCell ref="AI660:AK660"/>
    <mergeCell ref="AL661:AM661"/>
    <mergeCell ref="AN661:AO661"/>
    <mergeCell ref="T661:U661"/>
    <mergeCell ref="V661:X661"/>
    <mergeCell ref="Y661:Z661"/>
    <mergeCell ref="AB661:AC661"/>
    <mergeCell ref="AD661:AE661"/>
    <mergeCell ref="AF661:AH661"/>
    <mergeCell ref="AI661:AK661"/>
    <mergeCell ref="AL658:AM658"/>
    <mergeCell ref="AN658:AO658"/>
    <mergeCell ref="AP658:AQ658"/>
    <mergeCell ref="AR658:AS658"/>
    <mergeCell ref="AT658:AU658"/>
    <mergeCell ref="AV658:AX658"/>
    <mergeCell ref="AY658:BA658"/>
    <mergeCell ref="BB658:BC658"/>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T659:U659"/>
    <mergeCell ref="V659:X659"/>
    <mergeCell ref="Y659:Z659"/>
    <mergeCell ref="AB659:AC659"/>
    <mergeCell ref="AD659:AE659"/>
    <mergeCell ref="AF659:AH659"/>
    <mergeCell ref="AI659:AK659"/>
    <mergeCell ref="AL659:AM659"/>
    <mergeCell ref="AN659:AO659"/>
    <mergeCell ref="AR659:AS659"/>
    <mergeCell ref="AT659:AU659"/>
    <mergeCell ref="AV659:AX659"/>
    <mergeCell ref="AY659:BA659"/>
    <mergeCell ref="BB659:BC659"/>
    <mergeCell ref="C661:D661"/>
    <mergeCell ref="E661:F661"/>
    <mergeCell ref="G661:H661"/>
    <mergeCell ref="I661:M661"/>
    <mergeCell ref="N661:O661"/>
    <mergeCell ref="P661:Q661"/>
    <mergeCell ref="R661:S661"/>
    <mergeCell ref="AP661:AQ661"/>
    <mergeCell ref="AR661:AS661"/>
    <mergeCell ref="AT661:AU661"/>
    <mergeCell ref="AV661:AX661"/>
    <mergeCell ref="AY661:BA661"/>
    <mergeCell ref="BB661:BC661"/>
    <mergeCell ref="AP659:AQ659"/>
    <mergeCell ref="AP660:AQ660"/>
    <mergeCell ref="AR660:AS660"/>
    <mergeCell ref="AT660:AU660"/>
    <mergeCell ref="AV660:AX660"/>
    <mergeCell ref="AY660:BA660"/>
    <mergeCell ref="BB660:BC660"/>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AL664:AM664"/>
    <mergeCell ref="AN664:AO664"/>
    <mergeCell ref="T664:U664"/>
    <mergeCell ref="V664:X664"/>
    <mergeCell ref="Y664:Z664"/>
    <mergeCell ref="AB664:AC664"/>
    <mergeCell ref="AD664:AE664"/>
    <mergeCell ref="AF664:AH664"/>
    <mergeCell ref="AI664:AK664"/>
    <mergeCell ref="C659:D659"/>
    <mergeCell ref="E659:F659"/>
    <mergeCell ref="G659:H659"/>
    <mergeCell ref="I659:M659"/>
    <mergeCell ref="N659:O659"/>
    <mergeCell ref="P659:Q659"/>
    <mergeCell ref="R659:S659"/>
    <mergeCell ref="C660:D660"/>
    <mergeCell ref="E660:F660"/>
    <mergeCell ref="G660:H660"/>
    <mergeCell ref="I660:M660"/>
    <mergeCell ref="N660:O660"/>
    <mergeCell ref="P660:Q660"/>
    <mergeCell ref="R660:S660"/>
    <mergeCell ref="AL662:AM662"/>
    <mergeCell ref="AN662:AO662"/>
    <mergeCell ref="AP662:AQ662"/>
    <mergeCell ref="AR662:AS662"/>
    <mergeCell ref="AT662:AU662"/>
    <mergeCell ref="AV662:AX662"/>
    <mergeCell ref="AY662:BA662"/>
    <mergeCell ref="BB662:BC662"/>
    <mergeCell ref="T662:U662"/>
    <mergeCell ref="V662:X662"/>
    <mergeCell ref="Y662:Z662"/>
    <mergeCell ref="AB662:AC662"/>
    <mergeCell ref="AD662:AE662"/>
    <mergeCell ref="AF662:AH662"/>
    <mergeCell ref="AI662:AK662"/>
    <mergeCell ref="C662:D662"/>
    <mergeCell ref="E662:F662"/>
    <mergeCell ref="G662:H662"/>
    <mergeCell ref="I662:M662"/>
    <mergeCell ref="N662:O662"/>
    <mergeCell ref="P662:Q662"/>
    <mergeCell ref="R662:S662"/>
    <mergeCell ref="AP663:AQ663"/>
    <mergeCell ref="AP664:AQ664"/>
    <mergeCell ref="AR664:AS664"/>
    <mergeCell ref="AT664:AU664"/>
    <mergeCell ref="AV664:AX664"/>
    <mergeCell ref="AY664:BA664"/>
    <mergeCell ref="BB664:BC664"/>
    <mergeCell ref="AL663:AM663"/>
    <mergeCell ref="AN663:AO663"/>
    <mergeCell ref="AR663:AS663"/>
    <mergeCell ref="AT663:AU663"/>
    <mergeCell ref="AV663:AX663"/>
    <mergeCell ref="AY663:BA663"/>
    <mergeCell ref="BB663:BC663"/>
    <mergeCell ref="C664:D664"/>
    <mergeCell ref="E664:F664"/>
    <mergeCell ref="G664:H664"/>
    <mergeCell ref="I664:M664"/>
    <mergeCell ref="N664:O664"/>
    <mergeCell ref="P664:Q664"/>
    <mergeCell ref="R664:S664"/>
    <mergeCell ref="AL665:AM665"/>
    <mergeCell ref="AN665:AO665"/>
    <mergeCell ref="AP665:AQ665"/>
    <mergeCell ref="AR665:AS665"/>
    <mergeCell ref="AT665:AU665"/>
    <mergeCell ref="AV665:AX665"/>
    <mergeCell ref="AY665:BA665"/>
    <mergeCell ref="BB665:BC665"/>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AL666:AM666"/>
    <mergeCell ref="AN666:AO666"/>
    <mergeCell ref="AP666:AQ666"/>
    <mergeCell ref="AR666:AS666"/>
    <mergeCell ref="AT666:AU666"/>
    <mergeCell ref="AV666:AX666"/>
    <mergeCell ref="AY666:BA666"/>
    <mergeCell ref="BB666:BC666"/>
    <mergeCell ref="T666:U666"/>
    <mergeCell ref="V666:X666"/>
    <mergeCell ref="Y666:Z666"/>
    <mergeCell ref="AB666:AC666"/>
    <mergeCell ref="AD666:AE666"/>
    <mergeCell ref="AF666:AH666"/>
    <mergeCell ref="AI666:AK666"/>
    <mergeCell ref="C666:D666"/>
    <mergeCell ref="E666:F666"/>
    <mergeCell ref="G666:H666"/>
    <mergeCell ref="I666:M666"/>
    <mergeCell ref="N666:O666"/>
    <mergeCell ref="P666:Q666"/>
    <mergeCell ref="R666:S666"/>
    <mergeCell ref="AL669:AM669"/>
    <mergeCell ref="AN669:AO669"/>
    <mergeCell ref="T669:U669"/>
    <mergeCell ref="V669:X669"/>
    <mergeCell ref="Y669:Z669"/>
    <mergeCell ref="AB669:AC669"/>
    <mergeCell ref="AD669:AE669"/>
    <mergeCell ref="AF669:AH669"/>
    <mergeCell ref="AI669:AK669"/>
    <mergeCell ref="AL670:AM670"/>
    <mergeCell ref="AN670:AO670"/>
    <mergeCell ref="T670:U670"/>
    <mergeCell ref="V670:X670"/>
    <mergeCell ref="Y670:Z670"/>
    <mergeCell ref="AB670:AC670"/>
    <mergeCell ref="AD670:AE670"/>
    <mergeCell ref="AF670:AH670"/>
    <mergeCell ref="AI670:AK670"/>
    <mergeCell ref="AL667:AM667"/>
    <mergeCell ref="AN667:AO667"/>
    <mergeCell ref="AP667:AQ667"/>
    <mergeCell ref="AR667:AS667"/>
    <mergeCell ref="AT667:AU667"/>
    <mergeCell ref="AV667:AX667"/>
    <mergeCell ref="AY667:BA667"/>
    <mergeCell ref="BB667:BC667"/>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T668:U668"/>
    <mergeCell ref="V668:X668"/>
    <mergeCell ref="Y668:Z668"/>
    <mergeCell ref="AB668:AC668"/>
    <mergeCell ref="AD668:AE668"/>
    <mergeCell ref="AF668:AH668"/>
    <mergeCell ref="AI668:AK668"/>
    <mergeCell ref="AL668:AM668"/>
    <mergeCell ref="AN668:AO668"/>
    <mergeCell ref="AR668:AS668"/>
    <mergeCell ref="AT668:AU668"/>
    <mergeCell ref="AV668:AX668"/>
    <mergeCell ref="AY668:BA668"/>
    <mergeCell ref="BB668:BC668"/>
    <mergeCell ref="C670:D670"/>
    <mergeCell ref="E670:F670"/>
    <mergeCell ref="G670:H670"/>
    <mergeCell ref="I670:M670"/>
    <mergeCell ref="N670:O670"/>
    <mergeCell ref="P670:Q670"/>
    <mergeCell ref="R670:S670"/>
    <mergeCell ref="AP670:AQ670"/>
    <mergeCell ref="AR670:AS670"/>
    <mergeCell ref="AT670:AU670"/>
    <mergeCell ref="AV670:AX670"/>
    <mergeCell ref="AY670:BA670"/>
    <mergeCell ref="BB670:BC670"/>
    <mergeCell ref="AP668:AQ668"/>
    <mergeCell ref="AP669:AQ669"/>
    <mergeCell ref="AR669:AS669"/>
    <mergeCell ref="AT669:AU669"/>
    <mergeCell ref="AV669:AX669"/>
    <mergeCell ref="AY669:BA669"/>
    <mergeCell ref="BB669:BC669"/>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AL673:AM673"/>
    <mergeCell ref="AN673:AO673"/>
    <mergeCell ref="T673:U673"/>
    <mergeCell ref="V673:X673"/>
    <mergeCell ref="Y673:Z673"/>
    <mergeCell ref="AB673:AC673"/>
    <mergeCell ref="AD673:AE673"/>
    <mergeCell ref="AF673:AH673"/>
    <mergeCell ref="AI673:AK673"/>
    <mergeCell ref="C668:D668"/>
    <mergeCell ref="E668:F668"/>
    <mergeCell ref="G668:H668"/>
    <mergeCell ref="I668:M668"/>
    <mergeCell ref="N668:O668"/>
    <mergeCell ref="P668:Q668"/>
    <mergeCell ref="R668:S668"/>
    <mergeCell ref="C669:D669"/>
    <mergeCell ref="E669:F669"/>
    <mergeCell ref="G669:H669"/>
    <mergeCell ref="I669:M669"/>
    <mergeCell ref="N669:O669"/>
    <mergeCell ref="P669:Q669"/>
    <mergeCell ref="R669:S669"/>
    <mergeCell ref="AL671:AM671"/>
    <mergeCell ref="AN671:AO671"/>
    <mergeCell ref="AP671:AQ671"/>
    <mergeCell ref="AR671:AS671"/>
    <mergeCell ref="AT671:AU671"/>
    <mergeCell ref="AV671:AX671"/>
    <mergeCell ref="AY671:BA671"/>
    <mergeCell ref="BB671:BC671"/>
    <mergeCell ref="T671:U671"/>
    <mergeCell ref="V671:X671"/>
    <mergeCell ref="Y671:Z671"/>
    <mergeCell ref="AB671:AC671"/>
    <mergeCell ref="AD671:AE671"/>
    <mergeCell ref="AF671:AH671"/>
    <mergeCell ref="AI671:AK671"/>
    <mergeCell ref="C671:D671"/>
    <mergeCell ref="E671:F671"/>
    <mergeCell ref="G671:H671"/>
    <mergeCell ref="I671:M671"/>
    <mergeCell ref="N671:O671"/>
    <mergeCell ref="P671:Q671"/>
    <mergeCell ref="R671:S671"/>
    <mergeCell ref="AP672:AQ672"/>
    <mergeCell ref="AP673:AQ673"/>
    <mergeCell ref="AR673:AS673"/>
    <mergeCell ref="AT673:AU673"/>
    <mergeCell ref="AV673:AX673"/>
    <mergeCell ref="AY673:BA673"/>
    <mergeCell ref="BB673:BC673"/>
    <mergeCell ref="AL672:AM672"/>
    <mergeCell ref="AN672:AO672"/>
    <mergeCell ref="AR672:AS672"/>
    <mergeCell ref="AT672:AU672"/>
    <mergeCell ref="AV672:AX672"/>
    <mergeCell ref="AY672:BA672"/>
    <mergeCell ref="BB672:BC672"/>
    <mergeCell ref="C673:D673"/>
    <mergeCell ref="E673:F673"/>
    <mergeCell ref="G673:H673"/>
    <mergeCell ref="I673:M673"/>
    <mergeCell ref="N673:O673"/>
    <mergeCell ref="P673:Q673"/>
    <mergeCell ref="R673:S673"/>
    <mergeCell ref="AL674:AM674"/>
    <mergeCell ref="AN674:AO674"/>
    <mergeCell ref="AP674:AQ674"/>
    <mergeCell ref="AR674:AS674"/>
    <mergeCell ref="AT674:AU674"/>
    <mergeCell ref="AV674:AX674"/>
    <mergeCell ref="AY674:BA674"/>
    <mergeCell ref="BB674:BC674"/>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AL675:AM675"/>
    <mergeCell ref="AN675:AO675"/>
    <mergeCell ref="AP675:AQ675"/>
    <mergeCell ref="AR675:AS675"/>
    <mergeCell ref="AT675:AU675"/>
    <mergeCell ref="AV675:AX675"/>
    <mergeCell ref="AY675:BA675"/>
    <mergeCell ref="BB675:BC675"/>
    <mergeCell ref="T675:U675"/>
    <mergeCell ref="V675:X675"/>
    <mergeCell ref="Y675:Z675"/>
    <mergeCell ref="AB675:AC675"/>
    <mergeCell ref="AD675:AE675"/>
    <mergeCell ref="AF675:AH675"/>
    <mergeCell ref="AI675:AK675"/>
    <mergeCell ref="C675:D675"/>
    <mergeCell ref="E675:F675"/>
    <mergeCell ref="G675:H675"/>
    <mergeCell ref="I675:M675"/>
    <mergeCell ref="N675:O675"/>
    <mergeCell ref="P675:Q675"/>
    <mergeCell ref="R675:S675"/>
    <mergeCell ref="AL678:AM678"/>
    <mergeCell ref="AN678:AO678"/>
    <mergeCell ref="T678:U678"/>
    <mergeCell ref="V678:X678"/>
    <mergeCell ref="Y678:Z678"/>
    <mergeCell ref="AB678:AC678"/>
    <mergeCell ref="AD678:AE678"/>
    <mergeCell ref="AF678:AH678"/>
    <mergeCell ref="AI678:AK678"/>
    <mergeCell ref="AL679:AM679"/>
    <mergeCell ref="AN679:AO679"/>
    <mergeCell ref="T679:U679"/>
    <mergeCell ref="V679:X679"/>
    <mergeCell ref="Y679:Z679"/>
    <mergeCell ref="AB679:AC679"/>
    <mergeCell ref="AD679:AE679"/>
    <mergeCell ref="AF679:AH679"/>
    <mergeCell ref="AI679:AK679"/>
    <mergeCell ref="AL676:AM676"/>
    <mergeCell ref="AN676:AO676"/>
    <mergeCell ref="AP676:AQ676"/>
    <mergeCell ref="AR676:AS676"/>
    <mergeCell ref="AT676:AU676"/>
    <mergeCell ref="AV676:AX676"/>
    <mergeCell ref="AY676:BA676"/>
    <mergeCell ref="BB676:BC676"/>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T677:U677"/>
    <mergeCell ref="V677:X677"/>
    <mergeCell ref="Y677:Z677"/>
    <mergeCell ref="AB677:AC677"/>
    <mergeCell ref="AD677:AE677"/>
    <mergeCell ref="AF677:AH677"/>
    <mergeCell ref="AI677:AK677"/>
    <mergeCell ref="AL677:AM677"/>
    <mergeCell ref="AN677:AO677"/>
    <mergeCell ref="AR677:AS677"/>
    <mergeCell ref="AT677:AU677"/>
    <mergeCell ref="AV677:AX677"/>
    <mergeCell ref="AY677:BA677"/>
    <mergeCell ref="BB677:BC677"/>
    <mergeCell ref="C679:D679"/>
    <mergeCell ref="E679:F679"/>
    <mergeCell ref="G679:H679"/>
    <mergeCell ref="I679:M679"/>
    <mergeCell ref="N679:O679"/>
    <mergeCell ref="P679:Q679"/>
    <mergeCell ref="R679:S679"/>
    <mergeCell ref="AP679:AQ679"/>
    <mergeCell ref="AR679:AS679"/>
    <mergeCell ref="AT679:AU679"/>
    <mergeCell ref="AV679:AX679"/>
    <mergeCell ref="AY679:BA679"/>
    <mergeCell ref="BB679:BC679"/>
    <mergeCell ref="AP677:AQ677"/>
    <mergeCell ref="AP678:AQ678"/>
    <mergeCell ref="AR678:AS678"/>
    <mergeCell ref="AT678:AU678"/>
    <mergeCell ref="AV678:AX678"/>
    <mergeCell ref="AY678:BA678"/>
    <mergeCell ref="BB678:BC678"/>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AL682:AM682"/>
    <mergeCell ref="AN682:AO682"/>
    <mergeCell ref="T682:U682"/>
    <mergeCell ref="V682:X682"/>
    <mergeCell ref="Y682:Z682"/>
    <mergeCell ref="AB682:AC682"/>
    <mergeCell ref="AD682:AE682"/>
    <mergeCell ref="AF682:AH682"/>
    <mergeCell ref="AI682:AK682"/>
    <mergeCell ref="C677:D677"/>
    <mergeCell ref="E677:F677"/>
    <mergeCell ref="G677:H677"/>
    <mergeCell ref="I677:M677"/>
    <mergeCell ref="N677:O677"/>
    <mergeCell ref="P677:Q677"/>
    <mergeCell ref="R677:S677"/>
    <mergeCell ref="C678:D678"/>
    <mergeCell ref="E678:F678"/>
    <mergeCell ref="G678:H678"/>
    <mergeCell ref="I678:M678"/>
    <mergeCell ref="N678:O678"/>
    <mergeCell ref="P678:Q678"/>
    <mergeCell ref="R678:S678"/>
    <mergeCell ref="AL680:AM680"/>
    <mergeCell ref="AN680:AO680"/>
    <mergeCell ref="AP680:AQ680"/>
    <mergeCell ref="AR680:AS680"/>
    <mergeCell ref="AT680:AU680"/>
    <mergeCell ref="AV680:AX680"/>
    <mergeCell ref="AY680:BA680"/>
    <mergeCell ref="BB680:BC680"/>
    <mergeCell ref="T680:U680"/>
    <mergeCell ref="V680:X680"/>
    <mergeCell ref="Y680:Z680"/>
    <mergeCell ref="AB680:AC680"/>
    <mergeCell ref="AD680:AE680"/>
    <mergeCell ref="AF680:AH680"/>
    <mergeCell ref="AI680:AK680"/>
    <mergeCell ref="C680:D680"/>
    <mergeCell ref="E680:F680"/>
    <mergeCell ref="G680:H680"/>
    <mergeCell ref="I680:M680"/>
    <mergeCell ref="N680:O680"/>
    <mergeCell ref="P680:Q680"/>
    <mergeCell ref="R680:S680"/>
    <mergeCell ref="AP681:AQ681"/>
    <mergeCell ref="AP682:AQ682"/>
    <mergeCell ref="AR682:AS682"/>
    <mergeCell ref="AT682:AU682"/>
    <mergeCell ref="AV682:AX682"/>
    <mergeCell ref="AY682:BA682"/>
    <mergeCell ref="BB682:BC682"/>
    <mergeCell ref="AL681:AM681"/>
    <mergeCell ref="AN681:AO681"/>
    <mergeCell ref="AR681:AS681"/>
    <mergeCell ref="AT681:AU681"/>
    <mergeCell ref="AV681:AX681"/>
    <mergeCell ref="AY681:BA681"/>
    <mergeCell ref="BB681:BC681"/>
    <mergeCell ref="C682:D682"/>
    <mergeCell ref="E682:F682"/>
    <mergeCell ref="G682:H682"/>
    <mergeCell ref="I682:M682"/>
    <mergeCell ref="N682:O682"/>
    <mergeCell ref="P682:Q682"/>
    <mergeCell ref="R682:S682"/>
    <mergeCell ref="AL683:AM683"/>
    <mergeCell ref="AN683:AO683"/>
    <mergeCell ref="AP683:AQ683"/>
    <mergeCell ref="AR683:AS683"/>
    <mergeCell ref="AT683:AU683"/>
    <mergeCell ref="AV683:AX683"/>
    <mergeCell ref="AY683:BA683"/>
    <mergeCell ref="BB683:BC683"/>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AL684:AM684"/>
    <mergeCell ref="AN684:AO684"/>
    <mergeCell ref="AP684:AQ684"/>
    <mergeCell ref="AR684:AS684"/>
    <mergeCell ref="AT684:AU684"/>
    <mergeCell ref="AV684:AX684"/>
    <mergeCell ref="AY684:BA684"/>
    <mergeCell ref="BB684:BC684"/>
    <mergeCell ref="T684:U684"/>
    <mergeCell ref="V684:X684"/>
    <mergeCell ref="Y684:Z684"/>
    <mergeCell ref="AB684:AC684"/>
    <mergeCell ref="AD684:AE684"/>
    <mergeCell ref="AF684:AH684"/>
    <mergeCell ref="AI684:AK684"/>
    <mergeCell ref="C684:D684"/>
    <mergeCell ref="E684:F684"/>
    <mergeCell ref="G684:H684"/>
    <mergeCell ref="I684:M684"/>
    <mergeCell ref="N684:O684"/>
    <mergeCell ref="P684:Q684"/>
    <mergeCell ref="R684:S684"/>
    <mergeCell ref="AL687:AM687"/>
    <mergeCell ref="AN687:AO687"/>
    <mergeCell ref="T687:U687"/>
    <mergeCell ref="V687:X687"/>
    <mergeCell ref="Y687:Z687"/>
    <mergeCell ref="AB687:AC687"/>
    <mergeCell ref="AD687:AE687"/>
    <mergeCell ref="AF687:AH687"/>
    <mergeCell ref="AI687:AK687"/>
    <mergeCell ref="AL688:AM688"/>
    <mergeCell ref="AN688:AO688"/>
    <mergeCell ref="T688:U688"/>
    <mergeCell ref="V688:X688"/>
    <mergeCell ref="Y688:Z688"/>
    <mergeCell ref="AB688:AC688"/>
    <mergeCell ref="AD688:AE688"/>
    <mergeCell ref="AF688:AH688"/>
    <mergeCell ref="AI688:AK688"/>
    <mergeCell ref="AL685:AM685"/>
    <mergeCell ref="AN685:AO685"/>
    <mergeCell ref="AP685:AQ685"/>
    <mergeCell ref="AR685:AS685"/>
    <mergeCell ref="AT685:AU685"/>
    <mergeCell ref="AV685:AX685"/>
    <mergeCell ref="AY685:BA685"/>
    <mergeCell ref="BB685:BC685"/>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T686:U686"/>
    <mergeCell ref="V686:X686"/>
    <mergeCell ref="Y686:Z686"/>
    <mergeCell ref="AB686:AC686"/>
    <mergeCell ref="AD686:AE686"/>
    <mergeCell ref="AF686:AH686"/>
    <mergeCell ref="AI686:AK686"/>
    <mergeCell ref="AL686:AM686"/>
    <mergeCell ref="AN686:AO686"/>
    <mergeCell ref="AR686:AS686"/>
    <mergeCell ref="AT686:AU686"/>
    <mergeCell ref="AV686:AX686"/>
    <mergeCell ref="AY686:BA686"/>
    <mergeCell ref="BB686:BC686"/>
    <mergeCell ref="C688:D688"/>
    <mergeCell ref="E688:F688"/>
    <mergeCell ref="G688:H688"/>
    <mergeCell ref="I688:M688"/>
    <mergeCell ref="N688:O688"/>
    <mergeCell ref="P688:Q688"/>
    <mergeCell ref="R688:S688"/>
    <mergeCell ref="AP688:AQ688"/>
    <mergeCell ref="AR688:AS688"/>
    <mergeCell ref="AT688:AU688"/>
    <mergeCell ref="AV688:AX688"/>
    <mergeCell ref="AY688:BA688"/>
    <mergeCell ref="BB688:BC688"/>
    <mergeCell ref="AP686:AQ686"/>
    <mergeCell ref="AP687:AQ687"/>
    <mergeCell ref="AR687:AS687"/>
    <mergeCell ref="AT687:AU687"/>
    <mergeCell ref="AV687:AX687"/>
    <mergeCell ref="AY687:BA687"/>
    <mergeCell ref="BB687:BC687"/>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AL691:AM691"/>
    <mergeCell ref="AN691:AO691"/>
    <mergeCell ref="T691:U691"/>
    <mergeCell ref="V691:X691"/>
    <mergeCell ref="Y691:Z691"/>
    <mergeCell ref="AB691:AC691"/>
    <mergeCell ref="AD691:AE691"/>
    <mergeCell ref="AF691:AH691"/>
    <mergeCell ref="AI691:AK691"/>
    <mergeCell ref="C686:D686"/>
    <mergeCell ref="E686:F686"/>
    <mergeCell ref="G686:H686"/>
    <mergeCell ref="I686:M686"/>
    <mergeCell ref="N686:O686"/>
    <mergeCell ref="P686:Q686"/>
    <mergeCell ref="R686:S686"/>
    <mergeCell ref="C687:D687"/>
    <mergeCell ref="E687:F687"/>
    <mergeCell ref="G687:H687"/>
    <mergeCell ref="I687:M687"/>
    <mergeCell ref="N687:O687"/>
    <mergeCell ref="P687:Q687"/>
    <mergeCell ref="R687:S687"/>
    <mergeCell ref="AL689:AM689"/>
    <mergeCell ref="AN689:AO689"/>
    <mergeCell ref="AP689:AQ689"/>
    <mergeCell ref="AR689:AS689"/>
    <mergeCell ref="AT689:AU689"/>
    <mergeCell ref="AV689:AX689"/>
    <mergeCell ref="AY689:BA689"/>
    <mergeCell ref="BB689:BC689"/>
    <mergeCell ref="T689:U689"/>
    <mergeCell ref="V689:X689"/>
    <mergeCell ref="Y689:Z689"/>
    <mergeCell ref="AB689:AC689"/>
    <mergeCell ref="AD689:AE689"/>
    <mergeCell ref="AF689:AH689"/>
    <mergeCell ref="AI689:AK689"/>
    <mergeCell ref="C689:D689"/>
    <mergeCell ref="E689:F689"/>
    <mergeCell ref="G689:H689"/>
    <mergeCell ref="I689:M689"/>
    <mergeCell ref="N689:O689"/>
    <mergeCell ref="P689:Q689"/>
    <mergeCell ref="R689:S689"/>
    <mergeCell ref="AP690:AQ690"/>
    <mergeCell ref="AP691:AQ691"/>
    <mergeCell ref="AR691:AS691"/>
    <mergeCell ref="AT691:AU691"/>
    <mergeCell ref="AV691:AX691"/>
    <mergeCell ref="AY691:BA691"/>
    <mergeCell ref="BB691:BC691"/>
    <mergeCell ref="AL690:AM690"/>
    <mergeCell ref="AN690:AO690"/>
    <mergeCell ref="AR690:AS690"/>
    <mergeCell ref="AT690:AU690"/>
    <mergeCell ref="AV690:AX690"/>
    <mergeCell ref="AY690:BA690"/>
    <mergeCell ref="BB690:BC690"/>
    <mergeCell ref="C691:D691"/>
    <mergeCell ref="E691:F691"/>
    <mergeCell ref="G691:H691"/>
    <mergeCell ref="I691:M691"/>
    <mergeCell ref="N691:O691"/>
    <mergeCell ref="P691:Q691"/>
    <mergeCell ref="R691:S691"/>
    <mergeCell ref="AL692:AM692"/>
    <mergeCell ref="AN692:AO692"/>
    <mergeCell ref="AP692:AQ692"/>
    <mergeCell ref="AR692:AS692"/>
    <mergeCell ref="AT692:AU692"/>
    <mergeCell ref="AV692:AX692"/>
    <mergeCell ref="AY692:BA692"/>
    <mergeCell ref="BB692:BC692"/>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AL693:AM693"/>
    <mergeCell ref="AN693:AO693"/>
    <mergeCell ref="AP693:AQ693"/>
    <mergeCell ref="AR693:AS693"/>
    <mergeCell ref="AT693:AU693"/>
    <mergeCell ref="AV693:AX693"/>
    <mergeCell ref="AY693:BA693"/>
    <mergeCell ref="BB693:BC693"/>
    <mergeCell ref="T693:U693"/>
    <mergeCell ref="V693:X693"/>
    <mergeCell ref="Y693:Z693"/>
    <mergeCell ref="AB693:AC693"/>
    <mergeCell ref="AD693:AE693"/>
    <mergeCell ref="AF693:AH693"/>
    <mergeCell ref="AI693:AK693"/>
    <mergeCell ref="C693:D693"/>
    <mergeCell ref="E693:F693"/>
    <mergeCell ref="G693:H693"/>
    <mergeCell ref="I693:M693"/>
    <mergeCell ref="N693:O693"/>
    <mergeCell ref="P693:Q693"/>
    <mergeCell ref="R693:S693"/>
    <mergeCell ref="AL696:AM696"/>
    <mergeCell ref="AN696:AO696"/>
    <mergeCell ref="T696:U696"/>
    <mergeCell ref="V696:X696"/>
    <mergeCell ref="Y696:Z696"/>
    <mergeCell ref="AB696:AC696"/>
    <mergeCell ref="AD696:AE696"/>
    <mergeCell ref="AF696:AH696"/>
    <mergeCell ref="AI696:AK696"/>
    <mergeCell ref="AL697:AM697"/>
    <mergeCell ref="AN697:AO697"/>
    <mergeCell ref="T697:U697"/>
    <mergeCell ref="V697:X697"/>
    <mergeCell ref="Y697:Z697"/>
    <mergeCell ref="AB697:AC697"/>
    <mergeCell ref="AD697:AE697"/>
    <mergeCell ref="AF697:AH697"/>
    <mergeCell ref="AI697:AK697"/>
    <mergeCell ref="AL694:AM694"/>
    <mergeCell ref="AN694:AO694"/>
    <mergeCell ref="AP694:AQ694"/>
    <mergeCell ref="AR694:AS694"/>
    <mergeCell ref="AT694:AU694"/>
    <mergeCell ref="AV694:AX694"/>
    <mergeCell ref="AY694:BA694"/>
    <mergeCell ref="BB694:BC694"/>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T695:U695"/>
    <mergeCell ref="V695:X695"/>
    <mergeCell ref="Y695:Z695"/>
    <mergeCell ref="AB695:AC695"/>
    <mergeCell ref="AD695:AE695"/>
    <mergeCell ref="AF695:AH695"/>
    <mergeCell ref="AI695:AK695"/>
    <mergeCell ref="AL695:AM695"/>
    <mergeCell ref="AN695:AO695"/>
    <mergeCell ref="AR695:AS695"/>
    <mergeCell ref="AT695:AU695"/>
    <mergeCell ref="AV695:AX695"/>
    <mergeCell ref="AY695:BA695"/>
    <mergeCell ref="BB695:BC695"/>
    <mergeCell ref="C697:D697"/>
    <mergeCell ref="E697:F697"/>
    <mergeCell ref="G697:H697"/>
    <mergeCell ref="I697:M697"/>
    <mergeCell ref="N697:O697"/>
    <mergeCell ref="P697:Q697"/>
    <mergeCell ref="R697:S697"/>
    <mergeCell ref="AP697:AQ697"/>
    <mergeCell ref="AR697:AS697"/>
    <mergeCell ref="AT697:AU697"/>
    <mergeCell ref="AV697:AX697"/>
    <mergeCell ref="AY697:BA697"/>
    <mergeCell ref="BB697:BC697"/>
    <mergeCell ref="AP695:AQ695"/>
    <mergeCell ref="AP696:AQ696"/>
    <mergeCell ref="AR696:AS696"/>
    <mergeCell ref="AT696:AU696"/>
    <mergeCell ref="AV696:AX696"/>
    <mergeCell ref="AY696:BA696"/>
    <mergeCell ref="BB696:BC696"/>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AL700:AM700"/>
    <mergeCell ref="AN700:AO700"/>
    <mergeCell ref="T700:U700"/>
    <mergeCell ref="V700:X700"/>
    <mergeCell ref="Y700:Z700"/>
    <mergeCell ref="AB700:AC700"/>
    <mergeCell ref="AD700:AE700"/>
    <mergeCell ref="AF700:AH700"/>
    <mergeCell ref="AI700:AK700"/>
    <mergeCell ref="C695:D695"/>
    <mergeCell ref="E695:F695"/>
    <mergeCell ref="G695:H695"/>
    <mergeCell ref="I695:M695"/>
    <mergeCell ref="N695:O695"/>
    <mergeCell ref="P695:Q695"/>
    <mergeCell ref="R695:S695"/>
    <mergeCell ref="C696:D696"/>
    <mergeCell ref="E696:F696"/>
    <mergeCell ref="G696:H696"/>
    <mergeCell ref="I696:M696"/>
    <mergeCell ref="N696:O696"/>
    <mergeCell ref="P696:Q696"/>
    <mergeCell ref="R696:S696"/>
    <mergeCell ref="AL698:AM698"/>
    <mergeCell ref="AN698:AO698"/>
    <mergeCell ref="AP698:AQ698"/>
    <mergeCell ref="AR698:AS698"/>
    <mergeCell ref="AT698:AU698"/>
    <mergeCell ref="AV698:AX698"/>
    <mergeCell ref="AY698:BA698"/>
    <mergeCell ref="BB698:BC698"/>
    <mergeCell ref="T698:U698"/>
    <mergeCell ref="V698:X698"/>
    <mergeCell ref="Y698:Z698"/>
    <mergeCell ref="AB698:AC698"/>
    <mergeCell ref="AD698:AE698"/>
    <mergeCell ref="AF698:AH698"/>
    <mergeCell ref="AI698:AK698"/>
    <mergeCell ref="C698:D698"/>
    <mergeCell ref="E698:F698"/>
    <mergeCell ref="G698:H698"/>
    <mergeCell ref="I698:M698"/>
    <mergeCell ref="N698:O698"/>
    <mergeCell ref="P698:Q698"/>
    <mergeCell ref="R698:S698"/>
    <mergeCell ref="AP699:AQ699"/>
    <mergeCell ref="AP700:AQ700"/>
    <mergeCell ref="AR700:AS700"/>
    <mergeCell ref="AT700:AU700"/>
    <mergeCell ref="AV700:AX700"/>
    <mergeCell ref="AY700:BA700"/>
    <mergeCell ref="BB700:BC700"/>
    <mergeCell ref="AL699:AM699"/>
    <mergeCell ref="AN699:AO699"/>
    <mergeCell ref="AR699:AS699"/>
    <mergeCell ref="AT699:AU699"/>
    <mergeCell ref="AV699:AX699"/>
    <mergeCell ref="AY699:BA699"/>
    <mergeCell ref="BB699:BC699"/>
    <mergeCell ref="C700:D700"/>
    <mergeCell ref="E700:F700"/>
    <mergeCell ref="G700:H700"/>
    <mergeCell ref="I700:M700"/>
    <mergeCell ref="N700:O700"/>
    <mergeCell ref="P700:Q700"/>
    <mergeCell ref="R700:S700"/>
    <mergeCell ref="AL701:AM701"/>
    <mergeCell ref="AN701:AO701"/>
    <mergeCell ref="AP701:AQ701"/>
    <mergeCell ref="AR701:AS701"/>
    <mergeCell ref="AT701:AU701"/>
    <mergeCell ref="AV701:AX701"/>
    <mergeCell ref="AY701:BA701"/>
    <mergeCell ref="BB701:BC701"/>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AL702:AM702"/>
    <mergeCell ref="AN702:AO702"/>
    <mergeCell ref="AP702:AQ702"/>
    <mergeCell ref="AR702:AS702"/>
    <mergeCell ref="AT702:AU702"/>
    <mergeCell ref="AV702:AX702"/>
    <mergeCell ref="AY702:BA702"/>
    <mergeCell ref="BB702:BC702"/>
    <mergeCell ref="T702:U702"/>
    <mergeCell ref="V702:X702"/>
    <mergeCell ref="Y702:Z702"/>
    <mergeCell ref="AB702:AC702"/>
    <mergeCell ref="AD702:AE702"/>
    <mergeCell ref="AF702:AH702"/>
    <mergeCell ref="AI702:AK702"/>
    <mergeCell ref="C702:D702"/>
    <mergeCell ref="E702:F702"/>
    <mergeCell ref="G702:H702"/>
    <mergeCell ref="I702:M702"/>
    <mergeCell ref="N702:O702"/>
    <mergeCell ref="P702:Q702"/>
    <mergeCell ref="R702:S702"/>
    <mergeCell ref="AL705:AM705"/>
    <mergeCell ref="AN705:AO705"/>
    <mergeCell ref="T705:U705"/>
    <mergeCell ref="V705:X705"/>
    <mergeCell ref="Y705:Z705"/>
    <mergeCell ref="AB705:AC705"/>
    <mergeCell ref="AD705:AE705"/>
    <mergeCell ref="AF705:AH705"/>
    <mergeCell ref="AI705:AK705"/>
    <mergeCell ref="AL769:AM769"/>
    <mergeCell ref="AN769:AO769"/>
    <mergeCell ref="T769:U769"/>
    <mergeCell ref="V769:X769"/>
    <mergeCell ref="Y769:Z769"/>
    <mergeCell ref="AB769:AC769"/>
    <mergeCell ref="AD769:AE769"/>
    <mergeCell ref="AF769:AH769"/>
    <mergeCell ref="AI769:AK769"/>
    <mergeCell ref="AL766:AM766"/>
    <mergeCell ref="AN766:AO766"/>
    <mergeCell ref="AP766:AQ766"/>
    <mergeCell ref="AR766:AS766"/>
    <mergeCell ref="AT766:AU766"/>
    <mergeCell ref="AV766:AX766"/>
    <mergeCell ref="AY766:BA766"/>
    <mergeCell ref="BB766:BC766"/>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T767:U767"/>
    <mergeCell ref="V767:X767"/>
    <mergeCell ref="Y767:Z767"/>
    <mergeCell ref="AB767:AC767"/>
    <mergeCell ref="AD767:AE767"/>
    <mergeCell ref="AF767:AH767"/>
    <mergeCell ref="AI767:AK767"/>
    <mergeCell ref="AL767:AM767"/>
    <mergeCell ref="AN767:AO767"/>
    <mergeCell ref="AR767:AS767"/>
    <mergeCell ref="AT767:AU767"/>
    <mergeCell ref="AV767:AX767"/>
    <mergeCell ref="AY767:BA767"/>
    <mergeCell ref="BB767:BC767"/>
    <mergeCell ref="C769:D769"/>
    <mergeCell ref="E769:F769"/>
    <mergeCell ref="G769:H769"/>
    <mergeCell ref="I769:M769"/>
    <mergeCell ref="N769:O769"/>
    <mergeCell ref="P769:Q769"/>
    <mergeCell ref="R769:S769"/>
    <mergeCell ref="AP769:AQ769"/>
    <mergeCell ref="AR769:AS769"/>
    <mergeCell ref="AT769:AU769"/>
    <mergeCell ref="AV769:AX769"/>
    <mergeCell ref="AY769:BA769"/>
    <mergeCell ref="BB769:BC769"/>
    <mergeCell ref="AP767:AQ767"/>
    <mergeCell ref="AP768:AQ768"/>
    <mergeCell ref="AR768:AS768"/>
    <mergeCell ref="AT768:AU768"/>
    <mergeCell ref="AV768:AX768"/>
    <mergeCell ref="AY768:BA768"/>
    <mergeCell ref="BB768:BC768"/>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AL772:AM772"/>
    <mergeCell ref="AN772:AO772"/>
    <mergeCell ref="T772:U772"/>
    <mergeCell ref="V772:X772"/>
    <mergeCell ref="Y772:Z772"/>
    <mergeCell ref="AB772:AC772"/>
    <mergeCell ref="AD772:AE772"/>
    <mergeCell ref="AF772:AH772"/>
    <mergeCell ref="AI772:AK772"/>
    <mergeCell ref="C767:D767"/>
    <mergeCell ref="E767:F767"/>
    <mergeCell ref="G767:H767"/>
    <mergeCell ref="I767:M767"/>
    <mergeCell ref="N767:O767"/>
    <mergeCell ref="P767:Q767"/>
    <mergeCell ref="R767:S767"/>
    <mergeCell ref="C768:D768"/>
    <mergeCell ref="E768:F768"/>
    <mergeCell ref="G768:H768"/>
    <mergeCell ref="I768:M768"/>
    <mergeCell ref="N768:O768"/>
    <mergeCell ref="P768:Q768"/>
    <mergeCell ref="R768:S768"/>
    <mergeCell ref="AL770:AM770"/>
    <mergeCell ref="AN770:AO770"/>
    <mergeCell ref="AP770:AQ770"/>
    <mergeCell ref="AR770:AS770"/>
    <mergeCell ref="AT770:AU770"/>
    <mergeCell ref="AV770:AX770"/>
    <mergeCell ref="AY770:BA770"/>
    <mergeCell ref="BB770:BC770"/>
    <mergeCell ref="T770:U770"/>
    <mergeCell ref="V770:X770"/>
    <mergeCell ref="Y770:Z770"/>
    <mergeCell ref="AB770:AC770"/>
    <mergeCell ref="AD770:AE770"/>
    <mergeCell ref="AF770:AH770"/>
    <mergeCell ref="AI770:AK770"/>
    <mergeCell ref="C770:D770"/>
    <mergeCell ref="E770:F770"/>
    <mergeCell ref="G770:H770"/>
    <mergeCell ref="I770:M770"/>
    <mergeCell ref="N770:O770"/>
    <mergeCell ref="P770:Q770"/>
    <mergeCell ref="R770:S770"/>
    <mergeCell ref="AP771:AQ771"/>
    <mergeCell ref="AP772:AQ772"/>
    <mergeCell ref="AR772:AS772"/>
    <mergeCell ref="AT772:AU772"/>
    <mergeCell ref="AV772:AX772"/>
    <mergeCell ref="AY772:BA772"/>
    <mergeCell ref="BB772:BC772"/>
    <mergeCell ref="AL771:AM771"/>
    <mergeCell ref="AN771:AO771"/>
    <mergeCell ref="AR771:AS771"/>
    <mergeCell ref="AT771:AU771"/>
    <mergeCell ref="AV771:AX771"/>
    <mergeCell ref="AY771:BA771"/>
    <mergeCell ref="BB771:BC771"/>
    <mergeCell ref="C772:D772"/>
    <mergeCell ref="E772:F772"/>
    <mergeCell ref="G772:H772"/>
    <mergeCell ref="I772:M772"/>
    <mergeCell ref="N772:O772"/>
    <mergeCell ref="P772:Q772"/>
    <mergeCell ref="R772:S772"/>
    <mergeCell ref="AL773:AM773"/>
    <mergeCell ref="AN773:AO773"/>
    <mergeCell ref="AP773:AQ773"/>
    <mergeCell ref="AR773:AS773"/>
    <mergeCell ref="AT773:AU773"/>
    <mergeCell ref="AV773:AX773"/>
    <mergeCell ref="AY773:BA773"/>
    <mergeCell ref="BB773:BC773"/>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AL774:AM774"/>
    <mergeCell ref="AN774:AO774"/>
    <mergeCell ref="AP774:AQ774"/>
    <mergeCell ref="AR774:AS774"/>
    <mergeCell ref="AT774:AU774"/>
    <mergeCell ref="AV774:AX774"/>
    <mergeCell ref="AY774:BA774"/>
    <mergeCell ref="BB774:BC774"/>
    <mergeCell ref="T774:U774"/>
    <mergeCell ref="V774:X774"/>
    <mergeCell ref="Y774:Z774"/>
    <mergeCell ref="AB774:AC774"/>
    <mergeCell ref="AD774:AE774"/>
    <mergeCell ref="AF774:AH774"/>
    <mergeCell ref="AI774:AK774"/>
    <mergeCell ref="C774:D774"/>
    <mergeCell ref="E774:F774"/>
    <mergeCell ref="G774:H774"/>
    <mergeCell ref="I774:M774"/>
    <mergeCell ref="N774:O774"/>
    <mergeCell ref="P774:Q774"/>
    <mergeCell ref="R774:S774"/>
    <mergeCell ref="AL777:AM777"/>
    <mergeCell ref="AN777:AO777"/>
    <mergeCell ref="T777:U777"/>
    <mergeCell ref="V777:X777"/>
    <mergeCell ref="Y777:Z777"/>
    <mergeCell ref="AB777:AC777"/>
    <mergeCell ref="AD777:AE777"/>
    <mergeCell ref="AF777:AH777"/>
    <mergeCell ref="AI777:AK777"/>
    <mergeCell ref="AL778:AM778"/>
    <mergeCell ref="AN778:AO778"/>
    <mergeCell ref="T778:U778"/>
    <mergeCell ref="V778:X778"/>
    <mergeCell ref="Y778:Z778"/>
    <mergeCell ref="AB778:AC778"/>
    <mergeCell ref="AD778:AE778"/>
    <mergeCell ref="AF778:AH778"/>
    <mergeCell ref="AI778:AK778"/>
    <mergeCell ref="AL775:AM775"/>
    <mergeCell ref="AN775:AO775"/>
    <mergeCell ref="AP775:AQ775"/>
    <mergeCell ref="AR775:AS775"/>
    <mergeCell ref="AT775:AU775"/>
    <mergeCell ref="AV775:AX775"/>
    <mergeCell ref="AY775:BA775"/>
    <mergeCell ref="BB775:BC775"/>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T776:U776"/>
    <mergeCell ref="V776:X776"/>
    <mergeCell ref="Y776:Z776"/>
    <mergeCell ref="AB776:AC776"/>
    <mergeCell ref="AD776:AE776"/>
    <mergeCell ref="AF776:AH776"/>
    <mergeCell ref="AI776:AK776"/>
    <mergeCell ref="AL776:AM776"/>
    <mergeCell ref="AN776:AO776"/>
    <mergeCell ref="AR776:AS776"/>
    <mergeCell ref="AT776:AU776"/>
    <mergeCell ref="AV776:AX776"/>
    <mergeCell ref="AY776:BA776"/>
    <mergeCell ref="BB776:BC776"/>
    <mergeCell ref="C778:D778"/>
    <mergeCell ref="E778:F778"/>
    <mergeCell ref="G778:H778"/>
    <mergeCell ref="I778:M778"/>
    <mergeCell ref="N778:O778"/>
    <mergeCell ref="P778:Q778"/>
    <mergeCell ref="R778:S778"/>
    <mergeCell ref="AP778:AQ778"/>
    <mergeCell ref="AR778:AS778"/>
    <mergeCell ref="AT778:AU778"/>
    <mergeCell ref="AV778:AX778"/>
    <mergeCell ref="AY778:BA778"/>
    <mergeCell ref="BB778:BC778"/>
    <mergeCell ref="AP776:AQ776"/>
    <mergeCell ref="AP777:AQ777"/>
    <mergeCell ref="AR777:AS777"/>
    <mergeCell ref="AT777:AU777"/>
    <mergeCell ref="AV777:AX777"/>
    <mergeCell ref="AY777:BA777"/>
    <mergeCell ref="BB777:BC777"/>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AL781:AM781"/>
    <mergeCell ref="AN781:AO781"/>
    <mergeCell ref="T781:U781"/>
    <mergeCell ref="V781:X781"/>
    <mergeCell ref="Y781:Z781"/>
    <mergeCell ref="AB781:AC781"/>
    <mergeCell ref="AD781:AE781"/>
    <mergeCell ref="AF781:AH781"/>
    <mergeCell ref="AI781:AK781"/>
    <mergeCell ref="C776:D776"/>
    <mergeCell ref="E776:F776"/>
    <mergeCell ref="G776:H776"/>
    <mergeCell ref="I776:M776"/>
    <mergeCell ref="N776:O776"/>
    <mergeCell ref="P776:Q776"/>
    <mergeCell ref="R776:S776"/>
    <mergeCell ref="C777:D777"/>
    <mergeCell ref="E777:F777"/>
    <mergeCell ref="G777:H777"/>
    <mergeCell ref="I777:M777"/>
    <mergeCell ref="N777:O777"/>
    <mergeCell ref="P777:Q777"/>
    <mergeCell ref="R777:S777"/>
    <mergeCell ref="AL779:AM779"/>
    <mergeCell ref="AN779:AO779"/>
    <mergeCell ref="AP779:AQ779"/>
    <mergeCell ref="AR779:AS779"/>
    <mergeCell ref="AT779:AU779"/>
    <mergeCell ref="AV779:AX779"/>
    <mergeCell ref="AY779:BA779"/>
    <mergeCell ref="BB779:BC779"/>
    <mergeCell ref="T779:U779"/>
    <mergeCell ref="V779:X779"/>
    <mergeCell ref="Y779:Z779"/>
    <mergeCell ref="AB779:AC779"/>
    <mergeCell ref="AD779:AE779"/>
    <mergeCell ref="AF779:AH779"/>
    <mergeCell ref="AI779:AK779"/>
    <mergeCell ref="C779:D779"/>
    <mergeCell ref="E779:F779"/>
    <mergeCell ref="G779:H779"/>
    <mergeCell ref="I779:M779"/>
    <mergeCell ref="N779:O779"/>
    <mergeCell ref="P779:Q779"/>
    <mergeCell ref="R779:S779"/>
    <mergeCell ref="AP780:AQ780"/>
    <mergeCell ref="AP781:AQ781"/>
    <mergeCell ref="AR781:AS781"/>
    <mergeCell ref="AT781:AU781"/>
    <mergeCell ref="AV781:AX781"/>
    <mergeCell ref="AY781:BA781"/>
    <mergeCell ref="BB781:BC781"/>
    <mergeCell ref="AL780:AM780"/>
    <mergeCell ref="AN780:AO780"/>
    <mergeCell ref="AR780:AS780"/>
    <mergeCell ref="AT780:AU780"/>
    <mergeCell ref="AV780:AX780"/>
    <mergeCell ref="AY780:BA780"/>
    <mergeCell ref="BB780:BC780"/>
    <mergeCell ref="C781:D781"/>
    <mergeCell ref="E781:F781"/>
    <mergeCell ref="G781:H781"/>
    <mergeCell ref="I781:M781"/>
    <mergeCell ref="N781:O781"/>
    <mergeCell ref="P781:Q781"/>
    <mergeCell ref="R781:S781"/>
    <mergeCell ref="AL782:AM782"/>
    <mergeCell ref="AN782:AO782"/>
    <mergeCell ref="AP782:AQ782"/>
    <mergeCell ref="AR782:AS782"/>
    <mergeCell ref="AT782:AU782"/>
    <mergeCell ref="AV782:AX782"/>
    <mergeCell ref="AY782:BA782"/>
    <mergeCell ref="BB782:BC782"/>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AL783:AM783"/>
    <mergeCell ref="AN783:AO783"/>
    <mergeCell ref="AP783:AQ783"/>
    <mergeCell ref="AR783:AS783"/>
    <mergeCell ref="AT783:AU783"/>
    <mergeCell ref="AV783:AX783"/>
    <mergeCell ref="AY783:BA783"/>
    <mergeCell ref="BB783:BC783"/>
    <mergeCell ref="T783:U783"/>
    <mergeCell ref="V783:X783"/>
    <mergeCell ref="Y783:Z783"/>
    <mergeCell ref="AB783:AC783"/>
    <mergeCell ref="AD783:AE783"/>
    <mergeCell ref="AF783:AH783"/>
    <mergeCell ref="AI783:AK783"/>
    <mergeCell ref="C783:D783"/>
    <mergeCell ref="E783:F783"/>
    <mergeCell ref="G783:H783"/>
    <mergeCell ref="I783:M783"/>
    <mergeCell ref="N783:O783"/>
    <mergeCell ref="P783:Q783"/>
    <mergeCell ref="R783:S783"/>
    <mergeCell ref="AL786:AM786"/>
    <mergeCell ref="AN786:AO786"/>
    <mergeCell ref="T786:U786"/>
    <mergeCell ref="V786:X786"/>
    <mergeCell ref="Y786:Z786"/>
    <mergeCell ref="AB786:AC786"/>
    <mergeCell ref="AD786:AE786"/>
    <mergeCell ref="AF786:AH786"/>
    <mergeCell ref="AI786:AK786"/>
    <mergeCell ref="AL787:AM787"/>
    <mergeCell ref="AN787:AO787"/>
    <mergeCell ref="T787:U787"/>
    <mergeCell ref="V787:X787"/>
    <mergeCell ref="Y787:Z787"/>
    <mergeCell ref="AB787:AC787"/>
    <mergeCell ref="AD787:AE787"/>
    <mergeCell ref="AF787:AH787"/>
    <mergeCell ref="AI787:AK787"/>
    <mergeCell ref="AL784:AM784"/>
    <mergeCell ref="AN784:AO784"/>
    <mergeCell ref="AP784:AQ784"/>
    <mergeCell ref="AR784:AS784"/>
    <mergeCell ref="AT784:AU784"/>
    <mergeCell ref="AV784:AX784"/>
    <mergeCell ref="AY784:BA784"/>
    <mergeCell ref="BB784:BC784"/>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T785:U785"/>
    <mergeCell ref="V785:X785"/>
    <mergeCell ref="Y785:Z785"/>
    <mergeCell ref="AB785:AC785"/>
    <mergeCell ref="AD785:AE785"/>
    <mergeCell ref="AF785:AH785"/>
    <mergeCell ref="AI785:AK785"/>
    <mergeCell ref="AL785:AM785"/>
    <mergeCell ref="AN785:AO785"/>
    <mergeCell ref="AR785:AS785"/>
    <mergeCell ref="AT785:AU785"/>
    <mergeCell ref="AV785:AX785"/>
    <mergeCell ref="AY785:BA785"/>
    <mergeCell ref="BB785:BC785"/>
    <mergeCell ref="C787:D787"/>
    <mergeCell ref="E787:F787"/>
    <mergeCell ref="G787:H787"/>
    <mergeCell ref="I787:M787"/>
    <mergeCell ref="N787:O787"/>
    <mergeCell ref="P787:Q787"/>
    <mergeCell ref="R787:S787"/>
    <mergeCell ref="AP787:AQ787"/>
    <mergeCell ref="AR787:AS787"/>
    <mergeCell ref="AT787:AU787"/>
    <mergeCell ref="AV787:AX787"/>
    <mergeCell ref="AY787:BA787"/>
    <mergeCell ref="BB787:BC787"/>
    <mergeCell ref="AP785:AQ785"/>
    <mergeCell ref="AP786:AQ786"/>
    <mergeCell ref="AR786:AS786"/>
    <mergeCell ref="AT786:AU786"/>
    <mergeCell ref="AV786:AX786"/>
    <mergeCell ref="AY786:BA786"/>
    <mergeCell ref="BB786:BC786"/>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AL790:AM790"/>
    <mergeCell ref="AN790:AO790"/>
    <mergeCell ref="T790:U790"/>
    <mergeCell ref="V790:X790"/>
    <mergeCell ref="Y790:Z790"/>
    <mergeCell ref="AB790:AC790"/>
    <mergeCell ref="AD790:AE790"/>
    <mergeCell ref="AF790:AH790"/>
    <mergeCell ref="AI790:AK790"/>
    <mergeCell ref="C785:D785"/>
    <mergeCell ref="E785:F785"/>
    <mergeCell ref="G785:H785"/>
    <mergeCell ref="I785:M785"/>
    <mergeCell ref="N785:O785"/>
    <mergeCell ref="P785:Q785"/>
    <mergeCell ref="R785:S785"/>
    <mergeCell ref="C786:D786"/>
    <mergeCell ref="E786:F786"/>
    <mergeCell ref="G786:H786"/>
    <mergeCell ref="I786:M786"/>
    <mergeCell ref="N786:O786"/>
    <mergeCell ref="P786:Q786"/>
    <mergeCell ref="R786:S786"/>
    <mergeCell ref="AL788:AM788"/>
    <mergeCell ref="AN788:AO788"/>
    <mergeCell ref="AP788:AQ788"/>
    <mergeCell ref="AR788:AS788"/>
    <mergeCell ref="AT788:AU788"/>
    <mergeCell ref="AV788:AX788"/>
    <mergeCell ref="AY788:BA788"/>
    <mergeCell ref="BB788:BC788"/>
    <mergeCell ref="T788:U788"/>
    <mergeCell ref="V788:X788"/>
    <mergeCell ref="Y788:Z788"/>
    <mergeCell ref="AB788:AC788"/>
    <mergeCell ref="AD788:AE788"/>
    <mergeCell ref="AF788:AH788"/>
    <mergeCell ref="AI788:AK788"/>
    <mergeCell ref="C788:D788"/>
    <mergeCell ref="E788:F788"/>
    <mergeCell ref="G788:H788"/>
    <mergeCell ref="I788:M788"/>
    <mergeCell ref="N788:O788"/>
    <mergeCell ref="P788:Q788"/>
    <mergeCell ref="R788:S788"/>
    <mergeCell ref="AP789:AQ789"/>
    <mergeCell ref="AP790:AQ790"/>
    <mergeCell ref="AR790:AS790"/>
    <mergeCell ref="AT790:AU790"/>
    <mergeCell ref="AV790:AX790"/>
    <mergeCell ref="AY790:BA790"/>
    <mergeCell ref="BB790:BC790"/>
    <mergeCell ref="AL789:AM789"/>
    <mergeCell ref="AN789:AO789"/>
    <mergeCell ref="AR789:AS789"/>
    <mergeCell ref="AT789:AU789"/>
    <mergeCell ref="AV789:AX789"/>
    <mergeCell ref="AY789:BA789"/>
    <mergeCell ref="BB789:BC789"/>
    <mergeCell ref="C790:D790"/>
    <mergeCell ref="E790:F790"/>
    <mergeCell ref="G790:H790"/>
    <mergeCell ref="I790:M790"/>
    <mergeCell ref="N790:O790"/>
    <mergeCell ref="P790:Q790"/>
    <mergeCell ref="R790:S790"/>
    <mergeCell ref="AL791:AM791"/>
    <mergeCell ref="AN791:AO791"/>
    <mergeCell ref="AP791:AQ791"/>
    <mergeCell ref="AR791:AS791"/>
    <mergeCell ref="AT791:AU791"/>
    <mergeCell ref="AV791:AX791"/>
    <mergeCell ref="AY791:BA791"/>
    <mergeCell ref="BB791:BC791"/>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AL792:AM792"/>
    <mergeCell ref="AN792:AO792"/>
    <mergeCell ref="AP792:AQ792"/>
    <mergeCell ref="AR792:AS792"/>
    <mergeCell ref="AT792:AU792"/>
    <mergeCell ref="AV792:AX792"/>
    <mergeCell ref="AY792:BA792"/>
    <mergeCell ref="BB792:BC792"/>
    <mergeCell ref="T792:U792"/>
    <mergeCell ref="V792:X792"/>
    <mergeCell ref="Y792:Z792"/>
    <mergeCell ref="AB792:AC792"/>
    <mergeCell ref="AD792:AE792"/>
    <mergeCell ref="AF792:AH792"/>
    <mergeCell ref="AI792:AK792"/>
    <mergeCell ref="C792:D792"/>
    <mergeCell ref="E792:F792"/>
    <mergeCell ref="G792:H792"/>
    <mergeCell ref="I792:M792"/>
    <mergeCell ref="N792:O792"/>
    <mergeCell ref="P792:Q792"/>
    <mergeCell ref="R792:S792"/>
    <mergeCell ref="AL795:AM795"/>
    <mergeCell ref="AN795:AO795"/>
    <mergeCell ref="T795:U795"/>
    <mergeCell ref="V795:X795"/>
    <mergeCell ref="Y795:Z795"/>
    <mergeCell ref="AB795:AC795"/>
    <mergeCell ref="AD795:AE795"/>
    <mergeCell ref="AF795:AH795"/>
    <mergeCell ref="AI795:AK795"/>
    <mergeCell ref="AL796:AM796"/>
    <mergeCell ref="AN796:AO796"/>
    <mergeCell ref="T796:U796"/>
    <mergeCell ref="V796:X796"/>
    <mergeCell ref="Y796:Z796"/>
    <mergeCell ref="AB796:AC796"/>
    <mergeCell ref="AD796:AE796"/>
    <mergeCell ref="AF796:AH796"/>
    <mergeCell ref="AI796:AK796"/>
    <mergeCell ref="AL793:AM793"/>
    <mergeCell ref="AN793:AO793"/>
    <mergeCell ref="AP793:AQ793"/>
    <mergeCell ref="AR793:AS793"/>
    <mergeCell ref="AT793:AU793"/>
    <mergeCell ref="AV793:AX793"/>
    <mergeCell ref="AY793:BA793"/>
    <mergeCell ref="BB793:BC793"/>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T794:U794"/>
    <mergeCell ref="V794:X794"/>
    <mergeCell ref="Y794:Z794"/>
    <mergeCell ref="AB794:AC794"/>
    <mergeCell ref="AD794:AE794"/>
    <mergeCell ref="AF794:AH794"/>
    <mergeCell ref="AI794:AK794"/>
    <mergeCell ref="AL794:AM794"/>
    <mergeCell ref="AN794:AO794"/>
    <mergeCell ref="AR794:AS794"/>
    <mergeCell ref="AT794:AU794"/>
    <mergeCell ref="AV794:AX794"/>
    <mergeCell ref="AY794:BA794"/>
    <mergeCell ref="BB794:BC794"/>
    <mergeCell ref="C796:D796"/>
    <mergeCell ref="E796:F796"/>
    <mergeCell ref="G796:H796"/>
    <mergeCell ref="I796:M796"/>
    <mergeCell ref="N796:O796"/>
    <mergeCell ref="P796:Q796"/>
    <mergeCell ref="R796:S796"/>
    <mergeCell ref="AP796:AQ796"/>
    <mergeCell ref="AR796:AS796"/>
    <mergeCell ref="AT796:AU796"/>
    <mergeCell ref="AV796:AX796"/>
    <mergeCell ref="AY796:BA796"/>
    <mergeCell ref="BB796:BC796"/>
    <mergeCell ref="AP794:AQ794"/>
    <mergeCell ref="AP795:AQ795"/>
    <mergeCell ref="AR795:AS795"/>
    <mergeCell ref="AT795:AU795"/>
    <mergeCell ref="AV795:AX795"/>
    <mergeCell ref="AY795:BA795"/>
    <mergeCell ref="BB795:BC795"/>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AL799:AM799"/>
    <mergeCell ref="AN799:AO799"/>
    <mergeCell ref="T799:U799"/>
    <mergeCell ref="V799:X799"/>
    <mergeCell ref="Y799:Z799"/>
    <mergeCell ref="AB799:AC799"/>
    <mergeCell ref="AD799:AE799"/>
    <mergeCell ref="AF799:AH799"/>
    <mergeCell ref="AI799:AK799"/>
    <mergeCell ref="C794:D794"/>
    <mergeCell ref="E794:F794"/>
    <mergeCell ref="G794:H794"/>
    <mergeCell ref="I794:M794"/>
    <mergeCell ref="N794:O794"/>
    <mergeCell ref="P794:Q794"/>
    <mergeCell ref="R794:S794"/>
    <mergeCell ref="C795:D795"/>
    <mergeCell ref="E795:F795"/>
    <mergeCell ref="G795:H795"/>
    <mergeCell ref="I795:M795"/>
    <mergeCell ref="N795:O795"/>
    <mergeCell ref="P795:Q795"/>
    <mergeCell ref="R795:S795"/>
    <mergeCell ref="AL797:AM797"/>
    <mergeCell ref="AN797:AO797"/>
    <mergeCell ref="AP797:AQ797"/>
    <mergeCell ref="AR797:AS797"/>
    <mergeCell ref="AT797:AU797"/>
    <mergeCell ref="AV797:AX797"/>
    <mergeCell ref="AY797:BA797"/>
    <mergeCell ref="BB797:BC797"/>
    <mergeCell ref="T797:U797"/>
    <mergeCell ref="V797:X797"/>
    <mergeCell ref="Y797:Z797"/>
    <mergeCell ref="AB797:AC797"/>
    <mergeCell ref="AD797:AE797"/>
    <mergeCell ref="AF797:AH797"/>
    <mergeCell ref="AI797:AK797"/>
    <mergeCell ref="C797:D797"/>
    <mergeCell ref="E797:F797"/>
    <mergeCell ref="G797:H797"/>
    <mergeCell ref="I797:M797"/>
    <mergeCell ref="N797:O797"/>
    <mergeCell ref="P797:Q797"/>
    <mergeCell ref="R797:S797"/>
    <mergeCell ref="AP798:AQ798"/>
    <mergeCell ref="AP799:AQ799"/>
    <mergeCell ref="AR799:AS799"/>
    <mergeCell ref="AT799:AU799"/>
    <mergeCell ref="AV799:AX799"/>
    <mergeCell ref="AY799:BA799"/>
    <mergeCell ref="BB799:BC799"/>
    <mergeCell ref="AL798:AM798"/>
    <mergeCell ref="AN798:AO798"/>
    <mergeCell ref="AR798:AS798"/>
    <mergeCell ref="AT798:AU798"/>
    <mergeCell ref="AV798:AX798"/>
    <mergeCell ref="AY798:BA798"/>
    <mergeCell ref="BB798:BC798"/>
    <mergeCell ref="C799:D799"/>
    <mergeCell ref="E799:F799"/>
    <mergeCell ref="G799:H799"/>
    <mergeCell ref="I799:M799"/>
    <mergeCell ref="N799:O799"/>
    <mergeCell ref="P799:Q799"/>
    <mergeCell ref="R799:S799"/>
    <mergeCell ref="AL800:AM800"/>
    <mergeCell ref="AN800:AO800"/>
    <mergeCell ref="AP800:AQ800"/>
    <mergeCell ref="AR800:AS800"/>
    <mergeCell ref="AT800:AU800"/>
    <mergeCell ref="AV800:AX800"/>
    <mergeCell ref="AY800:BA800"/>
    <mergeCell ref="BB800:BC800"/>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AL801:AM801"/>
    <mergeCell ref="AN801:AO801"/>
    <mergeCell ref="AP801:AQ801"/>
    <mergeCell ref="AR801:AS801"/>
    <mergeCell ref="AT801:AU801"/>
    <mergeCell ref="AV801:AX801"/>
    <mergeCell ref="AY801:BA801"/>
    <mergeCell ref="BB801:BC801"/>
    <mergeCell ref="T801:U801"/>
    <mergeCell ref="V801:X801"/>
    <mergeCell ref="Y801:Z801"/>
    <mergeCell ref="AB801:AC801"/>
    <mergeCell ref="AD801:AE801"/>
    <mergeCell ref="AF801:AH801"/>
    <mergeCell ref="AI801:AK801"/>
    <mergeCell ref="C801:D801"/>
    <mergeCell ref="E801:F801"/>
    <mergeCell ref="G801:H801"/>
    <mergeCell ref="I801:M801"/>
    <mergeCell ref="N801:O801"/>
    <mergeCell ref="P801:Q801"/>
    <mergeCell ref="R801:S801"/>
    <mergeCell ref="AL804:AM804"/>
    <mergeCell ref="AN804:AO804"/>
    <mergeCell ref="T804:U804"/>
    <mergeCell ref="V804:X804"/>
    <mergeCell ref="Y804:Z804"/>
    <mergeCell ref="AB804:AC804"/>
    <mergeCell ref="AD804:AE804"/>
    <mergeCell ref="AF804:AH804"/>
    <mergeCell ref="AI804:AK804"/>
    <mergeCell ref="AL805:AM805"/>
    <mergeCell ref="AN805:AO805"/>
    <mergeCell ref="T805:U805"/>
    <mergeCell ref="V805:X805"/>
    <mergeCell ref="Y805:Z805"/>
    <mergeCell ref="AB805:AC805"/>
    <mergeCell ref="AD805:AE805"/>
    <mergeCell ref="AF805:AH805"/>
    <mergeCell ref="AI805:AK805"/>
    <mergeCell ref="AL802:AM802"/>
    <mergeCell ref="AN802:AO802"/>
    <mergeCell ref="AP802:AQ802"/>
    <mergeCell ref="AR802:AS802"/>
    <mergeCell ref="AT802:AU802"/>
    <mergeCell ref="AV802:AX802"/>
    <mergeCell ref="AY802:BA802"/>
    <mergeCell ref="BB802:BC802"/>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T803:U803"/>
    <mergeCell ref="V803:X803"/>
    <mergeCell ref="Y803:Z803"/>
    <mergeCell ref="AB803:AC803"/>
    <mergeCell ref="AD803:AE803"/>
    <mergeCell ref="AF803:AH803"/>
    <mergeCell ref="AI803:AK803"/>
    <mergeCell ref="AL803:AM803"/>
    <mergeCell ref="AN803:AO803"/>
    <mergeCell ref="AR803:AS803"/>
    <mergeCell ref="AT803:AU803"/>
    <mergeCell ref="AV803:AX803"/>
    <mergeCell ref="AY803:BA803"/>
    <mergeCell ref="BB803:BC803"/>
    <mergeCell ref="C805:D805"/>
    <mergeCell ref="E805:F805"/>
    <mergeCell ref="G805:H805"/>
    <mergeCell ref="I805:M805"/>
    <mergeCell ref="N805:O805"/>
    <mergeCell ref="P805:Q805"/>
    <mergeCell ref="R805:S805"/>
    <mergeCell ref="AP805:AQ805"/>
    <mergeCell ref="AR805:AS805"/>
    <mergeCell ref="AT805:AU805"/>
    <mergeCell ref="AV805:AX805"/>
    <mergeCell ref="AY805:BA805"/>
    <mergeCell ref="BB805:BC805"/>
    <mergeCell ref="AP803:AQ803"/>
    <mergeCell ref="AP804:AQ804"/>
    <mergeCell ref="AR804:AS804"/>
    <mergeCell ref="AT804:AU804"/>
    <mergeCell ref="AV804:AX804"/>
    <mergeCell ref="AY804:BA804"/>
    <mergeCell ref="BB804:BC804"/>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AL808:AM808"/>
    <mergeCell ref="AN808:AO808"/>
    <mergeCell ref="T808:U808"/>
    <mergeCell ref="V808:X808"/>
    <mergeCell ref="Y808:Z808"/>
    <mergeCell ref="AB808:AC808"/>
    <mergeCell ref="AD808:AE808"/>
    <mergeCell ref="AF808:AH808"/>
    <mergeCell ref="AI808:AK808"/>
    <mergeCell ref="C803:D803"/>
    <mergeCell ref="E803:F803"/>
    <mergeCell ref="G803:H803"/>
    <mergeCell ref="I803:M803"/>
    <mergeCell ref="N803:O803"/>
    <mergeCell ref="P803:Q803"/>
    <mergeCell ref="R803:S803"/>
    <mergeCell ref="C804:D804"/>
    <mergeCell ref="E804:F804"/>
    <mergeCell ref="G804:H804"/>
    <mergeCell ref="I804:M804"/>
    <mergeCell ref="N804:O804"/>
    <mergeCell ref="P804:Q804"/>
    <mergeCell ref="R804:S804"/>
    <mergeCell ref="AL806:AM806"/>
    <mergeCell ref="AN806:AO806"/>
    <mergeCell ref="AP806:AQ806"/>
    <mergeCell ref="AR806:AS806"/>
    <mergeCell ref="AT806:AU806"/>
    <mergeCell ref="AV806:AX806"/>
    <mergeCell ref="AY806:BA806"/>
    <mergeCell ref="BB806:BC806"/>
    <mergeCell ref="T806:U806"/>
    <mergeCell ref="V806:X806"/>
    <mergeCell ref="Y806:Z806"/>
    <mergeCell ref="AB806:AC806"/>
    <mergeCell ref="AD806:AE806"/>
    <mergeCell ref="AF806:AH806"/>
    <mergeCell ref="AI806:AK806"/>
    <mergeCell ref="C806:D806"/>
    <mergeCell ref="E806:F806"/>
    <mergeCell ref="G806:H806"/>
    <mergeCell ref="I806:M806"/>
    <mergeCell ref="N806:O806"/>
    <mergeCell ref="P806:Q806"/>
    <mergeCell ref="R806:S806"/>
    <mergeCell ref="AP807:AQ807"/>
    <mergeCell ref="AP808:AQ808"/>
    <mergeCell ref="AR808:AS808"/>
    <mergeCell ref="AT808:AU808"/>
    <mergeCell ref="AV808:AX808"/>
    <mergeCell ref="AY808:BA808"/>
    <mergeCell ref="BB808:BC808"/>
    <mergeCell ref="AL807:AM807"/>
    <mergeCell ref="AN807:AO807"/>
    <mergeCell ref="AR807:AS807"/>
    <mergeCell ref="AT807:AU807"/>
    <mergeCell ref="AV807:AX807"/>
    <mergeCell ref="AY807:BA807"/>
    <mergeCell ref="BB807:BC807"/>
    <mergeCell ref="C808:D808"/>
    <mergeCell ref="E808:F808"/>
    <mergeCell ref="G808:H808"/>
    <mergeCell ref="I808:M808"/>
    <mergeCell ref="N808:O808"/>
    <mergeCell ref="P808:Q808"/>
    <mergeCell ref="R808:S808"/>
    <mergeCell ref="AL809:AM809"/>
    <mergeCell ref="AN809:AO809"/>
    <mergeCell ref="AP809:AQ809"/>
    <mergeCell ref="AR809:AS809"/>
    <mergeCell ref="AT809:AU809"/>
    <mergeCell ref="AV809:AX809"/>
    <mergeCell ref="AY809:BA809"/>
    <mergeCell ref="BB809:BC809"/>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AL810:AM810"/>
    <mergeCell ref="AN810:AO810"/>
    <mergeCell ref="AP810:AQ810"/>
    <mergeCell ref="AR810:AS810"/>
    <mergeCell ref="AT810:AU810"/>
    <mergeCell ref="AV810:AX810"/>
    <mergeCell ref="AY810:BA810"/>
    <mergeCell ref="BB810:BC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AL813:AM813"/>
    <mergeCell ref="AN813:AO813"/>
    <mergeCell ref="T813:U813"/>
    <mergeCell ref="V813:X813"/>
    <mergeCell ref="Y813:Z813"/>
    <mergeCell ref="AB813:AC813"/>
    <mergeCell ref="AD813:AE813"/>
    <mergeCell ref="AF813:AH813"/>
    <mergeCell ref="AI813:AK813"/>
    <mergeCell ref="C821:D821"/>
    <mergeCell ref="E821:F821"/>
    <mergeCell ref="G821:H821"/>
    <mergeCell ref="I821:M821"/>
    <mergeCell ref="N821:O821"/>
    <mergeCell ref="P821:Q821"/>
    <mergeCell ref="R821:S821"/>
    <mergeCell ref="C822:D822"/>
    <mergeCell ref="E822:F822"/>
    <mergeCell ref="G822:H822"/>
    <mergeCell ref="I822:M822"/>
    <mergeCell ref="N822:O822"/>
    <mergeCell ref="P822:Q822"/>
    <mergeCell ref="R822:S822"/>
    <mergeCell ref="AL824:AM824"/>
    <mergeCell ref="AN824:AO824"/>
    <mergeCell ref="AP824:AQ824"/>
    <mergeCell ref="AR824:AS824"/>
    <mergeCell ref="AT824:AU824"/>
    <mergeCell ref="AV824:AX824"/>
    <mergeCell ref="AY824:BA824"/>
    <mergeCell ref="BB824:BC824"/>
    <mergeCell ref="T824:U824"/>
    <mergeCell ref="V824:X824"/>
    <mergeCell ref="Y824:Z824"/>
    <mergeCell ref="AB824:AC824"/>
    <mergeCell ref="AD824:AE824"/>
    <mergeCell ref="AF824:AH824"/>
    <mergeCell ref="AI824:AK824"/>
    <mergeCell ref="C824:D824"/>
    <mergeCell ref="E824:F824"/>
    <mergeCell ref="G824:H824"/>
    <mergeCell ref="I824:M824"/>
    <mergeCell ref="N824:O824"/>
    <mergeCell ref="P824:Q824"/>
    <mergeCell ref="R824:S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BB825:BC825"/>
    <mergeCell ref="T825:U825"/>
    <mergeCell ref="V825:X825"/>
    <mergeCell ref="Y825:Z825"/>
    <mergeCell ref="AB825:AC825"/>
    <mergeCell ref="AD825:AE825"/>
    <mergeCell ref="AF825:AH825"/>
    <mergeCell ref="AI825:AK825"/>
    <mergeCell ref="AL823:AM823"/>
    <mergeCell ref="AN823:AO823"/>
    <mergeCell ref="T823:U823"/>
    <mergeCell ref="V823:X823"/>
    <mergeCell ref="Y823:Z823"/>
    <mergeCell ref="AB823:AC823"/>
    <mergeCell ref="AD823:AE823"/>
    <mergeCell ref="AF823:AH823"/>
    <mergeCell ref="AI823:AK823"/>
    <mergeCell ref="AL820:AM820"/>
    <mergeCell ref="AN820:AO820"/>
    <mergeCell ref="AP820:AQ820"/>
    <mergeCell ref="AR820:AS820"/>
    <mergeCell ref="AT820:AU820"/>
    <mergeCell ref="AV820:AX820"/>
    <mergeCell ref="AY820:BA820"/>
    <mergeCell ref="BB820:BC820"/>
    <mergeCell ref="T820:U820"/>
    <mergeCell ref="V820:X820"/>
    <mergeCell ref="Y820:Z820"/>
    <mergeCell ref="AB820:AC820"/>
    <mergeCell ref="AD820:AE820"/>
    <mergeCell ref="AF820:AH820"/>
    <mergeCell ref="AI820:AK820"/>
    <mergeCell ref="C820:D820"/>
    <mergeCell ref="E820:F820"/>
    <mergeCell ref="G820:H820"/>
    <mergeCell ref="I820:M820"/>
    <mergeCell ref="N820:O820"/>
    <mergeCell ref="P820:Q820"/>
    <mergeCell ref="R820:S820"/>
    <mergeCell ref="T821:U821"/>
    <mergeCell ref="V821:X821"/>
    <mergeCell ref="Y821:Z821"/>
    <mergeCell ref="AB821:AC821"/>
    <mergeCell ref="AD821:AE821"/>
    <mergeCell ref="AF821:AH821"/>
    <mergeCell ref="AI821:AK821"/>
    <mergeCell ref="AL821:AM821"/>
    <mergeCell ref="AN821:AO821"/>
    <mergeCell ref="AR821:AS821"/>
    <mergeCell ref="AT821:AU821"/>
    <mergeCell ref="AV821:AX821"/>
    <mergeCell ref="AY821:BA821"/>
    <mergeCell ref="BB821:BC821"/>
    <mergeCell ref="C823:D823"/>
    <mergeCell ref="E823:F823"/>
    <mergeCell ref="G823:H823"/>
    <mergeCell ref="I823:M823"/>
    <mergeCell ref="N823:O823"/>
    <mergeCell ref="P823:Q823"/>
    <mergeCell ref="R823:S823"/>
    <mergeCell ref="AP823:AQ823"/>
    <mergeCell ref="AR823:AS823"/>
    <mergeCell ref="AT823:AU823"/>
    <mergeCell ref="AV823:AX823"/>
    <mergeCell ref="AY823:BA823"/>
    <mergeCell ref="BB823:BC823"/>
    <mergeCell ref="AP821:AQ821"/>
    <mergeCell ref="AP822:AQ822"/>
    <mergeCell ref="AR822:AS822"/>
    <mergeCell ref="AT822:AU822"/>
    <mergeCell ref="AV822:AX822"/>
    <mergeCell ref="AY822:BA822"/>
    <mergeCell ref="BB822:BC822"/>
    <mergeCell ref="AL814:AM814"/>
    <mergeCell ref="AN814:AO814"/>
    <mergeCell ref="T814:U814"/>
    <mergeCell ref="V814:X814"/>
    <mergeCell ref="Y814:Z814"/>
    <mergeCell ref="AB814:AC814"/>
    <mergeCell ref="AD814:AE814"/>
    <mergeCell ref="AF814:AH814"/>
    <mergeCell ref="AI814:AK814"/>
    <mergeCell ref="AL811:AM811"/>
    <mergeCell ref="AN811:AO811"/>
    <mergeCell ref="AP811:AQ811"/>
    <mergeCell ref="AR811:AS811"/>
    <mergeCell ref="AT811:AU811"/>
    <mergeCell ref="AV811:AX811"/>
    <mergeCell ref="AY811:BA811"/>
    <mergeCell ref="BB811:BC811"/>
    <mergeCell ref="T811:U811"/>
    <mergeCell ref="V811:X811"/>
    <mergeCell ref="Y811:Z811"/>
    <mergeCell ref="AB811:AC811"/>
    <mergeCell ref="AD811:AE811"/>
    <mergeCell ref="AF811:AH811"/>
    <mergeCell ref="AI811:AK811"/>
    <mergeCell ref="C811:D811"/>
    <mergeCell ref="E811:F811"/>
    <mergeCell ref="G811:H811"/>
    <mergeCell ref="I811:M811"/>
    <mergeCell ref="N811:O811"/>
    <mergeCell ref="P811:Q811"/>
    <mergeCell ref="R811:S811"/>
    <mergeCell ref="T812:U812"/>
    <mergeCell ref="V812:X812"/>
    <mergeCell ref="Y812:Z812"/>
    <mergeCell ref="AB812:AC812"/>
    <mergeCell ref="AD812:AE812"/>
    <mergeCell ref="AF812:AH812"/>
    <mergeCell ref="AI812:AK812"/>
    <mergeCell ref="AL812:AM812"/>
    <mergeCell ref="AN812:AO812"/>
    <mergeCell ref="AR812:AS812"/>
    <mergeCell ref="AT812:AU812"/>
    <mergeCell ref="AV812:AX812"/>
    <mergeCell ref="AY812:BA812"/>
    <mergeCell ref="BB812:BC812"/>
    <mergeCell ref="C814:D814"/>
    <mergeCell ref="E814:F814"/>
    <mergeCell ref="G814:H814"/>
    <mergeCell ref="I814:M814"/>
    <mergeCell ref="N814:O814"/>
    <mergeCell ref="P814:Q814"/>
    <mergeCell ref="R814:S814"/>
    <mergeCell ref="AP814:AQ814"/>
    <mergeCell ref="AR814:AS814"/>
    <mergeCell ref="AT814:AU814"/>
    <mergeCell ref="AV814:AX814"/>
    <mergeCell ref="AY814:BA814"/>
    <mergeCell ref="BB814:BC814"/>
    <mergeCell ref="AP812:AQ812"/>
    <mergeCell ref="AP813:AQ813"/>
    <mergeCell ref="AR813:AS813"/>
    <mergeCell ref="AT813:AU813"/>
    <mergeCell ref="AV813:AX813"/>
    <mergeCell ref="AY813:BA813"/>
    <mergeCell ref="BB813:BC813"/>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AL817:AM817"/>
    <mergeCell ref="AN817:AO817"/>
    <mergeCell ref="T817:U817"/>
    <mergeCell ref="V817:X817"/>
    <mergeCell ref="Y817:Z817"/>
    <mergeCell ref="AB817:AC817"/>
    <mergeCell ref="AD817:AE817"/>
    <mergeCell ref="AF817:AH817"/>
    <mergeCell ref="AI817:AK817"/>
    <mergeCell ref="C812:D812"/>
    <mergeCell ref="E812:F812"/>
    <mergeCell ref="G812:H812"/>
    <mergeCell ref="I812:M812"/>
    <mergeCell ref="N812:O812"/>
    <mergeCell ref="P812:Q812"/>
    <mergeCell ref="R812:S812"/>
    <mergeCell ref="C813:D813"/>
    <mergeCell ref="E813:F813"/>
    <mergeCell ref="G813:H813"/>
    <mergeCell ref="I813:M813"/>
    <mergeCell ref="N813:O813"/>
    <mergeCell ref="P813:Q813"/>
    <mergeCell ref="R813:S813"/>
    <mergeCell ref="AL815:AM815"/>
    <mergeCell ref="AN815:AO815"/>
    <mergeCell ref="AP815:AQ815"/>
    <mergeCell ref="AR815:AS815"/>
    <mergeCell ref="AT815:AU815"/>
    <mergeCell ref="AV815:AX815"/>
    <mergeCell ref="AY815:BA815"/>
    <mergeCell ref="BB815:BC815"/>
    <mergeCell ref="T815:U815"/>
    <mergeCell ref="V815:X815"/>
    <mergeCell ref="Y815:Z815"/>
    <mergeCell ref="AB815:AC815"/>
    <mergeCell ref="AD815:AE815"/>
    <mergeCell ref="AF815:AH815"/>
    <mergeCell ref="AI815:AK815"/>
    <mergeCell ref="C815:D815"/>
    <mergeCell ref="E815:F815"/>
    <mergeCell ref="G815:H815"/>
    <mergeCell ref="I815:M815"/>
    <mergeCell ref="N815:O815"/>
    <mergeCell ref="P815:Q815"/>
    <mergeCell ref="R815:S815"/>
    <mergeCell ref="AP816:AQ816"/>
    <mergeCell ref="AP817:AQ817"/>
    <mergeCell ref="AR817:AS817"/>
    <mergeCell ref="AT817:AU817"/>
    <mergeCell ref="AV817:AX817"/>
    <mergeCell ref="AY817:BA817"/>
    <mergeCell ref="BB817:BC817"/>
    <mergeCell ref="AL816:AM816"/>
    <mergeCell ref="AN816:AO816"/>
    <mergeCell ref="AR816:AS816"/>
    <mergeCell ref="AT816:AU816"/>
    <mergeCell ref="AV816:AX816"/>
    <mergeCell ref="AY816:BA816"/>
    <mergeCell ref="BB816:BC816"/>
    <mergeCell ref="C817:D817"/>
    <mergeCell ref="E817:F817"/>
    <mergeCell ref="G817:H817"/>
    <mergeCell ref="I817:M817"/>
    <mergeCell ref="N817:O817"/>
    <mergeCell ref="P817:Q817"/>
    <mergeCell ref="R817:S817"/>
    <mergeCell ref="AL818:AM818"/>
    <mergeCell ref="AN818:AO818"/>
    <mergeCell ref="AP818:AQ818"/>
    <mergeCell ref="AR818:AS818"/>
    <mergeCell ref="AT818:AU818"/>
    <mergeCell ref="AV818:AX818"/>
    <mergeCell ref="AY818:BA818"/>
    <mergeCell ref="BB818:BC818"/>
    <mergeCell ref="T818:U818"/>
    <mergeCell ref="V818:X818"/>
    <mergeCell ref="Y818:Z818"/>
    <mergeCell ref="AB818:AC818"/>
    <mergeCell ref="AD818:AE818"/>
    <mergeCell ref="AF818:AH818"/>
    <mergeCell ref="AI818:AK818"/>
    <mergeCell ref="C818:D818"/>
    <mergeCell ref="E818:F818"/>
    <mergeCell ref="G818:H818"/>
    <mergeCell ref="I818:M818"/>
    <mergeCell ref="N818:O818"/>
    <mergeCell ref="P818:Q818"/>
    <mergeCell ref="R818:S818"/>
    <mergeCell ref="AL819:AM819"/>
    <mergeCell ref="AN819:AO819"/>
    <mergeCell ref="AP819:AQ819"/>
    <mergeCell ref="AR819:AS819"/>
    <mergeCell ref="AT819:AU819"/>
    <mergeCell ref="AV819:AX819"/>
    <mergeCell ref="AY819:BA819"/>
    <mergeCell ref="BB819:BC819"/>
    <mergeCell ref="T819:U819"/>
    <mergeCell ref="V819:X819"/>
    <mergeCell ref="Y819:Z819"/>
    <mergeCell ref="AB819:AC819"/>
    <mergeCell ref="AD819:AE819"/>
    <mergeCell ref="AF819:AH819"/>
    <mergeCell ref="AI819:AK819"/>
    <mergeCell ref="C819:D819"/>
    <mergeCell ref="E819:F819"/>
    <mergeCell ref="G819:H819"/>
    <mergeCell ref="I819:M819"/>
    <mergeCell ref="N819:O819"/>
    <mergeCell ref="P819:Q819"/>
    <mergeCell ref="R819:S819"/>
    <mergeCell ref="AL822:AM822"/>
    <mergeCell ref="AN822:AO822"/>
    <mergeCell ref="T822:U822"/>
    <mergeCell ref="V822:X822"/>
    <mergeCell ref="Y822:Z822"/>
    <mergeCell ref="AB822:AC822"/>
    <mergeCell ref="AD822:AE822"/>
    <mergeCell ref="AF822:AH822"/>
    <mergeCell ref="AI822:AK822"/>
    <mergeCell ref="AL706:AM706"/>
    <mergeCell ref="AN706:AO706"/>
    <mergeCell ref="T706:U706"/>
    <mergeCell ref="V706:X706"/>
    <mergeCell ref="Y706:Z706"/>
    <mergeCell ref="AB706:AC706"/>
    <mergeCell ref="AD706:AE706"/>
    <mergeCell ref="AF706:AH706"/>
    <mergeCell ref="AI706:AK706"/>
    <mergeCell ref="AL703:AM703"/>
    <mergeCell ref="AN703:AO703"/>
    <mergeCell ref="AP703:AQ703"/>
    <mergeCell ref="AR703:AS703"/>
    <mergeCell ref="AT703:AU703"/>
    <mergeCell ref="AV703:AX703"/>
    <mergeCell ref="AY703:BA703"/>
    <mergeCell ref="BB703:BC703"/>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T704:U704"/>
    <mergeCell ref="V704:X704"/>
    <mergeCell ref="Y704:Z704"/>
    <mergeCell ref="AB704:AC704"/>
    <mergeCell ref="AD704:AE704"/>
    <mergeCell ref="AF704:AH704"/>
    <mergeCell ref="AI704:AK704"/>
    <mergeCell ref="AL704:AM704"/>
    <mergeCell ref="AN704:AO704"/>
    <mergeCell ref="AR704:AS704"/>
    <mergeCell ref="AT704:AU704"/>
    <mergeCell ref="AV704:AX704"/>
    <mergeCell ref="AY704:BA704"/>
    <mergeCell ref="BB704:BC704"/>
    <mergeCell ref="C706:D706"/>
    <mergeCell ref="E706:F706"/>
    <mergeCell ref="G706:H706"/>
    <mergeCell ref="I706:M706"/>
    <mergeCell ref="N706:O706"/>
    <mergeCell ref="P706:Q706"/>
    <mergeCell ref="R706:S706"/>
    <mergeCell ref="AP706:AQ706"/>
    <mergeCell ref="AR706:AS706"/>
    <mergeCell ref="AT706:AU706"/>
    <mergeCell ref="AV706:AX706"/>
    <mergeCell ref="AY706:BA706"/>
    <mergeCell ref="BB706:BC706"/>
    <mergeCell ref="AP704:AQ704"/>
    <mergeCell ref="AP705:AQ705"/>
    <mergeCell ref="AR705:AS705"/>
    <mergeCell ref="AT705:AU705"/>
    <mergeCell ref="AV705:AX705"/>
    <mergeCell ref="AY705:BA705"/>
    <mergeCell ref="BB705:BC705"/>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AL709:AM709"/>
    <mergeCell ref="AN709:AO709"/>
    <mergeCell ref="T709:U709"/>
    <mergeCell ref="V709:X709"/>
    <mergeCell ref="Y709:Z709"/>
    <mergeCell ref="AB709:AC709"/>
    <mergeCell ref="AD709:AE709"/>
    <mergeCell ref="AF709:AH709"/>
    <mergeCell ref="AI709:AK709"/>
    <mergeCell ref="C704:D704"/>
    <mergeCell ref="E704:F704"/>
    <mergeCell ref="G704:H704"/>
    <mergeCell ref="I704:M704"/>
    <mergeCell ref="N704:O704"/>
    <mergeCell ref="P704:Q704"/>
    <mergeCell ref="R704:S704"/>
    <mergeCell ref="C705:D705"/>
    <mergeCell ref="E705:F705"/>
    <mergeCell ref="G705:H705"/>
    <mergeCell ref="I705:M705"/>
    <mergeCell ref="N705:O705"/>
    <mergeCell ref="P705:Q705"/>
    <mergeCell ref="R705:S705"/>
    <mergeCell ref="AL707:AM707"/>
    <mergeCell ref="AN707:AO707"/>
    <mergeCell ref="AP707:AQ707"/>
    <mergeCell ref="AR707:AS707"/>
    <mergeCell ref="AT707:AU707"/>
    <mergeCell ref="AV707:AX707"/>
    <mergeCell ref="AY707:BA707"/>
    <mergeCell ref="BB707:BC707"/>
    <mergeCell ref="T707:U707"/>
    <mergeCell ref="V707:X707"/>
    <mergeCell ref="Y707:Z707"/>
    <mergeCell ref="AB707:AC707"/>
    <mergeCell ref="AD707:AE707"/>
    <mergeCell ref="AF707:AH707"/>
    <mergeCell ref="AI707:AK707"/>
    <mergeCell ref="C707:D707"/>
    <mergeCell ref="E707:F707"/>
    <mergeCell ref="G707:H707"/>
    <mergeCell ref="I707:M707"/>
    <mergeCell ref="N707:O707"/>
    <mergeCell ref="P707:Q707"/>
    <mergeCell ref="R707:S707"/>
    <mergeCell ref="AP708:AQ708"/>
    <mergeCell ref="AP709:AQ709"/>
    <mergeCell ref="AR709:AS709"/>
    <mergeCell ref="AT709:AU709"/>
    <mergeCell ref="AV709:AX709"/>
    <mergeCell ref="AY709:BA709"/>
    <mergeCell ref="BB709:BC709"/>
    <mergeCell ref="AL708:AM708"/>
    <mergeCell ref="AN708:AO708"/>
    <mergeCell ref="AR708:AS708"/>
    <mergeCell ref="AT708:AU708"/>
    <mergeCell ref="AV708:AX708"/>
    <mergeCell ref="AY708:BA708"/>
    <mergeCell ref="BB708:BC708"/>
    <mergeCell ref="C709:D709"/>
    <mergeCell ref="E709:F709"/>
    <mergeCell ref="G709:H709"/>
    <mergeCell ref="I709:M709"/>
    <mergeCell ref="N709:O709"/>
    <mergeCell ref="P709:Q709"/>
    <mergeCell ref="R709:S709"/>
    <mergeCell ref="AL710:AM710"/>
    <mergeCell ref="AN710:AO710"/>
    <mergeCell ref="AP710:AQ710"/>
    <mergeCell ref="AR710:AS710"/>
    <mergeCell ref="AT710:AU710"/>
    <mergeCell ref="AV710:AX710"/>
    <mergeCell ref="AY710:BA710"/>
    <mergeCell ref="BB710:BC710"/>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AL711:AM711"/>
    <mergeCell ref="AN711:AO711"/>
    <mergeCell ref="AP711:AQ711"/>
    <mergeCell ref="AR711:AS711"/>
    <mergeCell ref="AT711:AU711"/>
    <mergeCell ref="AV711:AX711"/>
    <mergeCell ref="AY711:BA711"/>
    <mergeCell ref="BB711:BC711"/>
    <mergeCell ref="T711:U711"/>
    <mergeCell ref="V711:X711"/>
    <mergeCell ref="Y711:Z711"/>
    <mergeCell ref="AB711:AC711"/>
    <mergeCell ref="AD711:AE711"/>
    <mergeCell ref="AF711:AH711"/>
    <mergeCell ref="AI711:AK711"/>
    <mergeCell ref="C711:D711"/>
    <mergeCell ref="E711:F711"/>
    <mergeCell ref="G711:H711"/>
    <mergeCell ref="I711:M711"/>
    <mergeCell ref="N711:O711"/>
    <mergeCell ref="P711:Q711"/>
    <mergeCell ref="R711:S711"/>
    <mergeCell ref="AL714:AM714"/>
    <mergeCell ref="AN714:AO714"/>
    <mergeCell ref="T714:U714"/>
    <mergeCell ref="V714:X714"/>
    <mergeCell ref="Y714:Z714"/>
    <mergeCell ref="AB714:AC714"/>
    <mergeCell ref="AD714:AE714"/>
    <mergeCell ref="AF714:AH714"/>
    <mergeCell ref="AI714:AK714"/>
    <mergeCell ref="AL715:AM715"/>
    <mergeCell ref="AN715:AO715"/>
    <mergeCell ref="T715:U715"/>
    <mergeCell ref="V715:X715"/>
    <mergeCell ref="Y715:Z715"/>
    <mergeCell ref="AB715:AC715"/>
    <mergeCell ref="AD715:AE715"/>
    <mergeCell ref="AF715:AH715"/>
    <mergeCell ref="AI715:AK715"/>
    <mergeCell ref="AL712:AM712"/>
    <mergeCell ref="AN712:AO712"/>
    <mergeCell ref="AP712:AQ712"/>
    <mergeCell ref="AR712:AS712"/>
    <mergeCell ref="AT712:AU712"/>
    <mergeCell ref="AV712:AX712"/>
    <mergeCell ref="AY712:BA712"/>
    <mergeCell ref="BB712:BC712"/>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T713:U713"/>
    <mergeCell ref="V713:X713"/>
    <mergeCell ref="Y713:Z713"/>
    <mergeCell ref="AB713:AC713"/>
    <mergeCell ref="AD713:AE713"/>
    <mergeCell ref="AF713:AH713"/>
    <mergeCell ref="AI713:AK713"/>
    <mergeCell ref="AL713:AM713"/>
    <mergeCell ref="AN713:AO713"/>
    <mergeCell ref="AR713:AS713"/>
    <mergeCell ref="AT713:AU713"/>
    <mergeCell ref="AV713:AX713"/>
    <mergeCell ref="AY713:BA713"/>
    <mergeCell ref="BB713:BC713"/>
    <mergeCell ref="C715:D715"/>
    <mergeCell ref="E715:F715"/>
    <mergeCell ref="G715:H715"/>
    <mergeCell ref="I715:M715"/>
    <mergeCell ref="N715:O715"/>
    <mergeCell ref="P715:Q715"/>
    <mergeCell ref="R715:S715"/>
    <mergeCell ref="AP715:AQ715"/>
    <mergeCell ref="AR715:AS715"/>
    <mergeCell ref="AT715:AU715"/>
    <mergeCell ref="AV715:AX715"/>
    <mergeCell ref="AY715:BA715"/>
    <mergeCell ref="BB715:BC715"/>
    <mergeCell ref="AP713:AQ713"/>
    <mergeCell ref="AP714:AQ714"/>
    <mergeCell ref="AR714:AS714"/>
    <mergeCell ref="AT714:AU714"/>
    <mergeCell ref="AV714:AX714"/>
    <mergeCell ref="AY714:BA714"/>
    <mergeCell ref="BB714:BC714"/>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AL718:AM718"/>
    <mergeCell ref="AN718:AO718"/>
    <mergeCell ref="T718:U718"/>
    <mergeCell ref="V718:X718"/>
    <mergeCell ref="Y718:Z718"/>
    <mergeCell ref="AB718:AC718"/>
    <mergeCell ref="AD718:AE718"/>
    <mergeCell ref="AF718:AH718"/>
    <mergeCell ref="AI718:AK718"/>
    <mergeCell ref="C713:D713"/>
    <mergeCell ref="E713:F713"/>
    <mergeCell ref="G713:H713"/>
    <mergeCell ref="I713:M713"/>
    <mergeCell ref="N713:O713"/>
    <mergeCell ref="P713:Q713"/>
    <mergeCell ref="R713:S713"/>
    <mergeCell ref="C714:D714"/>
    <mergeCell ref="E714:F714"/>
    <mergeCell ref="G714:H714"/>
    <mergeCell ref="I714:M714"/>
    <mergeCell ref="N714:O714"/>
    <mergeCell ref="P714:Q714"/>
    <mergeCell ref="R714:S714"/>
    <mergeCell ref="AL716:AM716"/>
    <mergeCell ref="AN716:AO716"/>
    <mergeCell ref="AP716:AQ716"/>
    <mergeCell ref="AR716:AS716"/>
    <mergeCell ref="AT716:AU716"/>
    <mergeCell ref="AV716:AX716"/>
    <mergeCell ref="AY716:BA716"/>
    <mergeCell ref="BB716:BC716"/>
    <mergeCell ref="T716:U716"/>
    <mergeCell ref="V716:X716"/>
    <mergeCell ref="Y716:Z716"/>
    <mergeCell ref="AB716:AC716"/>
    <mergeCell ref="AD716:AE716"/>
    <mergeCell ref="AF716:AH716"/>
    <mergeCell ref="AI716:AK716"/>
    <mergeCell ref="C716:D716"/>
    <mergeCell ref="E716:F716"/>
    <mergeCell ref="G716:H716"/>
    <mergeCell ref="I716:M716"/>
    <mergeCell ref="N716:O716"/>
    <mergeCell ref="P716:Q716"/>
    <mergeCell ref="R716:S716"/>
    <mergeCell ref="AP717:AQ717"/>
    <mergeCell ref="AP718:AQ718"/>
    <mergeCell ref="AR718:AS718"/>
    <mergeCell ref="AT718:AU718"/>
    <mergeCell ref="AV718:AX718"/>
    <mergeCell ref="AY718:BA718"/>
    <mergeCell ref="BB718:BC718"/>
    <mergeCell ref="AL717:AM717"/>
    <mergeCell ref="AN717:AO717"/>
    <mergeCell ref="AR717:AS717"/>
    <mergeCell ref="AT717:AU717"/>
    <mergeCell ref="AV717:AX717"/>
    <mergeCell ref="AY717:BA717"/>
    <mergeCell ref="BB717:BC717"/>
    <mergeCell ref="C718:D718"/>
    <mergeCell ref="E718:F718"/>
    <mergeCell ref="G718:H718"/>
    <mergeCell ref="I718:M718"/>
    <mergeCell ref="N718:O718"/>
    <mergeCell ref="P718:Q718"/>
    <mergeCell ref="R718:S718"/>
    <mergeCell ref="AL719:AM719"/>
    <mergeCell ref="AN719:AO719"/>
    <mergeCell ref="AP719:AQ719"/>
    <mergeCell ref="AR719:AS719"/>
    <mergeCell ref="AT719:AU719"/>
    <mergeCell ref="AV719:AX719"/>
    <mergeCell ref="AY719:BA719"/>
    <mergeCell ref="BB719:BC719"/>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AL720:AM720"/>
    <mergeCell ref="AN720:AO720"/>
    <mergeCell ref="AP720:AQ720"/>
    <mergeCell ref="AR720:AS720"/>
    <mergeCell ref="AT720:AU720"/>
    <mergeCell ref="AV720:AX720"/>
    <mergeCell ref="AY720:BA720"/>
    <mergeCell ref="BB720:BC720"/>
    <mergeCell ref="T720:U720"/>
    <mergeCell ref="V720:X720"/>
    <mergeCell ref="Y720:Z720"/>
    <mergeCell ref="AB720:AC720"/>
    <mergeCell ref="AD720:AE720"/>
    <mergeCell ref="AF720:AH720"/>
    <mergeCell ref="AI720:AK720"/>
    <mergeCell ref="C720:D720"/>
    <mergeCell ref="E720:F720"/>
    <mergeCell ref="G720:H720"/>
    <mergeCell ref="I720:M720"/>
    <mergeCell ref="N720:O720"/>
    <mergeCell ref="P720:Q720"/>
    <mergeCell ref="R720:S720"/>
    <mergeCell ref="AL723:AM723"/>
    <mergeCell ref="AN723:AO723"/>
    <mergeCell ref="T723:U723"/>
    <mergeCell ref="V723:X723"/>
    <mergeCell ref="Y723:Z723"/>
    <mergeCell ref="AB723:AC723"/>
    <mergeCell ref="AD723:AE723"/>
    <mergeCell ref="AF723:AH723"/>
    <mergeCell ref="AI723:AK723"/>
    <mergeCell ref="AL724:AM724"/>
    <mergeCell ref="AN724:AO724"/>
    <mergeCell ref="T724:U724"/>
    <mergeCell ref="V724:X724"/>
    <mergeCell ref="Y724:Z724"/>
    <mergeCell ref="AB724:AC724"/>
    <mergeCell ref="AD724:AE724"/>
    <mergeCell ref="AF724:AH724"/>
    <mergeCell ref="AI724:AK724"/>
    <mergeCell ref="AL721:AM721"/>
    <mergeCell ref="AN721:AO721"/>
    <mergeCell ref="AP721:AQ721"/>
    <mergeCell ref="AR721:AS721"/>
    <mergeCell ref="AT721:AU721"/>
    <mergeCell ref="AV721:AX721"/>
    <mergeCell ref="AY721:BA721"/>
    <mergeCell ref="BB721:BC721"/>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T722:U722"/>
    <mergeCell ref="V722:X722"/>
    <mergeCell ref="Y722:Z722"/>
    <mergeCell ref="AB722:AC722"/>
    <mergeCell ref="AD722:AE722"/>
    <mergeCell ref="AF722:AH722"/>
    <mergeCell ref="AI722:AK722"/>
    <mergeCell ref="AL722:AM722"/>
    <mergeCell ref="AN722:AO722"/>
    <mergeCell ref="AR722:AS722"/>
    <mergeCell ref="AT722:AU722"/>
    <mergeCell ref="AV722:AX722"/>
    <mergeCell ref="AY722:BA722"/>
    <mergeCell ref="BB722:BC722"/>
    <mergeCell ref="C724:D724"/>
    <mergeCell ref="E724:F724"/>
    <mergeCell ref="G724:H724"/>
    <mergeCell ref="I724:M724"/>
    <mergeCell ref="N724:O724"/>
    <mergeCell ref="P724:Q724"/>
    <mergeCell ref="R724:S724"/>
    <mergeCell ref="AP724:AQ724"/>
    <mergeCell ref="AR724:AS724"/>
    <mergeCell ref="AT724:AU724"/>
    <mergeCell ref="AV724:AX724"/>
    <mergeCell ref="AY724:BA724"/>
    <mergeCell ref="BB724:BC724"/>
    <mergeCell ref="AP722:AQ722"/>
    <mergeCell ref="AP723:AQ723"/>
    <mergeCell ref="AR723:AS723"/>
    <mergeCell ref="AT723:AU723"/>
    <mergeCell ref="AV723:AX723"/>
    <mergeCell ref="AY723:BA723"/>
    <mergeCell ref="BB723:BC723"/>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AL727:AM727"/>
    <mergeCell ref="AN727:AO727"/>
    <mergeCell ref="T727:U727"/>
    <mergeCell ref="V727:X727"/>
    <mergeCell ref="Y727:Z727"/>
    <mergeCell ref="AB727:AC727"/>
    <mergeCell ref="AD727:AE727"/>
    <mergeCell ref="AF727:AH727"/>
    <mergeCell ref="AI727:AK727"/>
    <mergeCell ref="C722:D722"/>
    <mergeCell ref="E722:F722"/>
    <mergeCell ref="G722:H722"/>
    <mergeCell ref="I722:M722"/>
    <mergeCell ref="N722:O722"/>
    <mergeCell ref="P722:Q722"/>
    <mergeCell ref="R722:S722"/>
    <mergeCell ref="C723:D723"/>
    <mergeCell ref="E723:F723"/>
    <mergeCell ref="G723:H723"/>
    <mergeCell ref="I723:M723"/>
    <mergeCell ref="N723:O723"/>
    <mergeCell ref="P723:Q723"/>
    <mergeCell ref="R723:S723"/>
    <mergeCell ref="AL725:AM725"/>
    <mergeCell ref="AN725:AO725"/>
    <mergeCell ref="AP725:AQ725"/>
    <mergeCell ref="AR725:AS725"/>
    <mergeCell ref="AT725:AU725"/>
    <mergeCell ref="AV725:AX725"/>
    <mergeCell ref="AY725:BA725"/>
    <mergeCell ref="BB725:BC725"/>
    <mergeCell ref="T725:U725"/>
    <mergeCell ref="V725:X725"/>
    <mergeCell ref="Y725:Z725"/>
    <mergeCell ref="AB725:AC725"/>
    <mergeCell ref="AD725:AE725"/>
    <mergeCell ref="AF725:AH725"/>
    <mergeCell ref="AI725:AK725"/>
    <mergeCell ref="C725:D725"/>
    <mergeCell ref="E725:F725"/>
    <mergeCell ref="G725:H725"/>
    <mergeCell ref="I725:M725"/>
    <mergeCell ref="N725:O725"/>
    <mergeCell ref="P725:Q725"/>
    <mergeCell ref="R725:S725"/>
    <mergeCell ref="AP726:AQ726"/>
    <mergeCell ref="AP727:AQ727"/>
    <mergeCell ref="AR727:AS727"/>
    <mergeCell ref="AT727:AU727"/>
    <mergeCell ref="AV727:AX727"/>
    <mergeCell ref="AY727:BA727"/>
    <mergeCell ref="BB727:BC727"/>
    <mergeCell ref="AL726:AM726"/>
    <mergeCell ref="AN726:AO726"/>
    <mergeCell ref="AR726:AS726"/>
    <mergeCell ref="AT726:AU726"/>
    <mergeCell ref="AV726:AX726"/>
    <mergeCell ref="AY726:BA726"/>
    <mergeCell ref="BB726:BC726"/>
    <mergeCell ref="C727:D727"/>
    <mergeCell ref="E727:F727"/>
    <mergeCell ref="G727:H727"/>
    <mergeCell ref="I727:M727"/>
    <mergeCell ref="N727:O727"/>
    <mergeCell ref="P727:Q727"/>
    <mergeCell ref="R727:S727"/>
    <mergeCell ref="AL728:AM728"/>
    <mergeCell ref="AN728:AO728"/>
    <mergeCell ref="AP728:AQ728"/>
    <mergeCell ref="AR728:AS728"/>
    <mergeCell ref="AT728:AU728"/>
    <mergeCell ref="AV728:AX728"/>
    <mergeCell ref="AY728:BA728"/>
    <mergeCell ref="BB728:BC728"/>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AL729:AM729"/>
    <mergeCell ref="AN729:AO729"/>
    <mergeCell ref="AP729:AQ729"/>
    <mergeCell ref="AR729:AS729"/>
    <mergeCell ref="AT729:AU729"/>
    <mergeCell ref="AV729:AX729"/>
    <mergeCell ref="AY729:BA729"/>
    <mergeCell ref="BB729:BC729"/>
    <mergeCell ref="T729:U729"/>
    <mergeCell ref="V729:X729"/>
    <mergeCell ref="Y729:Z729"/>
    <mergeCell ref="AB729:AC729"/>
    <mergeCell ref="AD729:AE729"/>
    <mergeCell ref="AF729:AH729"/>
    <mergeCell ref="AI729:AK729"/>
    <mergeCell ref="C729:D729"/>
    <mergeCell ref="E729:F729"/>
    <mergeCell ref="G729:H729"/>
    <mergeCell ref="I729:M729"/>
    <mergeCell ref="N729:O729"/>
    <mergeCell ref="P729:Q729"/>
    <mergeCell ref="R729:S729"/>
    <mergeCell ref="AL732:AM732"/>
    <mergeCell ref="AN732:AO732"/>
    <mergeCell ref="T732:U732"/>
    <mergeCell ref="V732:X732"/>
    <mergeCell ref="Y732:Z732"/>
    <mergeCell ref="AB732:AC732"/>
    <mergeCell ref="AD732:AE732"/>
    <mergeCell ref="AF732:AH732"/>
    <mergeCell ref="AI732:AK732"/>
    <mergeCell ref="AL733:AM733"/>
    <mergeCell ref="AN733:AO733"/>
    <mergeCell ref="T733:U733"/>
    <mergeCell ref="V733:X733"/>
    <mergeCell ref="Y733:Z733"/>
    <mergeCell ref="AB733:AC733"/>
    <mergeCell ref="AD733:AE733"/>
    <mergeCell ref="AF733:AH733"/>
    <mergeCell ref="AI733:AK733"/>
    <mergeCell ref="AL730:AM730"/>
    <mergeCell ref="AN730:AO730"/>
    <mergeCell ref="AP730:AQ730"/>
    <mergeCell ref="AR730:AS730"/>
    <mergeCell ref="AT730:AU730"/>
    <mergeCell ref="AV730:AX730"/>
    <mergeCell ref="AY730:BA730"/>
    <mergeCell ref="BB730:BC730"/>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T731:U731"/>
    <mergeCell ref="V731:X731"/>
    <mergeCell ref="Y731:Z731"/>
    <mergeCell ref="AB731:AC731"/>
    <mergeCell ref="AD731:AE731"/>
    <mergeCell ref="AF731:AH731"/>
    <mergeCell ref="AI731:AK731"/>
    <mergeCell ref="AL731:AM731"/>
    <mergeCell ref="AN731:AO731"/>
    <mergeCell ref="AR731:AS731"/>
    <mergeCell ref="AT731:AU731"/>
    <mergeCell ref="AV731:AX731"/>
    <mergeCell ref="AY731:BA731"/>
    <mergeCell ref="BB731:BC731"/>
    <mergeCell ref="C733:D733"/>
    <mergeCell ref="E733:F733"/>
    <mergeCell ref="G733:H733"/>
    <mergeCell ref="I733:M733"/>
    <mergeCell ref="N733:O733"/>
    <mergeCell ref="P733:Q733"/>
    <mergeCell ref="R733:S733"/>
    <mergeCell ref="AP733:AQ733"/>
    <mergeCell ref="AR733:AS733"/>
    <mergeCell ref="AT733:AU733"/>
    <mergeCell ref="AV733:AX733"/>
    <mergeCell ref="AY733:BA733"/>
    <mergeCell ref="BB733:BC733"/>
    <mergeCell ref="AP731:AQ731"/>
    <mergeCell ref="AP732:AQ732"/>
    <mergeCell ref="AR732:AS732"/>
    <mergeCell ref="AT732:AU732"/>
    <mergeCell ref="AV732:AX732"/>
    <mergeCell ref="AY732:BA732"/>
    <mergeCell ref="BB732:BC732"/>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AL736:AM736"/>
    <mergeCell ref="AN736:AO736"/>
    <mergeCell ref="T736:U736"/>
    <mergeCell ref="V736:X736"/>
    <mergeCell ref="Y736:Z736"/>
    <mergeCell ref="AB736:AC736"/>
    <mergeCell ref="AD736:AE736"/>
    <mergeCell ref="AF736:AH736"/>
    <mergeCell ref="AI736:AK736"/>
    <mergeCell ref="C731:D731"/>
    <mergeCell ref="E731:F731"/>
    <mergeCell ref="G731:H731"/>
    <mergeCell ref="I731:M731"/>
    <mergeCell ref="N731:O731"/>
    <mergeCell ref="P731:Q731"/>
    <mergeCell ref="R731:S731"/>
    <mergeCell ref="C732:D732"/>
    <mergeCell ref="E732:F732"/>
    <mergeCell ref="G732:H732"/>
    <mergeCell ref="I732:M732"/>
    <mergeCell ref="N732:O732"/>
    <mergeCell ref="P732:Q732"/>
    <mergeCell ref="R732:S732"/>
    <mergeCell ref="AL734:AM734"/>
    <mergeCell ref="AN734:AO734"/>
    <mergeCell ref="AP734:AQ734"/>
    <mergeCell ref="AR734:AS734"/>
    <mergeCell ref="AT734:AU734"/>
    <mergeCell ref="AV734:AX734"/>
    <mergeCell ref="AY734:BA734"/>
    <mergeCell ref="BB734:BC734"/>
    <mergeCell ref="T734:U734"/>
    <mergeCell ref="V734:X734"/>
    <mergeCell ref="Y734:Z734"/>
    <mergeCell ref="AB734:AC734"/>
    <mergeCell ref="AD734:AE734"/>
    <mergeCell ref="AF734:AH734"/>
    <mergeCell ref="AI734:AK734"/>
    <mergeCell ref="C734:D734"/>
    <mergeCell ref="E734:F734"/>
    <mergeCell ref="G734:H734"/>
    <mergeCell ref="I734:M734"/>
    <mergeCell ref="N734:O734"/>
    <mergeCell ref="P734:Q734"/>
    <mergeCell ref="R734:S734"/>
    <mergeCell ref="AP735:AQ735"/>
    <mergeCell ref="AP736:AQ736"/>
    <mergeCell ref="AR736:AS736"/>
    <mergeCell ref="AT736:AU736"/>
    <mergeCell ref="AV736:AX736"/>
    <mergeCell ref="AY736:BA736"/>
    <mergeCell ref="BB736:BC736"/>
    <mergeCell ref="AL735:AM735"/>
    <mergeCell ref="AN735:AO735"/>
    <mergeCell ref="AR735:AS735"/>
    <mergeCell ref="AT735:AU735"/>
    <mergeCell ref="AV735:AX735"/>
    <mergeCell ref="AY735:BA735"/>
    <mergeCell ref="BB735:BC735"/>
    <mergeCell ref="C736:D736"/>
    <mergeCell ref="E736:F736"/>
    <mergeCell ref="G736:H736"/>
    <mergeCell ref="I736:M736"/>
    <mergeCell ref="N736:O736"/>
    <mergeCell ref="P736:Q736"/>
    <mergeCell ref="R736:S736"/>
    <mergeCell ref="AL737:AM737"/>
    <mergeCell ref="AN737:AO737"/>
    <mergeCell ref="AP737:AQ737"/>
    <mergeCell ref="AR737:AS737"/>
    <mergeCell ref="AT737:AU737"/>
    <mergeCell ref="AV737:AX737"/>
    <mergeCell ref="AY737:BA737"/>
    <mergeCell ref="BB737:BC737"/>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AL738:AM738"/>
    <mergeCell ref="AN738:AO738"/>
    <mergeCell ref="AP738:AQ738"/>
    <mergeCell ref="AR738:AS738"/>
    <mergeCell ref="AT738:AU738"/>
    <mergeCell ref="AV738:AX738"/>
    <mergeCell ref="AY738:BA738"/>
    <mergeCell ref="BB738:BC738"/>
    <mergeCell ref="T738:U738"/>
    <mergeCell ref="V738:X738"/>
    <mergeCell ref="Y738:Z738"/>
    <mergeCell ref="AB738:AC738"/>
    <mergeCell ref="AD738:AE738"/>
    <mergeCell ref="AF738:AH738"/>
    <mergeCell ref="AI738:AK738"/>
    <mergeCell ref="C738:D738"/>
    <mergeCell ref="E738:F738"/>
    <mergeCell ref="G738:H738"/>
    <mergeCell ref="I738:M738"/>
    <mergeCell ref="N738:O738"/>
    <mergeCell ref="P738:Q738"/>
    <mergeCell ref="R738:S738"/>
    <mergeCell ref="AL741:AM741"/>
    <mergeCell ref="AN741:AO741"/>
    <mergeCell ref="T741:U741"/>
    <mergeCell ref="V741:X741"/>
    <mergeCell ref="Y741:Z741"/>
    <mergeCell ref="AB741:AC741"/>
    <mergeCell ref="AD741:AE741"/>
    <mergeCell ref="AF741:AH741"/>
    <mergeCell ref="AI741:AK741"/>
    <mergeCell ref="AL742:AM742"/>
    <mergeCell ref="AN742:AO742"/>
    <mergeCell ref="T742:U742"/>
    <mergeCell ref="V742:X742"/>
    <mergeCell ref="Y742:Z742"/>
    <mergeCell ref="AB742:AC742"/>
    <mergeCell ref="AD742:AE742"/>
    <mergeCell ref="AF742:AH742"/>
    <mergeCell ref="AI742:AK742"/>
    <mergeCell ref="AL739:AM739"/>
    <mergeCell ref="AN739:AO739"/>
    <mergeCell ref="AP739:AQ739"/>
    <mergeCell ref="AR739:AS739"/>
    <mergeCell ref="AT739:AU739"/>
    <mergeCell ref="AV739:AX739"/>
    <mergeCell ref="AY739:BA739"/>
    <mergeCell ref="BB739:BC739"/>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T740:U740"/>
    <mergeCell ref="V740:X740"/>
    <mergeCell ref="Y740:Z740"/>
    <mergeCell ref="AB740:AC740"/>
    <mergeCell ref="AD740:AE740"/>
    <mergeCell ref="AF740:AH740"/>
    <mergeCell ref="AI740:AK740"/>
    <mergeCell ref="AL740:AM740"/>
    <mergeCell ref="AN740:AO740"/>
    <mergeCell ref="AR740:AS740"/>
    <mergeCell ref="AT740:AU740"/>
    <mergeCell ref="AV740:AX740"/>
    <mergeCell ref="AY740:BA740"/>
    <mergeCell ref="BB740:BC740"/>
    <mergeCell ref="C742:D742"/>
    <mergeCell ref="E742:F742"/>
    <mergeCell ref="G742:H742"/>
    <mergeCell ref="I742:M742"/>
    <mergeCell ref="N742:O742"/>
    <mergeCell ref="P742:Q742"/>
    <mergeCell ref="R742:S742"/>
    <mergeCell ref="AP742:AQ742"/>
    <mergeCell ref="AR742:AS742"/>
    <mergeCell ref="AT742:AU742"/>
    <mergeCell ref="AV742:AX742"/>
    <mergeCell ref="AY742:BA742"/>
    <mergeCell ref="BB742:BC742"/>
    <mergeCell ref="AP740:AQ740"/>
    <mergeCell ref="AP741:AQ741"/>
    <mergeCell ref="AR741:AS741"/>
    <mergeCell ref="AT741:AU741"/>
    <mergeCell ref="AV741:AX741"/>
    <mergeCell ref="AY741:BA741"/>
    <mergeCell ref="BB741:BC741"/>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AL745:AM745"/>
    <mergeCell ref="AN745:AO745"/>
    <mergeCell ref="T745:U745"/>
    <mergeCell ref="V745:X745"/>
    <mergeCell ref="Y745:Z745"/>
    <mergeCell ref="AB745:AC745"/>
    <mergeCell ref="AD745:AE745"/>
    <mergeCell ref="AF745:AH745"/>
    <mergeCell ref="AI745:AK745"/>
    <mergeCell ref="C740:D740"/>
    <mergeCell ref="E740:F740"/>
    <mergeCell ref="G740:H740"/>
    <mergeCell ref="I740:M740"/>
    <mergeCell ref="N740:O740"/>
    <mergeCell ref="P740:Q740"/>
    <mergeCell ref="R740:S740"/>
    <mergeCell ref="C741:D741"/>
    <mergeCell ref="E741:F741"/>
    <mergeCell ref="G741:H741"/>
    <mergeCell ref="I741:M741"/>
    <mergeCell ref="N741:O741"/>
    <mergeCell ref="P741:Q741"/>
    <mergeCell ref="R741:S741"/>
    <mergeCell ref="AL743:AM743"/>
    <mergeCell ref="AN743:AO743"/>
    <mergeCell ref="AP743:AQ743"/>
    <mergeCell ref="AR743:AS743"/>
    <mergeCell ref="AT743:AU743"/>
    <mergeCell ref="AV743:AX743"/>
    <mergeCell ref="AY743:BA743"/>
    <mergeCell ref="BB743:BC743"/>
    <mergeCell ref="T743:U743"/>
    <mergeCell ref="V743:X743"/>
    <mergeCell ref="Y743:Z743"/>
    <mergeCell ref="AB743:AC743"/>
    <mergeCell ref="AD743:AE743"/>
    <mergeCell ref="AF743:AH743"/>
    <mergeCell ref="AI743:AK743"/>
    <mergeCell ref="C743:D743"/>
    <mergeCell ref="E743:F743"/>
    <mergeCell ref="G743:H743"/>
    <mergeCell ref="I743:M743"/>
    <mergeCell ref="N743:O743"/>
    <mergeCell ref="P743:Q743"/>
    <mergeCell ref="R743:S743"/>
    <mergeCell ref="AP744:AQ744"/>
    <mergeCell ref="AP745:AQ745"/>
    <mergeCell ref="AR745:AS745"/>
    <mergeCell ref="AT745:AU745"/>
    <mergeCell ref="AV745:AX745"/>
    <mergeCell ref="AY745:BA745"/>
    <mergeCell ref="BB745:BC745"/>
    <mergeCell ref="AL744:AM744"/>
    <mergeCell ref="AN744:AO744"/>
    <mergeCell ref="AR744:AS744"/>
    <mergeCell ref="AT744:AU744"/>
    <mergeCell ref="AV744:AX744"/>
    <mergeCell ref="AY744:BA744"/>
    <mergeCell ref="BB744:BC744"/>
    <mergeCell ref="C745:D745"/>
    <mergeCell ref="E745:F745"/>
    <mergeCell ref="G745:H745"/>
    <mergeCell ref="I745:M745"/>
    <mergeCell ref="N745:O745"/>
    <mergeCell ref="P745:Q745"/>
    <mergeCell ref="R745:S745"/>
    <mergeCell ref="AL746:AM746"/>
    <mergeCell ref="AN746:AO746"/>
    <mergeCell ref="AP746:AQ746"/>
    <mergeCell ref="AR746:AS746"/>
    <mergeCell ref="AT746:AU746"/>
    <mergeCell ref="AV746:AX746"/>
    <mergeCell ref="AY746:BA746"/>
    <mergeCell ref="BB746:BC746"/>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AL747:AM747"/>
    <mergeCell ref="AN747:AO747"/>
    <mergeCell ref="AP747:AQ747"/>
    <mergeCell ref="AR747:AS747"/>
    <mergeCell ref="AT747:AU747"/>
    <mergeCell ref="AV747:AX747"/>
    <mergeCell ref="AY747:BA747"/>
    <mergeCell ref="BB747:BC747"/>
    <mergeCell ref="T747:U747"/>
    <mergeCell ref="V747:X747"/>
    <mergeCell ref="Y747:Z747"/>
    <mergeCell ref="AB747:AC747"/>
    <mergeCell ref="AD747:AE747"/>
    <mergeCell ref="AF747:AH747"/>
    <mergeCell ref="AI747:AK747"/>
    <mergeCell ref="C747:D747"/>
    <mergeCell ref="E747:F747"/>
    <mergeCell ref="G747:H747"/>
    <mergeCell ref="I747:M747"/>
    <mergeCell ref="N747:O747"/>
    <mergeCell ref="P747:Q747"/>
    <mergeCell ref="R747:S747"/>
    <mergeCell ref="AL750:AM750"/>
    <mergeCell ref="AN750:AO750"/>
    <mergeCell ref="T750:U750"/>
    <mergeCell ref="V750:X750"/>
    <mergeCell ref="Y750:Z750"/>
    <mergeCell ref="AB750:AC750"/>
    <mergeCell ref="AD750:AE750"/>
    <mergeCell ref="AF750:AH750"/>
    <mergeCell ref="AI750:AK750"/>
    <mergeCell ref="AL751:AM751"/>
    <mergeCell ref="AN751:AO751"/>
    <mergeCell ref="T751:U751"/>
    <mergeCell ref="V751:X751"/>
    <mergeCell ref="Y751:Z751"/>
    <mergeCell ref="AB751:AC751"/>
    <mergeCell ref="AD751:AE751"/>
    <mergeCell ref="AF751:AH751"/>
    <mergeCell ref="AI751:AK751"/>
    <mergeCell ref="AL748:AM748"/>
    <mergeCell ref="AN748:AO748"/>
    <mergeCell ref="AP748:AQ748"/>
    <mergeCell ref="AR748:AS748"/>
    <mergeCell ref="AT748:AU748"/>
    <mergeCell ref="AV748:AX748"/>
    <mergeCell ref="AY748:BA748"/>
    <mergeCell ref="BB748:BC748"/>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T749:U749"/>
    <mergeCell ref="V749:X749"/>
    <mergeCell ref="Y749:Z749"/>
    <mergeCell ref="AB749:AC749"/>
    <mergeCell ref="AD749:AE749"/>
    <mergeCell ref="AF749:AH749"/>
    <mergeCell ref="AI749:AK749"/>
    <mergeCell ref="AL749:AM749"/>
    <mergeCell ref="AN749:AO749"/>
    <mergeCell ref="AR749:AS749"/>
    <mergeCell ref="AT749:AU749"/>
    <mergeCell ref="AV749:AX749"/>
    <mergeCell ref="AY749:BA749"/>
    <mergeCell ref="BB749:BC749"/>
    <mergeCell ref="C751:D751"/>
    <mergeCell ref="E751:F751"/>
    <mergeCell ref="G751:H751"/>
    <mergeCell ref="I751:M751"/>
    <mergeCell ref="N751:O751"/>
    <mergeCell ref="P751:Q751"/>
    <mergeCell ref="R751:S751"/>
    <mergeCell ref="AP751:AQ751"/>
    <mergeCell ref="AR751:AS751"/>
    <mergeCell ref="AT751:AU751"/>
    <mergeCell ref="AV751:AX751"/>
    <mergeCell ref="AY751:BA751"/>
    <mergeCell ref="BB751:BC751"/>
    <mergeCell ref="AP749:AQ749"/>
    <mergeCell ref="AP750:AQ750"/>
    <mergeCell ref="AR750:AS750"/>
    <mergeCell ref="AT750:AU750"/>
    <mergeCell ref="AV750:AX750"/>
    <mergeCell ref="AY750:BA750"/>
    <mergeCell ref="BB750:BC750"/>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AL754:AM754"/>
    <mergeCell ref="AN754:AO754"/>
    <mergeCell ref="T754:U754"/>
    <mergeCell ref="V754:X754"/>
    <mergeCell ref="Y754:Z754"/>
    <mergeCell ref="AB754:AC754"/>
    <mergeCell ref="AD754:AE754"/>
    <mergeCell ref="AF754:AH754"/>
    <mergeCell ref="AI754:AK754"/>
    <mergeCell ref="C749:D749"/>
    <mergeCell ref="E749:F749"/>
    <mergeCell ref="G749:H749"/>
    <mergeCell ref="I749:M749"/>
    <mergeCell ref="N749:O749"/>
    <mergeCell ref="P749:Q749"/>
    <mergeCell ref="R749:S749"/>
    <mergeCell ref="C750:D750"/>
    <mergeCell ref="E750:F750"/>
    <mergeCell ref="G750:H750"/>
    <mergeCell ref="I750:M750"/>
    <mergeCell ref="N750:O750"/>
    <mergeCell ref="P750:Q750"/>
    <mergeCell ref="R750:S750"/>
    <mergeCell ref="AL752:AM752"/>
    <mergeCell ref="AN752:AO752"/>
    <mergeCell ref="AP752:AQ752"/>
    <mergeCell ref="AR752:AS752"/>
    <mergeCell ref="AT752:AU752"/>
    <mergeCell ref="AV752:AX752"/>
    <mergeCell ref="AY752:BA752"/>
    <mergeCell ref="BB752:BC752"/>
    <mergeCell ref="T752:U752"/>
    <mergeCell ref="V752:X752"/>
    <mergeCell ref="Y752:Z752"/>
    <mergeCell ref="AB752:AC752"/>
    <mergeCell ref="AD752:AE752"/>
    <mergeCell ref="AF752:AH752"/>
    <mergeCell ref="AI752:AK752"/>
    <mergeCell ref="C752:D752"/>
    <mergeCell ref="E752:F752"/>
    <mergeCell ref="G752:H752"/>
    <mergeCell ref="I752:M752"/>
    <mergeCell ref="N752:O752"/>
    <mergeCell ref="P752:Q752"/>
    <mergeCell ref="R752:S752"/>
    <mergeCell ref="AP753:AQ753"/>
    <mergeCell ref="AP754:AQ754"/>
    <mergeCell ref="AR754:AS754"/>
    <mergeCell ref="AT754:AU754"/>
    <mergeCell ref="AV754:AX754"/>
    <mergeCell ref="AY754:BA754"/>
    <mergeCell ref="BB754:BC754"/>
    <mergeCell ref="AL753:AM753"/>
    <mergeCell ref="AN753:AO753"/>
    <mergeCell ref="AR753:AS753"/>
    <mergeCell ref="AT753:AU753"/>
    <mergeCell ref="AV753:AX753"/>
    <mergeCell ref="AY753:BA753"/>
    <mergeCell ref="BB753:BC753"/>
    <mergeCell ref="C754:D754"/>
    <mergeCell ref="E754:F754"/>
    <mergeCell ref="G754:H754"/>
    <mergeCell ref="I754:M754"/>
    <mergeCell ref="N754:O754"/>
    <mergeCell ref="P754:Q754"/>
    <mergeCell ref="R754:S754"/>
    <mergeCell ref="AL755:AM755"/>
    <mergeCell ref="AN755:AO755"/>
    <mergeCell ref="AP755:AQ755"/>
    <mergeCell ref="AR755:AS755"/>
    <mergeCell ref="AT755:AU755"/>
    <mergeCell ref="AV755:AX755"/>
    <mergeCell ref="AY755:BA755"/>
    <mergeCell ref="BB755:BC755"/>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AL756:AM756"/>
    <mergeCell ref="AN756:AO756"/>
    <mergeCell ref="AP756:AQ756"/>
    <mergeCell ref="AR756:AS756"/>
    <mergeCell ref="AT756:AU756"/>
    <mergeCell ref="AV756:AX756"/>
    <mergeCell ref="AY756:BA756"/>
    <mergeCell ref="BB756:BC756"/>
    <mergeCell ref="T756:U756"/>
    <mergeCell ref="V756:X756"/>
    <mergeCell ref="Y756:Z756"/>
    <mergeCell ref="AB756:AC756"/>
    <mergeCell ref="AD756:AE756"/>
    <mergeCell ref="AF756:AH756"/>
    <mergeCell ref="AI756:AK756"/>
    <mergeCell ref="C756:D756"/>
    <mergeCell ref="E756:F756"/>
    <mergeCell ref="G756:H756"/>
    <mergeCell ref="I756:M756"/>
    <mergeCell ref="N756:O756"/>
    <mergeCell ref="P756:Q756"/>
    <mergeCell ref="R756:S756"/>
    <mergeCell ref="AL759:AM759"/>
    <mergeCell ref="AN759:AO759"/>
    <mergeCell ref="T759:U759"/>
    <mergeCell ref="V759:X759"/>
    <mergeCell ref="Y759:Z759"/>
    <mergeCell ref="AB759:AC759"/>
    <mergeCell ref="AD759:AE759"/>
    <mergeCell ref="AF759:AH759"/>
    <mergeCell ref="AI759:AK759"/>
    <mergeCell ref="AL760:AM760"/>
    <mergeCell ref="AN760:AO760"/>
    <mergeCell ref="T760:U760"/>
    <mergeCell ref="V760:X760"/>
    <mergeCell ref="Y760:Z760"/>
    <mergeCell ref="AB760:AC760"/>
    <mergeCell ref="AD760:AE760"/>
    <mergeCell ref="AF760:AH760"/>
    <mergeCell ref="AI760:AK760"/>
    <mergeCell ref="AL757:AM757"/>
    <mergeCell ref="AN757:AO757"/>
    <mergeCell ref="AP757:AQ757"/>
    <mergeCell ref="AR757:AS757"/>
    <mergeCell ref="AT757:AU757"/>
    <mergeCell ref="AV757:AX757"/>
    <mergeCell ref="AY757:BA757"/>
    <mergeCell ref="BB757:BC757"/>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T758:U758"/>
    <mergeCell ref="V758:X758"/>
    <mergeCell ref="Y758:Z758"/>
    <mergeCell ref="AB758:AC758"/>
    <mergeCell ref="AD758:AE758"/>
    <mergeCell ref="AF758:AH758"/>
    <mergeCell ref="AI758:AK758"/>
    <mergeCell ref="AL758:AM758"/>
    <mergeCell ref="AN758:AO758"/>
    <mergeCell ref="AR758:AS758"/>
    <mergeCell ref="AT758:AU758"/>
    <mergeCell ref="AV758:AX758"/>
    <mergeCell ref="AY758:BA758"/>
    <mergeCell ref="BB758:BC758"/>
    <mergeCell ref="C760:D760"/>
    <mergeCell ref="E760:F760"/>
    <mergeCell ref="G760:H760"/>
    <mergeCell ref="I760:M760"/>
    <mergeCell ref="N760:O760"/>
    <mergeCell ref="P760:Q760"/>
    <mergeCell ref="R760:S760"/>
    <mergeCell ref="AP760:AQ760"/>
    <mergeCell ref="AR760:AS760"/>
    <mergeCell ref="AT760:AU760"/>
    <mergeCell ref="AV760:AX760"/>
    <mergeCell ref="AY760:BA760"/>
    <mergeCell ref="BB760:BC760"/>
    <mergeCell ref="AP758:AQ758"/>
    <mergeCell ref="AP759:AQ759"/>
    <mergeCell ref="AR759:AS759"/>
    <mergeCell ref="AT759:AU759"/>
    <mergeCell ref="AV759:AX759"/>
    <mergeCell ref="AY759:BA759"/>
    <mergeCell ref="BB759:BC759"/>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AL763:AM763"/>
    <mergeCell ref="AN763:AO763"/>
    <mergeCell ref="T763:U763"/>
    <mergeCell ref="V763:X763"/>
    <mergeCell ref="Y763:Z763"/>
    <mergeCell ref="AB763:AC763"/>
    <mergeCell ref="AD763:AE763"/>
    <mergeCell ref="AF763:AH763"/>
    <mergeCell ref="AI763:AK763"/>
    <mergeCell ref="C758:D758"/>
    <mergeCell ref="E758:F758"/>
    <mergeCell ref="G758:H758"/>
    <mergeCell ref="I758:M758"/>
    <mergeCell ref="N758:O758"/>
    <mergeCell ref="P758:Q758"/>
    <mergeCell ref="R758:S758"/>
    <mergeCell ref="C759:D759"/>
    <mergeCell ref="E759:F759"/>
    <mergeCell ref="G759:H759"/>
    <mergeCell ref="I759:M759"/>
    <mergeCell ref="N759:O759"/>
    <mergeCell ref="P759:Q759"/>
    <mergeCell ref="R759:S759"/>
    <mergeCell ref="AL761:AM761"/>
    <mergeCell ref="AN761:AO761"/>
    <mergeCell ref="AP761:AQ761"/>
    <mergeCell ref="AR761:AS761"/>
    <mergeCell ref="AT761:AU761"/>
    <mergeCell ref="AV761:AX761"/>
    <mergeCell ref="AY761:BA761"/>
    <mergeCell ref="BB761:BC761"/>
    <mergeCell ref="T761:U761"/>
    <mergeCell ref="V761:X761"/>
    <mergeCell ref="Y761:Z761"/>
    <mergeCell ref="AB761:AC761"/>
    <mergeCell ref="AD761:AE761"/>
    <mergeCell ref="AF761:AH761"/>
    <mergeCell ref="AI761:AK761"/>
    <mergeCell ref="C761:D761"/>
    <mergeCell ref="E761:F761"/>
    <mergeCell ref="G761:H761"/>
    <mergeCell ref="I761:M761"/>
    <mergeCell ref="N761:O761"/>
    <mergeCell ref="P761:Q761"/>
    <mergeCell ref="R761:S761"/>
    <mergeCell ref="AP762:AQ762"/>
    <mergeCell ref="AP763:AQ763"/>
    <mergeCell ref="AR763:AS763"/>
    <mergeCell ref="AT763:AU763"/>
    <mergeCell ref="AV763:AX763"/>
    <mergeCell ref="AY763:BA763"/>
    <mergeCell ref="BB763:BC763"/>
    <mergeCell ref="AL762:AM762"/>
    <mergeCell ref="AN762:AO762"/>
    <mergeCell ref="AR762:AS762"/>
    <mergeCell ref="AT762:AU762"/>
    <mergeCell ref="AV762:AX762"/>
    <mergeCell ref="AY762:BA762"/>
    <mergeCell ref="BB762:BC762"/>
    <mergeCell ref="C763:D763"/>
    <mergeCell ref="E763:F763"/>
    <mergeCell ref="G763:H763"/>
    <mergeCell ref="I763:M763"/>
    <mergeCell ref="N763:O763"/>
    <mergeCell ref="P763:Q763"/>
    <mergeCell ref="R763:S763"/>
    <mergeCell ref="AL764:AM764"/>
    <mergeCell ref="AN764:AO764"/>
    <mergeCell ref="AP764:AQ764"/>
    <mergeCell ref="AR764:AS764"/>
    <mergeCell ref="AT764:AU764"/>
    <mergeCell ref="AV764:AX764"/>
    <mergeCell ref="AY764:BA764"/>
    <mergeCell ref="BB764:BC764"/>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AL765:AM765"/>
    <mergeCell ref="AN765:AO765"/>
    <mergeCell ref="AP765:AQ765"/>
    <mergeCell ref="AR765:AS765"/>
    <mergeCell ref="AT765:AU765"/>
    <mergeCell ref="AV765:AX765"/>
    <mergeCell ref="AY765:BA765"/>
    <mergeCell ref="BB765:BC765"/>
    <mergeCell ref="T765:U765"/>
    <mergeCell ref="V765:X765"/>
    <mergeCell ref="Y765:Z765"/>
    <mergeCell ref="AB765:AC765"/>
    <mergeCell ref="AD765:AE765"/>
    <mergeCell ref="AF765:AH765"/>
    <mergeCell ref="AI765:AK765"/>
    <mergeCell ref="C765:D765"/>
    <mergeCell ref="E765:F765"/>
    <mergeCell ref="G765:H765"/>
    <mergeCell ref="I765:M765"/>
    <mergeCell ref="N765:O765"/>
    <mergeCell ref="P765:Q765"/>
    <mergeCell ref="R765:S765"/>
    <mergeCell ref="AL768:AM768"/>
    <mergeCell ref="AN768:AO768"/>
    <mergeCell ref="T768:U768"/>
    <mergeCell ref="V768:X768"/>
    <mergeCell ref="Y768:Z768"/>
    <mergeCell ref="AB768:AC768"/>
    <mergeCell ref="AD768:AE768"/>
    <mergeCell ref="AF768:AH768"/>
    <mergeCell ref="AI768:AK768"/>
    <mergeCell ref="T2:V2"/>
    <mergeCell ref="T3:V4"/>
    <mergeCell ref="B2:E4"/>
    <mergeCell ref="F2:K2"/>
    <mergeCell ref="P2:R2"/>
    <mergeCell ref="X2:Z2"/>
    <mergeCell ref="F3:K4"/>
    <mergeCell ref="P3:R4"/>
    <mergeCell ref="X3:Z4"/>
    <mergeCell ref="AG2:AH2"/>
    <mergeCell ref="AI2:AJ2"/>
    <mergeCell ref="AK2:AL2"/>
    <mergeCell ref="AM2:AN2"/>
    <mergeCell ref="AO2:AP2"/>
    <mergeCell ref="AQ2:AR2"/>
    <mergeCell ref="AT2:AV2"/>
    <mergeCell ref="AX2:BA2"/>
    <mergeCell ref="M2:O2"/>
    <mergeCell ref="M3:O4"/>
    <mergeCell ref="AQ3:AR4"/>
    <mergeCell ref="AT3:AV3"/>
    <mergeCell ref="AX3:BA3"/>
    <mergeCell ref="AT4:AV4"/>
    <mergeCell ref="AX4:AY4"/>
    <mergeCell ref="AZ4:BA4"/>
    <mergeCell ref="AB2:AD2"/>
    <mergeCell ref="AB3:AD4"/>
    <mergeCell ref="AG3:AH4"/>
    <mergeCell ref="AI3:AJ4"/>
    <mergeCell ref="AK3:AL4"/>
    <mergeCell ref="AM3:AN4"/>
    <mergeCell ref="AO3:AP4"/>
    <mergeCell ref="AX5:AY5"/>
    <mergeCell ref="AZ5:BA5"/>
    <mergeCell ref="AX6:AY6"/>
    <mergeCell ref="AZ6:BA6"/>
    <mergeCell ref="AX7:AY7"/>
    <mergeCell ref="AZ7:BA7"/>
    <mergeCell ref="AX8:BA8"/>
    <mergeCell ref="AG5:AH6"/>
    <mergeCell ref="AG7:AH8"/>
    <mergeCell ref="AI7:AJ8"/>
    <mergeCell ref="AK7:AL8"/>
    <mergeCell ref="AM7:AN8"/>
    <mergeCell ref="AO7:AP8"/>
    <mergeCell ref="AQ7:AR8"/>
    <mergeCell ref="AT7:AV7"/>
    <mergeCell ref="AT8:AV8"/>
    <mergeCell ref="AI5:AJ6"/>
    <mergeCell ref="AK5:AL6"/>
    <mergeCell ref="AM5:AN6"/>
    <mergeCell ref="AO5:AP6"/>
    <mergeCell ref="AQ5:AR6"/>
    <mergeCell ref="AT5:AV5"/>
    <mergeCell ref="AT6:AV6"/>
    <mergeCell ref="AK11:AL12"/>
    <mergeCell ref="AM11:AN12"/>
    <mergeCell ref="AO11:AP12"/>
    <mergeCell ref="AQ11:AR12"/>
    <mergeCell ref="AT11:AV11"/>
    <mergeCell ref="AX11:BA11"/>
    <mergeCell ref="AT12:AV12"/>
    <mergeCell ref="AT15:AV15"/>
    <mergeCell ref="AT16:AV16"/>
    <mergeCell ref="AT17:AV17"/>
    <mergeCell ref="AT18:AV18"/>
    <mergeCell ref="AI13:AJ14"/>
    <mergeCell ref="AK13:AL14"/>
    <mergeCell ref="AM13:AN14"/>
    <mergeCell ref="AO13:AP14"/>
    <mergeCell ref="AQ13:AR14"/>
    <mergeCell ref="AT13:AV13"/>
    <mergeCell ref="AT14:AV14"/>
    <mergeCell ref="AG17:AH18"/>
    <mergeCell ref="AI17:AJ18"/>
    <mergeCell ref="AK17:AL18"/>
    <mergeCell ref="AM17:AN18"/>
    <mergeCell ref="AO17:AP18"/>
    <mergeCell ref="AQ17:AR18"/>
    <mergeCell ref="AG13:AH14"/>
    <mergeCell ref="AG15:AH16"/>
    <mergeCell ref="AI15:AJ16"/>
    <mergeCell ref="AK15:AL16"/>
    <mergeCell ref="AM15:AN16"/>
    <mergeCell ref="AO15:AP16"/>
    <mergeCell ref="AQ15:AR16"/>
    <mergeCell ref="AX18:AY18"/>
    <mergeCell ref="AZ18:BA18"/>
    <mergeCell ref="AX12:AY12"/>
    <mergeCell ref="AZ12:BA12"/>
    <mergeCell ref="AX13:AY13"/>
    <mergeCell ref="AZ13:BA13"/>
    <mergeCell ref="AX14:BA14"/>
    <mergeCell ref="AX15:BA15"/>
    <mergeCell ref="AX17:BA17"/>
    <mergeCell ref="B6:C6"/>
    <mergeCell ref="F6:H6"/>
    <mergeCell ref="I6:K6"/>
    <mergeCell ref="M6:O6"/>
    <mergeCell ref="T6:V6"/>
    <mergeCell ref="X6:Z6"/>
    <mergeCell ref="AB6:AD6"/>
    <mergeCell ref="P6:R6"/>
    <mergeCell ref="B8:R8"/>
    <mergeCell ref="T8:AD8"/>
    <mergeCell ref="B9:D9"/>
    <mergeCell ref="E9:G9"/>
    <mergeCell ref="H9:I9"/>
    <mergeCell ref="J9:L9"/>
    <mergeCell ref="AA9:AD9"/>
    <mergeCell ref="AQ9:AR10"/>
    <mergeCell ref="AT9:AV9"/>
    <mergeCell ref="AX9:BA9"/>
    <mergeCell ref="AT10:AV10"/>
    <mergeCell ref="T9:V9"/>
    <mergeCell ref="W9:Z9"/>
    <mergeCell ref="AG9:AH10"/>
    <mergeCell ref="AI9:AJ10"/>
    <mergeCell ref="AK9:AL10"/>
    <mergeCell ref="AM9:AN10"/>
    <mergeCell ref="AO9:AP10"/>
    <mergeCell ref="AA10:AD10"/>
    <mergeCell ref="E12:G12"/>
    <mergeCell ref="H12:J12"/>
    <mergeCell ref="T12:V12"/>
    <mergeCell ref="W12:Z12"/>
    <mergeCell ref="T10:V10"/>
    <mergeCell ref="W10:Z10"/>
    <mergeCell ref="T11:V11"/>
    <mergeCell ref="W11:Z11"/>
    <mergeCell ref="AA11:AD11"/>
    <mergeCell ref="AG11:AH12"/>
    <mergeCell ref="AI11:AJ12"/>
    <mergeCell ref="AA12:AD12"/>
    <mergeCell ref="M9:O9"/>
    <mergeCell ref="P9:R9"/>
    <mergeCell ref="E10:G10"/>
    <mergeCell ref="H10:I10"/>
    <mergeCell ref="J10:L10"/>
    <mergeCell ref="M10:O10"/>
    <mergeCell ref="P10:R10"/>
    <mergeCell ref="K12:O12"/>
    <mergeCell ref="P12:R12"/>
    <mergeCell ref="B10:D10"/>
    <mergeCell ref="B11:D11"/>
    <mergeCell ref="E11:G11"/>
    <mergeCell ref="H11:J11"/>
    <mergeCell ref="K11:O11"/>
    <mergeCell ref="P11:R11"/>
    <mergeCell ref="B12:D12"/>
    <mergeCell ref="B13:R13"/>
    <mergeCell ref="T13:V13"/>
    <mergeCell ref="W13:Z13"/>
    <mergeCell ref="AA13:AD13"/>
    <mergeCell ref="T14:V14"/>
    <mergeCell ref="W14:Z14"/>
    <mergeCell ref="AA14:AD14"/>
    <mergeCell ref="N17:O17"/>
    <mergeCell ref="Q17:R17"/>
    <mergeCell ref="S17:T17"/>
    <mergeCell ref="U17:V17"/>
    <mergeCell ref="B14:R14"/>
    <mergeCell ref="G15:M15"/>
    <mergeCell ref="T15:Z15"/>
    <mergeCell ref="C17:F17"/>
    <mergeCell ref="G17:I17"/>
    <mergeCell ref="J17:K17"/>
    <mergeCell ref="L17:M17"/>
    <mergeCell ref="U18:V18"/>
    <mergeCell ref="X18:Z18"/>
    <mergeCell ref="AB18:AD18"/>
    <mergeCell ref="X19:Z20"/>
    <mergeCell ref="AB19:AD20"/>
    <mergeCell ref="AG19:AH20"/>
    <mergeCell ref="AI19:AJ20"/>
    <mergeCell ref="U20:V20"/>
    <mergeCell ref="AK19:AL20"/>
    <mergeCell ref="AM19:AN20"/>
    <mergeCell ref="AO19:AP20"/>
    <mergeCell ref="AQ19:AR20"/>
    <mergeCell ref="AX19:AY19"/>
    <mergeCell ref="AZ19:BA19"/>
    <mergeCell ref="AX20:BA20"/>
    <mergeCell ref="U25:V25"/>
    <mergeCell ref="X25:Y25"/>
    <mergeCell ref="Z25:AA25"/>
    <mergeCell ref="AB25:AC25"/>
    <mergeCell ref="AD25:AE25"/>
    <mergeCell ref="AF25:AG25"/>
    <mergeCell ref="AH25:AI25"/>
    <mergeCell ref="C25:F25"/>
    <mergeCell ref="G25:I25"/>
    <mergeCell ref="J25:K25"/>
    <mergeCell ref="L25:M25"/>
    <mergeCell ref="N25:O25"/>
    <mergeCell ref="Q25:R25"/>
    <mergeCell ref="S25:T25"/>
    <mergeCell ref="AJ29:AK29"/>
    <mergeCell ref="AL29:AM29"/>
    <mergeCell ref="AW29:AY30"/>
    <mergeCell ref="AJ30:AM30"/>
    <mergeCell ref="AN30:AQ30"/>
    <mergeCell ref="AR30:AU30"/>
    <mergeCell ref="U29:V29"/>
    <mergeCell ref="X29:Y29"/>
    <mergeCell ref="Z29:AA29"/>
    <mergeCell ref="AB29:AC29"/>
    <mergeCell ref="AD29:AE29"/>
    <mergeCell ref="AF29:AG29"/>
    <mergeCell ref="AH29:AI29"/>
    <mergeCell ref="U30:V30"/>
    <mergeCell ref="X30:AA30"/>
    <mergeCell ref="AB30:AE30"/>
    <mergeCell ref="AF30:AI30"/>
    <mergeCell ref="S31:T31"/>
    <mergeCell ref="B32:Z32"/>
    <mergeCell ref="AB32:BC32"/>
    <mergeCell ref="C30:F30"/>
    <mergeCell ref="G30:I30"/>
    <mergeCell ref="J30:K30"/>
    <mergeCell ref="L30:M30"/>
    <mergeCell ref="N30:O30"/>
    <mergeCell ref="Q30:R30"/>
    <mergeCell ref="S30:T30"/>
    <mergeCell ref="AP33:AQ33"/>
    <mergeCell ref="AP34:AQ34"/>
    <mergeCell ref="AR34:AS34"/>
    <mergeCell ref="AT34:AU34"/>
    <mergeCell ref="AV34:AX34"/>
    <mergeCell ref="AY34:BA34"/>
    <mergeCell ref="BB34:BC34"/>
    <mergeCell ref="AL33:AM33"/>
    <mergeCell ref="AN33:AO33"/>
    <mergeCell ref="AR33:AS33"/>
    <mergeCell ref="AT33:AU33"/>
    <mergeCell ref="AV33:AX33"/>
    <mergeCell ref="AY33:BA33"/>
    <mergeCell ref="BB33:BC33"/>
    <mergeCell ref="C34:D34"/>
    <mergeCell ref="E34:F34"/>
    <mergeCell ref="G34:H34"/>
    <mergeCell ref="I34:M34"/>
    <mergeCell ref="N34:O34"/>
    <mergeCell ref="P34:Q34"/>
    <mergeCell ref="R34:S34"/>
    <mergeCell ref="AL35:AM35"/>
    <mergeCell ref="AN35:AO35"/>
    <mergeCell ref="AP35:AQ35"/>
    <mergeCell ref="AR35:AS35"/>
    <mergeCell ref="AT35:AU35"/>
    <mergeCell ref="AV35:AX35"/>
    <mergeCell ref="AY35:BA35"/>
    <mergeCell ref="BB35:BC35"/>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L36:AM36"/>
    <mergeCell ref="AN36:AO36"/>
    <mergeCell ref="AP36:AQ36"/>
    <mergeCell ref="AR36:AS36"/>
    <mergeCell ref="AT36:AU36"/>
    <mergeCell ref="AV36:AX36"/>
    <mergeCell ref="AY36:BA36"/>
    <mergeCell ref="BB36:BC36"/>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C18:F18"/>
    <mergeCell ref="G18:I18"/>
    <mergeCell ref="J18:K18"/>
    <mergeCell ref="L18:M18"/>
    <mergeCell ref="N18:O18"/>
    <mergeCell ref="Q18:R18"/>
    <mergeCell ref="S18:T18"/>
    <mergeCell ref="G19:I19"/>
    <mergeCell ref="J19:K19"/>
    <mergeCell ref="L19:M19"/>
    <mergeCell ref="N19:O19"/>
    <mergeCell ref="Q19:R19"/>
    <mergeCell ref="S19:T19"/>
    <mergeCell ref="U19:V19"/>
    <mergeCell ref="C19:F19"/>
    <mergeCell ref="G20:I20"/>
    <mergeCell ref="J20:K20"/>
    <mergeCell ref="L20:M20"/>
    <mergeCell ref="N20:O20"/>
    <mergeCell ref="Q20:R20"/>
    <mergeCell ref="S20:T20"/>
    <mergeCell ref="S21:T21"/>
    <mergeCell ref="U21:V21"/>
    <mergeCell ref="C20:F20"/>
    <mergeCell ref="C21:F21"/>
    <mergeCell ref="G21:I21"/>
    <mergeCell ref="J21:K21"/>
    <mergeCell ref="L21:M21"/>
    <mergeCell ref="N21:O21"/>
    <mergeCell ref="Q21:R21"/>
    <mergeCell ref="AX21:BA21"/>
    <mergeCell ref="AX22:BA22"/>
    <mergeCell ref="AX23:BA23"/>
    <mergeCell ref="S23:T23"/>
    <mergeCell ref="U23:V23"/>
    <mergeCell ref="X23:AE23"/>
    <mergeCell ref="AF23:AM23"/>
    <mergeCell ref="AN23:AU23"/>
    <mergeCell ref="G22:I22"/>
    <mergeCell ref="J22:K22"/>
    <mergeCell ref="L22:M22"/>
    <mergeCell ref="N22:O22"/>
    <mergeCell ref="Q22:R22"/>
    <mergeCell ref="S22:T22"/>
    <mergeCell ref="U22:V22"/>
    <mergeCell ref="C22:F22"/>
    <mergeCell ref="C23:F23"/>
    <mergeCell ref="G23:I23"/>
    <mergeCell ref="J23:K23"/>
    <mergeCell ref="L23:M23"/>
    <mergeCell ref="N23:O23"/>
    <mergeCell ref="Q23:R23"/>
    <mergeCell ref="AJ24:AK24"/>
    <mergeCell ref="AL24:AM24"/>
    <mergeCell ref="AN24:AO24"/>
    <mergeCell ref="AP24:AQ24"/>
    <mergeCell ref="AR24:AS24"/>
    <mergeCell ref="AT24:AU24"/>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C26:F26"/>
    <mergeCell ref="G26:I26"/>
    <mergeCell ref="J26:K26"/>
    <mergeCell ref="L26:M26"/>
    <mergeCell ref="N26:O26"/>
    <mergeCell ref="Q26:R26"/>
    <mergeCell ref="S26:T26"/>
    <mergeCell ref="AN25:AO25"/>
    <mergeCell ref="AN26:AO26"/>
    <mergeCell ref="AP26:AQ26"/>
    <mergeCell ref="AR26:AS26"/>
    <mergeCell ref="AT26:AU26"/>
    <mergeCell ref="AJ25:AK25"/>
    <mergeCell ref="AL25:AM25"/>
    <mergeCell ref="AP25:AQ25"/>
    <mergeCell ref="AR25:AS25"/>
    <mergeCell ref="AT25:AU25"/>
    <mergeCell ref="AW25:AY25"/>
    <mergeCell ref="AZ25:BB25"/>
    <mergeCell ref="U28:V28"/>
    <mergeCell ref="X28:Y28"/>
    <mergeCell ref="Z28:AA28"/>
    <mergeCell ref="AB28:AC28"/>
    <mergeCell ref="AD28:AE28"/>
    <mergeCell ref="AF28:AG28"/>
    <mergeCell ref="AH28:AI28"/>
    <mergeCell ref="C28:F28"/>
    <mergeCell ref="G28:I28"/>
    <mergeCell ref="J28:K28"/>
    <mergeCell ref="L28:M28"/>
    <mergeCell ref="N28:O28"/>
    <mergeCell ref="Q28:R28"/>
    <mergeCell ref="S28:T28"/>
    <mergeCell ref="U26:V26"/>
    <mergeCell ref="X26:Y26"/>
    <mergeCell ref="Z26:AA26"/>
    <mergeCell ref="AB26:AC26"/>
    <mergeCell ref="AD26:AE26"/>
    <mergeCell ref="AF26:AG26"/>
    <mergeCell ref="AH26:AI26"/>
    <mergeCell ref="U27:V27"/>
    <mergeCell ref="X27:Y27"/>
    <mergeCell ref="Z27:AA27"/>
    <mergeCell ref="AB27:AC27"/>
    <mergeCell ref="AD27:AE27"/>
    <mergeCell ref="AF27:AG27"/>
    <mergeCell ref="AH27:AI27"/>
    <mergeCell ref="AP27:AQ27"/>
    <mergeCell ref="AR27:AS27"/>
    <mergeCell ref="AN29:AO29"/>
    <mergeCell ref="AP29:AQ29"/>
    <mergeCell ref="AR29:AS29"/>
    <mergeCell ref="AT29:AU29"/>
    <mergeCell ref="AJ26:AK26"/>
    <mergeCell ref="AL26:AM26"/>
    <mergeCell ref="AW26:AY27"/>
    <mergeCell ref="AZ26:BB27"/>
    <mergeCell ref="AJ27:AK27"/>
    <mergeCell ref="AL27:AM27"/>
    <mergeCell ref="AN27:AO27"/>
    <mergeCell ref="AT27:AU27"/>
    <mergeCell ref="C27:F27"/>
    <mergeCell ref="G27:I27"/>
    <mergeCell ref="J27:K27"/>
    <mergeCell ref="L27:M27"/>
    <mergeCell ref="N27:O27"/>
    <mergeCell ref="Q27:R27"/>
    <mergeCell ref="S27:T27"/>
    <mergeCell ref="AJ28:AK28"/>
    <mergeCell ref="AL28:AM28"/>
    <mergeCell ref="AN28:AO28"/>
    <mergeCell ref="AP28:AQ28"/>
    <mergeCell ref="AR28:AS28"/>
    <mergeCell ref="AT28:AU28"/>
    <mergeCell ref="AW28:AY28"/>
    <mergeCell ref="C29:F29"/>
    <mergeCell ref="G29:I29"/>
    <mergeCell ref="J29:K29"/>
    <mergeCell ref="L29:M29"/>
    <mergeCell ref="N29:O29"/>
    <mergeCell ref="Q29:R29"/>
    <mergeCell ref="S29:T29"/>
    <mergeCell ref="T33:U33"/>
    <mergeCell ref="V33:X33"/>
    <mergeCell ref="Y33:Z33"/>
    <mergeCell ref="AB33:AC33"/>
    <mergeCell ref="AD33:AE33"/>
    <mergeCell ref="AF33:AH33"/>
    <mergeCell ref="AI33:AK33"/>
    <mergeCell ref="C33:D33"/>
    <mergeCell ref="E33:F33"/>
    <mergeCell ref="G33:H33"/>
    <mergeCell ref="I33:M33"/>
    <mergeCell ref="N33:O33"/>
    <mergeCell ref="P33:Q33"/>
    <mergeCell ref="R33:S33"/>
    <mergeCell ref="AL34:AM34"/>
    <mergeCell ref="AN34:AO34"/>
    <mergeCell ref="T34:U34"/>
    <mergeCell ref="V34:X34"/>
    <mergeCell ref="Y34:Z34"/>
    <mergeCell ref="AB34:AC34"/>
    <mergeCell ref="AD34:AE34"/>
    <mergeCell ref="AF34:AH34"/>
    <mergeCell ref="AI34:AK34"/>
    <mergeCell ref="AL39:AM39"/>
    <mergeCell ref="AN39:AO39"/>
    <mergeCell ref="T39:U39"/>
    <mergeCell ref="V39:X39"/>
    <mergeCell ref="Y39:Z39"/>
    <mergeCell ref="AB39:AC39"/>
    <mergeCell ref="AD39:AE39"/>
    <mergeCell ref="AF39:AH39"/>
    <mergeCell ref="AI39:AK39"/>
    <mergeCell ref="AL40:AM40"/>
    <mergeCell ref="AN40:AO40"/>
    <mergeCell ref="T40:U40"/>
    <mergeCell ref="V40:X40"/>
    <mergeCell ref="Y40:Z40"/>
    <mergeCell ref="AB40:AC40"/>
    <mergeCell ref="AD40:AE40"/>
    <mergeCell ref="AF40:AH40"/>
    <mergeCell ref="AI40:AK40"/>
    <mergeCell ref="AL37:AM37"/>
    <mergeCell ref="AN37:AO37"/>
    <mergeCell ref="AP37:AQ37"/>
    <mergeCell ref="AR37:AS37"/>
    <mergeCell ref="AT37:AU37"/>
    <mergeCell ref="AV37:AX37"/>
    <mergeCell ref="AY37:BA37"/>
    <mergeCell ref="BB37:BC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T38:U38"/>
    <mergeCell ref="V38:X38"/>
    <mergeCell ref="Y38:Z38"/>
    <mergeCell ref="AB38:AC38"/>
    <mergeCell ref="AD38:AE38"/>
    <mergeCell ref="AF38:AH38"/>
    <mergeCell ref="AI38:AK38"/>
    <mergeCell ref="AL38:AM38"/>
    <mergeCell ref="AN38:AO38"/>
    <mergeCell ref="AR38:AS38"/>
    <mergeCell ref="AT38:AU38"/>
    <mergeCell ref="AV38:AX38"/>
    <mergeCell ref="AY38:BA38"/>
    <mergeCell ref="BB38:BC38"/>
    <mergeCell ref="C40:D40"/>
    <mergeCell ref="E40:F40"/>
    <mergeCell ref="G40:H40"/>
    <mergeCell ref="I40:M40"/>
    <mergeCell ref="N40:O40"/>
    <mergeCell ref="P40:Q40"/>
    <mergeCell ref="R40:S40"/>
    <mergeCell ref="AP40:AQ40"/>
    <mergeCell ref="AR40:AS40"/>
    <mergeCell ref="AT40:AU40"/>
    <mergeCell ref="AV40:AX40"/>
    <mergeCell ref="AY40:BA40"/>
    <mergeCell ref="BB40:BC40"/>
    <mergeCell ref="AP38:AQ38"/>
    <mergeCell ref="AP39:AQ39"/>
    <mergeCell ref="AR39:AS39"/>
    <mergeCell ref="AT39:AU39"/>
    <mergeCell ref="AV39:AX39"/>
    <mergeCell ref="AY39:BA39"/>
    <mergeCell ref="BB39:BC39"/>
    <mergeCell ref="T42:U42"/>
    <mergeCell ref="V42:X42"/>
    <mergeCell ref="Y42:Z42"/>
    <mergeCell ref="AB42:AC42"/>
    <mergeCell ref="AD42:AE42"/>
    <mergeCell ref="AF42:AH42"/>
    <mergeCell ref="AI42:AK42"/>
    <mergeCell ref="C42:D42"/>
    <mergeCell ref="E42:F42"/>
    <mergeCell ref="G42:H42"/>
    <mergeCell ref="I42:M42"/>
    <mergeCell ref="N42:O42"/>
    <mergeCell ref="P42:Q42"/>
    <mergeCell ref="R42:S42"/>
    <mergeCell ref="AL43:AM43"/>
    <mergeCell ref="AN43:AO43"/>
    <mergeCell ref="T43:U43"/>
    <mergeCell ref="V43:X43"/>
    <mergeCell ref="Y43:Z43"/>
    <mergeCell ref="AB43:AC43"/>
    <mergeCell ref="AD43:AE43"/>
    <mergeCell ref="AF43:AH43"/>
    <mergeCell ref="AI43:AK43"/>
    <mergeCell ref="C38:D38"/>
    <mergeCell ref="E38:F38"/>
    <mergeCell ref="G38:H38"/>
    <mergeCell ref="I38:M38"/>
    <mergeCell ref="N38:O38"/>
    <mergeCell ref="P38:Q38"/>
    <mergeCell ref="R38:S38"/>
    <mergeCell ref="C39:D39"/>
    <mergeCell ref="E39:F39"/>
    <mergeCell ref="G39:H39"/>
    <mergeCell ref="I39:M39"/>
    <mergeCell ref="N39:O39"/>
    <mergeCell ref="P39:Q39"/>
    <mergeCell ref="R39:S39"/>
    <mergeCell ref="AL41:AM41"/>
    <mergeCell ref="AN41:AO41"/>
    <mergeCell ref="AP41:AQ41"/>
    <mergeCell ref="AR41:AS41"/>
    <mergeCell ref="AT41:AU41"/>
    <mergeCell ref="AV41:AX41"/>
    <mergeCell ref="AY41:BA41"/>
    <mergeCell ref="BB41:BC41"/>
    <mergeCell ref="T41:U41"/>
    <mergeCell ref="V41:X41"/>
    <mergeCell ref="Y41:Z41"/>
    <mergeCell ref="AB41:AC41"/>
    <mergeCell ref="AD41:AE41"/>
    <mergeCell ref="AF41:AH41"/>
    <mergeCell ref="AI41:AK41"/>
    <mergeCell ref="C41:D41"/>
    <mergeCell ref="E41:F41"/>
    <mergeCell ref="G41:H41"/>
    <mergeCell ref="I41:M41"/>
    <mergeCell ref="N41:O41"/>
    <mergeCell ref="P41:Q41"/>
    <mergeCell ref="R41:S41"/>
    <mergeCell ref="AP42:AQ42"/>
    <mergeCell ref="AP43:AQ43"/>
    <mergeCell ref="AR43:AS43"/>
    <mergeCell ref="AT43:AU43"/>
    <mergeCell ref="AV43:AX43"/>
    <mergeCell ref="AY43:BA43"/>
    <mergeCell ref="BB43:BC43"/>
    <mergeCell ref="AL42:AM42"/>
    <mergeCell ref="AN42:AO42"/>
    <mergeCell ref="AR42:AS42"/>
    <mergeCell ref="AT42:AU42"/>
    <mergeCell ref="AV42:AX42"/>
    <mergeCell ref="AY42:BA42"/>
    <mergeCell ref="BB42:BC42"/>
    <mergeCell ref="C43:D43"/>
    <mergeCell ref="E43:F43"/>
    <mergeCell ref="G43:H43"/>
    <mergeCell ref="I43:M43"/>
    <mergeCell ref="N43:O43"/>
    <mergeCell ref="P43:Q43"/>
    <mergeCell ref="R43:S43"/>
    <mergeCell ref="AL44:AM44"/>
    <mergeCell ref="AN44:AO44"/>
    <mergeCell ref="AP44:AQ44"/>
    <mergeCell ref="AR44:AS44"/>
    <mergeCell ref="AT44:AU44"/>
    <mergeCell ref="AV44:AX44"/>
    <mergeCell ref="AY44:BA44"/>
    <mergeCell ref="BB44:BC44"/>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AL45:AM45"/>
    <mergeCell ref="AN45:AO45"/>
    <mergeCell ref="AP45:AQ45"/>
    <mergeCell ref="AR45:AS45"/>
    <mergeCell ref="AT45:AU45"/>
    <mergeCell ref="AV45:AX45"/>
    <mergeCell ref="AY45:BA45"/>
    <mergeCell ref="BB45:BC45"/>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48:AM48"/>
    <mergeCell ref="AN48:AO48"/>
    <mergeCell ref="T48:U48"/>
    <mergeCell ref="V48:X48"/>
    <mergeCell ref="Y48:Z48"/>
    <mergeCell ref="AB48:AC48"/>
    <mergeCell ref="AD48:AE48"/>
    <mergeCell ref="AF48:AH48"/>
    <mergeCell ref="AI48:AK48"/>
    <mergeCell ref="AL49:AM49"/>
    <mergeCell ref="AN49:AO49"/>
    <mergeCell ref="T49:U49"/>
    <mergeCell ref="V49:X49"/>
    <mergeCell ref="Y49:Z49"/>
    <mergeCell ref="AB49:AC49"/>
    <mergeCell ref="AD49:AE49"/>
    <mergeCell ref="AF49:AH49"/>
    <mergeCell ref="AI49:AK49"/>
    <mergeCell ref="AL46:AM46"/>
    <mergeCell ref="AN46:AO46"/>
    <mergeCell ref="AP46:AQ46"/>
    <mergeCell ref="AR46:AS46"/>
    <mergeCell ref="AT46:AU46"/>
    <mergeCell ref="AV46:AX46"/>
    <mergeCell ref="AY46:BA46"/>
    <mergeCell ref="BB46:BC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T47:U47"/>
    <mergeCell ref="V47:X47"/>
    <mergeCell ref="Y47:Z47"/>
    <mergeCell ref="AB47:AC47"/>
    <mergeCell ref="AD47:AE47"/>
    <mergeCell ref="AF47:AH47"/>
    <mergeCell ref="AI47:AK47"/>
    <mergeCell ref="AL47:AM47"/>
    <mergeCell ref="AN47:AO47"/>
    <mergeCell ref="AR47:AS47"/>
    <mergeCell ref="AT47:AU47"/>
    <mergeCell ref="AV47:AX47"/>
    <mergeCell ref="AY47:BA47"/>
    <mergeCell ref="BB47:BC47"/>
    <mergeCell ref="C49:D49"/>
    <mergeCell ref="E49:F49"/>
    <mergeCell ref="G49:H49"/>
    <mergeCell ref="I49:M49"/>
    <mergeCell ref="N49:O49"/>
    <mergeCell ref="P49:Q49"/>
    <mergeCell ref="R49:S49"/>
    <mergeCell ref="AP49:AQ49"/>
    <mergeCell ref="AR49:AS49"/>
    <mergeCell ref="AT49:AU49"/>
    <mergeCell ref="AV49:AX49"/>
    <mergeCell ref="AY49:BA49"/>
    <mergeCell ref="BB49:BC49"/>
    <mergeCell ref="AP47:AQ47"/>
    <mergeCell ref="AP48:AQ48"/>
    <mergeCell ref="AR48:AS48"/>
    <mergeCell ref="AT48:AU48"/>
    <mergeCell ref="AV48:AX48"/>
    <mergeCell ref="AY48:BA48"/>
    <mergeCell ref="BB48:BC48"/>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AL52:AM52"/>
    <mergeCell ref="AN52:AO52"/>
    <mergeCell ref="T52:U52"/>
    <mergeCell ref="V52:X52"/>
    <mergeCell ref="Y52:Z52"/>
    <mergeCell ref="AB52:AC52"/>
    <mergeCell ref="AD52:AE52"/>
    <mergeCell ref="AF52:AH52"/>
    <mergeCell ref="AI52:AK52"/>
    <mergeCell ref="C47:D47"/>
    <mergeCell ref="E47:F47"/>
    <mergeCell ref="G47:H47"/>
    <mergeCell ref="I47:M47"/>
    <mergeCell ref="N47:O47"/>
    <mergeCell ref="P47:Q47"/>
    <mergeCell ref="R47:S47"/>
    <mergeCell ref="C48:D48"/>
    <mergeCell ref="E48:F48"/>
    <mergeCell ref="G48:H48"/>
    <mergeCell ref="I48:M48"/>
    <mergeCell ref="N48:O48"/>
    <mergeCell ref="P48:Q48"/>
    <mergeCell ref="R48:S48"/>
    <mergeCell ref="AL50:AM50"/>
    <mergeCell ref="AN50:AO50"/>
    <mergeCell ref="AP50:AQ50"/>
    <mergeCell ref="AR50:AS50"/>
    <mergeCell ref="AT50:AU50"/>
    <mergeCell ref="AV50:AX50"/>
    <mergeCell ref="AY50:BA50"/>
    <mergeCell ref="BB50:BC50"/>
    <mergeCell ref="T50:U50"/>
    <mergeCell ref="V50:X50"/>
    <mergeCell ref="Y50:Z50"/>
    <mergeCell ref="AB50:AC50"/>
    <mergeCell ref="AD50:AE50"/>
    <mergeCell ref="AF50:AH50"/>
    <mergeCell ref="AI50:AK50"/>
    <mergeCell ref="C50:D50"/>
    <mergeCell ref="E50:F50"/>
    <mergeCell ref="G50:H50"/>
    <mergeCell ref="I50:M50"/>
    <mergeCell ref="N50:O50"/>
    <mergeCell ref="P50:Q50"/>
    <mergeCell ref="R50:S50"/>
    <mergeCell ref="AP51:AQ51"/>
    <mergeCell ref="AP52:AQ52"/>
    <mergeCell ref="AR52:AS52"/>
    <mergeCell ref="AT52:AU52"/>
    <mergeCell ref="AV52:AX52"/>
    <mergeCell ref="AY52:BA52"/>
    <mergeCell ref="BB52:BC52"/>
    <mergeCell ref="AL51:AM51"/>
    <mergeCell ref="AN51:AO51"/>
    <mergeCell ref="AR51:AS51"/>
    <mergeCell ref="AT51:AU51"/>
    <mergeCell ref="AV51:AX51"/>
    <mergeCell ref="AY51:BA51"/>
    <mergeCell ref="BB51:BC51"/>
    <mergeCell ref="C52:D52"/>
    <mergeCell ref="E52:F52"/>
    <mergeCell ref="G52:H52"/>
    <mergeCell ref="I52:M52"/>
    <mergeCell ref="N52:O52"/>
    <mergeCell ref="P52:Q52"/>
    <mergeCell ref="R52:S52"/>
    <mergeCell ref="AL53:AM53"/>
    <mergeCell ref="AN53:AO53"/>
    <mergeCell ref="AP53:AQ53"/>
    <mergeCell ref="AR53:AS53"/>
    <mergeCell ref="AT53:AU53"/>
    <mergeCell ref="AV53:AX53"/>
    <mergeCell ref="AY53:BA53"/>
    <mergeCell ref="BB53:BC53"/>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AL54:AM54"/>
    <mergeCell ref="AN54:AO54"/>
    <mergeCell ref="AP54:AQ54"/>
    <mergeCell ref="AR54:AS54"/>
    <mergeCell ref="AT54:AU54"/>
    <mergeCell ref="AV54:AX54"/>
    <mergeCell ref="AY54:BA54"/>
    <mergeCell ref="BB54:BC54"/>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AL57:AM57"/>
    <mergeCell ref="AN57:AO57"/>
    <mergeCell ref="T57:U57"/>
    <mergeCell ref="V57:X57"/>
    <mergeCell ref="Y57:Z57"/>
    <mergeCell ref="AB57:AC57"/>
    <mergeCell ref="AD57:AE57"/>
    <mergeCell ref="AF57:AH57"/>
    <mergeCell ref="AI57:AK57"/>
    <mergeCell ref="AL58:AM58"/>
    <mergeCell ref="AN58:AO58"/>
    <mergeCell ref="T58:U58"/>
    <mergeCell ref="V58:X58"/>
    <mergeCell ref="Y58:Z58"/>
    <mergeCell ref="AB58:AC58"/>
    <mergeCell ref="AD58:AE58"/>
    <mergeCell ref="AF58:AH58"/>
    <mergeCell ref="AI58:AK58"/>
    <mergeCell ref="AL55:AM55"/>
    <mergeCell ref="AN55:AO55"/>
    <mergeCell ref="AP55:AQ55"/>
    <mergeCell ref="AR55:AS55"/>
    <mergeCell ref="AT55:AU55"/>
    <mergeCell ref="AV55:AX55"/>
    <mergeCell ref="AY55:BA55"/>
    <mergeCell ref="BB55:BC55"/>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T56:U56"/>
    <mergeCell ref="V56:X56"/>
    <mergeCell ref="Y56:Z56"/>
    <mergeCell ref="AB56:AC56"/>
    <mergeCell ref="AD56:AE56"/>
    <mergeCell ref="AF56:AH56"/>
    <mergeCell ref="AI56:AK56"/>
    <mergeCell ref="AL56:AM56"/>
    <mergeCell ref="AN56:AO56"/>
    <mergeCell ref="AR56:AS56"/>
    <mergeCell ref="AT56:AU56"/>
    <mergeCell ref="AV56:AX56"/>
    <mergeCell ref="AY56:BA56"/>
    <mergeCell ref="BB56:BC56"/>
    <mergeCell ref="C58:D58"/>
    <mergeCell ref="E58:F58"/>
    <mergeCell ref="G58:H58"/>
    <mergeCell ref="I58:M58"/>
    <mergeCell ref="N58:O58"/>
    <mergeCell ref="P58:Q58"/>
    <mergeCell ref="R58:S58"/>
    <mergeCell ref="AP58:AQ58"/>
    <mergeCell ref="AR58:AS58"/>
    <mergeCell ref="AT58:AU58"/>
    <mergeCell ref="AV58:AX58"/>
    <mergeCell ref="AY58:BA58"/>
    <mergeCell ref="BB58:BC58"/>
    <mergeCell ref="AP56:AQ56"/>
    <mergeCell ref="AP57:AQ57"/>
    <mergeCell ref="AR57:AS57"/>
    <mergeCell ref="AT57:AU57"/>
    <mergeCell ref="AV57:AX57"/>
    <mergeCell ref="AY57:BA57"/>
    <mergeCell ref="BB57:BC57"/>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AL61:AM61"/>
    <mergeCell ref="AN61:AO61"/>
    <mergeCell ref="T61:U61"/>
    <mergeCell ref="V61:X61"/>
    <mergeCell ref="Y61:Z61"/>
    <mergeCell ref="AB61:AC61"/>
    <mergeCell ref="AD61:AE61"/>
    <mergeCell ref="AF61:AH61"/>
    <mergeCell ref="AI61:AK61"/>
    <mergeCell ref="C56:D56"/>
    <mergeCell ref="E56:F56"/>
    <mergeCell ref="G56:H56"/>
    <mergeCell ref="I56:M56"/>
    <mergeCell ref="N56:O56"/>
    <mergeCell ref="P56:Q56"/>
    <mergeCell ref="R56:S56"/>
    <mergeCell ref="C57:D57"/>
    <mergeCell ref="E57:F57"/>
    <mergeCell ref="G57:H57"/>
    <mergeCell ref="I57:M57"/>
    <mergeCell ref="N57:O57"/>
    <mergeCell ref="P57:Q57"/>
    <mergeCell ref="R57:S57"/>
    <mergeCell ref="AL59:AM59"/>
    <mergeCell ref="AN59:AO59"/>
    <mergeCell ref="AP59:AQ59"/>
    <mergeCell ref="AR59:AS59"/>
    <mergeCell ref="AT59:AU59"/>
    <mergeCell ref="AV59:AX59"/>
    <mergeCell ref="AY59:BA59"/>
    <mergeCell ref="BB59:BC59"/>
    <mergeCell ref="T59:U59"/>
    <mergeCell ref="V59:X59"/>
    <mergeCell ref="Y59:Z59"/>
    <mergeCell ref="AB59:AC59"/>
    <mergeCell ref="AD59:AE59"/>
    <mergeCell ref="AF59:AH59"/>
    <mergeCell ref="AI59:AK59"/>
    <mergeCell ref="C59:D59"/>
    <mergeCell ref="E59:F59"/>
    <mergeCell ref="G59:H59"/>
    <mergeCell ref="I59:M59"/>
    <mergeCell ref="N59:O59"/>
    <mergeCell ref="P59:Q59"/>
    <mergeCell ref="R59:S59"/>
    <mergeCell ref="AP60:AQ60"/>
    <mergeCell ref="AP61:AQ61"/>
    <mergeCell ref="AR61:AS61"/>
    <mergeCell ref="AT61:AU61"/>
    <mergeCell ref="AV61:AX61"/>
    <mergeCell ref="AY61:BA61"/>
    <mergeCell ref="BB61:BC61"/>
    <mergeCell ref="AL60:AM60"/>
    <mergeCell ref="AN60:AO60"/>
    <mergeCell ref="AR60:AS60"/>
    <mergeCell ref="AT60:AU60"/>
    <mergeCell ref="AV60:AX60"/>
    <mergeCell ref="AY60:BA60"/>
    <mergeCell ref="BB60:BC60"/>
    <mergeCell ref="C61:D61"/>
    <mergeCell ref="E61:F61"/>
    <mergeCell ref="G61:H61"/>
    <mergeCell ref="I61:M61"/>
    <mergeCell ref="N61:O61"/>
    <mergeCell ref="P61:Q61"/>
    <mergeCell ref="R61:S61"/>
    <mergeCell ref="AL62:AM62"/>
    <mergeCell ref="AN62:AO62"/>
    <mergeCell ref="AP62:AQ62"/>
    <mergeCell ref="AR62:AS62"/>
    <mergeCell ref="AT62:AU62"/>
    <mergeCell ref="AV62:AX62"/>
    <mergeCell ref="AY62:BA62"/>
    <mergeCell ref="BB62:BC62"/>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AL63:AM63"/>
    <mergeCell ref="AN63:AO63"/>
    <mergeCell ref="AP63:AQ63"/>
    <mergeCell ref="AR63:AS63"/>
    <mergeCell ref="AT63:AU63"/>
    <mergeCell ref="AV63:AX63"/>
    <mergeCell ref="AY63:BA63"/>
    <mergeCell ref="BB63:BC63"/>
    <mergeCell ref="T63:U63"/>
    <mergeCell ref="V63:X63"/>
    <mergeCell ref="Y63:Z63"/>
    <mergeCell ref="AB63:AC63"/>
    <mergeCell ref="AD63:AE63"/>
    <mergeCell ref="AF63:AH63"/>
    <mergeCell ref="AI63:AK63"/>
    <mergeCell ref="C63:D63"/>
    <mergeCell ref="E63:F63"/>
    <mergeCell ref="G63:H63"/>
    <mergeCell ref="I63:M63"/>
    <mergeCell ref="N63:O63"/>
    <mergeCell ref="P63:Q63"/>
    <mergeCell ref="R63:S63"/>
    <mergeCell ref="AL66:AM66"/>
    <mergeCell ref="AN66:AO66"/>
    <mergeCell ref="T66:U66"/>
    <mergeCell ref="V66:X66"/>
    <mergeCell ref="Y66:Z66"/>
    <mergeCell ref="AB66:AC66"/>
    <mergeCell ref="AD66:AE66"/>
    <mergeCell ref="AF66:AH66"/>
    <mergeCell ref="AI66:AK66"/>
    <mergeCell ref="AL67:AM67"/>
    <mergeCell ref="AN67:AO67"/>
    <mergeCell ref="T67:U67"/>
    <mergeCell ref="V67:X67"/>
    <mergeCell ref="Y67:Z67"/>
    <mergeCell ref="AB67:AC67"/>
    <mergeCell ref="AD67:AE67"/>
    <mergeCell ref="AF67:AH67"/>
    <mergeCell ref="AI67:AK67"/>
    <mergeCell ref="AL64:AM64"/>
    <mergeCell ref="AN64:AO64"/>
    <mergeCell ref="AP64:AQ64"/>
    <mergeCell ref="AR64:AS64"/>
    <mergeCell ref="AT64:AU64"/>
    <mergeCell ref="AV64:AX64"/>
    <mergeCell ref="AY64:BA64"/>
    <mergeCell ref="BB64:BC64"/>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T65:U65"/>
    <mergeCell ref="V65:X65"/>
    <mergeCell ref="Y65:Z65"/>
    <mergeCell ref="AB65:AC65"/>
    <mergeCell ref="AD65:AE65"/>
    <mergeCell ref="AF65:AH65"/>
    <mergeCell ref="AI65:AK65"/>
    <mergeCell ref="AL65:AM65"/>
    <mergeCell ref="AN65:AO65"/>
    <mergeCell ref="AR65:AS65"/>
    <mergeCell ref="AT65:AU65"/>
    <mergeCell ref="AV65:AX65"/>
    <mergeCell ref="AY65:BA65"/>
    <mergeCell ref="BB65:BC65"/>
    <mergeCell ref="C67:D67"/>
    <mergeCell ref="E67:F67"/>
    <mergeCell ref="G67:H67"/>
    <mergeCell ref="I67:M67"/>
    <mergeCell ref="N67:O67"/>
    <mergeCell ref="P67:Q67"/>
    <mergeCell ref="R67:S67"/>
    <mergeCell ref="AP67:AQ67"/>
    <mergeCell ref="AR67:AS67"/>
    <mergeCell ref="AT67:AU67"/>
    <mergeCell ref="AV67:AX67"/>
    <mergeCell ref="AY67:BA67"/>
    <mergeCell ref="BB67:BC67"/>
    <mergeCell ref="AP65:AQ65"/>
    <mergeCell ref="AP66:AQ66"/>
    <mergeCell ref="AR66:AS66"/>
    <mergeCell ref="AT66:AU66"/>
    <mergeCell ref="AV66:AX66"/>
    <mergeCell ref="AY66:BA66"/>
    <mergeCell ref="BB66:BC66"/>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AL70:AM70"/>
    <mergeCell ref="AN70:AO70"/>
    <mergeCell ref="T70:U70"/>
    <mergeCell ref="V70:X70"/>
    <mergeCell ref="Y70:Z70"/>
    <mergeCell ref="AB70:AC70"/>
    <mergeCell ref="AD70:AE70"/>
    <mergeCell ref="AF70:AH70"/>
    <mergeCell ref="AI70:AK70"/>
    <mergeCell ref="C65:D65"/>
    <mergeCell ref="E65:F65"/>
    <mergeCell ref="G65:H65"/>
    <mergeCell ref="I65:M65"/>
    <mergeCell ref="N65:O65"/>
    <mergeCell ref="P65:Q65"/>
    <mergeCell ref="R65:S65"/>
    <mergeCell ref="C66:D66"/>
    <mergeCell ref="E66:F66"/>
    <mergeCell ref="G66:H66"/>
    <mergeCell ref="I66:M66"/>
    <mergeCell ref="N66:O66"/>
    <mergeCell ref="P66:Q66"/>
    <mergeCell ref="R66:S66"/>
    <mergeCell ref="AL68:AM68"/>
    <mergeCell ref="AN68:AO68"/>
    <mergeCell ref="AP68:AQ68"/>
    <mergeCell ref="AR68:AS68"/>
    <mergeCell ref="AT68:AU68"/>
    <mergeCell ref="AV68:AX68"/>
    <mergeCell ref="AY68:BA68"/>
    <mergeCell ref="BB68:BC68"/>
    <mergeCell ref="T68:U68"/>
    <mergeCell ref="V68:X68"/>
    <mergeCell ref="Y68:Z68"/>
    <mergeCell ref="AB68:AC68"/>
    <mergeCell ref="AD68:AE68"/>
    <mergeCell ref="AF68:AH68"/>
    <mergeCell ref="AI68:AK68"/>
    <mergeCell ref="C68:D68"/>
    <mergeCell ref="E68:F68"/>
    <mergeCell ref="G68:H68"/>
    <mergeCell ref="I68:M68"/>
    <mergeCell ref="N68:O68"/>
    <mergeCell ref="P68:Q68"/>
    <mergeCell ref="R68:S68"/>
    <mergeCell ref="AP69:AQ69"/>
    <mergeCell ref="AP70:AQ70"/>
    <mergeCell ref="AR70:AS70"/>
    <mergeCell ref="AT70:AU70"/>
    <mergeCell ref="AV70:AX70"/>
    <mergeCell ref="AY70:BA70"/>
    <mergeCell ref="BB70:BC70"/>
    <mergeCell ref="AL69:AM69"/>
    <mergeCell ref="AN69:AO69"/>
    <mergeCell ref="AR69:AS69"/>
    <mergeCell ref="AT69:AU69"/>
    <mergeCell ref="AV69:AX69"/>
    <mergeCell ref="AY69:BA69"/>
    <mergeCell ref="BB69:BC69"/>
    <mergeCell ref="C70:D70"/>
    <mergeCell ref="E70:F70"/>
    <mergeCell ref="G70:H70"/>
    <mergeCell ref="I70:M70"/>
    <mergeCell ref="N70:O70"/>
    <mergeCell ref="P70:Q70"/>
    <mergeCell ref="R70:S70"/>
    <mergeCell ref="AL71:AM71"/>
    <mergeCell ref="AN71:AO71"/>
    <mergeCell ref="AP71:AQ71"/>
    <mergeCell ref="AR71:AS71"/>
    <mergeCell ref="AT71:AU71"/>
    <mergeCell ref="AV71:AX71"/>
    <mergeCell ref="AY71:BA71"/>
    <mergeCell ref="BB71:BC71"/>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AL72:AM72"/>
    <mergeCell ref="AN72:AO72"/>
    <mergeCell ref="AP72:AQ72"/>
    <mergeCell ref="AR72:AS72"/>
    <mergeCell ref="AT72:AU72"/>
    <mergeCell ref="AV72:AX72"/>
    <mergeCell ref="AY72:BA72"/>
    <mergeCell ref="BB72:BC72"/>
    <mergeCell ref="T72:U72"/>
    <mergeCell ref="V72:X72"/>
    <mergeCell ref="Y72:Z72"/>
    <mergeCell ref="AB72:AC72"/>
    <mergeCell ref="AD72:AE72"/>
    <mergeCell ref="AF72:AH72"/>
    <mergeCell ref="AI72:AK72"/>
    <mergeCell ref="C72:D72"/>
    <mergeCell ref="E72:F72"/>
    <mergeCell ref="G72:H72"/>
    <mergeCell ref="I72:M72"/>
    <mergeCell ref="N72:O72"/>
    <mergeCell ref="P72:Q72"/>
    <mergeCell ref="R72:S72"/>
    <mergeCell ref="AL75:AM75"/>
    <mergeCell ref="AN75:AO75"/>
    <mergeCell ref="T75:U75"/>
    <mergeCell ref="V75:X75"/>
    <mergeCell ref="Y75:Z75"/>
    <mergeCell ref="AB75:AC75"/>
    <mergeCell ref="AD75:AE75"/>
    <mergeCell ref="AF75:AH75"/>
    <mergeCell ref="AI75:AK75"/>
    <mergeCell ref="AL76:AM76"/>
    <mergeCell ref="AN76:AO76"/>
    <mergeCell ref="T76:U76"/>
    <mergeCell ref="V76:X76"/>
    <mergeCell ref="Y76:Z76"/>
    <mergeCell ref="AB76:AC76"/>
    <mergeCell ref="AD76:AE76"/>
    <mergeCell ref="AF76:AH76"/>
    <mergeCell ref="AI76:AK76"/>
    <mergeCell ref="AL73:AM73"/>
    <mergeCell ref="AN73:AO73"/>
    <mergeCell ref="AP73:AQ73"/>
    <mergeCell ref="AR73:AS73"/>
    <mergeCell ref="AT73:AU73"/>
    <mergeCell ref="AV73:AX73"/>
    <mergeCell ref="AY73:BA73"/>
    <mergeCell ref="BB73:BC73"/>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T74:U74"/>
    <mergeCell ref="V74:X74"/>
    <mergeCell ref="Y74:Z74"/>
    <mergeCell ref="AB74:AC74"/>
    <mergeCell ref="AD74:AE74"/>
    <mergeCell ref="AF74:AH74"/>
    <mergeCell ref="AI74:AK74"/>
    <mergeCell ref="AL74:AM74"/>
    <mergeCell ref="AN74:AO74"/>
    <mergeCell ref="AR74:AS74"/>
    <mergeCell ref="AT74:AU74"/>
    <mergeCell ref="AV74:AX74"/>
    <mergeCell ref="AY74:BA74"/>
    <mergeCell ref="BB74:BC74"/>
    <mergeCell ref="C76:D76"/>
    <mergeCell ref="E76:F76"/>
    <mergeCell ref="G76:H76"/>
    <mergeCell ref="I76:M76"/>
    <mergeCell ref="N76:O76"/>
    <mergeCell ref="P76:Q76"/>
    <mergeCell ref="R76:S76"/>
    <mergeCell ref="AP76:AQ76"/>
    <mergeCell ref="AR76:AS76"/>
    <mergeCell ref="AT76:AU76"/>
    <mergeCell ref="AV76:AX76"/>
    <mergeCell ref="AY76:BA76"/>
    <mergeCell ref="BB76:BC76"/>
    <mergeCell ref="AP74:AQ74"/>
    <mergeCell ref="AP75:AQ75"/>
    <mergeCell ref="AR75:AS75"/>
    <mergeCell ref="AT75:AU75"/>
    <mergeCell ref="AV75:AX75"/>
    <mergeCell ref="AY75:BA75"/>
    <mergeCell ref="BB75:BC75"/>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AL79:AM79"/>
    <mergeCell ref="AN79:AO79"/>
    <mergeCell ref="T79:U79"/>
    <mergeCell ref="V79:X79"/>
    <mergeCell ref="Y79:Z79"/>
    <mergeCell ref="AB79:AC79"/>
    <mergeCell ref="AD79:AE79"/>
    <mergeCell ref="AF79:AH79"/>
    <mergeCell ref="AI79:AK79"/>
    <mergeCell ref="C74:D74"/>
    <mergeCell ref="E74:F74"/>
    <mergeCell ref="G74:H74"/>
    <mergeCell ref="I74:M74"/>
    <mergeCell ref="N74:O74"/>
    <mergeCell ref="P74:Q74"/>
    <mergeCell ref="R74:S74"/>
    <mergeCell ref="C75:D75"/>
    <mergeCell ref="E75:F75"/>
    <mergeCell ref="G75:H75"/>
    <mergeCell ref="I75:M75"/>
    <mergeCell ref="N75:O75"/>
    <mergeCell ref="P75:Q75"/>
    <mergeCell ref="R75:S75"/>
    <mergeCell ref="AL77:AM77"/>
    <mergeCell ref="AN77:AO77"/>
    <mergeCell ref="AP77:AQ77"/>
    <mergeCell ref="AR77:AS77"/>
    <mergeCell ref="AT77:AU77"/>
    <mergeCell ref="AV77:AX77"/>
    <mergeCell ref="AY77:BA77"/>
    <mergeCell ref="BB77:BC77"/>
    <mergeCell ref="T77:U77"/>
    <mergeCell ref="V77:X77"/>
    <mergeCell ref="Y77:Z77"/>
    <mergeCell ref="AB77:AC77"/>
    <mergeCell ref="AD77:AE77"/>
    <mergeCell ref="AF77:AH77"/>
    <mergeCell ref="AI77:AK77"/>
    <mergeCell ref="C77:D77"/>
    <mergeCell ref="E77:F77"/>
    <mergeCell ref="G77:H77"/>
    <mergeCell ref="I77:M77"/>
    <mergeCell ref="N77:O77"/>
    <mergeCell ref="P77:Q77"/>
    <mergeCell ref="R77:S77"/>
    <mergeCell ref="AP78:AQ78"/>
    <mergeCell ref="AP79:AQ79"/>
    <mergeCell ref="AR79:AS79"/>
    <mergeCell ref="AT79:AU79"/>
    <mergeCell ref="AV79:AX79"/>
    <mergeCell ref="AY79:BA79"/>
    <mergeCell ref="BB79:BC79"/>
    <mergeCell ref="AL78:AM78"/>
    <mergeCell ref="AN78:AO78"/>
    <mergeCell ref="AR78:AS78"/>
    <mergeCell ref="AT78:AU78"/>
    <mergeCell ref="AV78:AX78"/>
    <mergeCell ref="AY78:BA78"/>
    <mergeCell ref="BB78:BC78"/>
    <mergeCell ref="C79:D79"/>
    <mergeCell ref="E79:F79"/>
    <mergeCell ref="G79:H79"/>
    <mergeCell ref="I79:M79"/>
    <mergeCell ref="N79:O79"/>
    <mergeCell ref="P79:Q79"/>
    <mergeCell ref="R79:S79"/>
    <mergeCell ref="AL80:AM80"/>
    <mergeCell ref="AN80:AO80"/>
    <mergeCell ref="AP80:AQ80"/>
    <mergeCell ref="AR80:AS80"/>
    <mergeCell ref="AT80:AU80"/>
    <mergeCell ref="AV80:AX80"/>
    <mergeCell ref="AY80:BA80"/>
    <mergeCell ref="BB80:BC80"/>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AL81:AM81"/>
    <mergeCell ref="AN81:AO81"/>
    <mergeCell ref="AP81:AQ81"/>
    <mergeCell ref="AR81:AS81"/>
    <mergeCell ref="AT81:AU81"/>
    <mergeCell ref="AV81:AX81"/>
    <mergeCell ref="AY81:BA81"/>
    <mergeCell ref="BB81:BC81"/>
    <mergeCell ref="T81:U81"/>
    <mergeCell ref="V81:X81"/>
    <mergeCell ref="Y81:Z81"/>
    <mergeCell ref="AB81:AC81"/>
    <mergeCell ref="AD81:AE81"/>
    <mergeCell ref="AF81:AH81"/>
    <mergeCell ref="AI81:AK81"/>
    <mergeCell ref="C81:D81"/>
    <mergeCell ref="E81:F81"/>
    <mergeCell ref="G81:H81"/>
    <mergeCell ref="I81:M81"/>
    <mergeCell ref="N81:O81"/>
    <mergeCell ref="P81:Q81"/>
    <mergeCell ref="R81:S81"/>
    <mergeCell ref="AL84:AM84"/>
    <mergeCell ref="AN84:AO84"/>
    <mergeCell ref="T84:U84"/>
    <mergeCell ref="V84:X84"/>
    <mergeCell ref="Y84:Z84"/>
    <mergeCell ref="AB84:AC84"/>
    <mergeCell ref="AD84:AE84"/>
    <mergeCell ref="AF84:AH84"/>
    <mergeCell ref="AI84:AK84"/>
    <mergeCell ref="AL85:AM85"/>
    <mergeCell ref="AN85:AO85"/>
    <mergeCell ref="T85:U85"/>
    <mergeCell ref="V85:X85"/>
    <mergeCell ref="Y85:Z85"/>
    <mergeCell ref="AB85:AC85"/>
    <mergeCell ref="AD85:AE85"/>
    <mergeCell ref="AF85:AH85"/>
    <mergeCell ref="AI85:AK85"/>
    <mergeCell ref="AL82:AM82"/>
    <mergeCell ref="AN82:AO82"/>
    <mergeCell ref="AP82:AQ82"/>
    <mergeCell ref="AR82:AS82"/>
    <mergeCell ref="AT82:AU82"/>
    <mergeCell ref="AV82:AX82"/>
    <mergeCell ref="AY82:BA82"/>
    <mergeCell ref="BB82:BC82"/>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T83:U83"/>
    <mergeCell ref="V83:X83"/>
    <mergeCell ref="Y83:Z83"/>
    <mergeCell ref="AB83:AC83"/>
    <mergeCell ref="AD83:AE83"/>
    <mergeCell ref="AF83:AH83"/>
    <mergeCell ref="AI83:AK83"/>
    <mergeCell ref="AL83:AM83"/>
    <mergeCell ref="AN83:AO83"/>
    <mergeCell ref="AR83:AS83"/>
    <mergeCell ref="AT83:AU83"/>
    <mergeCell ref="AV83:AX83"/>
    <mergeCell ref="AY83:BA83"/>
    <mergeCell ref="BB83:BC83"/>
    <mergeCell ref="C85:D85"/>
    <mergeCell ref="E85:F85"/>
    <mergeCell ref="G85:H85"/>
    <mergeCell ref="I85:M85"/>
    <mergeCell ref="N85:O85"/>
    <mergeCell ref="P85:Q85"/>
    <mergeCell ref="R85:S85"/>
    <mergeCell ref="AP85:AQ85"/>
    <mergeCell ref="AR85:AS85"/>
    <mergeCell ref="AT85:AU85"/>
    <mergeCell ref="AV85:AX85"/>
    <mergeCell ref="AY85:BA85"/>
    <mergeCell ref="BB85:BC85"/>
    <mergeCell ref="AP83:AQ83"/>
    <mergeCell ref="AP84:AQ84"/>
    <mergeCell ref="AR84:AS84"/>
    <mergeCell ref="AT84:AU84"/>
    <mergeCell ref="AV84:AX84"/>
    <mergeCell ref="AY84:BA84"/>
    <mergeCell ref="BB84:BC84"/>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AL88:AM88"/>
    <mergeCell ref="AN88:AO88"/>
    <mergeCell ref="T88:U88"/>
    <mergeCell ref="V88:X88"/>
    <mergeCell ref="Y88:Z88"/>
    <mergeCell ref="AB88:AC88"/>
    <mergeCell ref="AD88:AE88"/>
    <mergeCell ref="AF88:AH88"/>
    <mergeCell ref="AI88:AK88"/>
    <mergeCell ref="C83:D83"/>
    <mergeCell ref="E83:F83"/>
    <mergeCell ref="G83:H83"/>
    <mergeCell ref="I83:M83"/>
    <mergeCell ref="N83:O83"/>
    <mergeCell ref="P83:Q83"/>
    <mergeCell ref="R83:S83"/>
    <mergeCell ref="C84:D84"/>
    <mergeCell ref="E84:F84"/>
    <mergeCell ref="G84:H84"/>
    <mergeCell ref="I84:M84"/>
    <mergeCell ref="N84:O84"/>
    <mergeCell ref="P84:Q84"/>
    <mergeCell ref="R84:S84"/>
    <mergeCell ref="AL86:AM86"/>
    <mergeCell ref="AN86:AO86"/>
    <mergeCell ref="AP86:AQ86"/>
    <mergeCell ref="AR86:AS86"/>
    <mergeCell ref="AT86:AU86"/>
    <mergeCell ref="AV86:AX86"/>
    <mergeCell ref="AY86:BA86"/>
    <mergeCell ref="BB86:BC86"/>
    <mergeCell ref="T86:U86"/>
    <mergeCell ref="V86:X86"/>
    <mergeCell ref="Y86:Z86"/>
    <mergeCell ref="AB86:AC86"/>
    <mergeCell ref="AD86:AE86"/>
    <mergeCell ref="AF86:AH86"/>
    <mergeCell ref="AI86:AK86"/>
    <mergeCell ref="C86:D86"/>
    <mergeCell ref="E86:F86"/>
    <mergeCell ref="G86:H86"/>
    <mergeCell ref="I86:M86"/>
    <mergeCell ref="N86:O86"/>
    <mergeCell ref="P86:Q86"/>
    <mergeCell ref="R86:S86"/>
    <mergeCell ref="AP87:AQ87"/>
    <mergeCell ref="AP88:AQ88"/>
    <mergeCell ref="AR88:AS88"/>
    <mergeCell ref="AT88:AU88"/>
    <mergeCell ref="AV88:AX88"/>
    <mergeCell ref="AY88:BA88"/>
    <mergeCell ref="BB88:BC88"/>
    <mergeCell ref="AL87:AM87"/>
    <mergeCell ref="AN87:AO87"/>
    <mergeCell ref="AR87:AS87"/>
    <mergeCell ref="AT87:AU87"/>
    <mergeCell ref="AV87:AX87"/>
    <mergeCell ref="AY87:BA87"/>
    <mergeCell ref="BB87:BC87"/>
    <mergeCell ref="C88:D88"/>
    <mergeCell ref="E88:F88"/>
    <mergeCell ref="G88:H88"/>
    <mergeCell ref="I88:M88"/>
    <mergeCell ref="N88:O88"/>
    <mergeCell ref="P88:Q88"/>
    <mergeCell ref="R88:S88"/>
    <mergeCell ref="AL89:AM89"/>
    <mergeCell ref="AN89:AO89"/>
    <mergeCell ref="AP89:AQ89"/>
    <mergeCell ref="AR89:AS89"/>
    <mergeCell ref="AT89:AU89"/>
    <mergeCell ref="AV89:AX89"/>
    <mergeCell ref="AY89:BA89"/>
    <mergeCell ref="BB89:BC89"/>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AL90:AM90"/>
    <mergeCell ref="AN90:AO90"/>
    <mergeCell ref="AP90:AQ90"/>
    <mergeCell ref="AR90:AS90"/>
    <mergeCell ref="AT90:AU90"/>
    <mergeCell ref="AV90:AX90"/>
    <mergeCell ref="AY90:BA90"/>
    <mergeCell ref="BB90:BC90"/>
    <mergeCell ref="T90:U90"/>
    <mergeCell ref="V90:X90"/>
    <mergeCell ref="Y90:Z90"/>
    <mergeCell ref="AB90:AC90"/>
    <mergeCell ref="AD90:AE90"/>
    <mergeCell ref="AF90:AH90"/>
    <mergeCell ref="AI90:AK90"/>
    <mergeCell ref="C90:D90"/>
    <mergeCell ref="E90:F90"/>
    <mergeCell ref="G90:H90"/>
    <mergeCell ref="I90:M90"/>
    <mergeCell ref="N90:O90"/>
    <mergeCell ref="P90:Q90"/>
    <mergeCell ref="R90:S90"/>
    <mergeCell ref="AL93:AM93"/>
    <mergeCell ref="AN93:AO93"/>
    <mergeCell ref="T93:U93"/>
    <mergeCell ref="V93:X93"/>
    <mergeCell ref="Y93:Z93"/>
    <mergeCell ref="AB93:AC93"/>
    <mergeCell ref="AD93:AE93"/>
    <mergeCell ref="AF93:AH93"/>
    <mergeCell ref="AI93:AK93"/>
    <mergeCell ref="AL94:AM94"/>
    <mergeCell ref="AN94:AO94"/>
    <mergeCell ref="T94:U94"/>
    <mergeCell ref="V94:X94"/>
    <mergeCell ref="Y94:Z94"/>
    <mergeCell ref="AB94:AC94"/>
    <mergeCell ref="AD94:AE94"/>
    <mergeCell ref="AF94:AH94"/>
    <mergeCell ref="AI94:AK94"/>
    <mergeCell ref="AL91:AM91"/>
    <mergeCell ref="AN91:AO91"/>
    <mergeCell ref="AP91:AQ91"/>
    <mergeCell ref="AR91:AS91"/>
    <mergeCell ref="AT91:AU91"/>
    <mergeCell ref="AV91:AX91"/>
    <mergeCell ref="AY91:BA91"/>
    <mergeCell ref="BB91:BC91"/>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T92:U92"/>
    <mergeCell ref="V92:X92"/>
    <mergeCell ref="Y92:Z92"/>
    <mergeCell ref="AB92:AC92"/>
    <mergeCell ref="AD92:AE92"/>
    <mergeCell ref="AF92:AH92"/>
    <mergeCell ref="AI92:AK92"/>
    <mergeCell ref="AL92:AM92"/>
    <mergeCell ref="AN92:AO92"/>
    <mergeCell ref="AR92:AS92"/>
    <mergeCell ref="AT92:AU92"/>
    <mergeCell ref="AV92:AX92"/>
    <mergeCell ref="AY92:BA92"/>
    <mergeCell ref="BB92:BC92"/>
    <mergeCell ref="C94:D94"/>
    <mergeCell ref="E94:F94"/>
    <mergeCell ref="G94:H94"/>
    <mergeCell ref="I94:M94"/>
    <mergeCell ref="N94:O94"/>
    <mergeCell ref="P94:Q94"/>
    <mergeCell ref="R94:S94"/>
    <mergeCell ref="AP94:AQ94"/>
    <mergeCell ref="AR94:AS94"/>
    <mergeCell ref="AT94:AU94"/>
    <mergeCell ref="AV94:AX94"/>
    <mergeCell ref="AY94:BA94"/>
    <mergeCell ref="BB94:BC94"/>
    <mergeCell ref="AP92:AQ92"/>
    <mergeCell ref="AP93:AQ93"/>
    <mergeCell ref="AR93:AS93"/>
    <mergeCell ref="AT93:AU93"/>
    <mergeCell ref="AV93:AX93"/>
    <mergeCell ref="AY93:BA93"/>
    <mergeCell ref="BB93:BC93"/>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AL97:AM97"/>
    <mergeCell ref="AN97:AO97"/>
    <mergeCell ref="T97:U97"/>
    <mergeCell ref="V97:X97"/>
    <mergeCell ref="Y97:Z97"/>
    <mergeCell ref="AB97:AC97"/>
    <mergeCell ref="AD97:AE97"/>
    <mergeCell ref="AF97:AH97"/>
    <mergeCell ref="AI97:AK97"/>
    <mergeCell ref="C92:D92"/>
    <mergeCell ref="E92:F92"/>
    <mergeCell ref="G92:H92"/>
    <mergeCell ref="I92:M92"/>
    <mergeCell ref="N92:O92"/>
    <mergeCell ref="P92:Q92"/>
    <mergeCell ref="R92:S92"/>
    <mergeCell ref="C93:D93"/>
    <mergeCell ref="E93:F93"/>
    <mergeCell ref="G93:H93"/>
    <mergeCell ref="I93:M93"/>
    <mergeCell ref="N93:O93"/>
    <mergeCell ref="P93:Q93"/>
    <mergeCell ref="R93:S93"/>
    <mergeCell ref="AL95:AM95"/>
    <mergeCell ref="AN95:AO95"/>
    <mergeCell ref="AP95:AQ95"/>
    <mergeCell ref="AR95:AS95"/>
    <mergeCell ref="AT95:AU95"/>
    <mergeCell ref="AV95:AX95"/>
    <mergeCell ref="AY95:BA95"/>
    <mergeCell ref="BB95:BC95"/>
    <mergeCell ref="T95:U95"/>
    <mergeCell ref="V95:X95"/>
    <mergeCell ref="Y95:Z95"/>
    <mergeCell ref="AB95:AC95"/>
    <mergeCell ref="AD95:AE95"/>
    <mergeCell ref="AF95:AH95"/>
    <mergeCell ref="AI95:AK95"/>
    <mergeCell ref="C95:D95"/>
    <mergeCell ref="E95:F95"/>
    <mergeCell ref="G95:H95"/>
    <mergeCell ref="I95:M95"/>
    <mergeCell ref="N95:O95"/>
    <mergeCell ref="P95:Q95"/>
    <mergeCell ref="R95:S95"/>
    <mergeCell ref="AP96:AQ96"/>
    <mergeCell ref="AP97:AQ97"/>
    <mergeCell ref="AR97:AS97"/>
    <mergeCell ref="AT97:AU97"/>
    <mergeCell ref="AV97:AX97"/>
    <mergeCell ref="AY97:BA97"/>
    <mergeCell ref="BB97:BC97"/>
    <mergeCell ref="AL96:AM96"/>
    <mergeCell ref="AN96:AO96"/>
    <mergeCell ref="AR96:AS96"/>
    <mergeCell ref="AT96:AU96"/>
    <mergeCell ref="AV96:AX96"/>
    <mergeCell ref="AY96:BA96"/>
    <mergeCell ref="BB96:BC96"/>
    <mergeCell ref="C97:D97"/>
    <mergeCell ref="E97:F97"/>
    <mergeCell ref="G97:H97"/>
    <mergeCell ref="I97:M97"/>
    <mergeCell ref="N97:O97"/>
    <mergeCell ref="P97:Q97"/>
    <mergeCell ref="R97:S97"/>
    <mergeCell ref="AL98:AM98"/>
    <mergeCell ref="AN98:AO98"/>
    <mergeCell ref="AP98:AQ98"/>
    <mergeCell ref="AR98:AS98"/>
    <mergeCell ref="AT98:AU98"/>
    <mergeCell ref="AV98:AX98"/>
    <mergeCell ref="AY98:BA98"/>
    <mergeCell ref="BB98:BC98"/>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AL99:AM99"/>
    <mergeCell ref="AN99:AO99"/>
    <mergeCell ref="AP99:AQ99"/>
    <mergeCell ref="AR99:AS99"/>
    <mergeCell ref="AT99:AU99"/>
    <mergeCell ref="AV99:AX99"/>
    <mergeCell ref="AY99:BA99"/>
    <mergeCell ref="BB99:BC99"/>
    <mergeCell ref="T99:U99"/>
    <mergeCell ref="V99:X99"/>
    <mergeCell ref="Y99:Z99"/>
    <mergeCell ref="AB99:AC99"/>
    <mergeCell ref="AD99:AE99"/>
    <mergeCell ref="AF99:AH99"/>
    <mergeCell ref="AI99:AK99"/>
    <mergeCell ref="C99:D99"/>
    <mergeCell ref="E99:F99"/>
    <mergeCell ref="G99:H99"/>
    <mergeCell ref="I99:M99"/>
    <mergeCell ref="N99:O99"/>
    <mergeCell ref="P99:Q99"/>
    <mergeCell ref="R99:S99"/>
    <mergeCell ref="AL102:AM102"/>
    <mergeCell ref="AN102:AO102"/>
    <mergeCell ref="T102:U102"/>
    <mergeCell ref="V102:X102"/>
    <mergeCell ref="Y102:Z102"/>
    <mergeCell ref="AB102:AC102"/>
    <mergeCell ref="AD102:AE102"/>
    <mergeCell ref="AF102:AH102"/>
    <mergeCell ref="AI102:AK102"/>
    <mergeCell ref="AL103:AM103"/>
    <mergeCell ref="AN103:AO103"/>
    <mergeCell ref="T103:U103"/>
    <mergeCell ref="V103:X103"/>
    <mergeCell ref="Y103:Z103"/>
    <mergeCell ref="AB103:AC103"/>
    <mergeCell ref="AD103:AE103"/>
    <mergeCell ref="AF103:AH103"/>
    <mergeCell ref="AI103:AK103"/>
    <mergeCell ref="AL100:AM100"/>
    <mergeCell ref="AN100:AO100"/>
    <mergeCell ref="AP100:AQ100"/>
    <mergeCell ref="AR100:AS100"/>
    <mergeCell ref="AT100:AU100"/>
    <mergeCell ref="AV100:AX100"/>
    <mergeCell ref="AY100:BA100"/>
    <mergeCell ref="BB100:BC100"/>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T101:U101"/>
    <mergeCell ref="V101:X101"/>
    <mergeCell ref="Y101:Z101"/>
    <mergeCell ref="AB101:AC101"/>
    <mergeCell ref="AD101:AE101"/>
    <mergeCell ref="AF101:AH101"/>
    <mergeCell ref="AI101:AK101"/>
    <mergeCell ref="AL101:AM101"/>
    <mergeCell ref="AN101:AO101"/>
    <mergeCell ref="AR101:AS101"/>
    <mergeCell ref="AT101:AU101"/>
    <mergeCell ref="AV101:AX101"/>
    <mergeCell ref="AY101:BA101"/>
    <mergeCell ref="BB101:BC101"/>
    <mergeCell ref="C103:D103"/>
    <mergeCell ref="E103:F103"/>
    <mergeCell ref="G103:H103"/>
    <mergeCell ref="I103:M103"/>
    <mergeCell ref="N103:O103"/>
    <mergeCell ref="P103:Q103"/>
    <mergeCell ref="R103:S103"/>
    <mergeCell ref="AP103:AQ103"/>
    <mergeCell ref="AR103:AS103"/>
    <mergeCell ref="AT103:AU103"/>
    <mergeCell ref="AV103:AX103"/>
    <mergeCell ref="AY103:BA103"/>
    <mergeCell ref="BB103:BC103"/>
    <mergeCell ref="AP101:AQ101"/>
    <mergeCell ref="AP102:AQ102"/>
    <mergeCell ref="AR102:AS102"/>
    <mergeCell ref="AT102:AU102"/>
    <mergeCell ref="AV102:AX102"/>
    <mergeCell ref="AY102:BA102"/>
    <mergeCell ref="BB102:BC102"/>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AL106:AM106"/>
    <mergeCell ref="AN106:AO106"/>
    <mergeCell ref="T106:U106"/>
    <mergeCell ref="V106:X106"/>
    <mergeCell ref="Y106:Z106"/>
    <mergeCell ref="AB106:AC106"/>
    <mergeCell ref="AD106:AE106"/>
    <mergeCell ref="AF106:AH106"/>
    <mergeCell ref="AI106:AK106"/>
    <mergeCell ref="C101:D101"/>
    <mergeCell ref="E101:F101"/>
    <mergeCell ref="G101:H101"/>
    <mergeCell ref="I101:M101"/>
    <mergeCell ref="N101:O101"/>
    <mergeCell ref="P101:Q101"/>
    <mergeCell ref="R101:S101"/>
    <mergeCell ref="C102:D102"/>
    <mergeCell ref="E102:F102"/>
    <mergeCell ref="G102:H102"/>
    <mergeCell ref="I102:M102"/>
    <mergeCell ref="N102:O102"/>
    <mergeCell ref="P102:Q102"/>
    <mergeCell ref="R102:S102"/>
    <mergeCell ref="AL104:AM104"/>
    <mergeCell ref="AN104:AO104"/>
    <mergeCell ref="AP104:AQ104"/>
    <mergeCell ref="AR104:AS104"/>
    <mergeCell ref="AT104:AU104"/>
    <mergeCell ref="AV104:AX104"/>
    <mergeCell ref="AY104:BA104"/>
    <mergeCell ref="BB104:BC104"/>
    <mergeCell ref="T104:U104"/>
    <mergeCell ref="V104:X104"/>
    <mergeCell ref="Y104:Z104"/>
    <mergeCell ref="AB104:AC104"/>
    <mergeCell ref="AD104:AE104"/>
    <mergeCell ref="AF104:AH104"/>
    <mergeCell ref="AI104:AK104"/>
    <mergeCell ref="C104:D104"/>
    <mergeCell ref="E104:F104"/>
    <mergeCell ref="G104:H104"/>
    <mergeCell ref="I104:M104"/>
    <mergeCell ref="N104:O104"/>
    <mergeCell ref="P104:Q104"/>
    <mergeCell ref="R104:S104"/>
    <mergeCell ref="AP105:AQ105"/>
    <mergeCell ref="AP106:AQ106"/>
    <mergeCell ref="AR106:AS106"/>
    <mergeCell ref="AT106:AU106"/>
    <mergeCell ref="AV106:AX106"/>
    <mergeCell ref="AY106:BA106"/>
    <mergeCell ref="BB106:BC106"/>
    <mergeCell ref="AL105:AM105"/>
    <mergeCell ref="AN105:AO105"/>
    <mergeCell ref="AR105:AS105"/>
    <mergeCell ref="AT105:AU105"/>
    <mergeCell ref="AV105:AX105"/>
    <mergeCell ref="AY105:BA105"/>
    <mergeCell ref="BB105:BC105"/>
    <mergeCell ref="C106:D106"/>
    <mergeCell ref="E106:F106"/>
    <mergeCell ref="G106:H106"/>
    <mergeCell ref="I106:M106"/>
    <mergeCell ref="N106:O106"/>
    <mergeCell ref="P106:Q106"/>
    <mergeCell ref="R106:S106"/>
    <mergeCell ref="AL107:AM107"/>
    <mergeCell ref="AN107:AO107"/>
    <mergeCell ref="AP107:AQ107"/>
    <mergeCell ref="AR107:AS107"/>
    <mergeCell ref="AT107:AU107"/>
    <mergeCell ref="AV107:AX107"/>
    <mergeCell ref="AY107:BA107"/>
    <mergeCell ref="BB107:BC107"/>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AL108:AM108"/>
    <mergeCell ref="AN108:AO108"/>
    <mergeCell ref="AP108:AQ108"/>
    <mergeCell ref="AR108:AS108"/>
    <mergeCell ref="AT108:AU108"/>
    <mergeCell ref="AV108:AX108"/>
    <mergeCell ref="AY108:BA108"/>
    <mergeCell ref="BB108:BC108"/>
    <mergeCell ref="T108:U108"/>
    <mergeCell ref="V108:X108"/>
    <mergeCell ref="Y108:Z108"/>
    <mergeCell ref="AB108:AC108"/>
    <mergeCell ref="AD108:AE108"/>
    <mergeCell ref="AF108:AH108"/>
    <mergeCell ref="AI108:AK108"/>
    <mergeCell ref="C108:D108"/>
    <mergeCell ref="E108:F108"/>
    <mergeCell ref="G108:H108"/>
    <mergeCell ref="I108:M108"/>
    <mergeCell ref="N108:O108"/>
    <mergeCell ref="P108:Q108"/>
    <mergeCell ref="R108:S108"/>
    <mergeCell ref="AL111:AM111"/>
    <mergeCell ref="AN111:AO111"/>
    <mergeCell ref="T111:U111"/>
    <mergeCell ref="V111:X111"/>
    <mergeCell ref="Y111:Z111"/>
    <mergeCell ref="AB111:AC111"/>
    <mergeCell ref="AD111:AE111"/>
    <mergeCell ref="AF111:AH111"/>
    <mergeCell ref="AI111:AK111"/>
    <mergeCell ref="AL112:AM112"/>
    <mergeCell ref="AN112:AO112"/>
    <mergeCell ref="T112:U112"/>
    <mergeCell ref="V112:X112"/>
    <mergeCell ref="Y112:Z112"/>
    <mergeCell ref="AB112:AC112"/>
    <mergeCell ref="AD112:AE112"/>
    <mergeCell ref="AF112:AH112"/>
    <mergeCell ref="AI112:AK112"/>
    <mergeCell ref="AL109:AM109"/>
    <mergeCell ref="AN109:AO109"/>
    <mergeCell ref="AP109:AQ109"/>
    <mergeCell ref="AR109:AS109"/>
    <mergeCell ref="AT109:AU109"/>
    <mergeCell ref="AV109:AX109"/>
    <mergeCell ref="AY109:BA109"/>
    <mergeCell ref="BB109:BC109"/>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T110:U110"/>
    <mergeCell ref="V110:X110"/>
    <mergeCell ref="Y110:Z110"/>
    <mergeCell ref="AB110:AC110"/>
    <mergeCell ref="AD110:AE110"/>
    <mergeCell ref="AF110:AH110"/>
    <mergeCell ref="AI110:AK110"/>
    <mergeCell ref="AL110:AM110"/>
    <mergeCell ref="AN110:AO110"/>
    <mergeCell ref="AR110:AS110"/>
    <mergeCell ref="AT110:AU110"/>
    <mergeCell ref="AV110:AX110"/>
    <mergeCell ref="AY110:BA110"/>
    <mergeCell ref="BB110:BC110"/>
    <mergeCell ref="C112:D112"/>
    <mergeCell ref="E112:F112"/>
    <mergeCell ref="G112:H112"/>
    <mergeCell ref="I112:M112"/>
    <mergeCell ref="N112:O112"/>
    <mergeCell ref="P112:Q112"/>
    <mergeCell ref="R112:S112"/>
    <mergeCell ref="AP112:AQ112"/>
    <mergeCell ref="AR112:AS112"/>
    <mergeCell ref="AT112:AU112"/>
    <mergeCell ref="AV112:AX112"/>
    <mergeCell ref="AY112:BA112"/>
    <mergeCell ref="BB112:BC112"/>
    <mergeCell ref="AP110:AQ110"/>
    <mergeCell ref="AP111:AQ111"/>
    <mergeCell ref="AR111:AS111"/>
    <mergeCell ref="AT111:AU111"/>
    <mergeCell ref="AV111:AX111"/>
    <mergeCell ref="AY111:BA111"/>
    <mergeCell ref="BB111:BC111"/>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AL115:AM115"/>
    <mergeCell ref="AN115:AO115"/>
    <mergeCell ref="T115:U115"/>
    <mergeCell ref="V115:X115"/>
    <mergeCell ref="Y115:Z115"/>
    <mergeCell ref="AB115:AC115"/>
    <mergeCell ref="AD115:AE115"/>
    <mergeCell ref="AF115:AH115"/>
    <mergeCell ref="AI115:AK115"/>
    <mergeCell ref="C110:D110"/>
    <mergeCell ref="E110:F110"/>
    <mergeCell ref="G110:H110"/>
    <mergeCell ref="I110:M110"/>
    <mergeCell ref="N110:O110"/>
    <mergeCell ref="P110:Q110"/>
    <mergeCell ref="R110:S110"/>
    <mergeCell ref="C111:D111"/>
    <mergeCell ref="E111:F111"/>
    <mergeCell ref="G111:H111"/>
    <mergeCell ref="I111:M111"/>
    <mergeCell ref="N111:O111"/>
    <mergeCell ref="P111:Q111"/>
    <mergeCell ref="R111:S111"/>
    <mergeCell ref="AL113:AM113"/>
    <mergeCell ref="AN113:AO113"/>
    <mergeCell ref="AP113:AQ113"/>
    <mergeCell ref="AR113:AS113"/>
    <mergeCell ref="AT113:AU113"/>
    <mergeCell ref="AV113:AX113"/>
    <mergeCell ref="AY113:BA113"/>
    <mergeCell ref="BB113:BC113"/>
    <mergeCell ref="T113:U113"/>
    <mergeCell ref="V113:X113"/>
    <mergeCell ref="Y113:Z113"/>
    <mergeCell ref="AB113:AC113"/>
    <mergeCell ref="AD113:AE113"/>
    <mergeCell ref="AF113:AH113"/>
    <mergeCell ref="AI113:AK113"/>
    <mergeCell ref="C113:D113"/>
    <mergeCell ref="E113:F113"/>
    <mergeCell ref="G113:H113"/>
    <mergeCell ref="I113:M113"/>
    <mergeCell ref="N113:O113"/>
    <mergeCell ref="P113:Q113"/>
    <mergeCell ref="R113:S113"/>
    <mergeCell ref="AP114:AQ114"/>
    <mergeCell ref="AP115:AQ115"/>
    <mergeCell ref="AR115:AS115"/>
    <mergeCell ref="AT115:AU115"/>
    <mergeCell ref="AV115:AX115"/>
    <mergeCell ref="AY115:BA115"/>
    <mergeCell ref="BB115:BC115"/>
    <mergeCell ref="AL114:AM114"/>
    <mergeCell ref="AN114:AO114"/>
    <mergeCell ref="AR114:AS114"/>
    <mergeCell ref="AT114:AU114"/>
    <mergeCell ref="AV114:AX114"/>
    <mergeCell ref="AY114:BA114"/>
    <mergeCell ref="BB114:BC114"/>
    <mergeCell ref="C115:D115"/>
    <mergeCell ref="E115:F115"/>
    <mergeCell ref="G115:H115"/>
    <mergeCell ref="I115:M115"/>
    <mergeCell ref="N115:O115"/>
    <mergeCell ref="P115:Q115"/>
    <mergeCell ref="R115:S115"/>
    <mergeCell ref="AL116:AM116"/>
    <mergeCell ref="AN116:AO116"/>
    <mergeCell ref="AP116:AQ116"/>
    <mergeCell ref="AR116:AS116"/>
    <mergeCell ref="AT116:AU116"/>
    <mergeCell ref="AV116:AX116"/>
    <mergeCell ref="AY116:BA116"/>
    <mergeCell ref="BB116:BC116"/>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AL117:AM117"/>
    <mergeCell ref="AN117:AO117"/>
    <mergeCell ref="AP117:AQ117"/>
    <mergeCell ref="AR117:AS117"/>
    <mergeCell ref="AT117:AU117"/>
    <mergeCell ref="AV117:AX117"/>
    <mergeCell ref="AY117:BA117"/>
    <mergeCell ref="BB117:BC117"/>
    <mergeCell ref="T117:U117"/>
    <mergeCell ref="V117:X117"/>
    <mergeCell ref="Y117:Z117"/>
    <mergeCell ref="AB117:AC117"/>
    <mergeCell ref="AD117:AE117"/>
    <mergeCell ref="AF117:AH117"/>
    <mergeCell ref="AI117:AK117"/>
    <mergeCell ref="C117:D117"/>
    <mergeCell ref="E117:F117"/>
    <mergeCell ref="G117:H117"/>
    <mergeCell ref="I117:M117"/>
    <mergeCell ref="N117:O117"/>
    <mergeCell ref="P117:Q117"/>
    <mergeCell ref="R117:S117"/>
    <mergeCell ref="AL120:AM120"/>
    <mergeCell ref="AN120:AO120"/>
    <mergeCell ref="T120:U120"/>
    <mergeCell ref="V120:X120"/>
    <mergeCell ref="Y120:Z120"/>
    <mergeCell ref="AB120:AC120"/>
    <mergeCell ref="AD120:AE120"/>
    <mergeCell ref="AF120:AH120"/>
    <mergeCell ref="AI120:AK120"/>
    <mergeCell ref="AL121:AM121"/>
    <mergeCell ref="AN121:AO121"/>
    <mergeCell ref="T121:U121"/>
    <mergeCell ref="V121:X121"/>
    <mergeCell ref="Y121:Z121"/>
    <mergeCell ref="AB121:AC121"/>
    <mergeCell ref="AD121:AE121"/>
    <mergeCell ref="AF121:AH121"/>
    <mergeCell ref="AI121:AK121"/>
    <mergeCell ref="AL118:AM118"/>
    <mergeCell ref="AN118:AO118"/>
    <mergeCell ref="AP118:AQ118"/>
    <mergeCell ref="AR118:AS118"/>
    <mergeCell ref="AT118:AU118"/>
    <mergeCell ref="AV118:AX118"/>
    <mergeCell ref="AY118:BA118"/>
    <mergeCell ref="BB118:BC118"/>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T119:U119"/>
    <mergeCell ref="V119:X119"/>
    <mergeCell ref="Y119:Z119"/>
    <mergeCell ref="AB119:AC119"/>
    <mergeCell ref="AD119:AE119"/>
    <mergeCell ref="AF119:AH119"/>
    <mergeCell ref="AI119:AK119"/>
    <mergeCell ref="AL119:AM119"/>
    <mergeCell ref="AN119:AO119"/>
    <mergeCell ref="AR119:AS119"/>
    <mergeCell ref="AT119:AU119"/>
    <mergeCell ref="AV119:AX119"/>
    <mergeCell ref="AY119:BA119"/>
    <mergeCell ref="BB119:BC119"/>
    <mergeCell ref="C121:D121"/>
    <mergeCell ref="E121:F121"/>
    <mergeCell ref="G121:H121"/>
    <mergeCell ref="I121:M121"/>
    <mergeCell ref="N121:O121"/>
    <mergeCell ref="P121:Q121"/>
    <mergeCell ref="R121:S121"/>
    <mergeCell ref="AP121:AQ121"/>
    <mergeCell ref="AR121:AS121"/>
    <mergeCell ref="AT121:AU121"/>
    <mergeCell ref="AV121:AX121"/>
    <mergeCell ref="AY121:BA121"/>
    <mergeCell ref="BB121:BC121"/>
    <mergeCell ref="AP119:AQ119"/>
    <mergeCell ref="AP120:AQ120"/>
    <mergeCell ref="AR120:AS120"/>
    <mergeCell ref="AT120:AU120"/>
    <mergeCell ref="AV120:AX120"/>
    <mergeCell ref="AY120:BA120"/>
    <mergeCell ref="BB120:BC120"/>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AL124:AM124"/>
    <mergeCell ref="AN124:AO124"/>
    <mergeCell ref="T124:U124"/>
    <mergeCell ref="V124:X124"/>
    <mergeCell ref="Y124:Z124"/>
    <mergeCell ref="AB124:AC124"/>
    <mergeCell ref="AD124:AE124"/>
    <mergeCell ref="AF124:AH124"/>
    <mergeCell ref="AI124:AK124"/>
    <mergeCell ref="C119:D119"/>
    <mergeCell ref="E119:F119"/>
    <mergeCell ref="G119:H119"/>
    <mergeCell ref="I119:M119"/>
    <mergeCell ref="N119:O119"/>
    <mergeCell ref="P119:Q119"/>
    <mergeCell ref="R119:S119"/>
    <mergeCell ref="C120:D120"/>
    <mergeCell ref="E120:F120"/>
    <mergeCell ref="G120:H120"/>
    <mergeCell ref="I120:M120"/>
    <mergeCell ref="N120:O120"/>
    <mergeCell ref="P120:Q120"/>
    <mergeCell ref="R120:S120"/>
    <mergeCell ref="AL122:AM122"/>
    <mergeCell ref="AN122:AO122"/>
    <mergeCell ref="AP122:AQ122"/>
    <mergeCell ref="AR122:AS122"/>
    <mergeCell ref="AT122:AU122"/>
    <mergeCell ref="AV122:AX122"/>
    <mergeCell ref="AY122:BA122"/>
    <mergeCell ref="BB122:BC122"/>
    <mergeCell ref="T122:U122"/>
    <mergeCell ref="V122:X122"/>
    <mergeCell ref="Y122:Z122"/>
    <mergeCell ref="AB122:AC122"/>
    <mergeCell ref="AD122:AE122"/>
    <mergeCell ref="AF122:AH122"/>
    <mergeCell ref="AI122:AK122"/>
    <mergeCell ref="C122:D122"/>
    <mergeCell ref="E122:F122"/>
    <mergeCell ref="G122:H122"/>
    <mergeCell ref="I122:M122"/>
    <mergeCell ref="N122:O122"/>
    <mergeCell ref="P122:Q122"/>
    <mergeCell ref="R122:S122"/>
    <mergeCell ref="AP123:AQ123"/>
    <mergeCell ref="AP124:AQ124"/>
    <mergeCell ref="AR124:AS124"/>
    <mergeCell ref="AT124:AU124"/>
    <mergeCell ref="AV124:AX124"/>
    <mergeCell ref="AY124:BA124"/>
    <mergeCell ref="BB124:BC124"/>
    <mergeCell ref="AL123:AM123"/>
    <mergeCell ref="AN123:AO123"/>
    <mergeCell ref="AR123:AS123"/>
    <mergeCell ref="AT123:AU123"/>
    <mergeCell ref="AV123:AX123"/>
    <mergeCell ref="AY123:BA123"/>
    <mergeCell ref="BB123:BC123"/>
    <mergeCell ref="C124:D124"/>
    <mergeCell ref="E124:F124"/>
    <mergeCell ref="G124:H124"/>
    <mergeCell ref="I124:M124"/>
    <mergeCell ref="N124:O124"/>
    <mergeCell ref="P124:Q124"/>
    <mergeCell ref="R124:S124"/>
    <mergeCell ref="AL125:AM125"/>
    <mergeCell ref="AN125:AO125"/>
    <mergeCell ref="AP125:AQ125"/>
    <mergeCell ref="AR125:AS125"/>
    <mergeCell ref="AT125:AU125"/>
    <mergeCell ref="AV125:AX125"/>
    <mergeCell ref="AY125:BA125"/>
    <mergeCell ref="BB125:BC125"/>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AL126:AM126"/>
    <mergeCell ref="AN126:AO126"/>
    <mergeCell ref="AP126:AQ126"/>
    <mergeCell ref="AR126:AS126"/>
    <mergeCell ref="AT126:AU126"/>
    <mergeCell ref="AV126:AX126"/>
    <mergeCell ref="AY126:BA126"/>
    <mergeCell ref="BB126:BC126"/>
    <mergeCell ref="T126:U126"/>
    <mergeCell ref="V126:X126"/>
    <mergeCell ref="Y126:Z126"/>
    <mergeCell ref="AB126:AC126"/>
    <mergeCell ref="AD126:AE126"/>
    <mergeCell ref="AF126:AH126"/>
    <mergeCell ref="AI126:AK126"/>
    <mergeCell ref="C126:D126"/>
    <mergeCell ref="E126:F126"/>
    <mergeCell ref="G126:H126"/>
    <mergeCell ref="I126:M126"/>
    <mergeCell ref="N126:O126"/>
    <mergeCell ref="P126:Q126"/>
    <mergeCell ref="R126:S126"/>
    <mergeCell ref="AL129:AM129"/>
    <mergeCell ref="AN129:AO129"/>
    <mergeCell ref="T129:U129"/>
    <mergeCell ref="V129:X129"/>
    <mergeCell ref="Y129:Z129"/>
    <mergeCell ref="AB129:AC129"/>
    <mergeCell ref="AD129:AE129"/>
    <mergeCell ref="AF129:AH129"/>
    <mergeCell ref="AI129:AK129"/>
    <mergeCell ref="AL130:AM130"/>
    <mergeCell ref="AN130:AO130"/>
    <mergeCell ref="T130:U130"/>
    <mergeCell ref="V130:X130"/>
    <mergeCell ref="Y130:Z130"/>
    <mergeCell ref="AB130:AC130"/>
    <mergeCell ref="AD130:AE130"/>
    <mergeCell ref="AF130:AH130"/>
    <mergeCell ref="AI130:AK130"/>
    <mergeCell ref="AL127:AM127"/>
    <mergeCell ref="AN127:AO127"/>
    <mergeCell ref="AP127:AQ127"/>
    <mergeCell ref="AR127:AS127"/>
    <mergeCell ref="AT127:AU127"/>
    <mergeCell ref="AV127:AX127"/>
    <mergeCell ref="AY127:BA127"/>
    <mergeCell ref="BB127:BC127"/>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T128:U128"/>
    <mergeCell ref="V128:X128"/>
    <mergeCell ref="Y128:Z128"/>
    <mergeCell ref="AB128:AC128"/>
    <mergeCell ref="AD128:AE128"/>
    <mergeCell ref="AF128:AH128"/>
    <mergeCell ref="AI128:AK128"/>
    <mergeCell ref="AL128:AM128"/>
    <mergeCell ref="AN128:AO128"/>
    <mergeCell ref="AR128:AS128"/>
    <mergeCell ref="AT128:AU128"/>
    <mergeCell ref="AV128:AX128"/>
    <mergeCell ref="AY128:BA128"/>
    <mergeCell ref="BB128:BC128"/>
    <mergeCell ref="C130:D130"/>
    <mergeCell ref="E130:F130"/>
    <mergeCell ref="G130:H130"/>
    <mergeCell ref="I130:M130"/>
    <mergeCell ref="N130:O130"/>
    <mergeCell ref="P130:Q130"/>
    <mergeCell ref="R130:S130"/>
    <mergeCell ref="AP130:AQ130"/>
    <mergeCell ref="AR130:AS130"/>
    <mergeCell ref="AT130:AU130"/>
    <mergeCell ref="AV130:AX130"/>
    <mergeCell ref="AY130:BA130"/>
    <mergeCell ref="BB130:BC130"/>
    <mergeCell ref="AP128:AQ128"/>
    <mergeCell ref="AP129:AQ129"/>
    <mergeCell ref="AR129:AS129"/>
    <mergeCell ref="AT129:AU129"/>
    <mergeCell ref="AV129:AX129"/>
    <mergeCell ref="AY129:BA129"/>
    <mergeCell ref="BB129:BC129"/>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AL133:AM133"/>
    <mergeCell ref="AN133:AO133"/>
    <mergeCell ref="T133:U133"/>
    <mergeCell ref="V133:X133"/>
    <mergeCell ref="Y133:Z133"/>
    <mergeCell ref="AB133:AC133"/>
    <mergeCell ref="AD133:AE133"/>
    <mergeCell ref="AF133:AH133"/>
    <mergeCell ref="AI133:AK133"/>
    <mergeCell ref="C128:D128"/>
    <mergeCell ref="E128:F128"/>
    <mergeCell ref="G128:H128"/>
    <mergeCell ref="I128:M128"/>
    <mergeCell ref="N128:O128"/>
    <mergeCell ref="P128:Q128"/>
    <mergeCell ref="R128:S128"/>
    <mergeCell ref="C129:D129"/>
    <mergeCell ref="E129:F129"/>
    <mergeCell ref="G129:H129"/>
    <mergeCell ref="I129:M129"/>
    <mergeCell ref="N129:O129"/>
    <mergeCell ref="P129:Q129"/>
    <mergeCell ref="R129:S129"/>
    <mergeCell ref="AL131:AM131"/>
    <mergeCell ref="AN131:AO131"/>
    <mergeCell ref="AP131:AQ131"/>
    <mergeCell ref="AR131:AS131"/>
    <mergeCell ref="AT131:AU131"/>
    <mergeCell ref="AV131:AX131"/>
    <mergeCell ref="AY131:BA131"/>
    <mergeCell ref="BB131:BC131"/>
    <mergeCell ref="T131:U131"/>
    <mergeCell ref="V131:X131"/>
    <mergeCell ref="Y131:Z131"/>
    <mergeCell ref="AB131:AC131"/>
    <mergeCell ref="AD131:AE131"/>
    <mergeCell ref="AF131:AH131"/>
    <mergeCell ref="AI131:AK131"/>
    <mergeCell ref="C131:D131"/>
    <mergeCell ref="E131:F131"/>
    <mergeCell ref="G131:H131"/>
    <mergeCell ref="I131:M131"/>
    <mergeCell ref="N131:O131"/>
    <mergeCell ref="P131:Q131"/>
    <mergeCell ref="R131:S131"/>
    <mergeCell ref="AP132:AQ132"/>
    <mergeCell ref="AP133:AQ133"/>
    <mergeCell ref="AR133:AS133"/>
    <mergeCell ref="AT133:AU133"/>
    <mergeCell ref="AV133:AX133"/>
    <mergeCell ref="AY133:BA133"/>
    <mergeCell ref="BB133:BC133"/>
    <mergeCell ref="AL132:AM132"/>
    <mergeCell ref="AN132:AO132"/>
    <mergeCell ref="AR132:AS132"/>
    <mergeCell ref="AT132:AU132"/>
    <mergeCell ref="AV132:AX132"/>
    <mergeCell ref="AY132:BA132"/>
    <mergeCell ref="BB132:BC132"/>
    <mergeCell ref="C133:D133"/>
    <mergeCell ref="E133:F133"/>
    <mergeCell ref="G133:H133"/>
    <mergeCell ref="I133:M133"/>
    <mergeCell ref="N133:O133"/>
    <mergeCell ref="P133:Q133"/>
    <mergeCell ref="R133:S133"/>
    <mergeCell ref="AL134:AM134"/>
    <mergeCell ref="AN134:AO134"/>
    <mergeCell ref="AP134:AQ134"/>
    <mergeCell ref="AR134:AS134"/>
    <mergeCell ref="AT134:AU134"/>
    <mergeCell ref="AV134:AX134"/>
    <mergeCell ref="AY134:BA134"/>
    <mergeCell ref="BB134:BC134"/>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AL135:AM135"/>
    <mergeCell ref="AN135:AO135"/>
    <mergeCell ref="AP135:AQ135"/>
    <mergeCell ref="AR135:AS135"/>
    <mergeCell ref="AT135:AU135"/>
    <mergeCell ref="AV135:AX135"/>
    <mergeCell ref="AY135:BA135"/>
    <mergeCell ref="BB135:BC135"/>
    <mergeCell ref="T135:U135"/>
    <mergeCell ref="V135:X135"/>
    <mergeCell ref="Y135:Z135"/>
    <mergeCell ref="AB135:AC135"/>
    <mergeCell ref="AD135:AE135"/>
    <mergeCell ref="AF135:AH135"/>
    <mergeCell ref="AI135:AK135"/>
    <mergeCell ref="C135:D135"/>
    <mergeCell ref="E135:F135"/>
    <mergeCell ref="G135:H135"/>
    <mergeCell ref="I135:M135"/>
    <mergeCell ref="N135:O135"/>
    <mergeCell ref="P135:Q135"/>
    <mergeCell ref="R135:S135"/>
    <mergeCell ref="AL138:AM138"/>
    <mergeCell ref="AN138:AO138"/>
    <mergeCell ref="T138:U138"/>
    <mergeCell ref="V138:X138"/>
    <mergeCell ref="Y138:Z138"/>
    <mergeCell ref="AB138:AC138"/>
    <mergeCell ref="AD138:AE138"/>
    <mergeCell ref="AF138:AH138"/>
    <mergeCell ref="AI138:AK138"/>
    <mergeCell ref="AL139:AM139"/>
    <mergeCell ref="AN139:AO139"/>
    <mergeCell ref="T139:U139"/>
    <mergeCell ref="V139:X139"/>
    <mergeCell ref="Y139:Z139"/>
    <mergeCell ref="AB139:AC139"/>
    <mergeCell ref="AD139:AE139"/>
    <mergeCell ref="AF139:AH139"/>
    <mergeCell ref="AI139:AK139"/>
    <mergeCell ref="AL136:AM136"/>
    <mergeCell ref="AN136:AO136"/>
    <mergeCell ref="AP136:AQ136"/>
    <mergeCell ref="AR136:AS136"/>
    <mergeCell ref="AT136:AU136"/>
    <mergeCell ref="AV136:AX136"/>
    <mergeCell ref="AY136:BA136"/>
    <mergeCell ref="BB136:BC136"/>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T137:U137"/>
    <mergeCell ref="V137:X137"/>
    <mergeCell ref="Y137:Z137"/>
    <mergeCell ref="AB137:AC137"/>
    <mergeCell ref="AD137:AE137"/>
    <mergeCell ref="AF137:AH137"/>
    <mergeCell ref="AI137:AK137"/>
    <mergeCell ref="AL137:AM137"/>
    <mergeCell ref="AN137:AO137"/>
    <mergeCell ref="AR137:AS137"/>
    <mergeCell ref="AT137:AU137"/>
    <mergeCell ref="AV137:AX137"/>
    <mergeCell ref="AY137:BA137"/>
    <mergeCell ref="BB137:BC137"/>
    <mergeCell ref="C139:D139"/>
    <mergeCell ref="E139:F139"/>
    <mergeCell ref="G139:H139"/>
    <mergeCell ref="I139:M139"/>
    <mergeCell ref="N139:O139"/>
    <mergeCell ref="P139:Q139"/>
    <mergeCell ref="R139:S139"/>
    <mergeCell ref="AP139:AQ139"/>
    <mergeCell ref="AR139:AS139"/>
    <mergeCell ref="AT139:AU139"/>
    <mergeCell ref="AV139:AX139"/>
    <mergeCell ref="AY139:BA139"/>
    <mergeCell ref="BB139:BC139"/>
    <mergeCell ref="AP137:AQ137"/>
    <mergeCell ref="AP138:AQ138"/>
    <mergeCell ref="AR138:AS138"/>
    <mergeCell ref="AT138:AU138"/>
    <mergeCell ref="AV138:AX138"/>
    <mergeCell ref="AY138:BA138"/>
    <mergeCell ref="BB138:BC138"/>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AL142:AM142"/>
    <mergeCell ref="AN142:AO142"/>
    <mergeCell ref="T142:U142"/>
    <mergeCell ref="V142:X142"/>
    <mergeCell ref="Y142:Z142"/>
    <mergeCell ref="AB142:AC142"/>
    <mergeCell ref="AD142:AE142"/>
    <mergeCell ref="AF142:AH142"/>
    <mergeCell ref="AI142:AK142"/>
    <mergeCell ref="C137:D137"/>
    <mergeCell ref="E137:F137"/>
    <mergeCell ref="G137:H137"/>
    <mergeCell ref="I137:M137"/>
    <mergeCell ref="N137:O137"/>
    <mergeCell ref="P137:Q137"/>
    <mergeCell ref="R137:S137"/>
    <mergeCell ref="C138:D138"/>
    <mergeCell ref="E138:F138"/>
    <mergeCell ref="G138:H138"/>
    <mergeCell ref="I138:M138"/>
    <mergeCell ref="N138:O138"/>
    <mergeCell ref="P138:Q138"/>
    <mergeCell ref="R138:S138"/>
    <mergeCell ref="AL140:AM140"/>
    <mergeCell ref="AN140:AO140"/>
    <mergeCell ref="AP140:AQ140"/>
    <mergeCell ref="AR140:AS140"/>
    <mergeCell ref="AT140:AU140"/>
    <mergeCell ref="AV140:AX140"/>
    <mergeCell ref="AY140:BA140"/>
    <mergeCell ref="BB140:BC140"/>
    <mergeCell ref="T140:U140"/>
    <mergeCell ref="V140:X140"/>
    <mergeCell ref="Y140:Z140"/>
    <mergeCell ref="AB140:AC140"/>
    <mergeCell ref="AD140:AE140"/>
    <mergeCell ref="AF140:AH140"/>
    <mergeCell ref="AI140:AK140"/>
    <mergeCell ref="C140:D140"/>
    <mergeCell ref="E140:F140"/>
    <mergeCell ref="G140:H140"/>
    <mergeCell ref="I140:M140"/>
    <mergeCell ref="N140:O140"/>
    <mergeCell ref="P140:Q140"/>
    <mergeCell ref="R140:S140"/>
    <mergeCell ref="AP141:AQ141"/>
    <mergeCell ref="AP142:AQ142"/>
    <mergeCell ref="AR142:AS142"/>
    <mergeCell ref="AT142:AU142"/>
    <mergeCell ref="AV142:AX142"/>
    <mergeCell ref="AY142:BA142"/>
    <mergeCell ref="BB142:BC142"/>
    <mergeCell ref="AL141:AM141"/>
    <mergeCell ref="AN141:AO141"/>
    <mergeCell ref="AR141:AS141"/>
    <mergeCell ref="AT141:AU141"/>
    <mergeCell ref="AV141:AX141"/>
    <mergeCell ref="AY141:BA141"/>
    <mergeCell ref="BB141:BC141"/>
    <mergeCell ref="C142:D142"/>
    <mergeCell ref="E142:F142"/>
    <mergeCell ref="G142:H142"/>
    <mergeCell ref="I142:M142"/>
    <mergeCell ref="N142:O142"/>
    <mergeCell ref="P142:Q142"/>
    <mergeCell ref="R142:S142"/>
    <mergeCell ref="AL143:AM143"/>
    <mergeCell ref="AN143:AO143"/>
    <mergeCell ref="AP143:AQ143"/>
    <mergeCell ref="AR143:AS143"/>
    <mergeCell ref="AT143:AU143"/>
    <mergeCell ref="AV143:AX143"/>
    <mergeCell ref="AY143:BA143"/>
    <mergeCell ref="BB143:BC143"/>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AL144:AM144"/>
    <mergeCell ref="AN144:AO144"/>
    <mergeCell ref="AP144:AQ144"/>
    <mergeCell ref="AR144:AS144"/>
    <mergeCell ref="AT144:AU144"/>
    <mergeCell ref="AV144:AX144"/>
    <mergeCell ref="AY144:BA144"/>
    <mergeCell ref="BB144:BC144"/>
    <mergeCell ref="T144:U144"/>
    <mergeCell ref="V144:X144"/>
    <mergeCell ref="Y144:Z144"/>
    <mergeCell ref="AB144:AC144"/>
    <mergeCell ref="AD144:AE144"/>
    <mergeCell ref="AF144:AH144"/>
    <mergeCell ref="AI144:AK144"/>
    <mergeCell ref="C144:D144"/>
    <mergeCell ref="E144:F144"/>
    <mergeCell ref="G144:H144"/>
    <mergeCell ref="I144:M144"/>
    <mergeCell ref="N144:O144"/>
    <mergeCell ref="P144:Q144"/>
    <mergeCell ref="R144:S144"/>
    <mergeCell ref="AL147:AM147"/>
    <mergeCell ref="AN147:AO147"/>
    <mergeCell ref="T147:U147"/>
    <mergeCell ref="V147:X147"/>
    <mergeCell ref="Y147:Z147"/>
    <mergeCell ref="AB147:AC147"/>
    <mergeCell ref="AD147:AE147"/>
    <mergeCell ref="AF147:AH147"/>
    <mergeCell ref="AI147:AK147"/>
    <mergeCell ref="AL148:AM148"/>
    <mergeCell ref="AN148:AO148"/>
    <mergeCell ref="T148:U148"/>
    <mergeCell ref="V148:X148"/>
    <mergeCell ref="Y148:Z148"/>
    <mergeCell ref="AB148:AC148"/>
    <mergeCell ref="AD148:AE148"/>
    <mergeCell ref="AF148:AH148"/>
    <mergeCell ref="AI148:AK148"/>
    <mergeCell ref="AL145:AM145"/>
    <mergeCell ref="AN145:AO145"/>
    <mergeCell ref="AP145:AQ145"/>
    <mergeCell ref="AR145:AS145"/>
    <mergeCell ref="AT145:AU145"/>
    <mergeCell ref="AV145:AX145"/>
    <mergeCell ref="AY145:BA145"/>
    <mergeCell ref="BB145:BC145"/>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T146:U146"/>
    <mergeCell ref="V146:X146"/>
    <mergeCell ref="Y146:Z146"/>
    <mergeCell ref="AB146:AC146"/>
    <mergeCell ref="AD146:AE146"/>
    <mergeCell ref="AF146:AH146"/>
    <mergeCell ref="AI146:AK146"/>
    <mergeCell ref="AL146:AM146"/>
    <mergeCell ref="AN146:AO146"/>
    <mergeCell ref="AR146:AS146"/>
    <mergeCell ref="AT146:AU146"/>
    <mergeCell ref="AV146:AX146"/>
    <mergeCell ref="AY146:BA146"/>
    <mergeCell ref="BB146:BC146"/>
    <mergeCell ref="C148:D148"/>
    <mergeCell ref="E148:F148"/>
    <mergeCell ref="G148:H148"/>
    <mergeCell ref="I148:M148"/>
    <mergeCell ref="N148:O148"/>
    <mergeCell ref="P148:Q148"/>
    <mergeCell ref="R148:S148"/>
    <mergeCell ref="AP148:AQ148"/>
    <mergeCell ref="AR148:AS148"/>
    <mergeCell ref="AT148:AU148"/>
    <mergeCell ref="AV148:AX148"/>
    <mergeCell ref="AY148:BA148"/>
    <mergeCell ref="BB148:BC148"/>
    <mergeCell ref="AP146:AQ146"/>
    <mergeCell ref="AP147:AQ147"/>
    <mergeCell ref="AR147:AS147"/>
    <mergeCell ref="AT147:AU147"/>
    <mergeCell ref="AV147:AX147"/>
    <mergeCell ref="AY147:BA147"/>
    <mergeCell ref="BB147:BC147"/>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AL151:AM151"/>
    <mergeCell ref="AN151:AO151"/>
    <mergeCell ref="T151:U151"/>
    <mergeCell ref="V151:X151"/>
    <mergeCell ref="Y151:Z151"/>
    <mergeCell ref="AB151:AC151"/>
    <mergeCell ref="AD151:AE151"/>
    <mergeCell ref="AF151:AH151"/>
    <mergeCell ref="AI151:AK151"/>
    <mergeCell ref="C146:D146"/>
    <mergeCell ref="E146:F146"/>
    <mergeCell ref="G146:H146"/>
    <mergeCell ref="I146:M146"/>
    <mergeCell ref="N146:O146"/>
    <mergeCell ref="P146:Q146"/>
    <mergeCell ref="R146:S146"/>
    <mergeCell ref="C147:D147"/>
    <mergeCell ref="E147:F147"/>
    <mergeCell ref="G147:H147"/>
    <mergeCell ref="I147:M147"/>
    <mergeCell ref="N147:O147"/>
    <mergeCell ref="P147:Q147"/>
    <mergeCell ref="R147:S147"/>
    <mergeCell ref="AL149:AM149"/>
    <mergeCell ref="AN149:AO149"/>
    <mergeCell ref="AP149:AQ149"/>
    <mergeCell ref="AR149:AS149"/>
    <mergeCell ref="AT149:AU149"/>
    <mergeCell ref="AV149:AX149"/>
    <mergeCell ref="AY149:BA149"/>
    <mergeCell ref="BB149:BC149"/>
    <mergeCell ref="T149:U149"/>
    <mergeCell ref="V149:X149"/>
    <mergeCell ref="Y149:Z149"/>
    <mergeCell ref="AB149:AC149"/>
    <mergeCell ref="AD149:AE149"/>
    <mergeCell ref="AF149:AH149"/>
    <mergeCell ref="AI149:AK149"/>
    <mergeCell ref="C149:D149"/>
    <mergeCell ref="E149:F149"/>
    <mergeCell ref="G149:H149"/>
    <mergeCell ref="I149:M149"/>
    <mergeCell ref="N149:O149"/>
    <mergeCell ref="P149:Q149"/>
    <mergeCell ref="R149:S149"/>
    <mergeCell ref="AP150:AQ150"/>
    <mergeCell ref="AP151:AQ151"/>
    <mergeCell ref="AR151:AS151"/>
    <mergeCell ref="AT151:AU151"/>
    <mergeCell ref="AV151:AX151"/>
    <mergeCell ref="AY151:BA151"/>
    <mergeCell ref="BB151:BC151"/>
    <mergeCell ref="AL150:AM150"/>
    <mergeCell ref="AN150:AO150"/>
    <mergeCell ref="AR150:AS150"/>
    <mergeCell ref="AT150:AU150"/>
    <mergeCell ref="AV150:AX150"/>
    <mergeCell ref="AY150:BA150"/>
    <mergeCell ref="BB150:BC150"/>
    <mergeCell ref="C151:D151"/>
    <mergeCell ref="E151:F151"/>
    <mergeCell ref="G151:H151"/>
    <mergeCell ref="I151:M151"/>
    <mergeCell ref="N151:O151"/>
    <mergeCell ref="P151:Q151"/>
    <mergeCell ref="R151:S151"/>
    <mergeCell ref="AL152:AM152"/>
    <mergeCell ref="AN152:AO152"/>
    <mergeCell ref="AP152:AQ152"/>
    <mergeCell ref="AR152:AS152"/>
    <mergeCell ref="AT152:AU152"/>
    <mergeCell ref="AV152:AX152"/>
    <mergeCell ref="AY152:BA152"/>
    <mergeCell ref="BB152:BC152"/>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AL153:AM153"/>
    <mergeCell ref="AN153:AO153"/>
    <mergeCell ref="AP153:AQ153"/>
    <mergeCell ref="AR153:AS153"/>
    <mergeCell ref="AT153:AU153"/>
    <mergeCell ref="AV153:AX153"/>
    <mergeCell ref="AY153:BA153"/>
    <mergeCell ref="BB153:BC153"/>
    <mergeCell ref="T153:U153"/>
    <mergeCell ref="V153:X153"/>
    <mergeCell ref="Y153:Z153"/>
    <mergeCell ref="AB153:AC153"/>
    <mergeCell ref="AD153:AE153"/>
    <mergeCell ref="AF153:AH153"/>
    <mergeCell ref="AI153:AK153"/>
    <mergeCell ref="C153:D153"/>
    <mergeCell ref="E153:F153"/>
    <mergeCell ref="G153:H153"/>
    <mergeCell ref="I153:M153"/>
    <mergeCell ref="N153:O153"/>
    <mergeCell ref="P153:Q153"/>
    <mergeCell ref="R153:S153"/>
    <mergeCell ref="AL156:AM156"/>
    <mergeCell ref="AN156:AO156"/>
    <mergeCell ref="T156:U156"/>
    <mergeCell ref="V156:X156"/>
    <mergeCell ref="Y156:Z156"/>
    <mergeCell ref="AB156:AC156"/>
    <mergeCell ref="AD156:AE156"/>
    <mergeCell ref="AF156:AH156"/>
    <mergeCell ref="AI156:AK156"/>
    <mergeCell ref="AL157:AM157"/>
    <mergeCell ref="AN157:AO157"/>
    <mergeCell ref="T157:U157"/>
    <mergeCell ref="V157:X157"/>
    <mergeCell ref="Y157:Z157"/>
    <mergeCell ref="AB157:AC157"/>
    <mergeCell ref="AD157:AE157"/>
    <mergeCell ref="AF157:AH157"/>
    <mergeCell ref="AI157:AK157"/>
    <mergeCell ref="AL154:AM154"/>
    <mergeCell ref="AN154:AO154"/>
    <mergeCell ref="AP154:AQ154"/>
    <mergeCell ref="AR154:AS154"/>
    <mergeCell ref="AT154:AU154"/>
    <mergeCell ref="AV154:AX154"/>
    <mergeCell ref="AY154:BA154"/>
    <mergeCell ref="BB154:BC154"/>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T155:U155"/>
    <mergeCell ref="V155:X155"/>
    <mergeCell ref="Y155:Z155"/>
    <mergeCell ref="AB155:AC155"/>
    <mergeCell ref="AD155:AE155"/>
    <mergeCell ref="AF155:AH155"/>
    <mergeCell ref="AI155:AK155"/>
    <mergeCell ref="AL155:AM155"/>
    <mergeCell ref="AN155:AO155"/>
    <mergeCell ref="AR155:AS155"/>
    <mergeCell ref="AT155:AU155"/>
    <mergeCell ref="AV155:AX155"/>
    <mergeCell ref="AY155:BA155"/>
    <mergeCell ref="BB155:BC155"/>
    <mergeCell ref="C157:D157"/>
    <mergeCell ref="E157:F157"/>
    <mergeCell ref="G157:H157"/>
    <mergeCell ref="I157:M157"/>
    <mergeCell ref="N157:O157"/>
    <mergeCell ref="P157:Q157"/>
    <mergeCell ref="R157:S157"/>
    <mergeCell ref="AP157:AQ157"/>
    <mergeCell ref="AR157:AS157"/>
    <mergeCell ref="AT157:AU157"/>
    <mergeCell ref="AV157:AX157"/>
    <mergeCell ref="AY157:BA157"/>
    <mergeCell ref="BB157:BC157"/>
    <mergeCell ref="AP155:AQ155"/>
    <mergeCell ref="AP156:AQ156"/>
    <mergeCell ref="AR156:AS156"/>
    <mergeCell ref="AT156:AU156"/>
    <mergeCell ref="AV156:AX156"/>
    <mergeCell ref="AY156:BA156"/>
    <mergeCell ref="BB156:BC156"/>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AL160:AM160"/>
    <mergeCell ref="AN160:AO160"/>
    <mergeCell ref="T160:U160"/>
    <mergeCell ref="V160:X160"/>
    <mergeCell ref="Y160:Z160"/>
    <mergeCell ref="AB160:AC160"/>
    <mergeCell ref="AD160:AE160"/>
    <mergeCell ref="AF160:AH160"/>
    <mergeCell ref="AI160:AK160"/>
    <mergeCell ref="C155:D155"/>
    <mergeCell ref="E155:F155"/>
    <mergeCell ref="G155:H155"/>
    <mergeCell ref="I155:M155"/>
    <mergeCell ref="N155:O155"/>
    <mergeCell ref="P155:Q155"/>
    <mergeCell ref="R155:S155"/>
    <mergeCell ref="C156:D156"/>
    <mergeCell ref="E156:F156"/>
    <mergeCell ref="G156:H156"/>
    <mergeCell ref="I156:M156"/>
    <mergeCell ref="N156:O156"/>
    <mergeCell ref="P156:Q156"/>
    <mergeCell ref="R156:S156"/>
    <mergeCell ref="AL158:AM158"/>
    <mergeCell ref="AN158:AO158"/>
    <mergeCell ref="AP158:AQ158"/>
    <mergeCell ref="AR158:AS158"/>
    <mergeCell ref="AT158:AU158"/>
    <mergeCell ref="AV158:AX158"/>
    <mergeCell ref="AY158:BA158"/>
    <mergeCell ref="BB158:BC158"/>
    <mergeCell ref="T158:U158"/>
    <mergeCell ref="V158:X158"/>
    <mergeCell ref="Y158:Z158"/>
    <mergeCell ref="AB158:AC158"/>
    <mergeCell ref="AD158:AE158"/>
    <mergeCell ref="AF158:AH158"/>
    <mergeCell ref="AI158:AK158"/>
    <mergeCell ref="C158:D158"/>
    <mergeCell ref="E158:F158"/>
    <mergeCell ref="G158:H158"/>
    <mergeCell ref="I158:M158"/>
    <mergeCell ref="N158:O158"/>
    <mergeCell ref="P158:Q158"/>
    <mergeCell ref="R158:S158"/>
    <mergeCell ref="AP159:AQ159"/>
    <mergeCell ref="AP160:AQ160"/>
    <mergeCell ref="AR160:AS160"/>
    <mergeCell ref="AT160:AU160"/>
    <mergeCell ref="AV160:AX160"/>
    <mergeCell ref="AY160:BA160"/>
    <mergeCell ref="BB160:BC160"/>
    <mergeCell ref="AL159:AM159"/>
    <mergeCell ref="AN159:AO159"/>
    <mergeCell ref="AR159:AS159"/>
    <mergeCell ref="AT159:AU159"/>
    <mergeCell ref="AV159:AX159"/>
    <mergeCell ref="AY159:BA159"/>
    <mergeCell ref="BB159:BC159"/>
    <mergeCell ref="C160:D160"/>
    <mergeCell ref="E160:F160"/>
    <mergeCell ref="G160:H160"/>
    <mergeCell ref="I160:M160"/>
    <mergeCell ref="N160:O160"/>
    <mergeCell ref="P160:Q160"/>
    <mergeCell ref="R160:S160"/>
    <mergeCell ref="AL161:AM161"/>
    <mergeCell ref="AN161:AO161"/>
    <mergeCell ref="AP161:AQ161"/>
    <mergeCell ref="AR161:AS161"/>
    <mergeCell ref="AT161:AU161"/>
    <mergeCell ref="AV161:AX161"/>
    <mergeCell ref="AY161:BA161"/>
    <mergeCell ref="BB161:BC161"/>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AL162:AM162"/>
    <mergeCell ref="AN162:AO162"/>
    <mergeCell ref="AP162:AQ162"/>
    <mergeCell ref="AR162:AS162"/>
    <mergeCell ref="AT162:AU162"/>
    <mergeCell ref="AV162:AX162"/>
    <mergeCell ref="AY162:BA162"/>
    <mergeCell ref="BB162:BC162"/>
    <mergeCell ref="T162:U162"/>
    <mergeCell ref="V162:X162"/>
    <mergeCell ref="Y162:Z162"/>
    <mergeCell ref="AB162:AC162"/>
    <mergeCell ref="AD162:AE162"/>
    <mergeCell ref="AF162:AH162"/>
    <mergeCell ref="AI162:AK162"/>
    <mergeCell ref="C162:D162"/>
    <mergeCell ref="E162:F162"/>
    <mergeCell ref="G162:H162"/>
    <mergeCell ref="I162:M162"/>
    <mergeCell ref="N162:O162"/>
    <mergeCell ref="P162:Q162"/>
    <mergeCell ref="R162:S162"/>
    <mergeCell ref="AL165:AM165"/>
    <mergeCell ref="AN165:AO165"/>
    <mergeCell ref="T165:U165"/>
    <mergeCell ref="V165:X165"/>
    <mergeCell ref="Y165:Z165"/>
    <mergeCell ref="AB165:AC165"/>
    <mergeCell ref="AD165:AE165"/>
    <mergeCell ref="AF165:AH165"/>
    <mergeCell ref="AI165:AK165"/>
    <mergeCell ref="AL166:AM166"/>
    <mergeCell ref="AN166:AO166"/>
    <mergeCell ref="T166:U166"/>
    <mergeCell ref="V166:X166"/>
    <mergeCell ref="Y166:Z166"/>
    <mergeCell ref="AB166:AC166"/>
    <mergeCell ref="AD166:AE166"/>
    <mergeCell ref="AF166:AH166"/>
    <mergeCell ref="AI166:AK166"/>
    <mergeCell ref="AL163:AM163"/>
    <mergeCell ref="AN163:AO163"/>
    <mergeCell ref="AP163:AQ163"/>
    <mergeCell ref="AR163:AS163"/>
    <mergeCell ref="AT163:AU163"/>
    <mergeCell ref="AV163:AX163"/>
    <mergeCell ref="AY163:BA163"/>
    <mergeCell ref="BB163:BC163"/>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T164:U164"/>
    <mergeCell ref="V164:X164"/>
    <mergeCell ref="Y164:Z164"/>
    <mergeCell ref="AB164:AC164"/>
    <mergeCell ref="AD164:AE164"/>
    <mergeCell ref="AF164:AH164"/>
    <mergeCell ref="AI164:AK164"/>
    <mergeCell ref="AL164:AM164"/>
    <mergeCell ref="AN164:AO164"/>
    <mergeCell ref="AR164:AS164"/>
    <mergeCell ref="AT164:AU164"/>
    <mergeCell ref="AV164:AX164"/>
    <mergeCell ref="AY164:BA164"/>
    <mergeCell ref="BB164:BC164"/>
    <mergeCell ref="C166:D166"/>
    <mergeCell ref="E166:F166"/>
    <mergeCell ref="G166:H166"/>
    <mergeCell ref="I166:M166"/>
    <mergeCell ref="N166:O166"/>
    <mergeCell ref="P166:Q166"/>
    <mergeCell ref="R166:S166"/>
    <mergeCell ref="AP166:AQ166"/>
    <mergeCell ref="AR166:AS166"/>
    <mergeCell ref="AT166:AU166"/>
    <mergeCell ref="AV166:AX166"/>
    <mergeCell ref="AY166:BA166"/>
    <mergeCell ref="BB166:BC166"/>
    <mergeCell ref="AP164:AQ164"/>
    <mergeCell ref="AP165:AQ165"/>
    <mergeCell ref="AR165:AS165"/>
    <mergeCell ref="AT165:AU165"/>
    <mergeCell ref="AV165:AX165"/>
    <mergeCell ref="AY165:BA165"/>
    <mergeCell ref="BB165:BC165"/>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AL169:AM169"/>
    <mergeCell ref="AN169:AO169"/>
    <mergeCell ref="T169:U169"/>
    <mergeCell ref="V169:X169"/>
    <mergeCell ref="Y169:Z169"/>
    <mergeCell ref="AB169:AC169"/>
    <mergeCell ref="AD169:AE169"/>
    <mergeCell ref="AF169:AH169"/>
    <mergeCell ref="AI169:AK169"/>
    <mergeCell ref="C164:D164"/>
    <mergeCell ref="E164:F164"/>
    <mergeCell ref="G164:H164"/>
    <mergeCell ref="I164:M164"/>
    <mergeCell ref="N164:O164"/>
    <mergeCell ref="P164:Q164"/>
    <mergeCell ref="R164:S164"/>
    <mergeCell ref="C165:D165"/>
    <mergeCell ref="E165:F165"/>
    <mergeCell ref="G165:H165"/>
    <mergeCell ref="I165:M165"/>
    <mergeCell ref="N165:O165"/>
    <mergeCell ref="P165:Q165"/>
    <mergeCell ref="R165:S165"/>
    <mergeCell ref="AL167:AM167"/>
    <mergeCell ref="AN167:AO167"/>
    <mergeCell ref="AP167:AQ167"/>
    <mergeCell ref="AR167:AS167"/>
    <mergeCell ref="AT167:AU167"/>
    <mergeCell ref="AV167:AX167"/>
    <mergeCell ref="AY167:BA167"/>
    <mergeCell ref="BB167:BC167"/>
    <mergeCell ref="T167:U167"/>
    <mergeCell ref="V167:X167"/>
    <mergeCell ref="Y167:Z167"/>
    <mergeCell ref="AB167:AC167"/>
    <mergeCell ref="AD167:AE167"/>
    <mergeCell ref="AF167:AH167"/>
    <mergeCell ref="AI167:AK167"/>
    <mergeCell ref="C167:D167"/>
    <mergeCell ref="E167:F167"/>
    <mergeCell ref="G167:H167"/>
    <mergeCell ref="I167:M167"/>
    <mergeCell ref="N167:O167"/>
    <mergeCell ref="P167:Q167"/>
    <mergeCell ref="R167:S167"/>
    <mergeCell ref="AP168:AQ168"/>
    <mergeCell ref="AP169:AQ169"/>
    <mergeCell ref="AR169:AS169"/>
    <mergeCell ref="AT169:AU169"/>
    <mergeCell ref="AV169:AX169"/>
    <mergeCell ref="AY169:BA169"/>
    <mergeCell ref="BB169:BC169"/>
    <mergeCell ref="AL168:AM168"/>
    <mergeCell ref="AN168:AO168"/>
    <mergeCell ref="AR168:AS168"/>
    <mergeCell ref="AT168:AU168"/>
    <mergeCell ref="AV168:AX168"/>
    <mergeCell ref="AY168:BA168"/>
    <mergeCell ref="BB168:BC168"/>
    <mergeCell ref="C169:D169"/>
    <mergeCell ref="E169:F169"/>
    <mergeCell ref="G169:H169"/>
    <mergeCell ref="I169:M169"/>
    <mergeCell ref="N169:O169"/>
    <mergeCell ref="P169:Q169"/>
    <mergeCell ref="R169:S169"/>
    <mergeCell ref="AL170:AM170"/>
    <mergeCell ref="AN170:AO170"/>
    <mergeCell ref="AP170:AQ170"/>
    <mergeCell ref="AR170:AS170"/>
    <mergeCell ref="AT170:AU170"/>
    <mergeCell ref="AV170:AX170"/>
    <mergeCell ref="AY170:BA170"/>
    <mergeCell ref="BB170:BC170"/>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AL171:AM171"/>
    <mergeCell ref="AN171:AO171"/>
    <mergeCell ref="AP171:AQ171"/>
    <mergeCell ref="AR171:AS171"/>
    <mergeCell ref="AT171:AU171"/>
    <mergeCell ref="AV171:AX171"/>
    <mergeCell ref="AY171:BA171"/>
    <mergeCell ref="BB171:BC171"/>
    <mergeCell ref="T171:U171"/>
    <mergeCell ref="V171:X171"/>
    <mergeCell ref="Y171:Z171"/>
    <mergeCell ref="AB171:AC171"/>
    <mergeCell ref="AD171:AE171"/>
    <mergeCell ref="AF171:AH171"/>
    <mergeCell ref="AI171:AK171"/>
    <mergeCell ref="C171:D171"/>
    <mergeCell ref="E171:F171"/>
    <mergeCell ref="G171:H171"/>
    <mergeCell ref="I171:M171"/>
    <mergeCell ref="N171:O171"/>
    <mergeCell ref="P171:Q171"/>
    <mergeCell ref="R171:S171"/>
    <mergeCell ref="AL174:AM174"/>
    <mergeCell ref="AN174:AO174"/>
    <mergeCell ref="T174:U174"/>
    <mergeCell ref="V174:X174"/>
    <mergeCell ref="Y174:Z174"/>
    <mergeCell ref="AB174:AC174"/>
    <mergeCell ref="AD174:AE174"/>
    <mergeCell ref="AF174:AH174"/>
    <mergeCell ref="AI174:AK174"/>
    <mergeCell ref="AL175:AM175"/>
    <mergeCell ref="AN175:AO175"/>
    <mergeCell ref="T175:U175"/>
    <mergeCell ref="V175:X175"/>
    <mergeCell ref="Y175:Z175"/>
    <mergeCell ref="AB175:AC175"/>
    <mergeCell ref="AD175:AE175"/>
    <mergeCell ref="AF175:AH175"/>
    <mergeCell ref="AI175:AK175"/>
    <mergeCell ref="AL172:AM172"/>
    <mergeCell ref="AN172:AO172"/>
    <mergeCell ref="AP172:AQ172"/>
    <mergeCell ref="AR172:AS172"/>
    <mergeCell ref="AT172:AU172"/>
    <mergeCell ref="AV172:AX172"/>
    <mergeCell ref="AY172:BA172"/>
    <mergeCell ref="BB172:BC172"/>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T173:U173"/>
    <mergeCell ref="V173:X173"/>
    <mergeCell ref="Y173:Z173"/>
    <mergeCell ref="AB173:AC173"/>
    <mergeCell ref="AD173:AE173"/>
    <mergeCell ref="AF173:AH173"/>
    <mergeCell ref="AI173:AK173"/>
    <mergeCell ref="AL173:AM173"/>
    <mergeCell ref="AN173:AO173"/>
    <mergeCell ref="AR173:AS173"/>
    <mergeCell ref="AT173:AU173"/>
    <mergeCell ref="AV173:AX173"/>
    <mergeCell ref="AY173:BA173"/>
    <mergeCell ref="BB173:BC173"/>
    <mergeCell ref="C175:D175"/>
    <mergeCell ref="E175:F175"/>
    <mergeCell ref="G175:H175"/>
    <mergeCell ref="I175:M175"/>
    <mergeCell ref="N175:O175"/>
    <mergeCell ref="P175:Q175"/>
    <mergeCell ref="R175:S175"/>
    <mergeCell ref="AP175:AQ175"/>
    <mergeCell ref="AR175:AS175"/>
    <mergeCell ref="AT175:AU175"/>
    <mergeCell ref="AV175:AX175"/>
    <mergeCell ref="AY175:BA175"/>
    <mergeCell ref="BB175:BC175"/>
    <mergeCell ref="AP173:AQ173"/>
    <mergeCell ref="AP174:AQ174"/>
    <mergeCell ref="AR174:AS174"/>
    <mergeCell ref="AT174:AU174"/>
    <mergeCell ref="AV174:AX174"/>
    <mergeCell ref="AY174:BA174"/>
    <mergeCell ref="BB174:BC174"/>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AL178:AM178"/>
    <mergeCell ref="AN178:AO178"/>
    <mergeCell ref="T178:U178"/>
    <mergeCell ref="V178:X178"/>
    <mergeCell ref="Y178:Z178"/>
    <mergeCell ref="AB178:AC178"/>
    <mergeCell ref="AD178:AE178"/>
    <mergeCell ref="AF178:AH178"/>
    <mergeCell ref="AI178:AK178"/>
    <mergeCell ref="C173:D173"/>
    <mergeCell ref="E173:F173"/>
    <mergeCell ref="G173:H173"/>
    <mergeCell ref="I173:M173"/>
    <mergeCell ref="N173:O173"/>
    <mergeCell ref="P173:Q173"/>
    <mergeCell ref="R173:S173"/>
    <mergeCell ref="C174:D174"/>
    <mergeCell ref="E174:F174"/>
    <mergeCell ref="G174:H174"/>
    <mergeCell ref="I174:M174"/>
    <mergeCell ref="N174:O174"/>
    <mergeCell ref="P174:Q174"/>
    <mergeCell ref="R174:S174"/>
    <mergeCell ref="AL176:AM176"/>
    <mergeCell ref="AN176:AO176"/>
    <mergeCell ref="AP176:AQ176"/>
    <mergeCell ref="AR176:AS176"/>
    <mergeCell ref="AT176:AU176"/>
    <mergeCell ref="AV176:AX176"/>
    <mergeCell ref="AY176:BA176"/>
    <mergeCell ref="BB176:BC176"/>
    <mergeCell ref="T176:U176"/>
    <mergeCell ref="V176:X176"/>
    <mergeCell ref="Y176:Z176"/>
    <mergeCell ref="AB176:AC176"/>
    <mergeCell ref="AD176:AE176"/>
    <mergeCell ref="AF176:AH176"/>
    <mergeCell ref="AI176:AK176"/>
    <mergeCell ref="C176:D176"/>
    <mergeCell ref="E176:F176"/>
    <mergeCell ref="G176:H176"/>
    <mergeCell ref="I176:M176"/>
    <mergeCell ref="N176:O176"/>
    <mergeCell ref="P176:Q176"/>
    <mergeCell ref="R176:S176"/>
    <mergeCell ref="AP177:AQ177"/>
    <mergeCell ref="AP178:AQ178"/>
    <mergeCell ref="AR178:AS178"/>
    <mergeCell ref="AT178:AU178"/>
    <mergeCell ref="AV178:AX178"/>
    <mergeCell ref="AY178:BA178"/>
    <mergeCell ref="BB178:BC178"/>
    <mergeCell ref="AL177:AM177"/>
    <mergeCell ref="AN177:AO177"/>
    <mergeCell ref="AR177:AS177"/>
    <mergeCell ref="AT177:AU177"/>
    <mergeCell ref="AV177:AX177"/>
    <mergeCell ref="AY177:BA177"/>
    <mergeCell ref="BB177:BC177"/>
    <mergeCell ref="C178:D178"/>
    <mergeCell ref="E178:F178"/>
    <mergeCell ref="G178:H178"/>
    <mergeCell ref="I178:M178"/>
    <mergeCell ref="N178:O178"/>
    <mergeCell ref="P178:Q178"/>
    <mergeCell ref="R178:S178"/>
    <mergeCell ref="AL179:AM179"/>
    <mergeCell ref="AN179:AO179"/>
    <mergeCell ref="AP179:AQ179"/>
    <mergeCell ref="AR179:AS179"/>
    <mergeCell ref="AT179:AU179"/>
    <mergeCell ref="AV179:AX179"/>
    <mergeCell ref="AY179:BA179"/>
    <mergeCell ref="BB179:BC179"/>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AL180:AM180"/>
    <mergeCell ref="AN180:AO180"/>
    <mergeCell ref="AP180:AQ180"/>
    <mergeCell ref="AR180:AS180"/>
    <mergeCell ref="AT180:AU180"/>
    <mergeCell ref="AV180:AX180"/>
    <mergeCell ref="AY180:BA180"/>
    <mergeCell ref="BB180:BC180"/>
    <mergeCell ref="T180:U180"/>
    <mergeCell ref="V180:X180"/>
    <mergeCell ref="Y180:Z180"/>
    <mergeCell ref="AB180:AC180"/>
    <mergeCell ref="AD180:AE180"/>
    <mergeCell ref="AF180:AH180"/>
    <mergeCell ref="AI180:AK180"/>
    <mergeCell ref="C180:D180"/>
    <mergeCell ref="E180:F180"/>
    <mergeCell ref="G180:H180"/>
    <mergeCell ref="I180:M180"/>
    <mergeCell ref="N180:O180"/>
    <mergeCell ref="P180:Q180"/>
    <mergeCell ref="R180:S180"/>
    <mergeCell ref="AL183:AM183"/>
    <mergeCell ref="AN183:AO183"/>
    <mergeCell ref="T183:U183"/>
    <mergeCell ref="V183:X183"/>
    <mergeCell ref="Y183:Z183"/>
    <mergeCell ref="AB183:AC183"/>
    <mergeCell ref="AD183:AE183"/>
    <mergeCell ref="AF183:AH183"/>
    <mergeCell ref="AI183:AK183"/>
    <mergeCell ref="AL184:AM184"/>
    <mergeCell ref="AN184:AO184"/>
    <mergeCell ref="T184:U184"/>
    <mergeCell ref="V184:X184"/>
    <mergeCell ref="Y184:Z184"/>
    <mergeCell ref="AB184:AC184"/>
    <mergeCell ref="AD184:AE184"/>
    <mergeCell ref="AF184:AH184"/>
    <mergeCell ref="AI184:AK184"/>
    <mergeCell ref="AL181:AM181"/>
    <mergeCell ref="AN181:AO181"/>
    <mergeCell ref="AP181:AQ181"/>
    <mergeCell ref="AR181:AS181"/>
    <mergeCell ref="AT181:AU181"/>
    <mergeCell ref="AV181:AX181"/>
    <mergeCell ref="AY181:BA181"/>
    <mergeCell ref="BB181:BC181"/>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T182:U182"/>
    <mergeCell ref="V182:X182"/>
    <mergeCell ref="Y182:Z182"/>
    <mergeCell ref="AB182:AC182"/>
    <mergeCell ref="AD182:AE182"/>
    <mergeCell ref="AF182:AH182"/>
    <mergeCell ref="AI182:AK182"/>
    <mergeCell ref="AL182:AM182"/>
    <mergeCell ref="AN182:AO182"/>
    <mergeCell ref="AR182:AS182"/>
    <mergeCell ref="AT182:AU182"/>
    <mergeCell ref="AV182:AX182"/>
    <mergeCell ref="AY182:BA182"/>
    <mergeCell ref="BB182:BC182"/>
    <mergeCell ref="C184:D184"/>
    <mergeCell ref="E184:F184"/>
    <mergeCell ref="G184:H184"/>
    <mergeCell ref="I184:M184"/>
    <mergeCell ref="N184:O184"/>
    <mergeCell ref="P184:Q184"/>
    <mergeCell ref="R184:S184"/>
    <mergeCell ref="AP184:AQ184"/>
    <mergeCell ref="AR184:AS184"/>
    <mergeCell ref="AT184:AU184"/>
    <mergeCell ref="AV184:AX184"/>
    <mergeCell ref="AY184:BA184"/>
    <mergeCell ref="BB184:BC184"/>
    <mergeCell ref="AP182:AQ182"/>
    <mergeCell ref="AP183:AQ183"/>
    <mergeCell ref="AR183:AS183"/>
    <mergeCell ref="AT183:AU183"/>
    <mergeCell ref="AV183:AX183"/>
    <mergeCell ref="AY183:BA183"/>
    <mergeCell ref="BB183:BC183"/>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AL187:AM187"/>
    <mergeCell ref="AN187:AO187"/>
    <mergeCell ref="T187:U187"/>
    <mergeCell ref="V187:X187"/>
    <mergeCell ref="Y187:Z187"/>
    <mergeCell ref="AB187:AC187"/>
    <mergeCell ref="AD187:AE187"/>
    <mergeCell ref="AF187:AH187"/>
    <mergeCell ref="AI187:AK187"/>
    <mergeCell ref="C182:D182"/>
    <mergeCell ref="E182:F182"/>
    <mergeCell ref="G182:H182"/>
    <mergeCell ref="I182:M182"/>
    <mergeCell ref="N182:O182"/>
    <mergeCell ref="P182:Q182"/>
    <mergeCell ref="R182:S182"/>
    <mergeCell ref="C183:D183"/>
    <mergeCell ref="E183:F183"/>
    <mergeCell ref="G183:H183"/>
    <mergeCell ref="I183:M183"/>
    <mergeCell ref="N183:O183"/>
    <mergeCell ref="P183:Q183"/>
    <mergeCell ref="R183:S183"/>
    <mergeCell ref="AL185:AM185"/>
    <mergeCell ref="AN185:AO185"/>
    <mergeCell ref="AP185:AQ185"/>
    <mergeCell ref="AR185:AS185"/>
    <mergeCell ref="AT185:AU185"/>
    <mergeCell ref="AV185:AX185"/>
    <mergeCell ref="AY185:BA185"/>
    <mergeCell ref="BB185:BC185"/>
    <mergeCell ref="T185:U185"/>
    <mergeCell ref="V185:X185"/>
    <mergeCell ref="Y185:Z185"/>
    <mergeCell ref="AB185:AC185"/>
    <mergeCell ref="AD185:AE185"/>
    <mergeCell ref="AF185:AH185"/>
    <mergeCell ref="AI185:AK185"/>
    <mergeCell ref="C185:D185"/>
    <mergeCell ref="E185:F185"/>
    <mergeCell ref="G185:H185"/>
    <mergeCell ref="I185:M185"/>
    <mergeCell ref="N185:O185"/>
    <mergeCell ref="P185:Q185"/>
    <mergeCell ref="R185:S185"/>
    <mergeCell ref="AP186:AQ186"/>
    <mergeCell ref="AP187:AQ187"/>
    <mergeCell ref="AR187:AS187"/>
    <mergeCell ref="AT187:AU187"/>
    <mergeCell ref="AV187:AX187"/>
    <mergeCell ref="AY187:BA187"/>
    <mergeCell ref="BB187:BC187"/>
    <mergeCell ref="AL186:AM186"/>
    <mergeCell ref="AN186:AO186"/>
    <mergeCell ref="AR186:AS186"/>
    <mergeCell ref="AT186:AU186"/>
    <mergeCell ref="AV186:AX186"/>
    <mergeCell ref="AY186:BA186"/>
    <mergeCell ref="BB186:BC186"/>
    <mergeCell ref="C187:D187"/>
    <mergeCell ref="E187:F187"/>
    <mergeCell ref="G187:H187"/>
    <mergeCell ref="I187:M187"/>
    <mergeCell ref="N187:O187"/>
    <mergeCell ref="P187:Q187"/>
    <mergeCell ref="R187:S187"/>
    <mergeCell ref="AL188:AM188"/>
    <mergeCell ref="AN188:AO188"/>
    <mergeCell ref="AP188:AQ188"/>
    <mergeCell ref="AR188:AS188"/>
    <mergeCell ref="AT188:AU188"/>
    <mergeCell ref="AV188:AX188"/>
    <mergeCell ref="AY188:BA188"/>
    <mergeCell ref="BB188:BC188"/>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AL189:AM189"/>
    <mergeCell ref="AN189:AO189"/>
    <mergeCell ref="AP189:AQ189"/>
    <mergeCell ref="AR189:AS189"/>
    <mergeCell ref="AT189:AU189"/>
    <mergeCell ref="AV189:AX189"/>
    <mergeCell ref="AY189:BA189"/>
    <mergeCell ref="BB189:BC189"/>
    <mergeCell ref="T189:U189"/>
    <mergeCell ref="V189:X189"/>
    <mergeCell ref="Y189:Z189"/>
    <mergeCell ref="AB189:AC189"/>
    <mergeCell ref="AD189:AE189"/>
    <mergeCell ref="AF189:AH189"/>
    <mergeCell ref="AI189:AK189"/>
    <mergeCell ref="C189:D189"/>
    <mergeCell ref="E189:F189"/>
    <mergeCell ref="G189:H189"/>
    <mergeCell ref="I189:M189"/>
    <mergeCell ref="N189:O189"/>
    <mergeCell ref="P189:Q189"/>
    <mergeCell ref="R189:S189"/>
    <mergeCell ref="AL192:AM192"/>
    <mergeCell ref="AN192:AO192"/>
    <mergeCell ref="T192:U192"/>
    <mergeCell ref="V192:X192"/>
    <mergeCell ref="Y192:Z192"/>
    <mergeCell ref="AB192:AC192"/>
    <mergeCell ref="AD192:AE192"/>
    <mergeCell ref="AF192:AH192"/>
    <mergeCell ref="AI192:AK192"/>
    <mergeCell ref="AL193:AM193"/>
    <mergeCell ref="AN193:AO193"/>
    <mergeCell ref="T193:U193"/>
    <mergeCell ref="V193:X193"/>
    <mergeCell ref="Y193:Z193"/>
    <mergeCell ref="AB193:AC193"/>
    <mergeCell ref="AD193:AE193"/>
    <mergeCell ref="AF193:AH193"/>
    <mergeCell ref="AI193:AK193"/>
    <mergeCell ref="AL190:AM190"/>
    <mergeCell ref="AN190:AO190"/>
    <mergeCell ref="AP190:AQ190"/>
    <mergeCell ref="AR190:AS190"/>
    <mergeCell ref="AT190:AU190"/>
    <mergeCell ref="AV190:AX190"/>
    <mergeCell ref="AY190:BA190"/>
    <mergeCell ref="BB190:BC190"/>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T191:U191"/>
    <mergeCell ref="V191:X191"/>
    <mergeCell ref="Y191:Z191"/>
    <mergeCell ref="AB191:AC191"/>
    <mergeCell ref="AD191:AE191"/>
    <mergeCell ref="AF191:AH191"/>
    <mergeCell ref="AI191:AK191"/>
    <mergeCell ref="AL191:AM191"/>
    <mergeCell ref="AN191:AO191"/>
    <mergeCell ref="AR191:AS191"/>
    <mergeCell ref="AT191:AU191"/>
    <mergeCell ref="AV191:AX191"/>
    <mergeCell ref="AY191:BA191"/>
    <mergeCell ref="BB191:BC191"/>
    <mergeCell ref="C193:D193"/>
    <mergeCell ref="E193:F193"/>
    <mergeCell ref="G193:H193"/>
    <mergeCell ref="I193:M193"/>
    <mergeCell ref="N193:O193"/>
    <mergeCell ref="P193:Q193"/>
    <mergeCell ref="R193:S193"/>
    <mergeCell ref="AP193:AQ193"/>
    <mergeCell ref="AR193:AS193"/>
    <mergeCell ref="AT193:AU193"/>
    <mergeCell ref="AV193:AX193"/>
    <mergeCell ref="AY193:BA193"/>
    <mergeCell ref="BB193:BC193"/>
    <mergeCell ref="AP191:AQ191"/>
    <mergeCell ref="AP192:AQ192"/>
    <mergeCell ref="AR192:AS192"/>
    <mergeCell ref="AT192:AU192"/>
    <mergeCell ref="AV192:AX192"/>
    <mergeCell ref="AY192:BA192"/>
    <mergeCell ref="BB192:BC192"/>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AL196:AM196"/>
    <mergeCell ref="AN196:AO196"/>
    <mergeCell ref="T196:U196"/>
    <mergeCell ref="V196:X196"/>
    <mergeCell ref="Y196:Z196"/>
    <mergeCell ref="AB196:AC196"/>
    <mergeCell ref="AD196:AE196"/>
    <mergeCell ref="AF196:AH196"/>
    <mergeCell ref="AI196:AK196"/>
    <mergeCell ref="C191:D191"/>
    <mergeCell ref="E191:F191"/>
    <mergeCell ref="G191:H191"/>
    <mergeCell ref="I191:M191"/>
    <mergeCell ref="N191:O191"/>
    <mergeCell ref="P191:Q191"/>
    <mergeCell ref="R191:S191"/>
    <mergeCell ref="C192:D192"/>
    <mergeCell ref="E192:F192"/>
    <mergeCell ref="G192:H192"/>
    <mergeCell ref="I192:M192"/>
    <mergeCell ref="N192:O192"/>
    <mergeCell ref="P192:Q192"/>
    <mergeCell ref="R192:S192"/>
    <mergeCell ref="AL194:AM194"/>
    <mergeCell ref="AN194:AO194"/>
    <mergeCell ref="AP194:AQ194"/>
    <mergeCell ref="AR194:AS194"/>
    <mergeCell ref="AT194:AU194"/>
    <mergeCell ref="AV194:AX194"/>
    <mergeCell ref="AY194:BA194"/>
    <mergeCell ref="BB194:BC194"/>
    <mergeCell ref="T194:U194"/>
    <mergeCell ref="V194:X194"/>
    <mergeCell ref="Y194:Z194"/>
    <mergeCell ref="AB194:AC194"/>
    <mergeCell ref="AD194:AE194"/>
    <mergeCell ref="AF194:AH194"/>
    <mergeCell ref="AI194:AK194"/>
    <mergeCell ref="C194:D194"/>
    <mergeCell ref="E194:F194"/>
    <mergeCell ref="G194:H194"/>
    <mergeCell ref="I194:M194"/>
    <mergeCell ref="N194:O194"/>
    <mergeCell ref="P194:Q194"/>
    <mergeCell ref="R194:S194"/>
    <mergeCell ref="AP195:AQ195"/>
    <mergeCell ref="AP196:AQ196"/>
    <mergeCell ref="AR196:AS196"/>
    <mergeCell ref="AT196:AU196"/>
    <mergeCell ref="AV196:AX196"/>
    <mergeCell ref="AY196:BA196"/>
    <mergeCell ref="BB196:BC196"/>
    <mergeCell ref="AL195:AM195"/>
    <mergeCell ref="AN195:AO195"/>
    <mergeCell ref="AR195:AS195"/>
    <mergeCell ref="AT195:AU195"/>
    <mergeCell ref="AV195:AX195"/>
    <mergeCell ref="AY195:BA195"/>
    <mergeCell ref="BB195:BC195"/>
    <mergeCell ref="C196:D196"/>
    <mergeCell ref="E196:F196"/>
    <mergeCell ref="G196:H196"/>
    <mergeCell ref="I196:M196"/>
    <mergeCell ref="N196:O196"/>
    <mergeCell ref="P196:Q196"/>
    <mergeCell ref="R196:S196"/>
    <mergeCell ref="AL197:AM197"/>
    <mergeCell ref="AN197:AO197"/>
    <mergeCell ref="AP197:AQ197"/>
    <mergeCell ref="AR197:AS197"/>
    <mergeCell ref="AT197:AU197"/>
    <mergeCell ref="AV197:AX197"/>
    <mergeCell ref="AY197:BA197"/>
    <mergeCell ref="BB197:BC197"/>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AL198:AM198"/>
    <mergeCell ref="AN198:AO198"/>
    <mergeCell ref="AP198:AQ198"/>
    <mergeCell ref="AR198:AS198"/>
    <mergeCell ref="AT198:AU198"/>
    <mergeCell ref="AV198:AX198"/>
    <mergeCell ref="AY198:BA198"/>
    <mergeCell ref="BB198:BC198"/>
    <mergeCell ref="T198:U198"/>
    <mergeCell ref="V198:X198"/>
    <mergeCell ref="Y198:Z198"/>
    <mergeCell ref="AB198:AC198"/>
    <mergeCell ref="AD198:AE198"/>
    <mergeCell ref="AF198:AH198"/>
    <mergeCell ref="AI198:AK198"/>
    <mergeCell ref="C198:D198"/>
    <mergeCell ref="E198:F198"/>
    <mergeCell ref="G198:H198"/>
    <mergeCell ref="I198:M198"/>
    <mergeCell ref="N198:O198"/>
    <mergeCell ref="P198:Q198"/>
    <mergeCell ref="R198:S198"/>
    <mergeCell ref="AL201:AM201"/>
    <mergeCell ref="AN201:AO201"/>
    <mergeCell ref="T201:U201"/>
    <mergeCell ref="V201:X201"/>
    <mergeCell ref="Y201:Z201"/>
    <mergeCell ref="AB201:AC201"/>
    <mergeCell ref="AD201:AE201"/>
    <mergeCell ref="AF201:AH201"/>
    <mergeCell ref="AI201:AK201"/>
    <mergeCell ref="AL202:AM202"/>
    <mergeCell ref="AN202:AO202"/>
    <mergeCell ref="T202:U202"/>
    <mergeCell ref="V202:X202"/>
    <mergeCell ref="Y202:Z202"/>
    <mergeCell ref="AB202:AC202"/>
    <mergeCell ref="AD202:AE202"/>
    <mergeCell ref="AF202:AH202"/>
    <mergeCell ref="AI202:AK202"/>
    <mergeCell ref="AL199:AM199"/>
    <mergeCell ref="AN199:AO199"/>
    <mergeCell ref="AP199:AQ199"/>
    <mergeCell ref="AR199:AS199"/>
    <mergeCell ref="AT199:AU199"/>
    <mergeCell ref="AV199:AX199"/>
    <mergeCell ref="AY199:BA199"/>
    <mergeCell ref="BB199:BC199"/>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T200:U200"/>
    <mergeCell ref="V200:X200"/>
    <mergeCell ref="Y200:Z200"/>
    <mergeCell ref="AB200:AC200"/>
    <mergeCell ref="AD200:AE200"/>
    <mergeCell ref="AF200:AH200"/>
    <mergeCell ref="AI200:AK200"/>
    <mergeCell ref="AL200:AM200"/>
    <mergeCell ref="AN200:AO200"/>
    <mergeCell ref="AR200:AS200"/>
    <mergeCell ref="AT200:AU200"/>
    <mergeCell ref="AV200:AX200"/>
    <mergeCell ref="AY200:BA200"/>
    <mergeCell ref="BB200:BC200"/>
    <mergeCell ref="C202:D202"/>
    <mergeCell ref="E202:F202"/>
    <mergeCell ref="G202:H202"/>
    <mergeCell ref="I202:M202"/>
    <mergeCell ref="N202:O202"/>
    <mergeCell ref="P202:Q202"/>
    <mergeCell ref="R202:S202"/>
    <mergeCell ref="AP202:AQ202"/>
    <mergeCell ref="AR202:AS202"/>
    <mergeCell ref="AT202:AU202"/>
    <mergeCell ref="AV202:AX202"/>
    <mergeCell ref="AY202:BA202"/>
    <mergeCell ref="BB202:BC202"/>
    <mergeCell ref="AP200:AQ200"/>
    <mergeCell ref="AP201:AQ201"/>
    <mergeCell ref="AR201:AS201"/>
    <mergeCell ref="AT201:AU201"/>
    <mergeCell ref="AV201:AX201"/>
    <mergeCell ref="AY201:BA201"/>
    <mergeCell ref="BB201:BC201"/>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AL205:AM205"/>
    <mergeCell ref="AN205:AO205"/>
    <mergeCell ref="T205:U205"/>
    <mergeCell ref="V205:X205"/>
    <mergeCell ref="Y205:Z205"/>
    <mergeCell ref="AB205:AC205"/>
    <mergeCell ref="AD205:AE205"/>
    <mergeCell ref="AF205:AH205"/>
    <mergeCell ref="AI205:AK205"/>
    <mergeCell ref="C200:D200"/>
    <mergeCell ref="E200:F200"/>
    <mergeCell ref="G200:H200"/>
    <mergeCell ref="I200:M200"/>
    <mergeCell ref="N200:O200"/>
    <mergeCell ref="P200:Q200"/>
    <mergeCell ref="R200:S200"/>
    <mergeCell ref="C201:D201"/>
    <mergeCell ref="E201:F201"/>
    <mergeCell ref="G201:H201"/>
    <mergeCell ref="I201:M201"/>
    <mergeCell ref="N201:O201"/>
    <mergeCell ref="P201:Q201"/>
    <mergeCell ref="R201:S201"/>
    <mergeCell ref="AL203:AM203"/>
    <mergeCell ref="AN203:AO203"/>
    <mergeCell ref="AP203:AQ203"/>
    <mergeCell ref="AR203:AS203"/>
    <mergeCell ref="AT203:AU203"/>
    <mergeCell ref="AV203:AX203"/>
    <mergeCell ref="AY203:BA203"/>
    <mergeCell ref="BB203:BC203"/>
    <mergeCell ref="T203:U203"/>
    <mergeCell ref="V203:X203"/>
    <mergeCell ref="Y203:Z203"/>
    <mergeCell ref="AB203:AC203"/>
    <mergeCell ref="AD203:AE203"/>
    <mergeCell ref="AF203:AH203"/>
    <mergeCell ref="AI203:AK203"/>
    <mergeCell ref="C203:D203"/>
    <mergeCell ref="E203:F203"/>
    <mergeCell ref="G203:H203"/>
    <mergeCell ref="I203:M203"/>
    <mergeCell ref="N203:O203"/>
    <mergeCell ref="P203:Q203"/>
    <mergeCell ref="R203:S203"/>
    <mergeCell ref="AP204:AQ204"/>
    <mergeCell ref="AP205:AQ205"/>
    <mergeCell ref="AR205:AS205"/>
    <mergeCell ref="AT205:AU205"/>
    <mergeCell ref="AV205:AX205"/>
    <mergeCell ref="AY205:BA205"/>
    <mergeCell ref="BB205:BC205"/>
    <mergeCell ref="AL204:AM204"/>
    <mergeCell ref="AN204:AO204"/>
    <mergeCell ref="AR204:AS204"/>
    <mergeCell ref="AT204:AU204"/>
    <mergeCell ref="AV204:AX204"/>
    <mergeCell ref="AY204:BA204"/>
    <mergeCell ref="BB204:BC204"/>
    <mergeCell ref="C205:D205"/>
    <mergeCell ref="E205:F205"/>
    <mergeCell ref="G205:H205"/>
    <mergeCell ref="I205:M205"/>
    <mergeCell ref="N205:O205"/>
    <mergeCell ref="P205:Q205"/>
    <mergeCell ref="R205:S205"/>
    <mergeCell ref="AL206:AM206"/>
    <mergeCell ref="AN206:AO206"/>
    <mergeCell ref="AP206:AQ206"/>
    <mergeCell ref="AR206:AS206"/>
    <mergeCell ref="AT206:AU206"/>
    <mergeCell ref="AV206:AX206"/>
    <mergeCell ref="AY206:BA206"/>
    <mergeCell ref="BB206:BC206"/>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AL207:AM207"/>
    <mergeCell ref="AN207:AO207"/>
    <mergeCell ref="AP207:AQ207"/>
    <mergeCell ref="AR207:AS207"/>
    <mergeCell ref="AT207:AU207"/>
    <mergeCell ref="AV207:AX207"/>
    <mergeCell ref="AY207:BA207"/>
    <mergeCell ref="BB207:BC207"/>
    <mergeCell ref="T207:U207"/>
    <mergeCell ref="V207:X207"/>
    <mergeCell ref="Y207:Z207"/>
    <mergeCell ref="AB207:AC207"/>
    <mergeCell ref="AD207:AE207"/>
    <mergeCell ref="AF207:AH207"/>
    <mergeCell ref="AI207:AK207"/>
    <mergeCell ref="C207:D207"/>
    <mergeCell ref="E207:F207"/>
    <mergeCell ref="G207:H207"/>
    <mergeCell ref="I207:M207"/>
    <mergeCell ref="N207:O207"/>
    <mergeCell ref="P207:Q207"/>
    <mergeCell ref="R207:S207"/>
    <mergeCell ref="AL210:AM210"/>
    <mergeCell ref="AN210:AO210"/>
    <mergeCell ref="T210:U210"/>
    <mergeCell ref="V210:X210"/>
    <mergeCell ref="Y210:Z210"/>
    <mergeCell ref="AB210:AC210"/>
    <mergeCell ref="AD210:AE210"/>
    <mergeCell ref="AF210:AH210"/>
    <mergeCell ref="AI210:AK210"/>
    <mergeCell ref="AL211:AM211"/>
    <mergeCell ref="AN211:AO211"/>
    <mergeCell ref="T211:U211"/>
    <mergeCell ref="V211:X211"/>
    <mergeCell ref="Y211:Z211"/>
    <mergeCell ref="AB211:AC211"/>
    <mergeCell ref="AD211:AE211"/>
    <mergeCell ref="AF211:AH211"/>
    <mergeCell ref="AI211:AK211"/>
    <mergeCell ref="AL208:AM208"/>
    <mergeCell ref="AN208:AO208"/>
    <mergeCell ref="AP208:AQ208"/>
    <mergeCell ref="AR208:AS208"/>
    <mergeCell ref="AT208:AU208"/>
    <mergeCell ref="AV208:AX208"/>
    <mergeCell ref="AY208:BA208"/>
    <mergeCell ref="BB208:BC208"/>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T209:U209"/>
    <mergeCell ref="V209:X209"/>
    <mergeCell ref="Y209:Z209"/>
    <mergeCell ref="AB209:AC209"/>
    <mergeCell ref="AD209:AE209"/>
    <mergeCell ref="AF209:AH209"/>
    <mergeCell ref="AI209:AK209"/>
    <mergeCell ref="AL209:AM209"/>
    <mergeCell ref="AN209:AO209"/>
    <mergeCell ref="AR209:AS209"/>
    <mergeCell ref="AT209:AU209"/>
    <mergeCell ref="AV209:AX209"/>
    <mergeCell ref="AY209:BA209"/>
    <mergeCell ref="BB209:BC209"/>
    <mergeCell ref="C211:D211"/>
    <mergeCell ref="E211:F211"/>
    <mergeCell ref="G211:H211"/>
    <mergeCell ref="I211:M211"/>
    <mergeCell ref="N211:O211"/>
    <mergeCell ref="P211:Q211"/>
    <mergeCell ref="R211:S211"/>
    <mergeCell ref="AP211:AQ211"/>
    <mergeCell ref="AR211:AS211"/>
    <mergeCell ref="AT211:AU211"/>
    <mergeCell ref="AV211:AX211"/>
    <mergeCell ref="AY211:BA211"/>
    <mergeCell ref="BB211:BC211"/>
    <mergeCell ref="AP209:AQ209"/>
    <mergeCell ref="AP210:AQ210"/>
    <mergeCell ref="AR210:AS210"/>
    <mergeCell ref="AT210:AU210"/>
    <mergeCell ref="AV210:AX210"/>
    <mergeCell ref="AY210:BA210"/>
    <mergeCell ref="BB210:BC210"/>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AL214:AM214"/>
    <mergeCell ref="AN214:AO214"/>
    <mergeCell ref="T214:U214"/>
    <mergeCell ref="V214:X214"/>
    <mergeCell ref="Y214:Z214"/>
    <mergeCell ref="AB214:AC214"/>
    <mergeCell ref="AD214:AE214"/>
    <mergeCell ref="AF214:AH214"/>
    <mergeCell ref="AI214:AK214"/>
    <mergeCell ref="C209:D209"/>
    <mergeCell ref="E209:F209"/>
    <mergeCell ref="G209:H209"/>
    <mergeCell ref="I209:M209"/>
    <mergeCell ref="N209:O209"/>
    <mergeCell ref="P209:Q209"/>
    <mergeCell ref="R209:S209"/>
    <mergeCell ref="C210:D210"/>
    <mergeCell ref="E210:F210"/>
    <mergeCell ref="G210:H210"/>
    <mergeCell ref="I210:M210"/>
    <mergeCell ref="N210:O210"/>
    <mergeCell ref="P210:Q210"/>
    <mergeCell ref="R210:S210"/>
    <mergeCell ref="AL212:AM212"/>
    <mergeCell ref="AN212:AO212"/>
    <mergeCell ref="AP212:AQ212"/>
    <mergeCell ref="AR212:AS212"/>
    <mergeCell ref="AT212:AU212"/>
    <mergeCell ref="AV212:AX212"/>
    <mergeCell ref="AY212:BA212"/>
    <mergeCell ref="BB212:BC212"/>
    <mergeCell ref="T212:U212"/>
    <mergeCell ref="V212:X212"/>
    <mergeCell ref="Y212:Z212"/>
    <mergeCell ref="AB212:AC212"/>
    <mergeCell ref="AD212:AE212"/>
    <mergeCell ref="AF212:AH212"/>
    <mergeCell ref="AI212:AK212"/>
    <mergeCell ref="C212:D212"/>
    <mergeCell ref="E212:F212"/>
    <mergeCell ref="G212:H212"/>
    <mergeCell ref="I212:M212"/>
    <mergeCell ref="N212:O212"/>
    <mergeCell ref="P212:Q212"/>
    <mergeCell ref="R212:S212"/>
    <mergeCell ref="AP213:AQ213"/>
    <mergeCell ref="AP214:AQ214"/>
    <mergeCell ref="AR214:AS214"/>
    <mergeCell ref="AT214:AU214"/>
    <mergeCell ref="AV214:AX214"/>
    <mergeCell ref="AY214:BA214"/>
    <mergeCell ref="BB214:BC214"/>
    <mergeCell ref="AL213:AM213"/>
    <mergeCell ref="AN213:AO213"/>
    <mergeCell ref="AR213:AS213"/>
    <mergeCell ref="AT213:AU213"/>
    <mergeCell ref="AV213:AX213"/>
    <mergeCell ref="AY213:BA213"/>
    <mergeCell ref="BB213:BC213"/>
    <mergeCell ref="C214:D214"/>
    <mergeCell ref="E214:F214"/>
    <mergeCell ref="G214:H214"/>
    <mergeCell ref="I214:M214"/>
    <mergeCell ref="N214:O214"/>
    <mergeCell ref="P214:Q214"/>
    <mergeCell ref="R214:S214"/>
    <mergeCell ref="AL215:AM215"/>
    <mergeCell ref="AN215:AO215"/>
    <mergeCell ref="AP215:AQ215"/>
    <mergeCell ref="AR215:AS215"/>
    <mergeCell ref="AT215:AU215"/>
    <mergeCell ref="AV215:AX215"/>
    <mergeCell ref="AY215:BA215"/>
    <mergeCell ref="BB215:BC215"/>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AL216:AM216"/>
    <mergeCell ref="AN216:AO216"/>
    <mergeCell ref="AP216:AQ216"/>
    <mergeCell ref="AR216:AS216"/>
    <mergeCell ref="AT216:AU216"/>
    <mergeCell ref="AV216:AX216"/>
    <mergeCell ref="AY216:BA216"/>
    <mergeCell ref="BB216:BC216"/>
    <mergeCell ref="T216:U216"/>
    <mergeCell ref="V216:X216"/>
    <mergeCell ref="Y216:Z216"/>
    <mergeCell ref="AB216:AC216"/>
    <mergeCell ref="AD216:AE216"/>
    <mergeCell ref="AF216:AH216"/>
    <mergeCell ref="AI216:AK216"/>
    <mergeCell ref="C216:D216"/>
    <mergeCell ref="E216:F216"/>
    <mergeCell ref="G216:H216"/>
    <mergeCell ref="I216:M216"/>
    <mergeCell ref="N216:O216"/>
    <mergeCell ref="P216:Q216"/>
    <mergeCell ref="R216:S216"/>
    <mergeCell ref="AL219:AM219"/>
    <mergeCell ref="AN219:AO219"/>
    <mergeCell ref="T219:U219"/>
    <mergeCell ref="V219:X219"/>
    <mergeCell ref="Y219:Z219"/>
    <mergeCell ref="AB219:AC219"/>
    <mergeCell ref="AD219:AE219"/>
    <mergeCell ref="AF219:AH219"/>
    <mergeCell ref="AI219:AK219"/>
    <mergeCell ref="AL220:AM220"/>
    <mergeCell ref="AN220:AO220"/>
    <mergeCell ref="T220:U220"/>
    <mergeCell ref="V220:X220"/>
    <mergeCell ref="Y220:Z220"/>
    <mergeCell ref="AB220:AC220"/>
    <mergeCell ref="AD220:AE220"/>
    <mergeCell ref="AF220:AH220"/>
    <mergeCell ref="AI220:AK220"/>
    <mergeCell ref="AL217:AM217"/>
    <mergeCell ref="AN217:AO217"/>
    <mergeCell ref="AP217:AQ217"/>
    <mergeCell ref="AR217:AS217"/>
    <mergeCell ref="AT217:AU217"/>
    <mergeCell ref="AV217:AX217"/>
    <mergeCell ref="AY217:BA217"/>
    <mergeCell ref="BB217:BC217"/>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T218:U218"/>
    <mergeCell ref="V218:X218"/>
    <mergeCell ref="Y218:Z218"/>
    <mergeCell ref="AB218:AC218"/>
    <mergeCell ref="AD218:AE218"/>
    <mergeCell ref="AF218:AH218"/>
    <mergeCell ref="AI218:AK218"/>
    <mergeCell ref="AL218:AM218"/>
    <mergeCell ref="AN218:AO218"/>
    <mergeCell ref="AR218:AS218"/>
    <mergeCell ref="AT218:AU218"/>
    <mergeCell ref="AV218:AX218"/>
    <mergeCell ref="AY218:BA218"/>
    <mergeCell ref="BB218:BC218"/>
    <mergeCell ref="C220:D220"/>
    <mergeCell ref="E220:F220"/>
    <mergeCell ref="G220:H220"/>
    <mergeCell ref="I220:M220"/>
    <mergeCell ref="N220:O220"/>
    <mergeCell ref="P220:Q220"/>
    <mergeCell ref="R220:S220"/>
    <mergeCell ref="AP220:AQ220"/>
    <mergeCell ref="AR220:AS220"/>
    <mergeCell ref="AT220:AU220"/>
    <mergeCell ref="AV220:AX220"/>
    <mergeCell ref="AY220:BA220"/>
    <mergeCell ref="BB220:BC220"/>
    <mergeCell ref="AP218:AQ218"/>
    <mergeCell ref="AP219:AQ219"/>
    <mergeCell ref="AR219:AS219"/>
    <mergeCell ref="AT219:AU219"/>
    <mergeCell ref="AV219:AX219"/>
    <mergeCell ref="AY219:BA219"/>
    <mergeCell ref="BB219:BC219"/>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AL223:AM223"/>
    <mergeCell ref="AN223:AO223"/>
    <mergeCell ref="T223:U223"/>
    <mergeCell ref="V223:X223"/>
    <mergeCell ref="Y223:Z223"/>
    <mergeCell ref="AB223:AC223"/>
    <mergeCell ref="AD223:AE223"/>
    <mergeCell ref="AF223:AH223"/>
    <mergeCell ref="AI223:AK223"/>
    <mergeCell ref="C218:D218"/>
    <mergeCell ref="E218:F218"/>
    <mergeCell ref="G218:H218"/>
    <mergeCell ref="I218:M218"/>
    <mergeCell ref="N218:O218"/>
    <mergeCell ref="P218:Q218"/>
    <mergeCell ref="R218:S218"/>
    <mergeCell ref="C219:D219"/>
    <mergeCell ref="E219:F219"/>
    <mergeCell ref="G219:H219"/>
    <mergeCell ref="I219:M219"/>
    <mergeCell ref="N219:O219"/>
    <mergeCell ref="P219:Q219"/>
    <mergeCell ref="R219:S219"/>
    <mergeCell ref="AL221:AM221"/>
    <mergeCell ref="AN221:AO221"/>
    <mergeCell ref="AP221:AQ221"/>
    <mergeCell ref="AR221:AS221"/>
    <mergeCell ref="AT221:AU221"/>
    <mergeCell ref="AV221:AX221"/>
    <mergeCell ref="AY221:BA221"/>
    <mergeCell ref="BB221:BC221"/>
    <mergeCell ref="T221:U221"/>
    <mergeCell ref="V221:X221"/>
    <mergeCell ref="Y221:Z221"/>
    <mergeCell ref="AB221:AC221"/>
    <mergeCell ref="AD221:AE221"/>
    <mergeCell ref="AF221:AH221"/>
    <mergeCell ref="AI221:AK221"/>
    <mergeCell ref="C221:D221"/>
    <mergeCell ref="E221:F221"/>
    <mergeCell ref="G221:H221"/>
    <mergeCell ref="I221:M221"/>
    <mergeCell ref="N221:O221"/>
    <mergeCell ref="P221:Q221"/>
    <mergeCell ref="R221:S221"/>
    <mergeCell ref="AP222:AQ222"/>
    <mergeCell ref="AP223:AQ223"/>
    <mergeCell ref="AR223:AS223"/>
    <mergeCell ref="AT223:AU223"/>
    <mergeCell ref="AV223:AX223"/>
    <mergeCell ref="AY223:BA223"/>
    <mergeCell ref="BB223:BC223"/>
    <mergeCell ref="AL222:AM222"/>
    <mergeCell ref="AN222:AO222"/>
    <mergeCell ref="AR222:AS222"/>
    <mergeCell ref="AT222:AU222"/>
    <mergeCell ref="AV222:AX222"/>
    <mergeCell ref="AY222:BA222"/>
    <mergeCell ref="BB222:BC222"/>
    <mergeCell ref="C223:D223"/>
    <mergeCell ref="E223:F223"/>
    <mergeCell ref="G223:H223"/>
    <mergeCell ref="I223:M223"/>
    <mergeCell ref="N223:O223"/>
    <mergeCell ref="P223:Q223"/>
    <mergeCell ref="R223:S223"/>
    <mergeCell ref="AL224:AM224"/>
    <mergeCell ref="AN224:AO224"/>
    <mergeCell ref="AP224:AQ224"/>
    <mergeCell ref="AR224:AS224"/>
    <mergeCell ref="AT224:AU224"/>
    <mergeCell ref="AV224:AX224"/>
    <mergeCell ref="AY224:BA224"/>
    <mergeCell ref="BB224:BC224"/>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AL225:AM225"/>
    <mergeCell ref="AN225:AO225"/>
    <mergeCell ref="AP225:AQ225"/>
    <mergeCell ref="AR225:AS225"/>
    <mergeCell ref="AT225:AU225"/>
    <mergeCell ref="AV225:AX225"/>
    <mergeCell ref="AY225:BA225"/>
    <mergeCell ref="BB225:BC225"/>
    <mergeCell ref="T225:U225"/>
    <mergeCell ref="V225:X225"/>
    <mergeCell ref="Y225:Z225"/>
    <mergeCell ref="AB225:AC225"/>
    <mergeCell ref="AD225:AE225"/>
    <mergeCell ref="AF225:AH225"/>
    <mergeCell ref="AI225:AK225"/>
    <mergeCell ref="C225:D225"/>
    <mergeCell ref="E225:F225"/>
    <mergeCell ref="G225:H225"/>
    <mergeCell ref="I225:M225"/>
    <mergeCell ref="N225:O225"/>
    <mergeCell ref="P225:Q225"/>
    <mergeCell ref="R225:S225"/>
    <mergeCell ref="AL228:AM228"/>
    <mergeCell ref="AN228:AO228"/>
    <mergeCell ref="T228:U228"/>
    <mergeCell ref="V228:X228"/>
    <mergeCell ref="Y228:Z228"/>
    <mergeCell ref="AB228:AC228"/>
    <mergeCell ref="AD228:AE228"/>
    <mergeCell ref="AF228:AH228"/>
    <mergeCell ref="AI228:AK228"/>
    <mergeCell ref="AL229:AM229"/>
    <mergeCell ref="AN229:AO229"/>
    <mergeCell ref="T229:U229"/>
    <mergeCell ref="V229:X229"/>
    <mergeCell ref="Y229:Z229"/>
    <mergeCell ref="AB229:AC229"/>
    <mergeCell ref="AD229:AE229"/>
    <mergeCell ref="AF229:AH229"/>
    <mergeCell ref="AI229:AK229"/>
    <mergeCell ref="AL226:AM226"/>
    <mergeCell ref="AN226:AO226"/>
    <mergeCell ref="AP226:AQ226"/>
    <mergeCell ref="AR226:AS226"/>
    <mergeCell ref="AT226:AU226"/>
    <mergeCell ref="AV226:AX226"/>
    <mergeCell ref="AY226:BA226"/>
    <mergeCell ref="BB226:BC226"/>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T227:U227"/>
    <mergeCell ref="V227:X227"/>
    <mergeCell ref="Y227:Z227"/>
    <mergeCell ref="AB227:AC227"/>
    <mergeCell ref="AD227:AE227"/>
    <mergeCell ref="AF227:AH227"/>
    <mergeCell ref="AI227:AK227"/>
    <mergeCell ref="AL227:AM227"/>
    <mergeCell ref="AN227:AO227"/>
    <mergeCell ref="AR227:AS227"/>
    <mergeCell ref="AT227:AU227"/>
    <mergeCell ref="AV227:AX227"/>
    <mergeCell ref="AY227:BA227"/>
    <mergeCell ref="BB227:BC227"/>
    <mergeCell ref="C229:D229"/>
    <mergeCell ref="E229:F229"/>
    <mergeCell ref="G229:H229"/>
    <mergeCell ref="I229:M229"/>
    <mergeCell ref="N229:O229"/>
    <mergeCell ref="P229:Q229"/>
    <mergeCell ref="R229:S229"/>
    <mergeCell ref="AP229:AQ229"/>
    <mergeCell ref="AR229:AS229"/>
    <mergeCell ref="AT229:AU229"/>
    <mergeCell ref="AV229:AX229"/>
    <mergeCell ref="AY229:BA229"/>
    <mergeCell ref="BB229:BC229"/>
    <mergeCell ref="AP227:AQ227"/>
    <mergeCell ref="AP228:AQ228"/>
    <mergeCell ref="AR228:AS228"/>
    <mergeCell ref="AT228:AU228"/>
    <mergeCell ref="AV228:AX228"/>
    <mergeCell ref="AY228:BA228"/>
    <mergeCell ref="BB228:BC228"/>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AL232:AM232"/>
    <mergeCell ref="AN232:AO232"/>
    <mergeCell ref="T232:U232"/>
    <mergeCell ref="V232:X232"/>
    <mergeCell ref="Y232:Z232"/>
    <mergeCell ref="AB232:AC232"/>
    <mergeCell ref="AD232:AE232"/>
    <mergeCell ref="AF232:AH232"/>
    <mergeCell ref="AI232:AK232"/>
    <mergeCell ref="C227:D227"/>
    <mergeCell ref="E227:F227"/>
    <mergeCell ref="G227:H227"/>
    <mergeCell ref="I227:M227"/>
    <mergeCell ref="N227:O227"/>
    <mergeCell ref="P227:Q227"/>
    <mergeCell ref="R227:S227"/>
    <mergeCell ref="C228:D228"/>
    <mergeCell ref="E228:F228"/>
    <mergeCell ref="G228:H228"/>
    <mergeCell ref="I228:M228"/>
    <mergeCell ref="N228:O228"/>
    <mergeCell ref="P228:Q228"/>
    <mergeCell ref="R228:S228"/>
    <mergeCell ref="AL230:AM230"/>
    <mergeCell ref="AN230:AO230"/>
    <mergeCell ref="AP230:AQ230"/>
    <mergeCell ref="AR230:AS230"/>
    <mergeCell ref="AT230:AU230"/>
    <mergeCell ref="AV230:AX230"/>
    <mergeCell ref="AY230:BA230"/>
    <mergeCell ref="BB230:BC230"/>
    <mergeCell ref="T230:U230"/>
    <mergeCell ref="V230:X230"/>
    <mergeCell ref="Y230:Z230"/>
    <mergeCell ref="AB230:AC230"/>
    <mergeCell ref="AD230:AE230"/>
    <mergeCell ref="AF230:AH230"/>
    <mergeCell ref="AI230:AK230"/>
    <mergeCell ref="C230:D230"/>
    <mergeCell ref="E230:F230"/>
    <mergeCell ref="G230:H230"/>
    <mergeCell ref="I230:M230"/>
    <mergeCell ref="N230:O230"/>
    <mergeCell ref="P230:Q230"/>
    <mergeCell ref="R230:S230"/>
    <mergeCell ref="AP231:AQ231"/>
    <mergeCell ref="AP232:AQ232"/>
    <mergeCell ref="AR232:AS232"/>
    <mergeCell ref="AT232:AU232"/>
    <mergeCell ref="AV232:AX232"/>
    <mergeCell ref="AY232:BA232"/>
    <mergeCell ref="BB232:BC232"/>
    <mergeCell ref="AL231:AM231"/>
    <mergeCell ref="AN231:AO231"/>
    <mergeCell ref="AR231:AS231"/>
    <mergeCell ref="AT231:AU231"/>
    <mergeCell ref="AV231:AX231"/>
    <mergeCell ref="AY231:BA231"/>
    <mergeCell ref="BB231:BC231"/>
    <mergeCell ref="C232:D232"/>
    <mergeCell ref="E232:F232"/>
    <mergeCell ref="G232:H232"/>
    <mergeCell ref="I232:M232"/>
    <mergeCell ref="N232:O232"/>
    <mergeCell ref="P232:Q232"/>
    <mergeCell ref="R232:S232"/>
    <mergeCell ref="AL233:AM233"/>
    <mergeCell ref="AN233:AO233"/>
    <mergeCell ref="AP233:AQ233"/>
    <mergeCell ref="AR233:AS233"/>
    <mergeCell ref="AT233:AU233"/>
    <mergeCell ref="AV233:AX233"/>
    <mergeCell ref="AY233:BA233"/>
    <mergeCell ref="BB233:BC233"/>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AL234:AM234"/>
    <mergeCell ref="AN234:AO234"/>
    <mergeCell ref="AP234:AQ234"/>
    <mergeCell ref="AR234:AS234"/>
    <mergeCell ref="AT234:AU234"/>
    <mergeCell ref="AV234:AX234"/>
    <mergeCell ref="AY234:BA234"/>
    <mergeCell ref="BB234:BC234"/>
    <mergeCell ref="T234:U234"/>
    <mergeCell ref="V234:X234"/>
    <mergeCell ref="Y234:Z234"/>
    <mergeCell ref="AB234:AC234"/>
    <mergeCell ref="AD234:AE234"/>
    <mergeCell ref="AF234:AH234"/>
    <mergeCell ref="AI234:AK234"/>
    <mergeCell ref="C234:D234"/>
    <mergeCell ref="E234:F234"/>
    <mergeCell ref="G234:H234"/>
    <mergeCell ref="I234:M234"/>
    <mergeCell ref="N234:O234"/>
    <mergeCell ref="P234:Q234"/>
    <mergeCell ref="R234:S234"/>
    <mergeCell ref="AL237:AM237"/>
    <mergeCell ref="AN237:AO237"/>
    <mergeCell ref="T237:U237"/>
    <mergeCell ref="V237:X237"/>
    <mergeCell ref="Y237:Z237"/>
    <mergeCell ref="AB237:AC237"/>
    <mergeCell ref="AD237:AE237"/>
    <mergeCell ref="AF237:AH237"/>
    <mergeCell ref="AI237:AK237"/>
    <mergeCell ref="AL238:AM238"/>
    <mergeCell ref="AN238:AO238"/>
    <mergeCell ref="T238:U238"/>
    <mergeCell ref="V238:X238"/>
    <mergeCell ref="Y238:Z238"/>
    <mergeCell ref="AB238:AC238"/>
    <mergeCell ref="AD238:AE238"/>
    <mergeCell ref="AF238:AH238"/>
    <mergeCell ref="AI238:AK238"/>
    <mergeCell ref="AL235:AM235"/>
    <mergeCell ref="AN235:AO235"/>
    <mergeCell ref="AP235:AQ235"/>
    <mergeCell ref="AR235:AS235"/>
    <mergeCell ref="AT235:AU235"/>
    <mergeCell ref="AV235:AX235"/>
    <mergeCell ref="AY235:BA235"/>
    <mergeCell ref="BB235:BC235"/>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T236:U236"/>
    <mergeCell ref="V236:X236"/>
    <mergeCell ref="Y236:Z236"/>
    <mergeCell ref="AB236:AC236"/>
    <mergeCell ref="AD236:AE236"/>
    <mergeCell ref="AF236:AH236"/>
    <mergeCell ref="AI236:AK236"/>
    <mergeCell ref="AL236:AM236"/>
    <mergeCell ref="AN236:AO236"/>
    <mergeCell ref="AR236:AS236"/>
    <mergeCell ref="AT236:AU236"/>
    <mergeCell ref="AV236:AX236"/>
    <mergeCell ref="AY236:BA236"/>
    <mergeCell ref="BB236:BC236"/>
    <mergeCell ref="C238:D238"/>
    <mergeCell ref="E238:F238"/>
    <mergeCell ref="G238:H238"/>
    <mergeCell ref="I238:M238"/>
    <mergeCell ref="N238:O238"/>
    <mergeCell ref="P238:Q238"/>
    <mergeCell ref="R238:S238"/>
    <mergeCell ref="AP238:AQ238"/>
    <mergeCell ref="AR238:AS238"/>
    <mergeCell ref="AT238:AU238"/>
    <mergeCell ref="AV238:AX238"/>
    <mergeCell ref="AY238:BA238"/>
    <mergeCell ref="BB238:BC238"/>
    <mergeCell ref="AP236:AQ236"/>
    <mergeCell ref="AP237:AQ237"/>
    <mergeCell ref="AR237:AS237"/>
    <mergeCell ref="AT237:AU237"/>
    <mergeCell ref="AV237:AX237"/>
    <mergeCell ref="AY237:BA237"/>
    <mergeCell ref="BB237:BC237"/>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AL241:AM241"/>
    <mergeCell ref="AN241:AO241"/>
    <mergeCell ref="T241:U241"/>
    <mergeCell ref="V241:X241"/>
    <mergeCell ref="Y241:Z241"/>
    <mergeCell ref="AB241:AC241"/>
    <mergeCell ref="AD241:AE241"/>
    <mergeCell ref="AF241:AH241"/>
    <mergeCell ref="AI241:AK241"/>
    <mergeCell ref="C236:D236"/>
    <mergeCell ref="E236:F236"/>
    <mergeCell ref="G236:H236"/>
    <mergeCell ref="I236:M236"/>
    <mergeCell ref="N236:O236"/>
    <mergeCell ref="P236:Q236"/>
    <mergeCell ref="R236:S236"/>
    <mergeCell ref="C237:D237"/>
    <mergeCell ref="E237:F237"/>
    <mergeCell ref="G237:H237"/>
    <mergeCell ref="I237:M237"/>
    <mergeCell ref="N237:O237"/>
    <mergeCell ref="P237:Q237"/>
    <mergeCell ref="R237:S237"/>
    <mergeCell ref="AL239:AM239"/>
    <mergeCell ref="AN239:AO239"/>
    <mergeCell ref="AP239:AQ239"/>
    <mergeCell ref="AR239:AS239"/>
    <mergeCell ref="AT239:AU239"/>
    <mergeCell ref="AV239:AX239"/>
    <mergeCell ref="AY239:BA239"/>
    <mergeCell ref="BB239:BC239"/>
    <mergeCell ref="T239:U239"/>
    <mergeCell ref="V239:X239"/>
    <mergeCell ref="Y239:Z239"/>
    <mergeCell ref="AB239:AC239"/>
    <mergeCell ref="AD239:AE239"/>
    <mergeCell ref="AF239:AH239"/>
    <mergeCell ref="AI239:AK239"/>
    <mergeCell ref="C239:D239"/>
    <mergeCell ref="E239:F239"/>
    <mergeCell ref="G239:H239"/>
    <mergeCell ref="I239:M239"/>
    <mergeCell ref="N239:O239"/>
    <mergeCell ref="P239:Q239"/>
    <mergeCell ref="R239:S239"/>
    <mergeCell ref="AP240:AQ240"/>
    <mergeCell ref="AP241:AQ241"/>
    <mergeCell ref="AR241:AS241"/>
    <mergeCell ref="AT241:AU241"/>
    <mergeCell ref="AV241:AX241"/>
    <mergeCell ref="AY241:BA241"/>
    <mergeCell ref="BB241:BC241"/>
    <mergeCell ref="AL240:AM240"/>
    <mergeCell ref="AN240:AO240"/>
    <mergeCell ref="AR240:AS240"/>
    <mergeCell ref="AT240:AU240"/>
    <mergeCell ref="AV240:AX240"/>
    <mergeCell ref="AY240:BA240"/>
    <mergeCell ref="BB240:BC240"/>
    <mergeCell ref="C241:D241"/>
    <mergeCell ref="E241:F241"/>
    <mergeCell ref="G241:H241"/>
    <mergeCell ref="I241:M241"/>
    <mergeCell ref="N241:O241"/>
    <mergeCell ref="P241:Q241"/>
    <mergeCell ref="R241:S241"/>
    <mergeCell ref="AL242:AM242"/>
    <mergeCell ref="AN242:AO242"/>
    <mergeCell ref="AP242:AQ242"/>
    <mergeCell ref="AR242:AS242"/>
    <mergeCell ref="AT242:AU242"/>
    <mergeCell ref="AV242:AX242"/>
    <mergeCell ref="AY242:BA242"/>
    <mergeCell ref="BB242:BC242"/>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AL243:AM243"/>
    <mergeCell ref="AN243:AO243"/>
    <mergeCell ref="AP243:AQ243"/>
    <mergeCell ref="AR243:AS243"/>
    <mergeCell ref="AT243:AU243"/>
    <mergeCell ref="AV243:AX243"/>
    <mergeCell ref="AY243:BA243"/>
    <mergeCell ref="BB243:BC243"/>
    <mergeCell ref="T243:U243"/>
    <mergeCell ref="V243:X243"/>
    <mergeCell ref="Y243:Z243"/>
    <mergeCell ref="AB243:AC243"/>
    <mergeCell ref="AD243:AE243"/>
    <mergeCell ref="AF243:AH243"/>
    <mergeCell ref="AI243:AK243"/>
    <mergeCell ref="C243:D243"/>
    <mergeCell ref="E243:F243"/>
    <mergeCell ref="G243:H243"/>
    <mergeCell ref="I243:M243"/>
    <mergeCell ref="N243:O243"/>
    <mergeCell ref="P243:Q243"/>
    <mergeCell ref="R243:S243"/>
    <mergeCell ref="AL246:AM246"/>
    <mergeCell ref="AN246:AO246"/>
    <mergeCell ref="T246:U246"/>
    <mergeCell ref="V246:X246"/>
    <mergeCell ref="Y246:Z246"/>
    <mergeCell ref="AB246:AC246"/>
    <mergeCell ref="AD246:AE246"/>
    <mergeCell ref="AF246:AH246"/>
    <mergeCell ref="AI246:AK246"/>
    <mergeCell ref="AL247:AM247"/>
    <mergeCell ref="AN247:AO247"/>
    <mergeCell ref="T247:U247"/>
    <mergeCell ref="V247:X247"/>
    <mergeCell ref="Y247:Z247"/>
    <mergeCell ref="AB247:AC247"/>
    <mergeCell ref="AD247:AE247"/>
    <mergeCell ref="AF247:AH247"/>
    <mergeCell ref="AI247:AK247"/>
    <mergeCell ref="AL244:AM244"/>
    <mergeCell ref="AN244:AO244"/>
    <mergeCell ref="AP244:AQ244"/>
    <mergeCell ref="AR244:AS244"/>
    <mergeCell ref="AT244:AU244"/>
    <mergeCell ref="AV244:AX244"/>
    <mergeCell ref="AY244:BA244"/>
    <mergeCell ref="BB244:BC244"/>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T245:U245"/>
    <mergeCell ref="V245:X245"/>
    <mergeCell ref="Y245:Z245"/>
    <mergeCell ref="AB245:AC245"/>
    <mergeCell ref="AD245:AE245"/>
    <mergeCell ref="AF245:AH245"/>
    <mergeCell ref="AI245:AK245"/>
    <mergeCell ref="AL245:AM245"/>
    <mergeCell ref="AN245:AO245"/>
    <mergeCell ref="AR245:AS245"/>
    <mergeCell ref="AT245:AU245"/>
    <mergeCell ref="AV245:AX245"/>
    <mergeCell ref="AY245:BA245"/>
    <mergeCell ref="BB245:BC245"/>
    <mergeCell ref="C247:D247"/>
    <mergeCell ref="E247:F247"/>
    <mergeCell ref="G247:H247"/>
    <mergeCell ref="I247:M247"/>
    <mergeCell ref="N247:O247"/>
    <mergeCell ref="P247:Q247"/>
    <mergeCell ref="R247:S247"/>
    <mergeCell ref="AP247:AQ247"/>
    <mergeCell ref="AR247:AS247"/>
    <mergeCell ref="AT247:AU247"/>
    <mergeCell ref="AV247:AX247"/>
    <mergeCell ref="AY247:BA247"/>
    <mergeCell ref="BB247:BC247"/>
    <mergeCell ref="AP245:AQ245"/>
    <mergeCell ref="AP246:AQ246"/>
    <mergeCell ref="AR246:AS246"/>
    <mergeCell ref="AT246:AU246"/>
    <mergeCell ref="AV246:AX246"/>
    <mergeCell ref="AY246:BA246"/>
    <mergeCell ref="BB246:BC246"/>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AL250:AM250"/>
    <mergeCell ref="AN250:AO250"/>
    <mergeCell ref="T250:U250"/>
    <mergeCell ref="V250:X250"/>
    <mergeCell ref="Y250:Z250"/>
    <mergeCell ref="AB250:AC250"/>
    <mergeCell ref="AD250:AE250"/>
    <mergeCell ref="AF250:AH250"/>
    <mergeCell ref="AI250:AK250"/>
    <mergeCell ref="C245:D245"/>
    <mergeCell ref="E245:F245"/>
    <mergeCell ref="G245:H245"/>
    <mergeCell ref="I245:M245"/>
    <mergeCell ref="N245:O245"/>
    <mergeCell ref="P245:Q245"/>
    <mergeCell ref="R245:S245"/>
    <mergeCell ref="C246:D246"/>
    <mergeCell ref="E246:F246"/>
    <mergeCell ref="G246:H246"/>
    <mergeCell ref="I246:M246"/>
    <mergeCell ref="N246:O246"/>
    <mergeCell ref="P246:Q246"/>
    <mergeCell ref="R246:S246"/>
    <mergeCell ref="AL248:AM248"/>
    <mergeCell ref="AN248:AO248"/>
    <mergeCell ref="AP248:AQ248"/>
    <mergeCell ref="AR248:AS248"/>
    <mergeCell ref="AT248:AU248"/>
    <mergeCell ref="AV248:AX248"/>
    <mergeCell ref="AY248:BA248"/>
    <mergeCell ref="BB248:BC248"/>
    <mergeCell ref="T248:U248"/>
    <mergeCell ref="V248:X248"/>
    <mergeCell ref="Y248:Z248"/>
    <mergeCell ref="AB248:AC248"/>
    <mergeCell ref="AD248:AE248"/>
    <mergeCell ref="AF248:AH248"/>
    <mergeCell ref="AI248:AK248"/>
    <mergeCell ref="C248:D248"/>
    <mergeCell ref="E248:F248"/>
    <mergeCell ref="G248:H248"/>
    <mergeCell ref="I248:M248"/>
    <mergeCell ref="N248:O248"/>
    <mergeCell ref="P248:Q248"/>
    <mergeCell ref="R248:S248"/>
    <mergeCell ref="AP249:AQ249"/>
    <mergeCell ref="AP250:AQ250"/>
    <mergeCell ref="AR250:AS250"/>
    <mergeCell ref="AT250:AU250"/>
    <mergeCell ref="AV250:AX250"/>
    <mergeCell ref="AY250:BA250"/>
    <mergeCell ref="BB250:BC250"/>
    <mergeCell ref="AL249:AM249"/>
    <mergeCell ref="AN249:AO249"/>
    <mergeCell ref="AR249:AS249"/>
    <mergeCell ref="AT249:AU249"/>
    <mergeCell ref="AV249:AX249"/>
    <mergeCell ref="AY249:BA249"/>
    <mergeCell ref="BB249:BC249"/>
    <mergeCell ref="C250:D250"/>
    <mergeCell ref="E250:F250"/>
    <mergeCell ref="G250:H250"/>
    <mergeCell ref="I250:M250"/>
    <mergeCell ref="N250:O250"/>
    <mergeCell ref="P250:Q250"/>
    <mergeCell ref="R250:S250"/>
    <mergeCell ref="AL251:AM251"/>
    <mergeCell ref="AN251:AO251"/>
    <mergeCell ref="AP251:AQ251"/>
    <mergeCell ref="AR251:AS251"/>
    <mergeCell ref="AT251:AU251"/>
    <mergeCell ref="AV251:AX251"/>
    <mergeCell ref="AY251:BA251"/>
    <mergeCell ref="BB251:BC251"/>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AL252:AM252"/>
    <mergeCell ref="AN252:AO252"/>
    <mergeCell ref="AP252:AQ252"/>
    <mergeCell ref="AR252:AS252"/>
    <mergeCell ref="AT252:AU252"/>
    <mergeCell ref="AV252:AX252"/>
    <mergeCell ref="AY252:BA252"/>
    <mergeCell ref="BB252:BC252"/>
    <mergeCell ref="T252:U252"/>
    <mergeCell ref="V252:X252"/>
    <mergeCell ref="Y252:Z252"/>
    <mergeCell ref="AB252:AC252"/>
    <mergeCell ref="AD252:AE252"/>
    <mergeCell ref="AF252:AH252"/>
    <mergeCell ref="AI252:AK252"/>
    <mergeCell ref="C252:D252"/>
    <mergeCell ref="E252:F252"/>
    <mergeCell ref="G252:H252"/>
    <mergeCell ref="I252:M252"/>
    <mergeCell ref="N252:O252"/>
    <mergeCell ref="P252:Q252"/>
    <mergeCell ref="R252:S252"/>
    <mergeCell ref="AL255:AM255"/>
    <mergeCell ref="AN255:AO255"/>
    <mergeCell ref="T255:U255"/>
    <mergeCell ref="V255:X255"/>
    <mergeCell ref="Y255:Z255"/>
    <mergeCell ref="AB255:AC255"/>
    <mergeCell ref="AD255:AE255"/>
    <mergeCell ref="AF255:AH255"/>
    <mergeCell ref="AI255:AK255"/>
    <mergeCell ref="AL256:AM256"/>
    <mergeCell ref="AN256:AO256"/>
    <mergeCell ref="T256:U256"/>
    <mergeCell ref="V256:X256"/>
    <mergeCell ref="Y256:Z256"/>
    <mergeCell ref="AB256:AC256"/>
    <mergeCell ref="AD256:AE256"/>
    <mergeCell ref="AF256:AH256"/>
    <mergeCell ref="AI256:AK256"/>
    <mergeCell ref="AL253:AM253"/>
    <mergeCell ref="AN253:AO253"/>
    <mergeCell ref="AP253:AQ253"/>
    <mergeCell ref="AR253:AS253"/>
    <mergeCell ref="AT253:AU253"/>
    <mergeCell ref="AV253:AX253"/>
    <mergeCell ref="AY253:BA253"/>
    <mergeCell ref="BB253:BC253"/>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T254:U254"/>
    <mergeCell ref="V254:X254"/>
    <mergeCell ref="Y254:Z254"/>
    <mergeCell ref="AB254:AC254"/>
    <mergeCell ref="AD254:AE254"/>
    <mergeCell ref="AF254:AH254"/>
    <mergeCell ref="AI254:AK254"/>
    <mergeCell ref="AL254:AM254"/>
    <mergeCell ref="AN254:AO254"/>
    <mergeCell ref="AR254:AS254"/>
    <mergeCell ref="AT254:AU254"/>
    <mergeCell ref="AV254:AX254"/>
    <mergeCell ref="AY254:BA254"/>
    <mergeCell ref="BB254:BC254"/>
    <mergeCell ref="C256:D256"/>
    <mergeCell ref="E256:F256"/>
    <mergeCell ref="G256:H256"/>
    <mergeCell ref="I256:M256"/>
    <mergeCell ref="N256:O256"/>
    <mergeCell ref="P256:Q256"/>
    <mergeCell ref="R256:S256"/>
    <mergeCell ref="AP256:AQ256"/>
    <mergeCell ref="AR256:AS256"/>
    <mergeCell ref="AT256:AU256"/>
    <mergeCell ref="AV256:AX256"/>
    <mergeCell ref="AY256:BA256"/>
    <mergeCell ref="BB256:BC256"/>
    <mergeCell ref="AP254:AQ254"/>
    <mergeCell ref="AP255:AQ255"/>
    <mergeCell ref="AR255:AS255"/>
    <mergeCell ref="AT255:AU255"/>
    <mergeCell ref="AV255:AX255"/>
    <mergeCell ref="AY255:BA255"/>
    <mergeCell ref="BB255:BC255"/>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AL259:AM259"/>
    <mergeCell ref="AN259:AO259"/>
    <mergeCell ref="T259:U259"/>
    <mergeCell ref="V259:X259"/>
    <mergeCell ref="Y259:Z259"/>
    <mergeCell ref="AB259:AC259"/>
    <mergeCell ref="AD259:AE259"/>
    <mergeCell ref="AF259:AH259"/>
    <mergeCell ref="AI259:AK259"/>
    <mergeCell ref="C254:D254"/>
    <mergeCell ref="E254:F254"/>
    <mergeCell ref="G254:H254"/>
    <mergeCell ref="I254:M254"/>
    <mergeCell ref="N254:O254"/>
    <mergeCell ref="P254:Q254"/>
    <mergeCell ref="R254:S254"/>
    <mergeCell ref="C255:D255"/>
    <mergeCell ref="E255:F255"/>
    <mergeCell ref="G255:H255"/>
    <mergeCell ref="I255:M255"/>
    <mergeCell ref="N255:O255"/>
    <mergeCell ref="P255:Q255"/>
    <mergeCell ref="R255:S255"/>
    <mergeCell ref="AL257:AM257"/>
    <mergeCell ref="AN257:AO257"/>
    <mergeCell ref="AP257:AQ257"/>
    <mergeCell ref="AR257:AS257"/>
    <mergeCell ref="AT257:AU257"/>
    <mergeCell ref="AV257:AX257"/>
    <mergeCell ref="AY257:BA257"/>
    <mergeCell ref="BB257:BC257"/>
    <mergeCell ref="T257:U257"/>
    <mergeCell ref="V257:X257"/>
    <mergeCell ref="Y257:Z257"/>
    <mergeCell ref="AB257:AC257"/>
    <mergeCell ref="AD257:AE257"/>
    <mergeCell ref="AF257:AH257"/>
    <mergeCell ref="AI257:AK257"/>
    <mergeCell ref="C257:D257"/>
    <mergeCell ref="E257:F257"/>
    <mergeCell ref="G257:H257"/>
    <mergeCell ref="I257:M257"/>
    <mergeCell ref="N257:O257"/>
    <mergeCell ref="P257:Q257"/>
    <mergeCell ref="R257:S257"/>
    <mergeCell ref="AP258:AQ258"/>
    <mergeCell ref="AP259:AQ259"/>
    <mergeCell ref="AR259:AS259"/>
    <mergeCell ref="AT259:AU259"/>
    <mergeCell ref="AV259:AX259"/>
    <mergeCell ref="AY259:BA259"/>
    <mergeCell ref="BB259:BC259"/>
    <mergeCell ref="AL258:AM258"/>
    <mergeCell ref="AN258:AO258"/>
    <mergeCell ref="AR258:AS258"/>
    <mergeCell ref="AT258:AU258"/>
    <mergeCell ref="AV258:AX258"/>
    <mergeCell ref="AY258:BA258"/>
    <mergeCell ref="BB258:BC258"/>
    <mergeCell ref="C259:D259"/>
    <mergeCell ref="E259:F259"/>
    <mergeCell ref="G259:H259"/>
    <mergeCell ref="I259:M259"/>
    <mergeCell ref="N259:O259"/>
    <mergeCell ref="P259:Q259"/>
    <mergeCell ref="R259:S259"/>
    <mergeCell ref="AL260:AM260"/>
    <mergeCell ref="AN260:AO260"/>
    <mergeCell ref="AP260:AQ260"/>
    <mergeCell ref="AR260:AS260"/>
    <mergeCell ref="AT260:AU260"/>
    <mergeCell ref="AV260:AX260"/>
    <mergeCell ref="AY260:BA260"/>
    <mergeCell ref="BB260:BC260"/>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AL261:AM261"/>
    <mergeCell ref="AN261:AO261"/>
    <mergeCell ref="AP261:AQ261"/>
    <mergeCell ref="AR261:AS261"/>
    <mergeCell ref="AT261:AU261"/>
    <mergeCell ref="AV261:AX261"/>
    <mergeCell ref="AY261:BA261"/>
    <mergeCell ref="BB261:BC261"/>
    <mergeCell ref="T261:U261"/>
    <mergeCell ref="V261:X261"/>
    <mergeCell ref="Y261:Z261"/>
    <mergeCell ref="AB261:AC261"/>
    <mergeCell ref="AD261:AE261"/>
    <mergeCell ref="AF261:AH261"/>
    <mergeCell ref="AI261:AK261"/>
    <mergeCell ref="C261:D261"/>
    <mergeCell ref="E261:F261"/>
    <mergeCell ref="G261:H261"/>
    <mergeCell ref="I261:M261"/>
    <mergeCell ref="N261:O261"/>
    <mergeCell ref="P261:Q261"/>
    <mergeCell ref="R261:S261"/>
    <mergeCell ref="AL264:AM264"/>
    <mergeCell ref="AN264:AO264"/>
    <mergeCell ref="T264:U264"/>
    <mergeCell ref="V264:X264"/>
    <mergeCell ref="Y264:Z264"/>
    <mergeCell ref="AB264:AC264"/>
    <mergeCell ref="AD264:AE264"/>
    <mergeCell ref="AF264:AH264"/>
    <mergeCell ref="AI264:AK264"/>
    <mergeCell ref="AL265:AM265"/>
    <mergeCell ref="AN265:AO265"/>
    <mergeCell ref="T265:U265"/>
    <mergeCell ref="V265:X265"/>
    <mergeCell ref="Y265:Z265"/>
    <mergeCell ref="AB265:AC265"/>
    <mergeCell ref="AD265:AE265"/>
    <mergeCell ref="AF265:AH265"/>
    <mergeCell ref="AI265:AK265"/>
    <mergeCell ref="AL262:AM262"/>
    <mergeCell ref="AN262:AO262"/>
    <mergeCell ref="AP262:AQ262"/>
    <mergeCell ref="AR262:AS262"/>
    <mergeCell ref="AT262:AU262"/>
    <mergeCell ref="AV262:AX262"/>
    <mergeCell ref="AY262:BA262"/>
    <mergeCell ref="BB262:BC262"/>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T263:U263"/>
    <mergeCell ref="V263:X263"/>
    <mergeCell ref="Y263:Z263"/>
    <mergeCell ref="AB263:AC263"/>
    <mergeCell ref="AD263:AE263"/>
    <mergeCell ref="AF263:AH263"/>
    <mergeCell ref="AI263:AK263"/>
    <mergeCell ref="AL263:AM263"/>
    <mergeCell ref="AN263:AO263"/>
    <mergeCell ref="AR263:AS263"/>
    <mergeCell ref="AT263:AU263"/>
    <mergeCell ref="AV263:AX263"/>
    <mergeCell ref="AY263:BA263"/>
    <mergeCell ref="BB263:BC263"/>
    <mergeCell ref="C265:D265"/>
    <mergeCell ref="E265:F265"/>
    <mergeCell ref="G265:H265"/>
    <mergeCell ref="I265:M265"/>
    <mergeCell ref="N265:O265"/>
    <mergeCell ref="P265:Q265"/>
    <mergeCell ref="R265:S265"/>
    <mergeCell ref="AP265:AQ265"/>
    <mergeCell ref="AR265:AS265"/>
    <mergeCell ref="AT265:AU265"/>
    <mergeCell ref="AV265:AX265"/>
    <mergeCell ref="AY265:BA265"/>
    <mergeCell ref="BB265:BC265"/>
    <mergeCell ref="AP263:AQ263"/>
    <mergeCell ref="AP264:AQ264"/>
    <mergeCell ref="AR264:AS264"/>
    <mergeCell ref="AT264:AU264"/>
    <mergeCell ref="AV264:AX264"/>
    <mergeCell ref="AY264:BA264"/>
    <mergeCell ref="BB264:BC264"/>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AL268:AM268"/>
    <mergeCell ref="AN268:AO268"/>
    <mergeCell ref="T268:U268"/>
    <mergeCell ref="V268:X268"/>
    <mergeCell ref="Y268:Z268"/>
    <mergeCell ref="AB268:AC268"/>
    <mergeCell ref="AD268:AE268"/>
    <mergeCell ref="AF268:AH268"/>
    <mergeCell ref="AI268:AK268"/>
    <mergeCell ref="C263:D263"/>
    <mergeCell ref="E263:F263"/>
    <mergeCell ref="G263:H263"/>
    <mergeCell ref="I263:M263"/>
    <mergeCell ref="N263:O263"/>
    <mergeCell ref="P263:Q263"/>
    <mergeCell ref="R263:S263"/>
    <mergeCell ref="C264:D264"/>
    <mergeCell ref="E264:F264"/>
    <mergeCell ref="G264:H264"/>
    <mergeCell ref="I264:M264"/>
    <mergeCell ref="N264:O264"/>
    <mergeCell ref="P264:Q264"/>
    <mergeCell ref="R264:S264"/>
    <mergeCell ref="AL266:AM266"/>
    <mergeCell ref="AN266:AO266"/>
    <mergeCell ref="AP266:AQ266"/>
    <mergeCell ref="AR266:AS266"/>
    <mergeCell ref="AT266:AU266"/>
    <mergeCell ref="AV266:AX266"/>
    <mergeCell ref="AY266:BA266"/>
    <mergeCell ref="BB266:BC266"/>
    <mergeCell ref="T266:U266"/>
    <mergeCell ref="V266:X266"/>
    <mergeCell ref="Y266:Z266"/>
    <mergeCell ref="AB266:AC266"/>
    <mergeCell ref="AD266:AE266"/>
    <mergeCell ref="AF266:AH266"/>
    <mergeCell ref="AI266:AK266"/>
    <mergeCell ref="C266:D266"/>
    <mergeCell ref="E266:F266"/>
    <mergeCell ref="G266:H266"/>
    <mergeCell ref="I266:M266"/>
    <mergeCell ref="N266:O266"/>
    <mergeCell ref="P266:Q266"/>
    <mergeCell ref="R266:S266"/>
    <mergeCell ref="AP267:AQ267"/>
    <mergeCell ref="AP268:AQ268"/>
    <mergeCell ref="AR268:AS268"/>
    <mergeCell ref="AT268:AU268"/>
    <mergeCell ref="AV268:AX268"/>
    <mergeCell ref="AY268:BA268"/>
    <mergeCell ref="BB268:BC268"/>
    <mergeCell ref="AL267:AM267"/>
    <mergeCell ref="AN267:AO267"/>
    <mergeCell ref="AR267:AS267"/>
    <mergeCell ref="AT267:AU267"/>
    <mergeCell ref="AV267:AX267"/>
    <mergeCell ref="AY267:BA267"/>
    <mergeCell ref="BB267:BC267"/>
    <mergeCell ref="C268:D268"/>
    <mergeCell ref="E268:F268"/>
    <mergeCell ref="G268:H268"/>
    <mergeCell ref="I268:M268"/>
    <mergeCell ref="N268:O268"/>
    <mergeCell ref="P268:Q268"/>
    <mergeCell ref="R268:S268"/>
    <mergeCell ref="AL269:AM269"/>
    <mergeCell ref="AN269:AO269"/>
    <mergeCell ref="AP269:AQ269"/>
    <mergeCell ref="AR269:AS269"/>
    <mergeCell ref="AT269:AU269"/>
    <mergeCell ref="AV269:AX269"/>
    <mergeCell ref="AY269:BA269"/>
    <mergeCell ref="BB269:BC269"/>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AL270:AM270"/>
    <mergeCell ref="AN270:AO270"/>
    <mergeCell ref="AP270:AQ270"/>
    <mergeCell ref="AR270:AS270"/>
    <mergeCell ref="AT270:AU270"/>
    <mergeCell ref="AV270:AX270"/>
    <mergeCell ref="AY270:BA270"/>
    <mergeCell ref="BB270:BC270"/>
    <mergeCell ref="T270:U270"/>
    <mergeCell ref="V270:X270"/>
    <mergeCell ref="Y270:Z270"/>
    <mergeCell ref="AB270:AC270"/>
    <mergeCell ref="AD270:AE270"/>
    <mergeCell ref="AF270:AH270"/>
    <mergeCell ref="AI270:AK270"/>
    <mergeCell ref="C270:D270"/>
    <mergeCell ref="E270:F270"/>
    <mergeCell ref="G270:H270"/>
    <mergeCell ref="I270:M270"/>
    <mergeCell ref="N270:O270"/>
    <mergeCell ref="P270:Q270"/>
    <mergeCell ref="R270:S270"/>
    <mergeCell ref="AL273:AM273"/>
    <mergeCell ref="AN273:AO273"/>
    <mergeCell ref="T273:U273"/>
    <mergeCell ref="V273:X273"/>
    <mergeCell ref="Y273:Z273"/>
    <mergeCell ref="AB273:AC273"/>
    <mergeCell ref="AD273:AE273"/>
    <mergeCell ref="AF273:AH273"/>
    <mergeCell ref="AI273:AK273"/>
    <mergeCell ref="AL274:AM274"/>
    <mergeCell ref="AN274:AO274"/>
    <mergeCell ref="T274:U274"/>
    <mergeCell ref="V274:X274"/>
    <mergeCell ref="Y274:Z274"/>
    <mergeCell ref="AB274:AC274"/>
    <mergeCell ref="AD274:AE274"/>
    <mergeCell ref="AF274:AH274"/>
    <mergeCell ref="AI274:AK274"/>
    <mergeCell ref="AL271:AM271"/>
    <mergeCell ref="AN271:AO271"/>
    <mergeCell ref="AP271:AQ271"/>
    <mergeCell ref="AR271:AS271"/>
    <mergeCell ref="AT271:AU271"/>
    <mergeCell ref="AV271:AX271"/>
    <mergeCell ref="AY271:BA271"/>
    <mergeCell ref="BB271:BC271"/>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T272:U272"/>
    <mergeCell ref="V272:X272"/>
    <mergeCell ref="Y272:Z272"/>
    <mergeCell ref="AB272:AC272"/>
    <mergeCell ref="AD272:AE272"/>
    <mergeCell ref="AF272:AH272"/>
    <mergeCell ref="AI272:AK272"/>
    <mergeCell ref="AL272:AM272"/>
    <mergeCell ref="AN272:AO272"/>
    <mergeCell ref="AR272:AS272"/>
    <mergeCell ref="AT272:AU272"/>
    <mergeCell ref="AV272:AX272"/>
    <mergeCell ref="AY272:BA272"/>
    <mergeCell ref="BB272:BC272"/>
    <mergeCell ref="C274:D274"/>
    <mergeCell ref="E274:F274"/>
    <mergeCell ref="G274:H274"/>
    <mergeCell ref="I274:M274"/>
    <mergeCell ref="N274:O274"/>
    <mergeCell ref="P274:Q274"/>
    <mergeCell ref="R274:S274"/>
    <mergeCell ref="AP274:AQ274"/>
    <mergeCell ref="AR274:AS274"/>
    <mergeCell ref="AT274:AU274"/>
    <mergeCell ref="AV274:AX274"/>
    <mergeCell ref="AY274:BA274"/>
    <mergeCell ref="BB274:BC274"/>
    <mergeCell ref="AP272:AQ272"/>
    <mergeCell ref="AP273:AQ273"/>
    <mergeCell ref="AR273:AS273"/>
    <mergeCell ref="AT273:AU273"/>
    <mergeCell ref="AV273:AX273"/>
    <mergeCell ref="AY273:BA273"/>
    <mergeCell ref="BB273:BC273"/>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AL277:AM277"/>
    <mergeCell ref="AN277:AO277"/>
    <mergeCell ref="T277:U277"/>
    <mergeCell ref="V277:X277"/>
    <mergeCell ref="Y277:Z277"/>
    <mergeCell ref="AB277:AC277"/>
    <mergeCell ref="AD277:AE277"/>
    <mergeCell ref="AF277:AH277"/>
    <mergeCell ref="AI277:AK277"/>
    <mergeCell ref="C272:D272"/>
    <mergeCell ref="E272:F272"/>
    <mergeCell ref="G272:H272"/>
    <mergeCell ref="I272:M272"/>
    <mergeCell ref="N272:O272"/>
    <mergeCell ref="P272:Q272"/>
    <mergeCell ref="R272:S272"/>
    <mergeCell ref="C273:D273"/>
    <mergeCell ref="E273:F273"/>
    <mergeCell ref="G273:H273"/>
    <mergeCell ref="I273:M273"/>
    <mergeCell ref="N273:O273"/>
    <mergeCell ref="P273:Q273"/>
    <mergeCell ref="R273:S273"/>
    <mergeCell ref="AL275:AM275"/>
    <mergeCell ref="AN275:AO275"/>
    <mergeCell ref="AP275:AQ275"/>
    <mergeCell ref="AR275:AS275"/>
    <mergeCell ref="AT275:AU275"/>
    <mergeCell ref="AV275:AX275"/>
    <mergeCell ref="AY275:BA275"/>
    <mergeCell ref="BB275:BC275"/>
    <mergeCell ref="T275:U275"/>
    <mergeCell ref="V275:X275"/>
    <mergeCell ref="Y275:Z275"/>
    <mergeCell ref="AB275:AC275"/>
    <mergeCell ref="AD275:AE275"/>
    <mergeCell ref="AF275:AH275"/>
    <mergeCell ref="AI275:AK275"/>
    <mergeCell ref="C275:D275"/>
    <mergeCell ref="E275:F275"/>
    <mergeCell ref="G275:H275"/>
    <mergeCell ref="I275:M275"/>
    <mergeCell ref="N275:O275"/>
    <mergeCell ref="P275:Q275"/>
    <mergeCell ref="R275:S275"/>
    <mergeCell ref="AP276:AQ276"/>
    <mergeCell ref="AP277:AQ277"/>
    <mergeCell ref="AR277:AS277"/>
    <mergeCell ref="AT277:AU277"/>
    <mergeCell ref="AV277:AX277"/>
    <mergeCell ref="AY277:BA277"/>
    <mergeCell ref="BB277:BC277"/>
    <mergeCell ref="AL276:AM276"/>
    <mergeCell ref="AN276:AO276"/>
    <mergeCell ref="AR276:AS276"/>
    <mergeCell ref="AT276:AU276"/>
    <mergeCell ref="AV276:AX276"/>
    <mergeCell ref="AY276:BA276"/>
    <mergeCell ref="BB276:BC276"/>
    <mergeCell ref="C277:D277"/>
    <mergeCell ref="E277:F277"/>
    <mergeCell ref="G277:H277"/>
    <mergeCell ref="I277:M277"/>
    <mergeCell ref="N277:O277"/>
    <mergeCell ref="P277:Q277"/>
    <mergeCell ref="R277:S277"/>
    <mergeCell ref="AL278:AM278"/>
    <mergeCell ref="AN278:AO278"/>
    <mergeCell ref="AP278:AQ278"/>
    <mergeCell ref="AR278:AS278"/>
    <mergeCell ref="AT278:AU278"/>
    <mergeCell ref="AV278:AX278"/>
    <mergeCell ref="AY278:BA278"/>
    <mergeCell ref="BB278:BC278"/>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AL279:AM279"/>
    <mergeCell ref="AN279:AO279"/>
    <mergeCell ref="AP279:AQ279"/>
    <mergeCell ref="AR279:AS279"/>
    <mergeCell ref="AT279:AU279"/>
    <mergeCell ref="AV279:AX279"/>
    <mergeCell ref="AY279:BA279"/>
    <mergeCell ref="BB279:BC279"/>
    <mergeCell ref="T279:U279"/>
    <mergeCell ref="V279:X279"/>
    <mergeCell ref="Y279:Z279"/>
    <mergeCell ref="AB279:AC279"/>
    <mergeCell ref="AD279:AE279"/>
    <mergeCell ref="AF279:AH279"/>
    <mergeCell ref="AI279:AK279"/>
    <mergeCell ref="C279:D279"/>
    <mergeCell ref="E279:F279"/>
    <mergeCell ref="G279:H279"/>
    <mergeCell ref="I279:M279"/>
    <mergeCell ref="N279:O279"/>
    <mergeCell ref="P279:Q279"/>
    <mergeCell ref="R279:S279"/>
    <mergeCell ref="AL282:AM282"/>
    <mergeCell ref="AN282:AO282"/>
    <mergeCell ref="T282:U282"/>
    <mergeCell ref="V282:X282"/>
    <mergeCell ref="Y282:Z282"/>
    <mergeCell ref="AB282:AC282"/>
    <mergeCell ref="AD282:AE282"/>
    <mergeCell ref="AF282:AH282"/>
    <mergeCell ref="AI282:AK282"/>
    <mergeCell ref="AL283:AM283"/>
    <mergeCell ref="AN283:AO283"/>
    <mergeCell ref="T283:U283"/>
    <mergeCell ref="V283:X283"/>
    <mergeCell ref="Y283:Z283"/>
    <mergeCell ref="AB283:AC283"/>
    <mergeCell ref="AD283:AE283"/>
    <mergeCell ref="AF283:AH283"/>
    <mergeCell ref="AI283:AK283"/>
    <mergeCell ref="AL280:AM280"/>
    <mergeCell ref="AN280:AO280"/>
    <mergeCell ref="AP280:AQ280"/>
    <mergeCell ref="AR280:AS280"/>
    <mergeCell ref="AT280:AU280"/>
    <mergeCell ref="AV280:AX280"/>
    <mergeCell ref="AY280:BA280"/>
    <mergeCell ref="BB280:BC280"/>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T281:U281"/>
    <mergeCell ref="V281:X281"/>
    <mergeCell ref="Y281:Z281"/>
    <mergeCell ref="AB281:AC281"/>
    <mergeCell ref="AD281:AE281"/>
    <mergeCell ref="AF281:AH281"/>
    <mergeCell ref="AI281:AK281"/>
    <mergeCell ref="AL281:AM281"/>
    <mergeCell ref="AN281:AO281"/>
    <mergeCell ref="AR281:AS281"/>
    <mergeCell ref="AT281:AU281"/>
    <mergeCell ref="AV281:AX281"/>
    <mergeCell ref="AY281:BA281"/>
    <mergeCell ref="BB281:BC281"/>
    <mergeCell ref="C283:D283"/>
    <mergeCell ref="E283:F283"/>
    <mergeCell ref="G283:H283"/>
    <mergeCell ref="I283:M283"/>
    <mergeCell ref="N283:O283"/>
    <mergeCell ref="P283:Q283"/>
    <mergeCell ref="R283:S283"/>
    <mergeCell ref="AP283:AQ283"/>
    <mergeCell ref="AR283:AS283"/>
    <mergeCell ref="AT283:AU283"/>
    <mergeCell ref="AV283:AX283"/>
    <mergeCell ref="AY283:BA283"/>
    <mergeCell ref="BB283:BC283"/>
    <mergeCell ref="AP281:AQ281"/>
    <mergeCell ref="AP282:AQ282"/>
    <mergeCell ref="AR282:AS282"/>
    <mergeCell ref="AT282:AU282"/>
    <mergeCell ref="AV282:AX282"/>
    <mergeCell ref="AY282:BA282"/>
    <mergeCell ref="BB282:BC282"/>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AL286:AM286"/>
    <mergeCell ref="AN286:AO286"/>
    <mergeCell ref="T286:U286"/>
    <mergeCell ref="V286:X286"/>
    <mergeCell ref="Y286:Z286"/>
    <mergeCell ref="AB286:AC286"/>
    <mergeCell ref="AD286:AE286"/>
    <mergeCell ref="AF286:AH286"/>
    <mergeCell ref="AI286:AK286"/>
    <mergeCell ref="C281:D281"/>
    <mergeCell ref="E281:F281"/>
    <mergeCell ref="G281:H281"/>
    <mergeCell ref="I281:M281"/>
    <mergeCell ref="N281:O281"/>
    <mergeCell ref="P281:Q281"/>
    <mergeCell ref="R281:S281"/>
    <mergeCell ref="C282:D282"/>
    <mergeCell ref="E282:F282"/>
    <mergeCell ref="G282:H282"/>
    <mergeCell ref="I282:M282"/>
    <mergeCell ref="N282:O282"/>
    <mergeCell ref="P282:Q282"/>
    <mergeCell ref="R282:S282"/>
    <mergeCell ref="AL284:AM284"/>
    <mergeCell ref="AN284:AO284"/>
    <mergeCell ref="AP284:AQ284"/>
    <mergeCell ref="AR284:AS284"/>
    <mergeCell ref="AT284:AU284"/>
    <mergeCell ref="AV284:AX284"/>
    <mergeCell ref="AY284:BA284"/>
    <mergeCell ref="BB284:BC284"/>
    <mergeCell ref="T284:U284"/>
    <mergeCell ref="V284:X284"/>
    <mergeCell ref="Y284:Z284"/>
    <mergeCell ref="AB284:AC284"/>
    <mergeCell ref="AD284:AE284"/>
    <mergeCell ref="AF284:AH284"/>
    <mergeCell ref="AI284:AK284"/>
    <mergeCell ref="C284:D284"/>
    <mergeCell ref="E284:F284"/>
    <mergeCell ref="G284:H284"/>
    <mergeCell ref="I284:M284"/>
    <mergeCell ref="N284:O284"/>
    <mergeCell ref="P284:Q284"/>
    <mergeCell ref="R284:S284"/>
    <mergeCell ref="AP285:AQ285"/>
    <mergeCell ref="AP286:AQ286"/>
    <mergeCell ref="AR286:AS286"/>
    <mergeCell ref="AT286:AU286"/>
    <mergeCell ref="AV286:AX286"/>
    <mergeCell ref="AY286:BA286"/>
    <mergeCell ref="BB286:BC286"/>
    <mergeCell ref="AL285:AM285"/>
    <mergeCell ref="AN285:AO285"/>
    <mergeCell ref="AR285:AS285"/>
    <mergeCell ref="AT285:AU285"/>
    <mergeCell ref="AV285:AX285"/>
    <mergeCell ref="AY285:BA285"/>
    <mergeCell ref="BB285:BC285"/>
    <mergeCell ref="C286:D286"/>
    <mergeCell ref="E286:F286"/>
    <mergeCell ref="G286:H286"/>
    <mergeCell ref="I286:M286"/>
    <mergeCell ref="N286:O286"/>
    <mergeCell ref="P286:Q286"/>
    <mergeCell ref="R286:S286"/>
    <mergeCell ref="AL287:AM287"/>
    <mergeCell ref="AN287:AO287"/>
    <mergeCell ref="AP287:AQ287"/>
    <mergeCell ref="AR287:AS287"/>
    <mergeCell ref="AT287:AU287"/>
    <mergeCell ref="AV287:AX287"/>
    <mergeCell ref="AY287:BA287"/>
    <mergeCell ref="BB287:BC287"/>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AL288:AM288"/>
    <mergeCell ref="AN288:AO288"/>
    <mergeCell ref="AP288:AQ288"/>
    <mergeCell ref="AR288:AS288"/>
    <mergeCell ref="AT288:AU288"/>
    <mergeCell ref="AV288:AX288"/>
    <mergeCell ref="AY288:BA288"/>
    <mergeCell ref="BB288:BC288"/>
    <mergeCell ref="T288:U288"/>
    <mergeCell ref="V288:X288"/>
    <mergeCell ref="Y288:Z288"/>
    <mergeCell ref="AB288:AC288"/>
    <mergeCell ref="AD288:AE288"/>
    <mergeCell ref="AF288:AH288"/>
    <mergeCell ref="AI288:AK288"/>
    <mergeCell ref="C288:D288"/>
    <mergeCell ref="E288:F288"/>
    <mergeCell ref="G288:H288"/>
    <mergeCell ref="I288:M288"/>
    <mergeCell ref="N288:O288"/>
    <mergeCell ref="P288:Q288"/>
    <mergeCell ref="R288:S288"/>
    <mergeCell ref="AL291:AM291"/>
    <mergeCell ref="AN291:AO291"/>
    <mergeCell ref="T291:U291"/>
    <mergeCell ref="V291:X291"/>
    <mergeCell ref="Y291:Z291"/>
    <mergeCell ref="AB291:AC291"/>
    <mergeCell ref="AD291:AE291"/>
    <mergeCell ref="AF291:AH291"/>
    <mergeCell ref="AI291:AK291"/>
    <mergeCell ref="AL292:AM292"/>
    <mergeCell ref="AN292:AO292"/>
    <mergeCell ref="T292:U292"/>
    <mergeCell ref="V292:X292"/>
    <mergeCell ref="Y292:Z292"/>
    <mergeCell ref="AB292:AC292"/>
    <mergeCell ref="AD292:AE292"/>
    <mergeCell ref="AF292:AH292"/>
    <mergeCell ref="AI292:AK292"/>
    <mergeCell ref="AL289:AM289"/>
    <mergeCell ref="AN289:AO289"/>
    <mergeCell ref="AP289:AQ289"/>
    <mergeCell ref="AR289:AS289"/>
    <mergeCell ref="AT289:AU289"/>
    <mergeCell ref="AV289:AX289"/>
    <mergeCell ref="AY289:BA289"/>
    <mergeCell ref="BB289:BC289"/>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T290:U290"/>
    <mergeCell ref="V290:X290"/>
    <mergeCell ref="Y290:Z290"/>
    <mergeCell ref="AB290:AC290"/>
    <mergeCell ref="AD290:AE290"/>
    <mergeCell ref="AF290:AH290"/>
    <mergeCell ref="AI290:AK290"/>
    <mergeCell ref="AL290:AM290"/>
    <mergeCell ref="AN290:AO290"/>
    <mergeCell ref="AR290:AS290"/>
    <mergeCell ref="AT290:AU290"/>
    <mergeCell ref="AV290:AX290"/>
    <mergeCell ref="AY290:BA290"/>
    <mergeCell ref="BB290:BC290"/>
    <mergeCell ref="C292:D292"/>
    <mergeCell ref="E292:F292"/>
    <mergeCell ref="G292:H292"/>
    <mergeCell ref="I292:M292"/>
    <mergeCell ref="N292:O292"/>
    <mergeCell ref="P292:Q292"/>
    <mergeCell ref="R292:S292"/>
    <mergeCell ref="AP292:AQ292"/>
    <mergeCell ref="AR292:AS292"/>
    <mergeCell ref="AT292:AU292"/>
    <mergeCell ref="AV292:AX292"/>
    <mergeCell ref="AY292:BA292"/>
    <mergeCell ref="BB292:BC292"/>
    <mergeCell ref="AP290:AQ290"/>
    <mergeCell ref="AP291:AQ291"/>
    <mergeCell ref="AR291:AS291"/>
    <mergeCell ref="AT291:AU291"/>
    <mergeCell ref="AV291:AX291"/>
    <mergeCell ref="AY291:BA291"/>
    <mergeCell ref="BB291:BC291"/>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AL295:AM295"/>
    <mergeCell ref="AN295:AO295"/>
    <mergeCell ref="T295:U295"/>
    <mergeCell ref="V295:X295"/>
    <mergeCell ref="Y295:Z295"/>
    <mergeCell ref="AB295:AC295"/>
    <mergeCell ref="AD295:AE295"/>
    <mergeCell ref="AF295:AH295"/>
    <mergeCell ref="AI295:AK295"/>
    <mergeCell ref="C290:D290"/>
    <mergeCell ref="E290:F290"/>
    <mergeCell ref="G290:H290"/>
    <mergeCell ref="I290:M290"/>
    <mergeCell ref="N290:O290"/>
    <mergeCell ref="P290:Q290"/>
    <mergeCell ref="R290:S290"/>
    <mergeCell ref="C291:D291"/>
    <mergeCell ref="E291:F291"/>
    <mergeCell ref="G291:H291"/>
    <mergeCell ref="I291:M291"/>
    <mergeCell ref="N291:O291"/>
    <mergeCell ref="P291:Q291"/>
    <mergeCell ref="R291:S291"/>
    <mergeCell ref="AL293:AM293"/>
    <mergeCell ref="AN293:AO293"/>
    <mergeCell ref="AP293:AQ293"/>
    <mergeCell ref="AR293:AS293"/>
    <mergeCell ref="AT293:AU293"/>
    <mergeCell ref="AV293:AX293"/>
    <mergeCell ref="AY293:BA293"/>
    <mergeCell ref="BB293:BC293"/>
    <mergeCell ref="T293:U293"/>
    <mergeCell ref="V293:X293"/>
    <mergeCell ref="Y293:Z293"/>
    <mergeCell ref="AB293:AC293"/>
    <mergeCell ref="AD293:AE293"/>
    <mergeCell ref="AF293:AH293"/>
    <mergeCell ref="AI293:AK293"/>
    <mergeCell ref="C293:D293"/>
    <mergeCell ref="E293:F293"/>
    <mergeCell ref="G293:H293"/>
    <mergeCell ref="I293:M293"/>
    <mergeCell ref="N293:O293"/>
    <mergeCell ref="P293:Q293"/>
    <mergeCell ref="R293:S293"/>
    <mergeCell ref="AP294:AQ294"/>
    <mergeCell ref="AP295:AQ295"/>
    <mergeCell ref="AR295:AS295"/>
    <mergeCell ref="AT295:AU295"/>
    <mergeCell ref="AV295:AX295"/>
    <mergeCell ref="AY295:BA295"/>
    <mergeCell ref="BB295:BC295"/>
    <mergeCell ref="AL294:AM294"/>
    <mergeCell ref="AN294:AO294"/>
    <mergeCell ref="AR294:AS294"/>
    <mergeCell ref="AT294:AU294"/>
    <mergeCell ref="AV294:AX294"/>
    <mergeCell ref="AY294:BA294"/>
    <mergeCell ref="BB294:BC294"/>
    <mergeCell ref="C295:D295"/>
    <mergeCell ref="E295:F295"/>
    <mergeCell ref="G295:H295"/>
    <mergeCell ref="I295:M295"/>
    <mergeCell ref="N295:O295"/>
    <mergeCell ref="P295:Q295"/>
    <mergeCell ref="R295:S295"/>
    <mergeCell ref="AL296:AM296"/>
    <mergeCell ref="AN296:AO296"/>
    <mergeCell ref="AP296:AQ296"/>
    <mergeCell ref="AR296:AS296"/>
    <mergeCell ref="AT296:AU296"/>
    <mergeCell ref="AV296:AX296"/>
    <mergeCell ref="AY296:BA296"/>
    <mergeCell ref="BB296:BC296"/>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AL297:AM297"/>
    <mergeCell ref="AN297:AO297"/>
    <mergeCell ref="AP297:AQ297"/>
    <mergeCell ref="AR297:AS297"/>
    <mergeCell ref="AT297:AU297"/>
    <mergeCell ref="AV297:AX297"/>
    <mergeCell ref="AY297:BA297"/>
    <mergeCell ref="BB297:BC297"/>
    <mergeCell ref="T297:U297"/>
    <mergeCell ref="V297:X297"/>
    <mergeCell ref="Y297:Z297"/>
    <mergeCell ref="AB297:AC297"/>
    <mergeCell ref="AD297:AE297"/>
    <mergeCell ref="AF297:AH297"/>
    <mergeCell ref="AI297:AK297"/>
    <mergeCell ref="C297:D297"/>
    <mergeCell ref="E297:F297"/>
    <mergeCell ref="G297:H297"/>
    <mergeCell ref="I297:M297"/>
    <mergeCell ref="N297:O297"/>
    <mergeCell ref="P297:Q297"/>
    <mergeCell ref="R297:S297"/>
    <mergeCell ref="AL300:AM300"/>
    <mergeCell ref="AN300:AO300"/>
    <mergeCell ref="T300:U300"/>
    <mergeCell ref="V300:X300"/>
    <mergeCell ref="Y300:Z300"/>
    <mergeCell ref="AB300:AC300"/>
    <mergeCell ref="AD300:AE300"/>
    <mergeCell ref="AF300:AH300"/>
    <mergeCell ref="AI300:AK300"/>
    <mergeCell ref="AL301:AM301"/>
    <mergeCell ref="AN301:AO301"/>
    <mergeCell ref="T301:U301"/>
    <mergeCell ref="V301:X301"/>
    <mergeCell ref="Y301:Z301"/>
    <mergeCell ref="AB301:AC301"/>
    <mergeCell ref="AD301:AE301"/>
    <mergeCell ref="AF301:AH301"/>
    <mergeCell ref="AI301:AK301"/>
    <mergeCell ref="AL298:AM298"/>
    <mergeCell ref="AN298:AO298"/>
    <mergeCell ref="AP298:AQ298"/>
    <mergeCell ref="AR298:AS298"/>
    <mergeCell ref="AT298:AU298"/>
    <mergeCell ref="AV298:AX298"/>
    <mergeCell ref="AY298:BA298"/>
    <mergeCell ref="BB298:BC298"/>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T299:U299"/>
    <mergeCell ref="V299:X299"/>
    <mergeCell ref="Y299:Z299"/>
    <mergeCell ref="AB299:AC299"/>
    <mergeCell ref="AD299:AE299"/>
    <mergeCell ref="AF299:AH299"/>
    <mergeCell ref="AI299:AK299"/>
    <mergeCell ref="AL299:AM299"/>
    <mergeCell ref="AN299:AO299"/>
    <mergeCell ref="AR299:AS299"/>
    <mergeCell ref="AT299:AU299"/>
    <mergeCell ref="AV299:AX299"/>
    <mergeCell ref="AY299:BA299"/>
    <mergeCell ref="BB299:BC299"/>
    <mergeCell ref="C301:D301"/>
    <mergeCell ref="E301:F301"/>
    <mergeCell ref="G301:H301"/>
    <mergeCell ref="I301:M301"/>
    <mergeCell ref="N301:O301"/>
    <mergeCell ref="P301:Q301"/>
    <mergeCell ref="R301:S301"/>
    <mergeCell ref="AP301:AQ301"/>
    <mergeCell ref="AR301:AS301"/>
    <mergeCell ref="AT301:AU301"/>
    <mergeCell ref="AV301:AX301"/>
    <mergeCell ref="AY301:BA301"/>
    <mergeCell ref="BB301:BC301"/>
    <mergeCell ref="AP299:AQ299"/>
    <mergeCell ref="AP300:AQ300"/>
    <mergeCell ref="AR300:AS300"/>
    <mergeCell ref="AT300:AU300"/>
    <mergeCell ref="AV300:AX300"/>
    <mergeCell ref="AY300:BA300"/>
    <mergeCell ref="BB300:BC300"/>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AL304:AM304"/>
    <mergeCell ref="AN304:AO304"/>
    <mergeCell ref="T304:U304"/>
    <mergeCell ref="V304:X304"/>
    <mergeCell ref="Y304:Z304"/>
    <mergeCell ref="AB304:AC304"/>
    <mergeCell ref="AD304:AE304"/>
    <mergeCell ref="AF304:AH304"/>
    <mergeCell ref="AI304:AK304"/>
    <mergeCell ref="C299:D299"/>
    <mergeCell ref="E299:F299"/>
    <mergeCell ref="G299:H299"/>
    <mergeCell ref="I299:M299"/>
    <mergeCell ref="N299:O299"/>
    <mergeCell ref="P299:Q299"/>
    <mergeCell ref="R299:S299"/>
    <mergeCell ref="C300:D300"/>
    <mergeCell ref="E300:F300"/>
    <mergeCell ref="G300:H300"/>
    <mergeCell ref="I300:M300"/>
    <mergeCell ref="N300:O300"/>
    <mergeCell ref="P300:Q300"/>
    <mergeCell ref="R300:S300"/>
    <mergeCell ref="AL302:AM302"/>
    <mergeCell ref="AN302:AO302"/>
    <mergeCell ref="AP302:AQ302"/>
    <mergeCell ref="AR302:AS302"/>
    <mergeCell ref="AT302:AU302"/>
    <mergeCell ref="AV302:AX302"/>
    <mergeCell ref="AY302:BA302"/>
    <mergeCell ref="BB302:BC302"/>
    <mergeCell ref="T302:U302"/>
    <mergeCell ref="V302:X302"/>
    <mergeCell ref="Y302:Z302"/>
    <mergeCell ref="AB302:AC302"/>
    <mergeCell ref="AD302:AE302"/>
    <mergeCell ref="AF302:AH302"/>
    <mergeCell ref="AI302:AK302"/>
    <mergeCell ref="C302:D302"/>
    <mergeCell ref="E302:F302"/>
    <mergeCell ref="G302:H302"/>
    <mergeCell ref="I302:M302"/>
    <mergeCell ref="N302:O302"/>
    <mergeCell ref="P302:Q302"/>
    <mergeCell ref="R302:S302"/>
    <mergeCell ref="AP303:AQ303"/>
    <mergeCell ref="AP304:AQ304"/>
    <mergeCell ref="AR304:AS304"/>
    <mergeCell ref="AT304:AU304"/>
    <mergeCell ref="AV304:AX304"/>
    <mergeCell ref="AY304:BA304"/>
    <mergeCell ref="BB304:BC304"/>
    <mergeCell ref="AL303:AM303"/>
    <mergeCell ref="AN303:AO303"/>
    <mergeCell ref="AR303:AS303"/>
    <mergeCell ref="AT303:AU303"/>
    <mergeCell ref="AV303:AX303"/>
    <mergeCell ref="AY303:BA303"/>
    <mergeCell ref="BB303:BC303"/>
    <mergeCell ref="C304:D304"/>
    <mergeCell ref="E304:F304"/>
    <mergeCell ref="G304:H304"/>
    <mergeCell ref="I304:M304"/>
    <mergeCell ref="N304:O304"/>
    <mergeCell ref="P304:Q304"/>
    <mergeCell ref="R304:S304"/>
    <mergeCell ref="AL305:AM305"/>
    <mergeCell ref="AN305:AO305"/>
    <mergeCell ref="AP305:AQ305"/>
    <mergeCell ref="AR305:AS305"/>
    <mergeCell ref="AT305:AU305"/>
    <mergeCell ref="AV305:AX305"/>
    <mergeCell ref="AY305:BA305"/>
    <mergeCell ref="BB305:BC305"/>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AL306:AM306"/>
    <mergeCell ref="AN306:AO306"/>
    <mergeCell ref="AP306:AQ306"/>
    <mergeCell ref="AR306:AS306"/>
    <mergeCell ref="AT306:AU306"/>
    <mergeCell ref="AV306:AX306"/>
    <mergeCell ref="AY306:BA306"/>
    <mergeCell ref="BB306:BC306"/>
    <mergeCell ref="T306:U306"/>
    <mergeCell ref="V306:X306"/>
    <mergeCell ref="Y306:Z306"/>
    <mergeCell ref="AB306:AC306"/>
    <mergeCell ref="AD306:AE306"/>
    <mergeCell ref="AF306:AH306"/>
    <mergeCell ref="AI306:AK306"/>
    <mergeCell ref="C306:D306"/>
    <mergeCell ref="E306:F306"/>
    <mergeCell ref="G306:H306"/>
    <mergeCell ref="I306:M306"/>
    <mergeCell ref="N306:O306"/>
    <mergeCell ref="P306:Q306"/>
    <mergeCell ref="R306:S306"/>
    <mergeCell ref="AL309:AM309"/>
    <mergeCell ref="AN309:AO309"/>
    <mergeCell ref="T309:U309"/>
    <mergeCell ref="V309:X309"/>
    <mergeCell ref="Y309:Z309"/>
    <mergeCell ref="AB309:AC309"/>
    <mergeCell ref="AD309:AE309"/>
    <mergeCell ref="AF309:AH309"/>
    <mergeCell ref="AI309:AK309"/>
    <mergeCell ref="AL310:AM310"/>
    <mergeCell ref="AN310:AO310"/>
    <mergeCell ref="T310:U310"/>
    <mergeCell ref="V310:X310"/>
    <mergeCell ref="Y310:Z310"/>
    <mergeCell ref="AB310:AC310"/>
    <mergeCell ref="AD310:AE310"/>
    <mergeCell ref="AF310:AH310"/>
    <mergeCell ref="AI310:AK310"/>
    <mergeCell ref="AL307:AM307"/>
    <mergeCell ref="AN307:AO307"/>
    <mergeCell ref="AP307:AQ307"/>
    <mergeCell ref="AR307:AS307"/>
    <mergeCell ref="AT307:AU307"/>
    <mergeCell ref="AV307:AX307"/>
    <mergeCell ref="AY307:BA307"/>
    <mergeCell ref="BB307:BC307"/>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T308:U308"/>
    <mergeCell ref="V308:X308"/>
    <mergeCell ref="Y308:Z308"/>
    <mergeCell ref="AB308:AC308"/>
    <mergeCell ref="AD308:AE308"/>
    <mergeCell ref="AF308:AH308"/>
    <mergeCell ref="AI308:AK308"/>
    <mergeCell ref="AL308:AM308"/>
    <mergeCell ref="AN308:AO308"/>
    <mergeCell ref="AR308:AS308"/>
    <mergeCell ref="AT308:AU308"/>
    <mergeCell ref="AV308:AX308"/>
    <mergeCell ref="AY308:BA308"/>
    <mergeCell ref="BB308:BC308"/>
    <mergeCell ref="C310:D310"/>
    <mergeCell ref="E310:F310"/>
    <mergeCell ref="G310:H310"/>
    <mergeCell ref="I310:M310"/>
    <mergeCell ref="N310:O310"/>
    <mergeCell ref="P310:Q310"/>
    <mergeCell ref="R310:S310"/>
    <mergeCell ref="AP310:AQ310"/>
    <mergeCell ref="AR310:AS310"/>
    <mergeCell ref="AT310:AU310"/>
    <mergeCell ref="AV310:AX310"/>
    <mergeCell ref="AY310:BA310"/>
    <mergeCell ref="BB310:BC310"/>
    <mergeCell ref="AP308:AQ308"/>
    <mergeCell ref="AP309:AQ309"/>
    <mergeCell ref="AR309:AS309"/>
    <mergeCell ref="AT309:AU309"/>
    <mergeCell ref="AV309:AX309"/>
    <mergeCell ref="AY309:BA309"/>
    <mergeCell ref="BB309:BC309"/>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AL313:AM313"/>
    <mergeCell ref="AN313:AO313"/>
    <mergeCell ref="T313:U313"/>
    <mergeCell ref="V313:X313"/>
    <mergeCell ref="Y313:Z313"/>
    <mergeCell ref="AB313:AC313"/>
    <mergeCell ref="AD313:AE313"/>
    <mergeCell ref="AF313:AH313"/>
    <mergeCell ref="AI313:AK313"/>
    <mergeCell ref="C308:D308"/>
    <mergeCell ref="E308:F308"/>
    <mergeCell ref="G308:H308"/>
    <mergeCell ref="I308:M308"/>
    <mergeCell ref="N308:O308"/>
    <mergeCell ref="P308:Q308"/>
    <mergeCell ref="R308:S308"/>
    <mergeCell ref="C309:D309"/>
    <mergeCell ref="E309:F309"/>
    <mergeCell ref="G309:H309"/>
    <mergeCell ref="I309:M309"/>
    <mergeCell ref="N309:O309"/>
    <mergeCell ref="P309:Q309"/>
    <mergeCell ref="R309:S309"/>
    <mergeCell ref="AL311:AM311"/>
    <mergeCell ref="AN311:AO311"/>
    <mergeCell ref="AP311:AQ311"/>
    <mergeCell ref="AR311:AS311"/>
    <mergeCell ref="AT311:AU311"/>
    <mergeCell ref="AV311:AX311"/>
    <mergeCell ref="AY311:BA311"/>
    <mergeCell ref="BB311:BC311"/>
    <mergeCell ref="T311:U311"/>
    <mergeCell ref="V311:X311"/>
    <mergeCell ref="Y311:Z311"/>
    <mergeCell ref="AB311:AC311"/>
    <mergeCell ref="AD311:AE311"/>
    <mergeCell ref="AF311:AH311"/>
    <mergeCell ref="AI311:AK311"/>
    <mergeCell ref="C311:D311"/>
    <mergeCell ref="E311:F311"/>
    <mergeCell ref="G311:H311"/>
    <mergeCell ref="I311:M311"/>
    <mergeCell ref="N311:O311"/>
    <mergeCell ref="P311:Q311"/>
    <mergeCell ref="R311:S311"/>
    <mergeCell ref="AP312:AQ312"/>
    <mergeCell ref="AP313:AQ313"/>
    <mergeCell ref="AR313:AS313"/>
    <mergeCell ref="AT313:AU313"/>
    <mergeCell ref="AV313:AX313"/>
    <mergeCell ref="AY313:BA313"/>
    <mergeCell ref="BB313:BC313"/>
    <mergeCell ref="AL312:AM312"/>
    <mergeCell ref="AN312:AO312"/>
    <mergeCell ref="AR312:AS312"/>
    <mergeCell ref="AT312:AU312"/>
    <mergeCell ref="AV312:AX312"/>
    <mergeCell ref="AY312:BA312"/>
    <mergeCell ref="BB312:BC312"/>
    <mergeCell ref="C313:D313"/>
    <mergeCell ref="E313:F313"/>
    <mergeCell ref="G313:H313"/>
    <mergeCell ref="I313:M313"/>
    <mergeCell ref="N313:O313"/>
    <mergeCell ref="P313:Q313"/>
    <mergeCell ref="R313:S313"/>
    <mergeCell ref="AL314:AM314"/>
    <mergeCell ref="AN314:AO314"/>
    <mergeCell ref="AP314:AQ314"/>
    <mergeCell ref="AR314:AS314"/>
    <mergeCell ref="AT314:AU314"/>
    <mergeCell ref="AV314:AX314"/>
    <mergeCell ref="AY314:BA314"/>
    <mergeCell ref="BB314:BC314"/>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AL315:AM315"/>
    <mergeCell ref="AN315:AO315"/>
    <mergeCell ref="AP315:AQ315"/>
    <mergeCell ref="AR315:AS315"/>
    <mergeCell ref="AT315:AU315"/>
    <mergeCell ref="AV315:AX315"/>
    <mergeCell ref="AY315:BA315"/>
    <mergeCell ref="BB315:BC315"/>
    <mergeCell ref="T315:U315"/>
    <mergeCell ref="V315:X315"/>
    <mergeCell ref="Y315:Z315"/>
    <mergeCell ref="AB315:AC315"/>
    <mergeCell ref="AD315:AE315"/>
    <mergeCell ref="AF315:AH315"/>
    <mergeCell ref="AI315:AK315"/>
    <mergeCell ref="C315:D315"/>
    <mergeCell ref="E315:F315"/>
    <mergeCell ref="G315:H315"/>
    <mergeCell ref="I315:M315"/>
    <mergeCell ref="N315:O315"/>
    <mergeCell ref="P315:Q315"/>
    <mergeCell ref="R315:S315"/>
    <mergeCell ref="AL318:AM318"/>
    <mergeCell ref="AN318:AO318"/>
    <mergeCell ref="T318:U318"/>
    <mergeCell ref="V318:X318"/>
    <mergeCell ref="Y318:Z318"/>
    <mergeCell ref="AB318:AC318"/>
    <mergeCell ref="AD318:AE318"/>
    <mergeCell ref="AF318:AH318"/>
    <mergeCell ref="AI318:AK318"/>
    <mergeCell ref="AL319:AM319"/>
    <mergeCell ref="AN319:AO319"/>
    <mergeCell ref="T319:U319"/>
    <mergeCell ref="V319:X319"/>
    <mergeCell ref="Y319:Z319"/>
    <mergeCell ref="AB319:AC319"/>
    <mergeCell ref="AD319:AE319"/>
    <mergeCell ref="AF319:AH319"/>
    <mergeCell ref="AI319:AK319"/>
    <mergeCell ref="AL316:AM316"/>
    <mergeCell ref="AN316:AO316"/>
    <mergeCell ref="AP316:AQ316"/>
    <mergeCell ref="AR316:AS316"/>
    <mergeCell ref="AT316:AU316"/>
    <mergeCell ref="AV316:AX316"/>
    <mergeCell ref="AY316:BA316"/>
    <mergeCell ref="BB316:BC316"/>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T317:U317"/>
    <mergeCell ref="V317:X317"/>
    <mergeCell ref="Y317:Z317"/>
    <mergeCell ref="AB317:AC317"/>
    <mergeCell ref="AD317:AE317"/>
    <mergeCell ref="AF317:AH317"/>
    <mergeCell ref="AI317:AK317"/>
    <mergeCell ref="AL317:AM317"/>
    <mergeCell ref="AN317:AO317"/>
    <mergeCell ref="AR317:AS317"/>
    <mergeCell ref="AT317:AU317"/>
    <mergeCell ref="AV317:AX317"/>
    <mergeCell ref="AY317:BA317"/>
    <mergeCell ref="BB317:BC317"/>
    <mergeCell ref="C319:D319"/>
    <mergeCell ref="E319:F319"/>
    <mergeCell ref="G319:H319"/>
    <mergeCell ref="I319:M319"/>
    <mergeCell ref="N319:O319"/>
    <mergeCell ref="P319:Q319"/>
    <mergeCell ref="R319:S319"/>
    <mergeCell ref="AP319:AQ319"/>
    <mergeCell ref="AR319:AS319"/>
    <mergeCell ref="AT319:AU319"/>
    <mergeCell ref="AV319:AX319"/>
    <mergeCell ref="AY319:BA319"/>
    <mergeCell ref="BB319:BC319"/>
    <mergeCell ref="AP317:AQ317"/>
    <mergeCell ref="AP318:AQ318"/>
    <mergeCell ref="AR318:AS318"/>
    <mergeCell ref="AT318:AU318"/>
    <mergeCell ref="AV318:AX318"/>
    <mergeCell ref="AY318:BA318"/>
    <mergeCell ref="BB318:BC318"/>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AL322:AM322"/>
    <mergeCell ref="AN322:AO322"/>
    <mergeCell ref="T322:U322"/>
    <mergeCell ref="V322:X322"/>
    <mergeCell ref="Y322:Z322"/>
    <mergeCell ref="AB322:AC322"/>
    <mergeCell ref="AD322:AE322"/>
    <mergeCell ref="AF322:AH322"/>
    <mergeCell ref="AI322:AK322"/>
    <mergeCell ref="C317:D317"/>
    <mergeCell ref="E317:F317"/>
    <mergeCell ref="G317:H317"/>
    <mergeCell ref="I317:M317"/>
    <mergeCell ref="N317:O317"/>
    <mergeCell ref="P317:Q317"/>
    <mergeCell ref="R317:S317"/>
    <mergeCell ref="C318:D318"/>
    <mergeCell ref="E318:F318"/>
    <mergeCell ref="G318:H318"/>
    <mergeCell ref="I318:M318"/>
    <mergeCell ref="N318:O318"/>
    <mergeCell ref="P318:Q318"/>
    <mergeCell ref="R318:S318"/>
    <mergeCell ref="AL320:AM320"/>
    <mergeCell ref="AN320:AO320"/>
    <mergeCell ref="AP320:AQ320"/>
    <mergeCell ref="AR320:AS320"/>
    <mergeCell ref="AT320:AU320"/>
    <mergeCell ref="AV320:AX320"/>
    <mergeCell ref="AY320:BA320"/>
    <mergeCell ref="BB320:BC320"/>
    <mergeCell ref="T320:U320"/>
    <mergeCell ref="V320:X320"/>
    <mergeCell ref="Y320:Z320"/>
    <mergeCell ref="AB320:AC320"/>
    <mergeCell ref="AD320:AE320"/>
    <mergeCell ref="AF320:AH320"/>
    <mergeCell ref="AI320:AK320"/>
    <mergeCell ref="C320:D320"/>
    <mergeCell ref="E320:F320"/>
    <mergeCell ref="G320:H320"/>
    <mergeCell ref="I320:M320"/>
    <mergeCell ref="N320:O320"/>
    <mergeCell ref="P320:Q320"/>
    <mergeCell ref="R320:S320"/>
    <mergeCell ref="AP321:AQ321"/>
    <mergeCell ref="AP322:AQ322"/>
    <mergeCell ref="AR322:AS322"/>
    <mergeCell ref="AT322:AU322"/>
    <mergeCell ref="AV322:AX322"/>
    <mergeCell ref="AY322:BA322"/>
    <mergeCell ref="BB322:BC322"/>
    <mergeCell ref="AL321:AM321"/>
    <mergeCell ref="AN321:AO321"/>
    <mergeCell ref="AR321:AS321"/>
    <mergeCell ref="AT321:AU321"/>
    <mergeCell ref="AV321:AX321"/>
    <mergeCell ref="AY321:BA321"/>
    <mergeCell ref="BB321:BC321"/>
    <mergeCell ref="C322:D322"/>
    <mergeCell ref="E322:F322"/>
    <mergeCell ref="G322:H322"/>
    <mergeCell ref="I322:M322"/>
    <mergeCell ref="N322:O322"/>
    <mergeCell ref="P322:Q322"/>
    <mergeCell ref="R322:S322"/>
    <mergeCell ref="AL323:AM323"/>
    <mergeCell ref="AN323:AO323"/>
    <mergeCell ref="AP323:AQ323"/>
    <mergeCell ref="AR323:AS323"/>
    <mergeCell ref="AT323:AU323"/>
    <mergeCell ref="AV323:AX323"/>
    <mergeCell ref="AY323:BA323"/>
    <mergeCell ref="BB323:BC323"/>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AL324:AM324"/>
    <mergeCell ref="AN324:AO324"/>
    <mergeCell ref="AP324:AQ324"/>
    <mergeCell ref="AR324:AS324"/>
    <mergeCell ref="AT324:AU324"/>
    <mergeCell ref="AV324:AX324"/>
    <mergeCell ref="AY324:BA324"/>
    <mergeCell ref="BB324:BC324"/>
    <mergeCell ref="T324:U324"/>
    <mergeCell ref="V324:X324"/>
    <mergeCell ref="Y324:Z324"/>
    <mergeCell ref="AB324:AC324"/>
    <mergeCell ref="AD324:AE324"/>
    <mergeCell ref="AF324:AH324"/>
    <mergeCell ref="AI324:AK324"/>
    <mergeCell ref="C324:D324"/>
    <mergeCell ref="E324:F324"/>
    <mergeCell ref="G324:H324"/>
    <mergeCell ref="I324:M324"/>
    <mergeCell ref="N324:O324"/>
    <mergeCell ref="P324:Q324"/>
    <mergeCell ref="R324:S324"/>
    <mergeCell ref="AL327:AM327"/>
    <mergeCell ref="AN327:AO327"/>
    <mergeCell ref="T327:U327"/>
    <mergeCell ref="V327:X327"/>
    <mergeCell ref="Y327:Z327"/>
    <mergeCell ref="AB327:AC327"/>
    <mergeCell ref="AD327:AE327"/>
    <mergeCell ref="AF327:AH327"/>
    <mergeCell ref="AI327:AK327"/>
    <mergeCell ref="AL328:AM328"/>
    <mergeCell ref="AN328:AO328"/>
    <mergeCell ref="T328:U328"/>
    <mergeCell ref="V328:X328"/>
    <mergeCell ref="Y328:Z328"/>
    <mergeCell ref="AB328:AC328"/>
    <mergeCell ref="AD328:AE328"/>
    <mergeCell ref="AF328:AH328"/>
    <mergeCell ref="AI328:AK328"/>
    <mergeCell ref="AL325:AM325"/>
    <mergeCell ref="AN325:AO325"/>
    <mergeCell ref="AP325:AQ325"/>
    <mergeCell ref="AR325:AS325"/>
    <mergeCell ref="AT325:AU325"/>
    <mergeCell ref="AV325:AX325"/>
    <mergeCell ref="AY325:BA325"/>
    <mergeCell ref="BB325:BC325"/>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T326:U326"/>
    <mergeCell ref="V326:X326"/>
    <mergeCell ref="Y326:Z326"/>
    <mergeCell ref="AB326:AC326"/>
    <mergeCell ref="AD326:AE326"/>
    <mergeCell ref="AF326:AH326"/>
    <mergeCell ref="AI326:AK326"/>
    <mergeCell ref="AL326:AM326"/>
    <mergeCell ref="AN326:AO326"/>
    <mergeCell ref="AR326:AS326"/>
    <mergeCell ref="AT326:AU326"/>
    <mergeCell ref="AV326:AX326"/>
    <mergeCell ref="AY326:BA326"/>
    <mergeCell ref="BB326:BC326"/>
    <mergeCell ref="C328:D328"/>
    <mergeCell ref="E328:F328"/>
    <mergeCell ref="G328:H328"/>
    <mergeCell ref="I328:M328"/>
    <mergeCell ref="N328:O328"/>
    <mergeCell ref="P328:Q328"/>
    <mergeCell ref="R328:S328"/>
    <mergeCell ref="AP328:AQ328"/>
    <mergeCell ref="AR328:AS328"/>
    <mergeCell ref="AT328:AU328"/>
    <mergeCell ref="AV328:AX328"/>
    <mergeCell ref="AY328:BA328"/>
    <mergeCell ref="BB328:BC328"/>
    <mergeCell ref="AP326:AQ326"/>
    <mergeCell ref="AP327:AQ327"/>
    <mergeCell ref="AR327:AS327"/>
    <mergeCell ref="AT327:AU327"/>
    <mergeCell ref="AV327:AX327"/>
    <mergeCell ref="AY327:BA327"/>
    <mergeCell ref="BB327:BC327"/>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AL331:AM331"/>
    <mergeCell ref="AN331:AO331"/>
    <mergeCell ref="T331:U331"/>
    <mergeCell ref="V331:X331"/>
    <mergeCell ref="Y331:Z331"/>
    <mergeCell ref="AB331:AC331"/>
    <mergeCell ref="AD331:AE331"/>
    <mergeCell ref="AF331:AH331"/>
    <mergeCell ref="AI331:AK331"/>
    <mergeCell ref="C326:D326"/>
    <mergeCell ref="E326:F326"/>
    <mergeCell ref="G326:H326"/>
    <mergeCell ref="I326:M326"/>
    <mergeCell ref="N326:O326"/>
    <mergeCell ref="P326:Q326"/>
    <mergeCell ref="R326:S326"/>
    <mergeCell ref="C327:D327"/>
    <mergeCell ref="E327:F327"/>
    <mergeCell ref="G327:H327"/>
    <mergeCell ref="I327:M327"/>
    <mergeCell ref="N327:O327"/>
    <mergeCell ref="P327:Q327"/>
    <mergeCell ref="R327:S327"/>
    <mergeCell ref="AL329:AM329"/>
    <mergeCell ref="AN329:AO329"/>
    <mergeCell ref="AP329:AQ329"/>
    <mergeCell ref="AR329:AS329"/>
    <mergeCell ref="AT329:AU329"/>
    <mergeCell ref="AV329:AX329"/>
    <mergeCell ref="AY329:BA329"/>
    <mergeCell ref="BB329:BC329"/>
    <mergeCell ref="T329:U329"/>
    <mergeCell ref="V329:X329"/>
    <mergeCell ref="Y329:Z329"/>
    <mergeCell ref="AB329:AC329"/>
    <mergeCell ref="AD329:AE329"/>
    <mergeCell ref="AF329:AH329"/>
    <mergeCell ref="AI329:AK329"/>
    <mergeCell ref="C329:D329"/>
    <mergeCell ref="E329:F329"/>
    <mergeCell ref="G329:H329"/>
    <mergeCell ref="I329:M329"/>
    <mergeCell ref="N329:O329"/>
    <mergeCell ref="P329:Q329"/>
    <mergeCell ref="R329:S329"/>
    <mergeCell ref="AP330:AQ330"/>
    <mergeCell ref="AP331:AQ331"/>
    <mergeCell ref="AR331:AS331"/>
    <mergeCell ref="AT331:AU331"/>
    <mergeCell ref="AV331:AX331"/>
    <mergeCell ref="AY331:BA331"/>
    <mergeCell ref="BB331:BC331"/>
    <mergeCell ref="AL330:AM330"/>
    <mergeCell ref="AN330:AO330"/>
    <mergeCell ref="AR330:AS330"/>
    <mergeCell ref="AT330:AU330"/>
    <mergeCell ref="AV330:AX330"/>
    <mergeCell ref="AY330:BA330"/>
    <mergeCell ref="BB330:BC330"/>
    <mergeCell ref="C331:D331"/>
    <mergeCell ref="E331:F331"/>
    <mergeCell ref="G331:H331"/>
    <mergeCell ref="I331:M331"/>
    <mergeCell ref="N331:O331"/>
    <mergeCell ref="P331:Q331"/>
    <mergeCell ref="R331:S331"/>
    <mergeCell ref="AL332:AM332"/>
    <mergeCell ref="AN332:AO332"/>
    <mergeCell ref="AP332:AQ332"/>
    <mergeCell ref="AR332:AS332"/>
    <mergeCell ref="AT332:AU332"/>
    <mergeCell ref="AV332:AX332"/>
    <mergeCell ref="AY332:BA332"/>
    <mergeCell ref="BB332:BC332"/>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AL333:AM333"/>
    <mergeCell ref="AN333:AO333"/>
    <mergeCell ref="AP333:AQ333"/>
    <mergeCell ref="AR333:AS333"/>
    <mergeCell ref="AT333:AU333"/>
    <mergeCell ref="AV333:AX333"/>
    <mergeCell ref="AY333:BA333"/>
    <mergeCell ref="BB333:BC333"/>
    <mergeCell ref="T333:U333"/>
    <mergeCell ref="V333:X333"/>
    <mergeCell ref="Y333:Z333"/>
    <mergeCell ref="AB333:AC333"/>
    <mergeCell ref="AD333:AE333"/>
    <mergeCell ref="AF333:AH333"/>
    <mergeCell ref="AI333:AK333"/>
    <mergeCell ref="C333:D333"/>
    <mergeCell ref="E333:F333"/>
    <mergeCell ref="G333:H333"/>
    <mergeCell ref="I333:M333"/>
    <mergeCell ref="N333:O333"/>
    <mergeCell ref="P333:Q333"/>
    <mergeCell ref="R333:S333"/>
    <mergeCell ref="AL336:AM336"/>
    <mergeCell ref="AN336:AO336"/>
    <mergeCell ref="T336:U336"/>
    <mergeCell ref="V336:X336"/>
    <mergeCell ref="Y336:Z336"/>
    <mergeCell ref="AB336:AC336"/>
    <mergeCell ref="AD336:AE336"/>
    <mergeCell ref="AF336:AH336"/>
    <mergeCell ref="AI336:AK336"/>
    <mergeCell ref="AL337:AM337"/>
    <mergeCell ref="AN337:AO337"/>
    <mergeCell ref="T337:U337"/>
    <mergeCell ref="V337:X337"/>
    <mergeCell ref="Y337:Z337"/>
    <mergeCell ref="AB337:AC337"/>
    <mergeCell ref="AD337:AE337"/>
    <mergeCell ref="AF337:AH337"/>
    <mergeCell ref="AI337:AK337"/>
    <mergeCell ref="AL334:AM334"/>
    <mergeCell ref="AN334:AO334"/>
    <mergeCell ref="AP334:AQ334"/>
    <mergeCell ref="AR334:AS334"/>
    <mergeCell ref="AT334:AU334"/>
    <mergeCell ref="AV334:AX334"/>
    <mergeCell ref="AY334:BA334"/>
    <mergeCell ref="BB334:BC334"/>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T335:U335"/>
    <mergeCell ref="V335:X335"/>
    <mergeCell ref="Y335:Z335"/>
    <mergeCell ref="AB335:AC335"/>
    <mergeCell ref="AD335:AE335"/>
    <mergeCell ref="AF335:AH335"/>
    <mergeCell ref="AI335:AK335"/>
    <mergeCell ref="AL335:AM335"/>
    <mergeCell ref="AN335:AO335"/>
    <mergeCell ref="AR335:AS335"/>
    <mergeCell ref="AT335:AU335"/>
    <mergeCell ref="AV335:AX335"/>
    <mergeCell ref="AY335:BA335"/>
    <mergeCell ref="BB335:BC335"/>
    <mergeCell ref="C337:D337"/>
    <mergeCell ref="E337:F337"/>
    <mergeCell ref="G337:H337"/>
    <mergeCell ref="I337:M337"/>
    <mergeCell ref="N337:O337"/>
    <mergeCell ref="P337:Q337"/>
    <mergeCell ref="R337:S337"/>
    <mergeCell ref="AP337:AQ337"/>
    <mergeCell ref="AR337:AS337"/>
    <mergeCell ref="AT337:AU337"/>
    <mergeCell ref="AV337:AX337"/>
    <mergeCell ref="AY337:BA337"/>
    <mergeCell ref="BB337:BC337"/>
    <mergeCell ref="AP335:AQ335"/>
    <mergeCell ref="AP336:AQ336"/>
    <mergeCell ref="AR336:AS336"/>
    <mergeCell ref="AT336:AU336"/>
    <mergeCell ref="AV336:AX336"/>
    <mergeCell ref="AY336:BA336"/>
    <mergeCell ref="BB336:BC336"/>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AL340:AM340"/>
    <mergeCell ref="AN340:AO340"/>
    <mergeCell ref="T340:U340"/>
    <mergeCell ref="V340:X340"/>
    <mergeCell ref="Y340:Z340"/>
    <mergeCell ref="AB340:AC340"/>
    <mergeCell ref="AD340:AE340"/>
    <mergeCell ref="AF340:AH340"/>
    <mergeCell ref="AI340:AK340"/>
    <mergeCell ref="C335:D335"/>
    <mergeCell ref="E335:F335"/>
    <mergeCell ref="G335:H335"/>
    <mergeCell ref="I335:M335"/>
    <mergeCell ref="N335:O335"/>
    <mergeCell ref="P335:Q335"/>
    <mergeCell ref="R335:S335"/>
    <mergeCell ref="C336:D336"/>
    <mergeCell ref="E336:F336"/>
    <mergeCell ref="G336:H336"/>
    <mergeCell ref="I336:M336"/>
    <mergeCell ref="N336:O336"/>
    <mergeCell ref="P336:Q336"/>
    <mergeCell ref="R336:S336"/>
    <mergeCell ref="AL338:AM338"/>
    <mergeCell ref="AN338:AO338"/>
    <mergeCell ref="AP338:AQ338"/>
    <mergeCell ref="AR338:AS338"/>
    <mergeCell ref="AT338:AU338"/>
    <mergeCell ref="AV338:AX338"/>
    <mergeCell ref="AY338:BA338"/>
    <mergeCell ref="BB338:BC338"/>
    <mergeCell ref="T338:U338"/>
    <mergeCell ref="V338:X338"/>
    <mergeCell ref="Y338:Z338"/>
    <mergeCell ref="AB338:AC338"/>
    <mergeCell ref="AD338:AE338"/>
    <mergeCell ref="AF338:AH338"/>
    <mergeCell ref="AI338:AK338"/>
    <mergeCell ref="C338:D338"/>
    <mergeCell ref="E338:F338"/>
    <mergeCell ref="G338:H338"/>
    <mergeCell ref="I338:M338"/>
    <mergeCell ref="N338:O338"/>
    <mergeCell ref="P338:Q338"/>
    <mergeCell ref="R338:S338"/>
    <mergeCell ref="AP339:AQ339"/>
    <mergeCell ref="AP340:AQ340"/>
    <mergeCell ref="AR340:AS340"/>
    <mergeCell ref="AT340:AU340"/>
    <mergeCell ref="AV340:AX340"/>
    <mergeCell ref="AY340:BA340"/>
    <mergeCell ref="BB340:BC340"/>
    <mergeCell ref="AL339:AM339"/>
    <mergeCell ref="AN339:AO339"/>
    <mergeCell ref="AR339:AS339"/>
    <mergeCell ref="AT339:AU339"/>
    <mergeCell ref="AV339:AX339"/>
    <mergeCell ref="AY339:BA339"/>
    <mergeCell ref="BB339:BC339"/>
    <mergeCell ref="C340:D340"/>
    <mergeCell ref="E340:F340"/>
    <mergeCell ref="G340:H340"/>
    <mergeCell ref="I340:M340"/>
    <mergeCell ref="N340:O340"/>
    <mergeCell ref="P340:Q340"/>
    <mergeCell ref="R340:S340"/>
    <mergeCell ref="AL341:AM341"/>
    <mergeCell ref="AN341:AO341"/>
    <mergeCell ref="AP341:AQ341"/>
    <mergeCell ref="AR341:AS341"/>
    <mergeCell ref="AT341:AU341"/>
    <mergeCell ref="AV341:AX341"/>
    <mergeCell ref="AY341:BA341"/>
    <mergeCell ref="BB341:BC341"/>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AL342:AM342"/>
    <mergeCell ref="AN342:AO342"/>
    <mergeCell ref="AP342:AQ342"/>
    <mergeCell ref="AR342:AS342"/>
    <mergeCell ref="AT342:AU342"/>
    <mergeCell ref="AV342:AX342"/>
    <mergeCell ref="AY342:BA342"/>
    <mergeCell ref="BB342:BC342"/>
    <mergeCell ref="T342:U342"/>
    <mergeCell ref="V342:X342"/>
    <mergeCell ref="Y342:Z342"/>
    <mergeCell ref="AB342:AC342"/>
    <mergeCell ref="AD342:AE342"/>
    <mergeCell ref="AF342:AH342"/>
    <mergeCell ref="AI342:AK342"/>
    <mergeCell ref="C342:D342"/>
    <mergeCell ref="E342:F342"/>
    <mergeCell ref="G342:H342"/>
    <mergeCell ref="I342:M342"/>
    <mergeCell ref="N342:O342"/>
    <mergeCell ref="P342:Q342"/>
    <mergeCell ref="R342:S342"/>
    <mergeCell ref="AL345:AM345"/>
    <mergeCell ref="AN345:AO345"/>
    <mergeCell ref="T345:U345"/>
    <mergeCell ref="V345:X345"/>
    <mergeCell ref="Y345:Z345"/>
    <mergeCell ref="AB345:AC345"/>
    <mergeCell ref="AD345:AE345"/>
    <mergeCell ref="AF345:AH345"/>
    <mergeCell ref="AI345:AK345"/>
    <mergeCell ref="AL346:AM346"/>
    <mergeCell ref="AN346:AO346"/>
    <mergeCell ref="T346:U346"/>
    <mergeCell ref="V346:X346"/>
    <mergeCell ref="Y346:Z346"/>
    <mergeCell ref="AB346:AC346"/>
    <mergeCell ref="AD346:AE346"/>
    <mergeCell ref="AF346:AH346"/>
    <mergeCell ref="AI346:AK346"/>
    <mergeCell ref="AL343:AM343"/>
    <mergeCell ref="AN343:AO343"/>
    <mergeCell ref="AP343:AQ343"/>
    <mergeCell ref="AR343:AS343"/>
    <mergeCell ref="AT343:AU343"/>
    <mergeCell ref="AV343:AX343"/>
    <mergeCell ref="AY343:BA343"/>
    <mergeCell ref="BB343:BC343"/>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T344:U344"/>
    <mergeCell ref="V344:X344"/>
    <mergeCell ref="Y344:Z344"/>
    <mergeCell ref="AB344:AC344"/>
    <mergeCell ref="AD344:AE344"/>
    <mergeCell ref="AF344:AH344"/>
    <mergeCell ref="AI344:AK344"/>
    <mergeCell ref="AL344:AM344"/>
    <mergeCell ref="AN344:AO344"/>
    <mergeCell ref="AR344:AS344"/>
    <mergeCell ref="AT344:AU344"/>
    <mergeCell ref="AV344:AX344"/>
    <mergeCell ref="AY344:BA344"/>
    <mergeCell ref="BB344:BC344"/>
    <mergeCell ref="C346:D346"/>
    <mergeCell ref="E346:F346"/>
    <mergeCell ref="G346:H346"/>
    <mergeCell ref="I346:M346"/>
    <mergeCell ref="N346:O346"/>
    <mergeCell ref="P346:Q346"/>
    <mergeCell ref="R346:S346"/>
    <mergeCell ref="AP346:AQ346"/>
    <mergeCell ref="AR346:AS346"/>
    <mergeCell ref="AT346:AU346"/>
    <mergeCell ref="AV346:AX346"/>
    <mergeCell ref="AY346:BA346"/>
    <mergeCell ref="BB346:BC346"/>
    <mergeCell ref="AP344:AQ344"/>
    <mergeCell ref="AP345:AQ345"/>
    <mergeCell ref="AR345:AS345"/>
    <mergeCell ref="AT345:AU345"/>
    <mergeCell ref="AV345:AX345"/>
    <mergeCell ref="AY345:BA345"/>
    <mergeCell ref="BB345:BC345"/>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AL349:AM349"/>
    <mergeCell ref="AN349:AO349"/>
    <mergeCell ref="T349:U349"/>
    <mergeCell ref="V349:X349"/>
    <mergeCell ref="Y349:Z349"/>
    <mergeCell ref="AB349:AC349"/>
    <mergeCell ref="AD349:AE349"/>
    <mergeCell ref="AF349:AH349"/>
    <mergeCell ref="AI349:AK349"/>
    <mergeCell ref="C344:D344"/>
    <mergeCell ref="E344:F344"/>
    <mergeCell ref="G344:H344"/>
    <mergeCell ref="I344:M344"/>
    <mergeCell ref="N344:O344"/>
    <mergeCell ref="P344:Q344"/>
    <mergeCell ref="R344:S344"/>
    <mergeCell ref="C345:D345"/>
    <mergeCell ref="E345:F345"/>
    <mergeCell ref="G345:H345"/>
    <mergeCell ref="I345:M345"/>
    <mergeCell ref="N345:O345"/>
    <mergeCell ref="P345:Q345"/>
    <mergeCell ref="R345:S345"/>
    <mergeCell ref="AL347:AM347"/>
    <mergeCell ref="AN347:AO347"/>
    <mergeCell ref="AP347:AQ347"/>
    <mergeCell ref="AR347:AS347"/>
    <mergeCell ref="AT347:AU347"/>
    <mergeCell ref="AV347:AX347"/>
    <mergeCell ref="AY347:BA347"/>
    <mergeCell ref="BB347:BC347"/>
    <mergeCell ref="T347:U347"/>
    <mergeCell ref="V347:X347"/>
    <mergeCell ref="Y347:Z347"/>
    <mergeCell ref="AB347:AC347"/>
    <mergeCell ref="AD347:AE347"/>
    <mergeCell ref="AF347:AH347"/>
    <mergeCell ref="AI347:AK347"/>
    <mergeCell ref="C347:D347"/>
    <mergeCell ref="E347:F347"/>
    <mergeCell ref="G347:H347"/>
    <mergeCell ref="I347:M347"/>
    <mergeCell ref="N347:O347"/>
    <mergeCell ref="P347:Q347"/>
    <mergeCell ref="R347:S347"/>
    <mergeCell ref="AP348:AQ348"/>
    <mergeCell ref="AP349:AQ349"/>
    <mergeCell ref="AR349:AS349"/>
    <mergeCell ref="AT349:AU349"/>
    <mergeCell ref="AV349:AX349"/>
    <mergeCell ref="AY349:BA349"/>
    <mergeCell ref="BB349:BC349"/>
    <mergeCell ref="AL348:AM348"/>
    <mergeCell ref="AN348:AO348"/>
    <mergeCell ref="AR348:AS348"/>
    <mergeCell ref="AT348:AU348"/>
    <mergeCell ref="AV348:AX348"/>
    <mergeCell ref="AY348:BA348"/>
    <mergeCell ref="BB348:BC348"/>
    <mergeCell ref="C349:D349"/>
    <mergeCell ref="E349:F349"/>
    <mergeCell ref="G349:H349"/>
    <mergeCell ref="I349:M349"/>
    <mergeCell ref="N349:O349"/>
    <mergeCell ref="P349:Q349"/>
    <mergeCell ref="R349:S349"/>
    <mergeCell ref="AL350:AM350"/>
    <mergeCell ref="AN350:AO350"/>
    <mergeCell ref="AP350:AQ350"/>
    <mergeCell ref="AR350:AS350"/>
    <mergeCell ref="AT350:AU350"/>
    <mergeCell ref="AV350:AX350"/>
    <mergeCell ref="AY350:BA350"/>
    <mergeCell ref="BB350:BC350"/>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AL351:AM351"/>
    <mergeCell ref="AN351:AO351"/>
    <mergeCell ref="AP351:AQ351"/>
    <mergeCell ref="AR351:AS351"/>
    <mergeCell ref="AT351:AU351"/>
    <mergeCell ref="AV351:AX351"/>
    <mergeCell ref="AY351:BA351"/>
    <mergeCell ref="BB351:BC351"/>
    <mergeCell ref="T351:U351"/>
    <mergeCell ref="V351:X351"/>
    <mergeCell ref="Y351:Z351"/>
    <mergeCell ref="AB351:AC351"/>
    <mergeCell ref="AD351:AE351"/>
    <mergeCell ref="AF351:AH351"/>
    <mergeCell ref="AI351:AK351"/>
    <mergeCell ref="C351:D351"/>
    <mergeCell ref="E351:F351"/>
    <mergeCell ref="G351:H351"/>
    <mergeCell ref="I351:M351"/>
    <mergeCell ref="N351:O351"/>
    <mergeCell ref="P351:Q351"/>
    <mergeCell ref="R351:S351"/>
    <mergeCell ref="AL354:AM354"/>
    <mergeCell ref="AN354:AO354"/>
    <mergeCell ref="T354:U354"/>
    <mergeCell ref="V354:X354"/>
    <mergeCell ref="Y354:Z354"/>
    <mergeCell ref="AB354:AC354"/>
    <mergeCell ref="AD354:AE354"/>
    <mergeCell ref="AF354:AH354"/>
    <mergeCell ref="AI354:AK354"/>
    <mergeCell ref="AL355:AM355"/>
    <mergeCell ref="AN355:AO355"/>
    <mergeCell ref="T355:U355"/>
    <mergeCell ref="V355:X355"/>
    <mergeCell ref="Y355:Z355"/>
    <mergeCell ref="AB355:AC355"/>
    <mergeCell ref="AD355:AE355"/>
    <mergeCell ref="AF355:AH355"/>
    <mergeCell ref="AI355:AK355"/>
    <mergeCell ref="AL352:AM352"/>
    <mergeCell ref="AN352:AO352"/>
    <mergeCell ref="AP352:AQ352"/>
    <mergeCell ref="AR352:AS352"/>
    <mergeCell ref="AT352:AU352"/>
    <mergeCell ref="AV352:AX352"/>
    <mergeCell ref="AY352:BA352"/>
    <mergeCell ref="BB352:BC352"/>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T353:U353"/>
    <mergeCell ref="V353:X353"/>
    <mergeCell ref="Y353:Z353"/>
    <mergeCell ref="AB353:AC353"/>
    <mergeCell ref="AD353:AE353"/>
    <mergeCell ref="AF353:AH353"/>
    <mergeCell ref="AI353:AK353"/>
    <mergeCell ref="AL353:AM353"/>
    <mergeCell ref="AN353:AO353"/>
    <mergeCell ref="AR353:AS353"/>
    <mergeCell ref="AT353:AU353"/>
    <mergeCell ref="AV353:AX353"/>
    <mergeCell ref="AY353:BA353"/>
    <mergeCell ref="BB353:BC353"/>
    <mergeCell ref="C355:D355"/>
    <mergeCell ref="E355:F355"/>
    <mergeCell ref="G355:H355"/>
    <mergeCell ref="I355:M355"/>
    <mergeCell ref="N355:O355"/>
    <mergeCell ref="P355:Q355"/>
    <mergeCell ref="R355:S355"/>
    <mergeCell ref="AP355:AQ355"/>
    <mergeCell ref="AR355:AS355"/>
    <mergeCell ref="AT355:AU355"/>
    <mergeCell ref="AV355:AX355"/>
    <mergeCell ref="AY355:BA355"/>
    <mergeCell ref="BB355:BC355"/>
    <mergeCell ref="AP353:AQ353"/>
    <mergeCell ref="AP354:AQ354"/>
    <mergeCell ref="AR354:AS354"/>
    <mergeCell ref="AT354:AU354"/>
    <mergeCell ref="AV354:AX354"/>
    <mergeCell ref="AY354:BA354"/>
    <mergeCell ref="BB354:BC354"/>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AL358:AM358"/>
    <mergeCell ref="AN358:AO358"/>
    <mergeCell ref="T358:U358"/>
    <mergeCell ref="V358:X358"/>
    <mergeCell ref="Y358:Z358"/>
    <mergeCell ref="AB358:AC358"/>
    <mergeCell ref="AD358:AE358"/>
    <mergeCell ref="AF358:AH358"/>
    <mergeCell ref="AI358:AK358"/>
    <mergeCell ref="C353:D353"/>
    <mergeCell ref="E353:F353"/>
    <mergeCell ref="G353:H353"/>
    <mergeCell ref="I353:M353"/>
    <mergeCell ref="N353:O353"/>
    <mergeCell ref="P353:Q353"/>
    <mergeCell ref="R353:S353"/>
    <mergeCell ref="C354:D354"/>
    <mergeCell ref="E354:F354"/>
    <mergeCell ref="G354:H354"/>
    <mergeCell ref="I354:M354"/>
    <mergeCell ref="N354:O354"/>
    <mergeCell ref="P354:Q354"/>
    <mergeCell ref="R354:S354"/>
    <mergeCell ref="AL356:AM356"/>
    <mergeCell ref="AN356:AO356"/>
    <mergeCell ref="AP356:AQ356"/>
    <mergeCell ref="AR356:AS356"/>
    <mergeCell ref="AT356:AU356"/>
    <mergeCell ref="AV356:AX356"/>
    <mergeCell ref="AY356:BA356"/>
    <mergeCell ref="BB356:BC356"/>
    <mergeCell ref="T356:U356"/>
    <mergeCell ref="V356:X356"/>
    <mergeCell ref="Y356:Z356"/>
    <mergeCell ref="AB356:AC356"/>
    <mergeCell ref="AD356:AE356"/>
    <mergeCell ref="AF356:AH356"/>
    <mergeCell ref="AI356:AK356"/>
    <mergeCell ref="C356:D356"/>
    <mergeCell ref="E356:F356"/>
    <mergeCell ref="G356:H356"/>
    <mergeCell ref="I356:M356"/>
    <mergeCell ref="N356:O356"/>
    <mergeCell ref="P356:Q356"/>
    <mergeCell ref="R356:S356"/>
    <mergeCell ref="AP357:AQ357"/>
    <mergeCell ref="AP358:AQ358"/>
    <mergeCell ref="AR358:AS358"/>
    <mergeCell ref="AT358:AU358"/>
    <mergeCell ref="AV358:AX358"/>
    <mergeCell ref="AY358:BA358"/>
    <mergeCell ref="BB358:BC358"/>
    <mergeCell ref="AL357:AM357"/>
    <mergeCell ref="AN357:AO357"/>
    <mergeCell ref="AR357:AS357"/>
    <mergeCell ref="AT357:AU357"/>
    <mergeCell ref="AV357:AX357"/>
    <mergeCell ref="AY357:BA357"/>
    <mergeCell ref="BB357:BC357"/>
    <mergeCell ref="C358:D358"/>
    <mergeCell ref="E358:F358"/>
    <mergeCell ref="G358:H358"/>
    <mergeCell ref="I358:M358"/>
    <mergeCell ref="N358:O358"/>
    <mergeCell ref="P358:Q358"/>
    <mergeCell ref="R358:S358"/>
    <mergeCell ref="AL359:AM359"/>
    <mergeCell ref="AN359:AO359"/>
    <mergeCell ref="AP359:AQ359"/>
    <mergeCell ref="AR359:AS359"/>
    <mergeCell ref="AT359:AU359"/>
    <mergeCell ref="AV359:AX359"/>
    <mergeCell ref="AY359:BA359"/>
    <mergeCell ref="BB359:BC359"/>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AL360:AM360"/>
    <mergeCell ref="AN360:AO360"/>
    <mergeCell ref="AP360:AQ360"/>
    <mergeCell ref="AR360:AS360"/>
    <mergeCell ref="AT360:AU360"/>
    <mergeCell ref="AV360:AX360"/>
    <mergeCell ref="AY360:BA360"/>
    <mergeCell ref="BB360:BC360"/>
    <mergeCell ref="T360:U360"/>
    <mergeCell ref="V360:X360"/>
    <mergeCell ref="Y360:Z360"/>
    <mergeCell ref="AB360:AC360"/>
    <mergeCell ref="AD360:AE360"/>
    <mergeCell ref="AF360:AH360"/>
    <mergeCell ref="AI360:AK360"/>
    <mergeCell ref="C360:D360"/>
    <mergeCell ref="E360:F360"/>
    <mergeCell ref="G360:H360"/>
    <mergeCell ref="I360:M360"/>
    <mergeCell ref="N360:O360"/>
    <mergeCell ref="P360:Q360"/>
    <mergeCell ref="R360:S360"/>
    <mergeCell ref="AL363:AM363"/>
    <mergeCell ref="AN363:AO363"/>
    <mergeCell ref="T363:U363"/>
    <mergeCell ref="V363:X363"/>
    <mergeCell ref="Y363:Z363"/>
    <mergeCell ref="AB363:AC363"/>
    <mergeCell ref="AD363:AE363"/>
    <mergeCell ref="AF363:AH363"/>
    <mergeCell ref="AI363:AK363"/>
    <mergeCell ref="AL364:AM364"/>
    <mergeCell ref="AN364:AO364"/>
    <mergeCell ref="T364:U364"/>
    <mergeCell ref="V364:X364"/>
    <mergeCell ref="Y364:Z364"/>
    <mergeCell ref="AB364:AC364"/>
    <mergeCell ref="AD364:AE364"/>
    <mergeCell ref="AF364:AH364"/>
    <mergeCell ref="AI364:AK364"/>
    <mergeCell ref="AL361:AM361"/>
    <mergeCell ref="AN361:AO361"/>
    <mergeCell ref="AP361:AQ361"/>
    <mergeCell ref="AR361:AS361"/>
    <mergeCell ref="AT361:AU361"/>
    <mergeCell ref="AV361:AX361"/>
    <mergeCell ref="AY361:BA361"/>
    <mergeCell ref="BB361:BC361"/>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T362:U362"/>
    <mergeCell ref="V362:X362"/>
    <mergeCell ref="Y362:Z362"/>
    <mergeCell ref="AB362:AC362"/>
    <mergeCell ref="AD362:AE362"/>
    <mergeCell ref="AF362:AH362"/>
    <mergeCell ref="AI362:AK362"/>
    <mergeCell ref="AL362:AM362"/>
    <mergeCell ref="AN362:AO362"/>
    <mergeCell ref="AR362:AS362"/>
    <mergeCell ref="AT362:AU362"/>
    <mergeCell ref="AV362:AX362"/>
    <mergeCell ref="AY362:BA362"/>
    <mergeCell ref="BB362:BC362"/>
    <mergeCell ref="C364:D364"/>
    <mergeCell ref="E364:F364"/>
    <mergeCell ref="G364:H364"/>
    <mergeCell ref="I364:M364"/>
    <mergeCell ref="N364:O364"/>
    <mergeCell ref="P364:Q364"/>
    <mergeCell ref="R364:S364"/>
    <mergeCell ref="AP364:AQ364"/>
    <mergeCell ref="AR364:AS364"/>
    <mergeCell ref="AT364:AU364"/>
    <mergeCell ref="AV364:AX364"/>
    <mergeCell ref="AY364:BA364"/>
    <mergeCell ref="BB364:BC364"/>
    <mergeCell ref="AP362:AQ362"/>
    <mergeCell ref="AP363:AQ363"/>
    <mergeCell ref="AR363:AS363"/>
    <mergeCell ref="AT363:AU363"/>
    <mergeCell ref="AV363:AX363"/>
    <mergeCell ref="AY363:BA363"/>
    <mergeCell ref="BB363:BC363"/>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AL367:AM367"/>
    <mergeCell ref="AN367:AO367"/>
    <mergeCell ref="T367:U367"/>
    <mergeCell ref="V367:X367"/>
    <mergeCell ref="Y367:Z367"/>
    <mergeCell ref="AB367:AC367"/>
    <mergeCell ref="AD367:AE367"/>
    <mergeCell ref="AF367:AH367"/>
    <mergeCell ref="AI367:AK367"/>
    <mergeCell ref="C362:D362"/>
    <mergeCell ref="E362:F362"/>
    <mergeCell ref="G362:H362"/>
    <mergeCell ref="I362:M362"/>
    <mergeCell ref="N362:O362"/>
    <mergeCell ref="P362:Q362"/>
    <mergeCell ref="R362:S362"/>
    <mergeCell ref="C363:D363"/>
    <mergeCell ref="E363:F363"/>
    <mergeCell ref="G363:H363"/>
    <mergeCell ref="I363:M363"/>
    <mergeCell ref="N363:O363"/>
    <mergeCell ref="P363:Q363"/>
    <mergeCell ref="R363:S363"/>
    <mergeCell ref="AL365:AM365"/>
    <mergeCell ref="AN365:AO365"/>
    <mergeCell ref="AP365:AQ365"/>
    <mergeCell ref="AR365:AS365"/>
    <mergeCell ref="AT365:AU365"/>
    <mergeCell ref="AV365:AX365"/>
    <mergeCell ref="AY365:BA365"/>
    <mergeCell ref="BB365:BC365"/>
    <mergeCell ref="T365:U365"/>
    <mergeCell ref="V365:X365"/>
    <mergeCell ref="Y365:Z365"/>
    <mergeCell ref="AB365:AC365"/>
    <mergeCell ref="AD365:AE365"/>
    <mergeCell ref="AF365:AH365"/>
    <mergeCell ref="AI365:AK365"/>
    <mergeCell ref="C365:D365"/>
    <mergeCell ref="E365:F365"/>
    <mergeCell ref="G365:H365"/>
    <mergeCell ref="I365:M365"/>
    <mergeCell ref="N365:O365"/>
    <mergeCell ref="P365:Q365"/>
    <mergeCell ref="R365:S365"/>
    <mergeCell ref="AP366:AQ366"/>
    <mergeCell ref="AP367:AQ367"/>
    <mergeCell ref="AR367:AS367"/>
    <mergeCell ref="AT367:AU367"/>
    <mergeCell ref="AV367:AX367"/>
    <mergeCell ref="AY367:BA367"/>
    <mergeCell ref="BB367:BC367"/>
    <mergeCell ref="AL366:AM366"/>
    <mergeCell ref="AN366:AO366"/>
    <mergeCell ref="AR366:AS366"/>
    <mergeCell ref="AT366:AU366"/>
    <mergeCell ref="AV366:AX366"/>
    <mergeCell ref="AY366:BA366"/>
    <mergeCell ref="BB366:BC366"/>
    <mergeCell ref="C367:D367"/>
    <mergeCell ref="E367:F367"/>
    <mergeCell ref="G367:H367"/>
    <mergeCell ref="I367:M367"/>
    <mergeCell ref="N367:O367"/>
    <mergeCell ref="P367:Q367"/>
    <mergeCell ref="R367:S367"/>
    <mergeCell ref="AL368:AM368"/>
    <mergeCell ref="AN368:AO368"/>
    <mergeCell ref="AP368:AQ368"/>
    <mergeCell ref="AR368:AS368"/>
    <mergeCell ref="AT368:AU368"/>
    <mergeCell ref="AV368:AX368"/>
    <mergeCell ref="AY368:BA368"/>
    <mergeCell ref="BB368:BC368"/>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AL369:AM369"/>
    <mergeCell ref="AN369:AO369"/>
    <mergeCell ref="AP369:AQ369"/>
    <mergeCell ref="AR369:AS369"/>
    <mergeCell ref="AT369:AU369"/>
    <mergeCell ref="AV369:AX369"/>
    <mergeCell ref="AY369:BA369"/>
    <mergeCell ref="BB369:BC369"/>
    <mergeCell ref="T369:U369"/>
    <mergeCell ref="V369:X369"/>
    <mergeCell ref="Y369:Z369"/>
    <mergeCell ref="AB369:AC369"/>
    <mergeCell ref="AD369:AE369"/>
    <mergeCell ref="AF369:AH369"/>
    <mergeCell ref="AI369:AK369"/>
    <mergeCell ref="C369:D369"/>
    <mergeCell ref="E369:F369"/>
    <mergeCell ref="G369:H369"/>
    <mergeCell ref="I369:M369"/>
    <mergeCell ref="N369:O369"/>
    <mergeCell ref="P369:Q369"/>
    <mergeCell ref="R369:S369"/>
    <mergeCell ref="AL372:AM372"/>
    <mergeCell ref="AN372:AO372"/>
    <mergeCell ref="T372:U372"/>
    <mergeCell ref="V372:X372"/>
    <mergeCell ref="Y372:Z372"/>
    <mergeCell ref="AB372:AC372"/>
    <mergeCell ref="AD372:AE372"/>
    <mergeCell ref="AF372:AH372"/>
    <mergeCell ref="AI372:AK372"/>
    <mergeCell ref="AL373:AM373"/>
    <mergeCell ref="AN373:AO373"/>
    <mergeCell ref="T373:U373"/>
    <mergeCell ref="V373:X373"/>
    <mergeCell ref="Y373:Z373"/>
    <mergeCell ref="AB373:AC373"/>
    <mergeCell ref="AD373:AE373"/>
    <mergeCell ref="AF373:AH373"/>
    <mergeCell ref="AI373:AK373"/>
    <mergeCell ref="AL370:AM370"/>
    <mergeCell ref="AN370:AO370"/>
    <mergeCell ref="AP370:AQ370"/>
    <mergeCell ref="AR370:AS370"/>
    <mergeCell ref="AT370:AU370"/>
    <mergeCell ref="AV370:AX370"/>
    <mergeCell ref="AY370:BA370"/>
    <mergeCell ref="BB370:BC370"/>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T371:U371"/>
    <mergeCell ref="V371:X371"/>
    <mergeCell ref="Y371:Z371"/>
    <mergeCell ref="AB371:AC371"/>
    <mergeCell ref="AD371:AE371"/>
    <mergeCell ref="AF371:AH371"/>
    <mergeCell ref="AI371:AK371"/>
    <mergeCell ref="AL371:AM371"/>
    <mergeCell ref="AN371:AO371"/>
    <mergeCell ref="AR371:AS371"/>
    <mergeCell ref="AT371:AU371"/>
    <mergeCell ref="AV371:AX371"/>
    <mergeCell ref="AY371:BA371"/>
    <mergeCell ref="BB371:BC371"/>
    <mergeCell ref="C373:D373"/>
    <mergeCell ref="E373:F373"/>
    <mergeCell ref="G373:H373"/>
    <mergeCell ref="I373:M373"/>
    <mergeCell ref="N373:O373"/>
    <mergeCell ref="P373:Q373"/>
    <mergeCell ref="R373:S373"/>
    <mergeCell ref="AP373:AQ373"/>
    <mergeCell ref="AR373:AS373"/>
    <mergeCell ref="AT373:AU373"/>
    <mergeCell ref="AV373:AX373"/>
    <mergeCell ref="AY373:BA373"/>
    <mergeCell ref="BB373:BC373"/>
    <mergeCell ref="AP371:AQ371"/>
    <mergeCell ref="AP372:AQ372"/>
    <mergeCell ref="AR372:AS372"/>
    <mergeCell ref="AT372:AU372"/>
    <mergeCell ref="AV372:AX372"/>
    <mergeCell ref="AY372:BA372"/>
    <mergeCell ref="BB372:BC372"/>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AL376:AM376"/>
    <mergeCell ref="AN376:AO376"/>
    <mergeCell ref="T376:U376"/>
    <mergeCell ref="V376:X376"/>
    <mergeCell ref="Y376:Z376"/>
    <mergeCell ref="AB376:AC376"/>
    <mergeCell ref="AD376:AE376"/>
    <mergeCell ref="AF376:AH376"/>
    <mergeCell ref="AI376:AK376"/>
    <mergeCell ref="C371:D371"/>
    <mergeCell ref="E371:F371"/>
    <mergeCell ref="G371:H371"/>
    <mergeCell ref="I371:M371"/>
    <mergeCell ref="N371:O371"/>
    <mergeCell ref="P371:Q371"/>
    <mergeCell ref="R371:S371"/>
    <mergeCell ref="C372:D372"/>
    <mergeCell ref="E372:F372"/>
    <mergeCell ref="G372:H372"/>
    <mergeCell ref="I372:M372"/>
    <mergeCell ref="N372:O372"/>
    <mergeCell ref="P372:Q372"/>
    <mergeCell ref="R372:S372"/>
    <mergeCell ref="AL374:AM374"/>
    <mergeCell ref="AN374:AO374"/>
    <mergeCell ref="AP374:AQ374"/>
    <mergeCell ref="AR374:AS374"/>
    <mergeCell ref="AT374:AU374"/>
    <mergeCell ref="AV374:AX374"/>
    <mergeCell ref="AY374:BA374"/>
    <mergeCell ref="BB374:BC374"/>
    <mergeCell ref="T374:U374"/>
    <mergeCell ref="V374:X374"/>
    <mergeCell ref="Y374:Z374"/>
    <mergeCell ref="AB374:AC374"/>
    <mergeCell ref="AD374:AE374"/>
    <mergeCell ref="AF374:AH374"/>
    <mergeCell ref="AI374:AK374"/>
    <mergeCell ref="C374:D374"/>
    <mergeCell ref="E374:F374"/>
    <mergeCell ref="G374:H374"/>
    <mergeCell ref="I374:M374"/>
    <mergeCell ref="N374:O374"/>
    <mergeCell ref="P374:Q374"/>
    <mergeCell ref="R374:S374"/>
    <mergeCell ref="AP375:AQ375"/>
    <mergeCell ref="AP376:AQ376"/>
    <mergeCell ref="AR376:AS376"/>
    <mergeCell ref="AT376:AU376"/>
    <mergeCell ref="AV376:AX376"/>
    <mergeCell ref="AY376:BA376"/>
    <mergeCell ref="BB376:BC376"/>
    <mergeCell ref="AL375:AM375"/>
    <mergeCell ref="AN375:AO375"/>
    <mergeCell ref="AR375:AS375"/>
    <mergeCell ref="AT375:AU375"/>
    <mergeCell ref="AV375:AX375"/>
    <mergeCell ref="AY375:BA375"/>
    <mergeCell ref="BB375:BC375"/>
    <mergeCell ref="C376:D376"/>
    <mergeCell ref="E376:F376"/>
    <mergeCell ref="G376:H376"/>
    <mergeCell ref="I376:M376"/>
    <mergeCell ref="N376:O376"/>
    <mergeCell ref="P376:Q376"/>
    <mergeCell ref="R376:S376"/>
    <mergeCell ref="AL377:AM377"/>
    <mergeCell ref="AN377:AO377"/>
    <mergeCell ref="AP377:AQ377"/>
    <mergeCell ref="AR377:AS377"/>
    <mergeCell ref="AT377:AU377"/>
    <mergeCell ref="AV377:AX377"/>
    <mergeCell ref="AY377:BA377"/>
    <mergeCell ref="BB377:BC377"/>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AL378:AM378"/>
    <mergeCell ref="AN378:AO378"/>
    <mergeCell ref="AP378:AQ378"/>
    <mergeCell ref="AR378:AS378"/>
    <mergeCell ref="AT378:AU378"/>
    <mergeCell ref="AV378:AX378"/>
    <mergeCell ref="AY378:BA378"/>
    <mergeCell ref="BB378:BC378"/>
    <mergeCell ref="T378:U378"/>
    <mergeCell ref="V378:X378"/>
    <mergeCell ref="Y378:Z378"/>
    <mergeCell ref="AB378:AC378"/>
    <mergeCell ref="AD378:AE378"/>
    <mergeCell ref="AF378:AH378"/>
    <mergeCell ref="AI378:AK378"/>
    <mergeCell ref="C378:D378"/>
    <mergeCell ref="E378:F378"/>
    <mergeCell ref="G378:H378"/>
    <mergeCell ref="I378:M378"/>
    <mergeCell ref="N378:O378"/>
    <mergeCell ref="P378:Q378"/>
    <mergeCell ref="R378:S378"/>
    <mergeCell ref="AL381:AM381"/>
    <mergeCell ref="AN381:AO381"/>
    <mergeCell ref="T381:U381"/>
    <mergeCell ref="V381:X381"/>
    <mergeCell ref="Y381:Z381"/>
    <mergeCell ref="AB381:AC381"/>
    <mergeCell ref="AD381:AE381"/>
    <mergeCell ref="AF381:AH381"/>
    <mergeCell ref="AI381:AK381"/>
    <mergeCell ref="AL382:AM382"/>
    <mergeCell ref="AN382:AO382"/>
    <mergeCell ref="T382:U382"/>
    <mergeCell ref="V382:X382"/>
    <mergeCell ref="Y382:Z382"/>
    <mergeCell ref="AB382:AC382"/>
    <mergeCell ref="AD382:AE382"/>
    <mergeCell ref="AF382:AH382"/>
    <mergeCell ref="AI382:AK382"/>
    <mergeCell ref="AL379:AM379"/>
    <mergeCell ref="AN379:AO379"/>
    <mergeCell ref="AP379:AQ379"/>
    <mergeCell ref="AR379:AS379"/>
    <mergeCell ref="AT379:AU379"/>
    <mergeCell ref="AV379:AX379"/>
    <mergeCell ref="AY379:BA379"/>
    <mergeCell ref="BB379:BC379"/>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T380:U380"/>
    <mergeCell ref="V380:X380"/>
    <mergeCell ref="Y380:Z380"/>
    <mergeCell ref="AB380:AC380"/>
    <mergeCell ref="AD380:AE380"/>
    <mergeCell ref="AF380:AH380"/>
    <mergeCell ref="AI380:AK380"/>
    <mergeCell ref="AL380:AM380"/>
    <mergeCell ref="AN380:AO380"/>
    <mergeCell ref="AR380:AS380"/>
    <mergeCell ref="AT380:AU380"/>
    <mergeCell ref="AV380:AX380"/>
    <mergeCell ref="AY380:BA380"/>
    <mergeCell ref="BB380:BC380"/>
    <mergeCell ref="C382:D382"/>
    <mergeCell ref="E382:F382"/>
    <mergeCell ref="G382:H382"/>
    <mergeCell ref="I382:M382"/>
    <mergeCell ref="N382:O382"/>
    <mergeCell ref="P382:Q382"/>
    <mergeCell ref="R382:S382"/>
    <mergeCell ref="AP382:AQ382"/>
    <mergeCell ref="AR382:AS382"/>
    <mergeCell ref="AT382:AU382"/>
    <mergeCell ref="AV382:AX382"/>
    <mergeCell ref="AY382:BA382"/>
    <mergeCell ref="BB382:BC382"/>
    <mergeCell ref="AP380:AQ380"/>
    <mergeCell ref="AP381:AQ381"/>
    <mergeCell ref="AR381:AS381"/>
    <mergeCell ref="AT381:AU381"/>
    <mergeCell ref="AV381:AX381"/>
    <mergeCell ref="AY381:BA381"/>
    <mergeCell ref="BB381:BC381"/>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AL385:AM385"/>
    <mergeCell ref="AN385:AO385"/>
    <mergeCell ref="T385:U385"/>
    <mergeCell ref="V385:X385"/>
    <mergeCell ref="Y385:Z385"/>
    <mergeCell ref="AB385:AC385"/>
    <mergeCell ref="AD385:AE385"/>
    <mergeCell ref="AF385:AH385"/>
    <mergeCell ref="AI385:AK385"/>
    <mergeCell ref="C380:D380"/>
    <mergeCell ref="E380:F380"/>
    <mergeCell ref="G380:H380"/>
    <mergeCell ref="I380:M380"/>
    <mergeCell ref="N380:O380"/>
    <mergeCell ref="P380:Q380"/>
    <mergeCell ref="R380:S380"/>
    <mergeCell ref="C381:D381"/>
    <mergeCell ref="E381:F381"/>
    <mergeCell ref="G381:H381"/>
    <mergeCell ref="I381:M381"/>
    <mergeCell ref="N381:O381"/>
    <mergeCell ref="P381:Q381"/>
    <mergeCell ref="R381:S381"/>
    <mergeCell ref="AL383:AM383"/>
    <mergeCell ref="AN383:AO383"/>
    <mergeCell ref="AP383:AQ383"/>
    <mergeCell ref="AR383:AS383"/>
    <mergeCell ref="AT383:AU383"/>
    <mergeCell ref="AV383:AX383"/>
    <mergeCell ref="AY383:BA383"/>
    <mergeCell ref="BB383:BC383"/>
    <mergeCell ref="T383:U383"/>
    <mergeCell ref="V383:X383"/>
    <mergeCell ref="Y383:Z383"/>
    <mergeCell ref="AB383:AC383"/>
    <mergeCell ref="AD383:AE383"/>
    <mergeCell ref="AF383:AH383"/>
    <mergeCell ref="AI383:AK383"/>
    <mergeCell ref="C383:D383"/>
    <mergeCell ref="E383:F383"/>
    <mergeCell ref="G383:H383"/>
    <mergeCell ref="I383:M383"/>
    <mergeCell ref="N383:O383"/>
    <mergeCell ref="P383:Q383"/>
    <mergeCell ref="R383:S383"/>
    <mergeCell ref="AP384:AQ384"/>
    <mergeCell ref="AP385:AQ385"/>
    <mergeCell ref="AR385:AS385"/>
    <mergeCell ref="AT385:AU385"/>
    <mergeCell ref="AV385:AX385"/>
    <mergeCell ref="AY385:BA385"/>
    <mergeCell ref="BB385:BC385"/>
    <mergeCell ref="AL384:AM384"/>
    <mergeCell ref="AN384:AO384"/>
    <mergeCell ref="AR384:AS384"/>
    <mergeCell ref="AT384:AU384"/>
    <mergeCell ref="AV384:AX384"/>
    <mergeCell ref="AY384:BA384"/>
    <mergeCell ref="BB384:BC384"/>
    <mergeCell ref="C385:D385"/>
    <mergeCell ref="E385:F385"/>
    <mergeCell ref="G385:H385"/>
    <mergeCell ref="I385:M385"/>
    <mergeCell ref="N385:O385"/>
    <mergeCell ref="P385:Q385"/>
    <mergeCell ref="R385:S385"/>
    <mergeCell ref="AL386:AM386"/>
    <mergeCell ref="AN386:AO386"/>
    <mergeCell ref="AP386:AQ386"/>
    <mergeCell ref="AR386:AS386"/>
    <mergeCell ref="AT386:AU386"/>
    <mergeCell ref="AV386:AX386"/>
    <mergeCell ref="AY386:BA386"/>
    <mergeCell ref="BB386:BC386"/>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AL387:AM387"/>
    <mergeCell ref="AN387:AO387"/>
    <mergeCell ref="AP387:AQ387"/>
    <mergeCell ref="AR387:AS387"/>
    <mergeCell ref="AT387:AU387"/>
    <mergeCell ref="AV387:AX387"/>
    <mergeCell ref="AY387:BA387"/>
    <mergeCell ref="BB387:BC387"/>
    <mergeCell ref="T387:U387"/>
    <mergeCell ref="V387:X387"/>
    <mergeCell ref="Y387:Z387"/>
    <mergeCell ref="AB387:AC387"/>
    <mergeCell ref="AD387:AE387"/>
    <mergeCell ref="AF387:AH387"/>
    <mergeCell ref="AI387:AK387"/>
    <mergeCell ref="C387:D387"/>
    <mergeCell ref="E387:F387"/>
    <mergeCell ref="G387:H387"/>
    <mergeCell ref="I387:M387"/>
    <mergeCell ref="N387:O387"/>
    <mergeCell ref="P387:Q387"/>
    <mergeCell ref="R387:S387"/>
    <mergeCell ref="AL390:AM390"/>
    <mergeCell ref="AN390:AO390"/>
    <mergeCell ref="T390:U390"/>
    <mergeCell ref="V390:X390"/>
    <mergeCell ref="Y390:Z390"/>
    <mergeCell ref="AB390:AC390"/>
    <mergeCell ref="AD390:AE390"/>
    <mergeCell ref="AF390:AH390"/>
    <mergeCell ref="AI390:AK390"/>
    <mergeCell ref="AL391:AM391"/>
    <mergeCell ref="AN391:AO391"/>
    <mergeCell ref="T391:U391"/>
    <mergeCell ref="V391:X391"/>
    <mergeCell ref="Y391:Z391"/>
    <mergeCell ref="AB391:AC391"/>
    <mergeCell ref="AD391:AE391"/>
    <mergeCell ref="AF391:AH391"/>
    <mergeCell ref="AI391:AK391"/>
    <mergeCell ref="AL388:AM388"/>
    <mergeCell ref="AN388:AO388"/>
    <mergeCell ref="AP388:AQ388"/>
    <mergeCell ref="AR388:AS388"/>
    <mergeCell ref="AT388:AU388"/>
    <mergeCell ref="AV388:AX388"/>
    <mergeCell ref="AY388:BA388"/>
    <mergeCell ref="BB388:BC388"/>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T389:U389"/>
    <mergeCell ref="V389:X389"/>
    <mergeCell ref="Y389:Z389"/>
    <mergeCell ref="AB389:AC389"/>
    <mergeCell ref="AD389:AE389"/>
    <mergeCell ref="AF389:AH389"/>
    <mergeCell ref="AI389:AK389"/>
    <mergeCell ref="AL389:AM389"/>
    <mergeCell ref="AN389:AO389"/>
    <mergeCell ref="AR389:AS389"/>
    <mergeCell ref="AT389:AU389"/>
    <mergeCell ref="AV389:AX389"/>
    <mergeCell ref="AY389:BA389"/>
    <mergeCell ref="BB389:BC389"/>
    <mergeCell ref="C391:D391"/>
    <mergeCell ref="E391:F391"/>
    <mergeCell ref="G391:H391"/>
    <mergeCell ref="I391:M391"/>
    <mergeCell ref="N391:O391"/>
    <mergeCell ref="P391:Q391"/>
    <mergeCell ref="R391:S391"/>
    <mergeCell ref="AP391:AQ391"/>
    <mergeCell ref="AR391:AS391"/>
    <mergeCell ref="AT391:AU391"/>
    <mergeCell ref="AV391:AX391"/>
    <mergeCell ref="AY391:BA391"/>
    <mergeCell ref="BB391:BC391"/>
    <mergeCell ref="AP389:AQ389"/>
    <mergeCell ref="AP390:AQ390"/>
    <mergeCell ref="AR390:AS390"/>
    <mergeCell ref="AT390:AU390"/>
    <mergeCell ref="AV390:AX390"/>
    <mergeCell ref="AY390:BA390"/>
    <mergeCell ref="BB390:BC390"/>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AL394:AM394"/>
    <mergeCell ref="AN394:AO394"/>
    <mergeCell ref="T394:U394"/>
    <mergeCell ref="V394:X394"/>
    <mergeCell ref="Y394:Z394"/>
    <mergeCell ref="AB394:AC394"/>
    <mergeCell ref="AD394:AE394"/>
    <mergeCell ref="AF394:AH394"/>
    <mergeCell ref="AI394:AK394"/>
    <mergeCell ref="C389:D389"/>
    <mergeCell ref="E389:F389"/>
    <mergeCell ref="G389:H389"/>
    <mergeCell ref="I389:M389"/>
    <mergeCell ref="N389:O389"/>
    <mergeCell ref="P389:Q389"/>
    <mergeCell ref="R389:S389"/>
    <mergeCell ref="C390:D390"/>
    <mergeCell ref="E390:F390"/>
    <mergeCell ref="G390:H390"/>
    <mergeCell ref="I390:M390"/>
    <mergeCell ref="N390:O390"/>
    <mergeCell ref="P390:Q390"/>
    <mergeCell ref="R390:S390"/>
    <mergeCell ref="AL392:AM392"/>
    <mergeCell ref="AN392:AO392"/>
    <mergeCell ref="AP392:AQ392"/>
    <mergeCell ref="AR392:AS392"/>
    <mergeCell ref="AT392:AU392"/>
    <mergeCell ref="AV392:AX392"/>
    <mergeCell ref="AY392:BA392"/>
    <mergeCell ref="BB392:BC392"/>
    <mergeCell ref="T392:U392"/>
    <mergeCell ref="V392:X392"/>
    <mergeCell ref="Y392:Z392"/>
    <mergeCell ref="AB392:AC392"/>
    <mergeCell ref="AD392:AE392"/>
    <mergeCell ref="AF392:AH392"/>
    <mergeCell ref="AI392:AK392"/>
    <mergeCell ref="C392:D392"/>
    <mergeCell ref="E392:F392"/>
    <mergeCell ref="G392:H392"/>
    <mergeCell ref="I392:M392"/>
    <mergeCell ref="N392:O392"/>
    <mergeCell ref="P392:Q392"/>
    <mergeCell ref="R392:S392"/>
    <mergeCell ref="AP393:AQ393"/>
    <mergeCell ref="AP394:AQ394"/>
    <mergeCell ref="AR394:AS394"/>
    <mergeCell ref="AT394:AU394"/>
    <mergeCell ref="AV394:AX394"/>
    <mergeCell ref="AY394:BA394"/>
    <mergeCell ref="BB394:BC394"/>
    <mergeCell ref="AL393:AM393"/>
    <mergeCell ref="AN393:AO393"/>
    <mergeCell ref="AR393:AS393"/>
    <mergeCell ref="AT393:AU393"/>
    <mergeCell ref="AV393:AX393"/>
    <mergeCell ref="AY393:BA393"/>
    <mergeCell ref="BB393:BC393"/>
    <mergeCell ref="C394:D394"/>
    <mergeCell ref="E394:F394"/>
    <mergeCell ref="G394:H394"/>
    <mergeCell ref="I394:M394"/>
    <mergeCell ref="N394:O394"/>
    <mergeCell ref="P394:Q394"/>
    <mergeCell ref="R394:S394"/>
    <mergeCell ref="AL395:AM395"/>
    <mergeCell ref="AN395:AO395"/>
    <mergeCell ref="AP395:AQ395"/>
    <mergeCell ref="AR395:AS395"/>
    <mergeCell ref="AT395:AU395"/>
    <mergeCell ref="AV395:AX395"/>
    <mergeCell ref="AY395:BA395"/>
    <mergeCell ref="BB395:BC395"/>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AL396:AM396"/>
    <mergeCell ref="AN396:AO396"/>
    <mergeCell ref="AP396:AQ396"/>
    <mergeCell ref="AR396:AS396"/>
    <mergeCell ref="AT396:AU396"/>
    <mergeCell ref="AV396:AX396"/>
    <mergeCell ref="AY396:BA396"/>
    <mergeCell ref="BB396:BC396"/>
    <mergeCell ref="T396:U396"/>
    <mergeCell ref="V396:X396"/>
    <mergeCell ref="Y396:Z396"/>
    <mergeCell ref="AB396:AC396"/>
    <mergeCell ref="AD396:AE396"/>
    <mergeCell ref="AF396:AH396"/>
    <mergeCell ref="AI396:AK396"/>
    <mergeCell ref="C396:D396"/>
    <mergeCell ref="E396:F396"/>
    <mergeCell ref="G396:H396"/>
    <mergeCell ref="I396:M396"/>
    <mergeCell ref="N396:O396"/>
    <mergeCell ref="P396:Q396"/>
    <mergeCell ref="R396:S396"/>
    <mergeCell ref="AL399:AM399"/>
    <mergeCell ref="AN399:AO399"/>
    <mergeCell ref="T399:U399"/>
    <mergeCell ref="V399:X399"/>
    <mergeCell ref="Y399:Z399"/>
    <mergeCell ref="AB399:AC399"/>
    <mergeCell ref="AD399:AE399"/>
    <mergeCell ref="AF399:AH399"/>
    <mergeCell ref="AI399:AK399"/>
    <mergeCell ref="AL400:AM400"/>
    <mergeCell ref="AN400:AO400"/>
    <mergeCell ref="T400:U400"/>
    <mergeCell ref="V400:X400"/>
    <mergeCell ref="Y400:Z400"/>
    <mergeCell ref="AB400:AC400"/>
    <mergeCell ref="AD400:AE400"/>
    <mergeCell ref="AF400:AH400"/>
    <mergeCell ref="AI400:AK400"/>
    <mergeCell ref="AL397:AM397"/>
    <mergeCell ref="AN397:AO397"/>
    <mergeCell ref="AP397:AQ397"/>
    <mergeCell ref="AR397:AS397"/>
    <mergeCell ref="AT397:AU397"/>
    <mergeCell ref="AV397:AX397"/>
    <mergeCell ref="AY397:BA397"/>
    <mergeCell ref="BB397:BC397"/>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T398:U398"/>
    <mergeCell ref="V398:X398"/>
    <mergeCell ref="Y398:Z398"/>
    <mergeCell ref="AB398:AC398"/>
    <mergeCell ref="AD398:AE398"/>
    <mergeCell ref="AF398:AH398"/>
    <mergeCell ref="AI398:AK398"/>
    <mergeCell ref="AL398:AM398"/>
    <mergeCell ref="AN398:AO398"/>
    <mergeCell ref="AR398:AS398"/>
    <mergeCell ref="AT398:AU398"/>
    <mergeCell ref="AV398:AX398"/>
    <mergeCell ref="AY398:BA398"/>
    <mergeCell ref="BB398:BC398"/>
    <mergeCell ref="C400:D400"/>
    <mergeCell ref="E400:F400"/>
    <mergeCell ref="G400:H400"/>
    <mergeCell ref="I400:M400"/>
    <mergeCell ref="N400:O400"/>
    <mergeCell ref="P400:Q400"/>
    <mergeCell ref="R400:S400"/>
    <mergeCell ref="AP400:AQ400"/>
    <mergeCell ref="AR400:AS400"/>
    <mergeCell ref="AT400:AU400"/>
    <mergeCell ref="AV400:AX400"/>
    <mergeCell ref="AY400:BA400"/>
    <mergeCell ref="BB400:BC400"/>
    <mergeCell ref="AP398:AQ398"/>
    <mergeCell ref="AP399:AQ399"/>
    <mergeCell ref="AR399:AS399"/>
    <mergeCell ref="AT399:AU399"/>
    <mergeCell ref="AV399:AX399"/>
    <mergeCell ref="AY399:BA399"/>
    <mergeCell ref="BB399:BC399"/>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AL403:AM403"/>
    <mergeCell ref="AN403:AO403"/>
    <mergeCell ref="T403:U403"/>
    <mergeCell ref="V403:X403"/>
    <mergeCell ref="Y403:Z403"/>
    <mergeCell ref="AB403:AC403"/>
    <mergeCell ref="AD403:AE403"/>
    <mergeCell ref="AF403:AH403"/>
    <mergeCell ref="AI403:AK403"/>
    <mergeCell ref="C398:D398"/>
    <mergeCell ref="E398:F398"/>
    <mergeCell ref="G398:H398"/>
    <mergeCell ref="I398:M398"/>
    <mergeCell ref="N398:O398"/>
    <mergeCell ref="P398:Q398"/>
    <mergeCell ref="R398:S398"/>
    <mergeCell ref="C399:D399"/>
    <mergeCell ref="E399:F399"/>
    <mergeCell ref="G399:H399"/>
    <mergeCell ref="I399:M399"/>
    <mergeCell ref="N399:O399"/>
    <mergeCell ref="P399:Q399"/>
    <mergeCell ref="R399:S399"/>
    <mergeCell ref="AL401:AM401"/>
    <mergeCell ref="AN401:AO401"/>
    <mergeCell ref="AP401:AQ401"/>
    <mergeCell ref="AR401:AS401"/>
    <mergeCell ref="AT401:AU401"/>
    <mergeCell ref="AV401:AX401"/>
    <mergeCell ref="AY401:BA401"/>
    <mergeCell ref="BB401:BC401"/>
    <mergeCell ref="T401:U401"/>
    <mergeCell ref="V401:X401"/>
    <mergeCell ref="Y401:Z401"/>
    <mergeCell ref="AB401:AC401"/>
    <mergeCell ref="AD401:AE401"/>
    <mergeCell ref="AF401:AH401"/>
    <mergeCell ref="AI401:AK401"/>
    <mergeCell ref="C401:D401"/>
    <mergeCell ref="E401:F401"/>
    <mergeCell ref="G401:H401"/>
    <mergeCell ref="I401:M401"/>
    <mergeCell ref="N401:O401"/>
    <mergeCell ref="P401:Q401"/>
    <mergeCell ref="R401:S401"/>
    <mergeCell ref="AP402:AQ402"/>
    <mergeCell ref="AP403:AQ403"/>
    <mergeCell ref="AR403:AS403"/>
    <mergeCell ref="AT403:AU403"/>
    <mergeCell ref="AV403:AX403"/>
    <mergeCell ref="AY403:BA403"/>
    <mergeCell ref="BB403:BC403"/>
    <mergeCell ref="AL402:AM402"/>
    <mergeCell ref="AN402:AO402"/>
    <mergeCell ref="AR402:AS402"/>
    <mergeCell ref="AT402:AU402"/>
    <mergeCell ref="AV402:AX402"/>
    <mergeCell ref="AY402:BA402"/>
    <mergeCell ref="BB402:BC402"/>
    <mergeCell ref="C403:D403"/>
    <mergeCell ref="E403:F403"/>
    <mergeCell ref="G403:H403"/>
    <mergeCell ref="I403:M403"/>
    <mergeCell ref="N403:O403"/>
    <mergeCell ref="P403:Q403"/>
    <mergeCell ref="R403:S403"/>
    <mergeCell ref="AL404:AM404"/>
    <mergeCell ref="AN404:AO404"/>
    <mergeCell ref="AP404:AQ404"/>
    <mergeCell ref="AR404:AS404"/>
    <mergeCell ref="AT404:AU404"/>
    <mergeCell ref="AV404:AX404"/>
    <mergeCell ref="AY404:BA404"/>
    <mergeCell ref="BB404:BC404"/>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AL405:AM405"/>
    <mergeCell ref="AN405:AO405"/>
    <mergeCell ref="AP405:AQ405"/>
    <mergeCell ref="AR405:AS405"/>
    <mergeCell ref="AT405:AU405"/>
    <mergeCell ref="AV405:AX405"/>
    <mergeCell ref="AY405:BA405"/>
    <mergeCell ref="BB405:BC405"/>
    <mergeCell ref="T405:U405"/>
    <mergeCell ref="V405:X405"/>
    <mergeCell ref="Y405:Z405"/>
    <mergeCell ref="AB405:AC405"/>
    <mergeCell ref="AD405:AE405"/>
    <mergeCell ref="AF405:AH405"/>
    <mergeCell ref="AI405:AK405"/>
    <mergeCell ref="C405:D405"/>
    <mergeCell ref="E405:F405"/>
    <mergeCell ref="G405:H405"/>
    <mergeCell ref="I405:M405"/>
    <mergeCell ref="N405:O405"/>
    <mergeCell ref="P405:Q405"/>
    <mergeCell ref="R405:S405"/>
    <mergeCell ref="AL408:AM408"/>
    <mergeCell ref="AN408:AO408"/>
    <mergeCell ref="T408:U408"/>
    <mergeCell ref="V408:X408"/>
    <mergeCell ref="Y408:Z408"/>
    <mergeCell ref="AB408:AC408"/>
    <mergeCell ref="AD408:AE408"/>
    <mergeCell ref="AF408:AH408"/>
    <mergeCell ref="AI408:AK408"/>
    <mergeCell ref="AL409:AM409"/>
    <mergeCell ref="AN409:AO409"/>
    <mergeCell ref="T409:U409"/>
    <mergeCell ref="V409:X409"/>
    <mergeCell ref="Y409:Z409"/>
    <mergeCell ref="AB409:AC409"/>
    <mergeCell ref="AD409:AE409"/>
    <mergeCell ref="AF409:AH409"/>
    <mergeCell ref="AI409:AK409"/>
    <mergeCell ref="AL406:AM406"/>
    <mergeCell ref="AN406:AO406"/>
    <mergeCell ref="AP406:AQ406"/>
    <mergeCell ref="AR406:AS406"/>
    <mergeCell ref="AT406:AU406"/>
    <mergeCell ref="AV406:AX406"/>
    <mergeCell ref="AY406:BA406"/>
    <mergeCell ref="BB406:BC406"/>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T407:U407"/>
    <mergeCell ref="V407:X407"/>
    <mergeCell ref="Y407:Z407"/>
    <mergeCell ref="AB407:AC407"/>
    <mergeCell ref="AD407:AE407"/>
    <mergeCell ref="AF407:AH407"/>
    <mergeCell ref="AI407:AK407"/>
    <mergeCell ref="AL407:AM407"/>
    <mergeCell ref="AN407:AO407"/>
    <mergeCell ref="AR407:AS407"/>
    <mergeCell ref="AT407:AU407"/>
    <mergeCell ref="AV407:AX407"/>
    <mergeCell ref="AY407:BA407"/>
    <mergeCell ref="BB407:BC407"/>
    <mergeCell ref="C409:D409"/>
    <mergeCell ref="E409:F409"/>
    <mergeCell ref="G409:H409"/>
    <mergeCell ref="I409:M409"/>
    <mergeCell ref="N409:O409"/>
    <mergeCell ref="P409:Q409"/>
    <mergeCell ref="R409:S409"/>
    <mergeCell ref="AP409:AQ409"/>
    <mergeCell ref="AR409:AS409"/>
    <mergeCell ref="AT409:AU409"/>
    <mergeCell ref="AV409:AX409"/>
    <mergeCell ref="AY409:BA409"/>
    <mergeCell ref="BB409:BC409"/>
    <mergeCell ref="AP407:AQ407"/>
    <mergeCell ref="AP408:AQ408"/>
    <mergeCell ref="AR408:AS408"/>
    <mergeCell ref="AT408:AU408"/>
    <mergeCell ref="AV408:AX408"/>
    <mergeCell ref="AY408:BA408"/>
    <mergeCell ref="BB408:BC408"/>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AL412:AM412"/>
    <mergeCell ref="AN412:AO412"/>
    <mergeCell ref="T412:U412"/>
    <mergeCell ref="V412:X412"/>
    <mergeCell ref="Y412:Z412"/>
    <mergeCell ref="AB412:AC412"/>
    <mergeCell ref="AD412:AE412"/>
    <mergeCell ref="AF412:AH412"/>
    <mergeCell ref="AI412:AK412"/>
    <mergeCell ref="C407:D407"/>
    <mergeCell ref="E407:F407"/>
    <mergeCell ref="G407:H407"/>
    <mergeCell ref="I407:M407"/>
    <mergeCell ref="N407:O407"/>
    <mergeCell ref="P407:Q407"/>
    <mergeCell ref="R407:S407"/>
    <mergeCell ref="C408:D408"/>
    <mergeCell ref="E408:F408"/>
    <mergeCell ref="G408:H408"/>
    <mergeCell ref="I408:M408"/>
    <mergeCell ref="N408:O408"/>
    <mergeCell ref="P408:Q408"/>
    <mergeCell ref="R408:S408"/>
    <mergeCell ref="AL410:AM410"/>
    <mergeCell ref="AN410:AO410"/>
    <mergeCell ref="AP410:AQ410"/>
    <mergeCell ref="AR410:AS410"/>
    <mergeCell ref="AT410:AU410"/>
    <mergeCell ref="AV410:AX410"/>
    <mergeCell ref="AY410:BA410"/>
    <mergeCell ref="BB410:BC410"/>
    <mergeCell ref="T410:U410"/>
    <mergeCell ref="V410:X410"/>
    <mergeCell ref="Y410:Z410"/>
    <mergeCell ref="AB410:AC410"/>
    <mergeCell ref="AD410:AE410"/>
    <mergeCell ref="AF410:AH410"/>
    <mergeCell ref="AI410:AK410"/>
    <mergeCell ref="C410:D410"/>
    <mergeCell ref="E410:F410"/>
    <mergeCell ref="G410:H410"/>
    <mergeCell ref="I410:M410"/>
    <mergeCell ref="N410:O410"/>
    <mergeCell ref="P410:Q410"/>
    <mergeCell ref="R410:S410"/>
    <mergeCell ref="AP411:AQ411"/>
    <mergeCell ref="AP412:AQ412"/>
    <mergeCell ref="AR412:AS412"/>
    <mergeCell ref="AT412:AU412"/>
    <mergeCell ref="AV412:AX412"/>
    <mergeCell ref="AY412:BA412"/>
    <mergeCell ref="BB412:BC412"/>
    <mergeCell ref="AL411:AM411"/>
    <mergeCell ref="AN411:AO411"/>
    <mergeCell ref="AR411:AS411"/>
    <mergeCell ref="AT411:AU411"/>
    <mergeCell ref="AV411:AX411"/>
    <mergeCell ref="AY411:BA411"/>
    <mergeCell ref="BB411:BC411"/>
    <mergeCell ref="C412:D412"/>
    <mergeCell ref="E412:F412"/>
    <mergeCell ref="G412:H412"/>
    <mergeCell ref="I412:M412"/>
    <mergeCell ref="N412:O412"/>
    <mergeCell ref="P412:Q412"/>
    <mergeCell ref="R412:S412"/>
    <mergeCell ref="AL413:AM413"/>
    <mergeCell ref="AN413:AO413"/>
    <mergeCell ref="AP413:AQ413"/>
    <mergeCell ref="AR413:AS413"/>
    <mergeCell ref="AT413:AU413"/>
    <mergeCell ref="AV413:AX413"/>
    <mergeCell ref="AY413:BA413"/>
    <mergeCell ref="BB413:BC413"/>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AL414:AM414"/>
    <mergeCell ref="AN414:AO414"/>
    <mergeCell ref="AP414:AQ414"/>
    <mergeCell ref="AR414:AS414"/>
    <mergeCell ref="AT414:AU414"/>
    <mergeCell ref="AV414:AX414"/>
    <mergeCell ref="AY414:BA414"/>
    <mergeCell ref="BB414:BC414"/>
    <mergeCell ref="T414:U414"/>
    <mergeCell ref="V414:X414"/>
    <mergeCell ref="Y414:Z414"/>
    <mergeCell ref="AB414:AC414"/>
    <mergeCell ref="AD414:AE414"/>
    <mergeCell ref="AF414:AH414"/>
    <mergeCell ref="AI414:AK414"/>
    <mergeCell ref="C414:D414"/>
    <mergeCell ref="E414:F414"/>
    <mergeCell ref="G414:H414"/>
    <mergeCell ref="I414:M414"/>
    <mergeCell ref="N414:O414"/>
    <mergeCell ref="P414:Q414"/>
    <mergeCell ref="R414:S414"/>
    <mergeCell ref="AL417:AM417"/>
    <mergeCell ref="AN417:AO417"/>
    <mergeCell ref="T417:U417"/>
    <mergeCell ref="V417:X417"/>
    <mergeCell ref="Y417:Z417"/>
    <mergeCell ref="AB417:AC417"/>
    <mergeCell ref="AD417:AE417"/>
    <mergeCell ref="AF417:AH417"/>
    <mergeCell ref="AI417:AK417"/>
    <mergeCell ref="AL418:AM418"/>
    <mergeCell ref="AN418:AO418"/>
    <mergeCell ref="T418:U418"/>
    <mergeCell ref="V418:X418"/>
    <mergeCell ref="Y418:Z418"/>
    <mergeCell ref="AB418:AC418"/>
    <mergeCell ref="AD418:AE418"/>
    <mergeCell ref="AF418:AH418"/>
    <mergeCell ref="AI418:AK418"/>
    <mergeCell ref="AL415:AM415"/>
    <mergeCell ref="AN415:AO415"/>
    <mergeCell ref="AP415:AQ415"/>
    <mergeCell ref="AR415:AS415"/>
    <mergeCell ref="AT415:AU415"/>
    <mergeCell ref="AV415:AX415"/>
    <mergeCell ref="AY415:BA415"/>
    <mergeCell ref="BB415:BC415"/>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T416:U416"/>
    <mergeCell ref="V416:X416"/>
    <mergeCell ref="Y416:Z416"/>
    <mergeCell ref="AB416:AC416"/>
    <mergeCell ref="AD416:AE416"/>
    <mergeCell ref="AF416:AH416"/>
    <mergeCell ref="AI416:AK416"/>
    <mergeCell ref="AL416:AM416"/>
    <mergeCell ref="AN416:AO416"/>
    <mergeCell ref="AR416:AS416"/>
    <mergeCell ref="AT416:AU416"/>
    <mergeCell ref="AV416:AX416"/>
    <mergeCell ref="AY416:BA416"/>
    <mergeCell ref="BB416:BC416"/>
    <mergeCell ref="C418:D418"/>
    <mergeCell ref="E418:F418"/>
    <mergeCell ref="G418:H418"/>
    <mergeCell ref="I418:M418"/>
    <mergeCell ref="N418:O418"/>
    <mergeCell ref="P418:Q418"/>
    <mergeCell ref="R418:S418"/>
    <mergeCell ref="AP418:AQ418"/>
    <mergeCell ref="AR418:AS418"/>
    <mergeCell ref="AT418:AU418"/>
    <mergeCell ref="AV418:AX418"/>
    <mergeCell ref="AY418:BA418"/>
    <mergeCell ref="BB418:BC418"/>
    <mergeCell ref="AP416:AQ416"/>
    <mergeCell ref="AP417:AQ417"/>
    <mergeCell ref="AR417:AS417"/>
    <mergeCell ref="AT417:AU417"/>
    <mergeCell ref="AV417:AX417"/>
    <mergeCell ref="AY417:BA417"/>
    <mergeCell ref="BB417:BC417"/>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AL421:AM421"/>
    <mergeCell ref="AN421:AO421"/>
    <mergeCell ref="T421:U421"/>
    <mergeCell ref="V421:X421"/>
    <mergeCell ref="Y421:Z421"/>
    <mergeCell ref="AB421:AC421"/>
    <mergeCell ref="AD421:AE421"/>
    <mergeCell ref="AF421:AH421"/>
    <mergeCell ref="AI421:AK421"/>
    <mergeCell ref="C416:D416"/>
    <mergeCell ref="E416:F416"/>
    <mergeCell ref="G416:H416"/>
    <mergeCell ref="I416:M416"/>
    <mergeCell ref="N416:O416"/>
    <mergeCell ref="P416:Q416"/>
    <mergeCell ref="R416:S416"/>
    <mergeCell ref="C417:D417"/>
    <mergeCell ref="E417:F417"/>
    <mergeCell ref="G417:H417"/>
    <mergeCell ref="I417:M417"/>
    <mergeCell ref="N417:O417"/>
    <mergeCell ref="P417:Q417"/>
    <mergeCell ref="R417:S417"/>
    <mergeCell ref="AL419:AM419"/>
    <mergeCell ref="AN419:AO419"/>
    <mergeCell ref="AP419:AQ419"/>
    <mergeCell ref="AR419:AS419"/>
    <mergeCell ref="AT419:AU419"/>
    <mergeCell ref="AV419:AX419"/>
    <mergeCell ref="AY419:BA419"/>
    <mergeCell ref="BB419:BC419"/>
    <mergeCell ref="T419:U419"/>
    <mergeCell ref="V419:X419"/>
    <mergeCell ref="Y419:Z419"/>
    <mergeCell ref="AB419:AC419"/>
    <mergeCell ref="AD419:AE419"/>
    <mergeCell ref="AF419:AH419"/>
    <mergeCell ref="AI419:AK419"/>
    <mergeCell ref="C419:D419"/>
    <mergeCell ref="E419:F419"/>
    <mergeCell ref="G419:H419"/>
    <mergeCell ref="I419:M419"/>
    <mergeCell ref="N419:O419"/>
    <mergeCell ref="P419:Q419"/>
    <mergeCell ref="R419:S419"/>
    <mergeCell ref="AP420:AQ420"/>
    <mergeCell ref="AP421:AQ421"/>
    <mergeCell ref="AR421:AS421"/>
    <mergeCell ref="AT421:AU421"/>
    <mergeCell ref="AV421:AX421"/>
    <mergeCell ref="AY421:BA421"/>
    <mergeCell ref="BB421:BC421"/>
    <mergeCell ref="AL420:AM420"/>
    <mergeCell ref="AN420:AO420"/>
    <mergeCell ref="AR420:AS420"/>
    <mergeCell ref="AT420:AU420"/>
    <mergeCell ref="AV420:AX420"/>
    <mergeCell ref="AY420:BA420"/>
    <mergeCell ref="BB420:BC420"/>
    <mergeCell ref="C421:D421"/>
    <mergeCell ref="E421:F421"/>
    <mergeCell ref="G421:H421"/>
    <mergeCell ref="I421:M421"/>
    <mergeCell ref="N421:O421"/>
    <mergeCell ref="P421:Q421"/>
    <mergeCell ref="R421:S421"/>
    <mergeCell ref="AL422:AM422"/>
    <mergeCell ref="AN422:AO422"/>
    <mergeCell ref="AP422:AQ422"/>
    <mergeCell ref="AR422:AS422"/>
    <mergeCell ref="AT422:AU422"/>
    <mergeCell ref="AV422:AX422"/>
    <mergeCell ref="AY422:BA422"/>
    <mergeCell ref="BB422:BC422"/>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AL423:AM423"/>
    <mergeCell ref="AN423:AO423"/>
    <mergeCell ref="AP423:AQ423"/>
    <mergeCell ref="AR423:AS423"/>
    <mergeCell ref="AT423:AU423"/>
    <mergeCell ref="AV423:AX423"/>
    <mergeCell ref="AY423:BA423"/>
    <mergeCell ref="BB423:BC423"/>
    <mergeCell ref="T423:U423"/>
    <mergeCell ref="V423:X423"/>
    <mergeCell ref="Y423:Z423"/>
    <mergeCell ref="AB423:AC423"/>
    <mergeCell ref="AD423:AE423"/>
    <mergeCell ref="AF423:AH423"/>
    <mergeCell ref="AI423:AK423"/>
    <mergeCell ref="C423:D423"/>
    <mergeCell ref="E423:F423"/>
    <mergeCell ref="G423:H423"/>
    <mergeCell ref="I423:M423"/>
    <mergeCell ref="N423:O423"/>
    <mergeCell ref="P423:Q423"/>
    <mergeCell ref="R423:S423"/>
    <mergeCell ref="AL426:AM426"/>
    <mergeCell ref="AN426:AO426"/>
    <mergeCell ref="T426:U426"/>
    <mergeCell ref="V426:X426"/>
    <mergeCell ref="Y426:Z426"/>
    <mergeCell ref="AB426:AC426"/>
    <mergeCell ref="AD426:AE426"/>
    <mergeCell ref="AF426:AH426"/>
    <mergeCell ref="AI426:AK426"/>
    <mergeCell ref="AL427:AM427"/>
    <mergeCell ref="AN427:AO427"/>
    <mergeCell ref="T427:U427"/>
    <mergeCell ref="V427:X427"/>
    <mergeCell ref="Y427:Z427"/>
    <mergeCell ref="AB427:AC427"/>
    <mergeCell ref="AD427:AE427"/>
    <mergeCell ref="AF427:AH427"/>
    <mergeCell ref="AI427:AK427"/>
    <mergeCell ref="AL424:AM424"/>
    <mergeCell ref="AN424:AO424"/>
    <mergeCell ref="AP424:AQ424"/>
    <mergeCell ref="AR424:AS424"/>
    <mergeCell ref="AT424:AU424"/>
    <mergeCell ref="AV424:AX424"/>
    <mergeCell ref="AY424:BA424"/>
    <mergeCell ref="BB424:BC424"/>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T425:U425"/>
    <mergeCell ref="V425:X425"/>
    <mergeCell ref="Y425:Z425"/>
    <mergeCell ref="AB425:AC425"/>
    <mergeCell ref="AD425:AE425"/>
    <mergeCell ref="AF425:AH425"/>
    <mergeCell ref="AI425:AK425"/>
    <mergeCell ref="AL425:AM425"/>
    <mergeCell ref="AN425:AO425"/>
    <mergeCell ref="AR425:AS425"/>
    <mergeCell ref="AT425:AU425"/>
    <mergeCell ref="AV425:AX425"/>
    <mergeCell ref="AY425:BA425"/>
    <mergeCell ref="BB425:BC425"/>
    <mergeCell ref="C427:D427"/>
    <mergeCell ref="E427:F427"/>
    <mergeCell ref="G427:H427"/>
    <mergeCell ref="I427:M427"/>
    <mergeCell ref="N427:O427"/>
    <mergeCell ref="P427:Q427"/>
    <mergeCell ref="R427:S427"/>
    <mergeCell ref="AP427:AQ427"/>
    <mergeCell ref="AR427:AS427"/>
    <mergeCell ref="AT427:AU427"/>
    <mergeCell ref="AV427:AX427"/>
    <mergeCell ref="AY427:BA427"/>
    <mergeCell ref="BB427:BC427"/>
    <mergeCell ref="AP425:AQ425"/>
    <mergeCell ref="AP426:AQ426"/>
    <mergeCell ref="AR426:AS426"/>
    <mergeCell ref="AT426:AU426"/>
    <mergeCell ref="AV426:AX426"/>
    <mergeCell ref="AY426:BA426"/>
    <mergeCell ref="BB426:BC426"/>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AL430:AM430"/>
    <mergeCell ref="AN430:AO430"/>
    <mergeCell ref="T430:U430"/>
    <mergeCell ref="V430:X430"/>
    <mergeCell ref="Y430:Z430"/>
    <mergeCell ref="AB430:AC430"/>
    <mergeCell ref="AD430:AE430"/>
    <mergeCell ref="AF430:AH430"/>
    <mergeCell ref="AI430:AK430"/>
    <mergeCell ref="C425:D425"/>
    <mergeCell ref="E425:F425"/>
    <mergeCell ref="G425:H425"/>
    <mergeCell ref="I425:M425"/>
    <mergeCell ref="N425:O425"/>
    <mergeCell ref="P425:Q425"/>
    <mergeCell ref="R425:S425"/>
    <mergeCell ref="C426:D426"/>
    <mergeCell ref="E426:F426"/>
    <mergeCell ref="G426:H426"/>
    <mergeCell ref="I426:M426"/>
    <mergeCell ref="N426:O426"/>
    <mergeCell ref="P426:Q426"/>
    <mergeCell ref="R426:S426"/>
    <mergeCell ref="AL428:AM428"/>
    <mergeCell ref="AN428:AO428"/>
    <mergeCell ref="AP428:AQ428"/>
    <mergeCell ref="AR428:AS428"/>
    <mergeCell ref="AT428:AU428"/>
    <mergeCell ref="AV428:AX428"/>
    <mergeCell ref="AY428:BA428"/>
    <mergeCell ref="BB428:BC428"/>
    <mergeCell ref="T428:U428"/>
    <mergeCell ref="V428:X428"/>
    <mergeCell ref="Y428:Z428"/>
    <mergeCell ref="AB428:AC428"/>
    <mergeCell ref="AD428:AE428"/>
    <mergeCell ref="AF428:AH428"/>
    <mergeCell ref="AI428:AK428"/>
    <mergeCell ref="C428:D428"/>
    <mergeCell ref="E428:F428"/>
    <mergeCell ref="G428:H428"/>
    <mergeCell ref="I428:M428"/>
    <mergeCell ref="N428:O428"/>
    <mergeCell ref="P428:Q428"/>
    <mergeCell ref="R428:S428"/>
    <mergeCell ref="AP429:AQ429"/>
    <mergeCell ref="AP430:AQ430"/>
    <mergeCell ref="AR430:AS430"/>
    <mergeCell ref="AT430:AU430"/>
    <mergeCell ref="AV430:AX430"/>
    <mergeCell ref="AY430:BA430"/>
    <mergeCell ref="BB430:BC430"/>
    <mergeCell ref="AL429:AM429"/>
    <mergeCell ref="AN429:AO429"/>
    <mergeCell ref="AR429:AS429"/>
    <mergeCell ref="AT429:AU429"/>
    <mergeCell ref="AV429:AX429"/>
    <mergeCell ref="AY429:BA429"/>
    <mergeCell ref="BB429:BC429"/>
    <mergeCell ref="C430:D430"/>
    <mergeCell ref="E430:F430"/>
    <mergeCell ref="G430:H430"/>
    <mergeCell ref="I430:M430"/>
    <mergeCell ref="N430:O430"/>
    <mergeCell ref="P430:Q430"/>
    <mergeCell ref="R430:S430"/>
    <mergeCell ref="AL431:AM431"/>
    <mergeCell ref="AN431:AO431"/>
    <mergeCell ref="AP431:AQ431"/>
    <mergeCell ref="AR431:AS431"/>
    <mergeCell ref="AT431:AU431"/>
    <mergeCell ref="AV431:AX431"/>
    <mergeCell ref="AY431:BA431"/>
    <mergeCell ref="BB431:BC431"/>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AL432:AM432"/>
    <mergeCell ref="AN432:AO432"/>
    <mergeCell ref="AP432:AQ432"/>
    <mergeCell ref="AR432:AS432"/>
    <mergeCell ref="AT432:AU432"/>
    <mergeCell ref="AV432:AX432"/>
    <mergeCell ref="AY432:BA432"/>
    <mergeCell ref="BB432:BC432"/>
    <mergeCell ref="T432:U432"/>
    <mergeCell ref="V432:X432"/>
    <mergeCell ref="Y432:Z432"/>
    <mergeCell ref="AB432:AC432"/>
    <mergeCell ref="AD432:AE432"/>
    <mergeCell ref="AF432:AH432"/>
    <mergeCell ref="AI432:AK432"/>
    <mergeCell ref="C432:D432"/>
    <mergeCell ref="E432:F432"/>
    <mergeCell ref="G432:H432"/>
    <mergeCell ref="I432:M432"/>
    <mergeCell ref="N432:O432"/>
    <mergeCell ref="P432:Q432"/>
    <mergeCell ref="R432:S432"/>
    <mergeCell ref="AL435:AM435"/>
    <mergeCell ref="AN435:AO435"/>
    <mergeCell ref="T435:U435"/>
    <mergeCell ref="V435:X435"/>
    <mergeCell ref="Y435:Z435"/>
    <mergeCell ref="AB435:AC435"/>
    <mergeCell ref="AD435:AE435"/>
    <mergeCell ref="AF435:AH435"/>
    <mergeCell ref="AI435:AK435"/>
    <mergeCell ref="AL436:AM436"/>
    <mergeCell ref="AN436:AO436"/>
    <mergeCell ref="T436:U436"/>
    <mergeCell ref="V436:X436"/>
    <mergeCell ref="Y436:Z436"/>
    <mergeCell ref="AB436:AC436"/>
    <mergeCell ref="AD436:AE436"/>
    <mergeCell ref="AF436:AH436"/>
    <mergeCell ref="AI436:AK436"/>
    <mergeCell ref="AL433:AM433"/>
    <mergeCell ref="AN433:AO433"/>
    <mergeCell ref="AP433:AQ433"/>
    <mergeCell ref="AR433:AS433"/>
    <mergeCell ref="AT433:AU433"/>
    <mergeCell ref="AV433:AX433"/>
    <mergeCell ref="AY433:BA433"/>
    <mergeCell ref="BB433:BC433"/>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T434:U434"/>
    <mergeCell ref="V434:X434"/>
    <mergeCell ref="Y434:Z434"/>
    <mergeCell ref="AB434:AC434"/>
    <mergeCell ref="AD434:AE434"/>
    <mergeCell ref="AF434:AH434"/>
    <mergeCell ref="AI434:AK434"/>
    <mergeCell ref="AL434:AM434"/>
    <mergeCell ref="AN434:AO434"/>
    <mergeCell ref="AR434:AS434"/>
    <mergeCell ref="AT434:AU434"/>
    <mergeCell ref="AV434:AX434"/>
    <mergeCell ref="AY434:BA434"/>
    <mergeCell ref="BB434:BC434"/>
    <mergeCell ref="C436:D436"/>
    <mergeCell ref="E436:F436"/>
    <mergeCell ref="G436:H436"/>
    <mergeCell ref="I436:M436"/>
    <mergeCell ref="N436:O436"/>
    <mergeCell ref="P436:Q436"/>
    <mergeCell ref="R436:S436"/>
    <mergeCell ref="AP436:AQ436"/>
    <mergeCell ref="AR436:AS436"/>
    <mergeCell ref="AT436:AU436"/>
    <mergeCell ref="AV436:AX436"/>
    <mergeCell ref="AY436:BA436"/>
    <mergeCell ref="BB436:BC436"/>
    <mergeCell ref="AP434:AQ434"/>
    <mergeCell ref="AP435:AQ435"/>
    <mergeCell ref="AR435:AS435"/>
    <mergeCell ref="AT435:AU435"/>
    <mergeCell ref="AV435:AX435"/>
    <mergeCell ref="AY435:BA435"/>
    <mergeCell ref="BB435:BC435"/>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AL439:AM439"/>
    <mergeCell ref="AN439:AO439"/>
    <mergeCell ref="T439:U439"/>
    <mergeCell ref="V439:X439"/>
    <mergeCell ref="Y439:Z439"/>
    <mergeCell ref="AB439:AC439"/>
    <mergeCell ref="AD439:AE439"/>
    <mergeCell ref="AF439:AH439"/>
    <mergeCell ref="AI439:AK439"/>
    <mergeCell ref="C434:D434"/>
    <mergeCell ref="E434:F434"/>
    <mergeCell ref="G434:H434"/>
    <mergeCell ref="I434:M434"/>
    <mergeCell ref="N434:O434"/>
    <mergeCell ref="P434:Q434"/>
    <mergeCell ref="R434:S434"/>
    <mergeCell ref="C435:D435"/>
    <mergeCell ref="E435:F435"/>
    <mergeCell ref="G435:H435"/>
    <mergeCell ref="I435:M435"/>
    <mergeCell ref="N435:O435"/>
    <mergeCell ref="P435:Q435"/>
    <mergeCell ref="R435:S435"/>
    <mergeCell ref="AL437:AM437"/>
    <mergeCell ref="AN437:AO437"/>
    <mergeCell ref="AP437:AQ437"/>
    <mergeCell ref="AR437:AS437"/>
    <mergeCell ref="AT437:AU437"/>
    <mergeCell ref="AV437:AX437"/>
    <mergeCell ref="AY437:BA437"/>
    <mergeCell ref="BB437:BC437"/>
    <mergeCell ref="T437:U437"/>
    <mergeCell ref="V437:X437"/>
    <mergeCell ref="Y437:Z437"/>
    <mergeCell ref="AB437:AC437"/>
    <mergeCell ref="AD437:AE437"/>
    <mergeCell ref="AF437:AH437"/>
    <mergeCell ref="AI437:AK437"/>
    <mergeCell ref="C437:D437"/>
    <mergeCell ref="E437:F437"/>
    <mergeCell ref="G437:H437"/>
    <mergeCell ref="I437:M437"/>
    <mergeCell ref="N437:O437"/>
    <mergeCell ref="P437:Q437"/>
    <mergeCell ref="R437:S437"/>
    <mergeCell ref="AP438:AQ438"/>
    <mergeCell ref="AP439:AQ439"/>
    <mergeCell ref="AR439:AS439"/>
    <mergeCell ref="AT439:AU439"/>
    <mergeCell ref="AV439:AX439"/>
    <mergeCell ref="AY439:BA439"/>
    <mergeCell ref="BB439:BC439"/>
    <mergeCell ref="AL438:AM438"/>
    <mergeCell ref="AN438:AO438"/>
    <mergeCell ref="AR438:AS438"/>
    <mergeCell ref="AT438:AU438"/>
    <mergeCell ref="AV438:AX438"/>
    <mergeCell ref="AY438:BA438"/>
    <mergeCell ref="BB438:BC438"/>
    <mergeCell ref="C439:D439"/>
    <mergeCell ref="E439:F439"/>
    <mergeCell ref="G439:H439"/>
    <mergeCell ref="I439:M439"/>
    <mergeCell ref="N439:O439"/>
    <mergeCell ref="P439:Q439"/>
    <mergeCell ref="R439:S439"/>
    <mergeCell ref="AL440:AM440"/>
    <mergeCell ref="AN440:AO440"/>
    <mergeCell ref="AP440:AQ440"/>
    <mergeCell ref="AR440:AS440"/>
    <mergeCell ref="AT440:AU440"/>
    <mergeCell ref="AV440:AX440"/>
    <mergeCell ref="AY440:BA440"/>
    <mergeCell ref="BB440:BC440"/>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AL441:AM441"/>
    <mergeCell ref="AN441:AO441"/>
    <mergeCell ref="AP441:AQ441"/>
    <mergeCell ref="AR441:AS441"/>
    <mergeCell ref="AT441:AU441"/>
    <mergeCell ref="AV441:AX441"/>
    <mergeCell ref="AY441:BA441"/>
    <mergeCell ref="BB441:BC441"/>
    <mergeCell ref="T441:U441"/>
    <mergeCell ref="V441:X441"/>
    <mergeCell ref="Y441:Z441"/>
    <mergeCell ref="AB441:AC441"/>
    <mergeCell ref="AD441:AE441"/>
    <mergeCell ref="AF441:AH441"/>
    <mergeCell ref="AI441:AK441"/>
    <mergeCell ref="C441:D441"/>
    <mergeCell ref="E441:F441"/>
    <mergeCell ref="G441:H441"/>
    <mergeCell ref="I441:M441"/>
    <mergeCell ref="N441:O441"/>
    <mergeCell ref="P441:Q441"/>
    <mergeCell ref="R441:S441"/>
    <mergeCell ref="AL444:AM444"/>
    <mergeCell ref="AN444:AO444"/>
    <mergeCell ref="T444:U444"/>
    <mergeCell ref="V444:X444"/>
    <mergeCell ref="Y444:Z444"/>
    <mergeCell ref="AB444:AC444"/>
    <mergeCell ref="AD444:AE444"/>
    <mergeCell ref="AF444:AH444"/>
    <mergeCell ref="AI444:AK444"/>
    <mergeCell ref="AL445:AM445"/>
    <mergeCell ref="AN445:AO445"/>
    <mergeCell ref="T445:U445"/>
    <mergeCell ref="V445:X445"/>
    <mergeCell ref="Y445:Z445"/>
    <mergeCell ref="AB445:AC445"/>
    <mergeCell ref="AD445:AE445"/>
    <mergeCell ref="AF445:AH445"/>
    <mergeCell ref="AI445:AK445"/>
    <mergeCell ref="AL442:AM442"/>
    <mergeCell ref="AN442:AO442"/>
    <mergeCell ref="AP442:AQ442"/>
    <mergeCell ref="AR442:AS442"/>
    <mergeCell ref="AT442:AU442"/>
    <mergeCell ref="AV442:AX442"/>
    <mergeCell ref="AY442:BA442"/>
    <mergeCell ref="BB442:BC442"/>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T443:U443"/>
    <mergeCell ref="V443:X443"/>
    <mergeCell ref="Y443:Z443"/>
    <mergeCell ref="AB443:AC443"/>
    <mergeCell ref="AD443:AE443"/>
    <mergeCell ref="AF443:AH443"/>
    <mergeCell ref="AI443:AK443"/>
    <mergeCell ref="AL443:AM443"/>
    <mergeCell ref="AN443:AO443"/>
    <mergeCell ref="AR443:AS443"/>
    <mergeCell ref="AT443:AU443"/>
    <mergeCell ref="AV443:AX443"/>
    <mergeCell ref="AY443:BA443"/>
    <mergeCell ref="BB443:BC443"/>
    <mergeCell ref="C445:D445"/>
    <mergeCell ref="E445:F445"/>
    <mergeCell ref="G445:H445"/>
    <mergeCell ref="I445:M445"/>
    <mergeCell ref="N445:O445"/>
    <mergeCell ref="P445:Q445"/>
    <mergeCell ref="R445:S445"/>
    <mergeCell ref="AP445:AQ445"/>
    <mergeCell ref="AR445:AS445"/>
    <mergeCell ref="AT445:AU445"/>
    <mergeCell ref="AV445:AX445"/>
    <mergeCell ref="AY445:BA445"/>
    <mergeCell ref="BB445:BC445"/>
    <mergeCell ref="AP443:AQ443"/>
    <mergeCell ref="AP444:AQ444"/>
    <mergeCell ref="AR444:AS444"/>
    <mergeCell ref="AT444:AU444"/>
    <mergeCell ref="AV444:AX444"/>
    <mergeCell ref="AY444:BA444"/>
    <mergeCell ref="BB444:BC444"/>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AL448:AM448"/>
    <mergeCell ref="AN448:AO448"/>
    <mergeCell ref="T448:U448"/>
    <mergeCell ref="V448:X448"/>
    <mergeCell ref="Y448:Z448"/>
    <mergeCell ref="AB448:AC448"/>
    <mergeCell ref="AD448:AE448"/>
    <mergeCell ref="AF448:AH448"/>
    <mergeCell ref="AI448:AK448"/>
    <mergeCell ref="C443:D443"/>
    <mergeCell ref="E443:F443"/>
    <mergeCell ref="G443:H443"/>
    <mergeCell ref="I443:M443"/>
    <mergeCell ref="N443:O443"/>
    <mergeCell ref="P443:Q443"/>
    <mergeCell ref="R443:S443"/>
    <mergeCell ref="C444:D444"/>
    <mergeCell ref="E444:F444"/>
    <mergeCell ref="G444:H444"/>
    <mergeCell ref="I444:M444"/>
    <mergeCell ref="N444:O444"/>
    <mergeCell ref="P444:Q444"/>
    <mergeCell ref="R444:S444"/>
    <mergeCell ref="AL446:AM446"/>
    <mergeCell ref="AN446:AO446"/>
    <mergeCell ref="AP446:AQ446"/>
    <mergeCell ref="AR446:AS446"/>
    <mergeCell ref="AT446:AU446"/>
    <mergeCell ref="AV446:AX446"/>
    <mergeCell ref="AY446:BA446"/>
    <mergeCell ref="BB446:BC446"/>
    <mergeCell ref="T446:U446"/>
    <mergeCell ref="V446:X446"/>
    <mergeCell ref="Y446:Z446"/>
    <mergeCell ref="AB446:AC446"/>
    <mergeCell ref="AD446:AE446"/>
    <mergeCell ref="AF446:AH446"/>
    <mergeCell ref="AI446:AK446"/>
    <mergeCell ref="C446:D446"/>
    <mergeCell ref="E446:F446"/>
    <mergeCell ref="G446:H446"/>
    <mergeCell ref="I446:M446"/>
    <mergeCell ref="N446:O446"/>
    <mergeCell ref="P446:Q446"/>
    <mergeCell ref="R446:S446"/>
    <mergeCell ref="AP447:AQ447"/>
    <mergeCell ref="AP448:AQ448"/>
    <mergeCell ref="AR448:AS448"/>
    <mergeCell ref="AT448:AU448"/>
    <mergeCell ref="AV448:AX448"/>
    <mergeCell ref="AY448:BA448"/>
    <mergeCell ref="BB448:BC448"/>
    <mergeCell ref="AL447:AM447"/>
    <mergeCell ref="AN447:AO447"/>
    <mergeCell ref="AR447:AS447"/>
    <mergeCell ref="AT447:AU447"/>
    <mergeCell ref="AV447:AX447"/>
    <mergeCell ref="AY447:BA447"/>
    <mergeCell ref="BB447:BC447"/>
    <mergeCell ref="C448:D448"/>
    <mergeCell ref="E448:F448"/>
    <mergeCell ref="G448:H448"/>
    <mergeCell ref="I448:M448"/>
    <mergeCell ref="N448:O448"/>
    <mergeCell ref="P448:Q448"/>
    <mergeCell ref="R448:S448"/>
    <mergeCell ref="AL449:AM449"/>
    <mergeCell ref="AN449:AO449"/>
    <mergeCell ref="AP449:AQ449"/>
    <mergeCell ref="AR449:AS449"/>
    <mergeCell ref="AT449:AU449"/>
    <mergeCell ref="AV449:AX449"/>
    <mergeCell ref="AY449:BA449"/>
    <mergeCell ref="BB449:BC449"/>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 ref="AL450:AM450"/>
    <mergeCell ref="AN450:AO450"/>
    <mergeCell ref="AP450:AQ450"/>
    <mergeCell ref="AR450:AS450"/>
    <mergeCell ref="AT450:AU450"/>
    <mergeCell ref="AV450:AX450"/>
    <mergeCell ref="AY450:BA450"/>
    <mergeCell ref="BB450:BC450"/>
    <mergeCell ref="T450:U450"/>
    <mergeCell ref="V450:X450"/>
    <mergeCell ref="Y450:Z450"/>
    <mergeCell ref="AB450:AC450"/>
    <mergeCell ref="AD450:AE450"/>
    <mergeCell ref="AF450:AH450"/>
    <mergeCell ref="AI450:AK450"/>
    <mergeCell ref="C450:D450"/>
    <mergeCell ref="E450:F450"/>
    <mergeCell ref="G450:H450"/>
    <mergeCell ref="I450:M450"/>
    <mergeCell ref="N450:O450"/>
    <mergeCell ref="P450:Q450"/>
    <mergeCell ref="R450:S450"/>
    <mergeCell ref="AL453:AM453"/>
    <mergeCell ref="AN453:AO453"/>
    <mergeCell ref="T453:U453"/>
    <mergeCell ref="V453:X453"/>
    <mergeCell ref="Y453:Z453"/>
    <mergeCell ref="AB453:AC453"/>
    <mergeCell ref="AD453:AE453"/>
    <mergeCell ref="AF453:AH453"/>
    <mergeCell ref="AI453:AK453"/>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conditionalFormatting sqref="BB34:BC825">
    <cfRule type="cellIs" dxfId="7" priority="7" operator="equal">
      <formula>"SIN PAGOS"</formula>
    </cfRule>
  </conditionalFormatting>
  <dataValidations>
    <dataValidation type="list" allowBlank="1" showDropDown="1" showErrorMessage="1" sqref="G34:G825">
      <formula1>System!$I$4:$J$40</formula1>
    </dataValidation>
    <dataValidation type="list" allowBlank="1" showErrorMessage="1" sqref="W14">
      <formula1>"Efectivo,Transferencia"</formula1>
    </dataValidation>
    <dataValidation type="list" allowBlank="1" showErrorMessage="1" sqref="P12 AT12">
      <formula1>"Mañana,Tarde,Noche"</formula1>
    </dataValidation>
    <dataValidation type="list" allowBlank="1" showErrorMessage="1" sqref="Y34:Y825">
      <formula1>"COMPLETADO,PENDIENTE,REVISIÓN,ANULADO"</formula1>
    </dataValidation>
    <dataValidation type="list" allowBlank="1" showDropDown="1" showErrorMessage="1" sqref="AG3 AI3 AK3 AM3 AO3 AQ3 AG5 AI5 AK5 AM5 AO5 AQ5 AG7 AI7 AK7 AM7 AO7 AQ7 AG9 AI9 AK9 AM9 AO9 AQ9 AG11 AI11 AK11 AM11 AO11 AQ11 AG13 AI13 AK13 AM13 AO13 AQ13 AG15 AI15 AK15 AM15 AO15 AQ15 AG17 AI17 AK17 AM17 AO17 AQ17 AG19 AI19 AK19 AM19 AO19 AQ19">
      <formula1>System!$B$17:$C$35</formula1>
    </dataValidation>
    <dataValidation type="list" allowBlank="1" showErrorMessage="1" sqref="F3">
      <formula1>"Actividades de Bienestar,Eventos,Fiestas y Ferias,Alquiler"</formula1>
    </dataValidation>
    <dataValidation type="list" allowBlank="1" sqref="T14">
      <formula1>"Al día,Nuevo inscripto,Adeudando,Abandonado,2 actividades detectadas,3 actividades detectadas,4 actividades detectadas,5 actividades detectadas,6 actividades detectadas,7 actividades detectadas,8 actividades detectadas"</formula1>
    </dataValidation>
    <dataValidation type="list" allowBlank="1" showDropDown="1" showErrorMessage="1" sqref="AP34:AP825">
      <formula1>System!$B$17:$C$35</formula1>
    </dataValidation>
    <dataValidation type="list" allowBlank="1" showErrorMessage="1" sqref="U18:U30">
      <formula1>System!$A$19:$A$30</formula1>
    </dataValidation>
    <dataValidation type="list" allowBlank="1" showDropDown="1" showErrorMessage="1" sqref="E34:E825">
      <formula1>"CAPITAL,INGRESOS,EGRESOS"</formula1>
    </dataValidation>
    <dataValidation type="list" allowBlank="1" showErrorMessage="1" sqref="AV34:AV825">
      <formula1>"Al día,Nuevo inscripto,Adeudando,Abandonado"</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DropDown="1" showErrorMessage="1" sqref="AT10 AR34:AR825">
      <formula1>"Reducido,Completo"</formula1>
    </dataValidation>
    <dataValidation type="list" allowBlank="1" showErrorMessage="1" sqref="K12">
      <formula1>SALON!$G$18:$I$30</formula1>
    </dataValidation>
    <dataValidation type="list" allowBlank="1" showErrorMessage="1" sqref="AA14">
      <formula1>System!$A$3:$A$17</formula1>
    </dataValidation>
    <dataValidation type="list" allowBlank="1" showErrorMessage="1" sqref="AT14">
      <formula1>"BASE,CATERING,INFANTIL"</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ErrorMessage="1" sqref="M10">
      <formula1>System!$B$17:$C$35</formula1>
    </dataValidation>
    <dataValidation type="list" allowBlank="1" showErrorMessage="1" sqref="V34:V825">
      <formula1>"PAGADO,PENDIENTE,CANCELADOS"</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D85C6"/>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6"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c r="BD1" s="178"/>
    </row>
    <row r="2" ht="16.5" customHeight="1">
      <c r="A2" s="178"/>
      <c r="B2" s="276" t="s">
        <v>92</v>
      </c>
      <c r="C2" s="134"/>
      <c r="D2" s="134"/>
      <c r="E2" s="134"/>
      <c r="F2" s="277" t="s">
        <v>1871</v>
      </c>
      <c r="G2" s="71"/>
      <c r="H2" s="71"/>
      <c r="I2" s="71"/>
      <c r="J2" s="71"/>
      <c r="K2" s="72"/>
      <c r="L2" s="178"/>
      <c r="M2" s="278" t="s">
        <v>1872</v>
      </c>
      <c r="N2" s="71"/>
      <c r="O2" s="72"/>
      <c r="P2" s="182">
        <v>46140.0</v>
      </c>
      <c r="Q2" s="71"/>
      <c r="R2" s="72"/>
      <c r="S2" s="178"/>
      <c r="T2" s="279" t="s">
        <v>1873</v>
      </c>
      <c r="U2" s="71"/>
      <c r="V2" s="72"/>
      <c r="W2" s="178"/>
      <c r="X2" s="279" t="s">
        <v>1874</v>
      </c>
      <c r="Y2" s="71"/>
      <c r="Z2" s="72"/>
      <c r="AA2" s="178"/>
      <c r="AB2" s="279" t="s">
        <v>1875</v>
      </c>
      <c r="AC2" s="71"/>
      <c r="AD2" s="72"/>
      <c r="AE2" s="178"/>
      <c r="AF2" s="236"/>
      <c r="AG2" s="280" t="s">
        <v>2273</v>
      </c>
      <c r="AH2" s="72"/>
      <c r="AI2" s="280" t="s">
        <v>2274</v>
      </c>
      <c r="AJ2" s="72"/>
      <c r="AK2" s="280" t="s">
        <v>2275</v>
      </c>
      <c r="AL2" s="72"/>
      <c r="AM2" s="280" t="s">
        <v>2276</v>
      </c>
      <c r="AN2" s="72"/>
      <c r="AO2" s="280" t="s">
        <v>2277</v>
      </c>
      <c r="AP2" s="72"/>
      <c r="AQ2" s="280" t="s">
        <v>2278</v>
      </c>
      <c r="AR2" s="72"/>
      <c r="AS2" s="178"/>
      <c r="AT2" s="280" t="s">
        <v>157</v>
      </c>
      <c r="AU2" s="71"/>
      <c r="AV2" s="72"/>
      <c r="AW2" s="178"/>
      <c r="AX2" s="178"/>
      <c r="AY2" s="178"/>
      <c r="AZ2" s="178"/>
      <c r="BA2" s="178"/>
      <c r="BB2" s="178"/>
      <c r="BC2" s="178"/>
      <c r="BD2" s="178"/>
    </row>
    <row r="3" ht="16.5" customHeight="1">
      <c r="A3" s="178"/>
      <c r="B3" s="184"/>
      <c r="F3" s="185" t="s">
        <v>2498</v>
      </c>
      <c r="G3" s="134"/>
      <c r="H3" s="134"/>
      <c r="I3" s="134"/>
      <c r="J3" s="134"/>
      <c r="K3" s="101"/>
      <c r="L3" s="178"/>
      <c r="M3" s="186" t="s">
        <v>1880</v>
      </c>
      <c r="N3" s="134"/>
      <c r="O3" s="187"/>
      <c r="P3" s="188"/>
      <c r="Q3" s="134"/>
      <c r="R3" s="101"/>
      <c r="S3" s="178"/>
      <c r="T3" s="189">
        <v>0.0</v>
      </c>
      <c r="U3" s="134"/>
      <c r="V3" s="101"/>
      <c r="W3" s="178"/>
      <c r="X3" s="189">
        <f>AB19</f>
        <v>30000</v>
      </c>
      <c r="Y3" s="134"/>
      <c r="Z3" s="101"/>
      <c r="AA3" s="178"/>
      <c r="AB3" s="189">
        <f>SUMIFS($P$34:$P$825,$E$34:$E$825,"EGRESOS",$G$34:$G$825,"COMISIÓN")</f>
        <v>327000</v>
      </c>
      <c r="AC3" s="134"/>
      <c r="AD3" s="101"/>
      <c r="AE3" s="178"/>
      <c r="AF3" s="281">
        <v>0.4166666666666667</v>
      </c>
      <c r="AG3" s="238" t="s">
        <v>2281</v>
      </c>
      <c r="AH3" s="239"/>
      <c r="AI3" s="238" t="s">
        <v>2281</v>
      </c>
      <c r="AJ3" s="239"/>
      <c r="AK3" s="238" t="s">
        <v>2281</v>
      </c>
      <c r="AL3" s="239"/>
      <c r="AM3" s="238" t="s">
        <v>2281</v>
      </c>
      <c r="AN3" s="239"/>
      <c r="AO3" s="238" t="s">
        <v>2281</v>
      </c>
      <c r="AP3" s="239"/>
      <c r="AQ3" s="240" t="s">
        <v>2281</v>
      </c>
      <c r="AR3" s="101"/>
      <c r="AS3" s="178"/>
      <c r="AT3" s="131" t="s">
        <v>1904</v>
      </c>
      <c r="AU3" s="71"/>
      <c r="AV3" s="72"/>
      <c r="AW3" s="178"/>
      <c r="AX3" s="178"/>
      <c r="AY3" s="178"/>
      <c r="AZ3" s="178"/>
      <c r="BA3" s="178"/>
      <c r="BB3" s="178"/>
      <c r="BC3" s="178"/>
      <c r="BD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282">
        <v>0.4583333333333333</v>
      </c>
      <c r="AG4" s="244"/>
      <c r="AH4" s="245"/>
      <c r="AI4" s="244"/>
      <c r="AJ4" s="245"/>
      <c r="AK4" s="244"/>
      <c r="AL4" s="245"/>
      <c r="AM4" s="244"/>
      <c r="AN4" s="245"/>
      <c r="AO4" s="244"/>
      <c r="AP4" s="245"/>
      <c r="AQ4" s="244"/>
      <c r="AR4" s="245"/>
      <c r="AS4" s="178"/>
      <c r="AT4" s="215"/>
      <c r="AU4" s="71"/>
      <c r="AV4" s="72"/>
      <c r="AW4" s="178"/>
      <c r="AX4" s="178"/>
      <c r="AY4" s="178"/>
      <c r="AZ4" s="178"/>
      <c r="BA4" s="178"/>
      <c r="BB4" s="178"/>
      <c r="BC4" s="178"/>
      <c r="BD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283">
        <v>0.4583333333333333</v>
      </c>
      <c r="AG5" s="238" t="s">
        <v>2281</v>
      </c>
      <c r="AH5" s="239"/>
      <c r="AI5" s="238" t="s">
        <v>2281</v>
      </c>
      <c r="AJ5" s="239"/>
      <c r="AK5" s="238" t="s">
        <v>2281</v>
      </c>
      <c r="AL5" s="239"/>
      <c r="AM5" s="238" t="s">
        <v>2281</v>
      </c>
      <c r="AN5" s="239"/>
      <c r="AO5" s="238" t="s">
        <v>2281</v>
      </c>
      <c r="AP5" s="239"/>
      <c r="AQ5" s="238" t="s">
        <v>2281</v>
      </c>
      <c r="AR5" s="239"/>
      <c r="AS5" s="178"/>
      <c r="AT5" s="131" t="s">
        <v>1902</v>
      </c>
      <c r="AU5" s="71"/>
      <c r="AV5" s="72"/>
      <c r="AW5" s="178"/>
      <c r="AX5" s="178"/>
      <c r="AY5" s="178"/>
      <c r="AZ5" s="178"/>
      <c r="BA5" s="178"/>
      <c r="BB5" s="178"/>
      <c r="BC5" s="178"/>
      <c r="BD5" s="178"/>
    </row>
    <row r="6" ht="16.5" customHeight="1">
      <c r="A6" s="178"/>
      <c r="B6" s="284" t="s">
        <v>1881</v>
      </c>
      <c r="C6" s="72"/>
      <c r="D6" s="193"/>
      <c r="E6" s="178"/>
      <c r="F6" s="284" t="s">
        <v>1882</v>
      </c>
      <c r="G6" s="71"/>
      <c r="H6" s="72"/>
      <c r="I6" s="194" t="s">
        <v>1883</v>
      </c>
      <c r="J6" s="71"/>
      <c r="K6" s="72"/>
      <c r="L6" s="178"/>
      <c r="M6" s="284" t="s">
        <v>1884</v>
      </c>
      <c r="N6" s="71"/>
      <c r="O6" s="72"/>
      <c r="P6" s="182" t="str">
        <f>IF(T3&lt;0,"Adeudando",IF(X3&gt;0,"Saldo a liquidar",IF(AB3=0,"Sin movimientos",IF(X3=0,"Saldado",))))</f>
        <v>Saldo a liquidar</v>
      </c>
      <c r="Q6" s="71"/>
      <c r="R6" s="72"/>
      <c r="S6" s="178"/>
      <c r="T6" s="195" t="s">
        <v>1885</v>
      </c>
      <c r="U6" s="71"/>
      <c r="V6" s="72"/>
      <c r="W6" s="178"/>
      <c r="X6" s="196" t="s">
        <v>1886</v>
      </c>
      <c r="Y6" s="71"/>
      <c r="Z6" s="72"/>
      <c r="AA6" s="178"/>
      <c r="AB6" s="197">
        <v>0.0</v>
      </c>
      <c r="AC6" s="71"/>
      <c r="AD6" s="72"/>
      <c r="AE6" s="178"/>
      <c r="AF6" s="282">
        <v>0.5</v>
      </c>
      <c r="AG6" s="244"/>
      <c r="AH6" s="245"/>
      <c r="AI6" s="244"/>
      <c r="AJ6" s="245"/>
      <c r="AK6" s="244"/>
      <c r="AL6" s="245"/>
      <c r="AM6" s="244"/>
      <c r="AN6" s="245"/>
      <c r="AO6" s="244"/>
      <c r="AP6" s="245"/>
      <c r="AQ6" s="244"/>
      <c r="AR6" s="245"/>
      <c r="AS6" s="178"/>
      <c r="AT6" s="215"/>
      <c r="AU6" s="71"/>
      <c r="AV6" s="72"/>
      <c r="AW6" s="178"/>
      <c r="AX6" s="178"/>
      <c r="AY6" s="178"/>
      <c r="AZ6" s="178"/>
      <c r="BA6" s="178"/>
      <c r="BB6" s="178"/>
      <c r="BC6" s="178"/>
      <c r="BD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283">
        <v>0.5833333333333334</v>
      </c>
      <c r="AG7" s="238" t="s">
        <v>2281</v>
      </c>
      <c r="AH7" s="239"/>
      <c r="AI7" s="238" t="s">
        <v>2281</v>
      </c>
      <c r="AJ7" s="239"/>
      <c r="AK7" s="238" t="s">
        <v>2281</v>
      </c>
      <c r="AL7" s="239"/>
      <c r="AM7" s="238" t="s">
        <v>2281</v>
      </c>
      <c r="AN7" s="239"/>
      <c r="AO7" s="238" t="s">
        <v>2281</v>
      </c>
      <c r="AP7" s="239"/>
      <c r="AQ7" s="238" t="s">
        <v>2281</v>
      </c>
      <c r="AR7" s="239"/>
      <c r="AS7" s="178"/>
      <c r="AT7" s="131" t="s">
        <v>1903</v>
      </c>
      <c r="AU7" s="71"/>
      <c r="AV7" s="72"/>
      <c r="AW7" s="178"/>
      <c r="AX7" s="178"/>
      <c r="AY7" s="178"/>
      <c r="AZ7" s="178"/>
      <c r="BA7" s="178"/>
      <c r="BB7" s="178"/>
      <c r="BC7" s="178"/>
      <c r="BD7" s="178"/>
    </row>
    <row r="8">
      <c r="A8" s="178"/>
      <c r="B8" s="280" t="s">
        <v>1900</v>
      </c>
      <c r="C8" s="71"/>
      <c r="D8" s="71"/>
      <c r="E8" s="71"/>
      <c r="F8" s="71"/>
      <c r="G8" s="71"/>
      <c r="H8" s="71"/>
      <c r="I8" s="71"/>
      <c r="J8" s="71"/>
      <c r="K8" s="71"/>
      <c r="L8" s="71"/>
      <c r="M8" s="71"/>
      <c r="N8" s="71"/>
      <c r="O8" s="71"/>
      <c r="P8" s="71"/>
      <c r="Q8" s="71"/>
      <c r="R8" s="72"/>
      <c r="S8" s="178"/>
      <c r="T8" s="280" t="s">
        <v>1901</v>
      </c>
      <c r="U8" s="71"/>
      <c r="V8" s="71"/>
      <c r="W8" s="71"/>
      <c r="X8" s="71"/>
      <c r="Y8" s="71"/>
      <c r="Z8" s="71"/>
      <c r="AA8" s="71"/>
      <c r="AB8" s="71"/>
      <c r="AC8" s="71"/>
      <c r="AD8" s="72"/>
      <c r="AE8" s="178"/>
      <c r="AF8" s="282">
        <v>0.625</v>
      </c>
      <c r="AG8" s="244"/>
      <c r="AH8" s="245"/>
      <c r="AI8" s="244"/>
      <c r="AJ8" s="245"/>
      <c r="AK8" s="244"/>
      <c r="AL8" s="245"/>
      <c r="AM8" s="244"/>
      <c r="AN8" s="245"/>
      <c r="AO8" s="244"/>
      <c r="AP8" s="245"/>
      <c r="AQ8" s="244"/>
      <c r="AR8" s="245"/>
      <c r="AS8" s="178"/>
      <c r="AT8" s="215"/>
      <c r="AU8" s="71"/>
      <c r="AV8" s="72"/>
      <c r="AW8" s="178"/>
      <c r="AX8" s="178"/>
      <c r="AY8" s="178"/>
      <c r="AZ8" s="178"/>
      <c r="BA8" s="178"/>
      <c r="BB8" s="178"/>
      <c r="BC8" s="178"/>
      <c r="BD8" s="178"/>
    </row>
    <row r="9">
      <c r="A9" s="178"/>
      <c r="B9" s="131" t="s">
        <v>1902</v>
      </c>
      <c r="C9" s="71"/>
      <c r="D9" s="71"/>
      <c r="E9" s="131" t="s">
        <v>1903</v>
      </c>
      <c r="F9" s="71"/>
      <c r="G9" s="72"/>
      <c r="H9" s="131" t="s">
        <v>1904</v>
      </c>
      <c r="I9" s="72"/>
      <c r="J9" s="131" t="s">
        <v>1905</v>
      </c>
      <c r="K9" s="71"/>
      <c r="L9" s="72"/>
      <c r="M9" s="131" t="s">
        <v>1906</v>
      </c>
      <c r="N9" s="71"/>
      <c r="O9" s="72"/>
      <c r="P9" s="131" t="s">
        <v>1907</v>
      </c>
      <c r="Q9" s="71"/>
      <c r="R9" s="72"/>
      <c r="S9" s="178"/>
      <c r="T9" s="131" t="s">
        <v>1904</v>
      </c>
      <c r="U9" s="71"/>
      <c r="V9" s="72"/>
      <c r="W9" s="131" t="s">
        <v>1902</v>
      </c>
      <c r="X9" s="71"/>
      <c r="Y9" s="71"/>
      <c r="Z9" s="72"/>
      <c r="AA9" s="131" t="s">
        <v>1903</v>
      </c>
      <c r="AB9" s="71"/>
      <c r="AC9" s="71"/>
      <c r="AD9" s="72"/>
      <c r="AE9" s="178"/>
      <c r="AF9" s="283">
        <v>0.625</v>
      </c>
      <c r="AG9" s="238" t="s">
        <v>2281</v>
      </c>
      <c r="AH9" s="239"/>
      <c r="AI9" s="238" t="s">
        <v>2499</v>
      </c>
      <c r="AJ9" s="239"/>
      <c r="AK9" s="238" t="s">
        <v>2281</v>
      </c>
      <c r="AL9" s="239"/>
      <c r="AM9" s="238" t="s">
        <v>2499</v>
      </c>
      <c r="AN9" s="239"/>
      <c r="AO9" s="238" t="s">
        <v>2281</v>
      </c>
      <c r="AP9" s="239"/>
      <c r="AQ9" s="238" t="s">
        <v>2281</v>
      </c>
      <c r="AR9" s="239"/>
      <c r="AS9" s="178"/>
      <c r="AT9" s="131" t="s">
        <v>1907</v>
      </c>
      <c r="AU9" s="71"/>
      <c r="AV9" s="72"/>
      <c r="AW9" s="178"/>
      <c r="AX9" s="178"/>
      <c r="AY9" s="178"/>
      <c r="AZ9" s="178"/>
      <c r="BA9" s="178"/>
      <c r="BB9" s="178"/>
      <c r="BC9" s="178"/>
      <c r="BD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216"/>
      <c r="AB10" s="71"/>
      <c r="AC10" s="71"/>
      <c r="AD10" s="72"/>
      <c r="AE10" s="178"/>
      <c r="AF10" s="282">
        <v>0.6666666666666666</v>
      </c>
      <c r="AG10" s="244"/>
      <c r="AH10" s="245"/>
      <c r="AI10" s="244"/>
      <c r="AJ10" s="245"/>
      <c r="AK10" s="244"/>
      <c r="AL10" s="245"/>
      <c r="AM10" s="244"/>
      <c r="AN10" s="245"/>
      <c r="AO10" s="244"/>
      <c r="AP10" s="245"/>
      <c r="AQ10" s="244"/>
      <c r="AR10" s="245"/>
      <c r="AS10" s="178"/>
      <c r="AT10" s="145"/>
      <c r="AU10" s="71"/>
      <c r="AV10" s="72"/>
      <c r="AW10" s="178"/>
      <c r="AX10" s="178"/>
      <c r="AY10" s="178"/>
      <c r="AZ10" s="178"/>
      <c r="BA10" s="178"/>
      <c r="BB10" s="178"/>
      <c r="BC10" s="178"/>
      <c r="BD10" s="178"/>
    </row>
    <row r="11">
      <c r="A11" s="178"/>
      <c r="B11" s="131" t="s">
        <v>1908</v>
      </c>
      <c r="C11" s="71"/>
      <c r="D11" s="71"/>
      <c r="E11" s="131" t="s">
        <v>1909</v>
      </c>
      <c r="F11" s="71"/>
      <c r="G11" s="71"/>
      <c r="H11" s="131" t="s">
        <v>1910</v>
      </c>
      <c r="I11" s="71"/>
      <c r="J11" s="71"/>
      <c r="K11" s="131" t="s">
        <v>1917</v>
      </c>
      <c r="L11" s="71"/>
      <c r="M11" s="71"/>
      <c r="N11" s="71"/>
      <c r="O11" s="72"/>
      <c r="P11" s="131" t="s">
        <v>2290</v>
      </c>
      <c r="Q11" s="71"/>
      <c r="R11" s="72"/>
      <c r="S11" s="178"/>
      <c r="T11" s="131" t="s">
        <v>1906</v>
      </c>
      <c r="U11" s="71"/>
      <c r="V11" s="72"/>
      <c r="W11" s="131" t="s">
        <v>2291</v>
      </c>
      <c r="X11" s="71"/>
      <c r="Y11" s="71"/>
      <c r="Z11" s="72"/>
      <c r="AA11" s="131" t="s">
        <v>1913</v>
      </c>
      <c r="AB11" s="71"/>
      <c r="AC11" s="71"/>
      <c r="AD11" s="72"/>
      <c r="AE11" s="178"/>
      <c r="AF11" s="283">
        <v>0.6666666666666666</v>
      </c>
      <c r="AG11" s="238" t="s">
        <v>2281</v>
      </c>
      <c r="AH11" s="239"/>
      <c r="AI11" s="238" t="s">
        <v>2281</v>
      </c>
      <c r="AJ11" s="239"/>
      <c r="AK11" s="238" t="s">
        <v>2281</v>
      </c>
      <c r="AL11" s="239"/>
      <c r="AM11" s="238" t="s">
        <v>2500</v>
      </c>
      <c r="AN11" s="239"/>
      <c r="AO11" s="238" t="s">
        <v>2281</v>
      </c>
      <c r="AP11" s="239"/>
      <c r="AQ11" s="238" t="s">
        <v>2281</v>
      </c>
      <c r="AR11" s="239"/>
      <c r="AS11" s="178"/>
      <c r="AT11" s="131" t="s">
        <v>2293</v>
      </c>
      <c r="AU11" s="71"/>
      <c r="AV11" s="72"/>
      <c r="AW11" s="178"/>
      <c r="AX11" s="178"/>
      <c r="AY11" s="178"/>
      <c r="AZ11" s="178"/>
      <c r="BA11" s="178"/>
      <c r="BB11" s="178"/>
      <c r="BC11" s="178"/>
      <c r="BD11" s="178"/>
    </row>
    <row r="12">
      <c r="A12" s="178"/>
      <c r="B12" s="146">
        <f>IF(M10="",0,VLOOKUP(M10,C18:R30,15,FALSE))</f>
        <v>0</v>
      </c>
      <c r="C12" s="71"/>
      <c r="D12" s="72"/>
      <c r="E12" s="218"/>
      <c r="F12" s="71"/>
      <c r="G12" s="72"/>
      <c r="H12" s="146"/>
      <c r="I12" s="71"/>
      <c r="J12" s="72"/>
      <c r="K12" s="146" t="str">
        <f>IF(M10="","",VLOOKUP(M10,C18:I30,5,FALSE))</f>
        <v/>
      </c>
      <c r="L12" s="71"/>
      <c r="M12" s="71"/>
      <c r="N12" s="71"/>
      <c r="O12" s="72"/>
      <c r="P12" s="145"/>
      <c r="Q12" s="71"/>
      <c r="R12" s="72"/>
      <c r="S12" s="178"/>
      <c r="T12" s="219"/>
      <c r="U12" s="71"/>
      <c r="V12" s="72"/>
      <c r="W12" s="219"/>
      <c r="X12" s="71"/>
      <c r="Y12" s="71"/>
      <c r="Z12" s="72"/>
      <c r="AA12" s="220"/>
      <c r="AB12" s="71"/>
      <c r="AC12" s="71"/>
      <c r="AD12" s="72"/>
      <c r="AE12" s="178"/>
      <c r="AF12" s="282">
        <v>0.7083333333333334</v>
      </c>
      <c r="AG12" s="244"/>
      <c r="AH12" s="245"/>
      <c r="AI12" s="244"/>
      <c r="AJ12" s="245"/>
      <c r="AK12" s="244"/>
      <c r="AL12" s="245"/>
      <c r="AM12" s="244"/>
      <c r="AN12" s="245"/>
      <c r="AO12" s="244"/>
      <c r="AP12" s="245"/>
      <c r="AQ12" s="244"/>
      <c r="AR12" s="245"/>
      <c r="AS12" s="178"/>
      <c r="AT12" s="145"/>
      <c r="AU12" s="71"/>
      <c r="AV12" s="72"/>
      <c r="AW12" s="178"/>
      <c r="AX12" s="178"/>
      <c r="AY12" s="178"/>
      <c r="AZ12" s="178"/>
      <c r="BA12" s="178"/>
      <c r="BB12" s="178"/>
      <c r="BC12" s="178"/>
      <c r="BD12" s="178"/>
    </row>
    <row r="13">
      <c r="A13" s="178"/>
      <c r="B13" s="131" t="s">
        <v>1914</v>
      </c>
      <c r="C13" s="71"/>
      <c r="D13" s="71"/>
      <c r="E13" s="71"/>
      <c r="F13" s="71"/>
      <c r="G13" s="71"/>
      <c r="H13" s="71"/>
      <c r="I13" s="71"/>
      <c r="J13" s="71"/>
      <c r="K13" s="71"/>
      <c r="L13" s="71"/>
      <c r="M13" s="71"/>
      <c r="N13" s="71"/>
      <c r="O13" s="71"/>
      <c r="P13" s="71"/>
      <c r="Q13" s="71"/>
      <c r="R13" s="72"/>
      <c r="S13" s="178"/>
      <c r="T13" s="131" t="s">
        <v>66</v>
      </c>
      <c r="U13" s="71"/>
      <c r="V13" s="72"/>
      <c r="W13" s="131" t="s">
        <v>55</v>
      </c>
      <c r="X13" s="71"/>
      <c r="Y13" s="71"/>
      <c r="Z13" s="72"/>
      <c r="AA13" s="131" t="s">
        <v>2295</v>
      </c>
      <c r="AB13" s="71"/>
      <c r="AC13" s="71"/>
      <c r="AD13" s="72"/>
      <c r="AE13" s="178"/>
      <c r="AF13" s="283">
        <v>0.7083333333333334</v>
      </c>
      <c r="AG13" s="238" t="s">
        <v>2281</v>
      </c>
      <c r="AH13" s="239"/>
      <c r="AI13" s="238" t="s">
        <v>2499</v>
      </c>
      <c r="AJ13" s="239"/>
      <c r="AK13" s="238" t="s">
        <v>2281</v>
      </c>
      <c r="AL13" s="239"/>
      <c r="AM13" s="238" t="s">
        <v>2499</v>
      </c>
      <c r="AN13" s="239"/>
      <c r="AO13" s="238" t="s">
        <v>2281</v>
      </c>
      <c r="AP13" s="239"/>
      <c r="AQ13" s="238" t="s">
        <v>2281</v>
      </c>
      <c r="AR13" s="239"/>
      <c r="AS13" s="178"/>
      <c r="AT13" s="131" t="s">
        <v>2297</v>
      </c>
      <c r="AU13" s="71"/>
      <c r="AV13" s="72"/>
      <c r="AW13" s="178"/>
      <c r="AX13" s="178"/>
      <c r="AY13" s="178"/>
      <c r="AZ13" s="178"/>
      <c r="BA13" s="178"/>
      <c r="BB13" s="178"/>
      <c r="BC13" s="178"/>
      <c r="BD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264">
        <v>0.0</v>
      </c>
      <c r="AB14" s="71"/>
      <c r="AC14" s="71"/>
      <c r="AD14" s="72"/>
      <c r="AE14" s="178"/>
      <c r="AF14" s="282">
        <v>0.75</v>
      </c>
      <c r="AG14" s="244"/>
      <c r="AH14" s="245"/>
      <c r="AI14" s="244"/>
      <c r="AJ14" s="245"/>
      <c r="AK14" s="244"/>
      <c r="AL14" s="245"/>
      <c r="AM14" s="244"/>
      <c r="AN14" s="245"/>
      <c r="AO14" s="244"/>
      <c r="AP14" s="245"/>
      <c r="AQ14" s="244"/>
      <c r="AR14" s="245"/>
      <c r="AS14" s="178"/>
      <c r="AT14" s="145"/>
      <c r="AU14" s="71"/>
      <c r="AV14" s="72"/>
      <c r="AW14" s="178"/>
      <c r="AX14" s="178"/>
      <c r="AY14" s="178"/>
      <c r="AZ14" s="178"/>
      <c r="BA14" s="178"/>
      <c r="BB14" s="178"/>
      <c r="BC14" s="178"/>
      <c r="BD14" s="178"/>
    </row>
    <row r="15">
      <c r="A15" s="178"/>
      <c r="B15" s="178"/>
      <c r="C15" s="178"/>
      <c r="D15" s="178"/>
      <c r="E15" s="178"/>
      <c r="F15" s="223"/>
      <c r="G15" s="178"/>
      <c r="N15" s="178"/>
      <c r="O15" s="178"/>
      <c r="P15" s="178"/>
      <c r="Q15" s="178"/>
      <c r="R15" s="178"/>
      <c r="S15" s="178"/>
      <c r="T15" s="178"/>
      <c r="AA15" s="178"/>
      <c r="AB15" s="178"/>
      <c r="AC15" s="178"/>
      <c r="AD15" s="178"/>
      <c r="AE15" s="178"/>
      <c r="AF15" s="283">
        <v>0.75</v>
      </c>
      <c r="AG15" s="238" t="s">
        <v>2281</v>
      </c>
      <c r="AH15" s="239"/>
      <c r="AI15" s="238" t="s">
        <v>2281</v>
      </c>
      <c r="AJ15" s="239"/>
      <c r="AK15" s="238" t="s">
        <v>2281</v>
      </c>
      <c r="AL15" s="239"/>
      <c r="AM15" s="238" t="s">
        <v>2281</v>
      </c>
      <c r="AN15" s="239"/>
      <c r="AO15" s="238" t="s">
        <v>2281</v>
      </c>
      <c r="AP15" s="239"/>
      <c r="AQ15" s="238" t="s">
        <v>2281</v>
      </c>
      <c r="AR15" s="239"/>
      <c r="AS15" s="178"/>
      <c r="AT15" s="131" t="s">
        <v>2300</v>
      </c>
      <c r="AU15" s="71"/>
      <c r="AV15" s="72"/>
      <c r="AW15" s="178"/>
      <c r="AX15" s="178"/>
      <c r="AY15" s="178"/>
      <c r="AZ15" s="178"/>
      <c r="BA15" s="178"/>
      <c r="BB15" s="178"/>
      <c r="BC15" s="178"/>
      <c r="BD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282">
        <v>0.7916666666666666</v>
      </c>
      <c r="AG16" s="244"/>
      <c r="AH16" s="245"/>
      <c r="AI16" s="244"/>
      <c r="AJ16" s="245"/>
      <c r="AK16" s="244"/>
      <c r="AL16" s="245"/>
      <c r="AM16" s="244"/>
      <c r="AN16" s="245"/>
      <c r="AO16" s="244"/>
      <c r="AP16" s="245"/>
      <c r="AQ16" s="244"/>
      <c r="AR16" s="245"/>
      <c r="AS16" s="178"/>
      <c r="AT16" s="146">
        <f>IF(AND(AT14="BASE",AT10="Reducido"),65000,IF(AND(AT14="BASE",AT10="Completo"),150000,IF(AND(AT14="CATERING",AT10="Reducido"),(65000+AT18),IF(AND(AT14="CATERING",AT10="Completo"),(150000+AT18),IF(AND(AT14="INFANTIL",AT10="Reducido"),220000,IF(AND(AT14="INFANTIL",AT10="Completo"),450000,0))))))</f>
        <v>0</v>
      </c>
      <c r="AU16" s="71"/>
      <c r="AV16" s="72"/>
      <c r="AW16" s="178"/>
      <c r="AX16" s="178"/>
      <c r="AY16" s="178"/>
      <c r="AZ16" s="178"/>
      <c r="BA16" s="178"/>
      <c r="BB16" s="178"/>
      <c r="BC16" s="178"/>
      <c r="BD16" s="178"/>
    </row>
    <row r="17">
      <c r="A17" s="178"/>
      <c r="B17" s="285" t="s">
        <v>2301</v>
      </c>
      <c r="C17" s="286" t="s">
        <v>2302</v>
      </c>
      <c r="D17" s="71"/>
      <c r="E17" s="71"/>
      <c r="F17" s="72"/>
      <c r="G17" s="286" t="s">
        <v>1917</v>
      </c>
      <c r="H17" s="71"/>
      <c r="I17" s="72"/>
      <c r="J17" s="286" t="s">
        <v>1904</v>
      </c>
      <c r="K17" s="72"/>
      <c r="L17" s="286" t="s">
        <v>2501</v>
      </c>
      <c r="M17" s="72"/>
      <c r="N17" s="286" t="s">
        <v>2304</v>
      </c>
      <c r="O17" s="72"/>
      <c r="P17" s="285" t="s">
        <v>2305</v>
      </c>
      <c r="Q17" s="286" t="s">
        <v>2306</v>
      </c>
      <c r="R17" s="72"/>
      <c r="S17" s="286" t="s">
        <v>2307</v>
      </c>
      <c r="T17" s="72"/>
      <c r="U17" s="286" t="s">
        <v>2308</v>
      </c>
      <c r="V17" s="72"/>
      <c r="W17" s="178"/>
      <c r="X17" s="178"/>
      <c r="Y17" s="178"/>
      <c r="Z17" s="178"/>
      <c r="AA17" s="178"/>
      <c r="AB17" s="178"/>
      <c r="AC17" s="178"/>
      <c r="AD17" s="178"/>
      <c r="AE17" s="178"/>
      <c r="AF17" s="283">
        <v>0.7916666666666666</v>
      </c>
      <c r="AG17" s="238" t="s">
        <v>2281</v>
      </c>
      <c r="AH17" s="239"/>
      <c r="AI17" s="238" t="s">
        <v>2281</v>
      </c>
      <c r="AJ17" s="239"/>
      <c r="AK17" s="238" t="s">
        <v>2281</v>
      </c>
      <c r="AL17" s="239"/>
      <c r="AM17" s="238" t="s">
        <v>2281</v>
      </c>
      <c r="AN17" s="239"/>
      <c r="AO17" s="238" t="s">
        <v>2281</v>
      </c>
      <c r="AP17" s="239"/>
      <c r="AQ17" s="238" t="s">
        <v>2281</v>
      </c>
      <c r="AR17" s="239"/>
      <c r="AS17" s="178"/>
      <c r="AT17" s="131" t="s">
        <v>2310</v>
      </c>
      <c r="AU17" s="71"/>
      <c r="AV17" s="72"/>
      <c r="AW17" s="178"/>
      <c r="AX17" s="178"/>
      <c r="AY17" s="178"/>
      <c r="AZ17" s="178"/>
      <c r="BA17" s="178"/>
      <c r="BB17" s="178"/>
      <c r="BC17" s="178"/>
      <c r="BD17" s="178"/>
    </row>
    <row r="18">
      <c r="A18" s="178"/>
      <c r="B18" s="267" t="s">
        <v>2311</v>
      </c>
      <c r="C18" s="268" t="s">
        <v>2499</v>
      </c>
      <c r="D18" s="71"/>
      <c r="E18" s="71"/>
      <c r="F18" s="72"/>
      <c r="G18" s="268" t="str">
        <f>VLOOKUP(C18,System!$B$17:$H$40,3,FALSE)</f>
        <v>Vanesa Rodriguez</v>
      </c>
      <c r="H18" s="71"/>
      <c r="I18" s="72"/>
      <c r="J18" s="269" t="s">
        <v>140</v>
      </c>
      <c r="K18" s="72"/>
      <c r="L18" s="287">
        <v>0.4</v>
      </c>
      <c r="M18" s="72"/>
      <c r="N18" s="270">
        <f t="array" ref="N18">LET(
  mesTxt,LOWER(TRIM(INDEX($U18:$V18,1,1))),
  meses,{"enero";"febrero";"marzo";"abril";"mayo";"junio";"julio";"agosto";"septiembre";"octubre";"noviembre";"diciembre"},
  mesNum,IFERROR(MATCH(mesTxt,meses,0),0),
  anio,YEAR(DASHBOARD!$AY$2),
  inicio,DATE(anio,mesNum,1),
  fin,EOMONTH(inicio,0),
  disciplina,LOWER(TRIM(INDEX($C18:$D18,1,1))),
  instructor,LOWER(TRIM(INDEX($G18:$I18,1,1))),
  porcentaje,N(INDEX($L18:$M18,1,1)),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110000</v>
      </c>
      <c r="O18" s="72"/>
      <c r="P18" s="267">
        <f t="shared" ref="P18:P30" si="1">COUNTIFS($AV$34:$AV$825,"&lt;&gt;Abandonado",$AP$34:$AP$825,C18)</f>
        <v>17</v>
      </c>
      <c r="Q18" s="270">
        <v>25000.0</v>
      </c>
      <c r="R18" s="72"/>
      <c r="S18" s="270">
        <f t="array" ref="S18">LET(
  mesTxt,LOWER(TRIM(INDEX($U18:$V18,1,1))),
  meses,{"enero";"febrero";"marzo";"abril";"mayo";"junio";"julio";"agosto";"septiembre";"octubre";"noviembre";"diciembre"},
  mesNum,IFERROR(MATCH(mesTxt,meses,0),0),
  anio,YEAR(DASHBOARD!$AY$2),
  inicio,DATE(anio,mesNum,1),
  fin,EOMONTH(inicio,0),
  disciplina,LOWER(TRIM(INDEX($C18:$D18,1,1))),
  instructor,LOWER(TRIM(INDEX($G18:$I18,1,1))),
  paga,N(INDEX($N18:$O18,1,1)),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30000</v>
      </c>
      <c r="T18" s="72"/>
      <c r="U18" s="271" t="s">
        <v>44</v>
      </c>
      <c r="V18" s="72"/>
      <c r="W18" s="178"/>
      <c r="X18" s="279" t="s">
        <v>2313</v>
      </c>
      <c r="Y18" s="71"/>
      <c r="Z18" s="72"/>
      <c r="AA18" s="178"/>
      <c r="AB18" s="279" t="s">
        <v>2502</v>
      </c>
      <c r="AC18" s="71"/>
      <c r="AD18" s="72"/>
      <c r="AE18" s="178"/>
      <c r="AF18" s="282">
        <v>0.8333333333333334</v>
      </c>
      <c r="AG18" s="244"/>
      <c r="AH18" s="245"/>
      <c r="AI18" s="244"/>
      <c r="AJ18" s="245"/>
      <c r="AK18" s="244"/>
      <c r="AL18" s="245"/>
      <c r="AM18" s="244"/>
      <c r="AN18" s="245"/>
      <c r="AO18" s="244"/>
      <c r="AP18" s="245"/>
      <c r="AQ18" s="244"/>
      <c r="AR18" s="245"/>
      <c r="AS18" s="178"/>
      <c r="AT18" s="146">
        <v>0.0</v>
      </c>
      <c r="AU18" s="71"/>
      <c r="AV18" s="72"/>
      <c r="AW18" s="178"/>
      <c r="AX18" s="178"/>
      <c r="AY18" s="178"/>
      <c r="AZ18" s="178"/>
      <c r="BA18" s="178"/>
      <c r="BB18" s="178"/>
      <c r="BC18" s="178"/>
      <c r="BD18" s="178"/>
    </row>
    <row r="19">
      <c r="A19" s="178"/>
      <c r="B19" s="267" t="s">
        <v>2319</v>
      </c>
      <c r="C19" s="268" t="s">
        <v>2500</v>
      </c>
      <c r="D19" s="71"/>
      <c r="E19" s="71"/>
      <c r="F19" s="72"/>
      <c r="G19" s="268" t="str">
        <f>VLOOKUP(C19,System!$B$17:$H$40,3,FALSE)</f>
        <v>Camila Alarcon</v>
      </c>
      <c r="H19" s="71"/>
      <c r="I19" s="72"/>
      <c r="J19" s="269"/>
      <c r="K19" s="72"/>
      <c r="L19" s="287">
        <v>0.0</v>
      </c>
      <c r="M19" s="72"/>
      <c r="N19" s="270">
        <f t="array" ref="N19">LET(
  mesTxt,LOWER(TRIM(INDEX($U19:$V19,1,1))),
  meses,{"enero";"febrero";"marzo";"abril";"mayo";"junio";"julio";"agosto";"septiembre";"octubre";"noviembre";"diciembre"},
  mesNum,IFERROR(MATCH(mesTxt,meses,0),0),
  anio,YEAR(DASHBOARD!$AY$2),
  inicio,DATE(anio,mesNum,1),
  fin,EOMONTH(inicio,0),
  disciplina,LOWER(TRIM(INDEX($C19:$D19,1,1))),
  instructor,LOWER(TRIM(INDEX($G19:$I19,1,1))),
  porcentaje,N(INDEX($L19:$M19,1,1)),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19" s="72"/>
      <c r="P19" s="267">
        <f t="shared" si="1"/>
        <v>0</v>
      </c>
      <c r="Q19" s="270">
        <v>30000.0</v>
      </c>
      <c r="R19" s="72"/>
      <c r="S19" s="270">
        <f t="array" ref="S19">LET(
  mesTxt,LOWER(TRIM(INDEX($U19:$V19,1,1))),
  meses,{"enero";"febrero";"marzo";"abril";"mayo";"junio";"julio";"agosto";"septiembre";"octubre";"noviembre";"diciembre"},
  mesNum,IFERROR(MATCH(mesTxt,meses,0),0),
  anio,YEAR(DASHBOARD!$AY$2),
  inicio,DATE(anio,mesNum,1),
  fin,EOMONTH(inicio,0),
  disciplina,LOWER(TRIM(INDEX($C19:$D19,1,1))),
  instructor,LOWER(TRIM(INDEX($G19:$I19,1,1))),
  paga,N(INDEX($N19:$O19,1,1)),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19" s="72"/>
      <c r="U19" s="271" t="s">
        <v>44</v>
      </c>
      <c r="V19" s="72"/>
      <c r="W19" s="178"/>
      <c r="X19" s="189">
        <f>SUM(N18:O30)</f>
        <v>124000</v>
      </c>
      <c r="Y19" s="134"/>
      <c r="Z19" s="101"/>
      <c r="AA19" s="178"/>
      <c r="AB19" s="189">
        <f>SUMIF(B18:B30,"EC",S18:T30)</f>
        <v>30000</v>
      </c>
      <c r="AC19" s="134"/>
      <c r="AD19" s="101"/>
      <c r="AE19" s="178"/>
      <c r="AF19" s="283">
        <v>0.8333333333333334</v>
      </c>
      <c r="AG19" s="238" t="s">
        <v>2281</v>
      </c>
      <c r="AH19" s="239"/>
      <c r="AI19" s="238" t="s">
        <v>2503</v>
      </c>
      <c r="AJ19" s="239"/>
      <c r="AK19" s="238" t="s">
        <v>2281</v>
      </c>
      <c r="AL19" s="239"/>
      <c r="AM19" s="238" t="s">
        <v>2503</v>
      </c>
      <c r="AN19" s="239"/>
      <c r="AO19" s="238" t="s">
        <v>2281</v>
      </c>
      <c r="AP19" s="239"/>
      <c r="AQ19" s="238" t="s">
        <v>2281</v>
      </c>
      <c r="AR19" s="239"/>
      <c r="AS19" s="178"/>
      <c r="AT19" s="178"/>
      <c r="AU19" s="178"/>
      <c r="AV19" s="178"/>
      <c r="AW19" s="178"/>
      <c r="AX19" s="178"/>
      <c r="AY19" s="178"/>
      <c r="AZ19" s="178"/>
      <c r="BA19" s="178"/>
      <c r="BB19" s="178"/>
      <c r="BC19" s="178"/>
      <c r="BD19" s="178"/>
    </row>
    <row r="20">
      <c r="A20" s="178"/>
      <c r="B20" s="267" t="s">
        <v>2311</v>
      </c>
      <c r="C20" s="268" t="s">
        <v>2504</v>
      </c>
      <c r="D20" s="71"/>
      <c r="E20" s="71"/>
      <c r="F20" s="72"/>
      <c r="G20" s="268" t="str">
        <f>VLOOKUP(C20,System!$B$17:$H$40,3,FALSE)</f>
        <v>Exequiel Florentin</v>
      </c>
      <c r="H20" s="71"/>
      <c r="I20" s="72"/>
      <c r="J20" s="268"/>
      <c r="K20" s="72"/>
      <c r="L20" s="287">
        <v>0.4</v>
      </c>
      <c r="M20" s="72"/>
      <c r="N20" s="270">
        <f t="array" ref="N20">LET(
  mesTxt,LOWER(TRIM(INDEX($U20:$V20,1,1))),
  meses,{"enero";"febrero";"marzo";"abril";"mayo";"junio";"julio";"agosto";"septiembre";"octubre";"noviembre";"diciembre"},
  mesNum,IFERROR(MATCH(mesTxt,meses,0),0),
  anio,YEAR(DASHBOARD!$AY$2),
  inicio,DATE(anio,mesNum,1),
  fin,EOMONTH(inicio,0),
  disciplina,LOWER(TRIM(INDEX($C20:$D20,1,1))),
  instructor,LOWER(TRIM(INDEX($G20:$I20,1,1))),
  porcentaje,N(INDEX($L20:$M20,1,1)),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20" s="72"/>
      <c r="P20" s="267">
        <f t="shared" si="1"/>
        <v>0</v>
      </c>
      <c r="Q20" s="270">
        <v>20000.0</v>
      </c>
      <c r="R20" s="72"/>
      <c r="S20" s="270">
        <f t="array" ref="S20">LET(
  mesTxt,LOWER(TRIM(INDEX($U20:$V20,1,1))),
  meses,{"enero";"febrero";"marzo";"abril";"mayo";"junio";"julio";"agosto";"septiembre";"octubre";"noviembre";"diciembre"},
  mesNum,IFERROR(MATCH(mesTxt,meses,0),0),
  anio,YEAR(DASHBOARD!$AY$2),
  inicio,DATE(anio,mesNum,1),
  fin,EOMONTH(inicio,0),
  disciplina,LOWER(TRIM(INDEX($C20:$D20,1,1))),
  instructor,LOWER(TRIM(INDEX($G20:$I20,1,1))),
  paga,N(INDEX($N20:$O20,1,1)),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0" s="72"/>
      <c r="U20" s="271" t="s">
        <v>44</v>
      </c>
      <c r="V20" s="72"/>
      <c r="W20" s="178"/>
      <c r="X20" s="148"/>
      <c r="Y20" s="149"/>
      <c r="Z20" s="150"/>
      <c r="AA20" s="178"/>
      <c r="AB20" s="148"/>
      <c r="AC20" s="149"/>
      <c r="AD20" s="150"/>
      <c r="AE20" s="178"/>
      <c r="AF20" s="282">
        <v>0.8958333333333334</v>
      </c>
      <c r="AG20" s="244"/>
      <c r="AH20" s="245"/>
      <c r="AI20" s="244"/>
      <c r="AJ20" s="245"/>
      <c r="AK20" s="244"/>
      <c r="AL20" s="245"/>
      <c r="AM20" s="244"/>
      <c r="AN20" s="245"/>
      <c r="AO20" s="244"/>
      <c r="AP20" s="245"/>
      <c r="AQ20" s="244"/>
      <c r="AR20" s="245"/>
      <c r="AS20" s="178"/>
      <c r="AT20" s="178"/>
      <c r="AU20" s="178"/>
      <c r="AV20" s="178"/>
      <c r="AW20" s="178"/>
      <c r="AX20" s="178"/>
      <c r="AY20" s="178"/>
      <c r="AZ20" s="178"/>
      <c r="BA20" s="178"/>
      <c r="BB20" s="178"/>
      <c r="BC20" s="178"/>
      <c r="BD20" s="178"/>
    </row>
    <row r="21">
      <c r="A21" s="178"/>
      <c r="B21" s="267" t="s">
        <v>2319</v>
      </c>
      <c r="C21" s="268" t="s">
        <v>2505</v>
      </c>
      <c r="D21" s="71"/>
      <c r="E21" s="71"/>
      <c r="F21" s="72"/>
      <c r="G21" s="268" t="str">
        <f>VLOOKUP(C21,System!$B$17:$H$40,3,FALSE)</f>
        <v>Leonardo Baigorria</v>
      </c>
      <c r="H21" s="71"/>
      <c r="I21" s="72"/>
      <c r="J21" s="268"/>
      <c r="K21" s="72"/>
      <c r="L21" s="287">
        <v>0.3</v>
      </c>
      <c r="M21" s="72"/>
      <c r="N21" s="270">
        <f t="array" ref="N21">LET(
  mesTxt,LOWER(TRIM(INDEX($U21:$V21,1,1))),
  meses,{"enero";"febrero";"marzo";"abril";"mayo";"junio";"julio";"agosto";"septiembre";"octubre";"noviembre";"diciembre"},
  mesNum,IFERROR(MATCH(mesTxt,meses,0),0),
  anio,YEAR(DASHBOARD!$AY$2),
  inicio,DATE(anio,mesNum,1),
  fin,EOMONTH(inicio,0),
  disciplina,LOWER(TRIM(INDEX($C21:$D21,1,1))),
  instructor,LOWER(TRIM(INDEX($G21:$I21,1,1))),
  porcentaje,N(INDEX($L21:$M21,1,1)),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0</v>
      </c>
      <c r="O21" s="72"/>
      <c r="P21" s="267">
        <f t="shared" si="1"/>
        <v>0</v>
      </c>
      <c r="Q21" s="270">
        <v>15000.0</v>
      </c>
      <c r="R21" s="72"/>
      <c r="S21" s="270">
        <f t="array" ref="S21">LET(
  mesTxt,LOWER(TRIM(INDEX($U21:$V21,1,1))),
  meses,{"enero";"febrero";"marzo";"abril";"mayo";"junio";"julio";"agosto";"septiembre";"octubre";"noviembre";"diciembre"},
  mesNum,IFERROR(MATCH(mesTxt,meses,0),0),
  anio,YEAR(DASHBOARD!$AY$2),
  inicio,DATE(anio,mesNum,1),
  fin,EOMONTH(inicio,0),
  disciplina,LOWER(TRIM(INDEX($C21:$D21,1,1))),
  instructor,LOWER(TRIM(INDEX($G21:$I21,1,1))),
  paga,N(INDEX($N21:$O21,1,1)),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1" s="72"/>
      <c r="U21" s="271" t="s">
        <v>44</v>
      </c>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178"/>
      <c r="AZ21" s="178"/>
      <c r="BA21" s="178"/>
      <c r="BB21" s="178"/>
      <c r="BC21" s="178"/>
      <c r="BD21" s="178"/>
    </row>
    <row r="22">
      <c r="A22" s="178"/>
      <c r="B22" s="267" t="s">
        <v>2311</v>
      </c>
      <c r="C22" s="268" t="s">
        <v>2503</v>
      </c>
      <c r="D22" s="71"/>
      <c r="E22" s="71"/>
      <c r="F22" s="72"/>
      <c r="G22" s="268" t="str">
        <f>VLOOKUP(C22,System!$B$17:$H$40,3,FALSE)</f>
        <v>Vanesa Rodriguez</v>
      </c>
      <c r="H22" s="71"/>
      <c r="I22" s="72"/>
      <c r="J22" s="268" t="s">
        <v>140</v>
      </c>
      <c r="K22" s="72"/>
      <c r="L22" s="287">
        <v>0.4</v>
      </c>
      <c r="M22" s="72"/>
      <c r="N22" s="270">
        <f t="array" ref="N22">LET(
  mesTxt,LOWER(TRIM(INDEX($U22:$V22,1,1))),
  meses,{"enero";"febrero";"marzo";"abril";"mayo";"junio";"julio";"agosto";"septiembre";"octubre";"noviembre";"diciembre"},
  mesNum,IFERROR(MATCH(mesTxt,meses,0),0),
  anio,YEAR(DASHBOARD!$AY$2),
  inicio,DATE(anio,mesNum,1),
  fin,EOMONTH(inicio,0),
  disciplina,LOWER(TRIM(INDEX($C22:$D22,1,1))),
  instructor,LOWER(TRIM(INDEX($G22:$I22,1,1))),
  porcentaje,N(INDEX($L22:$M22,1,1)),
  fechas,$C$34:$C$820,
  tipos,UPPER(TRIM($E$34:$E$820)),
  categorias,UPPER(TRIM($G$34:$G$820)),
  conceptos,LOWER(TRIM($I$34:$I$820)),
  montos,$P$34:$P$820,
  estados,UPPER(TRIM($Y$34:$Y$820)),
  ingresos,IF(
    mesNum=0,
    0,
    SUMPRODUCT(
      --(fechas&gt;=inicio),
      --(fechas&lt;=fin),
      --(tipos="INGRESOS"),
      --(estados="COMPLETADO"),
      --ISNUMBER(MATCH(categorias,{"CUOTA";"INSCRIPCIÓN";"INSCRIPCION";"CLASES"},0)),
      --IFERROR(ISNUMBER(SEARCH(disciplina,conceptos)),FALSE),
      --IFERROR(ISNUMBER(SEARCH(instructor,conceptos)),FALSE),
      montos
    )
  ),
  IF(mesNum=0,"",ingresos*porcentaje)
)</f>
        <v>14000</v>
      </c>
      <c r="O22" s="72"/>
      <c r="P22" s="267">
        <f t="shared" si="1"/>
        <v>3</v>
      </c>
      <c r="Q22" s="270">
        <v>35000.0</v>
      </c>
      <c r="R22" s="72"/>
      <c r="S22" s="270">
        <f t="array" ref="S22">LET(
  mesTxt,LOWER(TRIM(INDEX($U22:$V22,1,1))),
  meses,{"enero";"febrero";"marzo";"abril";"mayo";"junio";"julio";"agosto";"septiembre";"octubre";"noviembre";"diciembre"},
  mesNum,IFERROR(MATCH(mesTxt,meses,0),0),
  anio,YEAR(DASHBOARD!$AY$2),
  inicio,DATE(anio,mesNum,1),
  fin,EOMONTH(inicio,0),
  disciplina,LOWER(TRIM(INDEX($C22:$D22,1,1))),
  instructor,LOWER(TRIM(INDEX($G22:$I22,1,1))),
  paga,N(INDEX($N22:$O22,1,1)),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0</v>
      </c>
      <c r="T22" s="72"/>
      <c r="U22" s="271" t="s">
        <v>44</v>
      </c>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c r="BC22" s="178"/>
      <c r="BD22" s="178"/>
    </row>
    <row r="23">
      <c r="A23" s="178"/>
      <c r="B23" s="267"/>
      <c r="C23" s="268" t="s">
        <v>2281</v>
      </c>
      <c r="D23" s="71"/>
      <c r="E23" s="71"/>
      <c r="F23" s="72"/>
      <c r="G23" s="268" t="str">
        <f>VLOOKUP(C23,System!$B$17:$H$40,3,FALSE)</f>
        <v/>
      </c>
      <c r="H23" s="71"/>
      <c r="I23" s="72"/>
      <c r="J23" s="268"/>
      <c r="K23" s="72"/>
      <c r="L23" s="287"/>
      <c r="M23" s="72"/>
      <c r="N23" s="270"/>
      <c r="O23" s="72"/>
      <c r="P23" s="267">
        <f t="shared" si="1"/>
        <v>0</v>
      </c>
      <c r="Q23" s="270"/>
      <c r="R23" s="72"/>
      <c r="S23" s="270" t="str">
        <f t="array" ref="S23">LET(
  mesTxt,LOWER(TRIM(INDEX($U23:$V23,1,1))),
  meses,{"enero";"febrero";"marzo";"abril";"mayo";"junio";"julio";"agosto";"septiembre";"octubre";"noviembre";"diciembre"},
  mesNum,IFERROR(MATCH(mesTxt,meses,0),0),
  anio,YEAR(DASHBOARD!$AY$2),
  inicio,DATE(anio,mesNum,1),
  fin,EOMONTH(inicio,0),
  disciplina,LOWER(TRIM(INDEX($C23:$D23,1,1))),
  instructor,LOWER(TRIM(INDEX($G23:$I23,1,1))),
  paga,N(INDEX($N23:$O23,1,1)),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178"/>
      <c r="AY23" s="178"/>
      <c r="AZ23" s="178"/>
      <c r="BA23" s="178"/>
      <c r="BB23" s="178"/>
      <c r="BC23" s="178"/>
      <c r="BD23" s="178"/>
    </row>
    <row r="24">
      <c r="A24" s="178"/>
      <c r="B24" s="267"/>
      <c r="C24" s="268" t="s">
        <v>2281</v>
      </c>
      <c r="D24" s="71"/>
      <c r="E24" s="71"/>
      <c r="F24" s="72"/>
      <c r="G24" s="268" t="str">
        <f>VLOOKUP(C24,System!$B$17:$H$40,3,FALSE)</f>
        <v/>
      </c>
      <c r="H24" s="71"/>
      <c r="I24" s="72"/>
      <c r="J24" s="268"/>
      <c r="K24" s="72"/>
      <c r="L24" s="287"/>
      <c r="M24" s="72"/>
      <c r="N24" s="270"/>
      <c r="O24" s="72"/>
      <c r="P24" s="267">
        <f t="shared" si="1"/>
        <v>0</v>
      </c>
      <c r="Q24" s="270"/>
      <c r="R24" s="72"/>
      <c r="S24" s="270" t="str">
        <f t="array" ref="S24">LET(
  mesTxt,LOWER(TRIM(INDEX($U24:$V24,1,1))),
  meses,{"enero";"febrero";"marzo";"abril";"mayo";"junio";"julio";"agosto";"septiembre";"octubre";"noviembre";"diciembre"},
  mesNum,IFERROR(MATCH(mesTxt,meses,0),0),
  anio,YEAR(DASHBOARD!$AY$2),
  inicio,DATE(anio,mesNum,1),
  fin,EOMONTH(inicio,0),
  disciplina,LOWER(TRIM(INDEX($C24:$D24,1,1))),
  instructor,LOWER(TRIM(INDEX($G24:$I24,1,1))),
  paga,N(INDEX($N24:$O24,1,1)),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2">Z24+AH24</f>
        <v>0</v>
      </c>
      <c r="AQ24" s="72"/>
      <c r="AR24" s="91" t="s">
        <v>37</v>
      </c>
      <c r="AS24" s="72"/>
      <c r="AT24" s="90">
        <f t="shared" ref="AT24:AT29" si="3">AD24+AL24</f>
        <v>0</v>
      </c>
      <c r="AU24" s="72"/>
      <c r="AV24" s="178"/>
      <c r="AW24" s="178"/>
      <c r="AX24" s="178"/>
      <c r="AY24" s="178"/>
      <c r="AZ24" s="178"/>
      <c r="BA24" s="178"/>
      <c r="BB24" s="178"/>
      <c r="BC24" s="178"/>
      <c r="BD24" s="178"/>
    </row>
    <row r="25">
      <c r="A25" s="178"/>
      <c r="B25" s="267"/>
      <c r="C25" s="268" t="s">
        <v>2281</v>
      </c>
      <c r="D25" s="71"/>
      <c r="E25" s="71"/>
      <c r="F25" s="72"/>
      <c r="G25" s="268" t="str">
        <f>VLOOKUP(C25,System!$B$17:$H$40,3,FALSE)</f>
        <v/>
      </c>
      <c r="H25" s="71"/>
      <c r="I25" s="72"/>
      <c r="J25" s="268"/>
      <c r="K25" s="72"/>
      <c r="L25" s="287"/>
      <c r="M25" s="72"/>
      <c r="N25" s="270"/>
      <c r="O25" s="72"/>
      <c r="P25" s="267">
        <f t="shared" si="1"/>
        <v>0</v>
      </c>
      <c r="Q25" s="270"/>
      <c r="R25" s="72"/>
      <c r="S25" s="270" t="str">
        <f t="array" ref="S25">LET(
  mesTxt,LOWER(TRIM(INDEX($U25:$V25,1,1))),
  meses,{"enero";"febrero";"marzo";"abril";"mayo";"junio";"julio";"agosto";"septiembre";"octubre";"noviembre";"diciembre"},
  mesNum,IFERROR(MATCH(mesTxt,meses,0),0),
  anio,YEAR(DASHBOARD!$AY$2),
  inicio,DATE(anio,mesNum,1),
  fin,EOMONTH(inicio,0),
  disciplina,LOWER(TRIM(INDEX($C25:$D25,1,1))),
  instructor,LOWER(TRIM(INDEX($G25:$I25,1,1))),
  paga,N(INDEX($N25:$O25,1,1)),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0</v>
      </c>
      <c r="AE25" s="72"/>
      <c r="AF25" s="86" t="s">
        <v>41</v>
      </c>
      <c r="AG25" s="72"/>
      <c r="AH25" s="87">
        <f>-SUMIFS($P$34:$P$825,$C$34:$C$825,"&gt;="&amp;DATE(2026,3,1),$C$34:$C$825,"&lt;"&amp;DATE(2026,4,1),$E$34:$E$825,"EGRESOS",$Y$34:$Y$825,"COMPLETADO")</f>
        <v>0</v>
      </c>
      <c r="AI25" s="72"/>
      <c r="AJ25" s="86" t="s">
        <v>42</v>
      </c>
      <c r="AK25" s="72"/>
      <c r="AL25" s="88">
        <f>-SUMIFS($P$34:$P$825,$C$34:$C$825,"&gt;="&amp;DATE(2026,4,1),$C$34:$C$825,"&lt;"&amp;DATE(2026,5,1),$E$34:$E$825,"EGRESOS",$Y$34:$Y$825,"COMPLETADO")</f>
        <v>-100000</v>
      </c>
      <c r="AM25" s="72"/>
      <c r="AN25" s="89" t="s">
        <v>41</v>
      </c>
      <c r="AO25" s="72"/>
      <c r="AP25" s="90">
        <f t="shared" si="2"/>
        <v>0</v>
      </c>
      <c r="AQ25" s="72"/>
      <c r="AR25" s="91" t="s">
        <v>42</v>
      </c>
      <c r="AS25" s="72"/>
      <c r="AT25" s="90">
        <f t="shared" si="3"/>
        <v>-100000</v>
      </c>
      <c r="AU25" s="72"/>
      <c r="AV25" s="178"/>
      <c r="AW25" s="206" t="s">
        <v>1876</v>
      </c>
      <c r="AX25" s="71"/>
      <c r="AY25" s="72"/>
      <c r="AZ25" s="206" t="s">
        <v>1877</v>
      </c>
      <c r="BA25" s="71"/>
      <c r="BB25" s="72"/>
      <c r="BC25" s="178"/>
      <c r="BD25" s="178"/>
    </row>
    <row r="26">
      <c r="A26" s="178"/>
      <c r="B26" s="267"/>
      <c r="C26" s="268" t="s">
        <v>2281</v>
      </c>
      <c r="D26" s="71"/>
      <c r="E26" s="71"/>
      <c r="F26" s="72"/>
      <c r="G26" s="268" t="str">
        <f>VLOOKUP(C26,System!$B$17:$H$40,3,FALSE)</f>
        <v/>
      </c>
      <c r="H26" s="71"/>
      <c r="I26" s="72"/>
      <c r="J26" s="268"/>
      <c r="K26" s="72"/>
      <c r="L26" s="287"/>
      <c r="M26" s="72"/>
      <c r="N26" s="270"/>
      <c r="O26" s="72"/>
      <c r="P26" s="267">
        <f t="shared" si="1"/>
        <v>0</v>
      </c>
      <c r="Q26" s="270"/>
      <c r="R26" s="72"/>
      <c r="S26" s="270" t="str">
        <f t="array" ref="S26">LET(
  mesTxt,LOWER(TRIM(INDEX($U26:$V26,1,1))),
  meses,{"enero";"febrero";"marzo";"abril";"mayo";"junio";"julio";"agosto";"septiembre";"octubre";"noviembre";"diciembre"},
  mesNum,IFERROR(MATCH(mesTxt,meses,0),0),
  anio,YEAR(DASHBOARD!$AY$2),
  inicio,DATE(anio,mesNum,1),
  fin,EOMONTH(inicio,0),
  disciplina,LOWER(TRIM(INDEX($C26:$D26,1,1))),
  instructor,LOWER(TRIM(INDEX($G26:$I26,1,1))),
  paga,N(INDEX($N26:$O26,1,1)),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6" s="72"/>
      <c r="U26" s="271"/>
      <c r="V26" s="72"/>
      <c r="W26" s="178"/>
      <c r="X26" s="84" t="s">
        <v>43</v>
      </c>
      <c r="Y26" s="72"/>
      <c r="Z26" s="274">
        <f>SUMIFS($P$34:$P$825,$C$34:$C$825,"&gt;="&amp;DATE(2026,5,1),$C$34:$C$825,"&lt;"&amp;DATE(2026,6,1),$E$34:$E$825,"INGRESOS",$Y$34:$Y$825,"COMPLETADO")</f>
        <v>265000</v>
      </c>
      <c r="AA26" s="72"/>
      <c r="AB26" s="84" t="s">
        <v>44</v>
      </c>
      <c r="AC26" s="72"/>
      <c r="AD26" s="85">
        <f>SUMIFS($P$34:$P$825,$C$34:$C$825,"&gt;="&amp;DATE(2026,6,1),$C$34:$C$825,"&lt;"&amp;DATE(2026,7,1),$E$34:$E$825,"INGRESOS",$Y$34:$Y$825,"COMPLETADO")</f>
        <v>310000</v>
      </c>
      <c r="AE26" s="72"/>
      <c r="AF26" s="86" t="s">
        <v>43</v>
      </c>
      <c r="AG26" s="72"/>
      <c r="AH26" s="87">
        <f>-SUMIFS($P$34:$P$825,$C$34:$C$825,"&gt;="&amp;DATE(2026,5,1),$C$34:$C$825,"&lt;"&amp;DATE(2026,6,1),$E$34:$E$825,"EGRESOS",$Y$34:$Y$825,"COMPLETADO")</f>
        <v>-171000</v>
      </c>
      <c r="AI26" s="72"/>
      <c r="AJ26" s="86" t="s">
        <v>44</v>
      </c>
      <c r="AK26" s="72"/>
      <c r="AL26" s="88">
        <f>-SUMIFS($P$34:$P$825,$C$34:$C$825,"&gt;="&amp;DATE(2026,6,1),$C$34:$C$825,"&lt;"&amp;DATE(2026,7,1),$E$34:$E$825,"EGRESOS",$Y$34:$Y$825,"COMPLETADO")</f>
        <v>-156000</v>
      </c>
      <c r="AM26" s="72"/>
      <c r="AN26" s="89" t="s">
        <v>43</v>
      </c>
      <c r="AO26" s="72"/>
      <c r="AP26" s="90">
        <f t="shared" si="2"/>
        <v>94000</v>
      </c>
      <c r="AQ26" s="72"/>
      <c r="AR26" s="91" t="s">
        <v>44</v>
      </c>
      <c r="AS26" s="72"/>
      <c r="AT26" s="90">
        <f t="shared" si="3"/>
        <v>154000</v>
      </c>
      <c r="AU26" s="72"/>
      <c r="AV26" s="178"/>
      <c r="AW26" s="189">
        <f>SUMIFS($P$34:$P$825,$E$34:$E$825,"INGRESOS",$G$34:$G825,"CUOTA",$V$34:$V$825,"*ADO")+(SUMIFS($P$34:$P$825,$E$34:$E$825,"INGRESOS",$G$34:$G825,"COMISIÓN",$V$34:$V$825,"*ADO"))</f>
        <v>625000</v>
      </c>
      <c r="AX26" s="134"/>
      <c r="AY26" s="101"/>
      <c r="AZ26" s="189">
        <f>SUMIFS($P$34:$P$825,$E$34:$E$825,"EGRESOS",$G$34:$G825,"COMISIÓN",$V$34:$V$825,"*ADO")+SUMIFS($P$34:$P$825,$E$34:$E$825,"EGRESOS",$G$34:$G$825,"CMV",$V$34:$V$825,"*ADO")</f>
        <v>327000</v>
      </c>
      <c r="BA26" s="134"/>
      <c r="BB26" s="101"/>
      <c r="BC26" s="178"/>
      <c r="BD26" s="178"/>
    </row>
    <row r="27">
      <c r="A27" s="178"/>
      <c r="B27" s="267"/>
      <c r="C27" s="268" t="s">
        <v>2281</v>
      </c>
      <c r="D27" s="71"/>
      <c r="E27" s="71"/>
      <c r="F27" s="72"/>
      <c r="G27" s="268" t="str">
        <f>VLOOKUP(C27,System!$B$17:$H$40,3,FALSE)</f>
        <v/>
      </c>
      <c r="H27" s="71"/>
      <c r="I27" s="72"/>
      <c r="J27" s="268"/>
      <c r="K27" s="72"/>
      <c r="L27" s="287"/>
      <c r="M27" s="72"/>
      <c r="N27" s="270"/>
      <c r="O27" s="72"/>
      <c r="P27" s="267">
        <f t="shared" si="1"/>
        <v>0</v>
      </c>
      <c r="Q27" s="270"/>
      <c r="R27" s="72"/>
      <c r="S27" s="270" t="str">
        <f t="array" ref="S27">LET(
  mesTxt,LOWER(TRIM(INDEX($U27:$V27,1,1))),
  meses,{"enero";"febrero";"marzo";"abril";"mayo";"junio";"julio";"agosto";"septiembre";"octubre";"noviembre";"diciembre"},
  mesNum,IFERROR(MATCH(mesTxt,meses,0),0),
  anio,YEAR(DASHBOARD!$AY$2),
  inicio,DATE(anio,mesNum,1),
  fin,EOMONTH(inicio,0),
  disciplina,LOWER(TRIM(INDEX($C27:$D27,1,1))),
  instructor,LOWER(TRIM(INDEX($G27:$I27,1,1))),
  paga,N(INDEX($N27:$O27,1,1)),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7" s="72"/>
      <c r="U27" s="271"/>
      <c r="V27" s="72"/>
      <c r="W27" s="178"/>
      <c r="X27" s="84" t="s">
        <v>47</v>
      </c>
      <c r="Y27" s="72"/>
      <c r="Z27" s="274">
        <f>SUMIFS($P$34:$P$825,$C$34:$C$825,"&gt;="&amp;DATE(2026,7,1),$C$34:$C$825,"&lt;"&amp;DATE(2026,8,1),$E$34:$E$825,"INGRESOS",$Y$34:$Y$825,"COMPLETADO")</f>
        <v>50000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2"/>
        <v>50000</v>
      </c>
      <c r="AQ27" s="72"/>
      <c r="AR27" s="91" t="s">
        <v>48</v>
      </c>
      <c r="AS27" s="72"/>
      <c r="AT27" s="90">
        <f t="shared" si="3"/>
        <v>0</v>
      </c>
      <c r="AU27" s="72"/>
      <c r="AV27" s="178"/>
      <c r="AW27" s="148"/>
      <c r="AX27" s="149"/>
      <c r="AY27" s="150"/>
      <c r="AZ27" s="148"/>
      <c r="BA27" s="149"/>
      <c r="BB27" s="150"/>
      <c r="BC27" s="178"/>
      <c r="BD27" s="178"/>
    </row>
    <row r="28">
      <c r="A28" s="178"/>
      <c r="B28" s="267"/>
      <c r="C28" s="268" t="s">
        <v>2281</v>
      </c>
      <c r="D28" s="71"/>
      <c r="E28" s="71"/>
      <c r="F28" s="72"/>
      <c r="G28" s="268" t="str">
        <f>VLOOKUP(C28,System!$B$17:$H$40,3,FALSE)</f>
        <v/>
      </c>
      <c r="H28" s="71"/>
      <c r="I28" s="72"/>
      <c r="J28" s="268"/>
      <c r="K28" s="72"/>
      <c r="L28" s="287"/>
      <c r="M28" s="72"/>
      <c r="N28" s="270"/>
      <c r="O28" s="72"/>
      <c r="P28" s="267">
        <f t="shared" si="1"/>
        <v>0</v>
      </c>
      <c r="Q28" s="270"/>
      <c r="R28" s="72"/>
      <c r="S28" s="270" t="str">
        <f t="array" ref="S28">LET(
  mesTxt,LOWER(TRIM(INDEX($U28:$V28,1,1))),
  meses,{"enero";"febrero";"marzo";"abril";"mayo";"junio";"julio";"agosto";"septiembre";"octubre";"noviembre";"diciembre"},
  mesNum,IFERROR(MATCH(mesTxt,meses,0),0),
  anio,YEAR(DASHBOARD!$AY$2),
  inicio,DATE(anio,mesNum,1),
  fin,EOMONTH(inicio,0),
  disciplina,LOWER(TRIM(INDEX($C28:$D28,1,1))),
  instructor,LOWER(TRIM(INDEX($G28:$I28,1,1))),
  paga,N(INDEX($N28:$O28,1,1)),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8" s="72"/>
      <c r="U28" s="271"/>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2"/>
        <v>0</v>
      </c>
      <c r="AQ28" s="72"/>
      <c r="AR28" s="91" t="s">
        <v>50</v>
      </c>
      <c r="AS28" s="72"/>
      <c r="AT28" s="90">
        <f t="shared" si="3"/>
        <v>0</v>
      </c>
      <c r="AU28" s="72"/>
      <c r="AV28" s="178"/>
      <c r="AW28" s="206" t="s">
        <v>1878</v>
      </c>
      <c r="AX28" s="71"/>
      <c r="AY28" s="72"/>
      <c r="AZ28" s="178"/>
      <c r="BA28" s="178"/>
      <c r="BB28" s="178"/>
      <c r="BC28" s="178"/>
      <c r="BD28" s="178"/>
    </row>
    <row r="29">
      <c r="A29" s="178"/>
      <c r="B29" s="267"/>
      <c r="C29" s="268" t="s">
        <v>2281</v>
      </c>
      <c r="D29" s="71"/>
      <c r="E29" s="71"/>
      <c r="F29" s="72"/>
      <c r="G29" s="268" t="str">
        <f>VLOOKUP(C29,System!$B$17:$H$40,3,FALSE)</f>
        <v/>
      </c>
      <c r="H29" s="71"/>
      <c r="I29" s="72"/>
      <c r="J29" s="268"/>
      <c r="K29" s="72"/>
      <c r="L29" s="287"/>
      <c r="M29" s="72"/>
      <c r="N29" s="270"/>
      <c r="O29" s="72"/>
      <c r="P29" s="267">
        <f t="shared" si="1"/>
        <v>0</v>
      </c>
      <c r="Q29" s="270"/>
      <c r="R29" s="72"/>
      <c r="S29" s="270" t="str">
        <f t="array" ref="S29">LET(
  mesTxt,LOWER(TRIM(INDEX($U29:$V29,1,1))),
  meses,{"enero";"febrero";"marzo";"abril";"mayo";"junio";"julio";"agosto";"septiembre";"octubre";"noviembre";"diciembre"},
  mesNum,IFERROR(MATCH(mesTxt,meses,0),0),
  anio,YEAR(DASHBOARD!$AY$2),
  inicio,DATE(anio,mesNum,1),
  fin,EOMONTH(inicio,0),
  disciplina,LOWER(TRIM(INDEX($C29:$D29,1,1))),
  instructor,LOWER(TRIM(INDEX($G29:$I29,1,1))),
  paga,N(INDEX($N29:$O29,1,1)),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9" s="72"/>
      <c r="U29" s="271"/>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2"/>
        <v>0</v>
      </c>
      <c r="AQ29" s="72"/>
      <c r="AR29" s="106" t="s">
        <v>53</v>
      </c>
      <c r="AS29" s="101"/>
      <c r="AT29" s="90">
        <f t="shared" si="3"/>
        <v>0</v>
      </c>
      <c r="AU29" s="72"/>
      <c r="AV29" s="178"/>
      <c r="AW29" s="189">
        <f>AW26-AZ26-X3</f>
        <v>268000</v>
      </c>
      <c r="AX29" s="134"/>
      <c r="AY29" s="101"/>
      <c r="AZ29" s="178"/>
      <c r="BA29" s="178"/>
      <c r="BB29" s="178"/>
      <c r="BC29" s="178"/>
      <c r="BD29" s="178"/>
    </row>
    <row r="30">
      <c r="A30" s="178"/>
      <c r="B30" s="267"/>
      <c r="C30" s="268" t="s">
        <v>2281</v>
      </c>
      <c r="D30" s="71"/>
      <c r="E30" s="71"/>
      <c r="F30" s="72"/>
      <c r="G30" s="268" t="str">
        <f>VLOOKUP(C30,System!$B$17:$H$40,3,FALSE)</f>
        <v/>
      </c>
      <c r="H30" s="71"/>
      <c r="I30" s="72"/>
      <c r="J30" s="268"/>
      <c r="K30" s="72"/>
      <c r="L30" s="287"/>
      <c r="M30" s="72"/>
      <c r="N30" s="270"/>
      <c r="O30" s="72"/>
      <c r="P30" s="267">
        <f t="shared" si="1"/>
        <v>0</v>
      </c>
      <c r="Q30" s="270"/>
      <c r="R30" s="72"/>
      <c r="S30" s="270" t="str">
        <f t="array" ref="S30">LET(
  mesTxt,LOWER(TRIM(INDEX($U30:$V30,1,1))),
  meses,{"enero";"febrero";"marzo";"abril";"mayo";"junio";"julio";"agosto";"septiembre";"octubre";"noviembre";"diciembre"},
  mesNum,IFERROR(MATCH(mesTxt,meses,0),0),
  anio,YEAR(DASHBOARD!$AY$2),
  inicio,DATE(anio,mesNum,1),
  fin,EOMONTH(inicio,0),
  disciplina,LOWER(TRIM(INDEX($C30:$D30,1,1))),
  instructor,LOWER(TRIM(INDEX($G30:$I30,1,1))),
  paga,N(INDEX($N30:$O30,1,1)),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30" s="72"/>
      <c r="U30" s="271"/>
      <c r="V30" s="72"/>
      <c r="W30" s="178"/>
      <c r="X30" s="110" t="s">
        <v>56</v>
      </c>
      <c r="Y30" s="111"/>
      <c r="Z30" s="111"/>
      <c r="AA30" s="112"/>
      <c r="AB30" s="113">
        <f>SUM(Z24:AA29,AD24:AE29)</f>
        <v>625000</v>
      </c>
      <c r="AC30" s="111"/>
      <c r="AD30" s="111"/>
      <c r="AE30" s="114"/>
      <c r="AF30" s="115" t="s">
        <v>56</v>
      </c>
      <c r="AG30" s="116"/>
      <c r="AH30" s="116"/>
      <c r="AI30" s="117"/>
      <c r="AJ30" s="118">
        <f>SUM(AH24:AI29,AL24:AM29)</f>
        <v>-427000</v>
      </c>
      <c r="AK30" s="116"/>
      <c r="AL30" s="116"/>
      <c r="AM30" s="119"/>
      <c r="AN30" s="120" t="s">
        <v>56</v>
      </c>
      <c r="AO30" s="121"/>
      <c r="AP30" s="121"/>
      <c r="AQ30" s="122"/>
      <c r="AR30" s="123">
        <f>SUM(AP24:AQ29,AT24:AU29)</f>
        <v>198000</v>
      </c>
      <c r="AS30" s="121"/>
      <c r="AT30" s="121"/>
      <c r="AU30" s="124"/>
      <c r="AV30" s="178"/>
      <c r="AW30" s="148"/>
      <c r="AX30" s="149"/>
      <c r="AY30" s="150"/>
      <c r="AZ30" s="178"/>
      <c r="BA30" s="178"/>
      <c r="BB30" s="178"/>
      <c r="BC30" s="178"/>
      <c r="BD30" s="178"/>
    </row>
    <row r="31">
      <c r="A31" s="178"/>
      <c r="B31" s="178"/>
      <c r="C31" s="178"/>
      <c r="D31" s="178"/>
      <c r="E31" s="178"/>
      <c r="F31" s="178"/>
      <c r="G31" s="178"/>
      <c r="H31" s="178"/>
      <c r="I31" s="178"/>
      <c r="J31" s="178"/>
      <c r="K31" s="178"/>
      <c r="L31" s="178"/>
      <c r="M31" s="178"/>
      <c r="N31" s="178"/>
      <c r="P31" s="288">
        <f>SUM(P18:P30)</f>
        <v>20</v>
      </c>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1915</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2"/>
      <c r="BD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1"/>
      <c r="V33" s="131" t="s">
        <v>1887</v>
      </c>
      <c r="W33" s="71"/>
      <c r="X33" s="72"/>
      <c r="Y33" s="131" t="s">
        <v>66</v>
      </c>
      <c r="Z33" s="72"/>
      <c r="AA33" s="178"/>
      <c r="AB33" s="131" t="s">
        <v>60</v>
      </c>
      <c r="AC33" s="72"/>
      <c r="AD33" s="131" t="s">
        <v>61</v>
      </c>
      <c r="AE33" s="72"/>
      <c r="AF33" s="131" t="s">
        <v>1902</v>
      </c>
      <c r="AG33" s="71"/>
      <c r="AH33" s="71"/>
      <c r="AI33" s="131" t="s">
        <v>1903</v>
      </c>
      <c r="AJ33" s="71"/>
      <c r="AK33" s="71"/>
      <c r="AL33" s="131" t="s">
        <v>1904</v>
      </c>
      <c r="AM33" s="72"/>
      <c r="AN33" s="131" t="s">
        <v>1905</v>
      </c>
      <c r="AO33" s="72"/>
      <c r="AP33" s="131" t="s">
        <v>1906</v>
      </c>
      <c r="AQ33" s="72"/>
      <c r="AR33" s="131" t="s">
        <v>1907</v>
      </c>
      <c r="AS33" s="72"/>
      <c r="AT33" s="131" t="s">
        <v>1916</v>
      </c>
      <c r="AU33" s="72"/>
      <c r="AV33" s="131" t="s">
        <v>66</v>
      </c>
      <c r="AW33" s="71"/>
      <c r="AX33" s="72"/>
      <c r="AY33" s="131" t="s">
        <v>1917</v>
      </c>
      <c r="AZ33" s="71"/>
      <c r="BA33" s="71"/>
      <c r="BB33" s="131" t="s">
        <v>1918</v>
      </c>
      <c r="BC33" s="72"/>
      <c r="BD33" s="178"/>
    </row>
    <row r="34" ht="16.5" customHeight="1" outlineLevel="1">
      <c r="A34" s="178"/>
      <c r="B34" s="141" t="s">
        <v>89</v>
      </c>
      <c r="C34" s="142">
        <v>46205.76627163195</v>
      </c>
      <c r="D34" s="72"/>
      <c r="E34" s="143" t="s">
        <v>7</v>
      </c>
      <c r="F34" s="71"/>
      <c r="G34" s="143" t="s">
        <v>78</v>
      </c>
      <c r="H34" s="71"/>
      <c r="I34" s="143" t="s">
        <v>90</v>
      </c>
      <c r="J34" s="71"/>
      <c r="K34" s="71"/>
      <c r="L34" s="71"/>
      <c r="M34" s="72"/>
      <c r="N34" s="144" t="s">
        <v>91</v>
      </c>
      <c r="O34" s="72"/>
      <c r="P34" s="199">
        <v>25000.0</v>
      </c>
      <c r="Q34" s="71"/>
      <c r="R34" s="200">
        <v>0.0</v>
      </c>
      <c r="S34" s="72"/>
      <c r="T34" s="201" t="s">
        <v>75</v>
      </c>
      <c r="U34" s="72"/>
      <c r="V34" s="202" t="s">
        <v>1888</v>
      </c>
      <c r="W34" s="71"/>
      <c r="X34" s="72"/>
      <c r="Y34" s="202" t="s">
        <v>74</v>
      </c>
      <c r="Z34" s="72"/>
      <c r="AA34" s="178"/>
      <c r="AB34" s="201" t="s">
        <v>2506</v>
      </c>
      <c r="AC34" s="72"/>
      <c r="AD34" s="224">
        <v>46205.763578680555</v>
      </c>
      <c r="AE34" s="72"/>
      <c r="AF34" s="201" t="s">
        <v>2507</v>
      </c>
      <c r="AG34" s="71"/>
      <c r="AH34" s="72"/>
      <c r="AI34" s="201" t="s">
        <v>2508</v>
      </c>
      <c r="AJ34" s="71"/>
      <c r="AK34" s="72"/>
      <c r="AL34" s="215" t="s">
        <v>91</v>
      </c>
      <c r="AM34" s="72"/>
      <c r="AN34" s="215" t="s">
        <v>2509</v>
      </c>
      <c r="AO34" s="72"/>
      <c r="AP34" s="145" t="s">
        <v>2499</v>
      </c>
      <c r="AQ34" s="72"/>
      <c r="AR34" s="145" t="s">
        <v>2332</v>
      </c>
      <c r="AS34" s="72"/>
      <c r="AT34" s="146">
        <v>25000.0</v>
      </c>
      <c r="AU34" s="72"/>
      <c r="AV34" s="145" t="s">
        <v>1922</v>
      </c>
      <c r="AW34" s="71"/>
      <c r="AX34" s="72"/>
      <c r="AY34" s="201" t="s">
        <v>2510</v>
      </c>
      <c r="AZ34" s="71"/>
      <c r="BA34" s="72"/>
      <c r="BB34" s="227">
        <v>46236.0</v>
      </c>
      <c r="BC34" s="72"/>
      <c r="BD34" s="178"/>
    </row>
    <row r="35" ht="16.5" customHeight="1" outlineLevel="1">
      <c r="A35" s="178"/>
      <c r="B35" s="141" t="s">
        <v>98</v>
      </c>
      <c r="C35" s="142">
        <v>46205.71059962963</v>
      </c>
      <c r="D35" s="72"/>
      <c r="E35" s="143" t="s">
        <v>7</v>
      </c>
      <c r="F35" s="71"/>
      <c r="G35" s="143" t="s">
        <v>78</v>
      </c>
      <c r="H35" s="71"/>
      <c r="I35" s="143" t="s">
        <v>99</v>
      </c>
      <c r="J35" s="71"/>
      <c r="K35" s="71"/>
      <c r="L35" s="71"/>
      <c r="M35" s="72"/>
      <c r="N35" s="144" t="s">
        <v>100</v>
      </c>
      <c r="O35" s="72"/>
      <c r="P35" s="199">
        <v>25000.0</v>
      </c>
      <c r="Q35" s="71"/>
      <c r="R35" s="200">
        <v>0.0</v>
      </c>
      <c r="S35" s="72"/>
      <c r="T35" s="201" t="s">
        <v>75</v>
      </c>
      <c r="U35" s="72"/>
      <c r="V35" s="202" t="s">
        <v>1888</v>
      </c>
      <c r="W35" s="71"/>
      <c r="X35" s="72"/>
      <c r="Y35" s="202" t="s">
        <v>74</v>
      </c>
      <c r="Z35" s="72"/>
      <c r="AA35" s="178"/>
      <c r="AB35" s="228" t="s">
        <v>2511</v>
      </c>
      <c r="AC35" s="72"/>
      <c r="AD35" s="229">
        <v>46202.0</v>
      </c>
      <c r="AE35" s="72"/>
      <c r="AF35" s="201" t="s">
        <v>2512</v>
      </c>
      <c r="AG35" s="71"/>
      <c r="AH35" s="72"/>
      <c r="AI35" s="201" t="s">
        <v>2513</v>
      </c>
      <c r="AJ35" s="71"/>
      <c r="AK35" s="72"/>
      <c r="AL35" s="201" t="s">
        <v>183</v>
      </c>
      <c r="AM35" s="72"/>
      <c r="AN35" s="201">
        <v>3.764899469E9</v>
      </c>
      <c r="AO35" s="72"/>
      <c r="AP35" s="145" t="s">
        <v>2499</v>
      </c>
      <c r="AQ35" s="72"/>
      <c r="AR35" s="145" t="s">
        <v>2332</v>
      </c>
      <c r="AS35" s="72"/>
      <c r="AT35" s="146">
        <v>25000.0</v>
      </c>
      <c r="AU35" s="72"/>
      <c r="AV35" s="145" t="s">
        <v>1922</v>
      </c>
      <c r="AW35" s="71"/>
      <c r="AX35" s="72"/>
      <c r="AY35" s="201" t="s">
        <v>2510</v>
      </c>
      <c r="AZ35" s="71"/>
      <c r="BA35" s="72"/>
      <c r="BB35" s="227">
        <v>46233.0</v>
      </c>
      <c r="BC35" s="72"/>
      <c r="BD35" s="178"/>
    </row>
    <row r="36" ht="16.5" customHeight="1" outlineLevel="1">
      <c r="A36" s="178"/>
      <c r="B36" s="141" t="s">
        <v>181</v>
      </c>
      <c r="C36" s="142">
        <v>46202.0</v>
      </c>
      <c r="D36" s="72"/>
      <c r="E36" s="143" t="s">
        <v>7</v>
      </c>
      <c r="F36" s="71"/>
      <c r="G36" s="143" t="s">
        <v>78</v>
      </c>
      <c r="H36" s="71"/>
      <c r="I36" s="143" t="s">
        <v>182</v>
      </c>
      <c r="J36" s="71"/>
      <c r="K36" s="71"/>
      <c r="L36" s="71"/>
      <c r="M36" s="72"/>
      <c r="N36" s="144" t="s">
        <v>183</v>
      </c>
      <c r="O36" s="72"/>
      <c r="P36" s="199">
        <v>25000.0</v>
      </c>
      <c r="Q36" s="71"/>
      <c r="R36" s="200">
        <v>0.0</v>
      </c>
      <c r="S36" s="72"/>
      <c r="T36" s="201" t="s">
        <v>67</v>
      </c>
      <c r="U36" s="72"/>
      <c r="V36" s="202" t="s">
        <v>1888</v>
      </c>
      <c r="W36" s="71"/>
      <c r="X36" s="72"/>
      <c r="Y36" s="202" t="s">
        <v>74</v>
      </c>
      <c r="Z36" s="72"/>
      <c r="AA36" s="178"/>
      <c r="AB36" s="228" t="s">
        <v>2514</v>
      </c>
      <c r="AC36" s="72"/>
      <c r="AD36" s="229">
        <v>46198.778060937504</v>
      </c>
      <c r="AE36" s="72"/>
      <c r="AF36" s="201" t="s">
        <v>2515</v>
      </c>
      <c r="AG36" s="71"/>
      <c r="AH36" s="72"/>
      <c r="AI36" s="201" t="s">
        <v>2014</v>
      </c>
      <c r="AJ36" s="71"/>
      <c r="AK36" s="72"/>
      <c r="AL36" s="201" t="s">
        <v>2516</v>
      </c>
      <c r="AM36" s="72"/>
      <c r="AN36" s="201">
        <v>3.76520582E8</v>
      </c>
      <c r="AO36" s="72"/>
      <c r="AP36" s="145" t="s">
        <v>2499</v>
      </c>
      <c r="AQ36" s="72"/>
      <c r="AR36" s="145" t="s">
        <v>2332</v>
      </c>
      <c r="AS36" s="72"/>
      <c r="AT36" s="146">
        <v>25000.0</v>
      </c>
      <c r="AU36" s="72"/>
      <c r="AV36" s="145" t="s">
        <v>1922</v>
      </c>
      <c r="AW36" s="71"/>
      <c r="AX36" s="72"/>
      <c r="AY36" s="201" t="s">
        <v>2510</v>
      </c>
      <c r="AZ36" s="71"/>
      <c r="BA36" s="72"/>
      <c r="BB36" s="145" t="s">
        <v>1993</v>
      </c>
      <c r="BC36" s="72"/>
      <c r="BD36" s="178"/>
    </row>
    <row r="37" ht="16.5" customHeight="1" outlineLevel="1">
      <c r="A37" s="178"/>
      <c r="B37" s="141" t="s">
        <v>232</v>
      </c>
      <c r="C37" s="142">
        <v>46198.77137674768</v>
      </c>
      <c r="D37" s="72"/>
      <c r="E37" s="143" t="s">
        <v>7</v>
      </c>
      <c r="F37" s="71"/>
      <c r="G37" s="143" t="s">
        <v>78</v>
      </c>
      <c r="H37" s="71"/>
      <c r="I37" s="143" t="s">
        <v>233</v>
      </c>
      <c r="J37" s="71"/>
      <c r="K37" s="71"/>
      <c r="L37" s="71"/>
      <c r="M37" s="72"/>
      <c r="N37" s="144" t="s">
        <v>234</v>
      </c>
      <c r="O37" s="72"/>
      <c r="P37" s="199">
        <v>25000.0</v>
      </c>
      <c r="Q37" s="71"/>
      <c r="R37" s="200">
        <v>0.0</v>
      </c>
      <c r="S37" s="72"/>
      <c r="T37" s="201" t="s">
        <v>67</v>
      </c>
      <c r="U37" s="72"/>
      <c r="V37" s="202" t="s">
        <v>1888</v>
      </c>
      <c r="W37" s="71"/>
      <c r="X37" s="72"/>
      <c r="Y37" s="202" t="s">
        <v>74</v>
      </c>
      <c r="Z37" s="72"/>
      <c r="AA37" s="178"/>
      <c r="AB37" s="228" t="s">
        <v>2517</v>
      </c>
      <c r="AC37" s="72"/>
      <c r="AD37" s="229">
        <v>46198.77003626157</v>
      </c>
      <c r="AE37" s="72"/>
      <c r="AF37" s="201" t="s">
        <v>2518</v>
      </c>
      <c r="AG37" s="71"/>
      <c r="AH37" s="72"/>
      <c r="AI37" s="201" t="s">
        <v>1977</v>
      </c>
      <c r="AJ37" s="71"/>
      <c r="AK37" s="72"/>
      <c r="AL37" s="201" t="s">
        <v>234</v>
      </c>
      <c r="AM37" s="72"/>
      <c r="AN37" s="201">
        <v>3.765105154E9</v>
      </c>
      <c r="AO37" s="72"/>
      <c r="AP37" s="145" t="s">
        <v>2499</v>
      </c>
      <c r="AQ37" s="72"/>
      <c r="AR37" s="145" t="s">
        <v>2332</v>
      </c>
      <c r="AS37" s="72"/>
      <c r="AT37" s="146">
        <v>25000.0</v>
      </c>
      <c r="AU37" s="72"/>
      <c r="AV37" s="145" t="s">
        <v>1922</v>
      </c>
      <c r="AW37" s="71"/>
      <c r="AX37" s="72"/>
      <c r="AY37" s="201" t="s">
        <v>2510</v>
      </c>
      <c r="AZ37" s="71"/>
      <c r="BA37" s="72"/>
      <c r="BB37" s="227">
        <v>46229.0</v>
      </c>
      <c r="BC37" s="72"/>
      <c r="BD37" s="178"/>
    </row>
    <row r="38" ht="16.5" customHeight="1" outlineLevel="1">
      <c r="A38" s="178"/>
      <c r="B38" s="141" t="s">
        <v>237</v>
      </c>
      <c r="C38" s="142">
        <v>46198.68085662037</v>
      </c>
      <c r="D38" s="72"/>
      <c r="E38" s="143" t="s">
        <v>70</v>
      </c>
      <c r="F38" s="71"/>
      <c r="G38" s="143" t="s">
        <v>138</v>
      </c>
      <c r="H38" s="71"/>
      <c r="I38" s="143" t="s">
        <v>238</v>
      </c>
      <c r="J38" s="71"/>
      <c r="K38" s="71"/>
      <c r="L38" s="71"/>
      <c r="M38" s="72"/>
      <c r="N38" s="144" t="s">
        <v>140</v>
      </c>
      <c r="O38" s="72"/>
      <c r="P38" s="199">
        <v>12000.0</v>
      </c>
      <c r="Q38" s="71"/>
      <c r="R38" s="200">
        <v>0.0</v>
      </c>
      <c r="S38" s="72"/>
      <c r="T38" s="201" t="s">
        <v>75</v>
      </c>
      <c r="U38" s="72"/>
      <c r="V38" s="202" t="s">
        <v>1888</v>
      </c>
      <c r="W38" s="71"/>
      <c r="X38" s="72"/>
      <c r="Y38" s="202" t="s">
        <v>74</v>
      </c>
      <c r="Z38" s="72"/>
      <c r="AA38" s="178"/>
      <c r="AB38" s="228" t="s">
        <v>2519</v>
      </c>
      <c r="AC38" s="72"/>
      <c r="AD38" s="229">
        <v>46182.69417136574</v>
      </c>
      <c r="AE38" s="72"/>
      <c r="AF38" s="201" t="s">
        <v>2520</v>
      </c>
      <c r="AG38" s="71"/>
      <c r="AH38" s="72"/>
      <c r="AI38" s="201" t="s">
        <v>2521</v>
      </c>
      <c r="AJ38" s="71"/>
      <c r="AK38" s="72"/>
      <c r="AL38" s="201" t="s">
        <v>501</v>
      </c>
      <c r="AM38" s="72"/>
      <c r="AN38" s="201">
        <v>3.765109451E9</v>
      </c>
      <c r="AO38" s="72"/>
      <c r="AP38" s="145" t="s">
        <v>2499</v>
      </c>
      <c r="AQ38" s="72"/>
      <c r="AR38" s="145" t="s">
        <v>2332</v>
      </c>
      <c r="AS38" s="72"/>
      <c r="AT38" s="146">
        <v>25000.0</v>
      </c>
      <c r="AU38" s="72"/>
      <c r="AV38" s="145" t="s">
        <v>1931</v>
      </c>
      <c r="AW38" s="71"/>
      <c r="AX38" s="72"/>
      <c r="AY38" s="201" t="s">
        <v>2510</v>
      </c>
      <c r="AZ38" s="71"/>
      <c r="BA38" s="72"/>
      <c r="BB38" s="227">
        <v>46213.0</v>
      </c>
      <c r="BC38" s="72"/>
      <c r="BD38" s="178"/>
    </row>
    <row r="39" ht="16.5" customHeight="1" outlineLevel="1">
      <c r="A39" s="178"/>
      <c r="B39" s="141" t="s">
        <v>240</v>
      </c>
      <c r="C39" s="142">
        <v>46198.67965751157</v>
      </c>
      <c r="D39" s="72"/>
      <c r="E39" s="143" t="s">
        <v>7</v>
      </c>
      <c r="F39" s="71"/>
      <c r="G39" s="143" t="s">
        <v>78</v>
      </c>
      <c r="H39" s="71"/>
      <c r="I39" s="143" t="s">
        <v>241</v>
      </c>
      <c r="J39" s="71"/>
      <c r="K39" s="71"/>
      <c r="L39" s="71"/>
      <c r="M39" s="72"/>
      <c r="N39" s="144" t="s">
        <v>242</v>
      </c>
      <c r="O39" s="72"/>
      <c r="P39" s="199">
        <v>20000.0</v>
      </c>
      <c r="Q39" s="71"/>
      <c r="R39" s="200">
        <v>0.0</v>
      </c>
      <c r="S39" s="72"/>
      <c r="T39" s="201" t="s">
        <v>75</v>
      </c>
      <c r="U39" s="72"/>
      <c r="V39" s="202" t="s">
        <v>1888</v>
      </c>
      <c r="W39" s="71"/>
      <c r="X39" s="72"/>
      <c r="Y39" s="202" t="s">
        <v>74</v>
      </c>
      <c r="Z39" s="72"/>
      <c r="AA39" s="178"/>
      <c r="AB39" s="228" t="s">
        <v>2522</v>
      </c>
      <c r="AC39" s="72"/>
      <c r="AD39" s="229">
        <v>46175.76796545139</v>
      </c>
      <c r="AE39" s="72"/>
      <c r="AF39" s="201" t="s">
        <v>2384</v>
      </c>
      <c r="AG39" s="71"/>
      <c r="AH39" s="72"/>
      <c r="AI39" s="201" t="s">
        <v>2079</v>
      </c>
      <c r="AJ39" s="71"/>
      <c r="AK39" s="72"/>
      <c r="AL39" s="201" t="s">
        <v>334</v>
      </c>
      <c r="AM39" s="72"/>
      <c r="AN39" s="201">
        <v>3.765238807E9</v>
      </c>
      <c r="AO39" s="72"/>
      <c r="AP39" s="145" t="s">
        <v>2499</v>
      </c>
      <c r="AQ39" s="72"/>
      <c r="AR39" s="145" t="s">
        <v>2332</v>
      </c>
      <c r="AS39" s="72"/>
      <c r="AT39" s="146">
        <v>25000.0</v>
      </c>
      <c r="AU39" s="72"/>
      <c r="AV39" s="145" t="s">
        <v>1931</v>
      </c>
      <c r="AW39" s="71"/>
      <c r="AX39" s="72"/>
      <c r="AY39" s="201" t="s">
        <v>2510</v>
      </c>
      <c r="AZ39" s="71"/>
      <c r="BA39" s="72"/>
      <c r="BB39" s="227">
        <v>46222.0</v>
      </c>
      <c r="BC39" s="72"/>
      <c r="BD39" s="178"/>
    </row>
    <row r="40" ht="16.5" customHeight="1" outlineLevel="1">
      <c r="A40" s="178"/>
      <c r="B40" s="141" t="s">
        <v>288</v>
      </c>
      <c r="C40" s="142">
        <v>46195.8527215625</v>
      </c>
      <c r="D40" s="72"/>
      <c r="E40" s="143" t="s">
        <v>70</v>
      </c>
      <c r="F40" s="71"/>
      <c r="G40" s="143" t="s">
        <v>138</v>
      </c>
      <c r="H40" s="71"/>
      <c r="I40" s="143" t="s">
        <v>238</v>
      </c>
      <c r="J40" s="71"/>
      <c r="K40" s="71"/>
      <c r="L40" s="71"/>
      <c r="M40" s="72"/>
      <c r="N40" s="144" t="s">
        <v>140</v>
      </c>
      <c r="O40" s="72"/>
      <c r="P40" s="199">
        <v>30000.0</v>
      </c>
      <c r="Q40" s="71"/>
      <c r="R40" s="200">
        <v>0.0</v>
      </c>
      <c r="S40" s="72"/>
      <c r="T40" s="201" t="s">
        <v>75</v>
      </c>
      <c r="U40" s="72"/>
      <c r="V40" s="202" t="s">
        <v>1888</v>
      </c>
      <c r="W40" s="71"/>
      <c r="X40" s="72"/>
      <c r="Y40" s="202" t="s">
        <v>74</v>
      </c>
      <c r="Z40" s="72"/>
      <c r="AA40" s="178"/>
      <c r="AB40" s="228" t="s">
        <v>2523</v>
      </c>
      <c r="AC40" s="72"/>
      <c r="AD40" s="229">
        <v>46175.76672579861</v>
      </c>
      <c r="AE40" s="72"/>
      <c r="AF40" s="201" t="s">
        <v>2382</v>
      </c>
      <c r="AG40" s="71"/>
      <c r="AH40" s="72"/>
      <c r="AI40" s="201" t="s">
        <v>2079</v>
      </c>
      <c r="AJ40" s="71"/>
      <c r="AK40" s="72"/>
      <c r="AL40" s="201" t="s">
        <v>393</v>
      </c>
      <c r="AM40" s="72"/>
      <c r="AN40" s="201">
        <v>3.764354362E9</v>
      </c>
      <c r="AO40" s="72"/>
      <c r="AP40" s="145" t="s">
        <v>2499</v>
      </c>
      <c r="AQ40" s="72"/>
      <c r="AR40" s="145" t="s">
        <v>2332</v>
      </c>
      <c r="AS40" s="72"/>
      <c r="AT40" s="146">
        <v>25000.0</v>
      </c>
      <c r="AU40" s="72"/>
      <c r="AV40" s="145" t="s">
        <v>1992</v>
      </c>
      <c r="AW40" s="71"/>
      <c r="AX40" s="72"/>
      <c r="AY40" s="201" t="s">
        <v>2510</v>
      </c>
      <c r="AZ40" s="71"/>
      <c r="BA40" s="72"/>
      <c r="BB40" s="145" t="s">
        <v>1993</v>
      </c>
      <c r="BC40" s="72"/>
      <c r="BD40" s="178"/>
    </row>
    <row r="41" ht="16.5" customHeight="1" outlineLevel="1">
      <c r="A41" s="178"/>
      <c r="B41" s="141" t="s">
        <v>289</v>
      </c>
      <c r="C41" s="142">
        <v>46195.84962994213</v>
      </c>
      <c r="D41" s="72"/>
      <c r="E41" s="143" t="s">
        <v>7</v>
      </c>
      <c r="F41" s="71"/>
      <c r="G41" s="143" t="s">
        <v>78</v>
      </c>
      <c r="H41" s="71"/>
      <c r="I41" s="143" t="s">
        <v>290</v>
      </c>
      <c r="J41" s="71"/>
      <c r="K41" s="71"/>
      <c r="L41" s="71"/>
      <c r="M41" s="72"/>
      <c r="N41" s="144" t="s">
        <v>291</v>
      </c>
      <c r="O41" s="72"/>
      <c r="P41" s="199">
        <v>25000.0</v>
      </c>
      <c r="Q41" s="71"/>
      <c r="R41" s="200">
        <v>0.0</v>
      </c>
      <c r="S41" s="72"/>
      <c r="T41" s="201" t="s">
        <v>75</v>
      </c>
      <c r="U41" s="72"/>
      <c r="V41" s="202" t="s">
        <v>1888</v>
      </c>
      <c r="W41" s="71"/>
      <c r="X41" s="72"/>
      <c r="Y41" s="202" t="s">
        <v>74</v>
      </c>
      <c r="Z41" s="72"/>
      <c r="AA41" s="178"/>
      <c r="AB41" s="228" t="s">
        <v>2524</v>
      </c>
      <c r="AC41" s="72"/>
      <c r="AD41" s="229">
        <v>46171.87079840278</v>
      </c>
      <c r="AE41" s="72"/>
      <c r="AF41" s="201" t="s">
        <v>2476</v>
      </c>
      <c r="AG41" s="71"/>
      <c r="AH41" s="72"/>
      <c r="AI41" s="201" t="s">
        <v>2525</v>
      </c>
      <c r="AJ41" s="71"/>
      <c r="AK41" s="72"/>
      <c r="AL41" s="201" t="s">
        <v>300</v>
      </c>
      <c r="AM41" s="72"/>
      <c r="AN41" s="201">
        <v>3.76523556E9</v>
      </c>
      <c r="AO41" s="72"/>
      <c r="AP41" s="145" t="s">
        <v>2499</v>
      </c>
      <c r="AQ41" s="72"/>
      <c r="AR41" s="145" t="s">
        <v>2332</v>
      </c>
      <c r="AS41" s="72"/>
      <c r="AT41" s="146">
        <v>25000.0</v>
      </c>
      <c r="AU41" s="72"/>
      <c r="AV41" s="145" t="s">
        <v>1931</v>
      </c>
      <c r="AW41" s="71"/>
      <c r="AX41" s="72"/>
      <c r="AY41" s="201" t="s">
        <v>2510</v>
      </c>
      <c r="AZ41" s="71"/>
      <c r="BA41" s="72"/>
      <c r="BB41" s="227">
        <v>46226.0</v>
      </c>
      <c r="BC41" s="72"/>
      <c r="BD41" s="178"/>
    </row>
    <row r="42" ht="16.5" customHeight="1" outlineLevel="1">
      <c r="A42" s="178"/>
      <c r="B42" s="141" t="s">
        <v>298</v>
      </c>
      <c r="C42" s="142">
        <v>46195.80149952546</v>
      </c>
      <c r="D42" s="72"/>
      <c r="E42" s="143" t="s">
        <v>7</v>
      </c>
      <c r="F42" s="71"/>
      <c r="G42" s="143" t="s">
        <v>78</v>
      </c>
      <c r="H42" s="71"/>
      <c r="I42" s="143" t="s">
        <v>299</v>
      </c>
      <c r="J42" s="71"/>
      <c r="K42" s="71"/>
      <c r="L42" s="71"/>
      <c r="M42" s="72"/>
      <c r="N42" s="144" t="s">
        <v>300</v>
      </c>
      <c r="O42" s="72"/>
      <c r="P42" s="199">
        <v>25000.0</v>
      </c>
      <c r="Q42" s="71"/>
      <c r="R42" s="200">
        <v>0.0</v>
      </c>
      <c r="S42" s="72"/>
      <c r="T42" s="201" t="s">
        <v>75</v>
      </c>
      <c r="U42" s="72"/>
      <c r="V42" s="202" t="s">
        <v>1888</v>
      </c>
      <c r="W42" s="71"/>
      <c r="X42" s="72"/>
      <c r="Y42" s="202" t="s">
        <v>74</v>
      </c>
      <c r="Z42" s="72"/>
      <c r="AA42" s="178"/>
      <c r="AB42" s="228" t="s">
        <v>2526</v>
      </c>
      <c r="AC42" s="72"/>
      <c r="AD42" s="229">
        <v>46171.86939740741</v>
      </c>
      <c r="AE42" s="72"/>
      <c r="AF42" s="201" t="s">
        <v>2527</v>
      </c>
      <c r="AG42" s="71"/>
      <c r="AH42" s="72"/>
      <c r="AI42" s="201" t="s">
        <v>2528</v>
      </c>
      <c r="AJ42" s="71"/>
      <c r="AK42" s="72"/>
      <c r="AL42" s="201" t="s">
        <v>291</v>
      </c>
      <c r="AM42" s="72"/>
      <c r="AN42" s="201">
        <v>3.76523556E9</v>
      </c>
      <c r="AO42" s="72"/>
      <c r="AP42" s="145" t="s">
        <v>2499</v>
      </c>
      <c r="AQ42" s="72"/>
      <c r="AR42" s="145" t="s">
        <v>2332</v>
      </c>
      <c r="AS42" s="72"/>
      <c r="AT42" s="146">
        <v>25000.0</v>
      </c>
      <c r="AU42" s="72"/>
      <c r="AV42" s="145" t="s">
        <v>1931</v>
      </c>
      <c r="AW42" s="71"/>
      <c r="AX42" s="72"/>
      <c r="AY42" s="201" t="s">
        <v>2510</v>
      </c>
      <c r="AZ42" s="71"/>
      <c r="BA42" s="72"/>
      <c r="BB42" s="227">
        <v>46226.0</v>
      </c>
      <c r="BC42" s="72"/>
      <c r="BD42" s="178"/>
    </row>
    <row r="43" ht="16.5" customHeight="1" outlineLevel="1">
      <c r="A43" s="178"/>
      <c r="B43" s="141" t="s">
        <v>320</v>
      </c>
      <c r="C43" s="142">
        <v>46192.619044363426</v>
      </c>
      <c r="D43" s="72"/>
      <c r="E43" s="143" t="s">
        <v>70</v>
      </c>
      <c r="F43" s="71"/>
      <c r="G43" s="143" t="s">
        <v>138</v>
      </c>
      <c r="H43" s="71"/>
      <c r="I43" s="143" t="s">
        <v>238</v>
      </c>
      <c r="J43" s="71"/>
      <c r="K43" s="71"/>
      <c r="L43" s="71"/>
      <c r="M43" s="72"/>
      <c r="N43" s="144" t="s">
        <v>140</v>
      </c>
      <c r="O43" s="72"/>
      <c r="P43" s="199">
        <v>42000.0</v>
      </c>
      <c r="Q43" s="71"/>
      <c r="R43" s="200">
        <v>0.0</v>
      </c>
      <c r="S43" s="72"/>
      <c r="T43" s="201" t="s">
        <v>75</v>
      </c>
      <c r="U43" s="72"/>
      <c r="V43" s="202" t="s">
        <v>1888</v>
      </c>
      <c r="W43" s="71"/>
      <c r="X43" s="72"/>
      <c r="Y43" s="202" t="s">
        <v>74</v>
      </c>
      <c r="Z43" s="72"/>
      <c r="AA43" s="178"/>
      <c r="AB43" s="228" t="s">
        <v>2529</v>
      </c>
      <c r="AC43" s="72"/>
      <c r="AD43" s="229">
        <v>46171.86785991898</v>
      </c>
      <c r="AE43" s="72"/>
      <c r="AF43" s="201" t="s">
        <v>2530</v>
      </c>
      <c r="AG43" s="71"/>
      <c r="AH43" s="72"/>
      <c r="AI43" s="201" t="s">
        <v>2110</v>
      </c>
      <c r="AJ43" s="71"/>
      <c r="AK43" s="72"/>
      <c r="AL43" s="201" t="s">
        <v>662</v>
      </c>
      <c r="AM43" s="72"/>
      <c r="AN43" s="201">
        <v>3.764634171E9</v>
      </c>
      <c r="AO43" s="72"/>
      <c r="AP43" s="145" t="s">
        <v>2503</v>
      </c>
      <c r="AQ43" s="72"/>
      <c r="AR43" s="145" t="s">
        <v>2332</v>
      </c>
      <c r="AS43" s="72"/>
      <c r="AT43" s="146">
        <v>35000.0</v>
      </c>
      <c r="AU43" s="72"/>
      <c r="AV43" s="145" t="s">
        <v>1931</v>
      </c>
      <c r="AW43" s="71"/>
      <c r="AX43" s="72"/>
      <c r="AY43" s="201" t="s">
        <v>2510</v>
      </c>
      <c r="AZ43" s="71"/>
      <c r="BA43" s="72"/>
      <c r="BB43" s="227">
        <v>46206.0</v>
      </c>
      <c r="BC43" s="72"/>
      <c r="BD43" s="178"/>
    </row>
    <row r="44" ht="16.5" customHeight="1" outlineLevel="1">
      <c r="A44" s="178"/>
      <c r="B44" s="141" t="s">
        <v>335</v>
      </c>
      <c r="C44" s="142">
        <v>46191.63194436343</v>
      </c>
      <c r="D44" s="72"/>
      <c r="E44" s="143" t="s">
        <v>7</v>
      </c>
      <c r="F44" s="71"/>
      <c r="G44" s="143" t="s">
        <v>78</v>
      </c>
      <c r="H44" s="71"/>
      <c r="I44" s="143" t="s">
        <v>336</v>
      </c>
      <c r="J44" s="71"/>
      <c r="K44" s="71"/>
      <c r="L44" s="71"/>
      <c r="M44" s="72"/>
      <c r="N44" s="144" t="s">
        <v>334</v>
      </c>
      <c r="O44" s="72"/>
      <c r="P44" s="199">
        <v>25000.0</v>
      </c>
      <c r="Q44" s="71"/>
      <c r="R44" s="200">
        <v>0.0</v>
      </c>
      <c r="S44" s="72"/>
      <c r="T44" s="201" t="s">
        <v>75</v>
      </c>
      <c r="U44" s="72"/>
      <c r="V44" s="202" t="s">
        <v>1888</v>
      </c>
      <c r="W44" s="71"/>
      <c r="X44" s="72"/>
      <c r="Y44" s="202" t="s">
        <v>74</v>
      </c>
      <c r="Z44" s="72"/>
      <c r="AA44" s="178"/>
      <c r="AB44" s="228" t="s">
        <v>2531</v>
      </c>
      <c r="AC44" s="72"/>
      <c r="AD44" s="229">
        <v>46170.72148461806</v>
      </c>
      <c r="AE44" s="72"/>
      <c r="AF44" s="201" t="s">
        <v>2389</v>
      </c>
      <c r="AG44" s="71"/>
      <c r="AH44" s="72"/>
      <c r="AI44" s="201" t="s">
        <v>2390</v>
      </c>
      <c r="AJ44" s="71"/>
      <c r="AK44" s="72"/>
      <c r="AL44" s="201" t="s">
        <v>688</v>
      </c>
      <c r="AM44" s="72"/>
      <c r="AN44" s="201">
        <v>3.764217643E9</v>
      </c>
      <c r="AO44" s="72"/>
      <c r="AP44" s="145" t="s">
        <v>2499</v>
      </c>
      <c r="AQ44" s="72"/>
      <c r="AR44" s="145" t="s">
        <v>2332</v>
      </c>
      <c r="AS44" s="72"/>
      <c r="AT44" s="146">
        <v>25000.0</v>
      </c>
      <c r="AU44" s="72"/>
      <c r="AV44" s="145" t="s">
        <v>1931</v>
      </c>
      <c r="AW44" s="71"/>
      <c r="AX44" s="72"/>
      <c r="AY44" s="201" t="s">
        <v>2510</v>
      </c>
      <c r="AZ44" s="71"/>
      <c r="BA44" s="72"/>
      <c r="BB44" s="227">
        <v>46206.0</v>
      </c>
      <c r="BC44" s="72"/>
      <c r="BD44" s="178"/>
    </row>
    <row r="45" ht="16.5" customHeight="1" outlineLevel="1">
      <c r="A45" s="178"/>
      <c r="B45" s="141" t="s">
        <v>364</v>
      </c>
      <c r="C45" s="142">
        <v>46189.59500920139</v>
      </c>
      <c r="D45" s="72"/>
      <c r="E45" s="143" t="s">
        <v>7</v>
      </c>
      <c r="F45" s="71"/>
      <c r="G45" s="143" t="s">
        <v>78</v>
      </c>
      <c r="H45" s="71"/>
      <c r="I45" s="143" t="s">
        <v>365</v>
      </c>
      <c r="J45" s="71"/>
      <c r="K45" s="71"/>
      <c r="L45" s="71"/>
      <c r="M45" s="72"/>
      <c r="N45" s="144" t="s">
        <v>366</v>
      </c>
      <c r="O45" s="72"/>
      <c r="P45" s="199">
        <v>20000.0</v>
      </c>
      <c r="Q45" s="71"/>
      <c r="R45" s="200">
        <v>0.0</v>
      </c>
      <c r="S45" s="72"/>
      <c r="T45" s="201" t="s">
        <v>67</v>
      </c>
      <c r="U45" s="72"/>
      <c r="V45" s="202" t="s">
        <v>1888</v>
      </c>
      <c r="W45" s="71"/>
      <c r="X45" s="72"/>
      <c r="Y45" s="202" t="s">
        <v>74</v>
      </c>
      <c r="Z45" s="72"/>
      <c r="AA45" s="178"/>
      <c r="AB45" s="228" t="s">
        <v>2532</v>
      </c>
      <c r="AC45" s="72"/>
      <c r="AD45" s="229">
        <v>46169.686823703705</v>
      </c>
      <c r="AE45" s="72"/>
      <c r="AF45" s="201" t="s">
        <v>2530</v>
      </c>
      <c r="AG45" s="71"/>
      <c r="AH45" s="72"/>
      <c r="AI45" s="201" t="s">
        <v>2533</v>
      </c>
      <c r="AJ45" s="71"/>
      <c r="AK45" s="72"/>
      <c r="AL45" s="201" t="s">
        <v>823</v>
      </c>
      <c r="AM45" s="72"/>
      <c r="AN45" s="201">
        <v>3.764354698E9</v>
      </c>
      <c r="AO45" s="72"/>
      <c r="AP45" s="145" t="s">
        <v>2499</v>
      </c>
      <c r="AQ45" s="72"/>
      <c r="AR45" s="145" t="s">
        <v>2332</v>
      </c>
      <c r="AS45" s="72"/>
      <c r="AT45" s="146">
        <v>25000.0</v>
      </c>
      <c r="AU45" s="72"/>
      <c r="AV45" s="145" t="s">
        <v>2000</v>
      </c>
      <c r="AW45" s="71"/>
      <c r="AX45" s="72"/>
      <c r="AY45" s="201" t="s">
        <v>2510</v>
      </c>
      <c r="AZ45" s="71"/>
      <c r="BA45" s="72"/>
      <c r="BB45" s="227">
        <v>46200.0</v>
      </c>
      <c r="BC45" s="72"/>
      <c r="BD45" s="178"/>
    </row>
    <row r="46" ht="16.5" customHeight="1" outlineLevel="1">
      <c r="A46" s="178"/>
      <c r="B46" s="141" t="s">
        <v>499</v>
      </c>
      <c r="C46" s="142">
        <v>46182.69852655093</v>
      </c>
      <c r="D46" s="72"/>
      <c r="E46" s="143" t="s">
        <v>7</v>
      </c>
      <c r="F46" s="71"/>
      <c r="G46" s="143" t="s">
        <v>78</v>
      </c>
      <c r="H46" s="71"/>
      <c r="I46" s="143" t="s">
        <v>500</v>
      </c>
      <c r="J46" s="71"/>
      <c r="K46" s="71"/>
      <c r="L46" s="71"/>
      <c r="M46" s="72"/>
      <c r="N46" s="144" t="s">
        <v>501</v>
      </c>
      <c r="O46" s="72"/>
      <c r="P46" s="199">
        <v>25000.0</v>
      </c>
      <c r="Q46" s="71"/>
      <c r="R46" s="200">
        <v>0.0</v>
      </c>
      <c r="S46" s="72"/>
      <c r="T46" s="201" t="s">
        <v>75</v>
      </c>
      <c r="U46" s="72"/>
      <c r="V46" s="202" t="s">
        <v>1888</v>
      </c>
      <c r="W46" s="71"/>
      <c r="X46" s="72"/>
      <c r="Y46" s="202" t="s">
        <v>74</v>
      </c>
      <c r="Z46" s="72"/>
      <c r="AA46" s="178"/>
      <c r="AB46" s="228" t="s">
        <v>2534</v>
      </c>
      <c r="AC46" s="72"/>
      <c r="AD46" s="229">
        <v>46169.6556397338</v>
      </c>
      <c r="AE46" s="72"/>
      <c r="AF46" s="201" t="s">
        <v>2535</v>
      </c>
      <c r="AG46" s="71"/>
      <c r="AH46" s="72"/>
      <c r="AI46" s="201" t="s">
        <v>2536</v>
      </c>
      <c r="AJ46" s="71"/>
      <c r="AK46" s="72"/>
      <c r="AL46" s="201" t="s">
        <v>801</v>
      </c>
      <c r="AM46" s="72"/>
      <c r="AN46" s="201">
        <v>3.764156344E9</v>
      </c>
      <c r="AO46" s="72"/>
      <c r="AP46" s="145" t="s">
        <v>2503</v>
      </c>
      <c r="AQ46" s="72"/>
      <c r="AR46" s="145" t="s">
        <v>2332</v>
      </c>
      <c r="AS46" s="72"/>
      <c r="AT46" s="146">
        <v>35000.0</v>
      </c>
      <c r="AU46" s="72"/>
      <c r="AV46" s="145" t="s">
        <v>2000</v>
      </c>
      <c r="AW46" s="71"/>
      <c r="AX46" s="72"/>
      <c r="AY46" s="201" t="s">
        <v>2510</v>
      </c>
      <c r="AZ46" s="71"/>
      <c r="BA46" s="72"/>
      <c r="BB46" s="227">
        <v>46201.0</v>
      </c>
      <c r="BC46" s="72"/>
      <c r="BD46" s="178"/>
    </row>
    <row r="47" ht="16.5" customHeight="1" outlineLevel="1">
      <c r="A47" s="178"/>
      <c r="B47" s="141" t="s">
        <v>550</v>
      </c>
      <c r="C47" s="142">
        <v>46178.89591923611</v>
      </c>
      <c r="D47" s="72"/>
      <c r="E47" s="143" t="s">
        <v>70</v>
      </c>
      <c r="F47" s="71"/>
      <c r="G47" s="143" t="s">
        <v>138</v>
      </c>
      <c r="H47" s="71"/>
      <c r="I47" s="143" t="s">
        <v>551</v>
      </c>
      <c r="J47" s="71"/>
      <c r="K47" s="71"/>
      <c r="L47" s="71"/>
      <c r="M47" s="72"/>
      <c r="N47" s="144" t="s">
        <v>140</v>
      </c>
      <c r="O47" s="72"/>
      <c r="P47" s="199">
        <v>21000.0</v>
      </c>
      <c r="Q47" s="71"/>
      <c r="R47" s="200">
        <v>0.0</v>
      </c>
      <c r="S47" s="72"/>
      <c r="T47" s="201" t="s">
        <v>75</v>
      </c>
      <c r="U47" s="72"/>
      <c r="V47" s="202" t="s">
        <v>1888</v>
      </c>
      <c r="W47" s="71"/>
      <c r="X47" s="72"/>
      <c r="Y47" s="202" t="s">
        <v>74</v>
      </c>
      <c r="Z47" s="72"/>
      <c r="AA47" s="178"/>
      <c r="AB47" s="228" t="s">
        <v>2537</v>
      </c>
      <c r="AC47" s="72"/>
      <c r="AD47" s="229">
        <v>46161.879371550924</v>
      </c>
      <c r="AE47" s="72"/>
      <c r="AF47" s="201" t="s">
        <v>2538</v>
      </c>
      <c r="AG47" s="71"/>
      <c r="AH47" s="72"/>
      <c r="AI47" s="201" t="s">
        <v>2539</v>
      </c>
      <c r="AJ47" s="71"/>
      <c r="AK47" s="72"/>
      <c r="AL47" s="201" t="s">
        <v>242</v>
      </c>
      <c r="AM47" s="72"/>
      <c r="AN47" s="201">
        <v>3.764917661E9</v>
      </c>
      <c r="AO47" s="72"/>
      <c r="AP47" s="145" t="s">
        <v>2499</v>
      </c>
      <c r="AQ47" s="72"/>
      <c r="AR47" s="145" t="s">
        <v>2332</v>
      </c>
      <c r="AS47" s="72"/>
      <c r="AT47" s="146">
        <v>25000.0</v>
      </c>
      <c r="AU47" s="72"/>
      <c r="AV47" s="145" t="s">
        <v>1931</v>
      </c>
      <c r="AW47" s="71"/>
      <c r="AX47" s="72"/>
      <c r="AY47" s="201" t="s">
        <v>2510</v>
      </c>
      <c r="AZ47" s="71"/>
      <c r="BA47" s="72"/>
      <c r="BB47" s="227">
        <v>46229.0</v>
      </c>
      <c r="BC47" s="72"/>
      <c r="BD47" s="178"/>
    </row>
    <row r="48" ht="16.5" customHeight="1" outlineLevel="1">
      <c r="A48" s="178"/>
      <c r="B48" s="141" t="s">
        <v>552</v>
      </c>
      <c r="C48" s="142">
        <v>46178.891655196756</v>
      </c>
      <c r="D48" s="72"/>
      <c r="E48" s="143" t="s">
        <v>70</v>
      </c>
      <c r="F48" s="71"/>
      <c r="G48" s="143" t="s">
        <v>138</v>
      </c>
      <c r="H48" s="71"/>
      <c r="I48" s="143" t="s">
        <v>553</v>
      </c>
      <c r="J48" s="71"/>
      <c r="K48" s="71"/>
      <c r="L48" s="71"/>
      <c r="M48" s="72"/>
      <c r="N48" s="144" t="s">
        <v>140</v>
      </c>
      <c r="O48" s="72"/>
      <c r="P48" s="199">
        <v>51000.0</v>
      </c>
      <c r="Q48" s="71"/>
      <c r="R48" s="200">
        <v>0.0</v>
      </c>
      <c r="S48" s="72"/>
      <c r="T48" s="201" t="s">
        <v>75</v>
      </c>
      <c r="U48" s="72"/>
      <c r="V48" s="202" t="s">
        <v>1888</v>
      </c>
      <c r="W48" s="71"/>
      <c r="X48" s="72"/>
      <c r="Y48" s="202" t="s">
        <v>74</v>
      </c>
      <c r="Z48" s="72"/>
      <c r="AA48" s="178"/>
      <c r="AB48" s="228" t="s">
        <v>2540</v>
      </c>
      <c r="AC48" s="72"/>
      <c r="AD48" s="229">
        <v>46161.66231439815</v>
      </c>
      <c r="AE48" s="72"/>
      <c r="AF48" s="201" t="s">
        <v>2541</v>
      </c>
      <c r="AG48" s="71"/>
      <c r="AH48" s="72"/>
      <c r="AI48" s="201" t="s">
        <v>2542</v>
      </c>
      <c r="AJ48" s="71"/>
      <c r="AK48" s="72"/>
      <c r="AL48" s="201" t="s">
        <v>868</v>
      </c>
      <c r="AM48" s="72"/>
      <c r="AN48" s="201">
        <v>3.764805993E9</v>
      </c>
      <c r="AO48" s="72"/>
      <c r="AP48" s="145" t="s">
        <v>2499</v>
      </c>
      <c r="AQ48" s="72"/>
      <c r="AR48" s="145" t="s">
        <v>2332</v>
      </c>
      <c r="AS48" s="72"/>
      <c r="AT48" s="146">
        <v>25000.0</v>
      </c>
      <c r="AU48" s="72"/>
      <c r="AV48" s="145" t="s">
        <v>2000</v>
      </c>
      <c r="AW48" s="71"/>
      <c r="AX48" s="72"/>
      <c r="AY48" s="201" t="s">
        <v>2510</v>
      </c>
      <c r="AZ48" s="71"/>
      <c r="BA48" s="72"/>
      <c r="BB48" s="227">
        <v>46194.0</v>
      </c>
      <c r="BC48" s="72"/>
      <c r="BD48" s="178"/>
    </row>
    <row r="49" ht="16.5" customHeight="1" outlineLevel="1">
      <c r="A49" s="178"/>
      <c r="B49" s="141" t="s">
        <v>601</v>
      </c>
      <c r="C49" s="142">
        <v>46177.603903738425</v>
      </c>
      <c r="D49" s="72"/>
      <c r="E49" s="143" t="s">
        <v>7</v>
      </c>
      <c r="F49" s="71"/>
      <c r="G49" s="143" t="s">
        <v>78</v>
      </c>
      <c r="H49" s="71"/>
      <c r="I49" s="143" t="s">
        <v>602</v>
      </c>
      <c r="J49" s="71"/>
      <c r="K49" s="71"/>
      <c r="L49" s="71"/>
      <c r="M49" s="72"/>
      <c r="N49" s="144" t="s">
        <v>603</v>
      </c>
      <c r="O49" s="72"/>
      <c r="P49" s="199">
        <v>20000.0</v>
      </c>
      <c r="Q49" s="71"/>
      <c r="R49" s="200">
        <v>0.0</v>
      </c>
      <c r="S49" s="72"/>
      <c r="T49" s="201" t="s">
        <v>67</v>
      </c>
      <c r="U49" s="72"/>
      <c r="V49" s="202" t="s">
        <v>1888</v>
      </c>
      <c r="W49" s="71"/>
      <c r="X49" s="72"/>
      <c r="Y49" s="202" t="s">
        <v>74</v>
      </c>
      <c r="Z49" s="72"/>
      <c r="AA49" s="178"/>
      <c r="AB49" s="228" t="s">
        <v>2543</v>
      </c>
      <c r="AC49" s="72"/>
      <c r="AD49" s="229">
        <v>46161.66126202546</v>
      </c>
      <c r="AE49" s="72"/>
      <c r="AF49" s="201" t="s">
        <v>2544</v>
      </c>
      <c r="AG49" s="71"/>
      <c r="AH49" s="72"/>
      <c r="AI49" s="201" t="s">
        <v>2542</v>
      </c>
      <c r="AJ49" s="71"/>
      <c r="AK49" s="72"/>
      <c r="AL49" s="201" t="s">
        <v>707</v>
      </c>
      <c r="AM49" s="72"/>
      <c r="AN49" s="201">
        <v>3.764805993E9</v>
      </c>
      <c r="AO49" s="72"/>
      <c r="AP49" s="145" t="s">
        <v>2499</v>
      </c>
      <c r="AQ49" s="72"/>
      <c r="AR49" s="145" t="s">
        <v>2332</v>
      </c>
      <c r="AS49" s="72"/>
      <c r="AT49" s="146">
        <v>25000.0</v>
      </c>
      <c r="AU49" s="72"/>
      <c r="AV49" s="145" t="s">
        <v>1931</v>
      </c>
      <c r="AW49" s="71"/>
      <c r="AX49" s="72"/>
      <c r="AY49" s="201" t="s">
        <v>2510</v>
      </c>
      <c r="AZ49" s="71"/>
      <c r="BA49" s="72"/>
      <c r="BB49" s="227">
        <v>46206.0</v>
      </c>
      <c r="BC49" s="72"/>
      <c r="BD49" s="178"/>
    </row>
    <row r="50" ht="16.5" customHeight="1" outlineLevel="1">
      <c r="A50" s="178"/>
      <c r="B50" s="141" t="s">
        <v>660</v>
      </c>
      <c r="C50" s="142">
        <v>46175.85465446759</v>
      </c>
      <c r="D50" s="72"/>
      <c r="E50" s="143" t="s">
        <v>7</v>
      </c>
      <c r="F50" s="71"/>
      <c r="G50" s="143" t="s">
        <v>78</v>
      </c>
      <c r="H50" s="71"/>
      <c r="I50" s="143" t="s">
        <v>661</v>
      </c>
      <c r="J50" s="71"/>
      <c r="K50" s="71"/>
      <c r="L50" s="71"/>
      <c r="M50" s="72"/>
      <c r="N50" s="144" t="s">
        <v>662</v>
      </c>
      <c r="O50" s="72"/>
      <c r="P50" s="199">
        <v>35000.0</v>
      </c>
      <c r="Q50" s="71"/>
      <c r="R50" s="200">
        <v>0.0</v>
      </c>
      <c r="S50" s="72"/>
      <c r="T50" s="201" t="s">
        <v>75</v>
      </c>
      <c r="U50" s="72"/>
      <c r="V50" s="202" t="s">
        <v>1888</v>
      </c>
      <c r="W50" s="71"/>
      <c r="X50" s="72"/>
      <c r="Y50" s="202" t="s">
        <v>74</v>
      </c>
      <c r="Z50" s="72"/>
      <c r="AA50" s="178"/>
      <c r="AB50" s="228" t="s">
        <v>2545</v>
      </c>
      <c r="AC50" s="72"/>
      <c r="AD50" s="229">
        <v>46159.08292523148</v>
      </c>
      <c r="AE50" s="72"/>
      <c r="AF50" s="201" t="s">
        <v>2541</v>
      </c>
      <c r="AG50" s="71"/>
      <c r="AH50" s="72"/>
      <c r="AI50" s="201" t="s">
        <v>2546</v>
      </c>
      <c r="AJ50" s="71"/>
      <c r="AK50" s="72"/>
      <c r="AL50" s="201" t="s">
        <v>922</v>
      </c>
      <c r="AM50" s="72"/>
      <c r="AN50" s="201">
        <v>3.764342532E9</v>
      </c>
      <c r="AO50" s="72"/>
      <c r="AP50" s="145" t="s">
        <v>2503</v>
      </c>
      <c r="AQ50" s="72"/>
      <c r="AR50" s="145" t="s">
        <v>2332</v>
      </c>
      <c r="AS50" s="72"/>
      <c r="AT50" s="146">
        <v>35000.0</v>
      </c>
      <c r="AU50" s="72"/>
      <c r="AV50" s="145" t="s">
        <v>2000</v>
      </c>
      <c r="AW50" s="71"/>
      <c r="AX50" s="72"/>
      <c r="AY50" s="201" t="s">
        <v>2510</v>
      </c>
      <c r="AZ50" s="71"/>
      <c r="BA50" s="72"/>
      <c r="BB50" s="227">
        <v>46190.0</v>
      </c>
      <c r="BC50" s="72"/>
      <c r="BD50" s="178"/>
    </row>
    <row r="51" ht="16.5" customHeight="1" outlineLevel="1">
      <c r="A51" s="178"/>
      <c r="B51" s="141" t="s">
        <v>686</v>
      </c>
      <c r="C51" s="142">
        <v>46175.722231747684</v>
      </c>
      <c r="D51" s="72"/>
      <c r="E51" s="143" t="s">
        <v>7</v>
      </c>
      <c r="F51" s="71"/>
      <c r="G51" s="143" t="s">
        <v>78</v>
      </c>
      <c r="H51" s="71"/>
      <c r="I51" s="143" t="s">
        <v>687</v>
      </c>
      <c r="J51" s="71"/>
      <c r="K51" s="71"/>
      <c r="L51" s="71"/>
      <c r="M51" s="72"/>
      <c r="N51" s="144" t="s">
        <v>688</v>
      </c>
      <c r="O51" s="72"/>
      <c r="P51" s="199">
        <v>25000.0</v>
      </c>
      <c r="Q51" s="71"/>
      <c r="R51" s="200">
        <v>0.0</v>
      </c>
      <c r="S51" s="72"/>
      <c r="T51" s="201" t="s">
        <v>67</v>
      </c>
      <c r="U51" s="72"/>
      <c r="V51" s="202" t="s">
        <v>1888</v>
      </c>
      <c r="W51" s="71"/>
      <c r="X51" s="72"/>
      <c r="Y51" s="202" t="s">
        <v>74</v>
      </c>
      <c r="Z51" s="72"/>
      <c r="AA51" s="178"/>
      <c r="AB51" s="228" t="s">
        <v>2547</v>
      </c>
      <c r="AC51" s="72"/>
      <c r="AD51" s="229">
        <v>46155.510018483794</v>
      </c>
      <c r="AE51" s="72"/>
      <c r="AF51" s="201" t="s">
        <v>2476</v>
      </c>
      <c r="AG51" s="71"/>
      <c r="AH51" s="72"/>
      <c r="AI51" s="201" t="s">
        <v>2548</v>
      </c>
      <c r="AJ51" s="71"/>
      <c r="AK51" s="72"/>
      <c r="AL51" s="201" t="s">
        <v>603</v>
      </c>
      <c r="AM51" s="72"/>
      <c r="AN51" s="201">
        <v>3.764827467E9</v>
      </c>
      <c r="AO51" s="72"/>
      <c r="AP51" s="145" t="s">
        <v>2499</v>
      </c>
      <c r="AQ51" s="72"/>
      <c r="AR51" s="145" t="s">
        <v>2332</v>
      </c>
      <c r="AS51" s="72"/>
      <c r="AT51" s="146">
        <v>25000.0</v>
      </c>
      <c r="AU51" s="72"/>
      <c r="AV51" s="145" t="s">
        <v>1931</v>
      </c>
      <c r="AW51" s="71"/>
      <c r="AX51" s="72"/>
      <c r="AY51" s="201" t="s">
        <v>2510</v>
      </c>
      <c r="AZ51" s="71"/>
      <c r="BA51" s="72"/>
      <c r="BB51" s="227">
        <v>46208.0</v>
      </c>
      <c r="BC51" s="72"/>
      <c r="BD51" s="178"/>
    </row>
    <row r="52" ht="16.5" customHeight="1" outlineLevel="1">
      <c r="A52" s="178"/>
      <c r="B52" s="141" t="s">
        <v>705</v>
      </c>
      <c r="C52" s="142">
        <v>46175.65567127315</v>
      </c>
      <c r="D52" s="72"/>
      <c r="E52" s="143" t="s">
        <v>7</v>
      </c>
      <c r="F52" s="71"/>
      <c r="G52" s="143" t="s">
        <v>78</v>
      </c>
      <c r="H52" s="71"/>
      <c r="I52" s="143" t="s">
        <v>706</v>
      </c>
      <c r="J52" s="71"/>
      <c r="K52" s="71"/>
      <c r="L52" s="71"/>
      <c r="M52" s="72"/>
      <c r="N52" s="144" t="s">
        <v>707</v>
      </c>
      <c r="O52" s="72"/>
      <c r="P52" s="199">
        <v>20000.0</v>
      </c>
      <c r="Q52" s="71"/>
      <c r="R52" s="200">
        <v>0.0</v>
      </c>
      <c r="S52" s="72"/>
      <c r="T52" s="201" t="s">
        <v>67</v>
      </c>
      <c r="U52" s="72"/>
      <c r="V52" s="202" t="s">
        <v>1888</v>
      </c>
      <c r="W52" s="71"/>
      <c r="X52" s="72"/>
      <c r="Y52" s="202" t="s">
        <v>74</v>
      </c>
      <c r="Z52" s="72"/>
      <c r="AA52" s="178"/>
      <c r="AB52" s="228" t="s">
        <v>2490</v>
      </c>
      <c r="AC52" s="72"/>
      <c r="AD52" s="229">
        <v>46149.74563907407</v>
      </c>
      <c r="AE52" s="72"/>
      <c r="AF52" s="201" t="s">
        <v>2549</v>
      </c>
      <c r="AG52" s="71"/>
      <c r="AH52" s="72"/>
      <c r="AI52" s="201" t="s">
        <v>2550</v>
      </c>
      <c r="AJ52" s="71"/>
      <c r="AK52" s="72"/>
      <c r="AL52" s="201" t="s">
        <v>1048</v>
      </c>
      <c r="AM52" s="72"/>
      <c r="AN52" s="201">
        <v>3.764313479E9</v>
      </c>
      <c r="AO52" s="72"/>
      <c r="AP52" s="145" t="s">
        <v>2500</v>
      </c>
      <c r="AQ52" s="72"/>
      <c r="AR52" s="145" t="s">
        <v>2332</v>
      </c>
      <c r="AS52" s="72"/>
      <c r="AT52" s="146">
        <v>30000.0</v>
      </c>
      <c r="AU52" s="72"/>
      <c r="AV52" s="145" t="s">
        <v>1992</v>
      </c>
      <c r="AW52" s="71"/>
      <c r="AX52" s="72"/>
      <c r="AY52" s="201" t="s">
        <v>2551</v>
      </c>
      <c r="AZ52" s="71"/>
      <c r="BA52" s="72"/>
      <c r="BB52" s="227">
        <v>46180.0</v>
      </c>
      <c r="BC52" s="72"/>
      <c r="BD52" s="178"/>
    </row>
    <row r="53" ht="16.5" customHeight="1" outlineLevel="1">
      <c r="A53" s="178"/>
      <c r="B53" s="141" t="s">
        <v>708</v>
      </c>
      <c r="C53" s="142">
        <v>46175.646959502315</v>
      </c>
      <c r="D53" s="72"/>
      <c r="E53" s="143" t="s">
        <v>7</v>
      </c>
      <c r="F53" s="71"/>
      <c r="G53" s="143" t="s">
        <v>78</v>
      </c>
      <c r="H53" s="71"/>
      <c r="I53" s="143" t="s">
        <v>709</v>
      </c>
      <c r="J53" s="71"/>
      <c r="K53" s="71"/>
      <c r="L53" s="71"/>
      <c r="M53" s="72"/>
      <c r="N53" s="144" t="s">
        <v>100</v>
      </c>
      <c r="O53" s="72"/>
      <c r="P53" s="199">
        <v>20000.0</v>
      </c>
      <c r="Q53" s="71"/>
      <c r="R53" s="200">
        <v>0.0</v>
      </c>
      <c r="S53" s="72"/>
      <c r="T53" s="201" t="s">
        <v>75</v>
      </c>
      <c r="U53" s="72"/>
      <c r="V53" s="202" t="s">
        <v>1888</v>
      </c>
      <c r="W53" s="71"/>
      <c r="X53" s="72"/>
      <c r="Y53" s="202" t="s">
        <v>74</v>
      </c>
      <c r="Z53" s="72"/>
      <c r="AA53" s="178"/>
      <c r="AB53" s="228" t="s">
        <v>2552</v>
      </c>
      <c r="AC53" s="72"/>
      <c r="AD53" s="229">
        <v>46146.837717766204</v>
      </c>
      <c r="AE53" s="72"/>
      <c r="AF53" s="201" t="s">
        <v>2553</v>
      </c>
      <c r="AG53" s="71"/>
      <c r="AH53" s="72"/>
      <c r="AI53" s="201" t="s">
        <v>2554</v>
      </c>
      <c r="AJ53" s="71"/>
      <c r="AK53" s="72"/>
      <c r="AL53" s="201" t="s">
        <v>100</v>
      </c>
      <c r="AM53" s="72"/>
      <c r="AN53" s="201">
        <v>3.764268904E9</v>
      </c>
      <c r="AO53" s="72"/>
      <c r="AP53" s="145" t="s">
        <v>2499</v>
      </c>
      <c r="AQ53" s="72"/>
      <c r="AR53" s="145" t="s">
        <v>2332</v>
      </c>
      <c r="AS53" s="72"/>
      <c r="AT53" s="146">
        <v>25000.0</v>
      </c>
      <c r="AU53" s="72"/>
      <c r="AV53" s="145" t="s">
        <v>1931</v>
      </c>
      <c r="AW53" s="71"/>
      <c r="AX53" s="72"/>
      <c r="AY53" s="201" t="s">
        <v>2510</v>
      </c>
      <c r="AZ53" s="71"/>
      <c r="BA53" s="72"/>
      <c r="BB53" s="227">
        <v>46236.0</v>
      </c>
      <c r="BC53" s="72"/>
      <c r="BD53" s="178"/>
    </row>
    <row r="54" ht="16.5" customHeight="1" outlineLevel="1">
      <c r="A54" s="178"/>
      <c r="B54" s="141" t="s">
        <v>760</v>
      </c>
      <c r="C54" s="142">
        <v>46172.0</v>
      </c>
      <c r="D54" s="72"/>
      <c r="E54" s="143" t="s">
        <v>70</v>
      </c>
      <c r="F54" s="71"/>
      <c r="G54" s="143" t="s">
        <v>138</v>
      </c>
      <c r="H54" s="71"/>
      <c r="I54" s="143" t="s">
        <v>551</v>
      </c>
      <c r="J54" s="71"/>
      <c r="K54" s="71"/>
      <c r="L54" s="71"/>
      <c r="M54" s="72"/>
      <c r="N54" s="144" t="s">
        <v>140</v>
      </c>
      <c r="O54" s="72"/>
      <c r="P54" s="199">
        <v>21000.0</v>
      </c>
      <c r="Q54" s="71"/>
      <c r="R54" s="200">
        <v>0.0</v>
      </c>
      <c r="S54" s="72"/>
      <c r="T54" s="201" t="s">
        <v>75</v>
      </c>
      <c r="U54" s="72"/>
      <c r="V54" s="202" t="s">
        <v>1888</v>
      </c>
      <c r="W54" s="71"/>
      <c r="X54" s="72"/>
      <c r="Y54" s="202" t="s">
        <v>74</v>
      </c>
      <c r="Z54" s="72"/>
      <c r="AA54" s="178"/>
      <c r="AB54" s="228" t="s">
        <v>2555</v>
      </c>
      <c r="AC54" s="72"/>
      <c r="AD54" s="229">
        <v>46146.836369282406</v>
      </c>
      <c r="AE54" s="72"/>
      <c r="AF54" s="201" t="s">
        <v>2556</v>
      </c>
      <c r="AG54" s="71"/>
      <c r="AH54" s="72"/>
      <c r="AI54" s="201" t="s">
        <v>2206</v>
      </c>
      <c r="AJ54" s="71"/>
      <c r="AK54" s="72"/>
      <c r="AL54" s="201" t="s">
        <v>366</v>
      </c>
      <c r="AM54" s="72"/>
      <c r="AN54" s="201">
        <v>3.764621001E9</v>
      </c>
      <c r="AO54" s="72"/>
      <c r="AP54" s="145" t="s">
        <v>2499</v>
      </c>
      <c r="AQ54" s="72"/>
      <c r="AR54" s="145" t="s">
        <v>2332</v>
      </c>
      <c r="AS54" s="72"/>
      <c r="AT54" s="146">
        <v>25000.0</v>
      </c>
      <c r="AU54" s="72"/>
      <c r="AV54" s="145" t="s">
        <v>1931</v>
      </c>
      <c r="AW54" s="71"/>
      <c r="AX54" s="72"/>
      <c r="AY54" s="201" t="s">
        <v>2510</v>
      </c>
      <c r="AZ54" s="71"/>
      <c r="BA54" s="72"/>
      <c r="BB54" s="227">
        <v>46220.0</v>
      </c>
      <c r="BC54" s="72"/>
      <c r="BD54" s="178"/>
    </row>
    <row r="55" ht="16.5" customHeight="1" outlineLevel="1">
      <c r="A55" s="178"/>
      <c r="B55" s="141" t="s">
        <v>761</v>
      </c>
      <c r="C55" s="142">
        <v>46172.0</v>
      </c>
      <c r="D55" s="72"/>
      <c r="E55" s="143" t="s">
        <v>70</v>
      </c>
      <c r="F55" s="71"/>
      <c r="G55" s="143" t="s">
        <v>138</v>
      </c>
      <c r="H55" s="71"/>
      <c r="I55" s="143" t="s">
        <v>553</v>
      </c>
      <c r="J55" s="71"/>
      <c r="K55" s="71"/>
      <c r="L55" s="71"/>
      <c r="M55" s="72"/>
      <c r="N55" s="144" t="s">
        <v>140</v>
      </c>
      <c r="O55" s="72"/>
      <c r="P55" s="199">
        <v>15000.0</v>
      </c>
      <c r="Q55" s="71"/>
      <c r="R55" s="200">
        <v>0.0</v>
      </c>
      <c r="S55" s="72"/>
      <c r="T55" s="201" t="s">
        <v>75</v>
      </c>
      <c r="U55" s="72"/>
      <c r="V55" s="202" t="s">
        <v>1888</v>
      </c>
      <c r="W55" s="71"/>
      <c r="X55" s="72"/>
      <c r="Y55" s="202" t="s">
        <v>74</v>
      </c>
      <c r="Z55" s="72"/>
      <c r="AA55" s="178"/>
      <c r="AB55" s="228" t="s">
        <v>2557</v>
      </c>
      <c r="AC55" s="72"/>
      <c r="AD55" s="229">
        <v>46146.77971905093</v>
      </c>
      <c r="AE55" s="72"/>
      <c r="AF55" s="201" t="s">
        <v>2558</v>
      </c>
      <c r="AG55" s="71"/>
      <c r="AH55" s="72"/>
      <c r="AI55" s="201" t="s">
        <v>2559</v>
      </c>
      <c r="AJ55" s="71"/>
      <c r="AK55" s="72"/>
      <c r="AL55" s="201" t="s">
        <v>917</v>
      </c>
      <c r="AM55" s="72"/>
      <c r="AN55" s="201">
        <v>3.764854713E9</v>
      </c>
      <c r="AO55" s="72"/>
      <c r="AP55" s="145" t="s">
        <v>2499</v>
      </c>
      <c r="AQ55" s="72"/>
      <c r="AR55" s="145" t="s">
        <v>2332</v>
      </c>
      <c r="AS55" s="72"/>
      <c r="AT55" s="146">
        <v>25000.0</v>
      </c>
      <c r="AU55" s="72"/>
      <c r="AV55" s="145" t="s">
        <v>2000</v>
      </c>
      <c r="AW55" s="71"/>
      <c r="AX55" s="72"/>
      <c r="AY55" s="201" t="s">
        <v>2510</v>
      </c>
      <c r="AZ55" s="71"/>
      <c r="BA55" s="72"/>
      <c r="BB55" s="227">
        <v>46191.0</v>
      </c>
      <c r="BC55" s="72"/>
      <c r="BD55" s="178"/>
    </row>
    <row r="56" ht="16.5" customHeight="1" outlineLevel="1">
      <c r="A56" s="178"/>
      <c r="B56" s="141" t="s">
        <v>799</v>
      </c>
      <c r="C56" s="142">
        <v>46170.9859078588</v>
      </c>
      <c r="D56" s="72"/>
      <c r="E56" s="143" t="s">
        <v>7</v>
      </c>
      <c r="F56" s="71"/>
      <c r="G56" s="143" t="s">
        <v>78</v>
      </c>
      <c r="H56" s="71"/>
      <c r="I56" s="143" t="s">
        <v>800</v>
      </c>
      <c r="J56" s="71"/>
      <c r="K56" s="71"/>
      <c r="L56" s="71"/>
      <c r="M56" s="72"/>
      <c r="N56" s="144" t="s">
        <v>801</v>
      </c>
      <c r="O56" s="72"/>
      <c r="P56" s="199">
        <v>35000.0</v>
      </c>
      <c r="Q56" s="71"/>
      <c r="R56" s="200">
        <v>0.0</v>
      </c>
      <c r="S56" s="72"/>
      <c r="T56" s="201" t="s">
        <v>75</v>
      </c>
      <c r="U56" s="72"/>
      <c r="V56" s="202" t="s">
        <v>1888</v>
      </c>
      <c r="W56" s="71"/>
      <c r="X56" s="72"/>
      <c r="Y56" s="202" t="s">
        <v>74</v>
      </c>
      <c r="Z56" s="72"/>
      <c r="AA56" s="178"/>
      <c r="AB56" s="228"/>
      <c r="AC56" s="72"/>
      <c r="AD56" s="229"/>
      <c r="AE56" s="72"/>
      <c r="AF56" s="201"/>
      <c r="AG56" s="71"/>
      <c r="AH56" s="72"/>
      <c r="AI56" s="201"/>
      <c r="AJ56" s="71"/>
      <c r="AK56" s="72"/>
      <c r="AL56" s="201"/>
      <c r="AM56" s="72"/>
      <c r="AN56" s="201"/>
      <c r="AO56" s="72"/>
      <c r="AP56" s="145"/>
      <c r="AQ56" s="72"/>
      <c r="AR56" s="145"/>
      <c r="AS56" s="72"/>
      <c r="AT56" s="146"/>
      <c r="AU56" s="72"/>
      <c r="AV56" s="145"/>
      <c r="AW56" s="71"/>
      <c r="AX56" s="72"/>
      <c r="AY56" s="201"/>
      <c r="AZ56" s="71"/>
      <c r="BA56" s="72"/>
      <c r="BB56" s="227"/>
      <c r="BC56" s="72"/>
      <c r="BD56" s="178"/>
    </row>
    <row r="57" ht="16.5" customHeight="1" outlineLevel="1">
      <c r="A57" s="178"/>
      <c r="B57" s="141" t="s">
        <v>821</v>
      </c>
      <c r="C57" s="142">
        <v>46169.68742484954</v>
      </c>
      <c r="D57" s="72"/>
      <c r="E57" s="143" t="s">
        <v>7</v>
      </c>
      <c r="F57" s="71"/>
      <c r="G57" s="143" t="s">
        <v>78</v>
      </c>
      <c r="H57" s="71"/>
      <c r="I57" s="143" t="s">
        <v>822</v>
      </c>
      <c r="J57" s="71"/>
      <c r="K57" s="71"/>
      <c r="L57" s="71"/>
      <c r="M57" s="72"/>
      <c r="N57" s="144" t="s">
        <v>823</v>
      </c>
      <c r="O57" s="72"/>
      <c r="P57" s="199">
        <v>25000.0</v>
      </c>
      <c r="Q57" s="71"/>
      <c r="R57" s="200">
        <v>0.0</v>
      </c>
      <c r="S57" s="72"/>
      <c r="T57" s="201" t="s">
        <v>75</v>
      </c>
      <c r="U57" s="72"/>
      <c r="V57" s="202" t="s">
        <v>1888</v>
      </c>
      <c r="W57" s="71"/>
      <c r="X57" s="72"/>
      <c r="Y57" s="202" t="s">
        <v>74</v>
      </c>
      <c r="Z57" s="72"/>
      <c r="AA57" s="178"/>
      <c r="AB57" s="228"/>
      <c r="AC57" s="72"/>
      <c r="AD57" s="229"/>
      <c r="AE57" s="72"/>
      <c r="AF57" s="201"/>
      <c r="AG57" s="71"/>
      <c r="AH57" s="72"/>
      <c r="AI57" s="201"/>
      <c r="AJ57" s="71"/>
      <c r="AK57" s="72"/>
      <c r="AL57" s="201"/>
      <c r="AM57" s="72"/>
      <c r="AN57" s="201"/>
      <c r="AO57" s="72"/>
      <c r="AP57" s="145"/>
      <c r="AQ57" s="72"/>
      <c r="AR57" s="145"/>
      <c r="AS57" s="72"/>
      <c r="AT57" s="146"/>
      <c r="AU57" s="72"/>
      <c r="AV57" s="145"/>
      <c r="AW57" s="71"/>
      <c r="AX57" s="72"/>
      <c r="AY57" s="201"/>
      <c r="AZ57" s="71"/>
      <c r="BA57" s="72"/>
      <c r="BB57" s="227"/>
      <c r="BC57" s="72"/>
      <c r="BD57" s="178"/>
    </row>
    <row r="58" ht="16.5" customHeight="1" outlineLevel="1">
      <c r="A58" s="178"/>
      <c r="B58" s="141" t="s">
        <v>864</v>
      </c>
      <c r="C58" s="142">
        <v>46164.37603820601</v>
      </c>
      <c r="D58" s="72"/>
      <c r="E58" s="143" t="s">
        <v>70</v>
      </c>
      <c r="F58" s="71"/>
      <c r="G58" s="143" t="s">
        <v>138</v>
      </c>
      <c r="H58" s="71"/>
      <c r="I58" s="143" t="s">
        <v>553</v>
      </c>
      <c r="J58" s="71"/>
      <c r="K58" s="71"/>
      <c r="L58" s="71"/>
      <c r="M58" s="72"/>
      <c r="N58" s="144" t="s">
        <v>140</v>
      </c>
      <c r="O58" s="72"/>
      <c r="P58" s="199">
        <v>24000.0</v>
      </c>
      <c r="Q58" s="71"/>
      <c r="R58" s="200">
        <v>0.0</v>
      </c>
      <c r="S58" s="72"/>
      <c r="T58" s="201" t="s">
        <v>75</v>
      </c>
      <c r="U58" s="72"/>
      <c r="V58" s="202" t="s">
        <v>1888</v>
      </c>
      <c r="W58" s="71"/>
      <c r="X58" s="72"/>
      <c r="Y58" s="202" t="s">
        <v>74</v>
      </c>
      <c r="Z58" s="72"/>
      <c r="AA58" s="178"/>
      <c r="AB58" s="228"/>
      <c r="AC58" s="72"/>
      <c r="AD58" s="229"/>
      <c r="AE58" s="72"/>
      <c r="AF58" s="201"/>
      <c r="AG58" s="71"/>
      <c r="AH58" s="72"/>
      <c r="AI58" s="201"/>
      <c r="AJ58" s="71"/>
      <c r="AK58" s="72"/>
      <c r="AL58" s="201"/>
      <c r="AM58" s="72"/>
      <c r="AN58" s="201"/>
      <c r="AO58" s="72"/>
      <c r="AP58" s="145"/>
      <c r="AQ58" s="72"/>
      <c r="AR58" s="145"/>
      <c r="AS58" s="72"/>
      <c r="AT58" s="146"/>
      <c r="AU58" s="72"/>
      <c r="AV58" s="145"/>
      <c r="AW58" s="71"/>
      <c r="AX58" s="72"/>
      <c r="AY58" s="201"/>
      <c r="AZ58" s="71"/>
      <c r="BA58" s="72"/>
      <c r="BB58" s="227"/>
      <c r="BC58" s="72"/>
      <c r="BD58" s="178"/>
    </row>
    <row r="59" ht="16.5" customHeight="1" outlineLevel="1">
      <c r="A59" s="178"/>
      <c r="B59" s="141" t="s">
        <v>865</v>
      </c>
      <c r="C59" s="142">
        <v>46163.83564556713</v>
      </c>
      <c r="D59" s="72"/>
      <c r="E59" s="143" t="s">
        <v>7</v>
      </c>
      <c r="F59" s="71"/>
      <c r="G59" s="143" t="s">
        <v>78</v>
      </c>
      <c r="H59" s="71"/>
      <c r="I59" s="143" t="s">
        <v>706</v>
      </c>
      <c r="J59" s="71"/>
      <c r="K59" s="71"/>
      <c r="L59" s="71"/>
      <c r="M59" s="72"/>
      <c r="N59" s="144" t="s">
        <v>707</v>
      </c>
      <c r="O59" s="72"/>
      <c r="P59" s="199">
        <v>20000.0</v>
      </c>
      <c r="Q59" s="71"/>
      <c r="R59" s="200">
        <v>0.0</v>
      </c>
      <c r="S59" s="72"/>
      <c r="T59" s="201" t="s">
        <v>67</v>
      </c>
      <c r="U59" s="72"/>
      <c r="V59" s="202" t="s">
        <v>1888</v>
      </c>
      <c r="W59" s="71"/>
      <c r="X59" s="72"/>
      <c r="Y59" s="202" t="s">
        <v>74</v>
      </c>
      <c r="Z59" s="72"/>
      <c r="AA59" s="178"/>
      <c r="AB59" s="228"/>
      <c r="AC59" s="72"/>
      <c r="AD59" s="229"/>
      <c r="AE59" s="72"/>
      <c r="AF59" s="201"/>
      <c r="AG59" s="71"/>
      <c r="AH59" s="72"/>
      <c r="AI59" s="201"/>
      <c r="AJ59" s="71"/>
      <c r="AK59" s="72"/>
      <c r="AL59" s="201"/>
      <c r="AM59" s="72"/>
      <c r="AN59" s="201"/>
      <c r="AO59" s="72"/>
      <c r="AP59" s="145"/>
      <c r="AQ59" s="72"/>
      <c r="AR59" s="145"/>
      <c r="AS59" s="72"/>
      <c r="AT59" s="146"/>
      <c r="AU59" s="72"/>
      <c r="AV59" s="145"/>
      <c r="AW59" s="71"/>
      <c r="AX59" s="72"/>
      <c r="AY59" s="201"/>
      <c r="AZ59" s="71"/>
      <c r="BA59" s="72"/>
      <c r="BB59" s="227"/>
      <c r="BC59" s="72"/>
      <c r="BD59" s="178"/>
    </row>
    <row r="60" ht="16.5" customHeight="1" outlineLevel="1">
      <c r="A60" s="178"/>
      <c r="B60" s="141" t="s">
        <v>866</v>
      </c>
      <c r="C60" s="142">
        <v>46163.834864652774</v>
      </c>
      <c r="D60" s="72"/>
      <c r="E60" s="143" t="s">
        <v>7</v>
      </c>
      <c r="F60" s="71"/>
      <c r="G60" s="143" t="s">
        <v>78</v>
      </c>
      <c r="H60" s="71"/>
      <c r="I60" s="143" t="s">
        <v>867</v>
      </c>
      <c r="J60" s="71"/>
      <c r="K60" s="71"/>
      <c r="L60" s="71"/>
      <c r="M60" s="72"/>
      <c r="N60" s="144" t="s">
        <v>868</v>
      </c>
      <c r="O60" s="72"/>
      <c r="P60" s="199">
        <v>20000.0</v>
      </c>
      <c r="Q60" s="71"/>
      <c r="R60" s="200">
        <v>0.0</v>
      </c>
      <c r="S60" s="72"/>
      <c r="T60" s="201" t="s">
        <v>67</v>
      </c>
      <c r="U60" s="72"/>
      <c r="V60" s="202" t="s">
        <v>1888</v>
      </c>
      <c r="W60" s="71"/>
      <c r="X60" s="72"/>
      <c r="Y60" s="202" t="s">
        <v>74</v>
      </c>
      <c r="Z60" s="72"/>
      <c r="AA60" s="178"/>
      <c r="AB60" s="228"/>
      <c r="AC60" s="72"/>
      <c r="AD60" s="229"/>
      <c r="AE60" s="72"/>
      <c r="AF60" s="201"/>
      <c r="AG60" s="71"/>
      <c r="AH60" s="72"/>
      <c r="AI60" s="201"/>
      <c r="AJ60" s="71"/>
      <c r="AK60" s="72"/>
      <c r="AL60" s="201"/>
      <c r="AM60" s="72"/>
      <c r="AN60" s="201"/>
      <c r="AO60" s="72"/>
      <c r="AP60" s="145"/>
      <c r="AQ60" s="72"/>
      <c r="AR60" s="145"/>
      <c r="AS60" s="72"/>
      <c r="AT60" s="146"/>
      <c r="AU60" s="72"/>
      <c r="AV60" s="145"/>
      <c r="AW60" s="71"/>
      <c r="AX60" s="72"/>
      <c r="AY60" s="201"/>
      <c r="AZ60" s="71"/>
      <c r="BA60" s="72"/>
      <c r="BB60" s="227"/>
      <c r="BC60" s="72"/>
      <c r="BD60" s="178"/>
    </row>
    <row r="61" ht="16.5" customHeight="1" outlineLevel="1">
      <c r="A61" s="178"/>
      <c r="B61" s="141" t="s">
        <v>880</v>
      </c>
      <c r="C61" s="142">
        <v>46162.998492349536</v>
      </c>
      <c r="D61" s="72"/>
      <c r="E61" s="143" t="s">
        <v>70</v>
      </c>
      <c r="F61" s="71"/>
      <c r="G61" s="143" t="s">
        <v>196</v>
      </c>
      <c r="H61" s="71"/>
      <c r="I61" s="143" t="s">
        <v>881</v>
      </c>
      <c r="J61" s="71"/>
      <c r="K61" s="71"/>
      <c r="L61" s="71"/>
      <c r="M61" s="72"/>
      <c r="N61" s="144" t="s">
        <v>150</v>
      </c>
      <c r="O61" s="72"/>
      <c r="P61" s="199">
        <v>45000.0</v>
      </c>
      <c r="Q61" s="71"/>
      <c r="R61" s="200">
        <v>0.0</v>
      </c>
      <c r="S61" s="72"/>
      <c r="T61" s="201"/>
      <c r="U61" s="72"/>
      <c r="V61" s="202" t="s">
        <v>597</v>
      </c>
      <c r="W61" s="71"/>
      <c r="X61" s="72"/>
      <c r="Y61" s="202" t="s">
        <v>882</v>
      </c>
      <c r="Z61" s="72"/>
      <c r="AA61" s="178"/>
      <c r="AB61" s="228"/>
      <c r="AC61" s="72"/>
      <c r="AD61" s="229"/>
      <c r="AE61" s="72"/>
      <c r="AF61" s="201"/>
      <c r="AG61" s="71"/>
      <c r="AH61" s="72"/>
      <c r="AI61" s="201"/>
      <c r="AJ61" s="71"/>
      <c r="AK61" s="72"/>
      <c r="AL61" s="201"/>
      <c r="AM61" s="72"/>
      <c r="AN61" s="201"/>
      <c r="AO61" s="72"/>
      <c r="AP61" s="145"/>
      <c r="AQ61" s="72"/>
      <c r="AR61" s="145"/>
      <c r="AS61" s="72"/>
      <c r="AT61" s="146"/>
      <c r="AU61" s="72"/>
      <c r="AV61" s="145"/>
      <c r="AW61" s="71"/>
      <c r="AX61" s="72"/>
      <c r="AY61" s="201"/>
      <c r="AZ61" s="71"/>
      <c r="BA61" s="72"/>
      <c r="BB61" s="227"/>
      <c r="BC61" s="72"/>
      <c r="BD61" s="178"/>
    </row>
    <row r="62" ht="16.5" customHeight="1" outlineLevel="1">
      <c r="A62" s="178"/>
      <c r="B62" s="141" t="s">
        <v>883</v>
      </c>
      <c r="C62" s="142">
        <v>46162.76460475694</v>
      </c>
      <c r="D62" s="72"/>
      <c r="E62" s="143" t="s">
        <v>70</v>
      </c>
      <c r="F62" s="71"/>
      <c r="G62" s="143" t="s">
        <v>138</v>
      </c>
      <c r="H62" s="71"/>
      <c r="I62" s="143" t="s">
        <v>551</v>
      </c>
      <c r="J62" s="71"/>
      <c r="K62" s="71"/>
      <c r="L62" s="71"/>
      <c r="M62" s="72"/>
      <c r="N62" s="144" t="s">
        <v>140</v>
      </c>
      <c r="O62" s="72"/>
      <c r="P62" s="199">
        <v>21000.0</v>
      </c>
      <c r="Q62" s="71"/>
      <c r="R62" s="200">
        <v>0.0</v>
      </c>
      <c r="S62" s="72"/>
      <c r="T62" s="201" t="s">
        <v>67</v>
      </c>
      <c r="U62" s="72"/>
      <c r="V62" s="202" t="s">
        <v>1888</v>
      </c>
      <c r="W62" s="71"/>
      <c r="X62" s="72"/>
      <c r="Y62" s="202" t="s">
        <v>74</v>
      </c>
      <c r="Z62" s="72"/>
      <c r="AA62" s="178"/>
      <c r="AB62" s="228"/>
      <c r="AC62" s="72"/>
      <c r="AD62" s="229"/>
      <c r="AE62" s="72"/>
      <c r="AF62" s="201"/>
      <c r="AG62" s="71"/>
      <c r="AH62" s="72"/>
      <c r="AI62" s="201"/>
      <c r="AJ62" s="71"/>
      <c r="AK62" s="72"/>
      <c r="AL62" s="201"/>
      <c r="AM62" s="72"/>
      <c r="AN62" s="201"/>
      <c r="AO62" s="72"/>
      <c r="AP62" s="145"/>
      <c r="AQ62" s="72"/>
      <c r="AR62" s="145"/>
      <c r="AS62" s="72"/>
      <c r="AT62" s="146"/>
      <c r="AU62" s="72"/>
      <c r="AV62" s="145"/>
      <c r="AW62" s="71"/>
      <c r="AX62" s="72"/>
      <c r="AY62" s="201"/>
      <c r="AZ62" s="71"/>
      <c r="BA62" s="72"/>
      <c r="BB62" s="227"/>
      <c r="BC62" s="72"/>
      <c r="BD62" s="178"/>
    </row>
    <row r="63" ht="16.5" customHeight="1" outlineLevel="1">
      <c r="A63" s="178"/>
      <c r="B63" s="141" t="s">
        <v>884</v>
      </c>
      <c r="C63" s="142">
        <v>46162.76345222222</v>
      </c>
      <c r="D63" s="72"/>
      <c r="E63" s="143" t="s">
        <v>70</v>
      </c>
      <c r="F63" s="71"/>
      <c r="G63" s="143" t="s">
        <v>138</v>
      </c>
      <c r="H63" s="71"/>
      <c r="I63" s="143" t="s">
        <v>553</v>
      </c>
      <c r="J63" s="71"/>
      <c r="K63" s="71"/>
      <c r="L63" s="71"/>
      <c r="M63" s="72"/>
      <c r="N63" s="144" t="s">
        <v>140</v>
      </c>
      <c r="O63" s="72"/>
      <c r="P63" s="199">
        <v>12000.0</v>
      </c>
      <c r="Q63" s="71"/>
      <c r="R63" s="200">
        <v>0.0</v>
      </c>
      <c r="S63" s="72"/>
      <c r="T63" s="201" t="s">
        <v>67</v>
      </c>
      <c r="U63" s="72"/>
      <c r="V63" s="202" t="s">
        <v>1888</v>
      </c>
      <c r="W63" s="71"/>
      <c r="X63" s="72"/>
      <c r="Y63" s="202" t="s">
        <v>74</v>
      </c>
      <c r="Z63" s="72"/>
      <c r="AA63" s="178"/>
      <c r="AB63" s="228"/>
      <c r="AC63" s="72"/>
      <c r="AD63" s="229"/>
      <c r="AE63" s="72"/>
      <c r="AF63" s="201"/>
      <c r="AG63" s="71"/>
      <c r="AH63" s="72"/>
      <c r="AI63" s="201"/>
      <c r="AJ63" s="71"/>
      <c r="AK63" s="72"/>
      <c r="AL63" s="201"/>
      <c r="AM63" s="72"/>
      <c r="AN63" s="201"/>
      <c r="AO63" s="72"/>
      <c r="AP63" s="145"/>
      <c r="AQ63" s="72"/>
      <c r="AR63" s="145"/>
      <c r="AS63" s="72"/>
      <c r="AT63" s="146"/>
      <c r="AU63" s="72"/>
      <c r="AV63" s="145"/>
      <c r="AW63" s="71"/>
      <c r="AX63" s="72"/>
      <c r="AY63" s="201"/>
      <c r="AZ63" s="71"/>
      <c r="BA63" s="72"/>
      <c r="BB63" s="227"/>
      <c r="BC63" s="72"/>
      <c r="BD63" s="178"/>
    </row>
    <row r="64" ht="16.5" customHeight="1" outlineLevel="1">
      <c r="A64" s="178"/>
      <c r="B64" s="141" t="s">
        <v>889</v>
      </c>
      <c r="C64" s="142">
        <v>46161.880174652775</v>
      </c>
      <c r="D64" s="72"/>
      <c r="E64" s="143" t="s">
        <v>7</v>
      </c>
      <c r="F64" s="71"/>
      <c r="G64" s="143" t="s">
        <v>78</v>
      </c>
      <c r="H64" s="71"/>
      <c r="I64" s="143" t="s">
        <v>890</v>
      </c>
      <c r="J64" s="71"/>
      <c r="K64" s="71"/>
      <c r="L64" s="71"/>
      <c r="M64" s="72"/>
      <c r="N64" s="144" t="s">
        <v>242</v>
      </c>
      <c r="O64" s="72"/>
      <c r="P64" s="199">
        <v>20000.0</v>
      </c>
      <c r="Q64" s="71"/>
      <c r="R64" s="200">
        <v>0.0</v>
      </c>
      <c r="S64" s="72"/>
      <c r="T64" s="201" t="s">
        <v>75</v>
      </c>
      <c r="U64" s="72"/>
      <c r="V64" s="202" t="s">
        <v>1888</v>
      </c>
      <c r="W64" s="71"/>
      <c r="X64" s="72"/>
      <c r="Y64" s="202" t="s">
        <v>74</v>
      </c>
      <c r="Z64" s="72"/>
      <c r="AA64" s="178"/>
      <c r="AB64" s="228"/>
      <c r="AC64" s="72"/>
      <c r="AD64" s="229"/>
      <c r="AE64" s="72"/>
      <c r="AF64" s="201"/>
      <c r="AG64" s="71"/>
      <c r="AH64" s="72"/>
      <c r="AI64" s="201"/>
      <c r="AJ64" s="71"/>
      <c r="AK64" s="72"/>
      <c r="AL64" s="201"/>
      <c r="AM64" s="72"/>
      <c r="AN64" s="201"/>
      <c r="AO64" s="72"/>
      <c r="AP64" s="145"/>
      <c r="AQ64" s="72"/>
      <c r="AR64" s="145"/>
      <c r="AS64" s="72"/>
      <c r="AT64" s="146"/>
      <c r="AU64" s="72"/>
      <c r="AV64" s="145"/>
      <c r="AW64" s="71"/>
      <c r="AX64" s="72"/>
      <c r="AY64" s="201"/>
      <c r="AZ64" s="71"/>
      <c r="BA64" s="72"/>
      <c r="BB64" s="227"/>
      <c r="BC64" s="72"/>
      <c r="BD64" s="178"/>
    </row>
    <row r="65" ht="16.5" customHeight="1" outlineLevel="1">
      <c r="A65" s="178"/>
      <c r="B65" s="141" t="s">
        <v>905</v>
      </c>
      <c r="C65" s="142">
        <v>46160.831494756945</v>
      </c>
      <c r="D65" s="72"/>
      <c r="E65" s="143" t="s">
        <v>70</v>
      </c>
      <c r="F65" s="71"/>
      <c r="G65" s="143" t="s">
        <v>138</v>
      </c>
      <c r="H65" s="71"/>
      <c r="I65" s="143" t="s">
        <v>553</v>
      </c>
      <c r="J65" s="71"/>
      <c r="K65" s="71"/>
      <c r="L65" s="71"/>
      <c r="M65" s="72"/>
      <c r="N65" s="144" t="s">
        <v>140</v>
      </c>
      <c r="O65" s="72"/>
      <c r="P65" s="199">
        <v>48000.0</v>
      </c>
      <c r="Q65" s="71"/>
      <c r="R65" s="200">
        <v>0.0</v>
      </c>
      <c r="S65" s="72"/>
      <c r="T65" s="201" t="s">
        <v>67</v>
      </c>
      <c r="U65" s="72"/>
      <c r="V65" s="202" t="s">
        <v>1888</v>
      </c>
      <c r="W65" s="71"/>
      <c r="X65" s="72"/>
      <c r="Y65" s="202" t="s">
        <v>74</v>
      </c>
      <c r="Z65" s="72"/>
      <c r="AA65" s="178"/>
      <c r="AB65" s="228"/>
      <c r="AC65" s="72"/>
      <c r="AD65" s="229"/>
      <c r="AE65" s="72"/>
      <c r="AF65" s="201"/>
      <c r="AG65" s="71"/>
      <c r="AH65" s="72"/>
      <c r="AI65" s="201"/>
      <c r="AJ65" s="71"/>
      <c r="AK65" s="72"/>
      <c r="AL65" s="201"/>
      <c r="AM65" s="72"/>
      <c r="AN65" s="201"/>
      <c r="AO65" s="72"/>
      <c r="AP65" s="145"/>
      <c r="AQ65" s="72"/>
      <c r="AR65" s="145"/>
      <c r="AS65" s="72"/>
      <c r="AT65" s="146"/>
      <c r="AU65" s="72"/>
      <c r="AV65" s="145"/>
      <c r="AW65" s="71"/>
      <c r="AX65" s="72"/>
      <c r="AY65" s="201"/>
      <c r="AZ65" s="71"/>
      <c r="BA65" s="72"/>
      <c r="BB65" s="227"/>
      <c r="BC65" s="72"/>
      <c r="BD65" s="178"/>
    </row>
    <row r="66" ht="16.5" customHeight="1" outlineLevel="1">
      <c r="A66" s="178"/>
      <c r="B66" s="141" t="s">
        <v>915</v>
      </c>
      <c r="C66" s="142">
        <v>46160.70556785879</v>
      </c>
      <c r="D66" s="72"/>
      <c r="E66" s="143" t="s">
        <v>7</v>
      </c>
      <c r="F66" s="71"/>
      <c r="G66" s="143" t="s">
        <v>78</v>
      </c>
      <c r="H66" s="71"/>
      <c r="I66" s="143" t="s">
        <v>916</v>
      </c>
      <c r="J66" s="71"/>
      <c r="K66" s="71"/>
      <c r="L66" s="71"/>
      <c r="M66" s="72"/>
      <c r="N66" s="144" t="s">
        <v>917</v>
      </c>
      <c r="O66" s="72"/>
      <c r="P66" s="199">
        <v>20000.0</v>
      </c>
      <c r="Q66" s="71"/>
      <c r="R66" s="200">
        <v>0.0</v>
      </c>
      <c r="S66" s="72"/>
      <c r="T66" s="201" t="s">
        <v>67</v>
      </c>
      <c r="U66" s="72"/>
      <c r="V66" s="202" t="s">
        <v>1888</v>
      </c>
      <c r="W66" s="71"/>
      <c r="X66" s="72"/>
      <c r="Y66" s="202" t="s">
        <v>74</v>
      </c>
      <c r="Z66" s="72"/>
      <c r="AA66" s="178"/>
      <c r="AB66" s="228"/>
      <c r="AC66" s="72"/>
      <c r="AD66" s="229"/>
      <c r="AE66" s="72"/>
      <c r="AF66" s="201"/>
      <c r="AG66" s="71"/>
      <c r="AH66" s="72"/>
      <c r="AI66" s="201"/>
      <c r="AJ66" s="71"/>
      <c r="AK66" s="72"/>
      <c r="AL66" s="201"/>
      <c r="AM66" s="72"/>
      <c r="AN66" s="201"/>
      <c r="AO66" s="72"/>
      <c r="AP66" s="145"/>
      <c r="AQ66" s="72"/>
      <c r="AR66" s="145"/>
      <c r="AS66" s="72"/>
      <c r="AT66" s="146"/>
      <c r="AU66" s="72"/>
      <c r="AV66" s="145"/>
      <c r="AW66" s="71"/>
      <c r="AX66" s="72"/>
      <c r="AY66" s="201"/>
      <c r="AZ66" s="71"/>
      <c r="BA66" s="72"/>
      <c r="BB66" s="227"/>
      <c r="BC66" s="72"/>
      <c r="BD66" s="178"/>
    </row>
    <row r="67" ht="16.5" customHeight="1" outlineLevel="1">
      <c r="A67" s="178"/>
      <c r="B67" s="141" t="s">
        <v>920</v>
      </c>
      <c r="C67" s="142">
        <v>46159.08479142361</v>
      </c>
      <c r="D67" s="72"/>
      <c r="E67" s="143" t="s">
        <v>7</v>
      </c>
      <c r="F67" s="71"/>
      <c r="G67" s="143" t="s">
        <v>78</v>
      </c>
      <c r="H67" s="71"/>
      <c r="I67" s="143" t="s">
        <v>921</v>
      </c>
      <c r="J67" s="71"/>
      <c r="K67" s="71"/>
      <c r="L67" s="71"/>
      <c r="M67" s="72"/>
      <c r="N67" s="144" t="s">
        <v>922</v>
      </c>
      <c r="O67" s="72"/>
      <c r="P67" s="199">
        <v>35000.0</v>
      </c>
      <c r="Q67" s="71"/>
      <c r="R67" s="200">
        <v>0.0</v>
      </c>
      <c r="S67" s="72"/>
      <c r="T67" s="201" t="s">
        <v>75</v>
      </c>
      <c r="U67" s="72"/>
      <c r="V67" s="202" t="s">
        <v>1888</v>
      </c>
      <c r="W67" s="71"/>
      <c r="X67" s="72"/>
      <c r="Y67" s="202" t="s">
        <v>74</v>
      </c>
      <c r="Z67" s="72"/>
      <c r="AA67" s="178"/>
      <c r="AB67" s="228"/>
      <c r="AC67" s="72"/>
      <c r="AD67" s="229"/>
      <c r="AE67" s="72"/>
      <c r="AF67" s="201"/>
      <c r="AG67" s="71"/>
      <c r="AH67" s="72"/>
      <c r="AI67" s="201"/>
      <c r="AJ67" s="71"/>
      <c r="AK67" s="72"/>
      <c r="AL67" s="201"/>
      <c r="AM67" s="72"/>
      <c r="AN67" s="201"/>
      <c r="AO67" s="72"/>
      <c r="AP67" s="145"/>
      <c r="AQ67" s="72"/>
      <c r="AR67" s="145"/>
      <c r="AS67" s="72"/>
      <c r="AT67" s="146"/>
      <c r="AU67" s="72"/>
      <c r="AV67" s="145"/>
      <c r="AW67" s="71"/>
      <c r="AX67" s="72"/>
      <c r="AY67" s="201"/>
      <c r="AZ67" s="71"/>
      <c r="BA67" s="72"/>
      <c r="BB67" s="227"/>
      <c r="BC67" s="72"/>
      <c r="BD67" s="178"/>
    </row>
    <row r="68" ht="16.5" customHeight="1" outlineLevel="1">
      <c r="A68" s="178"/>
      <c r="B68" s="141" t="s">
        <v>945</v>
      </c>
      <c r="C68" s="142">
        <v>46156.618456435186</v>
      </c>
      <c r="D68" s="72"/>
      <c r="E68" s="143" t="s">
        <v>70</v>
      </c>
      <c r="F68" s="71"/>
      <c r="G68" s="143" t="s">
        <v>138</v>
      </c>
      <c r="H68" s="71"/>
      <c r="I68" s="143" t="s">
        <v>946</v>
      </c>
      <c r="J68" s="71"/>
      <c r="K68" s="71"/>
      <c r="L68" s="71"/>
      <c r="M68" s="72"/>
      <c r="N68" s="144" t="s">
        <v>947</v>
      </c>
      <c r="O68" s="72"/>
      <c r="P68" s="199">
        <v>30000.0</v>
      </c>
      <c r="Q68" s="71"/>
      <c r="R68" s="200">
        <v>0.0</v>
      </c>
      <c r="S68" s="72"/>
      <c r="T68" s="201" t="s">
        <v>75</v>
      </c>
      <c r="U68" s="72"/>
      <c r="V68" s="202" t="s">
        <v>1888</v>
      </c>
      <c r="W68" s="71"/>
      <c r="X68" s="72"/>
      <c r="Y68" s="202" t="s">
        <v>74</v>
      </c>
      <c r="Z68" s="72"/>
      <c r="AA68" s="178"/>
      <c r="AB68" s="228"/>
      <c r="AC68" s="72"/>
      <c r="AD68" s="229"/>
      <c r="AE68" s="72"/>
      <c r="AF68" s="201"/>
      <c r="AG68" s="71"/>
      <c r="AH68" s="72"/>
      <c r="AI68" s="201"/>
      <c r="AJ68" s="71"/>
      <c r="AK68" s="72"/>
      <c r="AL68" s="201"/>
      <c r="AM68" s="72"/>
      <c r="AN68" s="201"/>
      <c r="AO68" s="72"/>
      <c r="AP68" s="145"/>
      <c r="AQ68" s="72"/>
      <c r="AR68" s="145"/>
      <c r="AS68" s="72"/>
      <c r="AT68" s="146"/>
      <c r="AU68" s="72"/>
      <c r="AV68" s="145"/>
      <c r="AW68" s="71"/>
      <c r="AX68" s="72"/>
      <c r="AY68" s="201"/>
      <c r="AZ68" s="71"/>
      <c r="BA68" s="72"/>
      <c r="BB68" s="227"/>
      <c r="BC68" s="72"/>
      <c r="BD68" s="178"/>
    </row>
    <row r="69" ht="16.5" customHeight="1" outlineLevel="1">
      <c r="A69" s="178"/>
      <c r="B69" s="141" t="s">
        <v>975</v>
      </c>
      <c r="C69" s="142">
        <v>46155.51129473379</v>
      </c>
      <c r="D69" s="72"/>
      <c r="E69" s="143" t="s">
        <v>7</v>
      </c>
      <c r="F69" s="71"/>
      <c r="G69" s="143" t="s">
        <v>78</v>
      </c>
      <c r="H69" s="71"/>
      <c r="I69" s="143" t="s">
        <v>976</v>
      </c>
      <c r="J69" s="71"/>
      <c r="K69" s="71"/>
      <c r="L69" s="71"/>
      <c r="M69" s="72"/>
      <c r="N69" s="144" t="s">
        <v>603</v>
      </c>
      <c r="O69" s="72"/>
      <c r="P69" s="199">
        <v>20000.0</v>
      </c>
      <c r="Q69" s="71"/>
      <c r="R69" s="200">
        <v>0.0</v>
      </c>
      <c r="S69" s="72"/>
      <c r="T69" s="201" t="s">
        <v>67</v>
      </c>
      <c r="U69" s="72"/>
      <c r="V69" s="202" t="s">
        <v>1888</v>
      </c>
      <c r="W69" s="71"/>
      <c r="X69" s="72"/>
      <c r="Y69" s="202" t="s">
        <v>74</v>
      </c>
      <c r="Z69" s="72"/>
      <c r="AA69" s="178"/>
      <c r="AB69" s="228"/>
      <c r="AC69" s="72"/>
      <c r="AD69" s="229"/>
      <c r="AE69" s="72"/>
      <c r="AF69" s="201"/>
      <c r="AG69" s="71"/>
      <c r="AH69" s="72"/>
      <c r="AI69" s="201"/>
      <c r="AJ69" s="71"/>
      <c r="AK69" s="72"/>
      <c r="AL69" s="201"/>
      <c r="AM69" s="72"/>
      <c r="AN69" s="201"/>
      <c r="AO69" s="72"/>
      <c r="AP69" s="145"/>
      <c r="AQ69" s="72"/>
      <c r="AR69" s="145"/>
      <c r="AS69" s="72"/>
      <c r="AT69" s="146"/>
      <c r="AU69" s="72"/>
      <c r="AV69" s="145"/>
      <c r="AW69" s="71"/>
      <c r="AX69" s="72"/>
      <c r="AY69" s="201"/>
      <c r="AZ69" s="71"/>
      <c r="BA69" s="72"/>
      <c r="BB69" s="227"/>
      <c r="BC69" s="72"/>
      <c r="BD69" s="178"/>
    </row>
    <row r="70" ht="16.5" customHeight="1" outlineLevel="1">
      <c r="A70" s="178"/>
      <c r="B70" s="141" t="s">
        <v>1046</v>
      </c>
      <c r="C70" s="142">
        <v>46149.74669290509</v>
      </c>
      <c r="D70" s="72"/>
      <c r="E70" s="143" t="s">
        <v>7</v>
      </c>
      <c r="F70" s="71"/>
      <c r="G70" s="143" t="s">
        <v>78</v>
      </c>
      <c r="H70" s="71"/>
      <c r="I70" s="143" t="s">
        <v>1047</v>
      </c>
      <c r="J70" s="71"/>
      <c r="K70" s="71"/>
      <c r="L70" s="71"/>
      <c r="M70" s="72"/>
      <c r="N70" s="144" t="s">
        <v>1048</v>
      </c>
      <c r="O70" s="72"/>
      <c r="P70" s="199">
        <v>30000.0</v>
      </c>
      <c r="Q70" s="71"/>
      <c r="R70" s="200">
        <v>0.0</v>
      </c>
      <c r="S70" s="72"/>
      <c r="T70" s="201" t="s">
        <v>75</v>
      </c>
      <c r="U70" s="72"/>
      <c r="V70" s="202" t="s">
        <v>1888</v>
      </c>
      <c r="W70" s="71"/>
      <c r="X70" s="72"/>
      <c r="Y70" s="202" t="s">
        <v>74</v>
      </c>
      <c r="Z70" s="72"/>
      <c r="AA70" s="178"/>
      <c r="AB70" s="228"/>
      <c r="AC70" s="72"/>
      <c r="AD70" s="229"/>
      <c r="AE70" s="72"/>
      <c r="AF70" s="201"/>
      <c r="AG70" s="71"/>
      <c r="AH70" s="72"/>
      <c r="AI70" s="201"/>
      <c r="AJ70" s="71"/>
      <c r="AK70" s="72"/>
      <c r="AL70" s="201"/>
      <c r="AM70" s="72"/>
      <c r="AN70" s="201"/>
      <c r="AO70" s="72"/>
      <c r="AP70" s="145"/>
      <c r="AQ70" s="72"/>
      <c r="AR70" s="145"/>
      <c r="AS70" s="72"/>
      <c r="AT70" s="146"/>
      <c r="AU70" s="72"/>
      <c r="AV70" s="145"/>
      <c r="AW70" s="71"/>
      <c r="AX70" s="72"/>
      <c r="AY70" s="201"/>
      <c r="AZ70" s="71"/>
      <c r="BA70" s="72"/>
      <c r="BB70" s="227"/>
      <c r="BC70" s="72"/>
      <c r="BD70" s="178"/>
    </row>
    <row r="71" ht="16.5" customHeight="1" outlineLevel="1">
      <c r="A71" s="178"/>
      <c r="B71" s="141" t="s">
        <v>1180</v>
      </c>
      <c r="C71" s="142">
        <v>46146.839161157404</v>
      </c>
      <c r="D71" s="72"/>
      <c r="E71" s="143" t="s">
        <v>7</v>
      </c>
      <c r="F71" s="71"/>
      <c r="G71" s="143" t="s">
        <v>78</v>
      </c>
      <c r="H71" s="71"/>
      <c r="I71" s="143" t="s">
        <v>1181</v>
      </c>
      <c r="J71" s="71"/>
      <c r="K71" s="71"/>
      <c r="L71" s="71"/>
      <c r="M71" s="72"/>
      <c r="N71" s="144" t="s">
        <v>366</v>
      </c>
      <c r="O71" s="72"/>
      <c r="P71" s="199">
        <v>20000.0</v>
      </c>
      <c r="Q71" s="71"/>
      <c r="R71" s="200">
        <v>0.0</v>
      </c>
      <c r="S71" s="72"/>
      <c r="T71" s="201" t="s">
        <v>67</v>
      </c>
      <c r="U71" s="72"/>
      <c r="V71" s="202" t="s">
        <v>1888</v>
      </c>
      <c r="W71" s="71"/>
      <c r="X71" s="72"/>
      <c r="Y71" s="202" t="s">
        <v>74</v>
      </c>
      <c r="Z71" s="72"/>
      <c r="AA71" s="178"/>
      <c r="AB71" s="228"/>
      <c r="AC71" s="72"/>
      <c r="AD71" s="229"/>
      <c r="AE71" s="72"/>
      <c r="AF71" s="201"/>
      <c r="AG71" s="71"/>
      <c r="AH71" s="72"/>
      <c r="AI71" s="201"/>
      <c r="AJ71" s="71"/>
      <c r="AK71" s="72"/>
      <c r="AL71" s="201"/>
      <c r="AM71" s="72"/>
      <c r="AN71" s="201"/>
      <c r="AO71" s="72"/>
      <c r="AP71" s="145"/>
      <c r="AQ71" s="72"/>
      <c r="AR71" s="145"/>
      <c r="AS71" s="72"/>
      <c r="AT71" s="146"/>
      <c r="AU71" s="72"/>
      <c r="AV71" s="145"/>
      <c r="AW71" s="71"/>
      <c r="AX71" s="72"/>
      <c r="AY71" s="201"/>
      <c r="AZ71" s="71"/>
      <c r="BA71" s="72"/>
      <c r="BB71" s="227"/>
      <c r="BC71" s="72"/>
      <c r="BD71" s="178"/>
    </row>
    <row r="72" ht="16.5" customHeight="1" outlineLevel="1">
      <c r="A72" s="178"/>
      <c r="B72" s="141" t="s">
        <v>1182</v>
      </c>
      <c r="C72" s="142">
        <v>46146.83836407408</v>
      </c>
      <c r="D72" s="72"/>
      <c r="E72" s="143" t="s">
        <v>7</v>
      </c>
      <c r="F72" s="71"/>
      <c r="G72" s="143" t="s">
        <v>78</v>
      </c>
      <c r="H72" s="71"/>
      <c r="I72" s="143" t="s">
        <v>709</v>
      </c>
      <c r="J72" s="71"/>
      <c r="K72" s="71"/>
      <c r="L72" s="71"/>
      <c r="M72" s="72"/>
      <c r="N72" s="144" t="s">
        <v>100</v>
      </c>
      <c r="O72" s="72"/>
      <c r="P72" s="199">
        <v>20000.0</v>
      </c>
      <c r="Q72" s="71"/>
      <c r="R72" s="200">
        <v>0.0</v>
      </c>
      <c r="S72" s="72"/>
      <c r="T72" s="201" t="s">
        <v>75</v>
      </c>
      <c r="U72" s="72"/>
      <c r="V72" s="202" t="s">
        <v>1888</v>
      </c>
      <c r="W72" s="71"/>
      <c r="X72" s="72"/>
      <c r="Y72" s="202" t="s">
        <v>74</v>
      </c>
      <c r="Z72" s="72"/>
      <c r="AA72" s="178"/>
      <c r="AB72" s="228"/>
      <c r="AC72" s="72"/>
      <c r="AD72" s="229"/>
      <c r="AE72" s="72"/>
      <c r="AF72" s="201"/>
      <c r="AG72" s="71"/>
      <c r="AH72" s="72"/>
      <c r="AI72" s="201"/>
      <c r="AJ72" s="71"/>
      <c r="AK72" s="72"/>
      <c r="AL72" s="201"/>
      <c r="AM72" s="72"/>
      <c r="AN72" s="201"/>
      <c r="AO72" s="72"/>
      <c r="AP72" s="145"/>
      <c r="AQ72" s="72"/>
      <c r="AR72" s="145"/>
      <c r="AS72" s="72"/>
      <c r="AT72" s="146"/>
      <c r="AU72" s="72"/>
      <c r="AV72" s="145"/>
      <c r="AW72" s="71"/>
      <c r="AX72" s="72"/>
      <c r="AY72" s="201"/>
      <c r="AZ72" s="71"/>
      <c r="BA72" s="72"/>
      <c r="BB72" s="227"/>
      <c r="BC72" s="72"/>
      <c r="BD72" s="178"/>
    </row>
    <row r="73" ht="16.5" customHeight="1" outlineLevel="1">
      <c r="A73" s="178"/>
      <c r="B73" s="141" t="s">
        <v>1309</v>
      </c>
      <c r="C73" s="142">
        <v>46138.800850590276</v>
      </c>
      <c r="D73" s="72"/>
      <c r="E73" s="143" t="s">
        <v>70</v>
      </c>
      <c r="F73" s="71"/>
      <c r="G73" s="143" t="s">
        <v>196</v>
      </c>
      <c r="H73" s="71"/>
      <c r="I73" s="143" t="s">
        <v>881</v>
      </c>
      <c r="J73" s="71"/>
      <c r="K73" s="71"/>
      <c r="L73" s="71"/>
      <c r="M73" s="72"/>
      <c r="N73" s="144" t="s">
        <v>150</v>
      </c>
      <c r="O73" s="72"/>
      <c r="P73" s="199">
        <v>100000.0</v>
      </c>
      <c r="Q73" s="71"/>
      <c r="R73" s="200">
        <v>0.0</v>
      </c>
      <c r="S73" s="72"/>
      <c r="T73" s="201" t="s">
        <v>67</v>
      </c>
      <c r="U73" s="72"/>
      <c r="V73" s="202" t="s">
        <v>1888</v>
      </c>
      <c r="W73" s="71"/>
      <c r="X73" s="72"/>
      <c r="Y73" s="202" t="s">
        <v>74</v>
      </c>
      <c r="Z73" s="72"/>
      <c r="AA73" s="178"/>
      <c r="AB73" s="228"/>
      <c r="AC73" s="72"/>
      <c r="AD73" s="229"/>
      <c r="AE73" s="72"/>
      <c r="AF73" s="229"/>
      <c r="AG73" s="71"/>
      <c r="AH73" s="72"/>
      <c r="AI73" s="229"/>
      <c r="AJ73" s="71"/>
      <c r="AK73" s="72"/>
      <c r="AL73" s="229"/>
      <c r="AM73" s="72"/>
      <c r="AN73" s="201"/>
      <c r="AO73" s="72"/>
      <c r="AP73" s="145"/>
      <c r="AQ73" s="72"/>
      <c r="AR73" s="145"/>
      <c r="AS73" s="72"/>
      <c r="AT73" s="146"/>
      <c r="AU73" s="72"/>
      <c r="AV73" s="145"/>
      <c r="AW73" s="71"/>
      <c r="AX73" s="72"/>
      <c r="AY73" s="201"/>
      <c r="AZ73" s="71"/>
      <c r="BA73" s="72"/>
      <c r="BB73" s="227"/>
      <c r="BC73" s="72"/>
      <c r="BD73" s="178"/>
    </row>
    <row r="74" ht="16.5" customHeight="1" outlineLevel="1">
      <c r="A74" s="178"/>
      <c r="B74" s="141"/>
      <c r="C74" s="142"/>
      <c r="D74" s="72"/>
      <c r="E74" s="143"/>
      <c r="F74" s="71"/>
      <c r="G74" s="143"/>
      <c r="H74" s="71"/>
      <c r="I74" s="143"/>
      <c r="J74" s="71"/>
      <c r="K74" s="71"/>
      <c r="L74" s="71"/>
      <c r="M74" s="72"/>
      <c r="N74" s="144"/>
      <c r="O74" s="72"/>
      <c r="P74" s="199"/>
      <c r="Q74" s="71"/>
      <c r="R74" s="200"/>
      <c r="S74" s="72"/>
      <c r="T74" s="201"/>
      <c r="U74" s="72"/>
      <c r="V74" s="202"/>
      <c r="W74" s="71"/>
      <c r="X74" s="72"/>
      <c r="Y74" s="202"/>
      <c r="Z74" s="72"/>
      <c r="AA74" s="178"/>
      <c r="AB74" s="228"/>
      <c r="AC74" s="72"/>
      <c r="AD74" s="229"/>
      <c r="AE74" s="72"/>
      <c r="AF74" s="229"/>
      <c r="AG74" s="71"/>
      <c r="AH74" s="72"/>
      <c r="AI74" s="229"/>
      <c r="AJ74" s="71"/>
      <c r="AK74" s="72"/>
      <c r="AL74" s="229"/>
      <c r="AM74" s="72"/>
      <c r="AN74" s="201"/>
      <c r="AO74" s="72"/>
      <c r="AP74" s="145"/>
      <c r="AQ74" s="72"/>
      <c r="AR74" s="145"/>
      <c r="AS74" s="72"/>
      <c r="AT74" s="146"/>
      <c r="AU74" s="72"/>
      <c r="AV74" s="145"/>
      <c r="AW74" s="71"/>
      <c r="AX74" s="72"/>
      <c r="AY74" s="201"/>
      <c r="AZ74" s="71"/>
      <c r="BA74" s="72"/>
      <c r="BB74" s="227"/>
      <c r="BC74" s="72"/>
      <c r="BD74" s="178"/>
    </row>
    <row r="75" ht="16.5" customHeight="1" outlineLevel="1">
      <c r="A75" s="178"/>
      <c r="B75" s="141"/>
      <c r="C75" s="142"/>
      <c r="D75" s="72"/>
      <c r="E75" s="143"/>
      <c r="F75" s="71"/>
      <c r="G75" s="143"/>
      <c r="H75" s="71"/>
      <c r="I75" s="143"/>
      <c r="J75" s="71"/>
      <c r="K75" s="71"/>
      <c r="L75" s="71"/>
      <c r="M75" s="72"/>
      <c r="N75" s="144"/>
      <c r="O75" s="72"/>
      <c r="P75" s="199"/>
      <c r="Q75" s="71"/>
      <c r="R75" s="200"/>
      <c r="S75" s="72"/>
      <c r="T75" s="201"/>
      <c r="U75" s="72"/>
      <c r="V75" s="202"/>
      <c r="W75" s="71"/>
      <c r="X75" s="72"/>
      <c r="Y75" s="202"/>
      <c r="Z75" s="72"/>
      <c r="AA75" s="178"/>
      <c r="AB75" s="228"/>
      <c r="AC75" s="72"/>
      <c r="AD75" s="229"/>
      <c r="AE75" s="72"/>
      <c r="AF75" s="229"/>
      <c r="AG75" s="71"/>
      <c r="AH75" s="72"/>
      <c r="AI75" s="229"/>
      <c r="AJ75" s="71"/>
      <c r="AK75" s="72"/>
      <c r="AL75" s="229"/>
      <c r="AM75" s="72"/>
      <c r="AN75" s="201"/>
      <c r="AO75" s="72"/>
      <c r="AP75" s="145"/>
      <c r="AQ75" s="72"/>
      <c r="AR75" s="145"/>
      <c r="AS75" s="72"/>
      <c r="AT75" s="146"/>
      <c r="AU75" s="72"/>
      <c r="AV75" s="145"/>
      <c r="AW75" s="71"/>
      <c r="AX75" s="72"/>
      <c r="AY75" s="201"/>
      <c r="AZ75" s="71"/>
      <c r="BA75" s="72"/>
      <c r="BB75" s="227"/>
      <c r="BC75" s="72"/>
      <c r="BD75" s="178"/>
    </row>
    <row r="76" ht="16.5" customHeight="1" outlineLevel="1">
      <c r="A76" s="178"/>
      <c r="B76" s="141"/>
      <c r="C76" s="142"/>
      <c r="D76" s="72"/>
      <c r="E76" s="143"/>
      <c r="F76" s="71"/>
      <c r="G76" s="143"/>
      <c r="H76" s="71"/>
      <c r="I76" s="143"/>
      <c r="J76" s="71"/>
      <c r="K76" s="71"/>
      <c r="L76" s="71"/>
      <c r="M76" s="72"/>
      <c r="N76" s="144"/>
      <c r="O76" s="72"/>
      <c r="P76" s="199"/>
      <c r="Q76" s="71"/>
      <c r="R76" s="200"/>
      <c r="S76" s="72"/>
      <c r="T76" s="201"/>
      <c r="U76" s="72"/>
      <c r="V76" s="202"/>
      <c r="W76" s="71"/>
      <c r="X76" s="72"/>
      <c r="Y76" s="202"/>
      <c r="Z76" s="72"/>
      <c r="AA76" s="178"/>
      <c r="AB76" s="228"/>
      <c r="AC76" s="72"/>
      <c r="AD76" s="229"/>
      <c r="AE76" s="72"/>
      <c r="AF76" s="229"/>
      <c r="AG76" s="71"/>
      <c r="AH76" s="72"/>
      <c r="AI76" s="229"/>
      <c r="AJ76" s="71"/>
      <c r="AK76" s="72"/>
      <c r="AL76" s="229"/>
      <c r="AM76" s="72"/>
      <c r="AN76" s="201"/>
      <c r="AO76" s="72"/>
      <c r="AP76" s="145"/>
      <c r="AQ76" s="72"/>
      <c r="AR76" s="145"/>
      <c r="AS76" s="72"/>
      <c r="AT76" s="146"/>
      <c r="AU76" s="72"/>
      <c r="AV76" s="145"/>
      <c r="AW76" s="71"/>
      <c r="AX76" s="72"/>
      <c r="AY76" s="201"/>
      <c r="AZ76" s="71"/>
      <c r="BA76" s="72"/>
      <c r="BB76" s="227"/>
      <c r="BC76" s="72"/>
      <c r="BD76" s="178"/>
    </row>
    <row r="77" ht="16.5" customHeight="1" outlineLevel="1">
      <c r="A77" s="178"/>
      <c r="B77" s="141"/>
      <c r="C77" s="142"/>
      <c r="D77" s="72"/>
      <c r="E77" s="143"/>
      <c r="F77" s="71"/>
      <c r="G77" s="143"/>
      <c r="H77" s="71"/>
      <c r="I77" s="143"/>
      <c r="J77" s="71"/>
      <c r="K77" s="71"/>
      <c r="L77" s="71"/>
      <c r="M77" s="72"/>
      <c r="N77" s="144"/>
      <c r="O77" s="72"/>
      <c r="P77" s="199"/>
      <c r="Q77" s="71"/>
      <c r="R77" s="200"/>
      <c r="S77" s="72"/>
      <c r="T77" s="201"/>
      <c r="U77" s="72"/>
      <c r="V77" s="202"/>
      <c r="W77" s="71"/>
      <c r="X77" s="72"/>
      <c r="Y77" s="202"/>
      <c r="Z77" s="72"/>
      <c r="AA77" s="178"/>
      <c r="AB77" s="228"/>
      <c r="AC77" s="72"/>
      <c r="AD77" s="229"/>
      <c r="AE77" s="72"/>
      <c r="AF77" s="229"/>
      <c r="AG77" s="71"/>
      <c r="AH77" s="72"/>
      <c r="AI77" s="229"/>
      <c r="AJ77" s="71"/>
      <c r="AK77" s="72"/>
      <c r="AL77" s="229"/>
      <c r="AM77" s="72"/>
      <c r="AN77" s="201"/>
      <c r="AO77" s="72"/>
      <c r="AP77" s="145"/>
      <c r="AQ77" s="72"/>
      <c r="AR77" s="145"/>
      <c r="AS77" s="72"/>
      <c r="AT77" s="146"/>
      <c r="AU77" s="72"/>
      <c r="AV77" s="145"/>
      <c r="AW77" s="71"/>
      <c r="AX77" s="72"/>
      <c r="AY77" s="201"/>
      <c r="AZ77" s="71"/>
      <c r="BA77" s="72"/>
      <c r="BB77" s="227"/>
      <c r="BC77" s="72"/>
      <c r="BD77" s="178"/>
    </row>
    <row r="78" ht="16.5" customHeight="1" outlineLevel="1">
      <c r="A78" s="178"/>
      <c r="B78" s="141"/>
      <c r="C78" s="142"/>
      <c r="D78" s="72"/>
      <c r="E78" s="143"/>
      <c r="F78" s="71"/>
      <c r="G78" s="143"/>
      <c r="H78" s="71"/>
      <c r="I78" s="143"/>
      <c r="J78" s="71"/>
      <c r="K78" s="71"/>
      <c r="L78" s="71"/>
      <c r="M78" s="72"/>
      <c r="N78" s="144"/>
      <c r="O78" s="72"/>
      <c r="P78" s="199"/>
      <c r="Q78" s="71"/>
      <c r="R78" s="200"/>
      <c r="S78" s="72"/>
      <c r="T78" s="201"/>
      <c r="U78" s="72"/>
      <c r="V78" s="202"/>
      <c r="W78" s="71"/>
      <c r="X78" s="72"/>
      <c r="Y78" s="202"/>
      <c r="Z78" s="72"/>
      <c r="AA78" s="178"/>
      <c r="AB78" s="228"/>
      <c r="AC78" s="72"/>
      <c r="AD78" s="229"/>
      <c r="AE78" s="72"/>
      <c r="AF78" s="229"/>
      <c r="AG78" s="71"/>
      <c r="AH78" s="72"/>
      <c r="AI78" s="229"/>
      <c r="AJ78" s="71"/>
      <c r="AK78" s="72"/>
      <c r="AL78" s="229"/>
      <c r="AM78" s="72"/>
      <c r="AN78" s="201"/>
      <c r="AO78" s="72"/>
      <c r="AP78" s="145"/>
      <c r="AQ78" s="72"/>
      <c r="AR78" s="145"/>
      <c r="AS78" s="72"/>
      <c r="AT78" s="146"/>
      <c r="AU78" s="72"/>
      <c r="AV78" s="145"/>
      <c r="AW78" s="71"/>
      <c r="AX78" s="72"/>
      <c r="AY78" s="201"/>
      <c r="AZ78" s="71"/>
      <c r="BA78" s="72"/>
      <c r="BB78" s="227"/>
      <c r="BC78" s="72"/>
      <c r="BD78" s="178"/>
    </row>
    <row r="79" ht="16.5" customHeight="1" outlineLevel="1">
      <c r="A79" s="178"/>
      <c r="B79" s="141"/>
      <c r="C79" s="142"/>
      <c r="D79" s="72"/>
      <c r="E79" s="143"/>
      <c r="F79" s="71"/>
      <c r="G79" s="143"/>
      <c r="H79" s="71"/>
      <c r="I79" s="143"/>
      <c r="J79" s="71"/>
      <c r="K79" s="71"/>
      <c r="L79" s="71"/>
      <c r="M79" s="72"/>
      <c r="N79" s="144"/>
      <c r="O79" s="72"/>
      <c r="P79" s="199"/>
      <c r="Q79" s="71"/>
      <c r="R79" s="200"/>
      <c r="S79" s="72"/>
      <c r="T79" s="201"/>
      <c r="U79" s="72"/>
      <c r="V79" s="202"/>
      <c r="W79" s="71"/>
      <c r="X79" s="72"/>
      <c r="Y79" s="202"/>
      <c r="Z79" s="72"/>
      <c r="AA79" s="178"/>
      <c r="AB79" s="228"/>
      <c r="AC79" s="72"/>
      <c r="AD79" s="229"/>
      <c r="AE79" s="72"/>
      <c r="AF79" s="229"/>
      <c r="AG79" s="71"/>
      <c r="AH79" s="72"/>
      <c r="AI79" s="229"/>
      <c r="AJ79" s="71"/>
      <c r="AK79" s="72"/>
      <c r="AL79" s="229"/>
      <c r="AM79" s="72"/>
      <c r="AN79" s="201"/>
      <c r="AO79" s="72"/>
      <c r="AP79" s="145"/>
      <c r="AQ79" s="72"/>
      <c r="AR79" s="145"/>
      <c r="AS79" s="72"/>
      <c r="AT79" s="146"/>
      <c r="AU79" s="72"/>
      <c r="AV79" s="145"/>
      <c r="AW79" s="71"/>
      <c r="AX79" s="72"/>
      <c r="AY79" s="201"/>
      <c r="AZ79" s="71"/>
      <c r="BA79" s="72"/>
      <c r="BB79" s="227"/>
      <c r="BC79" s="72"/>
      <c r="BD79" s="178"/>
    </row>
    <row r="80" ht="16.5" customHeight="1" outlineLevel="1">
      <c r="A80" s="178"/>
      <c r="B80" s="141"/>
      <c r="C80" s="142"/>
      <c r="D80" s="72"/>
      <c r="E80" s="143"/>
      <c r="F80" s="71"/>
      <c r="G80" s="143"/>
      <c r="H80" s="71"/>
      <c r="I80" s="143"/>
      <c r="J80" s="71"/>
      <c r="K80" s="71"/>
      <c r="L80" s="71"/>
      <c r="M80" s="72"/>
      <c r="N80" s="144"/>
      <c r="O80" s="72"/>
      <c r="P80" s="199"/>
      <c r="Q80" s="71"/>
      <c r="R80" s="200"/>
      <c r="S80" s="72"/>
      <c r="T80" s="201"/>
      <c r="U80" s="72"/>
      <c r="V80" s="202"/>
      <c r="W80" s="71"/>
      <c r="X80" s="72"/>
      <c r="Y80" s="202"/>
      <c r="Z80" s="72"/>
      <c r="AA80" s="178"/>
      <c r="AB80" s="228"/>
      <c r="AC80" s="72"/>
      <c r="AD80" s="229"/>
      <c r="AE80" s="72"/>
      <c r="AF80" s="229"/>
      <c r="AG80" s="71"/>
      <c r="AH80" s="72"/>
      <c r="AI80" s="229"/>
      <c r="AJ80" s="71"/>
      <c r="AK80" s="72"/>
      <c r="AL80" s="229"/>
      <c r="AM80" s="72"/>
      <c r="AN80" s="201"/>
      <c r="AO80" s="72"/>
      <c r="AP80" s="145"/>
      <c r="AQ80" s="72"/>
      <c r="AR80" s="145"/>
      <c r="AS80" s="72"/>
      <c r="AT80" s="146"/>
      <c r="AU80" s="72"/>
      <c r="AV80" s="145"/>
      <c r="AW80" s="71"/>
      <c r="AX80" s="72"/>
      <c r="AY80" s="201"/>
      <c r="AZ80" s="71"/>
      <c r="BA80" s="72"/>
      <c r="BB80" s="227"/>
      <c r="BC80" s="72"/>
      <c r="BD80" s="178"/>
    </row>
    <row r="81" ht="16.5" customHeight="1" outlineLevel="1">
      <c r="A81" s="178"/>
      <c r="B81" s="141"/>
      <c r="C81" s="142"/>
      <c r="D81" s="72"/>
      <c r="E81" s="143"/>
      <c r="F81" s="71"/>
      <c r="G81" s="143"/>
      <c r="H81" s="71"/>
      <c r="I81" s="143"/>
      <c r="J81" s="71"/>
      <c r="K81" s="71"/>
      <c r="L81" s="71"/>
      <c r="M81" s="72"/>
      <c r="N81" s="144"/>
      <c r="O81" s="72"/>
      <c r="P81" s="199"/>
      <c r="Q81" s="71"/>
      <c r="R81" s="200"/>
      <c r="S81" s="72"/>
      <c r="T81" s="201"/>
      <c r="U81" s="72"/>
      <c r="V81" s="202"/>
      <c r="W81" s="71"/>
      <c r="X81" s="72"/>
      <c r="Y81" s="202"/>
      <c r="Z81" s="72"/>
      <c r="AA81" s="178"/>
      <c r="AB81" s="228"/>
      <c r="AC81" s="72"/>
      <c r="AD81" s="229"/>
      <c r="AE81" s="72"/>
      <c r="AF81" s="229"/>
      <c r="AG81" s="71"/>
      <c r="AH81" s="72"/>
      <c r="AI81" s="229"/>
      <c r="AJ81" s="71"/>
      <c r="AK81" s="72"/>
      <c r="AL81" s="229"/>
      <c r="AM81" s="72"/>
      <c r="AN81" s="201"/>
      <c r="AO81" s="72"/>
      <c r="AP81" s="145"/>
      <c r="AQ81" s="72"/>
      <c r="AR81" s="145"/>
      <c r="AS81" s="72"/>
      <c r="AT81" s="146"/>
      <c r="AU81" s="72"/>
      <c r="AV81" s="145"/>
      <c r="AW81" s="71"/>
      <c r="AX81" s="72"/>
      <c r="AY81" s="201"/>
      <c r="AZ81" s="71"/>
      <c r="BA81" s="72"/>
      <c r="BB81" s="227"/>
      <c r="BC81" s="72"/>
      <c r="BD81" s="178"/>
    </row>
    <row r="82" ht="16.5" customHeight="1" outlineLevel="1">
      <c r="A82" s="178"/>
      <c r="B82" s="141"/>
      <c r="C82" s="142"/>
      <c r="D82" s="72"/>
      <c r="E82" s="143"/>
      <c r="F82" s="71"/>
      <c r="G82" s="143"/>
      <c r="H82" s="71"/>
      <c r="I82" s="143"/>
      <c r="J82" s="71"/>
      <c r="K82" s="71"/>
      <c r="L82" s="71"/>
      <c r="M82" s="72"/>
      <c r="N82" s="144"/>
      <c r="O82" s="72"/>
      <c r="P82" s="199"/>
      <c r="Q82" s="71"/>
      <c r="R82" s="200"/>
      <c r="S82" s="72"/>
      <c r="T82" s="201"/>
      <c r="U82" s="72"/>
      <c r="V82" s="202"/>
      <c r="W82" s="71"/>
      <c r="X82" s="72"/>
      <c r="Y82" s="202"/>
      <c r="Z82" s="72"/>
      <c r="AA82" s="178"/>
      <c r="AB82" s="228"/>
      <c r="AC82" s="72"/>
      <c r="AD82" s="229"/>
      <c r="AE82" s="72"/>
      <c r="AF82" s="229"/>
      <c r="AG82" s="71"/>
      <c r="AH82" s="72"/>
      <c r="AI82" s="229"/>
      <c r="AJ82" s="71"/>
      <c r="AK82" s="72"/>
      <c r="AL82" s="229"/>
      <c r="AM82" s="72"/>
      <c r="AN82" s="201"/>
      <c r="AO82" s="72"/>
      <c r="AP82" s="145"/>
      <c r="AQ82" s="72"/>
      <c r="AR82" s="145"/>
      <c r="AS82" s="72"/>
      <c r="AT82" s="146"/>
      <c r="AU82" s="72"/>
      <c r="AV82" s="145"/>
      <c r="AW82" s="71"/>
      <c r="AX82" s="72"/>
      <c r="AY82" s="201"/>
      <c r="AZ82" s="71"/>
      <c r="BA82" s="72"/>
      <c r="BB82" s="227"/>
      <c r="BC82" s="72"/>
      <c r="BD82" s="178"/>
    </row>
    <row r="83" ht="16.5" customHeight="1" outlineLevel="1">
      <c r="A83" s="178"/>
      <c r="B83" s="141"/>
      <c r="C83" s="142"/>
      <c r="D83" s="72"/>
      <c r="E83" s="143"/>
      <c r="F83" s="71"/>
      <c r="G83" s="143"/>
      <c r="H83" s="71"/>
      <c r="I83" s="143"/>
      <c r="J83" s="71"/>
      <c r="K83" s="71"/>
      <c r="L83" s="71"/>
      <c r="M83" s="72"/>
      <c r="N83" s="144"/>
      <c r="O83" s="72"/>
      <c r="P83" s="199"/>
      <c r="Q83" s="71"/>
      <c r="R83" s="200"/>
      <c r="S83" s="72"/>
      <c r="T83" s="201"/>
      <c r="U83" s="72"/>
      <c r="V83" s="202"/>
      <c r="W83" s="71"/>
      <c r="X83" s="72"/>
      <c r="Y83" s="202"/>
      <c r="Z83" s="72"/>
      <c r="AA83" s="178"/>
      <c r="AB83" s="228"/>
      <c r="AC83" s="72"/>
      <c r="AD83" s="229"/>
      <c r="AE83" s="72"/>
      <c r="AF83" s="229"/>
      <c r="AG83" s="71"/>
      <c r="AH83" s="72"/>
      <c r="AI83" s="229"/>
      <c r="AJ83" s="71"/>
      <c r="AK83" s="72"/>
      <c r="AL83" s="229"/>
      <c r="AM83" s="72"/>
      <c r="AN83" s="201"/>
      <c r="AO83" s="72"/>
      <c r="AP83" s="145"/>
      <c r="AQ83" s="72"/>
      <c r="AR83" s="145"/>
      <c r="AS83" s="72"/>
      <c r="AT83" s="146"/>
      <c r="AU83" s="72"/>
      <c r="AV83" s="145"/>
      <c r="AW83" s="71"/>
      <c r="AX83" s="72"/>
      <c r="AY83" s="201"/>
      <c r="AZ83" s="71"/>
      <c r="BA83" s="72"/>
      <c r="BB83" s="227"/>
      <c r="BC83" s="72"/>
      <c r="BD83" s="178"/>
    </row>
    <row r="84" ht="16.5" customHeight="1" outlineLevel="1">
      <c r="A84" s="178"/>
      <c r="B84" s="141"/>
      <c r="C84" s="142"/>
      <c r="D84" s="72"/>
      <c r="E84" s="143"/>
      <c r="F84" s="71"/>
      <c r="G84" s="143"/>
      <c r="H84" s="71"/>
      <c r="I84" s="143"/>
      <c r="J84" s="71"/>
      <c r="K84" s="71"/>
      <c r="L84" s="71"/>
      <c r="M84" s="72"/>
      <c r="N84" s="144"/>
      <c r="O84" s="72"/>
      <c r="P84" s="199"/>
      <c r="Q84" s="71"/>
      <c r="R84" s="200"/>
      <c r="S84" s="72"/>
      <c r="T84" s="201"/>
      <c r="U84" s="72"/>
      <c r="V84" s="202"/>
      <c r="W84" s="71"/>
      <c r="X84" s="72"/>
      <c r="Y84" s="202"/>
      <c r="Z84" s="72"/>
      <c r="AA84" s="178"/>
      <c r="AB84" s="228"/>
      <c r="AC84" s="72"/>
      <c r="AD84" s="229"/>
      <c r="AE84" s="72"/>
      <c r="AF84" s="229"/>
      <c r="AG84" s="71"/>
      <c r="AH84" s="72"/>
      <c r="AI84" s="229"/>
      <c r="AJ84" s="71"/>
      <c r="AK84" s="72"/>
      <c r="AL84" s="229"/>
      <c r="AM84" s="72"/>
      <c r="AN84" s="201"/>
      <c r="AO84" s="72"/>
      <c r="AP84" s="145"/>
      <c r="AQ84" s="72"/>
      <c r="AR84" s="145"/>
      <c r="AS84" s="72"/>
      <c r="AT84" s="146"/>
      <c r="AU84" s="72"/>
      <c r="AV84" s="145"/>
      <c r="AW84" s="71"/>
      <c r="AX84" s="72"/>
      <c r="AY84" s="201"/>
      <c r="AZ84" s="71"/>
      <c r="BA84" s="72"/>
      <c r="BB84" s="227"/>
      <c r="BC84" s="72"/>
      <c r="BD84" s="178"/>
    </row>
    <row r="85" ht="16.5" customHeight="1" outlineLevel="1">
      <c r="A85" s="178"/>
      <c r="B85" s="141"/>
      <c r="C85" s="142"/>
      <c r="D85" s="72"/>
      <c r="E85" s="143"/>
      <c r="F85" s="71"/>
      <c r="G85" s="143"/>
      <c r="H85" s="71"/>
      <c r="I85" s="143"/>
      <c r="J85" s="71"/>
      <c r="K85" s="71"/>
      <c r="L85" s="71"/>
      <c r="M85" s="72"/>
      <c r="N85" s="144"/>
      <c r="O85" s="72"/>
      <c r="P85" s="199"/>
      <c r="Q85" s="71"/>
      <c r="R85" s="200"/>
      <c r="S85" s="72"/>
      <c r="T85" s="201"/>
      <c r="U85" s="72"/>
      <c r="V85" s="202"/>
      <c r="W85" s="71"/>
      <c r="X85" s="72"/>
      <c r="Y85" s="202"/>
      <c r="Z85" s="72"/>
      <c r="AA85" s="178"/>
      <c r="AB85" s="228"/>
      <c r="AC85" s="72"/>
      <c r="AD85" s="229"/>
      <c r="AE85" s="72"/>
      <c r="AF85" s="229"/>
      <c r="AG85" s="71"/>
      <c r="AH85" s="72"/>
      <c r="AI85" s="229"/>
      <c r="AJ85" s="71"/>
      <c r="AK85" s="72"/>
      <c r="AL85" s="229"/>
      <c r="AM85" s="72"/>
      <c r="AN85" s="201"/>
      <c r="AO85" s="72"/>
      <c r="AP85" s="145"/>
      <c r="AQ85" s="72"/>
      <c r="AR85" s="145"/>
      <c r="AS85" s="72"/>
      <c r="AT85" s="146"/>
      <c r="AU85" s="72"/>
      <c r="AV85" s="145"/>
      <c r="AW85" s="71"/>
      <c r="AX85" s="72"/>
      <c r="AY85" s="201"/>
      <c r="AZ85" s="71"/>
      <c r="BA85" s="72"/>
      <c r="BB85" s="227"/>
      <c r="BC85" s="72"/>
      <c r="BD85" s="178"/>
    </row>
    <row r="86" ht="16.5" customHeight="1" outlineLevel="1">
      <c r="A86" s="178"/>
      <c r="B86" s="141"/>
      <c r="C86" s="142"/>
      <c r="D86" s="72"/>
      <c r="E86" s="143"/>
      <c r="F86" s="71"/>
      <c r="G86" s="143"/>
      <c r="H86" s="71"/>
      <c r="I86" s="143"/>
      <c r="J86" s="71"/>
      <c r="K86" s="71"/>
      <c r="L86" s="71"/>
      <c r="M86" s="72"/>
      <c r="N86" s="144"/>
      <c r="O86" s="72"/>
      <c r="P86" s="199"/>
      <c r="Q86" s="71"/>
      <c r="R86" s="200"/>
      <c r="S86" s="72"/>
      <c r="T86" s="201"/>
      <c r="U86" s="72"/>
      <c r="V86" s="202"/>
      <c r="W86" s="71"/>
      <c r="X86" s="72"/>
      <c r="Y86" s="202"/>
      <c r="Z86" s="72"/>
      <c r="AA86" s="178"/>
      <c r="AB86" s="228"/>
      <c r="AC86" s="72"/>
      <c r="AD86" s="229"/>
      <c r="AE86" s="72"/>
      <c r="AF86" s="229"/>
      <c r="AG86" s="71"/>
      <c r="AH86" s="72"/>
      <c r="AI86" s="229"/>
      <c r="AJ86" s="71"/>
      <c r="AK86" s="72"/>
      <c r="AL86" s="229"/>
      <c r="AM86" s="72"/>
      <c r="AN86" s="201"/>
      <c r="AO86" s="72"/>
      <c r="AP86" s="145"/>
      <c r="AQ86" s="72"/>
      <c r="AR86" s="145"/>
      <c r="AS86" s="72"/>
      <c r="AT86" s="146"/>
      <c r="AU86" s="72"/>
      <c r="AV86" s="145"/>
      <c r="AW86" s="71"/>
      <c r="AX86" s="72"/>
      <c r="AY86" s="201"/>
      <c r="AZ86" s="71"/>
      <c r="BA86" s="72"/>
      <c r="BB86" s="227"/>
      <c r="BC86" s="72"/>
      <c r="BD86" s="178"/>
    </row>
    <row r="87" ht="16.5" customHeight="1" outlineLevel="1">
      <c r="A87" s="178"/>
      <c r="B87" s="141"/>
      <c r="C87" s="142"/>
      <c r="D87" s="72"/>
      <c r="E87" s="143"/>
      <c r="F87" s="71"/>
      <c r="G87" s="143"/>
      <c r="H87" s="71"/>
      <c r="I87" s="143"/>
      <c r="J87" s="71"/>
      <c r="K87" s="71"/>
      <c r="L87" s="71"/>
      <c r="M87" s="72"/>
      <c r="N87" s="144"/>
      <c r="O87" s="72"/>
      <c r="P87" s="199"/>
      <c r="Q87" s="71"/>
      <c r="R87" s="200"/>
      <c r="S87" s="72"/>
      <c r="T87" s="201"/>
      <c r="U87" s="72"/>
      <c r="V87" s="202"/>
      <c r="W87" s="71"/>
      <c r="X87" s="72"/>
      <c r="Y87" s="202"/>
      <c r="Z87" s="72"/>
      <c r="AA87" s="178"/>
      <c r="AB87" s="228"/>
      <c r="AC87" s="72"/>
      <c r="AD87" s="229"/>
      <c r="AE87" s="72"/>
      <c r="AF87" s="229"/>
      <c r="AG87" s="71"/>
      <c r="AH87" s="72"/>
      <c r="AI87" s="229"/>
      <c r="AJ87" s="71"/>
      <c r="AK87" s="72"/>
      <c r="AL87" s="229"/>
      <c r="AM87" s="72"/>
      <c r="AN87" s="201"/>
      <c r="AO87" s="72"/>
      <c r="AP87" s="145"/>
      <c r="AQ87" s="72"/>
      <c r="AR87" s="145"/>
      <c r="AS87" s="72"/>
      <c r="AT87" s="146"/>
      <c r="AU87" s="72"/>
      <c r="AV87" s="145"/>
      <c r="AW87" s="71"/>
      <c r="AX87" s="72"/>
      <c r="AY87" s="201"/>
      <c r="AZ87" s="71"/>
      <c r="BA87" s="72"/>
      <c r="BB87" s="227"/>
      <c r="BC87" s="72"/>
      <c r="BD87" s="178"/>
    </row>
    <row r="88" ht="16.5" customHeight="1" outlineLevel="1">
      <c r="A88" s="178"/>
      <c r="B88" s="141"/>
      <c r="C88" s="142"/>
      <c r="D88" s="72"/>
      <c r="E88" s="143"/>
      <c r="F88" s="71"/>
      <c r="G88" s="143"/>
      <c r="H88" s="71"/>
      <c r="I88" s="143"/>
      <c r="J88" s="71"/>
      <c r="K88" s="71"/>
      <c r="L88" s="71"/>
      <c r="M88" s="72"/>
      <c r="N88" s="144"/>
      <c r="O88" s="72"/>
      <c r="P88" s="199"/>
      <c r="Q88" s="71"/>
      <c r="R88" s="200"/>
      <c r="S88" s="72"/>
      <c r="T88" s="201"/>
      <c r="U88" s="72"/>
      <c r="V88" s="202"/>
      <c r="W88" s="71"/>
      <c r="X88" s="72"/>
      <c r="Y88" s="202"/>
      <c r="Z88" s="72"/>
      <c r="AA88" s="178"/>
      <c r="AB88" s="228"/>
      <c r="AC88" s="72"/>
      <c r="AD88" s="229"/>
      <c r="AE88" s="72"/>
      <c r="AF88" s="229"/>
      <c r="AG88" s="71"/>
      <c r="AH88" s="72"/>
      <c r="AI88" s="229"/>
      <c r="AJ88" s="71"/>
      <c r="AK88" s="72"/>
      <c r="AL88" s="229"/>
      <c r="AM88" s="72"/>
      <c r="AN88" s="201"/>
      <c r="AO88" s="72"/>
      <c r="AP88" s="145"/>
      <c r="AQ88" s="72"/>
      <c r="AR88" s="145"/>
      <c r="AS88" s="72"/>
      <c r="AT88" s="146"/>
      <c r="AU88" s="72"/>
      <c r="AV88" s="145"/>
      <c r="AW88" s="71"/>
      <c r="AX88" s="72"/>
      <c r="AY88" s="201"/>
      <c r="AZ88" s="71"/>
      <c r="BA88" s="72"/>
      <c r="BB88" s="227"/>
      <c r="BC88" s="72"/>
      <c r="BD88" s="178"/>
    </row>
    <row r="89" ht="16.5" customHeight="1" outlineLevel="1">
      <c r="A89" s="178"/>
      <c r="B89" s="141"/>
      <c r="C89" s="142"/>
      <c r="D89" s="72"/>
      <c r="E89" s="143"/>
      <c r="F89" s="71"/>
      <c r="G89" s="143"/>
      <c r="H89" s="71"/>
      <c r="I89" s="143"/>
      <c r="J89" s="71"/>
      <c r="K89" s="71"/>
      <c r="L89" s="71"/>
      <c r="M89" s="72"/>
      <c r="N89" s="144"/>
      <c r="O89" s="72"/>
      <c r="P89" s="199"/>
      <c r="Q89" s="71"/>
      <c r="R89" s="200"/>
      <c r="S89" s="72"/>
      <c r="T89" s="201"/>
      <c r="U89" s="72"/>
      <c r="V89" s="202"/>
      <c r="W89" s="71"/>
      <c r="X89" s="72"/>
      <c r="Y89" s="202"/>
      <c r="Z89" s="72"/>
      <c r="AA89" s="178"/>
      <c r="AB89" s="228"/>
      <c r="AC89" s="72"/>
      <c r="AD89" s="229"/>
      <c r="AE89" s="72"/>
      <c r="AF89" s="229"/>
      <c r="AG89" s="71"/>
      <c r="AH89" s="72"/>
      <c r="AI89" s="229"/>
      <c r="AJ89" s="71"/>
      <c r="AK89" s="72"/>
      <c r="AL89" s="229"/>
      <c r="AM89" s="72"/>
      <c r="AN89" s="201"/>
      <c r="AO89" s="72"/>
      <c r="AP89" s="145"/>
      <c r="AQ89" s="72"/>
      <c r="AR89" s="145"/>
      <c r="AS89" s="72"/>
      <c r="AT89" s="146"/>
      <c r="AU89" s="72"/>
      <c r="AV89" s="145"/>
      <c r="AW89" s="71"/>
      <c r="AX89" s="72"/>
      <c r="AY89" s="201"/>
      <c r="AZ89" s="71"/>
      <c r="BA89" s="72"/>
      <c r="BB89" s="227"/>
      <c r="BC89" s="72"/>
      <c r="BD89" s="178"/>
    </row>
    <row r="90" ht="16.5" customHeight="1" outlineLevel="1">
      <c r="A90" s="178"/>
      <c r="B90" s="141"/>
      <c r="C90" s="142"/>
      <c r="D90" s="72"/>
      <c r="E90" s="143"/>
      <c r="F90" s="71"/>
      <c r="G90" s="143"/>
      <c r="H90" s="71"/>
      <c r="I90" s="143"/>
      <c r="J90" s="71"/>
      <c r="K90" s="71"/>
      <c r="L90" s="71"/>
      <c r="M90" s="72"/>
      <c r="N90" s="144"/>
      <c r="O90" s="72"/>
      <c r="P90" s="199"/>
      <c r="Q90" s="71"/>
      <c r="R90" s="200"/>
      <c r="S90" s="72"/>
      <c r="T90" s="201"/>
      <c r="U90" s="72"/>
      <c r="V90" s="202"/>
      <c r="W90" s="71"/>
      <c r="X90" s="72"/>
      <c r="Y90" s="202"/>
      <c r="Z90" s="72"/>
      <c r="AA90" s="178"/>
      <c r="AB90" s="228"/>
      <c r="AC90" s="72"/>
      <c r="AD90" s="229"/>
      <c r="AE90" s="72"/>
      <c r="AF90" s="229"/>
      <c r="AG90" s="71"/>
      <c r="AH90" s="72"/>
      <c r="AI90" s="229"/>
      <c r="AJ90" s="71"/>
      <c r="AK90" s="72"/>
      <c r="AL90" s="229"/>
      <c r="AM90" s="72"/>
      <c r="AN90" s="201"/>
      <c r="AO90" s="72"/>
      <c r="AP90" s="145"/>
      <c r="AQ90" s="72"/>
      <c r="AR90" s="145"/>
      <c r="AS90" s="72"/>
      <c r="AT90" s="146"/>
      <c r="AU90" s="72"/>
      <c r="AV90" s="145"/>
      <c r="AW90" s="71"/>
      <c r="AX90" s="72"/>
      <c r="AY90" s="201"/>
      <c r="AZ90" s="71"/>
      <c r="BA90" s="72"/>
      <c r="BB90" s="227"/>
      <c r="BC90" s="72"/>
      <c r="BD90" s="178"/>
    </row>
    <row r="91" ht="16.5" customHeight="1" outlineLevel="1">
      <c r="A91" s="178"/>
      <c r="B91" s="141"/>
      <c r="C91" s="142"/>
      <c r="D91" s="72"/>
      <c r="E91" s="143"/>
      <c r="F91" s="71"/>
      <c r="G91" s="143"/>
      <c r="H91" s="71"/>
      <c r="I91" s="143"/>
      <c r="J91" s="71"/>
      <c r="K91" s="71"/>
      <c r="L91" s="71"/>
      <c r="M91" s="72"/>
      <c r="N91" s="144"/>
      <c r="O91" s="72"/>
      <c r="P91" s="199"/>
      <c r="Q91" s="71"/>
      <c r="R91" s="200"/>
      <c r="S91" s="72"/>
      <c r="T91" s="201"/>
      <c r="U91" s="72"/>
      <c r="V91" s="202"/>
      <c r="W91" s="71"/>
      <c r="X91" s="72"/>
      <c r="Y91" s="202"/>
      <c r="Z91" s="72"/>
      <c r="AA91" s="178"/>
      <c r="AB91" s="228"/>
      <c r="AC91" s="72"/>
      <c r="AD91" s="229"/>
      <c r="AE91" s="72"/>
      <c r="AF91" s="229"/>
      <c r="AG91" s="71"/>
      <c r="AH91" s="72"/>
      <c r="AI91" s="229"/>
      <c r="AJ91" s="71"/>
      <c r="AK91" s="72"/>
      <c r="AL91" s="229"/>
      <c r="AM91" s="72"/>
      <c r="AN91" s="201"/>
      <c r="AO91" s="72"/>
      <c r="AP91" s="145"/>
      <c r="AQ91" s="72"/>
      <c r="AR91" s="145"/>
      <c r="AS91" s="72"/>
      <c r="AT91" s="146"/>
      <c r="AU91" s="72"/>
      <c r="AV91" s="145"/>
      <c r="AW91" s="71"/>
      <c r="AX91" s="72"/>
      <c r="AY91" s="201"/>
      <c r="AZ91" s="71"/>
      <c r="BA91" s="72"/>
      <c r="BB91" s="227"/>
      <c r="BC91" s="72"/>
      <c r="BD91" s="178"/>
    </row>
    <row r="92" ht="16.5" customHeight="1" outlineLevel="1">
      <c r="A92" s="178"/>
      <c r="B92" s="141"/>
      <c r="C92" s="142"/>
      <c r="D92" s="72"/>
      <c r="E92" s="143"/>
      <c r="F92" s="71"/>
      <c r="G92" s="143"/>
      <c r="H92" s="71"/>
      <c r="I92" s="143"/>
      <c r="J92" s="71"/>
      <c r="K92" s="71"/>
      <c r="L92" s="71"/>
      <c r="M92" s="72"/>
      <c r="N92" s="144"/>
      <c r="O92" s="72"/>
      <c r="P92" s="199"/>
      <c r="Q92" s="71"/>
      <c r="R92" s="200"/>
      <c r="S92" s="72"/>
      <c r="T92" s="201"/>
      <c r="U92" s="72"/>
      <c r="V92" s="202"/>
      <c r="W92" s="71"/>
      <c r="X92" s="72"/>
      <c r="Y92" s="202"/>
      <c r="Z92" s="72"/>
      <c r="AA92" s="178"/>
      <c r="AB92" s="228"/>
      <c r="AC92" s="72"/>
      <c r="AD92" s="229"/>
      <c r="AE92" s="72"/>
      <c r="AF92" s="229"/>
      <c r="AG92" s="71"/>
      <c r="AH92" s="72"/>
      <c r="AI92" s="229"/>
      <c r="AJ92" s="71"/>
      <c r="AK92" s="72"/>
      <c r="AL92" s="229"/>
      <c r="AM92" s="72"/>
      <c r="AN92" s="201"/>
      <c r="AO92" s="72"/>
      <c r="AP92" s="145"/>
      <c r="AQ92" s="72"/>
      <c r="AR92" s="145"/>
      <c r="AS92" s="72"/>
      <c r="AT92" s="146"/>
      <c r="AU92" s="72"/>
      <c r="AV92" s="145"/>
      <c r="AW92" s="71"/>
      <c r="AX92" s="72"/>
      <c r="AY92" s="201"/>
      <c r="AZ92" s="71"/>
      <c r="BA92" s="72"/>
      <c r="BB92" s="227"/>
      <c r="BC92" s="72"/>
      <c r="BD92" s="178"/>
    </row>
    <row r="93" ht="16.5" customHeight="1" outlineLevel="1">
      <c r="A93" s="178"/>
      <c r="B93" s="141"/>
      <c r="C93" s="142"/>
      <c r="D93" s="72"/>
      <c r="E93" s="143"/>
      <c r="F93" s="71"/>
      <c r="G93" s="143"/>
      <c r="H93" s="71"/>
      <c r="I93" s="143"/>
      <c r="J93" s="71"/>
      <c r="K93" s="71"/>
      <c r="L93" s="71"/>
      <c r="M93" s="72"/>
      <c r="N93" s="144"/>
      <c r="O93" s="72"/>
      <c r="P93" s="199"/>
      <c r="Q93" s="71"/>
      <c r="R93" s="200"/>
      <c r="S93" s="72"/>
      <c r="T93" s="201"/>
      <c r="U93" s="72"/>
      <c r="V93" s="202"/>
      <c r="W93" s="71"/>
      <c r="X93" s="72"/>
      <c r="Y93" s="202"/>
      <c r="Z93" s="72"/>
      <c r="AA93" s="178"/>
      <c r="AB93" s="228"/>
      <c r="AC93" s="72"/>
      <c r="AD93" s="229"/>
      <c r="AE93" s="72"/>
      <c r="AF93" s="229"/>
      <c r="AG93" s="71"/>
      <c r="AH93" s="72"/>
      <c r="AI93" s="229"/>
      <c r="AJ93" s="71"/>
      <c r="AK93" s="72"/>
      <c r="AL93" s="229"/>
      <c r="AM93" s="72"/>
      <c r="AN93" s="201"/>
      <c r="AO93" s="72"/>
      <c r="AP93" s="145"/>
      <c r="AQ93" s="72"/>
      <c r="AR93" s="145"/>
      <c r="AS93" s="72"/>
      <c r="AT93" s="146"/>
      <c r="AU93" s="72"/>
      <c r="AV93" s="145"/>
      <c r="AW93" s="71"/>
      <c r="AX93" s="72"/>
      <c r="AY93" s="201"/>
      <c r="AZ93" s="71"/>
      <c r="BA93" s="72"/>
      <c r="BB93" s="227"/>
      <c r="BC93" s="72"/>
      <c r="BD93" s="178"/>
    </row>
    <row r="94" ht="16.5" customHeight="1" outlineLevel="1">
      <c r="A94" s="178"/>
      <c r="B94" s="141"/>
      <c r="C94" s="142"/>
      <c r="D94" s="72"/>
      <c r="E94" s="143"/>
      <c r="F94" s="71"/>
      <c r="G94" s="143"/>
      <c r="H94" s="71"/>
      <c r="I94" s="143"/>
      <c r="J94" s="71"/>
      <c r="K94" s="71"/>
      <c r="L94" s="71"/>
      <c r="M94" s="72"/>
      <c r="N94" s="144"/>
      <c r="O94" s="72"/>
      <c r="P94" s="199"/>
      <c r="Q94" s="71"/>
      <c r="R94" s="200"/>
      <c r="S94" s="72"/>
      <c r="T94" s="201"/>
      <c r="U94" s="72"/>
      <c r="V94" s="202"/>
      <c r="W94" s="71"/>
      <c r="X94" s="72"/>
      <c r="Y94" s="202"/>
      <c r="Z94" s="72"/>
      <c r="AA94" s="178"/>
      <c r="AB94" s="228"/>
      <c r="AC94" s="72"/>
      <c r="AD94" s="229"/>
      <c r="AE94" s="72"/>
      <c r="AF94" s="229"/>
      <c r="AG94" s="71"/>
      <c r="AH94" s="72"/>
      <c r="AI94" s="229"/>
      <c r="AJ94" s="71"/>
      <c r="AK94" s="72"/>
      <c r="AL94" s="229"/>
      <c r="AM94" s="72"/>
      <c r="AN94" s="201"/>
      <c r="AO94" s="72"/>
      <c r="AP94" s="145"/>
      <c r="AQ94" s="72"/>
      <c r="AR94" s="145"/>
      <c r="AS94" s="72"/>
      <c r="AT94" s="146"/>
      <c r="AU94" s="72"/>
      <c r="AV94" s="145"/>
      <c r="AW94" s="71"/>
      <c r="AX94" s="72"/>
      <c r="AY94" s="201"/>
      <c r="AZ94" s="71"/>
      <c r="BA94" s="72"/>
      <c r="BB94" s="227"/>
      <c r="BC94" s="72"/>
      <c r="BD94" s="178"/>
    </row>
    <row r="95" ht="16.5" customHeight="1" outlineLevel="1">
      <c r="A95" s="178"/>
      <c r="B95" s="141"/>
      <c r="C95" s="142"/>
      <c r="D95" s="72"/>
      <c r="E95" s="143"/>
      <c r="F95" s="71"/>
      <c r="G95" s="143"/>
      <c r="H95" s="71"/>
      <c r="I95" s="143"/>
      <c r="J95" s="71"/>
      <c r="K95" s="71"/>
      <c r="L95" s="71"/>
      <c r="M95" s="72"/>
      <c r="N95" s="144"/>
      <c r="O95" s="72"/>
      <c r="P95" s="199"/>
      <c r="Q95" s="71"/>
      <c r="R95" s="200"/>
      <c r="S95" s="72"/>
      <c r="T95" s="201"/>
      <c r="U95" s="72"/>
      <c r="V95" s="202"/>
      <c r="W95" s="71"/>
      <c r="X95" s="72"/>
      <c r="Y95" s="202"/>
      <c r="Z95" s="72"/>
      <c r="AA95" s="178"/>
      <c r="AB95" s="228"/>
      <c r="AC95" s="72"/>
      <c r="AD95" s="229"/>
      <c r="AE95" s="72"/>
      <c r="AF95" s="229"/>
      <c r="AG95" s="71"/>
      <c r="AH95" s="72"/>
      <c r="AI95" s="229"/>
      <c r="AJ95" s="71"/>
      <c r="AK95" s="72"/>
      <c r="AL95" s="229"/>
      <c r="AM95" s="72"/>
      <c r="AN95" s="201"/>
      <c r="AO95" s="72"/>
      <c r="AP95" s="145"/>
      <c r="AQ95" s="72"/>
      <c r="AR95" s="145"/>
      <c r="AS95" s="72"/>
      <c r="AT95" s="146"/>
      <c r="AU95" s="72"/>
      <c r="AV95" s="145"/>
      <c r="AW95" s="71"/>
      <c r="AX95" s="72"/>
      <c r="AY95" s="201"/>
      <c r="AZ95" s="71"/>
      <c r="BA95" s="72"/>
      <c r="BB95" s="227"/>
      <c r="BC95" s="72"/>
      <c r="BD95" s="178"/>
    </row>
    <row r="96" ht="16.5" customHeight="1" outlineLevel="1">
      <c r="A96" s="178"/>
      <c r="B96" s="141"/>
      <c r="C96" s="142"/>
      <c r="D96" s="72"/>
      <c r="E96" s="143"/>
      <c r="F96" s="71"/>
      <c r="G96" s="143"/>
      <c r="H96" s="71"/>
      <c r="I96" s="143"/>
      <c r="J96" s="71"/>
      <c r="K96" s="71"/>
      <c r="L96" s="71"/>
      <c r="M96" s="72"/>
      <c r="N96" s="144"/>
      <c r="O96" s="72"/>
      <c r="P96" s="199"/>
      <c r="Q96" s="71"/>
      <c r="R96" s="200"/>
      <c r="S96" s="72"/>
      <c r="T96" s="201"/>
      <c r="U96" s="72"/>
      <c r="V96" s="202"/>
      <c r="W96" s="71"/>
      <c r="X96" s="72"/>
      <c r="Y96" s="202"/>
      <c r="Z96" s="72"/>
      <c r="AA96" s="178"/>
      <c r="AB96" s="228"/>
      <c r="AC96" s="72"/>
      <c r="AD96" s="229"/>
      <c r="AE96" s="72"/>
      <c r="AF96" s="229"/>
      <c r="AG96" s="71"/>
      <c r="AH96" s="72"/>
      <c r="AI96" s="229"/>
      <c r="AJ96" s="71"/>
      <c r="AK96" s="72"/>
      <c r="AL96" s="229"/>
      <c r="AM96" s="72"/>
      <c r="AN96" s="201"/>
      <c r="AO96" s="72"/>
      <c r="AP96" s="145"/>
      <c r="AQ96" s="72"/>
      <c r="AR96" s="145"/>
      <c r="AS96" s="72"/>
      <c r="AT96" s="146"/>
      <c r="AU96" s="72"/>
      <c r="AV96" s="145"/>
      <c r="AW96" s="71"/>
      <c r="AX96" s="72"/>
      <c r="AY96" s="201"/>
      <c r="AZ96" s="71"/>
      <c r="BA96" s="72"/>
      <c r="BB96" s="227"/>
      <c r="BC96" s="72"/>
      <c r="BD96" s="178"/>
    </row>
    <row r="97" ht="16.5" customHeight="1" outlineLevel="1">
      <c r="A97" s="178"/>
      <c r="B97" s="141"/>
      <c r="C97" s="142"/>
      <c r="D97" s="72"/>
      <c r="E97" s="143"/>
      <c r="F97" s="71"/>
      <c r="G97" s="143"/>
      <c r="H97" s="71"/>
      <c r="I97" s="143"/>
      <c r="J97" s="71"/>
      <c r="K97" s="71"/>
      <c r="L97" s="71"/>
      <c r="M97" s="72"/>
      <c r="N97" s="144"/>
      <c r="O97" s="72"/>
      <c r="P97" s="199"/>
      <c r="Q97" s="71"/>
      <c r="R97" s="200"/>
      <c r="S97" s="72"/>
      <c r="T97" s="201"/>
      <c r="U97" s="72"/>
      <c r="V97" s="202"/>
      <c r="W97" s="71"/>
      <c r="X97" s="72"/>
      <c r="Y97" s="202"/>
      <c r="Z97" s="72"/>
      <c r="AA97" s="178"/>
      <c r="AB97" s="228"/>
      <c r="AC97" s="72"/>
      <c r="AD97" s="229"/>
      <c r="AE97" s="72"/>
      <c r="AF97" s="229"/>
      <c r="AG97" s="71"/>
      <c r="AH97" s="72"/>
      <c r="AI97" s="229"/>
      <c r="AJ97" s="71"/>
      <c r="AK97" s="72"/>
      <c r="AL97" s="229"/>
      <c r="AM97" s="72"/>
      <c r="AN97" s="201"/>
      <c r="AO97" s="72"/>
      <c r="AP97" s="145"/>
      <c r="AQ97" s="72"/>
      <c r="AR97" s="145"/>
      <c r="AS97" s="72"/>
      <c r="AT97" s="146"/>
      <c r="AU97" s="72"/>
      <c r="AV97" s="145"/>
      <c r="AW97" s="71"/>
      <c r="AX97" s="72"/>
      <c r="AY97" s="201"/>
      <c r="AZ97" s="71"/>
      <c r="BA97" s="72"/>
      <c r="BB97" s="227"/>
      <c r="BC97" s="72"/>
      <c r="BD97" s="178"/>
    </row>
    <row r="98" ht="16.5" customHeight="1" outlineLevel="1">
      <c r="A98" s="178"/>
      <c r="B98" s="141"/>
      <c r="C98" s="142"/>
      <c r="D98" s="72"/>
      <c r="E98" s="143"/>
      <c r="F98" s="71"/>
      <c r="G98" s="143"/>
      <c r="H98" s="71"/>
      <c r="I98" s="143"/>
      <c r="J98" s="71"/>
      <c r="K98" s="71"/>
      <c r="L98" s="71"/>
      <c r="M98" s="72"/>
      <c r="N98" s="144"/>
      <c r="O98" s="72"/>
      <c r="P98" s="199"/>
      <c r="Q98" s="71"/>
      <c r="R98" s="200"/>
      <c r="S98" s="72"/>
      <c r="T98" s="201"/>
      <c r="U98" s="72"/>
      <c r="V98" s="202"/>
      <c r="W98" s="71"/>
      <c r="X98" s="72"/>
      <c r="Y98" s="202"/>
      <c r="Z98" s="72"/>
      <c r="AA98" s="178"/>
      <c r="AB98" s="228"/>
      <c r="AC98" s="72"/>
      <c r="AD98" s="229"/>
      <c r="AE98" s="72"/>
      <c r="AF98" s="229"/>
      <c r="AG98" s="71"/>
      <c r="AH98" s="72"/>
      <c r="AI98" s="229"/>
      <c r="AJ98" s="71"/>
      <c r="AK98" s="72"/>
      <c r="AL98" s="229"/>
      <c r="AM98" s="72"/>
      <c r="AN98" s="201"/>
      <c r="AO98" s="72"/>
      <c r="AP98" s="145"/>
      <c r="AQ98" s="72"/>
      <c r="AR98" s="145"/>
      <c r="AS98" s="72"/>
      <c r="AT98" s="146"/>
      <c r="AU98" s="72"/>
      <c r="AV98" s="145"/>
      <c r="AW98" s="71"/>
      <c r="AX98" s="72"/>
      <c r="AY98" s="201"/>
      <c r="AZ98" s="71"/>
      <c r="BA98" s="72"/>
      <c r="BB98" s="227"/>
      <c r="BC98" s="72"/>
      <c r="BD98" s="178"/>
    </row>
    <row r="99" ht="16.5" customHeight="1" outlineLevel="1">
      <c r="A99" s="178"/>
      <c r="B99" s="141"/>
      <c r="C99" s="142"/>
      <c r="D99" s="72"/>
      <c r="E99" s="143"/>
      <c r="F99" s="71"/>
      <c r="G99" s="143"/>
      <c r="H99" s="71"/>
      <c r="I99" s="143"/>
      <c r="J99" s="71"/>
      <c r="K99" s="71"/>
      <c r="L99" s="71"/>
      <c r="M99" s="72"/>
      <c r="N99" s="144"/>
      <c r="O99" s="72"/>
      <c r="P99" s="199"/>
      <c r="Q99" s="71"/>
      <c r="R99" s="200"/>
      <c r="S99" s="72"/>
      <c r="T99" s="201"/>
      <c r="U99" s="72"/>
      <c r="V99" s="202"/>
      <c r="W99" s="71"/>
      <c r="X99" s="72"/>
      <c r="Y99" s="202"/>
      <c r="Z99" s="72"/>
      <c r="AA99" s="178"/>
      <c r="AB99" s="228"/>
      <c r="AC99" s="72"/>
      <c r="AD99" s="229"/>
      <c r="AE99" s="72"/>
      <c r="AF99" s="229"/>
      <c r="AG99" s="71"/>
      <c r="AH99" s="72"/>
      <c r="AI99" s="229"/>
      <c r="AJ99" s="71"/>
      <c r="AK99" s="72"/>
      <c r="AL99" s="229"/>
      <c r="AM99" s="72"/>
      <c r="AN99" s="201"/>
      <c r="AO99" s="72"/>
      <c r="AP99" s="145"/>
      <c r="AQ99" s="72"/>
      <c r="AR99" s="145"/>
      <c r="AS99" s="72"/>
      <c r="AT99" s="146"/>
      <c r="AU99" s="72"/>
      <c r="AV99" s="145"/>
      <c r="AW99" s="71"/>
      <c r="AX99" s="72"/>
      <c r="AY99" s="201"/>
      <c r="AZ99" s="71"/>
      <c r="BA99" s="72"/>
      <c r="BB99" s="227"/>
      <c r="BC99" s="72"/>
      <c r="BD99" s="178"/>
    </row>
    <row r="100" ht="16.5" customHeight="1" outlineLevel="1">
      <c r="A100" s="178"/>
      <c r="B100" s="141"/>
      <c r="C100" s="142"/>
      <c r="D100" s="72"/>
      <c r="E100" s="143"/>
      <c r="F100" s="71"/>
      <c r="G100" s="143"/>
      <c r="H100" s="71"/>
      <c r="I100" s="143"/>
      <c r="J100" s="71"/>
      <c r="K100" s="71"/>
      <c r="L100" s="71"/>
      <c r="M100" s="72"/>
      <c r="N100" s="144"/>
      <c r="O100" s="72"/>
      <c r="P100" s="199"/>
      <c r="Q100" s="71"/>
      <c r="R100" s="200"/>
      <c r="S100" s="72"/>
      <c r="T100" s="201"/>
      <c r="U100" s="72"/>
      <c r="V100" s="202"/>
      <c r="W100" s="71"/>
      <c r="X100" s="72"/>
      <c r="Y100" s="202"/>
      <c r="Z100" s="72"/>
      <c r="AA100" s="178"/>
      <c r="AB100" s="228"/>
      <c r="AC100" s="72"/>
      <c r="AD100" s="229"/>
      <c r="AE100" s="72"/>
      <c r="AF100" s="229"/>
      <c r="AG100" s="71"/>
      <c r="AH100" s="72"/>
      <c r="AI100" s="229"/>
      <c r="AJ100" s="71"/>
      <c r="AK100" s="72"/>
      <c r="AL100" s="229"/>
      <c r="AM100" s="72"/>
      <c r="AN100" s="201"/>
      <c r="AO100" s="72"/>
      <c r="AP100" s="145"/>
      <c r="AQ100" s="72"/>
      <c r="AR100" s="145"/>
      <c r="AS100" s="72"/>
      <c r="AT100" s="146"/>
      <c r="AU100" s="72"/>
      <c r="AV100" s="145"/>
      <c r="AW100" s="71"/>
      <c r="AX100" s="72"/>
      <c r="AY100" s="201"/>
      <c r="AZ100" s="71"/>
      <c r="BA100" s="72"/>
      <c r="BB100" s="227"/>
      <c r="BC100" s="72"/>
      <c r="BD100" s="178"/>
    </row>
    <row r="101" ht="16.5" customHeight="1" outlineLevel="1">
      <c r="A101" s="178"/>
      <c r="B101" s="141"/>
      <c r="C101" s="142"/>
      <c r="D101" s="72"/>
      <c r="E101" s="143"/>
      <c r="F101" s="71"/>
      <c r="G101" s="143"/>
      <c r="H101" s="71"/>
      <c r="I101" s="143"/>
      <c r="J101" s="71"/>
      <c r="K101" s="71"/>
      <c r="L101" s="71"/>
      <c r="M101" s="72"/>
      <c r="N101" s="144"/>
      <c r="O101" s="72"/>
      <c r="P101" s="199"/>
      <c r="Q101" s="71"/>
      <c r="R101" s="200"/>
      <c r="S101" s="72"/>
      <c r="T101" s="201"/>
      <c r="U101" s="72"/>
      <c r="V101" s="202"/>
      <c r="W101" s="71"/>
      <c r="X101" s="72"/>
      <c r="Y101" s="202"/>
      <c r="Z101" s="72"/>
      <c r="AA101" s="178"/>
      <c r="AB101" s="228"/>
      <c r="AC101" s="72"/>
      <c r="AD101" s="229"/>
      <c r="AE101" s="72"/>
      <c r="AF101" s="229"/>
      <c r="AG101" s="71"/>
      <c r="AH101" s="72"/>
      <c r="AI101" s="229"/>
      <c r="AJ101" s="71"/>
      <c r="AK101" s="72"/>
      <c r="AL101" s="229"/>
      <c r="AM101" s="72"/>
      <c r="AN101" s="201"/>
      <c r="AO101" s="72"/>
      <c r="AP101" s="145"/>
      <c r="AQ101" s="72"/>
      <c r="AR101" s="145"/>
      <c r="AS101" s="72"/>
      <c r="AT101" s="146"/>
      <c r="AU101" s="72"/>
      <c r="AV101" s="145"/>
      <c r="AW101" s="71"/>
      <c r="AX101" s="72"/>
      <c r="AY101" s="201"/>
      <c r="AZ101" s="71"/>
      <c r="BA101" s="72"/>
      <c r="BB101" s="227"/>
      <c r="BC101" s="72"/>
      <c r="BD101" s="178"/>
    </row>
    <row r="102" ht="16.5" customHeight="1" outlineLevel="1">
      <c r="A102" s="178"/>
      <c r="B102" s="141"/>
      <c r="C102" s="142"/>
      <c r="D102" s="72"/>
      <c r="E102" s="143"/>
      <c r="F102" s="71"/>
      <c r="G102" s="143"/>
      <c r="H102" s="71"/>
      <c r="I102" s="143"/>
      <c r="J102" s="71"/>
      <c r="K102" s="71"/>
      <c r="L102" s="71"/>
      <c r="M102" s="72"/>
      <c r="N102" s="144"/>
      <c r="O102" s="72"/>
      <c r="P102" s="199"/>
      <c r="Q102" s="71"/>
      <c r="R102" s="200"/>
      <c r="S102" s="72"/>
      <c r="T102" s="201"/>
      <c r="U102" s="72"/>
      <c r="V102" s="202"/>
      <c r="W102" s="71"/>
      <c r="X102" s="72"/>
      <c r="Y102" s="202"/>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227"/>
      <c r="BC102" s="72"/>
      <c r="BD102" s="178"/>
    </row>
    <row r="103" ht="16.5" customHeight="1" outlineLevel="1">
      <c r="A103" s="178"/>
      <c r="B103" s="141"/>
      <c r="C103" s="142"/>
      <c r="D103" s="72"/>
      <c r="E103" s="143"/>
      <c r="F103" s="71"/>
      <c r="G103" s="143"/>
      <c r="H103" s="71"/>
      <c r="I103" s="143"/>
      <c r="J103" s="71"/>
      <c r="K103" s="71"/>
      <c r="L103" s="71"/>
      <c r="M103" s="72"/>
      <c r="N103" s="144"/>
      <c r="O103" s="72"/>
      <c r="P103" s="199"/>
      <c r="Q103" s="71"/>
      <c r="R103" s="200"/>
      <c r="S103" s="72"/>
      <c r="T103" s="201"/>
      <c r="U103" s="72"/>
      <c r="V103" s="202"/>
      <c r="W103" s="71"/>
      <c r="X103" s="72"/>
      <c r="Y103" s="202"/>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227"/>
      <c r="BC103" s="72"/>
      <c r="BD103" s="178"/>
    </row>
    <row r="104" ht="16.5" customHeight="1" outlineLevel="1">
      <c r="A104" s="178"/>
      <c r="B104" s="141"/>
      <c r="C104" s="142"/>
      <c r="D104" s="72"/>
      <c r="E104" s="143"/>
      <c r="F104" s="71"/>
      <c r="G104" s="143"/>
      <c r="H104" s="71"/>
      <c r="I104" s="143"/>
      <c r="J104" s="71"/>
      <c r="K104" s="71"/>
      <c r="L104" s="71"/>
      <c r="M104" s="72"/>
      <c r="N104" s="144"/>
      <c r="O104" s="72"/>
      <c r="P104" s="199"/>
      <c r="Q104" s="71"/>
      <c r="R104" s="200"/>
      <c r="S104" s="72"/>
      <c r="T104" s="201"/>
      <c r="U104" s="72"/>
      <c r="V104" s="202"/>
      <c r="W104" s="71"/>
      <c r="X104" s="72"/>
      <c r="Y104" s="202"/>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227"/>
      <c r="BC104" s="72"/>
      <c r="BD104" s="178"/>
    </row>
    <row r="105" ht="16.5" customHeight="1" outlineLevel="1">
      <c r="A105" s="178"/>
      <c r="B105" s="141"/>
      <c r="C105" s="142"/>
      <c r="D105" s="72"/>
      <c r="E105" s="143"/>
      <c r="F105" s="71"/>
      <c r="G105" s="143"/>
      <c r="H105" s="71"/>
      <c r="I105" s="143"/>
      <c r="J105" s="71"/>
      <c r="K105" s="71"/>
      <c r="L105" s="71"/>
      <c r="M105" s="72"/>
      <c r="N105" s="144"/>
      <c r="O105" s="72"/>
      <c r="P105" s="199"/>
      <c r="Q105" s="71"/>
      <c r="R105" s="200"/>
      <c r="S105" s="72"/>
      <c r="T105" s="201"/>
      <c r="U105" s="72"/>
      <c r="V105" s="202"/>
      <c r="W105" s="71"/>
      <c r="X105" s="72"/>
      <c r="Y105" s="202"/>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227"/>
      <c r="BC105" s="72"/>
      <c r="BD105" s="178"/>
    </row>
    <row r="106" ht="16.5" customHeight="1" outlineLevel="1">
      <c r="A106" s="178"/>
      <c r="B106" s="141"/>
      <c r="C106" s="142"/>
      <c r="D106" s="72"/>
      <c r="E106" s="143"/>
      <c r="F106" s="71"/>
      <c r="G106" s="143"/>
      <c r="H106" s="71"/>
      <c r="I106" s="143"/>
      <c r="J106" s="71"/>
      <c r="K106" s="71"/>
      <c r="L106" s="71"/>
      <c r="M106" s="72"/>
      <c r="N106" s="144"/>
      <c r="O106" s="72"/>
      <c r="P106" s="199"/>
      <c r="Q106" s="71"/>
      <c r="R106" s="200"/>
      <c r="S106" s="72"/>
      <c r="T106" s="201"/>
      <c r="U106" s="72"/>
      <c r="V106" s="202"/>
      <c r="W106" s="71"/>
      <c r="X106" s="72"/>
      <c r="Y106" s="202"/>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227"/>
      <c r="BC106" s="72"/>
      <c r="BD106" s="178"/>
    </row>
    <row r="107" ht="16.5" customHeight="1" outlineLevel="1">
      <c r="A107" s="178"/>
      <c r="B107" s="141"/>
      <c r="C107" s="142"/>
      <c r="D107" s="72"/>
      <c r="E107" s="143"/>
      <c r="F107" s="71"/>
      <c r="G107" s="143"/>
      <c r="H107" s="71"/>
      <c r="I107" s="143"/>
      <c r="J107" s="71"/>
      <c r="K107" s="71"/>
      <c r="L107" s="71"/>
      <c r="M107" s="72"/>
      <c r="N107" s="144"/>
      <c r="O107" s="72"/>
      <c r="P107" s="199"/>
      <c r="Q107" s="71"/>
      <c r="R107" s="200"/>
      <c r="S107" s="72"/>
      <c r="T107" s="201"/>
      <c r="U107" s="72"/>
      <c r="V107" s="202"/>
      <c r="W107" s="71"/>
      <c r="X107" s="72"/>
      <c r="Y107" s="202"/>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227"/>
      <c r="BC107" s="72"/>
      <c r="BD107" s="178"/>
    </row>
    <row r="108" ht="16.5" customHeight="1" outlineLevel="1">
      <c r="A108" s="178"/>
      <c r="B108" s="141"/>
      <c r="C108" s="142"/>
      <c r="D108" s="72"/>
      <c r="E108" s="143"/>
      <c r="F108" s="71"/>
      <c r="G108" s="143"/>
      <c r="H108" s="71"/>
      <c r="I108" s="143"/>
      <c r="J108" s="71"/>
      <c r="K108" s="71"/>
      <c r="L108" s="71"/>
      <c r="M108" s="72"/>
      <c r="N108" s="144"/>
      <c r="O108" s="72"/>
      <c r="P108" s="199"/>
      <c r="Q108" s="71"/>
      <c r="R108" s="200"/>
      <c r="S108" s="72"/>
      <c r="T108" s="201"/>
      <c r="U108" s="72"/>
      <c r="V108" s="202"/>
      <c r="W108" s="71"/>
      <c r="X108" s="72"/>
      <c r="Y108" s="202"/>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227"/>
      <c r="BC108" s="72"/>
      <c r="BD108" s="178"/>
    </row>
    <row r="109" ht="16.5" customHeight="1" outlineLevel="1">
      <c r="A109" s="178"/>
      <c r="B109" s="141"/>
      <c r="C109" s="142"/>
      <c r="D109" s="72"/>
      <c r="E109" s="143"/>
      <c r="F109" s="71"/>
      <c r="G109" s="143"/>
      <c r="H109" s="71"/>
      <c r="I109" s="143"/>
      <c r="J109" s="71"/>
      <c r="K109" s="71"/>
      <c r="L109" s="71"/>
      <c r="M109" s="72"/>
      <c r="N109" s="144"/>
      <c r="O109" s="72"/>
      <c r="P109" s="199"/>
      <c r="Q109" s="71"/>
      <c r="R109" s="200"/>
      <c r="S109" s="72"/>
      <c r="T109" s="201"/>
      <c r="U109" s="72"/>
      <c r="V109" s="202"/>
      <c r="W109" s="71"/>
      <c r="X109" s="72"/>
      <c r="Y109" s="202"/>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227"/>
      <c r="BC109" s="72"/>
      <c r="BD109" s="178"/>
    </row>
    <row r="110" ht="16.5" customHeight="1" outlineLevel="1">
      <c r="A110" s="178"/>
      <c r="B110" s="141"/>
      <c r="C110" s="142"/>
      <c r="D110" s="72"/>
      <c r="E110" s="143"/>
      <c r="F110" s="71"/>
      <c r="G110" s="143"/>
      <c r="H110" s="71"/>
      <c r="I110" s="143"/>
      <c r="J110" s="71"/>
      <c r="K110" s="71"/>
      <c r="L110" s="71"/>
      <c r="M110" s="72"/>
      <c r="N110" s="144"/>
      <c r="O110" s="72"/>
      <c r="P110" s="199"/>
      <c r="Q110" s="71"/>
      <c r="R110" s="200"/>
      <c r="S110" s="72"/>
      <c r="T110" s="201"/>
      <c r="U110" s="72"/>
      <c r="V110" s="202"/>
      <c r="W110" s="71"/>
      <c r="X110" s="72"/>
      <c r="Y110" s="202"/>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227"/>
      <c r="BC110" s="72"/>
      <c r="BD110" s="178"/>
    </row>
    <row r="111" ht="16.5" customHeight="1" outlineLevel="1">
      <c r="A111" s="178"/>
      <c r="B111" s="141"/>
      <c r="C111" s="142"/>
      <c r="D111" s="72"/>
      <c r="E111" s="143"/>
      <c r="F111" s="71"/>
      <c r="G111" s="143"/>
      <c r="H111" s="71"/>
      <c r="I111" s="143"/>
      <c r="J111" s="71"/>
      <c r="K111" s="71"/>
      <c r="L111" s="71"/>
      <c r="M111" s="72"/>
      <c r="N111" s="144"/>
      <c r="O111" s="72"/>
      <c r="P111" s="199"/>
      <c r="Q111" s="71"/>
      <c r="R111" s="200"/>
      <c r="S111" s="72"/>
      <c r="T111" s="201"/>
      <c r="U111" s="72"/>
      <c r="V111" s="202"/>
      <c r="W111" s="71"/>
      <c r="X111" s="72"/>
      <c r="Y111" s="202"/>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227"/>
      <c r="BC111" s="72"/>
      <c r="BD111" s="178"/>
    </row>
    <row r="112" ht="16.5" customHeight="1" outlineLevel="1">
      <c r="A112" s="178"/>
      <c r="B112" s="141"/>
      <c r="C112" s="142"/>
      <c r="D112" s="72"/>
      <c r="E112" s="143"/>
      <c r="F112" s="71"/>
      <c r="G112" s="143"/>
      <c r="H112" s="71"/>
      <c r="I112" s="143"/>
      <c r="J112" s="71"/>
      <c r="K112" s="71"/>
      <c r="L112" s="71"/>
      <c r="M112" s="72"/>
      <c r="N112" s="144"/>
      <c r="O112" s="72"/>
      <c r="P112" s="199"/>
      <c r="Q112" s="71"/>
      <c r="R112" s="200"/>
      <c r="S112" s="72"/>
      <c r="T112" s="201"/>
      <c r="U112" s="72"/>
      <c r="V112" s="202"/>
      <c r="W112" s="71"/>
      <c r="X112" s="72"/>
      <c r="Y112" s="202"/>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227"/>
      <c r="BC112" s="72"/>
      <c r="BD112" s="178"/>
    </row>
    <row r="113" ht="16.5" customHeight="1" outlineLevel="1">
      <c r="A113" s="178"/>
      <c r="B113" s="141"/>
      <c r="C113" s="142"/>
      <c r="D113" s="72"/>
      <c r="E113" s="143"/>
      <c r="F113" s="71"/>
      <c r="G113" s="143"/>
      <c r="H113" s="71"/>
      <c r="I113" s="143"/>
      <c r="J113" s="71"/>
      <c r="K113" s="71"/>
      <c r="L113" s="71"/>
      <c r="M113" s="72"/>
      <c r="N113" s="144"/>
      <c r="O113" s="72"/>
      <c r="P113" s="199"/>
      <c r="Q113" s="71"/>
      <c r="R113" s="200"/>
      <c r="S113" s="72"/>
      <c r="T113" s="201"/>
      <c r="U113" s="72"/>
      <c r="V113" s="202"/>
      <c r="W113" s="71"/>
      <c r="X113" s="72"/>
      <c r="Y113" s="202"/>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227"/>
      <c r="BC113" s="72"/>
      <c r="BD113" s="178"/>
    </row>
    <row r="114" ht="16.5" customHeight="1" outlineLevel="1">
      <c r="A114" s="178"/>
      <c r="B114" s="141"/>
      <c r="C114" s="142"/>
      <c r="D114" s="72"/>
      <c r="E114" s="143"/>
      <c r="F114" s="71"/>
      <c r="G114" s="143"/>
      <c r="H114" s="71"/>
      <c r="I114" s="143"/>
      <c r="J114" s="71"/>
      <c r="K114" s="71"/>
      <c r="L114" s="71"/>
      <c r="M114" s="72"/>
      <c r="N114" s="144"/>
      <c r="O114" s="72"/>
      <c r="P114" s="199"/>
      <c r="Q114" s="71"/>
      <c r="R114" s="200"/>
      <c r="S114" s="72"/>
      <c r="T114" s="201"/>
      <c r="U114" s="72"/>
      <c r="V114" s="202"/>
      <c r="W114" s="71"/>
      <c r="X114" s="72"/>
      <c r="Y114" s="202"/>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227"/>
      <c r="BC114" s="72"/>
      <c r="BD114" s="178"/>
    </row>
    <row r="115" ht="16.5" customHeight="1" outlineLevel="1">
      <c r="A115" s="178"/>
      <c r="B115" s="141"/>
      <c r="C115" s="142"/>
      <c r="D115" s="72"/>
      <c r="E115" s="143"/>
      <c r="F115" s="71"/>
      <c r="G115" s="143"/>
      <c r="H115" s="71"/>
      <c r="I115" s="143"/>
      <c r="J115" s="71"/>
      <c r="K115" s="71"/>
      <c r="L115" s="71"/>
      <c r="M115" s="72"/>
      <c r="N115" s="144"/>
      <c r="O115" s="72"/>
      <c r="P115" s="199"/>
      <c r="Q115" s="71"/>
      <c r="R115" s="200"/>
      <c r="S115" s="72"/>
      <c r="T115" s="201"/>
      <c r="U115" s="72"/>
      <c r="V115" s="202"/>
      <c r="W115" s="71"/>
      <c r="X115" s="72"/>
      <c r="Y115" s="202"/>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227"/>
      <c r="BC115" s="72"/>
      <c r="BD115" s="178"/>
    </row>
    <row r="116" ht="16.5" customHeight="1" outlineLevel="1">
      <c r="A116" s="178"/>
      <c r="B116" s="141"/>
      <c r="C116" s="142"/>
      <c r="D116" s="72"/>
      <c r="E116" s="143"/>
      <c r="F116" s="71"/>
      <c r="G116" s="143"/>
      <c r="H116" s="71"/>
      <c r="I116" s="143"/>
      <c r="J116" s="71"/>
      <c r="K116" s="71"/>
      <c r="L116" s="71"/>
      <c r="M116" s="72"/>
      <c r="N116" s="144"/>
      <c r="O116" s="72"/>
      <c r="P116" s="199"/>
      <c r="Q116" s="71"/>
      <c r="R116" s="200"/>
      <c r="S116" s="72"/>
      <c r="T116" s="201"/>
      <c r="U116" s="72"/>
      <c r="V116" s="202"/>
      <c r="W116" s="71"/>
      <c r="X116" s="72"/>
      <c r="Y116" s="202"/>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227"/>
      <c r="BC116" s="72"/>
      <c r="BD116" s="178"/>
    </row>
    <row r="117" ht="16.5" customHeight="1" outlineLevel="1">
      <c r="A117" s="178"/>
      <c r="B117" s="141"/>
      <c r="C117" s="142"/>
      <c r="D117" s="72"/>
      <c r="E117" s="143"/>
      <c r="F117" s="71"/>
      <c r="G117" s="143"/>
      <c r="H117" s="71"/>
      <c r="I117" s="143"/>
      <c r="J117" s="71"/>
      <c r="K117" s="71"/>
      <c r="L117" s="71"/>
      <c r="M117" s="72"/>
      <c r="N117" s="144"/>
      <c r="O117" s="72"/>
      <c r="P117" s="199"/>
      <c r="Q117" s="71"/>
      <c r="R117" s="200"/>
      <c r="S117" s="72"/>
      <c r="T117" s="201"/>
      <c r="U117" s="72"/>
      <c r="V117" s="202"/>
      <c r="W117" s="71"/>
      <c r="X117" s="72"/>
      <c r="Y117" s="202"/>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227"/>
      <c r="BC117" s="72"/>
      <c r="BD117" s="178"/>
    </row>
    <row r="118" ht="16.5" customHeight="1" outlineLevel="1">
      <c r="A118" s="178"/>
      <c r="B118" s="141"/>
      <c r="C118" s="142"/>
      <c r="D118" s="72"/>
      <c r="E118" s="143"/>
      <c r="F118" s="71"/>
      <c r="G118" s="143"/>
      <c r="H118" s="71"/>
      <c r="I118" s="143"/>
      <c r="J118" s="71"/>
      <c r="K118" s="71"/>
      <c r="L118" s="71"/>
      <c r="M118" s="72"/>
      <c r="N118" s="144"/>
      <c r="O118" s="72"/>
      <c r="P118" s="199"/>
      <c r="Q118" s="71"/>
      <c r="R118" s="200"/>
      <c r="S118" s="72"/>
      <c r="T118" s="201"/>
      <c r="U118" s="72"/>
      <c r="V118" s="202"/>
      <c r="W118" s="71"/>
      <c r="X118" s="72"/>
      <c r="Y118" s="202"/>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227"/>
      <c r="BC118" s="72"/>
      <c r="BD118" s="178"/>
    </row>
    <row r="119" ht="16.5" customHeight="1" outlineLevel="1">
      <c r="A119" s="178"/>
      <c r="B119" s="141"/>
      <c r="C119" s="142"/>
      <c r="D119" s="72"/>
      <c r="E119" s="143"/>
      <c r="F119" s="71"/>
      <c r="G119" s="143"/>
      <c r="H119" s="71"/>
      <c r="I119" s="143"/>
      <c r="J119" s="71"/>
      <c r="K119" s="71"/>
      <c r="L119" s="71"/>
      <c r="M119" s="72"/>
      <c r="N119" s="144"/>
      <c r="O119" s="72"/>
      <c r="P119" s="199"/>
      <c r="Q119" s="71"/>
      <c r="R119" s="200"/>
      <c r="S119" s="72"/>
      <c r="T119" s="201"/>
      <c r="U119" s="72"/>
      <c r="V119" s="202"/>
      <c r="W119" s="71"/>
      <c r="X119" s="72"/>
      <c r="Y119" s="202"/>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227"/>
      <c r="BC119" s="72"/>
      <c r="BD119" s="178"/>
    </row>
    <row r="120" ht="16.5" customHeight="1" outlineLevel="1">
      <c r="A120" s="178"/>
      <c r="B120" s="141"/>
      <c r="C120" s="142"/>
      <c r="D120" s="72"/>
      <c r="E120" s="143"/>
      <c r="F120" s="71"/>
      <c r="G120" s="143"/>
      <c r="H120" s="71"/>
      <c r="I120" s="143"/>
      <c r="J120" s="71"/>
      <c r="K120" s="71"/>
      <c r="L120" s="71"/>
      <c r="M120" s="72"/>
      <c r="N120" s="144"/>
      <c r="O120" s="72"/>
      <c r="P120" s="199"/>
      <c r="Q120" s="71"/>
      <c r="R120" s="200"/>
      <c r="S120" s="72"/>
      <c r="T120" s="201"/>
      <c r="U120" s="72"/>
      <c r="V120" s="202"/>
      <c r="W120" s="71"/>
      <c r="X120" s="72"/>
      <c r="Y120" s="202"/>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227"/>
      <c r="BC120" s="72"/>
      <c r="BD120" s="178"/>
    </row>
    <row r="121" ht="16.5" customHeight="1" outlineLevel="1">
      <c r="A121" s="178"/>
      <c r="B121" s="141"/>
      <c r="C121" s="142"/>
      <c r="D121" s="72"/>
      <c r="E121" s="143"/>
      <c r="F121" s="71"/>
      <c r="G121" s="143"/>
      <c r="H121" s="71"/>
      <c r="I121" s="143"/>
      <c r="J121" s="71"/>
      <c r="K121" s="71"/>
      <c r="L121" s="71"/>
      <c r="M121" s="72"/>
      <c r="N121" s="144"/>
      <c r="O121" s="72"/>
      <c r="P121" s="199"/>
      <c r="Q121" s="71"/>
      <c r="R121" s="200"/>
      <c r="S121" s="72"/>
      <c r="T121" s="201"/>
      <c r="U121" s="72"/>
      <c r="V121" s="202"/>
      <c r="W121" s="71"/>
      <c r="X121" s="72"/>
      <c r="Y121" s="202"/>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227"/>
      <c r="BC121" s="72"/>
      <c r="BD121" s="178"/>
    </row>
    <row r="122" ht="16.5" customHeight="1" outlineLevel="1">
      <c r="A122" s="178"/>
      <c r="B122" s="141"/>
      <c r="C122" s="142"/>
      <c r="D122" s="72"/>
      <c r="E122" s="143"/>
      <c r="F122" s="71"/>
      <c r="G122" s="143"/>
      <c r="H122" s="71"/>
      <c r="I122" s="143"/>
      <c r="J122" s="71"/>
      <c r="K122" s="71"/>
      <c r="L122" s="71"/>
      <c r="M122" s="72"/>
      <c r="N122" s="144"/>
      <c r="O122" s="72"/>
      <c r="P122" s="199"/>
      <c r="Q122" s="71"/>
      <c r="R122" s="200"/>
      <c r="S122" s="72"/>
      <c r="T122" s="201"/>
      <c r="U122" s="72"/>
      <c r="V122" s="202"/>
      <c r="W122" s="71"/>
      <c r="X122" s="72"/>
      <c r="Y122" s="202"/>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227"/>
      <c r="BC122" s="72"/>
      <c r="BD122" s="178"/>
    </row>
    <row r="123" ht="16.5" customHeight="1" outlineLevel="1">
      <c r="A123" s="178"/>
      <c r="B123" s="141"/>
      <c r="C123" s="142"/>
      <c r="D123" s="72"/>
      <c r="E123" s="143"/>
      <c r="F123" s="71"/>
      <c r="G123" s="143"/>
      <c r="H123" s="71"/>
      <c r="I123" s="143"/>
      <c r="J123" s="71"/>
      <c r="K123" s="71"/>
      <c r="L123" s="71"/>
      <c r="M123" s="72"/>
      <c r="N123" s="144"/>
      <c r="O123" s="72"/>
      <c r="P123" s="199"/>
      <c r="Q123" s="71"/>
      <c r="R123" s="200"/>
      <c r="S123" s="72"/>
      <c r="T123" s="201"/>
      <c r="U123" s="72"/>
      <c r="V123" s="202"/>
      <c r="W123" s="71"/>
      <c r="X123" s="72"/>
      <c r="Y123" s="202"/>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227"/>
      <c r="BC123" s="72"/>
      <c r="BD123" s="178"/>
    </row>
    <row r="124" ht="16.5" customHeight="1" outlineLevel="1">
      <c r="A124" s="178"/>
      <c r="B124" s="141"/>
      <c r="C124" s="142"/>
      <c r="D124" s="72"/>
      <c r="E124" s="143"/>
      <c r="F124" s="71"/>
      <c r="G124" s="143"/>
      <c r="H124" s="71"/>
      <c r="I124" s="143"/>
      <c r="J124" s="71"/>
      <c r="K124" s="71"/>
      <c r="L124" s="71"/>
      <c r="M124" s="72"/>
      <c r="N124" s="144"/>
      <c r="O124" s="72"/>
      <c r="P124" s="199"/>
      <c r="Q124" s="71"/>
      <c r="R124" s="200"/>
      <c r="S124" s="72"/>
      <c r="T124" s="201"/>
      <c r="U124" s="72"/>
      <c r="V124" s="202"/>
      <c r="W124" s="71"/>
      <c r="X124" s="72"/>
      <c r="Y124" s="202"/>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227"/>
      <c r="BC124" s="72"/>
      <c r="BD124" s="178"/>
    </row>
    <row r="125" ht="16.5" customHeight="1" outlineLevel="1">
      <c r="A125" s="178"/>
      <c r="B125" s="141"/>
      <c r="C125" s="142"/>
      <c r="D125" s="72"/>
      <c r="E125" s="143"/>
      <c r="F125" s="71"/>
      <c r="G125" s="143"/>
      <c r="H125" s="71"/>
      <c r="I125" s="143"/>
      <c r="J125" s="71"/>
      <c r="K125" s="71"/>
      <c r="L125" s="71"/>
      <c r="M125" s="72"/>
      <c r="N125" s="144"/>
      <c r="O125" s="72"/>
      <c r="P125" s="199"/>
      <c r="Q125" s="71"/>
      <c r="R125" s="200"/>
      <c r="S125" s="72"/>
      <c r="T125" s="201"/>
      <c r="U125" s="72"/>
      <c r="V125" s="202"/>
      <c r="W125" s="71"/>
      <c r="X125" s="72"/>
      <c r="Y125" s="202"/>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227"/>
      <c r="BC125" s="72"/>
      <c r="BD125" s="178"/>
    </row>
    <row r="126" ht="16.5" customHeight="1" outlineLevel="1">
      <c r="A126" s="178"/>
      <c r="B126" s="141"/>
      <c r="C126" s="142"/>
      <c r="D126" s="72"/>
      <c r="E126" s="143"/>
      <c r="F126" s="71"/>
      <c r="G126" s="143"/>
      <c r="H126" s="71"/>
      <c r="I126" s="143"/>
      <c r="J126" s="71"/>
      <c r="K126" s="71"/>
      <c r="L126" s="71"/>
      <c r="M126" s="72"/>
      <c r="N126" s="144"/>
      <c r="O126" s="72"/>
      <c r="P126" s="199"/>
      <c r="Q126" s="71"/>
      <c r="R126" s="200"/>
      <c r="S126" s="72"/>
      <c r="T126" s="201"/>
      <c r="U126" s="72"/>
      <c r="V126" s="202"/>
      <c r="W126" s="71"/>
      <c r="X126" s="72"/>
      <c r="Y126" s="202"/>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227"/>
      <c r="BC126" s="72"/>
      <c r="BD126" s="178"/>
    </row>
    <row r="127" ht="16.5" customHeight="1" outlineLevel="1">
      <c r="A127" s="178"/>
      <c r="B127" s="141"/>
      <c r="C127" s="142"/>
      <c r="D127" s="72"/>
      <c r="E127" s="143"/>
      <c r="F127" s="71"/>
      <c r="G127" s="143"/>
      <c r="H127" s="71"/>
      <c r="I127" s="143"/>
      <c r="J127" s="71"/>
      <c r="K127" s="71"/>
      <c r="L127" s="71"/>
      <c r="M127" s="72"/>
      <c r="N127" s="144"/>
      <c r="O127" s="72"/>
      <c r="P127" s="199"/>
      <c r="Q127" s="71"/>
      <c r="R127" s="200"/>
      <c r="S127" s="72"/>
      <c r="T127" s="201"/>
      <c r="U127" s="72"/>
      <c r="V127" s="202"/>
      <c r="W127" s="71"/>
      <c r="X127" s="72"/>
      <c r="Y127" s="202"/>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227"/>
      <c r="BC127" s="72"/>
      <c r="BD127" s="178"/>
    </row>
    <row r="128" ht="16.5" customHeight="1" outlineLevel="1">
      <c r="A128" s="178"/>
      <c r="B128" s="141"/>
      <c r="C128" s="142"/>
      <c r="D128" s="72"/>
      <c r="E128" s="143"/>
      <c r="F128" s="71"/>
      <c r="G128" s="143"/>
      <c r="H128" s="71"/>
      <c r="I128" s="143"/>
      <c r="J128" s="71"/>
      <c r="K128" s="71"/>
      <c r="L128" s="71"/>
      <c r="M128" s="72"/>
      <c r="N128" s="144"/>
      <c r="O128" s="72"/>
      <c r="P128" s="199"/>
      <c r="Q128" s="71"/>
      <c r="R128" s="200"/>
      <c r="S128" s="72"/>
      <c r="T128" s="201"/>
      <c r="U128" s="72"/>
      <c r="V128" s="202"/>
      <c r="W128" s="71"/>
      <c r="X128" s="72"/>
      <c r="Y128" s="202"/>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227"/>
      <c r="BC128" s="72"/>
      <c r="BD128" s="178"/>
    </row>
    <row r="129" ht="16.5" customHeight="1" outlineLevel="1">
      <c r="A129" s="178"/>
      <c r="B129" s="141"/>
      <c r="C129" s="142"/>
      <c r="D129" s="72"/>
      <c r="E129" s="143"/>
      <c r="F129" s="71"/>
      <c r="G129" s="143"/>
      <c r="H129" s="71"/>
      <c r="I129" s="143"/>
      <c r="J129" s="71"/>
      <c r="K129" s="71"/>
      <c r="L129" s="71"/>
      <c r="M129" s="72"/>
      <c r="N129" s="144"/>
      <c r="O129" s="72"/>
      <c r="P129" s="199"/>
      <c r="Q129" s="71"/>
      <c r="R129" s="200"/>
      <c r="S129" s="72"/>
      <c r="T129" s="201"/>
      <c r="U129" s="72"/>
      <c r="V129" s="202"/>
      <c r="W129" s="71"/>
      <c r="X129" s="72"/>
      <c r="Y129" s="202"/>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227"/>
      <c r="BC129" s="72"/>
      <c r="BD129" s="178"/>
    </row>
    <row r="130" ht="16.5" customHeight="1" outlineLevel="1">
      <c r="A130" s="178"/>
      <c r="B130" s="141"/>
      <c r="C130" s="142"/>
      <c r="D130" s="72"/>
      <c r="E130" s="143"/>
      <c r="F130" s="71"/>
      <c r="G130" s="143"/>
      <c r="H130" s="71"/>
      <c r="I130" s="143"/>
      <c r="J130" s="71"/>
      <c r="K130" s="71"/>
      <c r="L130" s="71"/>
      <c r="M130" s="72"/>
      <c r="N130" s="144"/>
      <c r="O130" s="72"/>
      <c r="P130" s="199"/>
      <c r="Q130" s="71"/>
      <c r="R130" s="200"/>
      <c r="S130" s="72"/>
      <c r="T130" s="201"/>
      <c r="U130" s="72"/>
      <c r="V130" s="202"/>
      <c r="W130" s="71"/>
      <c r="X130" s="72"/>
      <c r="Y130" s="202"/>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227"/>
      <c r="BC130" s="72"/>
      <c r="BD130" s="178"/>
    </row>
    <row r="131" ht="16.5" customHeight="1" outlineLevel="1">
      <c r="A131" s="178"/>
      <c r="B131" s="141"/>
      <c r="C131" s="142"/>
      <c r="D131" s="72"/>
      <c r="E131" s="143"/>
      <c r="F131" s="71"/>
      <c r="G131" s="143"/>
      <c r="H131" s="71"/>
      <c r="I131" s="143"/>
      <c r="J131" s="71"/>
      <c r="K131" s="71"/>
      <c r="L131" s="71"/>
      <c r="M131" s="72"/>
      <c r="N131" s="144"/>
      <c r="O131" s="72"/>
      <c r="P131" s="199"/>
      <c r="Q131" s="71"/>
      <c r="R131" s="200"/>
      <c r="S131" s="72"/>
      <c r="T131" s="201"/>
      <c r="U131" s="72"/>
      <c r="V131" s="202"/>
      <c r="W131" s="71"/>
      <c r="X131" s="72"/>
      <c r="Y131" s="202"/>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227"/>
      <c r="BC131" s="72"/>
      <c r="BD131" s="178"/>
    </row>
    <row r="132" ht="16.5" customHeight="1" outlineLevel="1">
      <c r="A132" s="178"/>
      <c r="B132" s="141"/>
      <c r="C132" s="142"/>
      <c r="D132" s="72"/>
      <c r="E132" s="143"/>
      <c r="F132" s="71"/>
      <c r="G132" s="143"/>
      <c r="H132" s="71"/>
      <c r="I132" s="143"/>
      <c r="J132" s="71"/>
      <c r="K132" s="71"/>
      <c r="L132" s="71"/>
      <c r="M132" s="72"/>
      <c r="N132" s="144"/>
      <c r="O132" s="72"/>
      <c r="P132" s="199"/>
      <c r="Q132" s="71"/>
      <c r="R132" s="200"/>
      <c r="S132" s="72"/>
      <c r="T132" s="201"/>
      <c r="U132" s="72"/>
      <c r="V132" s="202"/>
      <c r="W132" s="71"/>
      <c r="X132" s="72"/>
      <c r="Y132" s="202"/>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227"/>
      <c r="BC132" s="72"/>
      <c r="BD132" s="178"/>
    </row>
    <row r="133" ht="16.5" customHeight="1" outlineLevel="1">
      <c r="A133" s="178"/>
      <c r="B133" s="141"/>
      <c r="C133" s="142"/>
      <c r="D133" s="72"/>
      <c r="E133" s="143"/>
      <c r="F133" s="71"/>
      <c r="G133" s="143"/>
      <c r="H133" s="71"/>
      <c r="I133" s="143"/>
      <c r="J133" s="71"/>
      <c r="K133" s="71"/>
      <c r="L133" s="71"/>
      <c r="M133" s="72"/>
      <c r="N133" s="144"/>
      <c r="O133" s="72"/>
      <c r="P133" s="199"/>
      <c r="Q133" s="71"/>
      <c r="R133" s="200"/>
      <c r="S133" s="72"/>
      <c r="T133" s="201"/>
      <c r="U133" s="72"/>
      <c r="V133" s="202"/>
      <c r="W133" s="71"/>
      <c r="X133" s="72"/>
      <c r="Y133" s="202"/>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227"/>
      <c r="BC133" s="72"/>
      <c r="BD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227"/>
      <c r="BC134" s="72"/>
      <c r="BD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227"/>
      <c r="BC135" s="72"/>
      <c r="BD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227"/>
      <c r="BC136" s="72"/>
      <c r="BD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227"/>
      <c r="BC137" s="72"/>
      <c r="BD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227"/>
      <c r="BC138" s="72"/>
      <c r="BD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227"/>
      <c r="BC139" s="72"/>
      <c r="BD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227"/>
      <c r="BC140" s="72"/>
      <c r="BD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227"/>
      <c r="BC141" s="72"/>
      <c r="BD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227"/>
      <c r="BC142" s="72"/>
      <c r="BD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227"/>
      <c r="BC143" s="72"/>
      <c r="BD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227"/>
      <c r="BC144" s="72"/>
      <c r="BD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227"/>
      <c r="BC145" s="72"/>
      <c r="BD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227"/>
      <c r="BC146" s="72"/>
      <c r="BD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227"/>
      <c r="BC147" s="72"/>
      <c r="BD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227"/>
      <c r="BC148" s="72"/>
      <c r="BD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227"/>
      <c r="BC149" s="72"/>
      <c r="BD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227"/>
      <c r="BC150" s="72"/>
      <c r="BD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227"/>
      <c r="BC151" s="72"/>
      <c r="BD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227"/>
      <c r="BC152" s="72"/>
      <c r="BD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227"/>
      <c r="BC153" s="72"/>
      <c r="BD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227"/>
      <c r="BC154" s="72"/>
      <c r="BD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227"/>
      <c r="BC155" s="72"/>
      <c r="BD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227"/>
      <c r="BC156" s="72"/>
      <c r="BD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227"/>
      <c r="BC157" s="72"/>
      <c r="BD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227"/>
      <c r="BC158" s="72"/>
      <c r="BD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227"/>
      <c r="BC159" s="72"/>
      <c r="BD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227"/>
      <c r="BC160" s="72"/>
      <c r="BD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227"/>
      <c r="BC161" s="72"/>
      <c r="BD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227"/>
      <c r="BC162" s="72"/>
      <c r="BD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227"/>
      <c r="BC163" s="72"/>
      <c r="BD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227"/>
      <c r="BC164" s="72"/>
      <c r="BD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227"/>
      <c r="BC165" s="72"/>
      <c r="BD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227"/>
      <c r="BC166" s="72"/>
      <c r="BD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227"/>
      <c r="BC167" s="72"/>
      <c r="BD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227"/>
      <c r="BC168" s="72"/>
      <c r="BD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227"/>
      <c r="BC169" s="72"/>
      <c r="BD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227"/>
      <c r="BC170" s="72"/>
      <c r="BD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227"/>
      <c r="BC171" s="72"/>
      <c r="BD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227"/>
      <c r="BC172" s="72"/>
      <c r="BD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227"/>
      <c r="BC173" s="72"/>
      <c r="BD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227"/>
      <c r="BC174" s="72"/>
      <c r="BD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227"/>
      <c r="BC175" s="72"/>
      <c r="BD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227"/>
      <c r="BC176" s="72"/>
      <c r="BD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227"/>
      <c r="BC177" s="72"/>
      <c r="BD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227"/>
      <c r="BC178" s="72"/>
      <c r="BD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227"/>
      <c r="BC179" s="72"/>
      <c r="BD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227"/>
      <c r="BC180" s="72"/>
      <c r="BD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227"/>
      <c r="BC181" s="72"/>
      <c r="BD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227"/>
      <c r="BC182" s="72"/>
      <c r="BD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227"/>
      <c r="BC183" s="72"/>
      <c r="BD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227"/>
      <c r="BC184" s="72"/>
      <c r="BD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227"/>
      <c r="BC185" s="72"/>
      <c r="BD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227"/>
      <c r="BC186" s="72"/>
      <c r="BD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227"/>
      <c r="BC187" s="72"/>
      <c r="BD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227"/>
      <c r="BC188" s="72"/>
      <c r="BD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227"/>
      <c r="BC189" s="72"/>
      <c r="BD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227"/>
      <c r="BC190" s="72"/>
      <c r="BD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227"/>
      <c r="BC191" s="72"/>
      <c r="BD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227"/>
      <c r="BC192" s="72"/>
      <c r="BD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227"/>
      <c r="BC193" s="72"/>
      <c r="BD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227"/>
      <c r="BC194" s="72"/>
      <c r="BD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227"/>
      <c r="BC195" s="72"/>
      <c r="BD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227"/>
      <c r="BC196" s="72"/>
      <c r="BD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227"/>
      <c r="BC197" s="72"/>
      <c r="BD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227"/>
      <c r="BC198" s="72"/>
      <c r="BD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227"/>
      <c r="BC199" s="72"/>
      <c r="BD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227"/>
      <c r="BC200" s="72"/>
      <c r="BD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227"/>
      <c r="BC201" s="72"/>
      <c r="BD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227"/>
      <c r="BC202" s="72"/>
      <c r="BD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227"/>
      <c r="BC203" s="72"/>
      <c r="BD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227"/>
      <c r="BC204" s="72"/>
      <c r="BD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227"/>
      <c r="BC205" s="72"/>
      <c r="BD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227"/>
      <c r="BC206" s="72"/>
      <c r="BD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227"/>
      <c r="BC207" s="72"/>
      <c r="BD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227"/>
      <c r="BC208" s="72"/>
      <c r="BD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227"/>
      <c r="BC209" s="72"/>
      <c r="BD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227"/>
      <c r="BC210" s="72"/>
      <c r="BD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227"/>
      <c r="BC211" s="72"/>
      <c r="BD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227"/>
      <c r="BC212" s="72"/>
      <c r="BD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227"/>
      <c r="BC213" s="72"/>
      <c r="BD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227"/>
      <c r="BC214" s="72"/>
      <c r="BD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227"/>
      <c r="BC215" s="72"/>
      <c r="BD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227"/>
      <c r="BC216" s="72"/>
      <c r="BD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227"/>
      <c r="BC217" s="72"/>
      <c r="BD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227"/>
      <c r="BC218" s="72"/>
      <c r="BD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227"/>
      <c r="BC219" s="72"/>
      <c r="BD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227"/>
      <c r="BC220" s="72"/>
      <c r="BD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227"/>
      <c r="BC221" s="72"/>
      <c r="BD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227"/>
      <c r="BC222" s="72"/>
      <c r="BD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227"/>
      <c r="BC223" s="72"/>
      <c r="BD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227"/>
      <c r="BC224" s="72"/>
      <c r="BD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227"/>
      <c r="BC225" s="72"/>
      <c r="BD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227"/>
      <c r="BC226" s="72"/>
      <c r="BD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227"/>
      <c r="BC227" s="72"/>
      <c r="BD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227"/>
      <c r="BC228" s="72"/>
      <c r="BD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227"/>
      <c r="BC229" s="72"/>
      <c r="BD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227"/>
      <c r="BC230" s="72"/>
      <c r="BD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227"/>
      <c r="BC231" s="72"/>
      <c r="BD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227"/>
      <c r="BC232" s="72"/>
      <c r="BD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227"/>
      <c r="BC233" s="72"/>
      <c r="BD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227"/>
      <c r="BC234" s="72"/>
      <c r="BD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227"/>
      <c r="BC235" s="72"/>
      <c r="BD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227"/>
      <c r="BC236" s="72"/>
      <c r="BD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227"/>
      <c r="BC237" s="72"/>
      <c r="BD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227"/>
      <c r="BC238" s="72"/>
      <c r="BD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227"/>
      <c r="BC239" s="72"/>
      <c r="BD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227"/>
      <c r="BC240" s="72"/>
      <c r="BD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227"/>
      <c r="BC241" s="72"/>
      <c r="BD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227"/>
      <c r="BC242" s="72"/>
      <c r="BD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227"/>
      <c r="BC243" s="72"/>
      <c r="BD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227"/>
      <c r="BC244" s="72"/>
      <c r="BD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227"/>
      <c r="BC245" s="72"/>
      <c r="BD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227"/>
      <c r="BC246" s="72"/>
      <c r="BD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227"/>
      <c r="BC247" s="72"/>
      <c r="BD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227"/>
      <c r="BC248" s="72"/>
      <c r="BD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227"/>
      <c r="BC249" s="72"/>
      <c r="BD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227"/>
      <c r="BC250" s="72"/>
      <c r="BD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227"/>
      <c r="BC251" s="72"/>
      <c r="BD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227"/>
      <c r="BC252" s="72"/>
      <c r="BD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227"/>
      <c r="BC253" s="72"/>
      <c r="BD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227"/>
      <c r="BC254" s="72"/>
      <c r="BD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227"/>
      <c r="BC255" s="72"/>
      <c r="BD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227"/>
      <c r="BC256" s="72"/>
      <c r="BD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227"/>
      <c r="BC257" s="72"/>
      <c r="BD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227"/>
      <c r="BC258" s="72"/>
      <c r="BD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227"/>
      <c r="BC259" s="72"/>
      <c r="BD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227"/>
      <c r="BC260" s="72"/>
      <c r="BD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227"/>
      <c r="BC261" s="72"/>
      <c r="BD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227"/>
      <c r="BC262" s="72"/>
      <c r="BD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227"/>
      <c r="BC263" s="72"/>
      <c r="BD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227"/>
      <c r="BC264" s="72"/>
      <c r="BD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227"/>
      <c r="BC265" s="72"/>
      <c r="BD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227"/>
      <c r="BC266" s="72"/>
      <c r="BD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227"/>
      <c r="BC267" s="72"/>
      <c r="BD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227"/>
      <c r="BC268" s="72"/>
      <c r="BD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227"/>
      <c r="BC269" s="72"/>
      <c r="BD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227"/>
      <c r="BC270" s="72"/>
      <c r="BD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227"/>
      <c r="BC271" s="72"/>
      <c r="BD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227"/>
      <c r="BC272" s="72"/>
      <c r="BD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227"/>
      <c r="BC273" s="72"/>
      <c r="BD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227"/>
      <c r="BC274" s="72"/>
      <c r="BD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227"/>
      <c r="BC275" s="72"/>
      <c r="BD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227"/>
      <c r="BC276" s="72"/>
      <c r="BD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227"/>
      <c r="BC277" s="72"/>
      <c r="BD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227"/>
      <c r="BC278" s="72"/>
      <c r="BD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227"/>
      <c r="BC279" s="72"/>
      <c r="BD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227"/>
      <c r="BC280" s="72"/>
      <c r="BD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227"/>
      <c r="BC281" s="72"/>
      <c r="BD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227"/>
      <c r="BC282" s="72"/>
      <c r="BD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227"/>
      <c r="BC283" s="72"/>
      <c r="BD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227"/>
      <c r="BC284" s="72"/>
      <c r="BD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227"/>
      <c r="BC285" s="72"/>
      <c r="BD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227"/>
      <c r="BC286" s="72"/>
      <c r="BD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227"/>
      <c r="BC287" s="72"/>
      <c r="BD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227"/>
      <c r="BC288" s="72"/>
      <c r="BD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227"/>
      <c r="BC289" s="72"/>
      <c r="BD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227"/>
      <c r="BC290" s="72"/>
      <c r="BD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227"/>
      <c r="BC291" s="72"/>
      <c r="BD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227"/>
      <c r="BC292" s="72"/>
      <c r="BD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227"/>
      <c r="BC293" s="72"/>
      <c r="BD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227"/>
      <c r="BC294" s="72"/>
      <c r="BD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227"/>
      <c r="BC295" s="72"/>
      <c r="BD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227"/>
      <c r="BC296" s="72"/>
      <c r="BD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227"/>
      <c r="BC297" s="72"/>
      <c r="BD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227"/>
      <c r="BC298" s="72"/>
      <c r="BD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227"/>
      <c r="BC299" s="72"/>
      <c r="BD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227"/>
      <c r="BC300" s="72"/>
      <c r="BD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227"/>
      <c r="BC301" s="72"/>
      <c r="BD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227"/>
      <c r="BC302" s="72"/>
      <c r="BD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227"/>
      <c r="BC303" s="72"/>
      <c r="BD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227"/>
      <c r="BC304" s="72"/>
      <c r="BD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227"/>
      <c r="BC305" s="72"/>
      <c r="BD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227"/>
      <c r="BC306" s="72"/>
      <c r="BD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227"/>
      <c r="BC307" s="72"/>
      <c r="BD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227"/>
      <c r="BC308" s="72"/>
      <c r="BD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227"/>
      <c r="BC309" s="72"/>
      <c r="BD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227"/>
      <c r="BC310" s="72"/>
      <c r="BD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227"/>
      <c r="BC311" s="72"/>
      <c r="BD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227"/>
      <c r="BC312" s="72"/>
      <c r="BD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227"/>
      <c r="BC313" s="72"/>
      <c r="BD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227"/>
      <c r="BC314" s="72"/>
      <c r="BD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227"/>
      <c r="BC315" s="72"/>
      <c r="BD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227"/>
      <c r="BC316" s="72"/>
      <c r="BD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227"/>
      <c r="BC317" s="72"/>
      <c r="BD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227"/>
      <c r="BC318" s="72"/>
      <c r="BD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227"/>
      <c r="BC319" s="72"/>
      <c r="BD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227"/>
      <c r="BC320" s="72"/>
      <c r="BD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227"/>
      <c r="BC321" s="72"/>
      <c r="BD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227"/>
      <c r="BC322" s="72"/>
      <c r="BD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227"/>
      <c r="BC323" s="72"/>
      <c r="BD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227"/>
      <c r="BC324" s="72"/>
      <c r="BD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227"/>
      <c r="BC325" s="72"/>
      <c r="BD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227"/>
      <c r="BC326" s="72"/>
      <c r="BD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227"/>
      <c r="BC327" s="72"/>
      <c r="BD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227"/>
      <c r="BC328" s="72"/>
      <c r="BD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227"/>
      <c r="BC329" s="72"/>
      <c r="BD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227"/>
      <c r="BC330" s="72"/>
      <c r="BD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227"/>
      <c r="BC331" s="72"/>
      <c r="BD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227"/>
      <c r="BC332" s="72"/>
      <c r="BD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227"/>
      <c r="BC333" s="72"/>
      <c r="BD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227"/>
      <c r="BC334" s="72"/>
      <c r="BD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227"/>
      <c r="BC335" s="72"/>
      <c r="BD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227"/>
      <c r="BC336" s="72"/>
      <c r="BD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227"/>
      <c r="BC337" s="72"/>
      <c r="BD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227"/>
      <c r="BC338" s="72"/>
      <c r="BD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227"/>
      <c r="BC339" s="72"/>
      <c r="BD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227"/>
      <c r="BC340" s="72"/>
      <c r="BD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227"/>
      <c r="BC341" s="72"/>
      <c r="BD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227"/>
      <c r="BC342" s="72"/>
      <c r="BD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227"/>
      <c r="BC343" s="72"/>
      <c r="BD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227"/>
      <c r="BC344" s="72"/>
      <c r="BD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227"/>
      <c r="BC345" s="72"/>
      <c r="BD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227"/>
      <c r="BC346" s="72"/>
      <c r="BD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227"/>
      <c r="BC347" s="72"/>
      <c r="BD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227"/>
      <c r="BC348" s="72"/>
      <c r="BD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227"/>
      <c r="BC349" s="72"/>
      <c r="BD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227"/>
      <c r="BC350" s="72"/>
      <c r="BD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227"/>
      <c r="BC351" s="72"/>
      <c r="BD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227"/>
      <c r="BC352" s="72"/>
      <c r="BD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227"/>
      <c r="BC353" s="72"/>
      <c r="BD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227"/>
      <c r="BC354" s="72"/>
      <c r="BD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227"/>
      <c r="BC355" s="72"/>
      <c r="BD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227"/>
      <c r="BC356" s="72"/>
      <c r="BD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227"/>
      <c r="BC357" s="72"/>
      <c r="BD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227"/>
      <c r="BC358" s="72"/>
      <c r="BD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227"/>
      <c r="BC359" s="72"/>
      <c r="BD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227"/>
      <c r="BC360" s="72"/>
      <c r="BD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227"/>
      <c r="BC361" s="72"/>
      <c r="BD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227"/>
      <c r="BC362" s="72"/>
      <c r="BD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227"/>
      <c r="BC363" s="72"/>
      <c r="BD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227"/>
      <c r="BC364" s="72"/>
      <c r="BD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227"/>
      <c r="BC365" s="72"/>
      <c r="BD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227"/>
      <c r="BC366" s="72"/>
      <c r="BD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227"/>
      <c r="BC367" s="72"/>
      <c r="BD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227"/>
      <c r="BC368" s="72"/>
      <c r="BD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227"/>
      <c r="BC369" s="72"/>
      <c r="BD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227"/>
      <c r="BC370" s="72"/>
      <c r="BD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227"/>
      <c r="BC371" s="72"/>
      <c r="BD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227"/>
      <c r="BC372" s="72"/>
      <c r="BD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227"/>
      <c r="BC373" s="72"/>
      <c r="BD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227"/>
      <c r="BC374" s="72"/>
      <c r="BD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227"/>
      <c r="BC375" s="72"/>
      <c r="BD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227"/>
      <c r="BC376" s="72"/>
      <c r="BD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227"/>
      <c r="BC377" s="72"/>
      <c r="BD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227"/>
      <c r="BC378" s="72"/>
      <c r="BD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227"/>
      <c r="BC379" s="72"/>
      <c r="BD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227"/>
      <c r="BC380" s="72"/>
      <c r="BD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227"/>
      <c r="BC381" s="72"/>
      <c r="BD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227"/>
      <c r="BC382" s="72"/>
      <c r="BD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227"/>
      <c r="BC383" s="72"/>
      <c r="BD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227"/>
      <c r="BC384" s="72"/>
      <c r="BD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227"/>
      <c r="BC385" s="72"/>
      <c r="BD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227"/>
      <c r="BC386" s="72"/>
      <c r="BD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227"/>
      <c r="BC387" s="72"/>
      <c r="BD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227"/>
      <c r="BC388" s="72"/>
      <c r="BD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227"/>
      <c r="BC389" s="72"/>
      <c r="BD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227"/>
      <c r="BC390" s="72"/>
      <c r="BD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227"/>
      <c r="BC391" s="72"/>
      <c r="BD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227"/>
      <c r="BC392" s="72"/>
      <c r="BD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227"/>
      <c r="BC393" s="72"/>
      <c r="BD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227"/>
      <c r="BC394" s="72"/>
      <c r="BD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227"/>
      <c r="BC395" s="72"/>
      <c r="BD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227"/>
      <c r="BC396" s="72"/>
      <c r="BD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227"/>
      <c r="BC397" s="72"/>
      <c r="BD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227"/>
      <c r="BC398" s="72"/>
      <c r="BD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227"/>
      <c r="BC399" s="72"/>
      <c r="BD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227"/>
      <c r="BC400" s="72"/>
      <c r="BD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227"/>
      <c r="BC401" s="72"/>
      <c r="BD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227"/>
      <c r="BC402" s="72"/>
      <c r="BD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227"/>
      <c r="BC403" s="72"/>
      <c r="BD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227"/>
      <c r="BC404" s="72"/>
      <c r="BD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227"/>
      <c r="BC405" s="72"/>
      <c r="BD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227"/>
      <c r="BC406" s="72"/>
      <c r="BD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227"/>
      <c r="BC407" s="72"/>
      <c r="BD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227"/>
      <c r="BC408" s="72"/>
      <c r="BD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227"/>
      <c r="BC409" s="72"/>
      <c r="BD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227"/>
      <c r="BC410" s="72"/>
      <c r="BD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227"/>
      <c r="BC411" s="72"/>
      <c r="BD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227"/>
      <c r="BC412" s="72"/>
      <c r="BD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227"/>
      <c r="BC413" s="72"/>
      <c r="BD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227"/>
      <c r="BC414" s="72"/>
      <c r="BD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227"/>
      <c r="BC415" s="72"/>
      <c r="BD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227"/>
      <c r="BC416" s="72"/>
      <c r="BD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227"/>
      <c r="BC417" s="72"/>
      <c r="BD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227"/>
      <c r="BC418" s="72"/>
      <c r="BD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227"/>
      <c r="BC419" s="72"/>
      <c r="BD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227"/>
      <c r="BC420" s="72"/>
      <c r="BD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227"/>
      <c r="BC421" s="72"/>
      <c r="BD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227"/>
      <c r="BC422" s="72"/>
      <c r="BD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227"/>
      <c r="BC423" s="72"/>
      <c r="BD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227"/>
      <c r="BC424" s="72"/>
      <c r="BD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227"/>
      <c r="BC425" s="72"/>
      <c r="BD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227"/>
      <c r="BC426" s="72"/>
      <c r="BD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227"/>
      <c r="BC427" s="72"/>
      <c r="BD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227"/>
      <c r="BC428" s="72"/>
      <c r="BD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227"/>
      <c r="BC429" s="72"/>
      <c r="BD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227"/>
      <c r="BC430" s="72"/>
      <c r="BD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227"/>
      <c r="BC431" s="72"/>
      <c r="BD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227"/>
      <c r="BC432" s="72"/>
      <c r="BD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227"/>
      <c r="BC433" s="72"/>
      <c r="BD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227"/>
      <c r="BC434" s="72"/>
      <c r="BD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227"/>
      <c r="BC435" s="72"/>
      <c r="BD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227"/>
      <c r="BC436" s="72"/>
      <c r="BD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227"/>
      <c r="BC437" s="72"/>
      <c r="BD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227"/>
      <c r="BC438" s="72"/>
      <c r="BD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227"/>
      <c r="BC439" s="72"/>
      <c r="BD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227"/>
      <c r="BC440" s="72"/>
      <c r="BD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227"/>
      <c r="BC441" s="72"/>
      <c r="BD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227"/>
      <c r="BC442" s="72"/>
      <c r="BD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227"/>
      <c r="BC443" s="72"/>
      <c r="BD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227"/>
      <c r="BC444" s="72"/>
      <c r="BD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227"/>
      <c r="BC445" s="72"/>
      <c r="BD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227"/>
      <c r="BC446" s="72"/>
      <c r="BD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227"/>
      <c r="BC447" s="72"/>
      <c r="BD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227"/>
      <c r="BC448" s="72"/>
      <c r="BD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227"/>
      <c r="BC449" s="72"/>
      <c r="BD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227"/>
      <c r="BC450" s="72"/>
      <c r="BD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227"/>
      <c r="BC451" s="72"/>
      <c r="BD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227"/>
      <c r="BC452" s="72"/>
      <c r="BD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227"/>
      <c r="BC453" s="72"/>
      <c r="BD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227"/>
      <c r="BC454" s="72"/>
      <c r="BD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227"/>
      <c r="BC455" s="72"/>
      <c r="BD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227"/>
      <c r="BC456" s="72"/>
      <c r="BD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227"/>
      <c r="BC457" s="72"/>
      <c r="BD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227"/>
      <c r="BC458" s="72"/>
      <c r="BD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227"/>
      <c r="BC459" s="72"/>
      <c r="BD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227"/>
      <c r="BC460" s="72"/>
      <c r="BD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227"/>
      <c r="BC461" s="72"/>
      <c r="BD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227"/>
      <c r="BC462" s="72"/>
      <c r="BD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227"/>
      <c r="BC463" s="72"/>
      <c r="BD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227"/>
      <c r="BC464" s="72"/>
      <c r="BD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227"/>
      <c r="BC465" s="72"/>
      <c r="BD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227"/>
      <c r="BC466" s="72"/>
      <c r="BD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227"/>
      <c r="BC467" s="72"/>
      <c r="BD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227"/>
      <c r="BC468" s="72"/>
      <c r="BD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227"/>
      <c r="BC469" s="72"/>
      <c r="BD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227"/>
      <c r="BC470" s="72"/>
      <c r="BD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227"/>
      <c r="BC471" s="72"/>
      <c r="BD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227"/>
      <c r="BC472" s="72"/>
      <c r="BD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227"/>
      <c r="BC473" s="72"/>
      <c r="BD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227"/>
      <c r="BC474" s="72"/>
      <c r="BD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227"/>
      <c r="BC475" s="72"/>
      <c r="BD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227"/>
      <c r="BC476" s="72"/>
      <c r="BD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227"/>
      <c r="BC477" s="72"/>
      <c r="BD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227"/>
      <c r="BC478" s="72"/>
      <c r="BD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227"/>
      <c r="BC479" s="72"/>
      <c r="BD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227"/>
      <c r="BC480" s="72"/>
      <c r="BD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227"/>
      <c r="BC481" s="72"/>
      <c r="BD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227"/>
      <c r="BC482" s="72"/>
      <c r="BD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227"/>
      <c r="BC483" s="72"/>
      <c r="BD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227"/>
      <c r="BC484" s="72"/>
      <c r="BD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227"/>
      <c r="BC485" s="72"/>
      <c r="BD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227"/>
      <c r="BC486" s="72"/>
      <c r="BD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227"/>
      <c r="BC487" s="72"/>
      <c r="BD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227"/>
      <c r="BC488" s="72"/>
      <c r="BD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227"/>
      <c r="BC489" s="72"/>
      <c r="BD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227"/>
      <c r="BC490" s="72"/>
      <c r="BD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227"/>
      <c r="BC491" s="72"/>
      <c r="BD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227"/>
      <c r="BC492" s="72"/>
      <c r="BD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227"/>
      <c r="BC493" s="72"/>
      <c r="BD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227"/>
      <c r="BC494" s="72"/>
      <c r="BD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227"/>
      <c r="BC495" s="72"/>
      <c r="BD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227"/>
      <c r="BC496" s="72"/>
      <c r="BD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227"/>
      <c r="BC497" s="72"/>
      <c r="BD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227"/>
      <c r="BC498" s="72"/>
      <c r="BD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227"/>
      <c r="BC499" s="72"/>
      <c r="BD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227"/>
      <c r="BC500" s="72"/>
      <c r="BD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227"/>
      <c r="BC501" s="72"/>
      <c r="BD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227"/>
      <c r="BC502" s="72"/>
      <c r="BD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227"/>
      <c r="BC503" s="72"/>
      <c r="BD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227"/>
      <c r="BC504" s="72"/>
      <c r="BD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227"/>
      <c r="BC505" s="72"/>
      <c r="BD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227"/>
      <c r="BC506" s="72"/>
      <c r="BD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227"/>
      <c r="BC507" s="72"/>
      <c r="BD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227"/>
      <c r="BC508" s="72"/>
      <c r="BD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227"/>
      <c r="BC509" s="72"/>
      <c r="BD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227"/>
      <c r="BC510" s="72"/>
      <c r="BD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227"/>
      <c r="BC511" s="72"/>
      <c r="BD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227"/>
      <c r="BC512" s="72"/>
      <c r="BD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227"/>
      <c r="BC513" s="72"/>
      <c r="BD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227"/>
      <c r="BC514" s="72"/>
      <c r="BD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227"/>
      <c r="BC515" s="72"/>
      <c r="BD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227"/>
      <c r="BC516" s="72"/>
      <c r="BD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227"/>
      <c r="BC517" s="72"/>
      <c r="BD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227"/>
      <c r="BC518" s="72"/>
      <c r="BD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227"/>
      <c r="BC519" s="72"/>
      <c r="BD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227"/>
      <c r="BC520" s="72"/>
      <c r="BD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227"/>
      <c r="BC521" s="72"/>
      <c r="BD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227"/>
      <c r="BC522" s="72"/>
      <c r="BD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227"/>
      <c r="BC523" s="72"/>
      <c r="BD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227"/>
      <c r="BC524" s="72"/>
      <c r="BD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227"/>
      <c r="BC525" s="72"/>
      <c r="BD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227"/>
      <c r="BC526" s="72"/>
      <c r="BD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227"/>
      <c r="BC527" s="72"/>
      <c r="BD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227"/>
      <c r="BC528" s="72"/>
      <c r="BD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227"/>
      <c r="BC529" s="72"/>
      <c r="BD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227"/>
      <c r="BC530" s="72"/>
      <c r="BD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227"/>
      <c r="BC531" s="72"/>
      <c r="BD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227"/>
      <c r="BC532" s="72"/>
      <c r="BD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227"/>
      <c r="BC533" s="72"/>
      <c r="BD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227"/>
      <c r="BC534" s="72"/>
      <c r="BD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227"/>
      <c r="BC535" s="72"/>
      <c r="BD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227"/>
      <c r="BC536" s="72"/>
      <c r="BD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227"/>
      <c r="BC537" s="72"/>
      <c r="BD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227"/>
      <c r="BC538" s="72"/>
      <c r="BD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227"/>
      <c r="BC539" s="72"/>
      <c r="BD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227"/>
      <c r="BC540" s="72"/>
      <c r="BD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227"/>
      <c r="BC541" s="72"/>
      <c r="BD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227"/>
      <c r="BC542" s="72"/>
      <c r="BD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227"/>
      <c r="BC543" s="72"/>
      <c r="BD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227"/>
      <c r="BC544" s="72"/>
      <c r="BD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227"/>
      <c r="BC545" s="72"/>
      <c r="BD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227"/>
      <c r="BC546" s="72"/>
      <c r="BD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227"/>
      <c r="BC547" s="72"/>
      <c r="BD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227"/>
      <c r="BC548" s="72"/>
      <c r="BD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227"/>
      <c r="BC549" s="72"/>
      <c r="BD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227"/>
      <c r="BC550" s="72"/>
      <c r="BD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227"/>
      <c r="BC551" s="72"/>
      <c r="BD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227"/>
      <c r="BC552" s="72"/>
      <c r="BD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227"/>
      <c r="BC553" s="72"/>
      <c r="BD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227"/>
      <c r="BC554" s="72"/>
      <c r="BD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227"/>
      <c r="BC555" s="72"/>
      <c r="BD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227"/>
      <c r="BC556" s="72"/>
      <c r="BD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227"/>
      <c r="BC557" s="72"/>
      <c r="BD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227"/>
      <c r="BC558" s="72"/>
      <c r="BD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227"/>
      <c r="BC559" s="72"/>
      <c r="BD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227"/>
      <c r="BC560" s="72"/>
      <c r="BD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227"/>
      <c r="BC561" s="72"/>
      <c r="BD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227"/>
      <c r="BC562" s="72"/>
      <c r="BD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227"/>
      <c r="BC563" s="72"/>
      <c r="BD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227"/>
      <c r="BC564" s="72"/>
      <c r="BD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227"/>
      <c r="BC565" s="72"/>
      <c r="BD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227"/>
      <c r="BC566" s="72"/>
      <c r="BD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227"/>
      <c r="BC567" s="72"/>
      <c r="BD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227"/>
      <c r="BC568" s="72"/>
      <c r="BD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227"/>
      <c r="BC569" s="72"/>
      <c r="BD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227"/>
      <c r="BC570" s="72"/>
      <c r="BD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227"/>
      <c r="BC571" s="72"/>
      <c r="BD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227"/>
      <c r="BC572" s="72"/>
      <c r="BD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227"/>
      <c r="BC573" s="72"/>
      <c r="BD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227"/>
      <c r="BC574" s="72"/>
      <c r="BD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227"/>
      <c r="BC575" s="72"/>
      <c r="BD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227"/>
      <c r="BC576" s="72"/>
      <c r="BD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227"/>
      <c r="BC577" s="72"/>
      <c r="BD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227"/>
      <c r="BC578" s="72"/>
      <c r="BD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227"/>
      <c r="BC579" s="72"/>
      <c r="BD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227"/>
      <c r="BC580" s="72"/>
      <c r="BD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227"/>
      <c r="BC581" s="72"/>
      <c r="BD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227"/>
      <c r="BC582" s="72"/>
      <c r="BD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227"/>
      <c r="BC583" s="72"/>
      <c r="BD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227"/>
      <c r="BC584" s="72"/>
      <c r="BD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227"/>
      <c r="BC585" s="72"/>
      <c r="BD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227"/>
      <c r="BC586" s="72"/>
      <c r="BD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227"/>
      <c r="BC587" s="72"/>
      <c r="BD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227"/>
      <c r="BC588" s="72"/>
      <c r="BD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227"/>
      <c r="BC589" s="72"/>
      <c r="BD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227"/>
      <c r="BC590" s="72"/>
      <c r="BD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227"/>
      <c r="BC591" s="72"/>
      <c r="BD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227"/>
      <c r="BC592" s="72"/>
      <c r="BD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227"/>
      <c r="BC593" s="72"/>
      <c r="BD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227"/>
      <c r="BC594" s="72"/>
      <c r="BD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227"/>
      <c r="BC595" s="72"/>
      <c r="BD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227"/>
      <c r="BC596" s="72"/>
      <c r="BD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227"/>
      <c r="BC597" s="72"/>
      <c r="BD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227"/>
      <c r="BC598" s="72"/>
      <c r="BD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227"/>
      <c r="BC599" s="72"/>
      <c r="BD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227"/>
      <c r="BC600" s="72"/>
      <c r="BD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227"/>
      <c r="BC601" s="72"/>
      <c r="BD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227"/>
      <c r="BC602" s="72"/>
      <c r="BD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227"/>
      <c r="BC603" s="72"/>
      <c r="BD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227"/>
      <c r="BC604" s="72"/>
      <c r="BD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227"/>
      <c r="BC605" s="72"/>
      <c r="BD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227"/>
      <c r="BC606" s="72"/>
      <c r="BD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227"/>
      <c r="BC607" s="72"/>
      <c r="BD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227"/>
      <c r="BC608" s="72"/>
      <c r="BD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227"/>
      <c r="BC609" s="72"/>
      <c r="BD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227"/>
      <c r="BC610" s="72"/>
      <c r="BD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227"/>
      <c r="BC611" s="72"/>
      <c r="BD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227"/>
      <c r="BC612" s="72"/>
      <c r="BD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227"/>
      <c r="BC613" s="72"/>
      <c r="BD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227"/>
      <c r="BC614" s="72"/>
      <c r="BD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227"/>
      <c r="BC615" s="72"/>
      <c r="BD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227"/>
      <c r="BC616" s="72"/>
      <c r="BD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227"/>
      <c r="BC617" s="72"/>
      <c r="BD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227"/>
      <c r="BC618" s="72"/>
      <c r="BD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227"/>
      <c r="BC619" s="72"/>
      <c r="BD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227"/>
      <c r="BC620" s="72"/>
      <c r="BD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227"/>
      <c r="BC621" s="72"/>
      <c r="BD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227"/>
      <c r="BC622" s="72"/>
      <c r="BD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227"/>
      <c r="BC623" s="72"/>
      <c r="BD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227"/>
      <c r="BC624" s="72"/>
      <c r="BD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227"/>
      <c r="BC625" s="72"/>
      <c r="BD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227"/>
      <c r="BC626" s="72"/>
      <c r="BD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227"/>
      <c r="BC627" s="72"/>
      <c r="BD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227"/>
      <c r="BC628" s="72"/>
      <c r="BD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227"/>
      <c r="BC629" s="72"/>
      <c r="BD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227"/>
      <c r="BC630" s="72"/>
      <c r="BD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227"/>
      <c r="BC631" s="72"/>
      <c r="BD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227"/>
      <c r="BC632" s="72"/>
      <c r="BD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227"/>
      <c r="BC633" s="72"/>
      <c r="BD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227"/>
      <c r="BC634" s="72"/>
      <c r="BD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227"/>
      <c r="BC635" s="72"/>
      <c r="BD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227"/>
      <c r="BC636" s="72"/>
      <c r="BD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227"/>
      <c r="BC637" s="72"/>
      <c r="BD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227"/>
      <c r="BC638" s="72"/>
      <c r="BD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227"/>
      <c r="BC639" s="72"/>
      <c r="BD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227"/>
      <c r="BC640" s="72"/>
      <c r="BD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227"/>
      <c r="BC641" s="72"/>
      <c r="BD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227"/>
      <c r="BC642" s="72"/>
      <c r="BD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227"/>
      <c r="BC643" s="72"/>
      <c r="BD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227"/>
      <c r="BC644" s="72"/>
      <c r="BD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227"/>
      <c r="BC645" s="72"/>
      <c r="BD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227"/>
      <c r="BC646" s="72"/>
      <c r="BD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227"/>
      <c r="BC647" s="72"/>
      <c r="BD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227"/>
      <c r="BC648" s="72"/>
      <c r="BD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227"/>
      <c r="BC649" s="72"/>
      <c r="BD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227"/>
      <c r="BC650" s="72"/>
      <c r="BD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227"/>
      <c r="BC651" s="72"/>
      <c r="BD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227"/>
      <c r="BC652" s="72"/>
      <c r="BD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227"/>
      <c r="BC653" s="72"/>
      <c r="BD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227"/>
      <c r="BC654" s="72"/>
      <c r="BD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227"/>
      <c r="BC655" s="72"/>
      <c r="BD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227"/>
      <c r="BC656" s="72"/>
      <c r="BD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227"/>
      <c r="BC657" s="72"/>
      <c r="BD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227"/>
      <c r="BC658" s="72"/>
      <c r="BD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227"/>
      <c r="BC659" s="72"/>
      <c r="BD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227"/>
      <c r="BC660" s="72"/>
      <c r="BD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227"/>
      <c r="BC661" s="72"/>
      <c r="BD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227"/>
      <c r="BC662" s="72"/>
      <c r="BD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227"/>
      <c r="BC663" s="72"/>
      <c r="BD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227"/>
      <c r="BC664" s="72"/>
      <c r="BD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227"/>
      <c r="BC665" s="72"/>
      <c r="BD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227"/>
      <c r="BC666" s="72"/>
      <c r="BD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227"/>
      <c r="BC667" s="72"/>
      <c r="BD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227"/>
      <c r="BC668" s="72"/>
      <c r="BD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227"/>
      <c r="BC669" s="72"/>
      <c r="BD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227"/>
      <c r="BC670" s="72"/>
      <c r="BD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227"/>
      <c r="BC671" s="72"/>
      <c r="BD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227"/>
      <c r="BC672" s="72"/>
      <c r="BD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227"/>
      <c r="BC673" s="72"/>
      <c r="BD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227"/>
      <c r="BC674" s="72"/>
      <c r="BD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227"/>
      <c r="BC675" s="72"/>
      <c r="BD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227"/>
      <c r="BC676" s="72"/>
      <c r="BD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227"/>
      <c r="BC677" s="72"/>
      <c r="BD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227"/>
      <c r="BC678" s="72"/>
      <c r="BD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227"/>
      <c r="BC679" s="72"/>
      <c r="BD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227"/>
      <c r="BC680" s="72"/>
      <c r="BD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227"/>
      <c r="BC681" s="72"/>
      <c r="BD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227"/>
      <c r="BC682" s="72"/>
      <c r="BD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227"/>
      <c r="BC683" s="72"/>
      <c r="BD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227"/>
      <c r="BC684" s="72"/>
      <c r="BD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227"/>
      <c r="BC685" s="72"/>
      <c r="BD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227"/>
      <c r="BC686" s="72"/>
      <c r="BD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227"/>
      <c r="BC687" s="72"/>
      <c r="BD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227"/>
      <c r="BC688" s="72"/>
      <c r="BD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227"/>
      <c r="BC689" s="72"/>
      <c r="BD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227"/>
      <c r="BC690" s="72"/>
      <c r="BD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227"/>
      <c r="BC691" s="72"/>
      <c r="BD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227"/>
      <c r="BC692" s="72"/>
      <c r="BD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227"/>
      <c r="BC693" s="72"/>
      <c r="BD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227"/>
      <c r="BC694" s="72"/>
      <c r="BD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227"/>
      <c r="BC695" s="72"/>
      <c r="BD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227"/>
      <c r="BC696" s="72"/>
      <c r="BD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227"/>
      <c r="BC697" s="72"/>
      <c r="BD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227"/>
      <c r="BC698" s="72"/>
      <c r="BD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227"/>
      <c r="BC699" s="72"/>
      <c r="BD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227"/>
      <c r="BC700" s="72"/>
      <c r="BD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227"/>
      <c r="BC701" s="72"/>
      <c r="BD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227"/>
      <c r="BC702" s="72"/>
      <c r="BD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227"/>
      <c r="BC703" s="72"/>
      <c r="BD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227"/>
      <c r="BC704" s="72"/>
      <c r="BD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227"/>
      <c r="BC705" s="72"/>
      <c r="BD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227"/>
      <c r="BC706" s="72"/>
      <c r="BD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227"/>
      <c r="BC707" s="72"/>
      <c r="BD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227"/>
      <c r="BC708" s="72"/>
      <c r="BD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227"/>
      <c r="BC709" s="72"/>
      <c r="BD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227"/>
      <c r="BC710" s="72"/>
      <c r="BD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227"/>
      <c r="BC711" s="72"/>
      <c r="BD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227"/>
      <c r="BC712" s="72"/>
      <c r="BD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227"/>
      <c r="BC713" s="72"/>
      <c r="BD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227"/>
      <c r="BC714" s="72"/>
      <c r="BD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227"/>
      <c r="BC715" s="72"/>
      <c r="BD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227"/>
      <c r="BC716" s="72"/>
      <c r="BD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227"/>
      <c r="BC717" s="72"/>
      <c r="BD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227"/>
      <c r="BC718" s="72"/>
      <c r="BD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227"/>
      <c r="BC719" s="72"/>
      <c r="BD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227"/>
      <c r="BC720" s="72"/>
      <c r="BD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227"/>
      <c r="BC721" s="72"/>
      <c r="BD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227"/>
      <c r="BC722" s="72"/>
      <c r="BD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227"/>
      <c r="BC723" s="72"/>
      <c r="BD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227"/>
      <c r="BC724" s="72"/>
      <c r="BD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227"/>
      <c r="BC725" s="72"/>
      <c r="BD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227"/>
      <c r="BC726" s="72"/>
      <c r="BD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227"/>
      <c r="BC727" s="72"/>
      <c r="BD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227"/>
      <c r="BC728" s="72"/>
      <c r="BD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227"/>
      <c r="BC729" s="72"/>
      <c r="BD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227"/>
      <c r="BC730" s="72"/>
      <c r="BD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227"/>
      <c r="BC731" s="72"/>
      <c r="BD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227"/>
      <c r="BC732" s="72"/>
      <c r="BD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227"/>
      <c r="BC733" s="72"/>
      <c r="BD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227"/>
      <c r="BC734" s="72"/>
      <c r="BD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227"/>
      <c r="BC735" s="72"/>
      <c r="BD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227"/>
      <c r="BC736" s="72"/>
      <c r="BD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227"/>
      <c r="BC737" s="72"/>
      <c r="BD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227"/>
      <c r="BC738" s="72"/>
      <c r="BD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227"/>
      <c r="BC739" s="72"/>
      <c r="BD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227"/>
      <c r="BC740" s="72"/>
      <c r="BD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227"/>
      <c r="BC741" s="72"/>
      <c r="BD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227"/>
      <c r="BC742" s="72"/>
      <c r="BD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227"/>
      <c r="BC743" s="72"/>
      <c r="BD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227"/>
      <c r="BC744" s="72"/>
      <c r="BD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227"/>
      <c r="BC745" s="72"/>
      <c r="BD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227"/>
      <c r="BC746" s="72"/>
      <c r="BD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227"/>
      <c r="BC747" s="72"/>
      <c r="BD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227"/>
      <c r="BC748" s="72"/>
      <c r="BD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227"/>
      <c r="BC749" s="72"/>
      <c r="BD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227"/>
      <c r="BC750" s="72"/>
      <c r="BD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227"/>
      <c r="BC751" s="72"/>
      <c r="BD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227"/>
      <c r="BC752" s="72"/>
      <c r="BD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227"/>
      <c r="BC753" s="72"/>
      <c r="BD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227"/>
      <c r="BC754" s="72"/>
      <c r="BD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227"/>
      <c r="BC755" s="72"/>
      <c r="BD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227"/>
      <c r="BC756" s="72"/>
      <c r="BD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227"/>
      <c r="BC757" s="72"/>
      <c r="BD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227"/>
      <c r="BC758" s="72"/>
      <c r="BD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227"/>
      <c r="BC759" s="72"/>
      <c r="BD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227"/>
      <c r="BC760" s="72"/>
      <c r="BD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227"/>
      <c r="BC761" s="72"/>
      <c r="BD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227"/>
      <c r="BC762" s="72"/>
      <c r="BD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227"/>
      <c r="BC763" s="72"/>
      <c r="BD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227"/>
      <c r="BC764" s="72"/>
      <c r="BD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227"/>
      <c r="BC765" s="72"/>
      <c r="BD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227"/>
      <c r="BC766" s="72"/>
      <c r="BD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227"/>
      <c r="BC767" s="72"/>
      <c r="BD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227"/>
      <c r="BC768" s="72"/>
      <c r="BD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227"/>
      <c r="BC769" s="72"/>
      <c r="BD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227"/>
      <c r="BC770" s="72"/>
      <c r="BD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227"/>
      <c r="BC771" s="72"/>
      <c r="BD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227"/>
      <c r="BC772" s="72"/>
      <c r="BD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227"/>
      <c r="BC773" s="72"/>
      <c r="BD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227"/>
      <c r="BC774" s="72"/>
      <c r="BD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227"/>
      <c r="BC775" s="72"/>
      <c r="BD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227"/>
      <c r="BC776" s="72"/>
      <c r="BD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227"/>
      <c r="BC777" s="72"/>
      <c r="BD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227"/>
      <c r="BC778" s="72"/>
      <c r="BD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227"/>
      <c r="BC779" s="72"/>
      <c r="BD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227"/>
      <c r="BC780" s="72"/>
      <c r="BD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227"/>
      <c r="BC781" s="72"/>
      <c r="BD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227"/>
      <c r="BC782" s="72"/>
      <c r="BD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227"/>
      <c r="BC783" s="72"/>
      <c r="BD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227"/>
      <c r="BC784" s="72"/>
      <c r="BD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227"/>
      <c r="BC785" s="72"/>
      <c r="BD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227"/>
      <c r="BC786" s="72"/>
      <c r="BD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227"/>
      <c r="BC787" s="72"/>
      <c r="BD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227"/>
      <c r="BC788" s="72"/>
      <c r="BD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227"/>
      <c r="BC789" s="72"/>
      <c r="BD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227"/>
      <c r="BC790" s="72"/>
      <c r="BD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227"/>
      <c r="BC791" s="72"/>
      <c r="BD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227"/>
      <c r="BC792" s="72"/>
      <c r="BD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227"/>
      <c r="BC793" s="72"/>
      <c r="BD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227"/>
      <c r="BC794" s="72"/>
      <c r="BD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227"/>
      <c r="BC795" s="72"/>
      <c r="BD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227"/>
      <c r="BC796" s="72"/>
      <c r="BD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227"/>
      <c r="BC797" s="72"/>
      <c r="BD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227"/>
      <c r="BC798" s="72"/>
      <c r="BD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227"/>
      <c r="BC799" s="72"/>
      <c r="BD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227"/>
      <c r="BC800" s="72"/>
      <c r="BD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227"/>
      <c r="BC801" s="72"/>
      <c r="BD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227"/>
      <c r="BC802" s="72"/>
      <c r="BD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227"/>
      <c r="BC803" s="72"/>
      <c r="BD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227"/>
      <c r="BC804" s="72"/>
      <c r="BD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227"/>
      <c r="BC805" s="72"/>
      <c r="BD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227"/>
      <c r="BC806" s="72"/>
      <c r="BD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227"/>
      <c r="BC807" s="72"/>
      <c r="BD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227"/>
      <c r="BC808" s="72"/>
      <c r="BD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227"/>
      <c r="BC809" s="72"/>
      <c r="BD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227"/>
      <c r="BC810" s="72"/>
      <c r="BD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227"/>
      <c r="BC811" s="72"/>
      <c r="BD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227"/>
      <c r="BC812" s="72"/>
      <c r="BD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227"/>
      <c r="BC813" s="72"/>
      <c r="BD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227"/>
      <c r="BC814" s="72"/>
      <c r="BD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227"/>
      <c r="BC815" s="72"/>
      <c r="BD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227"/>
      <c r="BC816" s="72"/>
      <c r="BD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227"/>
      <c r="BC817" s="72"/>
      <c r="BD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227"/>
      <c r="BC818" s="72"/>
      <c r="BD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227"/>
      <c r="BC819" s="72"/>
      <c r="BD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227"/>
      <c r="BC820" s="72"/>
      <c r="BD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231"/>
      <c r="BC821" s="72"/>
      <c r="BD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231"/>
      <c r="BC822" s="72"/>
      <c r="BD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231"/>
      <c r="BC823" s="72"/>
      <c r="BD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231"/>
      <c r="BC824" s="72"/>
      <c r="BD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231"/>
      <c r="BC825" s="72"/>
      <c r="BD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c r="BC826" s="178"/>
      <c r="BD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c r="BC827" s="178"/>
      <c r="BD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c r="BC828" s="178"/>
      <c r="BD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c r="BC829" s="178"/>
      <c r="BD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c r="BC830" s="178"/>
      <c r="BD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c r="BC831" s="178"/>
      <c r="BD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c r="BC832" s="178"/>
      <c r="BD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c r="BC833" s="178"/>
      <c r="BD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c r="BC834" s="178"/>
      <c r="BD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c r="BC835" s="178"/>
      <c r="BD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c r="BC836" s="178"/>
      <c r="BD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c r="BC837" s="178"/>
      <c r="BD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c r="BC838" s="178"/>
      <c r="BD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c r="BC839" s="178"/>
      <c r="BD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c r="BC840" s="178"/>
      <c r="BD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c r="BC841" s="178"/>
      <c r="BD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c r="BC842" s="178"/>
      <c r="BD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c r="BC843" s="178"/>
      <c r="BD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c r="BC844" s="178"/>
      <c r="BD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c r="BC845" s="178"/>
      <c r="BD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c r="BC846" s="178"/>
      <c r="BD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c r="BC847" s="178"/>
      <c r="BD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c r="BC848" s="178"/>
      <c r="BD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c r="BC849" s="178"/>
      <c r="BD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c r="BC850" s="178"/>
      <c r="BD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c r="BC851" s="178"/>
      <c r="BD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c r="BC852" s="178"/>
      <c r="BD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c r="BC853" s="178"/>
      <c r="BD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c r="BC854" s="178"/>
      <c r="BD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c r="BC855" s="178"/>
      <c r="BD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c r="BC856" s="178"/>
      <c r="BD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c r="BC857" s="178"/>
      <c r="BD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c r="BC858" s="178"/>
      <c r="BD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c r="BC859" s="178"/>
      <c r="BD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c r="BC860" s="178"/>
      <c r="BD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c r="BC861" s="178"/>
      <c r="BD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c r="BC862" s="178"/>
      <c r="BD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c r="BC863" s="178"/>
      <c r="BD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c r="BC864" s="178"/>
      <c r="BD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c r="BC865" s="178"/>
      <c r="BD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c r="BC866" s="178"/>
      <c r="BD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c r="BC867" s="178"/>
      <c r="BD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c r="BC868" s="178"/>
      <c r="BD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c r="BC869" s="178"/>
      <c r="BD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c r="BC870" s="178"/>
      <c r="BD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c r="BC871" s="178"/>
      <c r="BD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c r="BC872" s="178"/>
      <c r="BD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c r="BC873" s="178"/>
      <c r="BD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c r="BC874" s="178"/>
      <c r="BD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c r="BC875" s="178"/>
      <c r="BD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c r="BC876" s="178"/>
      <c r="BD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c r="BC877" s="178"/>
      <c r="BD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c r="BC878" s="178"/>
      <c r="BD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c r="BC879" s="178"/>
      <c r="BD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c r="BC880" s="178"/>
      <c r="BD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c r="BC881" s="178"/>
      <c r="BD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c r="BC882" s="178"/>
      <c r="BD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c r="BC883" s="178"/>
      <c r="BD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c r="BC884" s="178"/>
      <c r="BD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c r="BC885" s="178"/>
      <c r="BD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c r="BC886" s="178"/>
      <c r="BD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c r="BC887" s="178"/>
      <c r="BD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c r="BC888" s="178"/>
      <c r="BD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c r="BC889" s="178"/>
      <c r="BD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c r="BC890" s="178"/>
      <c r="BD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c r="BC891" s="178"/>
      <c r="BD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c r="BC892" s="178"/>
      <c r="BD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c r="BC893" s="178"/>
      <c r="BD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c r="BC894" s="178"/>
      <c r="BD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c r="BC895" s="178"/>
      <c r="BD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c r="BC896" s="178"/>
      <c r="BD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c r="BC897" s="178"/>
      <c r="BD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c r="BC898" s="178"/>
      <c r="BD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c r="BC899" s="178"/>
      <c r="BD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c r="BC900" s="178"/>
      <c r="BD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c r="BC901" s="178"/>
      <c r="BD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c r="BC902" s="178"/>
      <c r="BD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c r="BC903" s="178"/>
      <c r="BD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c r="BC904" s="178"/>
      <c r="BD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c r="BC905" s="178"/>
      <c r="BD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c r="BC906" s="178"/>
      <c r="BD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c r="BC907" s="178"/>
      <c r="BD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c r="BC908" s="178"/>
      <c r="BD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c r="BC909" s="178"/>
      <c r="BD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c r="BC910" s="178"/>
      <c r="BD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c r="BC911" s="178"/>
      <c r="BD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c r="BC912" s="178"/>
      <c r="BD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c r="BC913" s="178"/>
      <c r="BD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c r="BC914" s="178"/>
      <c r="BD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c r="BC915" s="178"/>
      <c r="BD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c r="BC916" s="178"/>
      <c r="BD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c r="BC917" s="178"/>
      <c r="BD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c r="BC918" s="178"/>
      <c r="BD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c r="BC919" s="178"/>
      <c r="BD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c r="BC920" s="178"/>
      <c r="BD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c r="BC921" s="178"/>
      <c r="BD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c r="BC922" s="178"/>
      <c r="BD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c r="BC923" s="178"/>
      <c r="BD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c r="BC924" s="178"/>
      <c r="BD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c r="BC925" s="178"/>
      <c r="BD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c r="BC926" s="178"/>
      <c r="BD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c r="BC927" s="178"/>
      <c r="BD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c r="BC928" s="178"/>
      <c r="BD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c r="BC929" s="178"/>
      <c r="BD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c r="BC930" s="178"/>
      <c r="BD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c r="BC931" s="178"/>
      <c r="BD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c r="BC932" s="178"/>
      <c r="BD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c r="BC933" s="178"/>
      <c r="BD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c r="BC934" s="178"/>
      <c r="BD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c r="BC935" s="178"/>
      <c r="BD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c r="BC936" s="178"/>
      <c r="BD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c r="BC937" s="178"/>
      <c r="BD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c r="BC938" s="178"/>
      <c r="BD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c r="BC939" s="178"/>
      <c r="BD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c r="BC940" s="178"/>
      <c r="BD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c r="BC941" s="178"/>
      <c r="BD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c r="BC942" s="178"/>
      <c r="BD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c r="BC943" s="178"/>
      <c r="BD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c r="BC944" s="178"/>
      <c r="BD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c r="BC945" s="178"/>
      <c r="BD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c r="BC946" s="178"/>
      <c r="BD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c r="BC947" s="178"/>
      <c r="BD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c r="BC948" s="178"/>
      <c r="BD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c r="BC949" s="178"/>
      <c r="BD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c r="BC950" s="178"/>
      <c r="BD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c r="BC951" s="178"/>
      <c r="BD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c r="BC952" s="178"/>
      <c r="BD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c r="BC953" s="178"/>
      <c r="BD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c r="BC954" s="178"/>
      <c r="BD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c r="BC955" s="178"/>
      <c r="BD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c r="BC956" s="178"/>
      <c r="BD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c r="BC957" s="178"/>
      <c r="BD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c r="BC958" s="178"/>
      <c r="BD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c r="BC959" s="178"/>
      <c r="BD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c r="BC960" s="178"/>
      <c r="BD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c r="BC961" s="178"/>
      <c r="BD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c r="BC962" s="178"/>
      <c r="BD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c r="BC963" s="178"/>
      <c r="BD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c r="BC964" s="178"/>
      <c r="BD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c r="BC965" s="178"/>
      <c r="BD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c r="BC966" s="178"/>
      <c r="BD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c r="BC967" s="178"/>
      <c r="BD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c r="BC968" s="178"/>
      <c r="BD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c r="BC969" s="178"/>
      <c r="BD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c r="BC970" s="178"/>
      <c r="BD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c r="BC971" s="178"/>
      <c r="BD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c r="BC972" s="178"/>
      <c r="BD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c r="BC973" s="178"/>
      <c r="BD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c r="BC974" s="178"/>
      <c r="BD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c r="BC975" s="178"/>
      <c r="BD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c r="BC976" s="178"/>
      <c r="BD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c r="BC977" s="178"/>
      <c r="BD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c r="BC978" s="178"/>
      <c r="BD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c r="BC979" s="178"/>
      <c r="BD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c r="BC980" s="178"/>
      <c r="BD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c r="BC981" s="178"/>
      <c r="BD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c r="BC982" s="178"/>
      <c r="BD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c r="BC983" s="178"/>
      <c r="BD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c r="BC984" s="178"/>
      <c r="BD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c r="BC985" s="178"/>
      <c r="BD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c r="BC986" s="178"/>
      <c r="BD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c r="BC987" s="178"/>
      <c r="BD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c r="BC988" s="178"/>
      <c r="BD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c r="BC989" s="178"/>
      <c r="BD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c r="BC990" s="178"/>
      <c r="BD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c r="BC991" s="178"/>
      <c r="BD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c r="BC992" s="178"/>
      <c r="BD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c r="BC993" s="178"/>
      <c r="BD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c r="BC994" s="178"/>
      <c r="BD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c r="BC995" s="178"/>
      <c r="BD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c r="BC996" s="178"/>
      <c r="BD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c r="BC997" s="178"/>
      <c r="BD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c r="BC998" s="178"/>
      <c r="BD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c r="BC999" s="178"/>
      <c r="BD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c r="BC1000" s="178"/>
      <c r="BD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c r="BC1001" s="178"/>
      <c r="BD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c r="BC1002" s="178"/>
      <c r="BD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c r="BC1003" s="178"/>
      <c r="BD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c r="BC1004" s="178"/>
      <c r="BD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c r="BC1005" s="178"/>
      <c r="BD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c r="BC1006" s="178"/>
      <c r="BD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c r="BC1007" s="178"/>
      <c r="BD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c r="BC1008" s="178"/>
      <c r="BD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c r="BC1009" s="178"/>
      <c r="BD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c r="BC1010" s="178"/>
      <c r="BD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c r="BC1011" s="178"/>
      <c r="BD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c r="BC1012" s="178"/>
      <c r="BD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c r="BC1013" s="178"/>
      <c r="BD1013" s="178"/>
    </row>
  </sheetData>
  <mergeCells count="17797">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C19:F19"/>
    <mergeCell ref="G20:I20"/>
    <mergeCell ref="J20:K20"/>
    <mergeCell ref="L20:M20"/>
    <mergeCell ref="N20:O20"/>
    <mergeCell ref="Q20:R20"/>
    <mergeCell ref="S20:T20"/>
    <mergeCell ref="C20:F20"/>
    <mergeCell ref="C21:F21"/>
    <mergeCell ref="G21:I21"/>
    <mergeCell ref="J21:K21"/>
    <mergeCell ref="L21:M21"/>
    <mergeCell ref="N21:O21"/>
    <mergeCell ref="Q21:R21"/>
    <mergeCell ref="G22:I22"/>
    <mergeCell ref="J22:K22"/>
    <mergeCell ref="L22:M22"/>
    <mergeCell ref="N22:O22"/>
    <mergeCell ref="Q22:R22"/>
    <mergeCell ref="S22:T22"/>
    <mergeCell ref="U22:V22"/>
    <mergeCell ref="S23:T23"/>
    <mergeCell ref="U23:V23"/>
    <mergeCell ref="X23:AE23"/>
    <mergeCell ref="AF23:AM23"/>
    <mergeCell ref="AN23:AU23"/>
    <mergeCell ref="C22:F22"/>
    <mergeCell ref="C23:F23"/>
    <mergeCell ref="G23:I23"/>
    <mergeCell ref="J23:K23"/>
    <mergeCell ref="L23:M23"/>
    <mergeCell ref="N23:O23"/>
    <mergeCell ref="Q23:R23"/>
    <mergeCell ref="AP25:AQ25"/>
    <mergeCell ref="AR25:AS25"/>
    <mergeCell ref="AJ24:AK24"/>
    <mergeCell ref="AL24:AM24"/>
    <mergeCell ref="AN24:AO24"/>
    <mergeCell ref="AP24:AQ24"/>
    <mergeCell ref="AR24:AS24"/>
    <mergeCell ref="AT24:AU24"/>
    <mergeCell ref="AN25:AO25"/>
    <mergeCell ref="AT25:AU25"/>
    <mergeCell ref="AP27:AQ27"/>
    <mergeCell ref="AR27:AS27"/>
    <mergeCell ref="AL26:AM26"/>
    <mergeCell ref="AN26:AO26"/>
    <mergeCell ref="AP26:AQ26"/>
    <mergeCell ref="AR26:AS26"/>
    <mergeCell ref="AT26:AU26"/>
    <mergeCell ref="AW26:AY27"/>
    <mergeCell ref="AZ26:BB27"/>
    <mergeCell ref="AT27:AU27"/>
    <mergeCell ref="C25:F25"/>
    <mergeCell ref="G25:I25"/>
    <mergeCell ref="J25:K25"/>
    <mergeCell ref="L25:M25"/>
    <mergeCell ref="N25:O25"/>
    <mergeCell ref="Q25:R25"/>
    <mergeCell ref="S25:T25"/>
    <mergeCell ref="U26:V26"/>
    <mergeCell ref="X26:Y26"/>
    <mergeCell ref="Z26:AA26"/>
    <mergeCell ref="AB26:AC26"/>
    <mergeCell ref="AD26:AE26"/>
    <mergeCell ref="AF26:AG26"/>
    <mergeCell ref="AH26:AI26"/>
    <mergeCell ref="C26:F26"/>
    <mergeCell ref="G26:I26"/>
    <mergeCell ref="J26:K26"/>
    <mergeCell ref="L26:M26"/>
    <mergeCell ref="N26:O26"/>
    <mergeCell ref="Q26:R26"/>
    <mergeCell ref="S26:T26"/>
    <mergeCell ref="U27:V27"/>
    <mergeCell ref="X27:Y27"/>
    <mergeCell ref="Z27:AA27"/>
    <mergeCell ref="AB27:AC27"/>
    <mergeCell ref="AD27:AE27"/>
    <mergeCell ref="AF27:AG27"/>
    <mergeCell ref="AH27:AI27"/>
    <mergeCell ref="AJ26:AK26"/>
    <mergeCell ref="AJ27:AK27"/>
    <mergeCell ref="AL27:AM27"/>
    <mergeCell ref="AN27:AO27"/>
    <mergeCell ref="C27:F27"/>
    <mergeCell ref="G27:I27"/>
    <mergeCell ref="J27:K27"/>
    <mergeCell ref="L27:M27"/>
    <mergeCell ref="N27:O27"/>
    <mergeCell ref="Q27:R27"/>
    <mergeCell ref="S27:T27"/>
    <mergeCell ref="AG2:AH2"/>
    <mergeCell ref="AI2:AJ2"/>
    <mergeCell ref="AK2:AL2"/>
    <mergeCell ref="AM2:AN2"/>
    <mergeCell ref="AO2:AP2"/>
    <mergeCell ref="AQ2:AR2"/>
    <mergeCell ref="AT2:AV2"/>
    <mergeCell ref="M2:O2"/>
    <mergeCell ref="M3:O4"/>
    <mergeCell ref="T2:V2"/>
    <mergeCell ref="T3:V4"/>
    <mergeCell ref="AQ3:AR4"/>
    <mergeCell ref="AT3:AV3"/>
    <mergeCell ref="AT4:AV4"/>
    <mergeCell ref="AT5:AV5"/>
    <mergeCell ref="AT6:AV6"/>
    <mergeCell ref="AB2:AD2"/>
    <mergeCell ref="AB3:AD4"/>
    <mergeCell ref="AG3:AH4"/>
    <mergeCell ref="AI3:AJ4"/>
    <mergeCell ref="AK3:AL4"/>
    <mergeCell ref="AM3:AN4"/>
    <mergeCell ref="AO3:AP4"/>
    <mergeCell ref="B2:E4"/>
    <mergeCell ref="F2:K2"/>
    <mergeCell ref="P2:R2"/>
    <mergeCell ref="X2:Z2"/>
    <mergeCell ref="F3:K4"/>
    <mergeCell ref="P3:R4"/>
    <mergeCell ref="X3:Z4"/>
    <mergeCell ref="M9:O9"/>
    <mergeCell ref="P9:R9"/>
    <mergeCell ref="B6:C6"/>
    <mergeCell ref="F6:H6"/>
    <mergeCell ref="I6:K6"/>
    <mergeCell ref="M6:O6"/>
    <mergeCell ref="T6:V6"/>
    <mergeCell ref="X6:Z6"/>
    <mergeCell ref="AB6:AD6"/>
    <mergeCell ref="T9:V9"/>
    <mergeCell ref="W9:Z9"/>
    <mergeCell ref="T10:V10"/>
    <mergeCell ref="W10:Z10"/>
    <mergeCell ref="AA10:AD10"/>
    <mergeCell ref="P6:R6"/>
    <mergeCell ref="B8:R8"/>
    <mergeCell ref="T8:AD8"/>
    <mergeCell ref="E9:G9"/>
    <mergeCell ref="H9:I9"/>
    <mergeCell ref="J9:L9"/>
    <mergeCell ref="AA9:AD9"/>
    <mergeCell ref="B9:D9"/>
    <mergeCell ref="B10:D10"/>
    <mergeCell ref="E10:G10"/>
    <mergeCell ref="H10:I10"/>
    <mergeCell ref="J10:L10"/>
    <mergeCell ref="M10:O10"/>
    <mergeCell ref="P10:R10"/>
    <mergeCell ref="E11:G11"/>
    <mergeCell ref="H11:J11"/>
    <mergeCell ref="K11:O11"/>
    <mergeCell ref="P11:R11"/>
    <mergeCell ref="T11:V11"/>
    <mergeCell ref="W11:Z11"/>
    <mergeCell ref="AA11:AD11"/>
    <mergeCell ref="W12:Z12"/>
    <mergeCell ref="AA12:AD12"/>
    <mergeCell ref="T12:V12"/>
    <mergeCell ref="T13:V13"/>
    <mergeCell ref="W13:Z13"/>
    <mergeCell ref="AA13:AD13"/>
    <mergeCell ref="T14:V14"/>
    <mergeCell ref="W14:Z14"/>
    <mergeCell ref="AA14:AD14"/>
    <mergeCell ref="T15:Z15"/>
    <mergeCell ref="AI19:AJ20"/>
    <mergeCell ref="AK19:AL20"/>
    <mergeCell ref="AM19:AN20"/>
    <mergeCell ref="AO19:AP20"/>
    <mergeCell ref="AG17:AH18"/>
    <mergeCell ref="AI17:AJ18"/>
    <mergeCell ref="AK17:AL18"/>
    <mergeCell ref="AM17:AN18"/>
    <mergeCell ref="AO17:AP18"/>
    <mergeCell ref="AQ17:AR18"/>
    <mergeCell ref="AG19:AH20"/>
    <mergeCell ref="AQ19:AR20"/>
    <mergeCell ref="AM7:AN8"/>
    <mergeCell ref="AO7:AP8"/>
    <mergeCell ref="AT7:AV7"/>
    <mergeCell ref="AT8:AV8"/>
    <mergeCell ref="AT9:AV9"/>
    <mergeCell ref="AT10:AV10"/>
    <mergeCell ref="AT11:AV11"/>
    <mergeCell ref="AT12:AV12"/>
    <mergeCell ref="AG5:AH6"/>
    <mergeCell ref="AI5:AJ6"/>
    <mergeCell ref="AK5:AL6"/>
    <mergeCell ref="AM5:AN6"/>
    <mergeCell ref="AO5:AP6"/>
    <mergeCell ref="AQ5:AR6"/>
    <mergeCell ref="AG7:AH8"/>
    <mergeCell ref="AQ7:AR8"/>
    <mergeCell ref="AI7:AJ8"/>
    <mergeCell ref="AK7:AL8"/>
    <mergeCell ref="AI9:AJ10"/>
    <mergeCell ref="AK9:AL10"/>
    <mergeCell ref="AM9:AN10"/>
    <mergeCell ref="AO9:AP10"/>
    <mergeCell ref="AQ9:AR10"/>
    <mergeCell ref="AG9:AH10"/>
    <mergeCell ref="AG11:AH12"/>
    <mergeCell ref="AI11:AJ12"/>
    <mergeCell ref="AK11:AL12"/>
    <mergeCell ref="AM11:AN12"/>
    <mergeCell ref="AO11:AP12"/>
    <mergeCell ref="AQ11:AR12"/>
    <mergeCell ref="AT15:AV15"/>
    <mergeCell ref="AT16:AV16"/>
    <mergeCell ref="AT17:AV17"/>
    <mergeCell ref="AT18:AV18"/>
    <mergeCell ref="AI13:AJ14"/>
    <mergeCell ref="AK13:AL14"/>
    <mergeCell ref="AM13:AN14"/>
    <mergeCell ref="AO13:AP14"/>
    <mergeCell ref="AQ13:AR14"/>
    <mergeCell ref="AT13:AV13"/>
    <mergeCell ref="AT14:AV14"/>
    <mergeCell ref="AG13:AH14"/>
    <mergeCell ref="AG15:AH16"/>
    <mergeCell ref="AI15:AJ16"/>
    <mergeCell ref="AK15:AL16"/>
    <mergeCell ref="AM15:AN16"/>
    <mergeCell ref="AO15:AP16"/>
    <mergeCell ref="AQ15:AR16"/>
    <mergeCell ref="B11:D11"/>
    <mergeCell ref="B12:D12"/>
    <mergeCell ref="E12:G12"/>
    <mergeCell ref="H12:J12"/>
    <mergeCell ref="K12:O12"/>
    <mergeCell ref="P12:R12"/>
    <mergeCell ref="B13:R13"/>
    <mergeCell ref="Q17:R17"/>
    <mergeCell ref="S17:T17"/>
    <mergeCell ref="U17:V17"/>
    <mergeCell ref="B14:R14"/>
    <mergeCell ref="G15:M15"/>
    <mergeCell ref="C17:F17"/>
    <mergeCell ref="G17:I17"/>
    <mergeCell ref="J17:K17"/>
    <mergeCell ref="L17:M17"/>
    <mergeCell ref="N17:O17"/>
    <mergeCell ref="U18:V18"/>
    <mergeCell ref="X18:Z18"/>
    <mergeCell ref="AB18:AD18"/>
    <mergeCell ref="X19:Z20"/>
    <mergeCell ref="AB19:AD20"/>
    <mergeCell ref="U20:V20"/>
    <mergeCell ref="C18:F18"/>
    <mergeCell ref="G18:I18"/>
    <mergeCell ref="J18:K18"/>
    <mergeCell ref="L18:M18"/>
    <mergeCell ref="N18:O18"/>
    <mergeCell ref="Q18:R18"/>
    <mergeCell ref="S18:T18"/>
    <mergeCell ref="G19:I19"/>
    <mergeCell ref="J19:K19"/>
    <mergeCell ref="L19:M19"/>
    <mergeCell ref="N19:O19"/>
    <mergeCell ref="Q19:R19"/>
    <mergeCell ref="S19:T19"/>
    <mergeCell ref="U19:V19"/>
    <mergeCell ref="S21:T21"/>
    <mergeCell ref="U21:V21"/>
    <mergeCell ref="AJ25:AK25"/>
    <mergeCell ref="AL25:AM25"/>
    <mergeCell ref="AW25:AY25"/>
    <mergeCell ref="AZ25:BB25"/>
    <mergeCell ref="U25:V25"/>
    <mergeCell ref="X25:Y25"/>
    <mergeCell ref="Z25:AA25"/>
    <mergeCell ref="AB25:AC25"/>
    <mergeCell ref="AD25:AE25"/>
    <mergeCell ref="AF25:AG25"/>
    <mergeCell ref="AH25:AI25"/>
    <mergeCell ref="AJ30:AM30"/>
    <mergeCell ref="AN30:AQ30"/>
    <mergeCell ref="AJ29:AK29"/>
    <mergeCell ref="AL29:AM29"/>
    <mergeCell ref="AN29:AO29"/>
    <mergeCell ref="AP29:AQ29"/>
    <mergeCell ref="AR29:AS29"/>
    <mergeCell ref="AT29:AU29"/>
    <mergeCell ref="AW29:AY30"/>
    <mergeCell ref="AR30:AU30"/>
    <mergeCell ref="AJ28:AK28"/>
    <mergeCell ref="AL28:AM28"/>
    <mergeCell ref="AN28:AO28"/>
    <mergeCell ref="AP28:AQ28"/>
    <mergeCell ref="AR28:AS28"/>
    <mergeCell ref="AT28:AU28"/>
    <mergeCell ref="AW28:AY28"/>
    <mergeCell ref="U28:V28"/>
    <mergeCell ref="X28:Y28"/>
    <mergeCell ref="Z28:AA28"/>
    <mergeCell ref="AB28:AC28"/>
    <mergeCell ref="AD28:AE28"/>
    <mergeCell ref="AF28:AG28"/>
    <mergeCell ref="AH28:AI28"/>
    <mergeCell ref="C28:F28"/>
    <mergeCell ref="G28:I28"/>
    <mergeCell ref="J28:K28"/>
    <mergeCell ref="L28:M28"/>
    <mergeCell ref="N28:O28"/>
    <mergeCell ref="Q28:R28"/>
    <mergeCell ref="S28:T28"/>
    <mergeCell ref="U29:V29"/>
    <mergeCell ref="X29:Y29"/>
    <mergeCell ref="Z29:AA29"/>
    <mergeCell ref="AB29:AC29"/>
    <mergeCell ref="AD29:AE29"/>
    <mergeCell ref="AF29:AG29"/>
    <mergeCell ref="AH29:AI29"/>
    <mergeCell ref="C29:F29"/>
    <mergeCell ref="G29:I29"/>
    <mergeCell ref="J29:K29"/>
    <mergeCell ref="L29:M29"/>
    <mergeCell ref="N29:O29"/>
    <mergeCell ref="Q29:R29"/>
    <mergeCell ref="S29:T29"/>
    <mergeCell ref="U30:V30"/>
    <mergeCell ref="X30:AA30"/>
    <mergeCell ref="AB30:AE30"/>
    <mergeCell ref="AF30:AI30"/>
    <mergeCell ref="B32:Z32"/>
    <mergeCell ref="AB32:BC32"/>
    <mergeCell ref="T34:U34"/>
    <mergeCell ref="V34:X34"/>
    <mergeCell ref="Y34:Z34"/>
    <mergeCell ref="AB34:AC34"/>
    <mergeCell ref="AD34:AE34"/>
    <mergeCell ref="AF34:AH34"/>
    <mergeCell ref="AI34:AK34"/>
    <mergeCell ref="C34:D34"/>
    <mergeCell ref="E34:F34"/>
    <mergeCell ref="G34:H34"/>
    <mergeCell ref="I34:M34"/>
    <mergeCell ref="N34:O34"/>
    <mergeCell ref="P34:Q34"/>
    <mergeCell ref="R34:S34"/>
    <mergeCell ref="AL35:AM35"/>
    <mergeCell ref="AN35:AO35"/>
    <mergeCell ref="T35:U35"/>
    <mergeCell ref="V35:X35"/>
    <mergeCell ref="Y35:Z35"/>
    <mergeCell ref="AB35:AC35"/>
    <mergeCell ref="AD35:AE35"/>
    <mergeCell ref="AF35:AH35"/>
    <mergeCell ref="AI35:AK35"/>
    <mergeCell ref="S30:T30"/>
    <mergeCell ref="S31:T31"/>
    <mergeCell ref="C30:F30"/>
    <mergeCell ref="G30:I30"/>
    <mergeCell ref="J30:K30"/>
    <mergeCell ref="L30:M30"/>
    <mergeCell ref="N30:O30"/>
    <mergeCell ref="Q30:R30"/>
    <mergeCell ref="N31:O31"/>
    <mergeCell ref="AL33:AM33"/>
    <mergeCell ref="AN33:AO33"/>
    <mergeCell ref="AP33:AQ33"/>
    <mergeCell ref="AR33:AS33"/>
    <mergeCell ref="AT33:AU33"/>
    <mergeCell ref="AV33:AX33"/>
    <mergeCell ref="AY33:BA33"/>
    <mergeCell ref="BB33:BC33"/>
    <mergeCell ref="T33:U33"/>
    <mergeCell ref="V33:X33"/>
    <mergeCell ref="Y33:Z33"/>
    <mergeCell ref="AB33:AC33"/>
    <mergeCell ref="AD33:AE33"/>
    <mergeCell ref="AF33:AH33"/>
    <mergeCell ref="AI33:AK33"/>
    <mergeCell ref="C33:D33"/>
    <mergeCell ref="E33:F33"/>
    <mergeCell ref="G33:H33"/>
    <mergeCell ref="I33:M33"/>
    <mergeCell ref="N33:O33"/>
    <mergeCell ref="P33:Q33"/>
    <mergeCell ref="R33:S33"/>
    <mergeCell ref="AP34:AQ34"/>
    <mergeCell ref="AP35:AQ35"/>
    <mergeCell ref="AR35:AS35"/>
    <mergeCell ref="AT35:AU35"/>
    <mergeCell ref="AV35:AX35"/>
    <mergeCell ref="AY35:BA35"/>
    <mergeCell ref="BB35:BC35"/>
    <mergeCell ref="AL34:AM34"/>
    <mergeCell ref="AN34:AO34"/>
    <mergeCell ref="AR34:AS34"/>
    <mergeCell ref="AT34:AU34"/>
    <mergeCell ref="AV34:AX34"/>
    <mergeCell ref="AY34:BA34"/>
    <mergeCell ref="BB34:BC34"/>
    <mergeCell ref="C35:D35"/>
    <mergeCell ref="E35:F35"/>
    <mergeCell ref="G35:H35"/>
    <mergeCell ref="I35:M35"/>
    <mergeCell ref="N35:O35"/>
    <mergeCell ref="P35:Q35"/>
    <mergeCell ref="R35:S35"/>
    <mergeCell ref="AL36:AM36"/>
    <mergeCell ref="AN36:AO36"/>
    <mergeCell ref="AP36:AQ36"/>
    <mergeCell ref="AR36:AS36"/>
    <mergeCell ref="AT36:AU36"/>
    <mergeCell ref="AV36:AX36"/>
    <mergeCell ref="AY36:BA36"/>
    <mergeCell ref="BB36:BC36"/>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AL37:AM37"/>
    <mergeCell ref="AN37:AO37"/>
    <mergeCell ref="AP37:AQ37"/>
    <mergeCell ref="AR37:AS37"/>
    <mergeCell ref="AT37:AU37"/>
    <mergeCell ref="AV37:AX37"/>
    <mergeCell ref="AY37:BA37"/>
    <mergeCell ref="BB37:BC37"/>
    <mergeCell ref="T37:U37"/>
    <mergeCell ref="V37:X37"/>
    <mergeCell ref="Y37:Z37"/>
    <mergeCell ref="AB37:AC37"/>
    <mergeCell ref="AD37:AE37"/>
    <mergeCell ref="AF37:AH37"/>
    <mergeCell ref="AI37:AK37"/>
    <mergeCell ref="C37:D37"/>
    <mergeCell ref="E37:F37"/>
    <mergeCell ref="G37:H37"/>
    <mergeCell ref="I37:M37"/>
    <mergeCell ref="N37:O37"/>
    <mergeCell ref="P37:Q37"/>
    <mergeCell ref="R37:S37"/>
    <mergeCell ref="AL40:AM40"/>
    <mergeCell ref="AN40:AO40"/>
    <mergeCell ref="T40:U40"/>
    <mergeCell ref="V40:X40"/>
    <mergeCell ref="Y40:Z40"/>
    <mergeCell ref="AB40:AC40"/>
    <mergeCell ref="AD40:AE40"/>
    <mergeCell ref="AF40:AH40"/>
    <mergeCell ref="AI40:AK40"/>
    <mergeCell ref="AL41:AM41"/>
    <mergeCell ref="AN41:AO41"/>
    <mergeCell ref="T41:U41"/>
    <mergeCell ref="V41:X41"/>
    <mergeCell ref="Y41:Z41"/>
    <mergeCell ref="AB41:AC41"/>
    <mergeCell ref="AD41:AE41"/>
    <mergeCell ref="AF41:AH41"/>
    <mergeCell ref="AI41:AK41"/>
    <mergeCell ref="C48:D48"/>
    <mergeCell ref="E48:F48"/>
    <mergeCell ref="G48:H48"/>
    <mergeCell ref="I48:M48"/>
    <mergeCell ref="N48:O48"/>
    <mergeCell ref="P48:Q48"/>
    <mergeCell ref="R48:S48"/>
    <mergeCell ref="C49:D49"/>
    <mergeCell ref="E49:F49"/>
    <mergeCell ref="G49:H49"/>
    <mergeCell ref="I49:M49"/>
    <mergeCell ref="N49:O49"/>
    <mergeCell ref="P49:Q49"/>
    <mergeCell ref="R49:S49"/>
    <mergeCell ref="AL47:AM47"/>
    <mergeCell ref="AN47:AO47"/>
    <mergeCell ref="AP47:AQ47"/>
    <mergeCell ref="AR47:AS47"/>
    <mergeCell ref="AT47:AU47"/>
    <mergeCell ref="AV47:AX47"/>
    <mergeCell ref="AY47:BA47"/>
    <mergeCell ref="BB47:BC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T48:U48"/>
    <mergeCell ref="V48:X48"/>
    <mergeCell ref="Y48:Z48"/>
    <mergeCell ref="AB48:AC48"/>
    <mergeCell ref="AD48:AE48"/>
    <mergeCell ref="AF48:AH48"/>
    <mergeCell ref="AI48:AK48"/>
    <mergeCell ref="AL48:AM48"/>
    <mergeCell ref="AN48:AO48"/>
    <mergeCell ref="AR48:AS48"/>
    <mergeCell ref="AT48:AU48"/>
    <mergeCell ref="AV48:AX48"/>
    <mergeCell ref="AY48:BA48"/>
    <mergeCell ref="BB48:BC48"/>
    <mergeCell ref="C50:D50"/>
    <mergeCell ref="E50:F50"/>
    <mergeCell ref="G50:H50"/>
    <mergeCell ref="I50:M50"/>
    <mergeCell ref="N50:O50"/>
    <mergeCell ref="P50:Q50"/>
    <mergeCell ref="R50:S50"/>
    <mergeCell ref="AP50:AQ50"/>
    <mergeCell ref="AR50:AS50"/>
    <mergeCell ref="AT50:AU50"/>
    <mergeCell ref="AV50:AX50"/>
    <mergeCell ref="AY50:BA50"/>
    <mergeCell ref="BB50:BC50"/>
    <mergeCell ref="AP48:AQ48"/>
    <mergeCell ref="AP49:AQ49"/>
    <mergeCell ref="AR49:AS49"/>
    <mergeCell ref="AT49:AU49"/>
    <mergeCell ref="AV49:AX49"/>
    <mergeCell ref="AY49:BA49"/>
    <mergeCell ref="BB49:BC49"/>
    <mergeCell ref="T52:U52"/>
    <mergeCell ref="V52:X52"/>
    <mergeCell ref="Y52:Z52"/>
    <mergeCell ref="AB52:AC52"/>
    <mergeCell ref="AD52:AE52"/>
    <mergeCell ref="AF52:AH52"/>
    <mergeCell ref="AI52:AK52"/>
    <mergeCell ref="C52:D52"/>
    <mergeCell ref="E52:F52"/>
    <mergeCell ref="G52:H52"/>
    <mergeCell ref="I52:M52"/>
    <mergeCell ref="N52:O52"/>
    <mergeCell ref="P52:Q52"/>
    <mergeCell ref="R52:S52"/>
    <mergeCell ref="AL50:AM50"/>
    <mergeCell ref="AN50:AO50"/>
    <mergeCell ref="T50:U50"/>
    <mergeCell ref="V50:X50"/>
    <mergeCell ref="Y50:Z50"/>
    <mergeCell ref="AB50:AC50"/>
    <mergeCell ref="AD50:AE50"/>
    <mergeCell ref="AF50:AH50"/>
    <mergeCell ref="AI50:AK50"/>
    <mergeCell ref="AL51:AM51"/>
    <mergeCell ref="AN51:AO51"/>
    <mergeCell ref="AP51:AQ51"/>
    <mergeCell ref="AR51:AS51"/>
    <mergeCell ref="AT51:AU51"/>
    <mergeCell ref="AV51:AX51"/>
    <mergeCell ref="AY51:BA51"/>
    <mergeCell ref="BB51:BC51"/>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C53:D53"/>
    <mergeCell ref="E53:F53"/>
    <mergeCell ref="G53:H53"/>
    <mergeCell ref="I53:M53"/>
    <mergeCell ref="N53:O53"/>
    <mergeCell ref="P53:Q53"/>
    <mergeCell ref="R53:S53"/>
    <mergeCell ref="AP52:AQ52"/>
    <mergeCell ref="AP53:AQ53"/>
    <mergeCell ref="AR53:AS53"/>
    <mergeCell ref="AT53:AU53"/>
    <mergeCell ref="AV53:AX53"/>
    <mergeCell ref="AY53:BA53"/>
    <mergeCell ref="BB53:BC53"/>
    <mergeCell ref="AL52:AM52"/>
    <mergeCell ref="AN52:AO52"/>
    <mergeCell ref="AR52:AS52"/>
    <mergeCell ref="AT52:AU52"/>
    <mergeCell ref="AV52:AX52"/>
    <mergeCell ref="AY52:BA52"/>
    <mergeCell ref="BB52:BC52"/>
    <mergeCell ref="T55:U55"/>
    <mergeCell ref="V55:X55"/>
    <mergeCell ref="Y55:Z55"/>
    <mergeCell ref="AB55:AC55"/>
    <mergeCell ref="AD55:AE55"/>
    <mergeCell ref="AF55:AH55"/>
    <mergeCell ref="AI55:AK55"/>
    <mergeCell ref="C55:D55"/>
    <mergeCell ref="E55:F55"/>
    <mergeCell ref="G55:H55"/>
    <mergeCell ref="I55:M55"/>
    <mergeCell ref="N55:O55"/>
    <mergeCell ref="P55:Q55"/>
    <mergeCell ref="R55:S55"/>
    <mergeCell ref="AL53:AM53"/>
    <mergeCell ref="AN53:AO53"/>
    <mergeCell ref="T53:U53"/>
    <mergeCell ref="V53:X53"/>
    <mergeCell ref="Y53:Z53"/>
    <mergeCell ref="AB53:AC53"/>
    <mergeCell ref="AD53:AE53"/>
    <mergeCell ref="AF53:AH53"/>
    <mergeCell ref="AI53:AK53"/>
    <mergeCell ref="AL54:AM54"/>
    <mergeCell ref="AN54:AO54"/>
    <mergeCell ref="AP54:AQ54"/>
    <mergeCell ref="AR54:AS54"/>
    <mergeCell ref="AT54:AU54"/>
    <mergeCell ref="AV54:AX54"/>
    <mergeCell ref="AY54:BA54"/>
    <mergeCell ref="BB54:BC54"/>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C56:D56"/>
    <mergeCell ref="E56:F56"/>
    <mergeCell ref="G56:H56"/>
    <mergeCell ref="I56:M56"/>
    <mergeCell ref="N56:O56"/>
    <mergeCell ref="P56:Q56"/>
    <mergeCell ref="R56:S56"/>
    <mergeCell ref="AP55:AQ55"/>
    <mergeCell ref="AP56:AQ56"/>
    <mergeCell ref="AR56:AS56"/>
    <mergeCell ref="AT56:AU56"/>
    <mergeCell ref="AV56:AX56"/>
    <mergeCell ref="AY56:BA56"/>
    <mergeCell ref="BB56:BC56"/>
    <mergeCell ref="AL55:AM55"/>
    <mergeCell ref="AN55:AO55"/>
    <mergeCell ref="AR55:AS55"/>
    <mergeCell ref="AT55:AU55"/>
    <mergeCell ref="AV55:AX55"/>
    <mergeCell ref="AY55:BA55"/>
    <mergeCell ref="BB55:BC55"/>
    <mergeCell ref="T58:U58"/>
    <mergeCell ref="V58:X58"/>
    <mergeCell ref="Y58:Z58"/>
    <mergeCell ref="AB58:AC58"/>
    <mergeCell ref="AD58:AE58"/>
    <mergeCell ref="AF58:AH58"/>
    <mergeCell ref="AI58:AK58"/>
    <mergeCell ref="C58:D58"/>
    <mergeCell ref="E58:F58"/>
    <mergeCell ref="G58:H58"/>
    <mergeCell ref="I58:M58"/>
    <mergeCell ref="N58:O58"/>
    <mergeCell ref="P58:Q58"/>
    <mergeCell ref="R58:S58"/>
    <mergeCell ref="AL56:AM56"/>
    <mergeCell ref="AN56:AO56"/>
    <mergeCell ref="T56:U56"/>
    <mergeCell ref="V56:X56"/>
    <mergeCell ref="Y56:Z56"/>
    <mergeCell ref="AB56:AC56"/>
    <mergeCell ref="AD56:AE56"/>
    <mergeCell ref="AF56:AH56"/>
    <mergeCell ref="AI56:AK56"/>
    <mergeCell ref="AL57:AM57"/>
    <mergeCell ref="AN57:AO57"/>
    <mergeCell ref="AP57:AQ57"/>
    <mergeCell ref="AR57:AS57"/>
    <mergeCell ref="AT57:AU57"/>
    <mergeCell ref="AV57:AX57"/>
    <mergeCell ref="AY57:BA57"/>
    <mergeCell ref="BB57:BC57"/>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C59:D59"/>
    <mergeCell ref="E59:F59"/>
    <mergeCell ref="G59:H59"/>
    <mergeCell ref="I59:M59"/>
    <mergeCell ref="N59:O59"/>
    <mergeCell ref="P59:Q59"/>
    <mergeCell ref="R59:S59"/>
    <mergeCell ref="AP58:AQ58"/>
    <mergeCell ref="AP59:AQ59"/>
    <mergeCell ref="AR59:AS59"/>
    <mergeCell ref="AT59:AU59"/>
    <mergeCell ref="AV59:AX59"/>
    <mergeCell ref="AY59:BA59"/>
    <mergeCell ref="BB59:BC59"/>
    <mergeCell ref="AL58:AM58"/>
    <mergeCell ref="AN58:AO58"/>
    <mergeCell ref="AR58:AS58"/>
    <mergeCell ref="AT58:AU58"/>
    <mergeCell ref="AV58:AX58"/>
    <mergeCell ref="AY58:BA58"/>
    <mergeCell ref="BB58:BC58"/>
    <mergeCell ref="T61:U61"/>
    <mergeCell ref="V61:X61"/>
    <mergeCell ref="Y61:Z61"/>
    <mergeCell ref="AB61:AC61"/>
    <mergeCell ref="AD61:AE61"/>
    <mergeCell ref="AF61:AH61"/>
    <mergeCell ref="AI61:AK61"/>
    <mergeCell ref="C61:D61"/>
    <mergeCell ref="E61:F61"/>
    <mergeCell ref="G61:H61"/>
    <mergeCell ref="I61:M61"/>
    <mergeCell ref="N61:O61"/>
    <mergeCell ref="P61:Q61"/>
    <mergeCell ref="R61:S61"/>
    <mergeCell ref="AL59:AM59"/>
    <mergeCell ref="AN59:AO59"/>
    <mergeCell ref="T59:U59"/>
    <mergeCell ref="V59:X59"/>
    <mergeCell ref="Y59:Z59"/>
    <mergeCell ref="AB59:AC59"/>
    <mergeCell ref="AD59:AE59"/>
    <mergeCell ref="AF59:AH59"/>
    <mergeCell ref="AI59:AK59"/>
    <mergeCell ref="AL60:AM60"/>
    <mergeCell ref="AN60:AO60"/>
    <mergeCell ref="AP60:AQ60"/>
    <mergeCell ref="AR60:AS60"/>
    <mergeCell ref="AT60:AU60"/>
    <mergeCell ref="AV60:AX60"/>
    <mergeCell ref="AY60:BA60"/>
    <mergeCell ref="BB60:BC60"/>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C62:D62"/>
    <mergeCell ref="E62:F62"/>
    <mergeCell ref="G62:H62"/>
    <mergeCell ref="I62:M62"/>
    <mergeCell ref="N62:O62"/>
    <mergeCell ref="P62:Q62"/>
    <mergeCell ref="R62:S62"/>
    <mergeCell ref="AP61:AQ61"/>
    <mergeCell ref="AP62:AQ62"/>
    <mergeCell ref="AR62:AS62"/>
    <mergeCell ref="AT62:AU62"/>
    <mergeCell ref="AV62:AX62"/>
    <mergeCell ref="AY62:BA62"/>
    <mergeCell ref="BB62:BC62"/>
    <mergeCell ref="AL61:AM61"/>
    <mergeCell ref="AN61:AO61"/>
    <mergeCell ref="AR61:AS61"/>
    <mergeCell ref="AT61:AU61"/>
    <mergeCell ref="AV61:AX61"/>
    <mergeCell ref="AY61:BA61"/>
    <mergeCell ref="BB61:BC61"/>
    <mergeCell ref="T64:U64"/>
    <mergeCell ref="V64:X64"/>
    <mergeCell ref="Y64:Z64"/>
    <mergeCell ref="AB64:AC64"/>
    <mergeCell ref="AD64:AE64"/>
    <mergeCell ref="AF64:AH64"/>
    <mergeCell ref="AI64:AK64"/>
    <mergeCell ref="C64:D64"/>
    <mergeCell ref="E64:F64"/>
    <mergeCell ref="G64:H64"/>
    <mergeCell ref="I64:M64"/>
    <mergeCell ref="N64:O64"/>
    <mergeCell ref="P64:Q64"/>
    <mergeCell ref="R64:S64"/>
    <mergeCell ref="AL62:AM62"/>
    <mergeCell ref="AN62:AO62"/>
    <mergeCell ref="T62:U62"/>
    <mergeCell ref="V62:X62"/>
    <mergeCell ref="Y62:Z62"/>
    <mergeCell ref="AB62:AC62"/>
    <mergeCell ref="AD62:AE62"/>
    <mergeCell ref="AF62:AH62"/>
    <mergeCell ref="AI62:AK62"/>
    <mergeCell ref="AL63:AM63"/>
    <mergeCell ref="AN63:AO63"/>
    <mergeCell ref="AP63:AQ63"/>
    <mergeCell ref="AR63:AS63"/>
    <mergeCell ref="AT63:AU63"/>
    <mergeCell ref="AV63:AX63"/>
    <mergeCell ref="AY63:BA63"/>
    <mergeCell ref="BB63:BC63"/>
    <mergeCell ref="T63:U63"/>
    <mergeCell ref="V63:X63"/>
    <mergeCell ref="Y63:Z63"/>
    <mergeCell ref="AB63:AC63"/>
    <mergeCell ref="AD63:AE63"/>
    <mergeCell ref="AF63:AH63"/>
    <mergeCell ref="AI63:AK63"/>
    <mergeCell ref="C63:D63"/>
    <mergeCell ref="E63:F63"/>
    <mergeCell ref="G63:H63"/>
    <mergeCell ref="I63:M63"/>
    <mergeCell ref="N63:O63"/>
    <mergeCell ref="P63:Q63"/>
    <mergeCell ref="R63:S63"/>
    <mergeCell ref="C65:D65"/>
    <mergeCell ref="E65:F65"/>
    <mergeCell ref="G65:H65"/>
    <mergeCell ref="I65:M65"/>
    <mergeCell ref="N65:O65"/>
    <mergeCell ref="P65:Q65"/>
    <mergeCell ref="R65:S65"/>
    <mergeCell ref="AP64:AQ64"/>
    <mergeCell ref="AP65:AQ65"/>
    <mergeCell ref="AR65:AS65"/>
    <mergeCell ref="AT65:AU65"/>
    <mergeCell ref="AV65:AX65"/>
    <mergeCell ref="AY65:BA65"/>
    <mergeCell ref="BB65:BC65"/>
    <mergeCell ref="AL64:AM64"/>
    <mergeCell ref="AN64:AO64"/>
    <mergeCell ref="AR64:AS64"/>
    <mergeCell ref="AT64:AU64"/>
    <mergeCell ref="AV64:AX64"/>
    <mergeCell ref="AY64:BA64"/>
    <mergeCell ref="BB64:BC64"/>
    <mergeCell ref="T67:U67"/>
    <mergeCell ref="V67:X67"/>
    <mergeCell ref="Y67:Z67"/>
    <mergeCell ref="AB67:AC67"/>
    <mergeCell ref="AD67:AE67"/>
    <mergeCell ref="AF67:AH67"/>
    <mergeCell ref="AI67:AK67"/>
    <mergeCell ref="C67:D67"/>
    <mergeCell ref="E67:F67"/>
    <mergeCell ref="G67:H67"/>
    <mergeCell ref="I67:M67"/>
    <mergeCell ref="N67:O67"/>
    <mergeCell ref="P67:Q67"/>
    <mergeCell ref="R67:S67"/>
    <mergeCell ref="AL65:AM65"/>
    <mergeCell ref="AN65:AO65"/>
    <mergeCell ref="T65:U65"/>
    <mergeCell ref="V65:X65"/>
    <mergeCell ref="Y65:Z65"/>
    <mergeCell ref="AB65:AC65"/>
    <mergeCell ref="AD65:AE65"/>
    <mergeCell ref="AF65:AH65"/>
    <mergeCell ref="AI65:AK65"/>
    <mergeCell ref="AL66:AM66"/>
    <mergeCell ref="AN66:AO66"/>
    <mergeCell ref="AP66:AQ66"/>
    <mergeCell ref="AR66:AS66"/>
    <mergeCell ref="AT66:AU66"/>
    <mergeCell ref="AV66:AX66"/>
    <mergeCell ref="AY66:BA66"/>
    <mergeCell ref="BB66:BC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C68:D68"/>
    <mergeCell ref="E68:F68"/>
    <mergeCell ref="G68:H68"/>
    <mergeCell ref="I68:M68"/>
    <mergeCell ref="N68:O68"/>
    <mergeCell ref="P68:Q68"/>
    <mergeCell ref="R68:S68"/>
    <mergeCell ref="AP67:AQ67"/>
    <mergeCell ref="AP68:AQ68"/>
    <mergeCell ref="AR68:AS68"/>
    <mergeCell ref="AT68:AU68"/>
    <mergeCell ref="AV68:AX68"/>
    <mergeCell ref="AY68:BA68"/>
    <mergeCell ref="BB68:BC68"/>
    <mergeCell ref="AL67:AM67"/>
    <mergeCell ref="AN67:AO67"/>
    <mergeCell ref="AR67:AS67"/>
    <mergeCell ref="AT67:AU67"/>
    <mergeCell ref="AV67:AX67"/>
    <mergeCell ref="AY67:BA67"/>
    <mergeCell ref="BB67:BC67"/>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AL68:AM68"/>
    <mergeCell ref="AN68:AO68"/>
    <mergeCell ref="T68:U68"/>
    <mergeCell ref="V68:X68"/>
    <mergeCell ref="Y68:Z68"/>
    <mergeCell ref="AB68:AC68"/>
    <mergeCell ref="AD68:AE68"/>
    <mergeCell ref="AF68:AH68"/>
    <mergeCell ref="AI68:AK68"/>
    <mergeCell ref="AL69:AM69"/>
    <mergeCell ref="AN69:AO69"/>
    <mergeCell ref="AP69:AQ69"/>
    <mergeCell ref="AR69:AS69"/>
    <mergeCell ref="AT69:AU69"/>
    <mergeCell ref="AV69:AX69"/>
    <mergeCell ref="AY69:BA69"/>
    <mergeCell ref="BB69:BC69"/>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C71:D71"/>
    <mergeCell ref="E71:F71"/>
    <mergeCell ref="G71:H71"/>
    <mergeCell ref="I71:M71"/>
    <mergeCell ref="N71:O71"/>
    <mergeCell ref="P71:Q71"/>
    <mergeCell ref="R71:S71"/>
    <mergeCell ref="AP70:AQ70"/>
    <mergeCell ref="AP71:AQ71"/>
    <mergeCell ref="AR71:AS71"/>
    <mergeCell ref="AT71:AU71"/>
    <mergeCell ref="AV71:AX71"/>
    <mergeCell ref="AY71:BA71"/>
    <mergeCell ref="BB71:BC71"/>
    <mergeCell ref="AL70:AM70"/>
    <mergeCell ref="AN70:AO70"/>
    <mergeCell ref="AR70:AS70"/>
    <mergeCell ref="AT70:AU70"/>
    <mergeCell ref="AV70:AX70"/>
    <mergeCell ref="AY70:BA70"/>
    <mergeCell ref="BB70:BC70"/>
    <mergeCell ref="T73:U73"/>
    <mergeCell ref="V73:X73"/>
    <mergeCell ref="Y73:Z73"/>
    <mergeCell ref="AB73:AC73"/>
    <mergeCell ref="AD73:AE73"/>
    <mergeCell ref="AF73:AH73"/>
    <mergeCell ref="AI73:AK73"/>
    <mergeCell ref="C73:D73"/>
    <mergeCell ref="E73:F73"/>
    <mergeCell ref="G73:H73"/>
    <mergeCell ref="I73:M73"/>
    <mergeCell ref="N73:O73"/>
    <mergeCell ref="P73:Q73"/>
    <mergeCell ref="R73:S73"/>
    <mergeCell ref="AL71:AM71"/>
    <mergeCell ref="AN71:AO71"/>
    <mergeCell ref="T71:U71"/>
    <mergeCell ref="V71:X71"/>
    <mergeCell ref="Y71:Z71"/>
    <mergeCell ref="AB71:AC71"/>
    <mergeCell ref="AD71:AE71"/>
    <mergeCell ref="AF71:AH71"/>
    <mergeCell ref="AI71:AK71"/>
    <mergeCell ref="AL72:AM72"/>
    <mergeCell ref="AN72:AO72"/>
    <mergeCell ref="AP72:AQ72"/>
    <mergeCell ref="AR72:AS72"/>
    <mergeCell ref="AT72:AU72"/>
    <mergeCell ref="AV72:AX72"/>
    <mergeCell ref="AY72:BA72"/>
    <mergeCell ref="BB72:BC72"/>
    <mergeCell ref="T72:U72"/>
    <mergeCell ref="V72:X72"/>
    <mergeCell ref="Y72:Z72"/>
    <mergeCell ref="AB72:AC72"/>
    <mergeCell ref="AD72:AE72"/>
    <mergeCell ref="AF72:AH72"/>
    <mergeCell ref="AI72:AK72"/>
    <mergeCell ref="C72:D72"/>
    <mergeCell ref="E72:F72"/>
    <mergeCell ref="G72:H72"/>
    <mergeCell ref="I72:M72"/>
    <mergeCell ref="N72:O72"/>
    <mergeCell ref="P72:Q72"/>
    <mergeCell ref="R72:S72"/>
    <mergeCell ref="C74:D74"/>
    <mergeCell ref="E74:F74"/>
    <mergeCell ref="G74:H74"/>
    <mergeCell ref="I74:M74"/>
    <mergeCell ref="N74:O74"/>
    <mergeCell ref="P74:Q74"/>
    <mergeCell ref="R74:S74"/>
    <mergeCell ref="AP73:AQ73"/>
    <mergeCell ref="AP74:AQ74"/>
    <mergeCell ref="AR74:AS74"/>
    <mergeCell ref="AT74:AU74"/>
    <mergeCell ref="AV74:AX74"/>
    <mergeCell ref="AY74:BA74"/>
    <mergeCell ref="BB74:BC74"/>
    <mergeCell ref="AL73:AM73"/>
    <mergeCell ref="AN73:AO73"/>
    <mergeCell ref="AR73:AS73"/>
    <mergeCell ref="AT73:AU73"/>
    <mergeCell ref="AV73:AX73"/>
    <mergeCell ref="AY73:BA73"/>
    <mergeCell ref="BB73:BC73"/>
    <mergeCell ref="T76:U76"/>
    <mergeCell ref="V76:X76"/>
    <mergeCell ref="Y76:Z76"/>
    <mergeCell ref="AB76:AC76"/>
    <mergeCell ref="AD76:AE76"/>
    <mergeCell ref="AF76:AH76"/>
    <mergeCell ref="AI76:AK76"/>
    <mergeCell ref="C76:D76"/>
    <mergeCell ref="E76:F76"/>
    <mergeCell ref="G76:H76"/>
    <mergeCell ref="I76:M76"/>
    <mergeCell ref="N76:O76"/>
    <mergeCell ref="P76:Q76"/>
    <mergeCell ref="R76:S76"/>
    <mergeCell ref="AL74:AM74"/>
    <mergeCell ref="AN74:AO74"/>
    <mergeCell ref="T74:U74"/>
    <mergeCell ref="V74:X74"/>
    <mergeCell ref="Y74:Z74"/>
    <mergeCell ref="AB74:AC74"/>
    <mergeCell ref="AD74:AE74"/>
    <mergeCell ref="AF74:AH74"/>
    <mergeCell ref="AI74:AK74"/>
    <mergeCell ref="AL75:AM75"/>
    <mergeCell ref="AN75:AO75"/>
    <mergeCell ref="AP75:AQ75"/>
    <mergeCell ref="AR75:AS75"/>
    <mergeCell ref="AT75:AU75"/>
    <mergeCell ref="AV75:AX75"/>
    <mergeCell ref="AY75:BA75"/>
    <mergeCell ref="BB75:BC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C77:D77"/>
    <mergeCell ref="E77:F77"/>
    <mergeCell ref="G77:H77"/>
    <mergeCell ref="I77:M77"/>
    <mergeCell ref="N77:O77"/>
    <mergeCell ref="P77:Q77"/>
    <mergeCell ref="R77:S77"/>
    <mergeCell ref="AP76:AQ76"/>
    <mergeCell ref="AP77:AQ77"/>
    <mergeCell ref="AR77:AS77"/>
    <mergeCell ref="AT77:AU77"/>
    <mergeCell ref="AV77:AX77"/>
    <mergeCell ref="AY77:BA77"/>
    <mergeCell ref="BB77:BC77"/>
    <mergeCell ref="AL76:AM76"/>
    <mergeCell ref="AN76:AO76"/>
    <mergeCell ref="AR76:AS76"/>
    <mergeCell ref="AT76:AU76"/>
    <mergeCell ref="AV76:AX76"/>
    <mergeCell ref="AY76:BA76"/>
    <mergeCell ref="BB76:BC76"/>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L77:AM77"/>
    <mergeCell ref="AN77:AO77"/>
    <mergeCell ref="T77:U77"/>
    <mergeCell ref="V77:X77"/>
    <mergeCell ref="Y77:Z77"/>
    <mergeCell ref="AB77:AC77"/>
    <mergeCell ref="AD77:AE77"/>
    <mergeCell ref="AF77:AH77"/>
    <mergeCell ref="AI77:AK77"/>
    <mergeCell ref="AL78:AM78"/>
    <mergeCell ref="AN78:AO78"/>
    <mergeCell ref="AP78:AQ78"/>
    <mergeCell ref="AR78:AS78"/>
    <mergeCell ref="AT78:AU78"/>
    <mergeCell ref="AV78:AX78"/>
    <mergeCell ref="AY78:BA78"/>
    <mergeCell ref="BB78:BC78"/>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C80:D80"/>
    <mergeCell ref="E80:F80"/>
    <mergeCell ref="G80:H80"/>
    <mergeCell ref="I80:M80"/>
    <mergeCell ref="N80:O80"/>
    <mergeCell ref="P80:Q80"/>
    <mergeCell ref="R80:S80"/>
    <mergeCell ref="AP79:AQ79"/>
    <mergeCell ref="AP80:AQ80"/>
    <mergeCell ref="AR80:AS80"/>
    <mergeCell ref="AT80:AU80"/>
    <mergeCell ref="AV80:AX80"/>
    <mergeCell ref="AY80:BA80"/>
    <mergeCell ref="BB80:BC80"/>
    <mergeCell ref="AL79:AM79"/>
    <mergeCell ref="AN79:AO79"/>
    <mergeCell ref="AR79:AS79"/>
    <mergeCell ref="AT79:AU79"/>
    <mergeCell ref="AV79:AX79"/>
    <mergeCell ref="AY79:BA79"/>
    <mergeCell ref="BB79:BC79"/>
    <mergeCell ref="T82:U82"/>
    <mergeCell ref="V82:X82"/>
    <mergeCell ref="Y82:Z82"/>
    <mergeCell ref="AB82:AC82"/>
    <mergeCell ref="AD82:AE82"/>
    <mergeCell ref="AF82:AH82"/>
    <mergeCell ref="AI82:AK82"/>
    <mergeCell ref="C82:D82"/>
    <mergeCell ref="E82:F82"/>
    <mergeCell ref="G82:H82"/>
    <mergeCell ref="I82:M82"/>
    <mergeCell ref="N82:O82"/>
    <mergeCell ref="P82:Q82"/>
    <mergeCell ref="R82:S82"/>
    <mergeCell ref="AL80:AM80"/>
    <mergeCell ref="AN80:AO80"/>
    <mergeCell ref="T80:U80"/>
    <mergeCell ref="V80:X80"/>
    <mergeCell ref="Y80:Z80"/>
    <mergeCell ref="AB80:AC80"/>
    <mergeCell ref="AD80:AE80"/>
    <mergeCell ref="AF80:AH80"/>
    <mergeCell ref="AI80:AK80"/>
    <mergeCell ref="AL81:AM81"/>
    <mergeCell ref="AN81:AO81"/>
    <mergeCell ref="AP81:AQ81"/>
    <mergeCell ref="AR81:AS81"/>
    <mergeCell ref="AT81:AU81"/>
    <mergeCell ref="AV81:AX81"/>
    <mergeCell ref="AY81:BA81"/>
    <mergeCell ref="BB81:BC81"/>
    <mergeCell ref="T81:U81"/>
    <mergeCell ref="V81:X81"/>
    <mergeCell ref="Y81:Z81"/>
    <mergeCell ref="AB81:AC81"/>
    <mergeCell ref="AD81:AE81"/>
    <mergeCell ref="AF81:AH81"/>
    <mergeCell ref="AI81:AK81"/>
    <mergeCell ref="C81:D81"/>
    <mergeCell ref="E81:F81"/>
    <mergeCell ref="G81:H81"/>
    <mergeCell ref="I81:M81"/>
    <mergeCell ref="N81:O81"/>
    <mergeCell ref="P81:Q81"/>
    <mergeCell ref="R81:S81"/>
    <mergeCell ref="C83:D83"/>
    <mergeCell ref="E83:F83"/>
    <mergeCell ref="G83:H83"/>
    <mergeCell ref="I83:M83"/>
    <mergeCell ref="N83:O83"/>
    <mergeCell ref="P83:Q83"/>
    <mergeCell ref="R83:S83"/>
    <mergeCell ref="AP82:AQ82"/>
    <mergeCell ref="AP83:AQ83"/>
    <mergeCell ref="AR83:AS83"/>
    <mergeCell ref="AT83:AU83"/>
    <mergeCell ref="AV83:AX83"/>
    <mergeCell ref="AY83:BA83"/>
    <mergeCell ref="BB83:BC83"/>
    <mergeCell ref="AL82:AM82"/>
    <mergeCell ref="AN82:AO82"/>
    <mergeCell ref="AR82:AS82"/>
    <mergeCell ref="AT82:AU82"/>
    <mergeCell ref="AV82:AX82"/>
    <mergeCell ref="AY82:BA82"/>
    <mergeCell ref="BB82:BC82"/>
    <mergeCell ref="T85:U85"/>
    <mergeCell ref="V85:X85"/>
    <mergeCell ref="Y85:Z85"/>
    <mergeCell ref="AB85:AC85"/>
    <mergeCell ref="AD85:AE85"/>
    <mergeCell ref="AF85:AH85"/>
    <mergeCell ref="AI85:AK85"/>
    <mergeCell ref="C85:D85"/>
    <mergeCell ref="E85:F85"/>
    <mergeCell ref="G85:H85"/>
    <mergeCell ref="I85:M85"/>
    <mergeCell ref="N85:O85"/>
    <mergeCell ref="P85:Q85"/>
    <mergeCell ref="R85:S85"/>
    <mergeCell ref="AL83:AM83"/>
    <mergeCell ref="AN83:AO83"/>
    <mergeCell ref="T83:U83"/>
    <mergeCell ref="V83:X83"/>
    <mergeCell ref="Y83:Z83"/>
    <mergeCell ref="AB83:AC83"/>
    <mergeCell ref="AD83:AE83"/>
    <mergeCell ref="AF83:AH83"/>
    <mergeCell ref="AI83:AK83"/>
    <mergeCell ref="AL84:AM84"/>
    <mergeCell ref="AN84:AO84"/>
    <mergeCell ref="AP84:AQ84"/>
    <mergeCell ref="AR84:AS84"/>
    <mergeCell ref="AT84:AU84"/>
    <mergeCell ref="AV84:AX84"/>
    <mergeCell ref="AY84:BA84"/>
    <mergeCell ref="BB84:BC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C86:D86"/>
    <mergeCell ref="E86:F86"/>
    <mergeCell ref="G86:H86"/>
    <mergeCell ref="I86:M86"/>
    <mergeCell ref="N86:O86"/>
    <mergeCell ref="P86:Q86"/>
    <mergeCell ref="R86:S86"/>
    <mergeCell ref="AP85:AQ85"/>
    <mergeCell ref="AP86:AQ86"/>
    <mergeCell ref="AR86:AS86"/>
    <mergeCell ref="AT86:AU86"/>
    <mergeCell ref="AV86:AX86"/>
    <mergeCell ref="AY86:BA86"/>
    <mergeCell ref="BB86:BC86"/>
    <mergeCell ref="AL85:AM85"/>
    <mergeCell ref="AN85:AO85"/>
    <mergeCell ref="AR85:AS85"/>
    <mergeCell ref="AT85:AU85"/>
    <mergeCell ref="AV85:AX85"/>
    <mergeCell ref="AY85:BA85"/>
    <mergeCell ref="BB85:BC85"/>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L86:AM86"/>
    <mergeCell ref="AN86:AO86"/>
    <mergeCell ref="T86:U86"/>
    <mergeCell ref="V86:X86"/>
    <mergeCell ref="Y86:Z86"/>
    <mergeCell ref="AB86:AC86"/>
    <mergeCell ref="AD86:AE86"/>
    <mergeCell ref="AF86:AH86"/>
    <mergeCell ref="AI86:AK86"/>
    <mergeCell ref="AL87:AM87"/>
    <mergeCell ref="AN87:AO87"/>
    <mergeCell ref="AP87:AQ87"/>
    <mergeCell ref="AR87:AS87"/>
    <mergeCell ref="AT87:AU87"/>
    <mergeCell ref="AV87:AX87"/>
    <mergeCell ref="AY87:BA87"/>
    <mergeCell ref="BB87:BC87"/>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C89:D89"/>
    <mergeCell ref="E89:F89"/>
    <mergeCell ref="G89:H89"/>
    <mergeCell ref="I89:M89"/>
    <mergeCell ref="N89:O89"/>
    <mergeCell ref="P89:Q89"/>
    <mergeCell ref="R89:S89"/>
    <mergeCell ref="AP88:AQ88"/>
    <mergeCell ref="AP89:AQ89"/>
    <mergeCell ref="AR89:AS89"/>
    <mergeCell ref="AT89:AU89"/>
    <mergeCell ref="AV89:AX89"/>
    <mergeCell ref="AY89:BA89"/>
    <mergeCell ref="BB89:BC89"/>
    <mergeCell ref="AL88:AM88"/>
    <mergeCell ref="AN88:AO88"/>
    <mergeCell ref="AR88:AS88"/>
    <mergeCell ref="AT88:AU88"/>
    <mergeCell ref="AV88:AX88"/>
    <mergeCell ref="AY88:BA88"/>
    <mergeCell ref="BB88:BC88"/>
    <mergeCell ref="T91:U91"/>
    <mergeCell ref="V91:X91"/>
    <mergeCell ref="Y91:Z91"/>
    <mergeCell ref="AB91:AC91"/>
    <mergeCell ref="AD91:AE91"/>
    <mergeCell ref="AF91:AH91"/>
    <mergeCell ref="AI91:AK91"/>
    <mergeCell ref="C91:D91"/>
    <mergeCell ref="E91:F91"/>
    <mergeCell ref="G91:H91"/>
    <mergeCell ref="I91:M91"/>
    <mergeCell ref="N91:O91"/>
    <mergeCell ref="P91:Q91"/>
    <mergeCell ref="R91:S91"/>
    <mergeCell ref="AL89:AM89"/>
    <mergeCell ref="AN89:AO89"/>
    <mergeCell ref="T89:U89"/>
    <mergeCell ref="V89:X89"/>
    <mergeCell ref="Y89:Z89"/>
    <mergeCell ref="AB89:AC89"/>
    <mergeCell ref="AD89:AE89"/>
    <mergeCell ref="AF89:AH89"/>
    <mergeCell ref="AI89:AK89"/>
    <mergeCell ref="AL90:AM90"/>
    <mergeCell ref="AN90:AO90"/>
    <mergeCell ref="AP90:AQ90"/>
    <mergeCell ref="AR90:AS90"/>
    <mergeCell ref="AT90:AU90"/>
    <mergeCell ref="AV90:AX90"/>
    <mergeCell ref="AY90:BA90"/>
    <mergeCell ref="BB90:BC90"/>
    <mergeCell ref="T90:U90"/>
    <mergeCell ref="V90:X90"/>
    <mergeCell ref="Y90:Z90"/>
    <mergeCell ref="AB90:AC90"/>
    <mergeCell ref="AD90:AE90"/>
    <mergeCell ref="AF90:AH90"/>
    <mergeCell ref="AI90:AK90"/>
    <mergeCell ref="C90:D90"/>
    <mergeCell ref="E90:F90"/>
    <mergeCell ref="G90:H90"/>
    <mergeCell ref="I90:M90"/>
    <mergeCell ref="N90:O90"/>
    <mergeCell ref="P90:Q90"/>
    <mergeCell ref="R90:S90"/>
    <mergeCell ref="C92:D92"/>
    <mergeCell ref="E92:F92"/>
    <mergeCell ref="G92:H92"/>
    <mergeCell ref="I92:M92"/>
    <mergeCell ref="N92:O92"/>
    <mergeCell ref="P92:Q92"/>
    <mergeCell ref="R92:S92"/>
    <mergeCell ref="AP91:AQ91"/>
    <mergeCell ref="AP92:AQ92"/>
    <mergeCell ref="AR92:AS92"/>
    <mergeCell ref="AT92:AU92"/>
    <mergeCell ref="AV92:AX92"/>
    <mergeCell ref="AY92:BA92"/>
    <mergeCell ref="BB92:BC92"/>
    <mergeCell ref="AL91:AM91"/>
    <mergeCell ref="AN91:AO91"/>
    <mergeCell ref="AR91:AS91"/>
    <mergeCell ref="AT91:AU91"/>
    <mergeCell ref="AV91:AX91"/>
    <mergeCell ref="AY91:BA91"/>
    <mergeCell ref="BB91:BC91"/>
    <mergeCell ref="T94:U94"/>
    <mergeCell ref="V94:X94"/>
    <mergeCell ref="Y94:Z94"/>
    <mergeCell ref="AB94:AC94"/>
    <mergeCell ref="AD94:AE94"/>
    <mergeCell ref="AF94:AH94"/>
    <mergeCell ref="AI94:AK94"/>
    <mergeCell ref="C94:D94"/>
    <mergeCell ref="E94:F94"/>
    <mergeCell ref="G94:H94"/>
    <mergeCell ref="I94:M94"/>
    <mergeCell ref="N94:O94"/>
    <mergeCell ref="P94:Q94"/>
    <mergeCell ref="R94:S94"/>
    <mergeCell ref="AL92:AM92"/>
    <mergeCell ref="AN92:AO92"/>
    <mergeCell ref="T92:U92"/>
    <mergeCell ref="V92:X92"/>
    <mergeCell ref="Y92:Z92"/>
    <mergeCell ref="AB92:AC92"/>
    <mergeCell ref="AD92:AE92"/>
    <mergeCell ref="AF92:AH92"/>
    <mergeCell ref="AI92:AK92"/>
    <mergeCell ref="AL93:AM93"/>
    <mergeCell ref="AN93:AO93"/>
    <mergeCell ref="AP93:AQ93"/>
    <mergeCell ref="AR93:AS93"/>
    <mergeCell ref="AT93:AU93"/>
    <mergeCell ref="AV93:AX93"/>
    <mergeCell ref="AY93:BA93"/>
    <mergeCell ref="BB93:BC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C95:D95"/>
    <mergeCell ref="E95:F95"/>
    <mergeCell ref="G95:H95"/>
    <mergeCell ref="I95:M95"/>
    <mergeCell ref="N95:O95"/>
    <mergeCell ref="P95:Q95"/>
    <mergeCell ref="R95:S95"/>
    <mergeCell ref="AP94:AQ94"/>
    <mergeCell ref="AP95:AQ95"/>
    <mergeCell ref="AR95:AS95"/>
    <mergeCell ref="AT95:AU95"/>
    <mergeCell ref="AV95:AX95"/>
    <mergeCell ref="AY95:BA95"/>
    <mergeCell ref="BB95:BC95"/>
    <mergeCell ref="AL94:AM94"/>
    <mergeCell ref="AN94:AO94"/>
    <mergeCell ref="AR94:AS94"/>
    <mergeCell ref="AT94:AU94"/>
    <mergeCell ref="AV94:AX94"/>
    <mergeCell ref="AY94:BA94"/>
    <mergeCell ref="BB94:BC94"/>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L95:AM95"/>
    <mergeCell ref="AN95:AO95"/>
    <mergeCell ref="T95:U95"/>
    <mergeCell ref="V95:X95"/>
    <mergeCell ref="Y95:Z95"/>
    <mergeCell ref="AB95:AC95"/>
    <mergeCell ref="AD95:AE95"/>
    <mergeCell ref="AF95:AH95"/>
    <mergeCell ref="AI95:AK95"/>
    <mergeCell ref="AL96:AM96"/>
    <mergeCell ref="AN96:AO96"/>
    <mergeCell ref="AP96:AQ96"/>
    <mergeCell ref="AR96:AS96"/>
    <mergeCell ref="AT96:AU96"/>
    <mergeCell ref="AV96:AX96"/>
    <mergeCell ref="AY96:BA96"/>
    <mergeCell ref="BB96:BC96"/>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C98:D98"/>
    <mergeCell ref="E98:F98"/>
    <mergeCell ref="G98:H98"/>
    <mergeCell ref="I98:M98"/>
    <mergeCell ref="N98:O98"/>
    <mergeCell ref="P98:Q98"/>
    <mergeCell ref="R98:S98"/>
    <mergeCell ref="AP97:AQ97"/>
    <mergeCell ref="AP98:AQ98"/>
    <mergeCell ref="AR98:AS98"/>
    <mergeCell ref="AT98:AU98"/>
    <mergeCell ref="AV98:AX98"/>
    <mergeCell ref="AY98:BA98"/>
    <mergeCell ref="BB98:BC98"/>
    <mergeCell ref="AL97:AM97"/>
    <mergeCell ref="AN97:AO97"/>
    <mergeCell ref="AR97:AS97"/>
    <mergeCell ref="AT97:AU97"/>
    <mergeCell ref="AV97:AX97"/>
    <mergeCell ref="AY97:BA97"/>
    <mergeCell ref="BB97:BC97"/>
    <mergeCell ref="T100:U100"/>
    <mergeCell ref="V100:X100"/>
    <mergeCell ref="Y100:Z100"/>
    <mergeCell ref="AB100:AC100"/>
    <mergeCell ref="AD100:AE100"/>
    <mergeCell ref="AF100:AH100"/>
    <mergeCell ref="AI100:AK100"/>
    <mergeCell ref="C100:D100"/>
    <mergeCell ref="E100:F100"/>
    <mergeCell ref="G100:H100"/>
    <mergeCell ref="I100:M100"/>
    <mergeCell ref="N100:O100"/>
    <mergeCell ref="P100:Q100"/>
    <mergeCell ref="R100:S100"/>
    <mergeCell ref="AL98:AM98"/>
    <mergeCell ref="AN98:AO98"/>
    <mergeCell ref="T98:U98"/>
    <mergeCell ref="V98:X98"/>
    <mergeCell ref="Y98:Z98"/>
    <mergeCell ref="AB98:AC98"/>
    <mergeCell ref="AD98:AE98"/>
    <mergeCell ref="AF98:AH98"/>
    <mergeCell ref="AI98:AK98"/>
    <mergeCell ref="AL99:AM99"/>
    <mergeCell ref="AN99:AO99"/>
    <mergeCell ref="AP99:AQ99"/>
    <mergeCell ref="AR99:AS99"/>
    <mergeCell ref="AT99:AU99"/>
    <mergeCell ref="AV99:AX99"/>
    <mergeCell ref="AY99:BA99"/>
    <mergeCell ref="BB99:BC99"/>
    <mergeCell ref="T99:U99"/>
    <mergeCell ref="V99:X99"/>
    <mergeCell ref="Y99:Z99"/>
    <mergeCell ref="AB99:AC99"/>
    <mergeCell ref="AD99:AE99"/>
    <mergeCell ref="AF99:AH99"/>
    <mergeCell ref="AI99:AK99"/>
    <mergeCell ref="C99:D99"/>
    <mergeCell ref="E99:F99"/>
    <mergeCell ref="G99:H99"/>
    <mergeCell ref="I99:M99"/>
    <mergeCell ref="N99:O99"/>
    <mergeCell ref="P99:Q99"/>
    <mergeCell ref="R99:S99"/>
    <mergeCell ref="C101:D101"/>
    <mergeCell ref="E101:F101"/>
    <mergeCell ref="G101:H101"/>
    <mergeCell ref="I101:M101"/>
    <mergeCell ref="N101:O101"/>
    <mergeCell ref="P101:Q101"/>
    <mergeCell ref="R101:S101"/>
    <mergeCell ref="AP100:AQ100"/>
    <mergeCell ref="AP101:AQ101"/>
    <mergeCell ref="AR101:AS101"/>
    <mergeCell ref="AT101:AU101"/>
    <mergeCell ref="AV101:AX101"/>
    <mergeCell ref="AY101:BA101"/>
    <mergeCell ref="BB101:BC101"/>
    <mergeCell ref="AL100:AM100"/>
    <mergeCell ref="AN100:AO100"/>
    <mergeCell ref="AR100:AS100"/>
    <mergeCell ref="AT100:AU100"/>
    <mergeCell ref="AV100:AX100"/>
    <mergeCell ref="AY100:BA100"/>
    <mergeCell ref="BB100:BC100"/>
    <mergeCell ref="T103:U103"/>
    <mergeCell ref="V103:X103"/>
    <mergeCell ref="Y103:Z103"/>
    <mergeCell ref="AB103:AC103"/>
    <mergeCell ref="AD103:AE103"/>
    <mergeCell ref="AF103:AH103"/>
    <mergeCell ref="AI103:AK103"/>
    <mergeCell ref="C103:D103"/>
    <mergeCell ref="E103:F103"/>
    <mergeCell ref="G103:H103"/>
    <mergeCell ref="I103:M103"/>
    <mergeCell ref="N103:O103"/>
    <mergeCell ref="P103:Q103"/>
    <mergeCell ref="R103:S103"/>
    <mergeCell ref="AL101:AM101"/>
    <mergeCell ref="AN101:AO101"/>
    <mergeCell ref="T101:U101"/>
    <mergeCell ref="V101:X101"/>
    <mergeCell ref="Y101:Z101"/>
    <mergeCell ref="AB101:AC101"/>
    <mergeCell ref="AD101:AE101"/>
    <mergeCell ref="AF101:AH101"/>
    <mergeCell ref="AI101:AK101"/>
    <mergeCell ref="AL102:AM102"/>
    <mergeCell ref="AN102:AO102"/>
    <mergeCell ref="AP102:AQ102"/>
    <mergeCell ref="AR102:AS102"/>
    <mergeCell ref="AT102:AU102"/>
    <mergeCell ref="AV102:AX102"/>
    <mergeCell ref="AY102:BA102"/>
    <mergeCell ref="BB102:BC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C104:D104"/>
    <mergeCell ref="E104:F104"/>
    <mergeCell ref="G104:H104"/>
    <mergeCell ref="I104:M104"/>
    <mergeCell ref="N104:O104"/>
    <mergeCell ref="P104:Q104"/>
    <mergeCell ref="R104:S104"/>
    <mergeCell ref="AP103:AQ103"/>
    <mergeCell ref="AP104:AQ104"/>
    <mergeCell ref="AR104:AS104"/>
    <mergeCell ref="AT104:AU104"/>
    <mergeCell ref="AV104:AX104"/>
    <mergeCell ref="AY104:BA104"/>
    <mergeCell ref="BB104:BC104"/>
    <mergeCell ref="AL103:AM103"/>
    <mergeCell ref="AN103:AO103"/>
    <mergeCell ref="AR103:AS103"/>
    <mergeCell ref="AT103:AU103"/>
    <mergeCell ref="AV103:AX103"/>
    <mergeCell ref="AY103:BA103"/>
    <mergeCell ref="BB103:BC103"/>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L104:AM104"/>
    <mergeCell ref="AN104:AO104"/>
    <mergeCell ref="T104:U104"/>
    <mergeCell ref="V104:X104"/>
    <mergeCell ref="Y104:Z104"/>
    <mergeCell ref="AB104:AC104"/>
    <mergeCell ref="AD104:AE104"/>
    <mergeCell ref="AF104:AH104"/>
    <mergeCell ref="AI104:AK104"/>
    <mergeCell ref="AL105:AM105"/>
    <mergeCell ref="AN105:AO105"/>
    <mergeCell ref="AP105:AQ105"/>
    <mergeCell ref="AR105:AS105"/>
    <mergeCell ref="AT105:AU105"/>
    <mergeCell ref="AV105:AX105"/>
    <mergeCell ref="AY105:BA105"/>
    <mergeCell ref="BB105:BC105"/>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C107:D107"/>
    <mergeCell ref="E107:F107"/>
    <mergeCell ref="G107:H107"/>
    <mergeCell ref="I107:M107"/>
    <mergeCell ref="N107:O107"/>
    <mergeCell ref="P107:Q107"/>
    <mergeCell ref="R107:S107"/>
    <mergeCell ref="AP106:AQ106"/>
    <mergeCell ref="AP107:AQ107"/>
    <mergeCell ref="AR107:AS107"/>
    <mergeCell ref="AT107:AU107"/>
    <mergeCell ref="AV107:AX107"/>
    <mergeCell ref="AY107:BA107"/>
    <mergeCell ref="BB107:BC107"/>
    <mergeCell ref="AL106:AM106"/>
    <mergeCell ref="AN106:AO106"/>
    <mergeCell ref="AR106:AS106"/>
    <mergeCell ref="AT106:AU106"/>
    <mergeCell ref="AV106:AX106"/>
    <mergeCell ref="AY106:BA106"/>
    <mergeCell ref="BB106:BC106"/>
    <mergeCell ref="T109:U109"/>
    <mergeCell ref="V109:X109"/>
    <mergeCell ref="Y109:Z109"/>
    <mergeCell ref="AB109:AC109"/>
    <mergeCell ref="AD109:AE109"/>
    <mergeCell ref="AF109:AH109"/>
    <mergeCell ref="AI109:AK109"/>
    <mergeCell ref="C109:D109"/>
    <mergeCell ref="E109:F109"/>
    <mergeCell ref="G109:H109"/>
    <mergeCell ref="I109:M109"/>
    <mergeCell ref="N109:O109"/>
    <mergeCell ref="P109:Q109"/>
    <mergeCell ref="R109:S109"/>
    <mergeCell ref="AL107:AM107"/>
    <mergeCell ref="AN107:AO107"/>
    <mergeCell ref="T107:U107"/>
    <mergeCell ref="V107:X107"/>
    <mergeCell ref="Y107:Z107"/>
    <mergeCell ref="AB107:AC107"/>
    <mergeCell ref="AD107:AE107"/>
    <mergeCell ref="AF107:AH107"/>
    <mergeCell ref="AI107:AK107"/>
    <mergeCell ref="AL108:AM108"/>
    <mergeCell ref="AN108:AO108"/>
    <mergeCell ref="AP108:AQ108"/>
    <mergeCell ref="AR108:AS108"/>
    <mergeCell ref="AT108:AU108"/>
    <mergeCell ref="AV108:AX108"/>
    <mergeCell ref="AY108:BA108"/>
    <mergeCell ref="BB108:BC108"/>
    <mergeCell ref="T108:U108"/>
    <mergeCell ref="V108:X108"/>
    <mergeCell ref="Y108:Z108"/>
    <mergeCell ref="AB108:AC108"/>
    <mergeCell ref="AD108:AE108"/>
    <mergeCell ref="AF108:AH108"/>
    <mergeCell ref="AI108:AK108"/>
    <mergeCell ref="C108:D108"/>
    <mergeCell ref="E108:F108"/>
    <mergeCell ref="G108:H108"/>
    <mergeCell ref="I108:M108"/>
    <mergeCell ref="N108:O108"/>
    <mergeCell ref="P108:Q108"/>
    <mergeCell ref="R108:S108"/>
    <mergeCell ref="C110:D110"/>
    <mergeCell ref="E110:F110"/>
    <mergeCell ref="G110:H110"/>
    <mergeCell ref="I110:M110"/>
    <mergeCell ref="N110:O110"/>
    <mergeCell ref="P110:Q110"/>
    <mergeCell ref="R110:S110"/>
    <mergeCell ref="AP109:AQ109"/>
    <mergeCell ref="AP110:AQ110"/>
    <mergeCell ref="AR110:AS110"/>
    <mergeCell ref="AT110:AU110"/>
    <mergeCell ref="AV110:AX110"/>
    <mergeCell ref="AY110:BA110"/>
    <mergeCell ref="BB110:BC110"/>
    <mergeCell ref="AL109:AM109"/>
    <mergeCell ref="AN109:AO109"/>
    <mergeCell ref="AR109:AS109"/>
    <mergeCell ref="AT109:AU109"/>
    <mergeCell ref="AV109:AX109"/>
    <mergeCell ref="AY109:BA109"/>
    <mergeCell ref="BB109:BC109"/>
    <mergeCell ref="T112:U112"/>
    <mergeCell ref="V112:X112"/>
    <mergeCell ref="Y112:Z112"/>
    <mergeCell ref="AB112:AC112"/>
    <mergeCell ref="AD112:AE112"/>
    <mergeCell ref="AF112:AH112"/>
    <mergeCell ref="AI112:AK112"/>
    <mergeCell ref="C112:D112"/>
    <mergeCell ref="E112:F112"/>
    <mergeCell ref="G112:H112"/>
    <mergeCell ref="I112:M112"/>
    <mergeCell ref="N112:O112"/>
    <mergeCell ref="P112:Q112"/>
    <mergeCell ref="R112:S112"/>
    <mergeCell ref="AL110:AM110"/>
    <mergeCell ref="AN110:AO110"/>
    <mergeCell ref="T110:U110"/>
    <mergeCell ref="V110:X110"/>
    <mergeCell ref="Y110:Z110"/>
    <mergeCell ref="AB110:AC110"/>
    <mergeCell ref="AD110:AE110"/>
    <mergeCell ref="AF110:AH110"/>
    <mergeCell ref="AI110:AK110"/>
    <mergeCell ref="AL111:AM111"/>
    <mergeCell ref="AN111:AO111"/>
    <mergeCell ref="AP111:AQ111"/>
    <mergeCell ref="AR111:AS111"/>
    <mergeCell ref="AT111:AU111"/>
    <mergeCell ref="AV111:AX111"/>
    <mergeCell ref="AY111:BA111"/>
    <mergeCell ref="BB111:BC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C113:D113"/>
    <mergeCell ref="E113:F113"/>
    <mergeCell ref="G113:H113"/>
    <mergeCell ref="I113:M113"/>
    <mergeCell ref="N113:O113"/>
    <mergeCell ref="P113:Q113"/>
    <mergeCell ref="R113:S113"/>
    <mergeCell ref="AP112:AQ112"/>
    <mergeCell ref="AP113:AQ113"/>
    <mergeCell ref="AR113:AS113"/>
    <mergeCell ref="AT113:AU113"/>
    <mergeCell ref="AV113:AX113"/>
    <mergeCell ref="AY113:BA113"/>
    <mergeCell ref="BB113:BC113"/>
    <mergeCell ref="AL112:AM112"/>
    <mergeCell ref="AN112:AO112"/>
    <mergeCell ref="AR112:AS112"/>
    <mergeCell ref="AT112:AU112"/>
    <mergeCell ref="AV112:AX112"/>
    <mergeCell ref="AY112:BA112"/>
    <mergeCell ref="BB112:BC112"/>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L113:AM113"/>
    <mergeCell ref="AN113:AO113"/>
    <mergeCell ref="T113:U113"/>
    <mergeCell ref="V113:X113"/>
    <mergeCell ref="Y113:Z113"/>
    <mergeCell ref="AB113:AC113"/>
    <mergeCell ref="AD113:AE113"/>
    <mergeCell ref="AF113:AH113"/>
    <mergeCell ref="AI113:AK113"/>
    <mergeCell ref="AL114:AM114"/>
    <mergeCell ref="AN114:AO114"/>
    <mergeCell ref="AP114:AQ114"/>
    <mergeCell ref="AR114:AS114"/>
    <mergeCell ref="AT114:AU114"/>
    <mergeCell ref="AV114:AX114"/>
    <mergeCell ref="AY114:BA114"/>
    <mergeCell ref="BB114:BC114"/>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C116:D116"/>
    <mergeCell ref="E116:F116"/>
    <mergeCell ref="G116:H116"/>
    <mergeCell ref="I116:M116"/>
    <mergeCell ref="N116:O116"/>
    <mergeCell ref="P116:Q116"/>
    <mergeCell ref="R116:S116"/>
    <mergeCell ref="AP115:AQ115"/>
    <mergeCell ref="AP116:AQ116"/>
    <mergeCell ref="AR116:AS116"/>
    <mergeCell ref="AT116:AU116"/>
    <mergeCell ref="AV116:AX116"/>
    <mergeCell ref="AY116:BA116"/>
    <mergeCell ref="BB116:BC116"/>
    <mergeCell ref="AL115:AM115"/>
    <mergeCell ref="AN115:AO115"/>
    <mergeCell ref="AR115:AS115"/>
    <mergeCell ref="AT115:AU115"/>
    <mergeCell ref="AV115:AX115"/>
    <mergeCell ref="AY115:BA115"/>
    <mergeCell ref="BB115:BC115"/>
    <mergeCell ref="T118:U118"/>
    <mergeCell ref="V118:X118"/>
    <mergeCell ref="Y118:Z118"/>
    <mergeCell ref="AB118:AC118"/>
    <mergeCell ref="AD118:AE118"/>
    <mergeCell ref="AF118:AH118"/>
    <mergeCell ref="AI118:AK118"/>
    <mergeCell ref="C118:D118"/>
    <mergeCell ref="E118:F118"/>
    <mergeCell ref="G118:H118"/>
    <mergeCell ref="I118:M118"/>
    <mergeCell ref="N118:O118"/>
    <mergeCell ref="P118:Q118"/>
    <mergeCell ref="R118:S118"/>
    <mergeCell ref="AL116:AM116"/>
    <mergeCell ref="AN116:AO116"/>
    <mergeCell ref="T116:U116"/>
    <mergeCell ref="V116:X116"/>
    <mergeCell ref="Y116:Z116"/>
    <mergeCell ref="AB116:AC116"/>
    <mergeCell ref="AD116:AE116"/>
    <mergeCell ref="AF116:AH116"/>
    <mergeCell ref="AI116:AK116"/>
    <mergeCell ref="AL117:AM117"/>
    <mergeCell ref="AN117:AO117"/>
    <mergeCell ref="AP117:AQ117"/>
    <mergeCell ref="AR117:AS117"/>
    <mergeCell ref="AT117:AU117"/>
    <mergeCell ref="AV117:AX117"/>
    <mergeCell ref="AY117:BA117"/>
    <mergeCell ref="BB117:BC117"/>
    <mergeCell ref="T117:U117"/>
    <mergeCell ref="V117:X117"/>
    <mergeCell ref="Y117:Z117"/>
    <mergeCell ref="AB117:AC117"/>
    <mergeCell ref="AD117:AE117"/>
    <mergeCell ref="AF117:AH117"/>
    <mergeCell ref="AI117:AK117"/>
    <mergeCell ref="C117:D117"/>
    <mergeCell ref="E117:F117"/>
    <mergeCell ref="G117:H117"/>
    <mergeCell ref="I117:M117"/>
    <mergeCell ref="N117:O117"/>
    <mergeCell ref="P117:Q117"/>
    <mergeCell ref="R117:S117"/>
    <mergeCell ref="C119:D119"/>
    <mergeCell ref="E119:F119"/>
    <mergeCell ref="G119:H119"/>
    <mergeCell ref="I119:M119"/>
    <mergeCell ref="N119:O119"/>
    <mergeCell ref="P119:Q119"/>
    <mergeCell ref="R119:S119"/>
    <mergeCell ref="AP118:AQ118"/>
    <mergeCell ref="AP119:AQ119"/>
    <mergeCell ref="AR119:AS119"/>
    <mergeCell ref="AT119:AU119"/>
    <mergeCell ref="AV119:AX119"/>
    <mergeCell ref="AY119:BA119"/>
    <mergeCell ref="BB119:BC119"/>
    <mergeCell ref="AL118:AM118"/>
    <mergeCell ref="AN118:AO118"/>
    <mergeCell ref="AR118:AS118"/>
    <mergeCell ref="AT118:AU118"/>
    <mergeCell ref="AV118:AX118"/>
    <mergeCell ref="AY118:BA118"/>
    <mergeCell ref="BB118:BC118"/>
    <mergeCell ref="T121:U121"/>
    <mergeCell ref="V121:X121"/>
    <mergeCell ref="Y121:Z121"/>
    <mergeCell ref="AB121:AC121"/>
    <mergeCell ref="AD121:AE121"/>
    <mergeCell ref="AF121:AH121"/>
    <mergeCell ref="AI121:AK121"/>
    <mergeCell ref="C121:D121"/>
    <mergeCell ref="E121:F121"/>
    <mergeCell ref="G121:H121"/>
    <mergeCell ref="I121:M121"/>
    <mergeCell ref="N121:O121"/>
    <mergeCell ref="P121:Q121"/>
    <mergeCell ref="R121:S121"/>
    <mergeCell ref="AL119:AM119"/>
    <mergeCell ref="AN119:AO119"/>
    <mergeCell ref="T119:U119"/>
    <mergeCell ref="V119:X119"/>
    <mergeCell ref="Y119:Z119"/>
    <mergeCell ref="AB119:AC119"/>
    <mergeCell ref="AD119:AE119"/>
    <mergeCell ref="AF119:AH119"/>
    <mergeCell ref="AI119:AK119"/>
    <mergeCell ref="AL120:AM120"/>
    <mergeCell ref="AN120:AO120"/>
    <mergeCell ref="AP120:AQ120"/>
    <mergeCell ref="AR120:AS120"/>
    <mergeCell ref="AT120:AU120"/>
    <mergeCell ref="AV120:AX120"/>
    <mergeCell ref="AY120:BA120"/>
    <mergeCell ref="BB120:BC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C122:D122"/>
    <mergeCell ref="E122:F122"/>
    <mergeCell ref="G122:H122"/>
    <mergeCell ref="I122:M122"/>
    <mergeCell ref="N122:O122"/>
    <mergeCell ref="P122:Q122"/>
    <mergeCell ref="R122:S122"/>
    <mergeCell ref="AP121:AQ121"/>
    <mergeCell ref="AP122:AQ122"/>
    <mergeCell ref="AR122:AS122"/>
    <mergeCell ref="AT122:AU122"/>
    <mergeCell ref="AV122:AX122"/>
    <mergeCell ref="AY122:BA122"/>
    <mergeCell ref="BB122:BC122"/>
    <mergeCell ref="AL121:AM121"/>
    <mergeCell ref="AN121:AO121"/>
    <mergeCell ref="AR121:AS121"/>
    <mergeCell ref="AT121:AU121"/>
    <mergeCell ref="AV121:AX121"/>
    <mergeCell ref="AY121:BA121"/>
    <mergeCell ref="BB121:BC121"/>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L122:AM122"/>
    <mergeCell ref="AN122:AO122"/>
    <mergeCell ref="T122:U122"/>
    <mergeCell ref="V122:X122"/>
    <mergeCell ref="Y122:Z122"/>
    <mergeCell ref="AB122:AC122"/>
    <mergeCell ref="AD122:AE122"/>
    <mergeCell ref="AF122:AH122"/>
    <mergeCell ref="AI122:AK122"/>
    <mergeCell ref="AL123:AM123"/>
    <mergeCell ref="AN123:AO123"/>
    <mergeCell ref="AP123:AQ123"/>
    <mergeCell ref="AR123:AS123"/>
    <mergeCell ref="AT123:AU123"/>
    <mergeCell ref="AV123:AX123"/>
    <mergeCell ref="AY123:BA123"/>
    <mergeCell ref="BB123:BC123"/>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C125:D125"/>
    <mergeCell ref="E125:F125"/>
    <mergeCell ref="G125:H125"/>
    <mergeCell ref="I125:M125"/>
    <mergeCell ref="N125:O125"/>
    <mergeCell ref="P125:Q125"/>
    <mergeCell ref="R125:S125"/>
    <mergeCell ref="AP124:AQ124"/>
    <mergeCell ref="AP125:AQ125"/>
    <mergeCell ref="AR125:AS125"/>
    <mergeCell ref="AT125:AU125"/>
    <mergeCell ref="AV125:AX125"/>
    <mergeCell ref="AY125:BA125"/>
    <mergeCell ref="BB125:BC125"/>
    <mergeCell ref="AL124:AM124"/>
    <mergeCell ref="AN124:AO124"/>
    <mergeCell ref="AR124:AS124"/>
    <mergeCell ref="AT124:AU124"/>
    <mergeCell ref="AV124:AX124"/>
    <mergeCell ref="AY124:BA124"/>
    <mergeCell ref="BB124:BC124"/>
    <mergeCell ref="T127:U127"/>
    <mergeCell ref="V127:X127"/>
    <mergeCell ref="Y127:Z127"/>
    <mergeCell ref="AB127:AC127"/>
    <mergeCell ref="AD127:AE127"/>
    <mergeCell ref="AF127:AH127"/>
    <mergeCell ref="AI127:AK127"/>
    <mergeCell ref="C127:D127"/>
    <mergeCell ref="E127:F127"/>
    <mergeCell ref="G127:H127"/>
    <mergeCell ref="I127:M127"/>
    <mergeCell ref="N127:O127"/>
    <mergeCell ref="P127:Q127"/>
    <mergeCell ref="R127:S127"/>
    <mergeCell ref="AL125:AM125"/>
    <mergeCell ref="AN125:AO125"/>
    <mergeCell ref="T125:U125"/>
    <mergeCell ref="V125:X125"/>
    <mergeCell ref="Y125:Z125"/>
    <mergeCell ref="AB125:AC125"/>
    <mergeCell ref="AD125:AE125"/>
    <mergeCell ref="AF125:AH125"/>
    <mergeCell ref="AI125:AK125"/>
    <mergeCell ref="AL126:AM126"/>
    <mergeCell ref="AN126:AO126"/>
    <mergeCell ref="AP126:AQ126"/>
    <mergeCell ref="AR126:AS126"/>
    <mergeCell ref="AT126:AU126"/>
    <mergeCell ref="AV126:AX126"/>
    <mergeCell ref="AY126:BA126"/>
    <mergeCell ref="BB126:BC126"/>
    <mergeCell ref="T126:U126"/>
    <mergeCell ref="V126:X126"/>
    <mergeCell ref="Y126:Z126"/>
    <mergeCell ref="AB126:AC126"/>
    <mergeCell ref="AD126:AE126"/>
    <mergeCell ref="AF126:AH126"/>
    <mergeCell ref="AI126:AK126"/>
    <mergeCell ref="C126:D126"/>
    <mergeCell ref="E126:F126"/>
    <mergeCell ref="G126:H126"/>
    <mergeCell ref="I126:M126"/>
    <mergeCell ref="N126:O126"/>
    <mergeCell ref="P126:Q126"/>
    <mergeCell ref="R126:S126"/>
    <mergeCell ref="C128:D128"/>
    <mergeCell ref="E128:F128"/>
    <mergeCell ref="G128:H128"/>
    <mergeCell ref="I128:M128"/>
    <mergeCell ref="N128:O128"/>
    <mergeCell ref="P128:Q128"/>
    <mergeCell ref="R128:S128"/>
    <mergeCell ref="AP127:AQ127"/>
    <mergeCell ref="AP128:AQ128"/>
    <mergeCell ref="AR128:AS128"/>
    <mergeCell ref="AT128:AU128"/>
    <mergeCell ref="AV128:AX128"/>
    <mergeCell ref="AY128:BA128"/>
    <mergeCell ref="BB128:BC128"/>
    <mergeCell ref="AL127:AM127"/>
    <mergeCell ref="AN127:AO127"/>
    <mergeCell ref="AR127:AS127"/>
    <mergeCell ref="AT127:AU127"/>
    <mergeCell ref="AV127:AX127"/>
    <mergeCell ref="AY127:BA127"/>
    <mergeCell ref="BB127:BC127"/>
    <mergeCell ref="T130:U130"/>
    <mergeCell ref="V130:X130"/>
    <mergeCell ref="Y130:Z130"/>
    <mergeCell ref="AB130:AC130"/>
    <mergeCell ref="AD130:AE130"/>
    <mergeCell ref="AF130:AH130"/>
    <mergeCell ref="AI130:AK130"/>
    <mergeCell ref="C130:D130"/>
    <mergeCell ref="E130:F130"/>
    <mergeCell ref="G130:H130"/>
    <mergeCell ref="I130:M130"/>
    <mergeCell ref="N130:O130"/>
    <mergeCell ref="P130:Q130"/>
    <mergeCell ref="R130:S130"/>
    <mergeCell ref="AL128:AM128"/>
    <mergeCell ref="AN128:AO128"/>
    <mergeCell ref="T128:U128"/>
    <mergeCell ref="V128:X128"/>
    <mergeCell ref="Y128:Z128"/>
    <mergeCell ref="AB128:AC128"/>
    <mergeCell ref="AD128:AE128"/>
    <mergeCell ref="AF128:AH128"/>
    <mergeCell ref="AI128:AK128"/>
    <mergeCell ref="AL129:AM129"/>
    <mergeCell ref="AN129:AO129"/>
    <mergeCell ref="AP129:AQ129"/>
    <mergeCell ref="AR129:AS129"/>
    <mergeCell ref="AT129:AU129"/>
    <mergeCell ref="AV129:AX129"/>
    <mergeCell ref="AY129:BA129"/>
    <mergeCell ref="BB129:BC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C131:D131"/>
    <mergeCell ref="E131:F131"/>
    <mergeCell ref="G131:H131"/>
    <mergeCell ref="I131:M131"/>
    <mergeCell ref="N131:O131"/>
    <mergeCell ref="P131:Q131"/>
    <mergeCell ref="R131:S131"/>
    <mergeCell ref="AP130:AQ130"/>
    <mergeCell ref="AP131:AQ131"/>
    <mergeCell ref="AR131:AS131"/>
    <mergeCell ref="AT131:AU131"/>
    <mergeCell ref="AV131:AX131"/>
    <mergeCell ref="AY131:BA131"/>
    <mergeCell ref="BB131:BC131"/>
    <mergeCell ref="AL130:AM130"/>
    <mergeCell ref="AN130:AO130"/>
    <mergeCell ref="AR130:AS130"/>
    <mergeCell ref="AT130:AU130"/>
    <mergeCell ref="AV130:AX130"/>
    <mergeCell ref="AY130:BA130"/>
    <mergeCell ref="BB130:BC130"/>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L131:AM131"/>
    <mergeCell ref="AN131:AO131"/>
    <mergeCell ref="T131:U131"/>
    <mergeCell ref="V131:X131"/>
    <mergeCell ref="Y131:Z131"/>
    <mergeCell ref="AB131:AC131"/>
    <mergeCell ref="AD131:AE131"/>
    <mergeCell ref="AF131:AH131"/>
    <mergeCell ref="AI131:AK131"/>
    <mergeCell ref="AL132:AM132"/>
    <mergeCell ref="AN132:AO132"/>
    <mergeCell ref="AP132:AQ132"/>
    <mergeCell ref="AR132:AS132"/>
    <mergeCell ref="AT132:AU132"/>
    <mergeCell ref="AV132:AX132"/>
    <mergeCell ref="AY132:BA132"/>
    <mergeCell ref="BB132:BC132"/>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C134:D134"/>
    <mergeCell ref="E134:F134"/>
    <mergeCell ref="G134:H134"/>
    <mergeCell ref="I134:M134"/>
    <mergeCell ref="N134:O134"/>
    <mergeCell ref="P134:Q134"/>
    <mergeCell ref="R134:S134"/>
    <mergeCell ref="AP133:AQ133"/>
    <mergeCell ref="AP134:AQ134"/>
    <mergeCell ref="AR134:AS134"/>
    <mergeCell ref="AT134:AU134"/>
    <mergeCell ref="AV134:AX134"/>
    <mergeCell ref="AY134:BA134"/>
    <mergeCell ref="BB134:BC134"/>
    <mergeCell ref="AL133:AM133"/>
    <mergeCell ref="AN133:AO133"/>
    <mergeCell ref="AR133:AS133"/>
    <mergeCell ref="AT133:AU133"/>
    <mergeCell ref="AV133:AX133"/>
    <mergeCell ref="AY133:BA133"/>
    <mergeCell ref="BB133:BC133"/>
    <mergeCell ref="T136:U136"/>
    <mergeCell ref="V136:X136"/>
    <mergeCell ref="Y136:Z136"/>
    <mergeCell ref="AB136:AC136"/>
    <mergeCell ref="AD136:AE136"/>
    <mergeCell ref="AF136:AH136"/>
    <mergeCell ref="AI136:AK136"/>
    <mergeCell ref="C136:D136"/>
    <mergeCell ref="E136:F136"/>
    <mergeCell ref="G136:H136"/>
    <mergeCell ref="I136:M136"/>
    <mergeCell ref="N136:O136"/>
    <mergeCell ref="P136:Q136"/>
    <mergeCell ref="R136:S136"/>
    <mergeCell ref="AL134:AM134"/>
    <mergeCell ref="AN134:AO134"/>
    <mergeCell ref="T134:U134"/>
    <mergeCell ref="V134:X134"/>
    <mergeCell ref="Y134:Z134"/>
    <mergeCell ref="AB134:AC134"/>
    <mergeCell ref="AD134:AE134"/>
    <mergeCell ref="AF134:AH134"/>
    <mergeCell ref="AI134:AK134"/>
    <mergeCell ref="AL135:AM135"/>
    <mergeCell ref="AN135:AO135"/>
    <mergeCell ref="AP135:AQ135"/>
    <mergeCell ref="AR135:AS135"/>
    <mergeCell ref="AT135:AU135"/>
    <mergeCell ref="AV135:AX135"/>
    <mergeCell ref="AY135:BA135"/>
    <mergeCell ref="BB135:BC135"/>
    <mergeCell ref="T135:U135"/>
    <mergeCell ref="V135:X135"/>
    <mergeCell ref="Y135:Z135"/>
    <mergeCell ref="AB135:AC135"/>
    <mergeCell ref="AD135:AE135"/>
    <mergeCell ref="AF135:AH135"/>
    <mergeCell ref="AI135:AK135"/>
    <mergeCell ref="C135:D135"/>
    <mergeCell ref="E135:F135"/>
    <mergeCell ref="G135:H135"/>
    <mergeCell ref="I135:M135"/>
    <mergeCell ref="N135:O135"/>
    <mergeCell ref="P135:Q135"/>
    <mergeCell ref="R135:S135"/>
    <mergeCell ref="C137:D137"/>
    <mergeCell ref="E137:F137"/>
    <mergeCell ref="G137:H137"/>
    <mergeCell ref="I137:M137"/>
    <mergeCell ref="N137:O137"/>
    <mergeCell ref="P137:Q137"/>
    <mergeCell ref="R137:S137"/>
    <mergeCell ref="AP136:AQ136"/>
    <mergeCell ref="AP137:AQ137"/>
    <mergeCell ref="AR137:AS137"/>
    <mergeCell ref="AT137:AU137"/>
    <mergeCell ref="AV137:AX137"/>
    <mergeCell ref="AY137:BA137"/>
    <mergeCell ref="BB137:BC137"/>
    <mergeCell ref="AL136:AM136"/>
    <mergeCell ref="AN136:AO136"/>
    <mergeCell ref="AR136:AS136"/>
    <mergeCell ref="AT136:AU136"/>
    <mergeCell ref="AV136:AX136"/>
    <mergeCell ref="AY136:BA136"/>
    <mergeCell ref="BB136:BC136"/>
    <mergeCell ref="T139:U139"/>
    <mergeCell ref="V139:X139"/>
    <mergeCell ref="Y139:Z139"/>
    <mergeCell ref="AB139:AC139"/>
    <mergeCell ref="AD139:AE139"/>
    <mergeCell ref="AF139:AH139"/>
    <mergeCell ref="AI139:AK139"/>
    <mergeCell ref="C139:D139"/>
    <mergeCell ref="E139:F139"/>
    <mergeCell ref="G139:H139"/>
    <mergeCell ref="I139:M139"/>
    <mergeCell ref="N139:O139"/>
    <mergeCell ref="P139:Q139"/>
    <mergeCell ref="R139:S139"/>
    <mergeCell ref="AL137:AM137"/>
    <mergeCell ref="AN137:AO137"/>
    <mergeCell ref="T137:U137"/>
    <mergeCell ref="V137:X137"/>
    <mergeCell ref="Y137:Z137"/>
    <mergeCell ref="AB137:AC137"/>
    <mergeCell ref="AD137:AE137"/>
    <mergeCell ref="AF137:AH137"/>
    <mergeCell ref="AI137:AK137"/>
    <mergeCell ref="AL138:AM138"/>
    <mergeCell ref="AN138:AO138"/>
    <mergeCell ref="AP138:AQ138"/>
    <mergeCell ref="AR138:AS138"/>
    <mergeCell ref="AT138:AU138"/>
    <mergeCell ref="AV138:AX138"/>
    <mergeCell ref="AY138:BA138"/>
    <mergeCell ref="BB138:BC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C140:D140"/>
    <mergeCell ref="E140:F140"/>
    <mergeCell ref="G140:H140"/>
    <mergeCell ref="I140:M140"/>
    <mergeCell ref="N140:O140"/>
    <mergeCell ref="P140:Q140"/>
    <mergeCell ref="R140:S140"/>
    <mergeCell ref="AP139:AQ139"/>
    <mergeCell ref="AP140:AQ140"/>
    <mergeCell ref="AR140:AS140"/>
    <mergeCell ref="AT140:AU140"/>
    <mergeCell ref="AV140:AX140"/>
    <mergeCell ref="AY140:BA140"/>
    <mergeCell ref="BB140:BC140"/>
    <mergeCell ref="AL139:AM139"/>
    <mergeCell ref="AN139:AO139"/>
    <mergeCell ref="AR139:AS139"/>
    <mergeCell ref="AT139:AU139"/>
    <mergeCell ref="AV139:AX139"/>
    <mergeCell ref="AY139:BA139"/>
    <mergeCell ref="BB139:BC139"/>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L140:AM140"/>
    <mergeCell ref="AN140:AO140"/>
    <mergeCell ref="T140:U140"/>
    <mergeCell ref="V140:X140"/>
    <mergeCell ref="Y140:Z140"/>
    <mergeCell ref="AB140:AC140"/>
    <mergeCell ref="AD140:AE140"/>
    <mergeCell ref="AF140:AH140"/>
    <mergeCell ref="AI140:AK140"/>
    <mergeCell ref="AL141:AM141"/>
    <mergeCell ref="AN141:AO141"/>
    <mergeCell ref="AP141:AQ141"/>
    <mergeCell ref="AR141:AS141"/>
    <mergeCell ref="AT141:AU141"/>
    <mergeCell ref="AV141:AX141"/>
    <mergeCell ref="AY141:BA141"/>
    <mergeCell ref="BB141:BC141"/>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C143:D143"/>
    <mergeCell ref="E143:F143"/>
    <mergeCell ref="G143:H143"/>
    <mergeCell ref="I143:M143"/>
    <mergeCell ref="N143:O143"/>
    <mergeCell ref="P143:Q143"/>
    <mergeCell ref="R143:S143"/>
    <mergeCell ref="AP142:AQ142"/>
    <mergeCell ref="AP143:AQ143"/>
    <mergeCell ref="AR143:AS143"/>
    <mergeCell ref="AT143:AU143"/>
    <mergeCell ref="AV143:AX143"/>
    <mergeCell ref="AY143:BA143"/>
    <mergeCell ref="BB143:BC143"/>
    <mergeCell ref="AL142:AM142"/>
    <mergeCell ref="AN142:AO142"/>
    <mergeCell ref="AR142:AS142"/>
    <mergeCell ref="AT142:AU142"/>
    <mergeCell ref="AV142:AX142"/>
    <mergeCell ref="AY142:BA142"/>
    <mergeCell ref="BB142:BC142"/>
    <mergeCell ref="T145:U145"/>
    <mergeCell ref="V145:X145"/>
    <mergeCell ref="Y145:Z145"/>
    <mergeCell ref="AB145:AC145"/>
    <mergeCell ref="AD145:AE145"/>
    <mergeCell ref="AF145:AH145"/>
    <mergeCell ref="AI145:AK145"/>
    <mergeCell ref="C145:D145"/>
    <mergeCell ref="E145:F145"/>
    <mergeCell ref="G145:H145"/>
    <mergeCell ref="I145:M145"/>
    <mergeCell ref="N145:O145"/>
    <mergeCell ref="P145:Q145"/>
    <mergeCell ref="R145:S145"/>
    <mergeCell ref="AL143:AM143"/>
    <mergeCell ref="AN143:AO143"/>
    <mergeCell ref="T143:U143"/>
    <mergeCell ref="V143:X143"/>
    <mergeCell ref="Y143:Z143"/>
    <mergeCell ref="AB143:AC143"/>
    <mergeCell ref="AD143:AE143"/>
    <mergeCell ref="AF143:AH143"/>
    <mergeCell ref="AI143:AK143"/>
    <mergeCell ref="AL144:AM144"/>
    <mergeCell ref="AN144:AO144"/>
    <mergeCell ref="AP144:AQ144"/>
    <mergeCell ref="AR144:AS144"/>
    <mergeCell ref="AT144:AU144"/>
    <mergeCell ref="AV144:AX144"/>
    <mergeCell ref="AY144:BA144"/>
    <mergeCell ref="BB144:BC144"/>
    <mergeCell ref="T144:U144"/>
    <mergeCell ref="V144:X144"/>
    <mergeCell ref="Y144:Z144"/>
    <mergeCell ref="AB144:AC144"/>
    <mergeCell ref="AD144:AE144"/>
    <mergeCell ref="AF144:AH144"/>
    <mergeCell ref="AI144:AK144"/>
    <mergeCell ref="C144:D144"/>
    <mergeCell ref="E144:F144"/>
    <mergeCell ref="G144:H144"/>
    <mergeCell ref="I144:M144"/>
    <mergeCell ref="N144:O144"/>
    <mergeCell ref="P144:Q144"/>
    <mergeCell ref="R144:S144"/>
    <mergeCell ref="C146:D146"/>
    <mergeCell ref="E146:F146"/>
    <mergeCell ref="G146:H146"/>
    <mergeCell ref="I146:M146"/>
    <mergeCell ref="N146:O146"/>
    <mergeCell ref="P146:Q146"/>
    <mergeCell ref="R146:S146"/>
    <mergeCell ref="AP145:AQ145"/>
    <mergeCell ref="AP146:AQ146"/>
    <mergeCell ref="AR146:AS146"/>
    <mergeCell ref="AT146:AU146"/>
    <mergeCell ref="AV146:AX146"/>
    <mergeCell ref="AY146:BA146"/>
    <mergeCell ref="BB146:BC146"/>
    <mergeCell ref="AL145:AM145"/>
    <mergeCell ref="AN145:AO145"/>
    <mergeCell ref="AR145:AS145"/>
    <mergeCell ref="AT145:AU145"/>
    <mergeCell ref="AV145:AX145"/>
    <mergeCell ref="AY145:BA145"/>
    <mergeCell ref="BB145:BC145"/>
    <mergeCell ref="T148:U148"/>
    <mergeCell ref="V148:X148"/>
    <mergeCell ref="Y148:Z148"/>
    <mergeCell ref="AB148:AC148"/>
    <mergeCell ref="AD148:AE148"/>
    <mergeCell ref="AF148:AH148"/>
    <mergeCell ref="AI148:AK148"/>
    <mergeCell ref="C148:D148"/>
    <mergeCell ref="E148:F148"/>
    <mergeCell ref="G148:H148"/>
    <mergeCell ref="I148:M148"/>
    <mergeCell ref="N148:O148"/>
    <mergeCell ref="P148:Q148"/>
    <mergeCell ref="R148:S148"/>
    <mergeCell ref="AL146:AM146"/>
    <mergeCell ref="AN146:AO146"/>
    <mergeCell ref="T146:U146"/>
    <mergeCell ref="V146:X146"/>
    <mergeCell ref="Y146:Z146"/>
    <mergeCell ref="AB146:AC146"/>
    <mergeCell ref="AD146:AE146"/>
    <mergeCell ref="AF146:AH146"/>
    <mergeCell ref="AI146:AK146"/>
    <mergeCell ref="AL147:AM147"/>
    <mergeCell ref="AN147:AO147"/>
    <mergeCell ref="AP147:AQ147"/>
    <mergeCell ref="AR147:AS147"/>
    <mergeCell ref="AT147:AU147"/>
    <mergeCell ref="AV147:AX147"/>
    <mergeCell ref="AY147:BA147"/>
    <mergeCell ref="BB147:BC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C149:D149"/>
    <mergeCell ref="E149:F149"/>
    <mergeCell ref="G149:H149"/>
    <mergeCell ref="I149:M149"/>
    <mergeCell ref="N149:O149"/>
    <mergeCell ref="P149:Q149"/>
    <mergeCell ref="R149:S149"/>
    <mergeCell ref="AP148:AQ148"/>
    <mergeCell ref="AP149:AQ149"/>
    <mergeCell ref="AR149:AS149"/>
    <mergeCell ref="AT149:AU149"/>
    <mergeCell ref="AV149:AX149"/>
    <mergeCell ref="AY149:BA149"/>
    <mergeCell ref="BB149:BC149"/>
    <mergeCell ref="AL148:AM148"/>
    <mergeCell ref="AN148:AO148"/>
    <mergeCell ref="AR148:AS148"/>
    <mergeCell ref="AT148:AU148"/>
    <mergeCell ref="AV148:AX148"/>
    <mergeCell ref="AY148:BA148"/>
    <mergeCell ref="BB148:BC148"/>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L149:AM149"/>
    <mergeCell ref="AN149:AO149"/>
    <mergeCell ref="T149:U149"/>
    <mergeCell ref="V149:X149"/>
    <mergeCell ref="Y149:Z149"/>
    <mergeCell ref="AB149:AC149"/>
    <mergeCell ref="AD149:AE149"/>
    <mergeCell ref="AF149:AH149"/>
    <mergeCell ref="AI149:AK149"/>
    <mergeCell ref="AL150:AM150"/>
    <mergeCell ref="AN150:AO150"/>
    <mergeCell ref="AP150:AQ150"/>
    <mergeCell ref="AR150:AS150"/>
    <mergeCell ref="AT150:AU150"/>
    <mergeCell ref="AV150:AX150"/>
    <mergeCell ref="AY150:BA150"/>
    <mergeCell ref="BB150:BC150"/>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C152:D152"/>
    <mergeCell ref="E152:F152"/>
    <mergeCell ref="G152:H152"/>
    <mergeCell ref="I152:M152"/>
    <mergeCell ref="N152:O152"/>
    <mergeCell ref="P152:Q152"/>
    <mergeCell ref="R152:S152"/>
    <mergeCell ref="AP151:AQ151"/>
    <mergeCell ref="AP152:AQ152"/>
    <mergeCell ref="AR152:AS152"/>
    <mergeCell ref="AT152:AU152"/>
    <mergeCell ref="AV152:AX152"/>
    <mergeCell ref="AY152:BA152"/>
    <mergeCell ref="BB152:BC152"/>
    <mergeCell ref="AL151:AM151"/>
    <mergeCell ref="AN151:AO151"/>
    <mergeCell ref="AR151:AS151"/>
    <mergeCell ref="AT151:AU151"/>
    <mergeCell ref="AV151:AX151"/>
    <mergeCell ref="AY151:BA151"/>
    <mergeCell ref="BB151:BC151"/>
    <mergeCell ref="T154:U154"/>
    <mergeCell ref="V154:X154"/>
    <mergeCell ref="Y154:Z154"/>
    <mergeCell ref="AB154:AC154"/>
    <mergeCell ref="AD154:AE154"/>
    <mergeCell ref="AF154:AH154"/>
    <mergeCell ref="AI154:AK154"/>
    <mergeCell ref="C154:D154"/>
    <mergeCell ref="E154:F154"/>
    <mergeCell ref="G154:H154"/>
    <mergeCell ref="I154:M154"/>
    <mergeCell ref="N154:O154"/>
    <mergeCell ref="P154:Q154"/>
    <mergeCell ref="R154:S154"/>
    <mergeCell ref="AL152:AM152"/>
    <mergeCell ref="AN152:AO152"/>
    <mergeCell ref="T152:U152"/>
    <mergeCell ref="V152:X152"/>
    <mergeCell ref="Y152:Z152"/>
    <mergeCell ref="AB152:AC152"/>
    <mergeCell ref="AD152:AE152"/>
    <mergeCell ref="AF152:AH152"/>
    <mergeCell ref="AI152:AK152"/>
    <mergeCell ref="AL153:AM153"/>
    <mergeCell ref="AN153:AO153"/>
    <mergeCell ref="AP153:AQ153"/>
    <mergeCell ref="AR153:AS153"/>
    <mergeCell ref="AT153:AU153"/>
    <mergeCell ref="AV153:AX153"/>
    <mergeCell ref="AY153:BA153"/>
    <mergeCell ref="BB153:BC153"/>
    <mergeCell ref="T153:U153"/>
    <mergeCell ref="V153:X153"/>
    <mergeCell ref="Y153:Z153"/>
    <mergeCell ref="AB153:AC153"/>
    <mergeCell ref="AD153:AE153"/>
    <mergeCell ref="AF153:AH153"/>
    <mergeCell ref="AI153:AK153"/>
    <mergeCell ref="C153:D153"/>
    <mergeCell ref="E153:F153"/>
    <mergeCell ref="G153:H153"/>
    <mergeCell ref="I153:M153"/>
    <mergeCell ref="N153:O153"/>
    <mergeCell ref="P153:Q153"/>
    <mergeCell ref="R153:S153"/>
    <mergeCell ref="C155:D155"/>
    <mergeCell ref="E155:F155"/>
    <mergeCell ref="G155:H155"/>
    <mergeCell ref="I155:M155"/>
    <mergeCell ref="N155:O155"/>
    <mergeCell ref="P155:Q155"/>
    <mergeCell ref="R155:S155"/>
    <mergeCell ref="AP154:AQ154"/>
    <mergeCell ref="AP155:AQ155"/>
    <mergeCell ref="AR155:AS155"/>
    <mergeCell ref="AT155:AU155"/>
    <mergeCell ref="AV155:AX155"/>
    <mergeCell ref="AY155:BA155"/>
    <mergeCell ref="BB155:BC155"/>
    <mergeCell ref="AL154:AM154"/>
    <mergeCell ref="AN154:AO154"/>
    <mergeCell ref="AR154:AS154"/>
    <mergeCell ref="AT154:AU154"/>
    <mergeCell ref="AV154:AX154"/>
    <mergeCell ref="AY154:BA154"/>
    <mergeCell ref="BB154:BC154"/>
    <mergeCell ref="T157:U157"/>
    <mergeCell ref="V157:X157"/>
    <mergeCell ref="Y157:Z157"/>
    <mergeCell ref="AB157:AC157"/>
    <mergeCell ref="AD157:AE157"/>
    <mergeCell ref="AF157:AH157"/>
    <mergeCell ref="AI157:AK157"/>
    <mergeCell ref="C157:D157"/>
    <mergeCell ref="E157:F157"/>
    <mergeCell ref="G157:H157"/>
    <mergeCell ref="I157:M157"/>
    <mergeCell ref="N157:O157"/>
    <mergeCell ref="P157:Q157"/>
    <mergeCell ref="R157:S157"/>
    <mergeCell ref="AL155:AM155"/>
    <mergeCell ref="AN155:AO155"/>
    <mergeCell ref="T155:U155"/>
    <mergeCell ref="V155:X155"/>
    <mergeCell ref="Y155:Z155"/>
    <mergeCell ref="AB155:AC155"/>
    <mergeCell ref="AD155:AE155"/>
    <mergeCell ref="AF155:AH155"/>
    <mergeCell ref="AI155:AK155"/>
    <mergeCell ref="AL156:AM156"/>
    <mergeCell ref="AN156:AO156"/>
    <mergeCell ref="AP156:AQ156"/>
    <mergeCell ref="AR156:AS156"/>
    <mergeCell ref="AT156:AU156"/>
    <mergeCell ref="AV156:AX156"/>
    <mergeCell ref="AY156:BA156"/>
    <mergeCell ref="BB156:BC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C158:D158"/>
    <mergeCell ref="E158:F158"/>
    <mergeCell ref="G158:H158"/>
    <mergeCell ref="I158:M158"/>
    <mergeCell ref="N158:O158"/>
    <mergeCell ref="P158:Q158"/>
    <mergeCell ref="R158:S158"/>
    <mergeCell ref="AP157:AQ157"/>
    <mergeCell ref="AP158:AQ158"/>
    <mergeCell ref="AR158:AS158"/>
    <mergeCell ref="AT158:AU158"/>
    <mergeCell ref="AV158:AX158"/>
    <mergeCell ref="AY158:BA158"/>
    <mergeCell ref="BB158:BC158"/>
    <mergeCell ref="AL157:AM157"/>
    <mergeCell ref="AN157:AO157"/>
    <mergeCell ref="AR157:AS157"/>
    <mergeCell ref="AT157:AU157"/>
    <mergeCell ref="AV157:AX157"/>
    <mergeCell ref="AY157:BA157"/>
    <mergeCell ref="BB157:BC157"/>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L158:AM158"/>
    <mergeCell ref="AN158:AO158"/>
    <mergeCell ref="T158:U158"/>
    <mergeCell ref="V158:X158"/>
    <mergeCell ref="Y158:Z158"/>
    <mergeCell ref="AB158:AC158"/>
    <mergeCell ref="AD158:AE158"/>
    <mergeCell ref="AF158:AH158"/>
    <mergeCell ref="AI158:AK158"/>
    <mergeCell ref="AL159:AM159"/>
    <mergeCell ref="AN159:AO159"/>
    <mergeCell ref="AP159:AQ159"/>
    <mergeCell ref="AR159:AS159"/>
    <mergeCell ref="AT159:AU159"/>
    <mergeCell ref="AV159:AX159"/>
    <mergeCell ref="AY159:BA159"/>
    <mergeCell ref="BB159:BC159"/>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C161:D161"/>
    <mergeCell ref="E161:F161"/>
    <mergeCell ref="G161:H161"/>
    <mergeCell ref="I161:M161"/>
    <mergeCell ref="N161:O161"/>
    <mergeCell ref="P161:Q161"/>
    <mergeCell ref="R161:S161"/>
    <mergeCell ref="AP160:AQ160"/>
    <mergeCell ref="AP161:AQ161"/>
    <mergeCell ref="AR161:AS161"/>
    <mergeCell ref="AT161:AU161"/>
    <mergeCell ref="AV161:AX161"/>
    <mergeCell ref="AY161:BA161"/>
    <mergeCell ref="BB161:BC161"/>
    <mergeCell ref="AL160:AM160"/>
    <mergeCell ref="AN160:AO160"/>
    <mergeCell ref="AR160:AS160"/>
    <mergeCell ref="AT160:AU160"/>
    <mergeCell ref="AV160:AX160"/>
    <mergeCell ref="AY160:BA160"/>
    <mergeCell ref="BB160:BC160"/>
    <mergeCell ref="T163:U163"/>
    <mergeCell ref="V163:X163"/>
    <mergeCell ref="Y163:Z163"/>
    <mergeCell ref="AB163:AC163"/>
    <mergeCell ref="AD163:AE163"/>
    <mergeCell ref="AF163:AH163"/>
    <mergeCell ref="AI163:AK163"/>
    <mergeCell ref="C163:D163"/>
    <mergeCell ref="E163:F163"/>
    <mergeCell ref="G163:H163"/>
    <mergeCell ref="I163:M163"/>
    <mergeCell ref="N163:O163"/>
    <mergeCell ref="P163:Q163"/>
    <mergeCell ref="R163:S163"/>
    <mergeCell ref="AL161:AM161"/>
    <mergeCell ref="AN161:AO161"/>
    <mergeCell ref="T161:U161"/>
    <mergeCell ref="V161:X161"/>
    <mergeCell ref="Y161:Z161"/>
    <mergeCell ref="AB161:AC161"/>
    <mergeCell ref="AD161:AE161"/>
    <mergeCell ref="AF161:AH161"/>
    <mergeCell ref="AI161:AK161"/>
    <mergeCell ref="AL162:AM162"/>
    <mergeCell ref="AN162:AO162"/>
    <mergeCell ref="AP162:AQ162"/>
    <mergeCell ref="AR162:AS162"/>
    <mergeCell ref="AT162:AU162"/>
    <mergeCell ref="AV162:AX162"/>
    <mergeCell ref="AY162:BA162"/>
    <mergeCell ref="BB162:BC162"/>
    <mergeCell ref="T162:U162"/>
    <mergeCell ref="V162:X162"/>
    <mergeCell ref="Y162:Z162"/>
    <mergeCell ref="AB162:AC162"/>
    <mergeCell ref="AD162:AE162"/>
    <mergeCell ref="AF162:AH162"/>
    <mergeCell ref="AI162:AK162"/>
    <mergeCell ref="C162:D162"/>
    <mergeCell ref="E162:F162"/>
    <mergeCell ref="G162:H162"/>
    <mergeCell ref="I162:M162"/>
    <mergeCell ref="N162:O162"/>
    <mergeCell ref="P162:Q162"/>
    <mergeCell ref="R162:S162"/>
    <mergeCell ref="C164:D164"/>
    <mergeCell ref="E164:F164"/>
    <mergeCell ref="G164:H164"/>
    <mergeCell ref="I164:M164"/>
    <mergeCell ref="N164:O164"/>
    <mergeCell ref="P164:Q164"/>
    <mergeCell ref="R164:S164"/>
    <mergeCell ref="AP163:AQ163"/>
    <mergeCell ref="AP164:AQ164"/>
    <mergeCell ref="AR164:AS164"/>
    <mergeCell ref="AT164:AU164"/>
    <mergeCell ref="AV164:AX164"/>
    <mergeCell ref="AY164:BA164"/>
    <mergeCell ref="BB164:BC164"/>
    <mergeCell ref="AL163:AM163"/>
    <mergeCell ref="AN163:AO163"/>
    <mergeCell ref="AR163:AS163"/>
    <mergeCell ref="AT163:AU163"/>
    <mergeCell ref="AV163:AX163"/>
    <mergeCell ref="AY163:BA163"/>
    <mergeCell ref="BB163:BC163"/>
    <mergeCell ref="T166:U166"/>
    <mergeCell ref="V166:X166"/>
    <mergeCell ref="Y166:Z166"/>
    <mergeCell ref="AB166:AC166"/>
    <mergeCell ref="AD166:AE166"/>
    <mergeCell ref="AF166:AH166"/>
    <mergeCell ref="AI166:AK166"/>
    <mergeCell ref="C166:D166"/>
    <mergeCell ref="E166:F166"/>
    <mergeCell ref="G166:H166"/>
    <mergeCell ref="I166:M166"/>
    <mergeCell ref="N166:O166"/>
    <mergeCell ref="P166:Q166"/>
    <mergeCell ref="R166:S166"/>
    <mergeCell ref="AL164:AM164"/>
    <mergeCell ref="AN164:AO164"/>
    <mergeCell ref="T164:U164"/>
    <mergeCell ref="V164:X164"/>
    <mergeCell ref="Y164:Z164"/>
    <mergeCell ref="AB164:AC164"/>
    <mergeCell ref="AD164:AE164"/>
    <mergeCell ref="AF164:AH164"/>
    <mergeCell ref="AI164:AK164"/>
    <mergeCell ref="AL165:AM165"/>
    <mergeCell ref="AN165:AO165"/>
    <mergeCell ref="AP165:AQ165"/>
    <mergeCell ref="AR165:AS165"/>
    <mergeCell ref="AT165:AU165"/>
    <mergeCell ref="AV165:AX165"/>
    <mergeCell ref="AY165:BA165"/>
    <mergeCell ref="BB165:BC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C167:D167"/>
    <mergeCell ref="E167:F167"/>
    <mergeCell ref="G167:H167"/>
    <mergeCell ref="I167:M167"/>
    <mergeCell ref="N167:O167"/>
    <mergeCell ref="P167:Q167"/>
    <mergeCell ref="R167:S167"/>
    <mergeCell ref="AP166:AQ166"/>
    <mergeCell ref="AP167:AQ167"/>
    <mergeCell ref="AR167:AS167"/>
    <mergeCell ref="AT167:AU167"/>
    <mergeCell ref="AV167:AX167"/>
    <mergeCell ref="AY167:BA167"/>
    <mergeCell ref="BB167:BC167"/>
    <mergeCell ref="AL166:AM166"/>
    <mergeCell ref="AN166:AO166"/>
    <mergeCell ref="AR166:AS166"/>
    <mergeCell ref="AT166:AU166"/>
    <mergeCell ref="AV166:AX166"/>
    <mergeCell ref="AY166:BA166"/>
    <mergeCell ref="BB166:BC166"/>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L167:AM167"/>
    <mergeCell ref="AN167:AO167"/>
    <mergeCell ref="T167:U167"/>
    <mergeCell ref="V167:X167"/>
    <mergeCell ref="Y167:Z167"/>
    <mergeCell ref="AB167:AC167"/>
    <mergeCell ref="AD167:AE167"/>
    <mergeCell ref="AF167:AH167"/>
    <mergeCell ref="AI167:AK167"/>
    <mergeCell ref="AL168:AM168"/>
    <mergeCell ref="AN168:AO168"/>
    <mergeCell ref="AP168:AQ168"/>
    <mergeCell ref="AR168:AS168"/>
    <mergeCell ref="AT168:AU168"/>
    <mergeCell ref="AV168:AX168"/>
    <mergeCell ref="AY168:BA168"/>
    <mergeCell ref="BB168:BC168"/>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C170:D170"/>
    <mergeCell ref="E170:F170"/>
    <mergeCell ref="G170:H170"/>
    <mergeCell ref="I170:M170"/>
    <mergeCell ref="N170:O170"/>
    <mergeCell ref="P170:Q170"/>
    <mergeCell ref="R170:S170"/>
    <mergeCell ref="AP169:AQ169"/>
    <mergeCell ref="AP170:AQ170"/>
    <mergeCell ref="AR170:AS170"/>
    <mergeCell ref="AT170:AU170"/>
    <mergeCell ref="AV170:AX170"/>
    <mergeCell ref="AY170:BA170"/>
    <mergeCell ref="BB170:BC170"/>
    <mergeCell ref="AL169:AM169"/>
    <mergeCell ref="AN169:AO169"/>
    <mergeCell ref="AR169:AS169"/>
    <mergeCell ref="AT169:AU169"/>
    <mergeCell ref="AV169:AX169"/>
    <mergeCell ref="AY169:BA169"/>
    <mergeCell ref="BB169:BC169"/>
    <mergeCell ref="T172:U172"/>
    <mergeCell ref="V172:X172"/>
    <mergeCell ref="Y172:Z172"/>
    <mergeCell ref="AB172:AC172"/>
    <mergeCell ref="AD172:AE172"/>
    <mergeCell ref="AF172:AH172"/>
    <mergeCell ref="AI172:AK172"/>
    <mergeCell ref="C172:D172"/>
    <mergeCell ref="E172:F172"/>
    <mergeCell ref="G172:H172"/>
    <mergeCell ref="I172:M172"/>
    <mergeCell ref="N172:O172"/>
    <mergeCell ref="P172:Q172"/>
    <mergeCell ref="R172:S172"/>
    <mergeCell ref="AL170:AM170"/>
    <mergeCell ref="AN170:AO170"/>
    <mergeCell ref="T170:U170"/>
    <mergeCell ref="V170:X170"/>
    <mergeCell ref="Y170:Z170"/>
    <mergeCell ref="AB170:AC170"/>
    <mergeCell ref="AD170:AE170"/>
    <mergeCell ref="AF170:AH170"/>
    <mergeCell ref="AI170:AK170"/>
    <mergeCell ref="AL171:AM171"/>
    <mergeCell ref="AN171:AO171"/>
    <mergeCell ref="AP171:AQ171"/>
    <mergeCell ref="AR171:AS171"/>
    <mergeCell ref="AT171:AU171"/>
    <mergeCell ref="AV171:AX171"/>
    <mergeCell ref="AY171:BA171"/>
    <mergeCell ref="BB171:BC171"/>
    <mergeCell ref="T171:U171"/>
    <mergeCell ref="V171:X171"/>
    <mergeCell ref="Y171:Z171"/>
    <mergeCell ref="AB171:AC171"/>
    <mergeCell ref="AD171:AE171"/>
    <mergeCell ref="AF171:AH171"/>
    <mergeCell ref="AI171:AK171"/>
    <mergeCell ref="C171:D171"/>
    <mergeCell ref="E171:F171"/>
    <mergeCell ref="G171:H171"/>
    <mergeCell ref="I171:M171"/>
    <mergeCell ref="N171:O171"/>
    <mergeCell ref="P171:Q171"/>
    <mergeCell ref="R171:S171"/>
    <mergeCell ref="C173:D173"/>
    <mergeCell ref="E173:F173"/>
    <mergeCell ref="G173:H173"/>
    <mergeCell ref="I173:M173"/>
    <mergeCell ref="N173:O173"/>
    <mergeCell ref="P173:Q173"/>
    <mergeCell ref="R173:S173"/>
    <mergeCell ref="AP172:AQ172"/>
    <mergeCell ref="AP173:AQ173"/>
    <mergeCell ref="AR173:AS173"/>
    <mergeCell ref="AT173:AU173"/>
    <mergeCell ref="AV173:AX173"/>
    <mergeCell ref="AY173:BA173"/>
    <mergeCell ref="BB173:BC173"/>
    <mergeCell ref="AL172:AM172"/>
    <mergeCell ref="AN172:AO172"/>
    <mergeCell ref="AR172:AS172"/>
    <mergeCell ref="AT172:AU172"/>
    <mergeCell ref="AV172:AX172"/>
    <mergeCell ref="AY172:BA172"/>
    <mergeCell ref="BB172:BC172"/>
    <mergeCell ref="T175:U175"/>
    <mergeCell ref="V175:X175"/>
    <mergeCell ref="Y175:Z175"/>
    <mergeCell ref="AB175:AC175"/>
    <mergeCell ref="AD175:AE175"/>
    <mergeCell ref="AF175:AH175"/>
    <mergeCell ref="AI175:AK175"/>
    <mergeCell ref="C175:D175"/>
    <mergeCell ref="E175:F175"/>
    <mergeCell ref="G175:H175"/>
    <mergeCell ref="I175:M175"/>
    <mergeCell ref="N175:O175"/>
    <mergeCell ref="P175:Q175"/>
    <mergeCell ref="R175:S175"/>
    <mergeCell ref="AL173:AM173"/>
    <mergeCell ref="AN173:AO173"/>
    <mergeCell ref="T173:U173"/>
    <mergeCell ref="V173:X173"/>
    <mergeCell ref="Y173:Z173"/>
    <mergeCell ref="AB173:AC173"/>
    <mergeCell ref="AD173:AE173"/>
    <mergeCell ref="AF173:AH173"/>
    <mergeCell ref="AI173:AK173"/>
    <mergeCell ref="AL174:AM174"/>
    <mergeCell ref="AN174:AO174"/>
    <mergeCell ref="AP174:AQ174"/>
    <mergeCell ref="AR174:AS174"/>
    <mergeCell ref="AT174:AU174"/>
    <mergeCell ref="AV174:AX174"/>
    <mergeCell ref="AY174:BA174"/>
    <mergeCell ref="BB174:BC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C176:D176"/>
    <mergeCell ref="E176:F176"/>
    <mergeCell ref="G176:H176"/>
    <mergeCell ref="I176:M176"/>
    <mergeCell ref="N176:O176"/>
    <mergeCell ref="P176:Q176"/>
    <mergeCell ref="R176:S176"/>
    <mergeCell ref="AP175:AQ175"/>
    <mergeCell ref="AP176:AQ176"/>
    <mergeCell ref="AR176:AS176"/>
    <mergeCell ref="AT176:AU176"/>
    <mergeCell ref="AV176:AX176"/>
    <mergeCell ref="AY176:BA176"/>
    <mergeCell ref="BB176:BC176"/>
    <mergeCell ref="AL175:AM175"/>
    <mergeCell ref="AN175:AO175"/>
    <mergeCell ref="AR175:AS175"/>
    <mergeCell ref="AT175:AU175"/>
    <mergeCell ref="AV175:AX175"/>
    <mergeCell ref="AY175:BA175"/>
    <mergeCell ref="BB175:BC175"/>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L176:AM176"/>
    <mergeCell ref="AN176:AO176"/>
    <mergeCell ref="T176:U176"/>
    <mergeCell ref="V176:X176"/>
    <mergeCell ref="Y176:Z176"/>
    <mergeCell ref="AB176:AC176"/>
    <mergeCell ref="AD176:AE176"/>
    <mergeCell ref="AF176:AH176"/>
    <mergeCell ref="AI176:AK176"/>
    <mergeCell ref="AL177:AM177"/>
    <mergeCell ref="AN177:AO177"/>
    <mergeCell ref="AP177:AQ177"/>
    <mergeCell ref="AR177:AS177"/>
    <mergeCell ref="AT177:AU177"/>
    <mergeCell ref="AV177:AX177"/>
    <mergeCell ref="AY177:BA177"/>
    <mergeCell ref="BB177:BC177"/>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C179:D179"/>
    <mergeCell ref="E179:F179"/>
    <mergeCell ref="G179:H179"/>
    <mergeCell ref="I179:M179"/>
    <mergeCell ref="N179:O179"/>
    <mergeCell ref="P179:Q179"/>
    <mergeCell ref="R179:S179"/>
    <mergeCell ref="AP178:AQ178"/>
    <mergeCell ref="AP179:AQ179"/>
    <mergeCell ref="AR179:AS179"/>
    <mergeCell ref="AT179:AU179"/>
    <mergeCell ref="AV179:AX179"/>
    <mergeCell ref="AY179:BA179"/>
    <mergeCell ref="BB179:BC179"/>
    <mergeCell ref="AL178:AM178"/>
    <mergeCell ref="AN178:AO178"/>
    <mergeCell ref="AR178:AS178"/>
    <mergeCell ref="AT178:AU178"/>
    <mergeCell ref="AV178:AX178"/>
    <mergeCell ref="AY178:BA178"/>
    <mergeCell ref="BB178:BC178"/>
    <mergeCell ref="T181:U181"/>
    <mergeCell ref="V181:X181"/>
    <mergeCell ref="Y181:Z181"/>
    <mergeCell ref="AB181:AC181"/>
    <mergeCell ref="AD181:AE181"/>
    <mergeCell ref="AF181:AH181"/>
    <mergeCell ref="AI181:AK181"/>
    <mergeCell ref="C181:D181"/>
    <mergeCell ref="E181:F181"/>
    <mergeCell ref="G181:H181"/>
    <mergeCell ref="I181:M181"/>
    <mergeCell ref="N181:O181"/>
    <mergeCell ref="P181:Q181"/>
    <mergeCell ref="R181:S181"/>
    <mergeCell ref="AL179:AM179"/>
    <mergeCell ref="AN179:AO179"/>
    <mergeCell ref="T179:U179"/>
    <mergeCell ref="V179:X179"/>
    <mergeCell ref="Y179:Z179"/>
    <mergeCell ref="AB179:AC179"/>
    <mergeCell ref="AD179:AE179"/>
    <mergeCell ref="AF179:AH179"/>
    <mergeCell ref="AI179:AK179"/>
    <mergeCell ref="AL180:AM180"/>
    <mergeCell ref="AN180:AO180"/>
    <mergeCell ref="AP180:AQ180"/>
    <mergeCell ref="AR180:AS180"/>
    <mergeCell ref="AT180:AU180"/>
    <mergeCell ref="AV180:AX180"/>
    <mergeCell ref="AY180:BA180"/>
    <mergeCell ref="BB180:BC180"/>
    <mergeCell ref="T180:U180"/>
    <mergeCell ref="V180:X180"/>
    <mergeCell ref="Y180:Z180"/>
    <mergeCell ref="AB180:AC180"/>
    <mergeCell ref="AD180:AE180"/>
    <mergeCell ref="AF180:AH180"/>
    <mergeCell ref="AI180:AK180"/>
    <mergeCell ref="C180:D180"/>
    <mergeCell ref="E180:F180"/>
    <mergeCell ref="G180:H180"/>
    <mergeCell ref="I180:M180"/>
    <mergeCell ref="N180:O180"/>
    <mergeCell ref="P180:Q180"/>
    <mergeCell ref="R180:S180"/>
    <mergeCell ref="C182:D182"/>
    <mergeCell ref="E182:F182"/>
    <mergeCell ref="G182:H182"/>
    <mergeCell ref="I182:M182"/>
    <mergeCell ref="N182:O182"/>
    <mergeCell ref="P182:Q182"/>
    <mergeCell ref="R182:S182"/>
    <mergeCell ref="AP181:AQ181"/>
    <mergeCell ref="AP182:AQ182"/>
    <mergeCell ref="AR182:AS182"/>
    <mergeCell ref="AT182:AU182"/>
    <mergeCell ref="AV182:AX182"/>
    <mergeCell ref="AY182:BA182"/>
    <mergeCell ref="BB182:BC182"/>
    <mergeCell ref="AL181:AM181"/>
    <mergeCell ref="AN181:AO181"/>
    <mergeCell ref="AR181:AS181"/>
    <mergeCell ref="AT181:AU181"/>
    <mergeCell ref="AV181:AX181"/>
    <mergeCell ref="AY181:BA181"/>
    <mergeCell ref="BB181:BC181"/>
    <mergeCell ref="T184:U184"/>
    <mergeCell ref="V184:X184"/>
    <mergeCell ref="Y184:Z184"/>
    <mergeCell ref="AB184:AC184"/>
    <mergeCell ref="AD184:AE184"/>
    <mergeCell ref="AF184:AH184"/>
    <mergeCell ref="AI184:AK184"/>
    <mergeCell ref="C184:D184"/>
    <mergeCell ref="E184:F184"/>
    <mergeCell ref="G184:H184"/>
    <mergeCell ref="I184:M184"/>
    <mergeCell ref="N184:O184"/>
    <mergeCell ref="P184:Q184"/>
    <mergeCell ref="R184:S184"/>
    <mergeCell ref="AL182:AM182"/>
    <mergeCell ref="AN182:AO182"/>
    <mergeCell ref="T182:U182"/>
    <mergeCell ref="V182:X182"/>
    <mergeCell ref="Y182:Z182"/>
    <mergeCell ref="AB182:AC182"/>
    <mergeCell ref="AD182:AE182"/>
    <mergeCell ref="AF182:AH182"/>
    <mergeCell ref="AI182:AK182"/>
    <mergeCell ref="AL183:AM183"/>
    <mergeCell ref="AN183:AO183"/>
    <mergeCell ref="AP183:AQ183"/>
    <mergeCell ref="AR183:AS183"/>
    <mergeCell ref="AT183:AU183"/>
    <mergeCell ref="AV183:AX183"/>
    <mergeCell ref="AY183:BA183"/>
    <mergeCell ref="BB183:BC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C185:D185"/>
    <mergeCell ref="E185:F185"/>
    <mergeCell ref="G185:H185"/>
    <mergeCell ref="I185:M185"/>
    <mergeCell ref="N185:O185"/>
    <mergeCell ref="P185:Q185"/>
    <mergeCell ref="R185:S185"/>
    <mergeCell ref="AP184:AQ184"/>
    <mergeCell ref="AP185:AQ185"/>
    <mergeCell ref="AR185:AS185"/>
    <mergeCell ref="AT185:AU185"/>
    <mergeCell ref="AV185:AX185"/>
    <mergeCell ref="AY185:BA185"/>
    <mergeCell ref="BB185:BC185"/>
    <mergeCell ref="AL184:AM184"/>
    <mergeCell ref="AN184:AO184"/>
    <mergeCell ref="AR184:AS184"/>
    <mergeCell ref="AT184:AU184"/>
    <mergeCell ref="AV184:AX184"/>
    <mergeCell ref="AY184:BA184"/>
    <mergeCell ref="BB184:BC184"/>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L185:AM185"/>
    <mergeCell ref="AN185:AO185"/>
    <mergeCell ref="T185:U185"/>
    <mergeCell ref="V185:X185"/>
    <mergeCell ref="Y185:Z185"/>
    <mergeCell ref="AB185:AC185"/>
    <mergeCell ref="AD185:AE185"/>
    <mergeCell ref="AF185:AH185"/>
    <mergeCell ref="AI185:AK185"/>
    <mergeCell ref="AL186:AM186"/>
    <mergeCell ref="AN186:AO186"/>
    <mergeCell ref="AP186:AQ186"/>
    <mergeCell ref="AR186:AS186"/>
    <mergeCell ref="AT186:AU186"/>
    <mergeCell ref="AV186:AX186"/>
    <mergeCell ref="AY186:BA186"/>
    <mergeCell ref="BB186:BC186"/>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C188:D188"/>
    <mergeCell ref="E188:F188"/>
    <mergeCell ref="G188:H188"/>
    <mergeCell ref="I188:M188"/>
    <mergeCell ref="N188:O188"/>
    <mergeCell ref="P188:Q188"/>
    <mergeCell ref="R188:S188"/>
    <mergeCell ref="AP187:AQ187"/>
    <mergeCell ref="AP188:AQ188"/>
    <mergeCell ref="AR188:AS188"/>
    <mergeCell ref="AT188:AU188"/>
    <mergeCell ref="AV188:AX188"/>
    <mergeCell ref="AY188:BA188"/>
    <mergeCell ref="BB188:BC188"/>
    <mergeCell ref="AL187:AM187"/>
    <mergeCell ref="AN187:AO187"/>
    <mergeCell ref="AR187:AS187"/>
    <mergeCell ref="AT187:AU187"/>
    <mergeCell ref="AV187:AX187"/>
    <mergeCell ref="AY187:BA187"/>
    <mergeCell ref="BB187:BC187"/>
    <mergeCell ref="T190:U190"/>
    <mergeCell ref="V190:X190"/>
    <mergeCell ref="Y190:Z190"/>
    <mergeCell ref="AB190:AC190"/>
    <mergeCell ref="AD190:AE190"/>
    <mergeCell ref="AF190:AH190"/>
    <mergeCell ref="AI190:AK190"/>
    <mergeCell ref="C190:D190"/>
    <mergeCell ref="E190:F190"/>
    <mergeCell ref="G190:H190"/>
    <mergeCell ref="I190:M190"/>
    <mergeCell ref="N190:O190"/>
    <mergeCell ref="P190:Q190"/>
    <mergeCell ref="R190:S190"/>
    <mergeCell ref="AL188:AM188"/>
    <mergeCell ref="AN188:AO188"/>
    <mergeCell ref="T188:U188"/>
    <mergeCell ref="V188:X188"/>
    <mergeCell ref="Y188:Z188"/>
    <mergeCell ref="AB188:AC188"/>
    <mergeCell ref="AD188:AE188"/>
    <mergeCell ref="AF188:AH188"/>
    <mergeCell ref="AI188:AK188"/>
    <mergeCell ref="AL189:AM189"/>
    <mergeCell ref="AN189:AO189"/>
    <mergeCell ref="AP189:AQ189"/>
    <mergeCell ref="AR189:AS189"/>
    <mergeCell ref="AT189:AU189"/>
    <mergeCell ref="AV189:AX189"/>
    <mergeCell ref="AY189:BA189"/>
    <mergeCell ref="BB189:BC189"/>
    <mergeCell ref="T189:U189"/>
    <mergeCell ref="V189:X189"/>
    <mergeCell ref="Y189:Z189"/>
    <mergeCell ref="AB189:AC189"/>
    <mergeCell ref="AD189:AE189"/>
    <mergeCell ref="AF189:AH189"/>
    <mergeCell ref="AI189:AK189"/>
    <mergeCell ref="C189:D189"/>
    <mergeCell ref="E189:F189"/>
    <mergeCell ref="G189:H189"/>
    <mergeCell ref="I189:M189"/>
    <mergeCell ref="N189:O189"/>
    <mergeCell ref="P189:Q189"/>
    <mergeCell ref="R189:S189"/>
    <mergeCell ref="C191:D191"/>
    <mergeCell ref="E191:F191"/>
    <mergeCell ref="G191:H191"/>
    <mergeCell ref="I191:M191"/>
    <mergeCell ref="N191:O191"/>
    <mergeCell ref="P191:Q191"/>
    <mergeCell ref="R191:S191"/>
    <mergeCell ref="AP190:AQ190"/>
    <mergeCell ref="AP191:AQ191"/>
    <mergeCell ref="AR191:AS191"/>
    <mergeCell ref="AT191:AU191"/>
    <mergeCell ref="AV191:AX191"/>
    <mergeCell ref="AY191:BA191"/>
    <mergeCell ref="BB191:BC191"/>
    <mergeCell ref="AL190:AM190"/>
    <mergeCell ref="AN190:AO190"/>
    <mergeCell ref="AR190:AS190"/>
    <mergeCell ref="AT190:AU190"/>
    <mergeCell ref="AV190:AX190"/>
    <mergeCell ref="AY190:BA190"/>
    <mergeCell ref="BB190:BC190"/>
    <mergeCell ref="T193:U193"/>
    <mergeCell ref="V193:X193"/>
    <mergeCell ref="Y193:Z193"/>
    <mergeCell ref="AB193:AC193"/>
    <mergeCell ref="AD193:AE193"/>
    <mergeCell ref="AF193:AH193"/>
    <mergeCell ref="AI193:AK193"/>
    <mergeCell ref="C193:D193"/>
    <mergeCell ref="E193:F193"/>
    <mergeCell ref="G193:H193"/>
    <mergeCell ref="I193:M193"/>
    <mergeCell ref="N193:O193"/>
    <mergeCell ref="P193:Q193"/>
    <mergeCell ref="R193:S193"/>
    <mergeCell ref="AL191:AM191"/>
    <mergeCell ref="AN191:AO191"/>
    <mergeCell ref="T191:U191"/>
    <mergeCell ref="V191:X191"/>
    <mergeCell ref="Y191:Z191"/>
    <mergeCell ref="AB191:AC191"/>
    <mergeCell ref="AD191:AE191"/>
    <mergeCell ref="AF191:AH191"/>
    <mergeCell ref="AI191:AK191"/>
    <mergeCell ref="AL192:AM192"/>
    <mergeCell ref="AN192:AO192"/>
    <mergeCell ref="AP192:AQ192"/>
    <mergeCell ref="AR192:AS192"/>
    <mergeCell ref="AT192:AU192"/>
    <mergeCell ref="AV192:AX192"/>
    <mergeCell ref="AY192:BA192"/>
    <mergeCell ref="BB192:BC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C194:D194"/>
    <mergeCell ref="E194:F194"/>
    <mergeCell ref="G194:H194"/>
    <mergeCell ref="I194:M194"/>
    <mergeCell ref="N194:O194"/>
    <mergeCell ref="P194:Q194"/>
    <mergeCell ref="R194:S194"/>
    <mergeCell ref="AP193:AQ193"/>
    <mergeCell ref="AP194:AQ194"/>
    <mergeCell ref="AR194:AS194"/>
    <mergeCell ref="AT194:AU194"/>
    <mergeCell ref="AV194:AX194"/>
    <mergeCell ref="AY194:BA194"/>
    <mergeCell ref="BB194:BC194"/>
    <mergeCell ref="AL193:AM193"/>
    <mergeCell ref="AN193:AO193"/>
    <mergeCell ref="AR193:AS193"/>
    <mergeCell ref="AT193:AU193"/>
    <mergeCell ref="AV193:AX193"/>
    <mergeCell ref="AY193:BA193"/>
    <mergeCell ref="BB193:BC193"/>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L194:AM194"/>
    <mergeCell ref="AN194:AO194"/>
    <mergeCell ref="T194:U194"/>
    <mergeCell ref="V194:X194"/>
    <mergeCell ref="Y194:Z194"/>
    <mergeCell ref="AB194:AC194"/>
    <mergeCell ref="AD194:AE194"/>
    <mergeCell ref="AF194:AH194"/>
    <mergeCell ref="AI194:AK194"/>
    <mergeCell ref="AL195:AM195"/>
    <mergeCell ref="AN195:AO195"/>
    <mergeCell ref="AP195:AQ195"/>
    <mergeCell ref="AR195:AS195"/>
    <mergeCell ref="AT195:AU195"/>
    <mergeCell ref="AV195:AX195"/>
    <mergeCell ref="AY195:BA195"/>
    <mergeCell ref="BB195:BC195"/>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C197:D197"/>
    <mergeCell ref="E197:F197"/>
    <mergeCell ref="G197:H197"/>
    <mergeCell ref="I197:M197"/>
    <mergeCell ref="N197:O197"/>
    <mergeCell ref="P197:Q197"/>
    <mergeCell ref="R197:S197"/>
    <mergeCell ref="AP196:AQ196"/>
    <mergeCell ref="AP197:AQ197"/>
    <mergeCell ref="AR197:AS197"/>
    <mergeCell ref="AT197:AU197"/>
    <mergeCell ref="AV197:AX197"/>
    <mergeCell ref="AY197:BA197"/>
    <mergeCell ref="BB197:BC197"/>
    <mergeCell ref="AL196:AM196"/>
    <mergeCell ref="AN196:AO196"/>
    <mergeCell ref="AR196:AS196"/>
    <mergeCell ref="AT196:AU196"/>
    <mergeCell ref="AV196:AX196"/>
    <mergeCell ref="AY196:BA196"/>
    <mergeCell ref="BB196:BC196"/>
    <mergeCell ref="T199:U199"/>
    <mergeCell ref="V199:X199"/>
    <mergeCell ref="Y199:Z199"/>
    <mergeCell ref="AB199:AC199"/>
    <mergeCell ref="AD199:AE199"/>
    <mergeCell ref="AF199:AH199"/>
    <mergeCell ref="AI199:AK199"/>
    <mergeCell ref="C199:D199"/>
    <mergeCell ref="E199:F199"/>
    <mergeCell ref="G199:H199"/>
    <mergeCell ref="I199:M199"/>
    <mergeCell ref="N199:O199"/>
    <mergeCell ref="P199:Q199"/>
    <mergeCell ref="R199:S199"/>
    <mergeCell ref="AL197:AM197"/>
    <mergeCell ref="AN197:AO197"/>
    <mergeCell ref="T197:U197"/>
    <mergeCell ref="V197:X197"/>
    <mergeCell ref="Y197:Z197"/>
    <mergeCell ref="AB197:AC197"/>
    <mergeCell ref="AD197:AE197"/>
    <mergeCell ref="AF197:AH197"/>
    <mergeCell ref="AI197:AK197"/>
    <mergeCell ref="AL198:AM198"/>
    <mergeCell ref="AN198:AO198"/>
    <mergeCell ref="AP198:AQ198"/>
    <mergeCell ref="AR198:AS198"/>
    <mergeCell ref="AT198:AU198"/>
    <mergeCell ref="AV198:AX198"/>
    <mergeCell ref="AY198:BA198"/>
    <mergeCell ref="BB198:BC198"/>
    <mergeCell ref="T198:U198"/>
    <mergeCell ref="V198:X198"/>
    <mergeCell ref="Y198:Z198"/>
    <mergeCell ref="AB198:AC198"/>
    <mergeCell ref="AD198:AE198"/>
    <mergeCell ref="AF198:AH198"/>
    <mergeCell ref="AI198:AK198"/>
    <mergeCell ref="C198:D198"/>
    <mergeCell ref="E198:F198"/>
    <mergeCell ref="G198:H198"/>
    <mergeCell ref="I198:M198"/>
    <mergeCell ref="N198:O198"/>
    <mergeCell ref="P198:Q198"/>
    <mergeCell ref="R198:S198"/>
    <mergeCell ref="C200:D200"/>
    <mergeCell ref="E200:F200"/>
    <mergeCell ref="G200:H200"/>
    <mergeCell ref="I200:M200"/>
    <mergeCell ref="N200:O200"/>
    <mergeCell ref="P200:Q200"/>
    <mergeCell ref="R200:S200"/>
    <mergeCell ref="AP199:AQ199"/>
    <mergeCell ref="AP200:AQ200"/>
    <mergeCell ref="AR200:AS200"/>
    <mergeCell ref="AT200:AU200"/>
    <mergeCell ref="AV200:AX200"/>
    <mergeCell ref="AY200:BA200"/>
    <mergeCell ref="BB200:BC200"/>
    <mergeCell ref="AL199:AM199"/>
    <mergeCell ref="AN199:AO199"/>
    <mergeCell ref="AR199:AS199"/>
    <mergeCell ref="AT199:AU199"/>
    <mergeCell ref="AV199:AX199"/>
    <mergeCell ref="AY199:BA199"/>
    <mergeCell ref="BB199:BC199"/>
    <mergeCell ref="T202:U202"/>
    <mergeCell ref="V202:X202"/>
    <mergeCell ref="Y202:Z202"/>
    <mergeCell ref="AB202:AC202"/>
    <mergeCell ref="AD202:AE202"/>
    <mergeCell ref="AF202:AH202"/>
    <mergeCell ref="AI202:AK202"/>
    <mergeCell ref="C202:D202"/>
    <mergeCell ref="E202:F202"/>
    <mergeCell ref="G202:H202"/>
    <mergeCell ref="I202:M202"/>
    <mergeCell ref="N202:O202"/>
    <mergeCell ref="P202:Q202"/>
    <mergeCell ref="R202:S202"/>
    <mergeCell ref="AL200:AM200"/>
    <mergeCell ref="AN200:AO200"/>
    <mergeCell ref="T200:U200"/>
    <mergeCell ref="V200:X200"/>
    <mergeCell ref="Y200:Z200"/>
    <mergeCell ref="AB200:AC200"/>
    <mergeCell ref="AD200:AE200"/>
    <mergeCell ref="AF200:AH200"/>
    <mergeCell ref="AI200:AK200"/>
    <mergeCell ref="AL201:AM201"/>
    <mergeCell ref="AN201:AO201"/>
    <mergeCell ref="AP201:AQ201"/>
    <mergeCell ref="AR201:AS201"/>
    <mergeCell ref="AT201:AU201"/>
    <mergeCell ref="AV201:AX201"/>
    <mergeCell ref="AY201:BA201"/>
    <mergeCell ref="BB201:BC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C203:D203"/>
    <mergeCell ref="E203:F203"/>
    <mergeCell ref="G203:H203"/>
    <mergeCell ref="I203:M203"/>
    <mergeCell ref="N203:O203"/>
    <mergeCell ref="P203:Q203"/>
    <mergeCell ref="R203:S203"/>
    <mergeCell ref="AP202:AQ202"/>
    <mergeCell ref="AP203:AQ203"/>
    <mergeCell ref="AR203:AS203"/>
    <mergeCell ref="AT203:AU203"/>
    <mergeCell ref="AV203:AX203"/>
    <mergeCell ref="AY203:BA203"/>
    <mergeCell ref="BB203:BC203"/>
    <mergeCell ref="AL202:AM202"/>
    <mergeCell ref="AN202:AO202"/>
    <mergeCell ref="AR202:AS202"/>
    <mergeCell ref="AT202:AU202"/>
    <mergeCell ref="AV202:AX202"/>
    <mergeCell ref="AY202:BA202"/>
    <mergeCell ref="BB202:BC202"/>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L203:AM203"/>
    <mergeCell ref="AN203:AO203"/>
    <mergeCell ref="T203:U203"/>
    <mergeCell ref="V203:X203"/>
    <mergeCell ref="Y203:Z203"/>
    <mergeCell ref="AB203:AC203"/>
    <mergeCell ref="AD203:AE203"/>
    <mergeCell ref="AF203:AH203"/>
    <mergeCell ref="AI203:AK203"/>
    <mergeCell ref="AL204:AM204"/>
    <mergeCell ref="AN204:AO204"/>
    <mergeCell ref="AP204:AQ204"/>
    <mergeCell ref="AR204:AS204"/>
    <mergeCell ref="AT204:AU204"/>
    <mergeCell ref="AV204:AX204"/>
    <mergeCell ref="AY204:BA204"/>
    <mergeCell ref="BB204:BC204"/>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C206:D206"/>
    <mergeCell ref="E206:F206"/>
    <mergeCell ref="G206:H206"/>
    <mergeCell ref="I206:M206"/>
    <mergeCell ref="N206:O206"/>
    <mergeCell ref="P206:Q206"/>
    <mergeCell ref="R206:S206"/>
    <mergeCell ref="AP205:AQ205"/>
    <mergeCell ref="AP206:AQ206"/>
    <mergeCell ref="AR206:AS206"/>
    <mergeCell ref="AT206:AU206"/>
    <mergeCell ref="AV206:AX206"/>
    <mergeCell ref="AY206:BA206"/>
    <mergeCell ref="BB206:BC206"/>
    <mergeCell ref="AL205:AM205"/>
    <mergeCell ref="AN205:AO205"/>
    <mergeCell ref="AR205:AS205"/>
    <mergeCell ref="AT205:AU205"/>
    <mergeCell ref="AV205:AX205"/>
    <mergeCell ref="AY205:BA205"/>
    <mergeCell ref="BB205:BC205"/>
    <mergeCell ref="T208:U208"/>
    <mergeCell ref="V208:X208"/>
    <mergeCell ref="Y208:Z208"/>
    <mergeCell ref="AB208:AC208"/>
    <mergeCell ref="AD208:AE208"/>
    <mergeCell ref="AF208:AH208"/>
    <mergeCell ref="AI208:AK208"/>
    <mergeCell ref="C208:D208"/>
    <mergeCell ref="E208:F208"/>
    <mergeCell ref="G208:H208"/>
    <mergeCell ref="I208:M208"/>
    <mergeCell ref="N208:O208"/>
    <mergeCell ref="P208:Q208"/>
    <mergeCell ref="R208:S208"/>
    <mergeCell ref="AL206:AM206"/>
    <mergeCell ref="AN206:AO206"/>
    <mergeCell ref="T206:U206"/>
    <mergeCell ref="V206:X206"/>
    <mergeCell ref="Y206:Z206"/>
    <mergeCell ref="AB206:AC206"/>
    <mergeCell ref="AD206:AE206"/>
    <mergeCell ref="AF206:AH206"/>
    <mergeCell ref="AI206:AK206"/>
    <mergeCell ref="AL207:AM207"/>
    <mergeCell ref="AN207:AO207"/>
    <mergeCell ref="AP207:AQ207"/>
    <mergeCell ref="AR207:AS207"/>
    <mergeCell ref="AT207:AU207"/>
    <mergeCell ref="AV207:AX207"/>
    <mergeCell ref="AY207:BA207"/>
    <mergeCell ref="BB207:BC207"/>
    <mergeCell ref="T207:U207"/>
    <mergeCell ref="V207:X207"/>
    <mergeCell ref="Y207:Z207"/>
    <mergeCell ref="AB207:AC207"/>
    <mergeCell ref="AD207:AE207"/>
    <mergeCell ref="AF207:AH207"/>
    <mergeCell ref="AI207:AK207"/>
    <mergeCell ref="C207:D207"/>
    <mergeCell ref="E207:F207"/>
    <mergeCell ref="G207:H207"/>
    <mergeCell ref="I207:M207"/>
    <mergeCell ref="N207:O207"/>
    <mergeCell ref="P207:Q207"/>
    <mergeCell ref="R207:S207"/>
    <mergeCell ref="C209:D209"/>
    <mergeCell ref="E209:F209"/>
    <mergeCell ref="G209:H209"/>
    <mergeCell ref="I209:M209"/>
    <mergeCell ref="N209:O209"/>
    <mergeCell ref="P209:Q209"/>
    <mergeCell ref="R209:S209"/>
    <mergeCell ref="AP208:AQ208"/>
    <mergeCell ref="AP209:AQ209"/>
    <mergeCell ref="AR209:AS209"/>
    <mergeCell ref="AT209:AU209"/>
    <mergeCell ref="AV209:AX209"/>
    <mergeCell ref="AY209:BA209"/>
    <mergeCell ref="BB209:BC209"/>
    <mergeCell ref="AL208:AM208"/>
    <mergeCell ref="AN208:AO208"/>
    <mergeCell ref="AR208:AS208"/>
    <mergeCell ref="AT208:AU208"/>
    <mergeCell ref="AV208:AX208"/>
    <mergeCell ref="AY208:BA208"/>
    <mergeCell ref="BB208:BC208"/>
    <mergeCell ref="T211:U211"/>
    <mergeCell ref="V211:X211"/>
    <mergeCell ref="Y211:Z211"/>
    <mergeCell ref="AB211:AC211"/>
    <mergeCell ref="AD211:AE211"/>
    <mergeCell ref="AF211:AH211"/>
    <mergeCell ref="AI211:AK211"/>
    <mergeCell ref="C211:D211"/>
    <mergeCell ref="E211:F211"/>
    <mergeCell ref="G211:H211"/>
    <mergeCell ref="I211:M211"/>
    <mergeCell ref="N211:O211"/>
    <mergeCell ref="P211:Q211"/>
    <mergeCell ref="R211:S211"/>
    <mergeCell ref="AL209:AM209"/>
    <mergeCell ref="AN209:AO209"/>
    <mergeCell ref="T209:U209"/>
    <mergeCell ref="V209:X209"/>
    <mergeCell ref="Y209:Z209"/>
    <mergeCell ref="AB209:AC209"/>
    <mergeCell ref="AD209:AE209"/>
    <mergeCell ref="AF209:AH209"/>
    <mergeCell ref="AI209:AK209"/>
    <mergeCell ref="AL210:AM210"/>
    <mergeCell ref="AN210:AO210"/>
    <mergeCell ref="AP210:AQ210"/>
    <mergeCell ref="AR210:AS210"/>
    <mergeCell ref="AT210:AU210"/>
    <mergeCell ref="AV210:AX210"/>
    <mergeCell ref="AY210:BA210"/>
    <mergeCell ref="BB210:BC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C212:D212"/>
    <mergeCell ref="E212:F212"/>
    <mergeCell ref="G212:H212"/>
    <mergeCell ref="I212:M212"/>
    <mergeCell ref="N212:O212"/>
    <mergeCell ref="P212:Q212"/>
    <mergeCell ref="R212:S212"/>
    <mergeCell ref="AP211:AQ211"/>
    <mergeCell ref="AP212:AQ212"/>
    <mergeCell ref="AR212:AS212"/>
    <mergeCell ref="AT212:AU212"/>
    <mergeCell ref="AV212:AX212"/>
    <mergeCell ref="AY212:BA212"/>
    <mergeCell ref="BB212:BC212"/>
    <mergeCell ref="AL211:AM211"/>
    <mergeCell ref="AN211:AO211"/>
    <mergeCell ref="AR211:AS211"/>
    <mergeCell ref="AT211:AU211"/>
    <mergeCell ref="AV211:AX211"/>
    <mergeCell ref="AY211:BA211"/>
    <mergeCell ref="BB211:BC211"/>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L212:AM212"/>
    <mergeCell ref="AN212:AO212"/>
    <mergeCell ref="T212:U212"/>
    <mergeCell ref="V212:X212"/>
    <mergeCell ref="Y212:Z212"/>
    <mergeCell ref="AB212:AC212"/>
    <mergeCell ref="AD212:AE212"/>
    <mergeCell ref="AF212:AH212"/>
    <mergeCell ref="AI212:AK212"/>
    <mergeCell ref="AL213:AM213"/>
    <mergeCell ref="AN213:AO213"/>
    <mergeCell ref="AP213:AQ213"/>
    <mergeCell ref="AR213:AS213"/>
    <mergeCell ref="AT213:AU213"/>
    <mergeCell ref="AV213:AX213"/>
    <mergeCell ref="AY213:BA213"/>
    <mergeCell ref="BB213:BC213"/>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C215:D215"/>
    <mergeCell ref="E215:F215"/>
    <mergeCell ref="G215:H215"/>
    <mergeCell ref="I215:M215"/>
    <mergeCell ref="N215:O215"/>
    <mergeCell ref="P215:Q215"/>
    <mergeCell ref="R215:S215"/>
    <mergeCell ref="AP214:AQ214"/>
    <mergeCell ref="AP215:AQ215"/>
    <mergeCell ref="AR215:AS215"/>
    <mergeCell ref="AT215:AU215"/>
    <mergeCell ref="AV215:AX215"/>
    <mergeCell ref="AY215:BA215"/>
    <mergeCell ref="BB215:BC215"/>
    <mergeCell ref="AL214:AM214"/>
    <mergeCell ref="AN214:AO214"/>
    <mergeCell ref="AR214:AS214"/>
    <mergeCell ref="AT214:AU214"/>
    <mergeCell ref="AV214:AX214"/>
    <mergeCell ref="AY214:BA214"/>
    <mergeCell ref="BB214:BC214"/>
    <mergeCell ref="T217:U217"/>
    <mergeCell ref="V217:X217"/>
    <mergeCell ref="Y217:Z217"/>
    <mergeCell ref="AB217:AC217"/>
    <mergeCell ref="AD217:AE217"/>
    <mergeCell ref="AF217:AH217"/>
    <mergeCell ref="AI217:AK217"/>
    <mergeCell ref="C217:D217"/>
    <mergeCell ref="E217:F217"/>
    <mergeCell ref="G217:H217"/>
    <mergeCell ref="I217:M217"/>
    <mergeCell ref="N217:O217"/>
    <mergeCell ref="P217:Q217"/>
    <mergeCell ref="R217:S217"/>
    <mergeCell ref="AL215:AM215"/>
    <mergeCell ref="AN215:AO215"/>
    <mergeCell ref="T215:U215"/>
    <mergeCell ref="V215:X215"/>
    <mergeCell ref="Y215:Z215"/>
    <mergeCell ref="AB215:AC215"/>
    <mergeCell ref="AD215:AE215"/>
    <mergeCell ref="AF215:AH215"/>
    <mergeCell ref="AI215:AK215"/>
    <mergeCell ref="AL216:AM216"/>
    <mergeCell ref="AN216:AO216"/>
    <mergeCell ref="AP216:AQ216"/>
    <mergeCell ref="AR216:AS216"/>
    <mergeCell ref="AT216:AU216"/>
    <mergeCell ref="AV216:AX216"/>
    <mergeCell ref="AY216:BA216"/>
    <mergeCell ref="BB216:BC216"/>
    <mergeCell ref="T216:U216"/>
    <mergeCell ref="V216:X216"/>
    <mergeCell ref="Y216:Z216"/>
    <mergeCell ref="AB216:AC216"/>
    <mergeCell ref="AD216:AE216"/>
    <mergeCell ref="AF216:AH216"/>
    <mergeCell ref="AI216:AK216"/>
    <mergeCell ref="C216:D216"/>
    <mergeCell ref="E216:F216"/>
    <mergeCell ref="G216:H216"/>
    <mergeCell ref="I216:M216"/>
    <mergeCell ref="N216:O216"/>
    <mergeCell ref="P216:Q216"/>
    <mergeCell ref="R216:S216"/>
    <mergeCell ref="C218:D218"/>
    <mergeCell ref="E218:F218"/>
    <mergeCell ref="G218:H218"/>
    <mergeCell ref="I218:M218"/>
    <mergeCell ref="N218:O218"/>
    <mergeCell ref="P218:Q218"/>
    <mergeCell ref="R218:S218"/>
    <mergeCell ref="AP217:AQ217"/>
    <mergeCell ref="AP218:AQ218"/>
    <mergeCell ref="AR218:AS218"/>
    <mergeCell ref="AT218:AU218"/>
    <mergeCell ref="AV218:AX218"/>
    <mergeCell ref="AY218:BA218"/>
    <mergeCell ref="BB218:BC218"/>
    <mergeCell ref="AL217:AM217"/>
    <mergeCell ref="AN217:AO217"/>
    <mergeCell ref="AR217:AS217"/>
    <mergeCell ref="AT217:AU217"/>
    <mergeCell ref="AV217:AX217"/>
    <mergeCell ref="AY217:BA217"/>
    <mergeCell ref="BB217:BC217"/>
    <mergeCell ref="T220:U220"/>
    <mergeCell ref="V220:X220"/>
    <mergeCell ref="Y220:Z220"/>
    <mergeCell ref="AB220:AC220"/>
    <mergeCell ref="AD220:AE220"/>
    <mergeCell ref="AF220:AH220"/>
    <mergeCell ref="AI220:AK220"/>
    <mergeCell ref="C220:D220"/>
    <mergeCell ref="E220:F220"/>
    <mergeCell ref="G220:H220"/>
    <mergeCell ref="I220:M220"/>
    <mergeCell ref="N220:O220"/>
    <mergeCell ref="P220:Q220"/>
    <mergeCell ref="R220:S220"/>
    <mergeCell ref="AL218:AM218"/>
    <mergeCell ref="AN218:AO218"/>
    <mergeCell ref="T218:U218"/>
    <mergeCell ref="V218:X218"/>
    <mergeCell ref="Y218:Z218"/>
    <mergeCell ref="AB218:AC218"/>
    <mergeCell ref="AD218:AE218"/>
    <mergeCell ref="AF218:AH218"/>
    <mergeCell ref="AI218:AK218"/>
    <mergeCell ref="AL219:AM219"/>
    <mergeCell ref="AN219:AO219"/>
    <mergeCell ref="AP219:AQ219"/>
    <mergeCell ref="AR219:AS219"/>
    <mergeCell ref="AT219:AU219"/>
    <mergeCell ref="AV219:AX219"/>
    <mergeCell ref="AY219:BA219"/>
    <mergeCell ref="BB219:BC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C221:D221"/>
    <mergeCell ref="E221:F221"/>
    <mergeCell ref="G221:H221"/>
    <mergeCell ref="I221:M221"/>
    <mergeCell ref="N221:O221"/>
    <mergeCell ref="P221:Q221"/>
    <mergeCell ref="R221:S221"/>
    <mergeCell ref="AP220:AQ220"/>
    <mergeCell ref="AP221:AQ221"/>
    <mergeCell ref="AR221:AS221"/>
    <mergeCell ref="AT221:AU221"/>
    <mergeCell ref="AV221:AX221"/>
    <mergeCell ref="AY221:BA221"/>
    <mergeCell ref="BB221:BC221"/>
    <mergeCell ref="AL220:AM220"/>
    <mergeCell ref="AN220:AO220"/>
    <mergeCell ref="AR220:AS220"/>
    <mergeCell ref="AT220:AU220"/>
    <mergeCell ref="AV220:AX220"/>
    <mergeCell ref="AY220:BA220"/>
    <mergeCell ref="BB220:BC220"/>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L221:AM221"/>
    <mergeCell ref="AN221:AO221"/>
    <mergeCell ref="T221:U221"/>
    <mergeCell ref="V221:X221"/>
    <mergeCell ref="Y221:Z221"/>
    <mergeCell ref="AB221:AC221"/>
    <mergeCell ref="AD221:AE221"/>
    <mergeCell ref="AF221:AH221"/>
    <mergeCell ref="AI221:AK221"/>
    <mergeCell ref="AL222:AM222"/>
    <mergeCell ref="AN222:AO222"/>
    <mergeCell ref="AP222:AQ222"/>
    <mergeCell ref="AR222:AS222"/>
    <mergeCell ref="AT222:AU222"/>
    <mergeCell ref="AV222:AX222"/>
    <mergeCell ref="AY222:BA222"/>
    <mergeCell ref="BB222:BC222"/>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C224:D224"/>
    <mergeCell ref="E224:F224"/>
    <mergeCell ref="G224:H224"/>
    <mergeCell ref="I224:M224"/>
    <mergeCell ref="N224:O224"/>
    <mergeCell ref="P224:Q224"/>
    <mergeCell ref="R224:S224"/>
    <mergeCell ref="AP223:AQ223"/>
    <mergeCell ref="AP224:AQ224"/>
    <mergeCell ref="AR224:AS224"/>
    <mergeCell ref="AT224:AU224"/>
    <mergeCell ref="AV224:AX224"/>
    <mergeCell ref="AY224:BA224"/>
    <mergeCell ref="BB224:BC224"/>
    <mergeCell ref="AL223:AM223"/>
    <mergeCell ref="AN223:AO223"/>
    <mergeCell ref="AR223:AS223"/>
    <mergeCell ref="AT223:AU223"/>
    <mergeCell ref="AV223:AX223"/>
    <mergeCell ref="AY223:BA223"/>
    <mergeCell ref="BB223:BC223"/>
    <mergeCell ref="T226:U226"/>
    <mergeCell ref="V226:X226"/>
    <mergeCell ref="Y226:Z226"/>
    <mergeCell ref="AB226:AC226"/>
    <mergeCell ref="AD226:AE226"/>
    <mergeCell ref="AF226:AH226"/>
    <mergeCell ref="AI226:AK226"/>
    <mergeCell ref="C226:D226"/>
    <mergeCell ref="E226:F226"/>
    <mergeCell ref="G226:H226"/>
    <mergeCell ref="I226:M226"/>
    <mergeCell ref="N226:O226"/>
    <mergeCell ref="P226:Q226"/>
    <mergeCell ref="R226:S226"/>
    <mergeCell ref="AL224:AM224"/>
    <mergeCell ref="AN224:AO224"/>
    <mergeCell ref="T224:U224"/>
    <mergeCell ref="V224:X224"/>
    <mergeCell ref="Y224:Z224"/>
    <mergeCell ref="AB224:AC224"/>
    <mergeCell ref="AD224:AE224"/>
    <mergeCell ref="AF224:AH224"/>
    <mergeCell ref="AI224:AK224"/>
    <mergeCell ref="AL225:AM225"/>
    <mergeCell ref="AN225:AO225"/>
    <mergeCell ref="AP225:AQ225"/>
    <mergeCell ref="AR225:AS225"/>
    <mergeCell ref="AT225:AU225"/>
    <mergeCell ref="AV225:AX225"/>
    <mergeCell ref="AY225:BA225"/>
    <mergeCell ref="BB225:BC225"/>
    <mergeCell ref="T225:U225"/>
    <mergeCell ref="V225:X225"/>
    <mergeCell ref="Y225:Z225"/>
    <mergeCell ref="AB225:AC225"/>
    <mergeCell ref="AD225:AE225"/>
    <mergeCell ref="AF225:AH225"/>
    <mergeCell ref="AI225:AK225"/>
    <mergeCell ref="C225:D225"/>
    <mergeCell ref="E225:F225"/>
    <mergeCell ref="G225:H225"/>
    <mergeCell ref="I225:M225"/>
    <mergeCell ref="N225:O225"/>
    <mergeCell ref="P225:Q225"/>
    <mergeCell ref="R225:S225"/>
    <mergeCell ref="C227:D227"/>
    <mergeCell ref="E227:F227"/>
    <mergeCell ref="G227:H227"/>
    <mergeCell ref="I227:M227"/>
    <mergeCell ref="N227:O227"/>
    <mergeCell ref="P227:Q227"/>
    <mergeCell ref="R227:S227"/>
    <mergeCell ref="AP226:AQ226"/>
    <mergeCell ref="AP227:AQ227"/>
    <mergeCell ref="AR227:AS227"/>
    <mergeCell ref="AT227:AU227"/>
    <mergeCell ref="AV227:AX227"/>
    <mergeCell ref="AY227:BA227"/>
    <mergeCell ref="BB227:BC227"/>
    <mergeCell ref="AL226:AM226"/>
    <mergeCell ref="AN226:AO226"/>
    <mergeCell ref="AR226:AS226"/>
    <mergeCell ref="AT226:AU226"/>
    <mergeCell ref="AV226:AX226"/>
    <mergeCell ref="AY226:BA226"/>
    <mergeCell ref="BB226:BC226"/>
    <mergeCell ref="T229:U229"/>
    <mergeCell ref="V229:X229"/>
    <mergeCell ref="Y229:Z229"/>
    <mergeCell ref="AB229:AC229"/>
    <mergeCell ref="AD229:AE229"/>
    <mergeCell ref="AF229:AH229"/>
    <mergeCell ref="AI229:AK229"/>
    <mergeCell ref="C229:D229"/>
    <mergeCell ref="E229:F229"/>
    <mergeCell ref="G229:H229"/>
    <mergeCell ref="I229:M229"/>
    <mergeCell ref="N229:O229"/>
    <mergeCell ref="P229:Q229"/>
    <mergeCell ref="R229:S229"/>
    <mergeCell ref="AL227:AM227"/>
    <mergeCell ref="AN227:AO227"/>
    <mergeCell ref="T227:U227"/>
    <mergeCell ref="V227:X227"/>
    <mergeCell ref="Y227:Z227"/>
    <mergeCell ref="AB227:AC227"/>
    <mergeCell ref="AD227:AE227"/>
    <mergeCell ref="AF227:AH227"/>
    <mergeCell ref="AI227:AK227"/>
    <mergeCell ref="AL228:AM228"/>
    <mergeCell ref="AN228:AO228"/>
    <mergeCell ref="AP228:AQ228"/>
    <mergeCell ref="AR228:AS228"/>
    <mergeCell ref="AT228:AU228"/>
    <mergeCell ref="AV228:AX228"/>
    <mergeCell ref="AY228:BA228"/>
    <mergeCell ref="BB228:BC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C230:D230"/>
    <mergeCell ref="E230:F230"/>
    <mergeCell ref="G230:H230"/>
    <mergeCell ref="I230:M230"/>
    <mergeCell ref="N230:O230"/>
    <mergeCell ref="P230:Q230"/>
    <mergeCell ref="R230:S230"/>
    <mergeCell ref="AP229:AQ229"/>
    <mergeCell ref="AP230:AQ230"/>
    <mergeCell ref="AR230:AS230"/>
    <mergeCell ref="AT230:AU230"/>
    <mergeCell ref="AV230:AX230"/>
    <mergeCell ref="AY230:BA230"/>
    <mergeCell ref="BB230:BC230"/>
    <mergeCell ref="AL229:AM229"/>
    <mergeCell ref="AN229:AO229"/>
    <mergeCell ref="AR229:AS229"/>
    <mergeCell ref="AT229:AU229"/>
    <mergeCell ref="AV229:AX229"/>
    <mergeCell ref="AY229:BA229"/>
    <mergeCell ref="BB229:BC229"/>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L230:AM230"/>
    <mergeCell ref="AN230:AO230"/>
    <mergeCell ref="T230:U230"/>
    <mergeCell ref="V230:X230"/>
    <mergeCell ref="Y230:Z230"/>
    <mergeCell ref="AB230:AC230"/>
    <mergeCell ref="AD230:AE230"/>
    <mergeCell ref="AF230:AH230"/>
    <mergeCell ref="AI230:AK230"/>
    <mergeCell ref="AL231:AM231"/>
    <mergeCell ref="AN231:AO231"/>
    <mergeCell ref="AP231:AQ231"/>
    <mergeCell ref="AR231:AS231"/>
    <mergeCell ref="AT231:AU231"/>
    <mergeCell ref="AV231:AX231"/>
    <mergeCell ref="AY231:BA231"/>
    <mergeCell ref="BB231:BC231"/>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C233:D233"/>
    <mergeCell ref="E233:F233"/>
    <mergeCell ref="G233:H233"/>
    <mergeCell ref="I233:M233"/>
    <mergeCell ref="N233:O233"/>
    <mergeCell ref="P233:Q233"/>
    <mergeCell ref="R233:S233"/>
    <mergeCell ref="AP232:AQ232"/>
    <mergeCell ref="AP233:AQ233"/>
    <mergeCell ref="AR233:AS233"/>
    <mergeCell ref="AT233:AU233"/>
    <mergeCell ref="AV233:AX233"/>
    <mergeCell ref="AY233:BA233"/>
    <mergeCell ref="BB233:BC233"/>
    <mergeCell ref="AL232:AM232"/>
    <mergeCell ref="AN232:AO232"/>
    <mergeCell ref="AR232:AS232"/>
    <mergeCell ref="AT232:AU232"/>
    <mergeCell ref="AV232:AX232"/>
    <mergeCell ref="AY232:BA232"/>
    <mergeCell ref="BB232:BC232"/>
    <mergeCell ref="T235:U235"/>
    <mergeCell ref="V235:X235"/>
    <mergeCell ref="Y235:Z235"/>
    <mergeCell ref="AB235:AC235"/>
    <mergeCell ref="AD235:AE235"/>
    <mergeCell ref="AF235:AH235"/>
    <mergeCell ref="AI235:AK235"/>
    <mergeCell ref="C235:D235"/>
    <mergeCell ref="E235:F235"/>
    <mergeCell ref="G235:H235"/>
    <mergeCell ref="I235:M235"/>
    <mergeCell ref="N235:O235"/>
    <mergeCell ref="P235:Q235"/>
    <mergeCell ref="R235:S235"/>
    <mergeCell ref="AL233:AM233"/>
    <mergeCell ref="AN233:AO233"/>
    <mergeCell ref="T233:U233"/>
    <mergeCell ref="V233:X233"/>
    <mergeCell ref="Y233:Z233"/>
    <mergeCell ref="AB233:AC233"/>
    <mergeCell ref="AD233:AE233"/>
    <mergeCell ref="AF233:AH233"/>
    <mergeCell ref="AI233:AK233"/>
    <mergeCell ref="AL234:AM234"/>
    <mergeCell ref="AN234:AO234"/>
    <mergeCell ref="AP234:AQ234"/>
    <mergeCell ref="AR234:AS234"/>
    <mergeCell ref="AT234:AU234"/>
    <mergeCell ref="AV234:AX234"/>
    <mergeCell ref="AY234:BA234"/>
    <mergeCell ref="BB234:BC234"/>
    <mergeCell ref="T234:U234"/>
    <mergeCell ref="V234:X234"/>
    <mergeCell ref="Y234:Z234"/>
    <mergeCell ref="AB234:AC234"/>
    <mergeCell ref="AD234:AE234"/>
    <mergeCell ref="AF234:AH234"/>
    <mergeCell ref="AI234:AK234"/>
    <mergeCell ref="C234:D234"/>
    <mergeCell ref="E234:F234"/>
    <mergeCell ref="G234:H234"/>
    <mergeCell ref="I234:M234"/>
    <mergeCell ref="N234:O234"/>
    <mergeCell ref="P234:Q234"/>
    <mergeCell ref="R234:S234"/>
    <mergeCell ref="C236:D236"/>
    <mergeCell ref="E236:F236"/>
    <mergeCell ref="G236:H236"/>
    <mergeCell ref="I236:M236"/>
    <mergeCell ref="N236:O236"/>
    <mergeCell ref="P236:Q236"/>
    <mergeCell ref="R236:S236"/>
    <mergeCell ref="AP235:AQ235"/>
    <mergeCell ref="AP236:AQ236"/>
    <mergeCell ref="AR236:AS236"/>
    <mergeCell ref="AT236:AU236"/>
    <mergeCell ref="AV236:AX236"/>
    <mergeCell ref="AY236:BA236"/>
    <mergeCell ref="BB236:BC236"/>
    <mergeCell ref="AL235:AM235"/>
    <mergeCell ref="AN235:AO235"/>
    <mergeCell ref="AR235:AS235"/>
    <mergeCell ref="AT235:AU235"/>
    <mergeCell ref="AV235:AX235"/>
    <mergeCell ref="AY235:BA235"/>
    <mergeCell ref="BB235:BC235"/>
    <mergeCell ref="T238:U238"/>
    <mergeCell ref="V238:X238"/>
    <mergeCell ref="Y238:Z238"/>
    <mergeCell ref="AB238:AC238"/>
    <mergeCell ref="AD238:AE238"/>
    <mergeCell ref="AF238:AH238"/>
    <mergeCell ref="AI238:AK238"/>
    <mergeCell ref="C238:D238"/>
    <mergeCell ref="E238:F238"/>
    <mergeCell ref="G238:H238"/>
    <mergeCell ref="I238:M238"/>
    <mergeCell ref="N238:O238"/>
    <mergeCell ref="P238:Q238"/>
    <mergeCell ref="R238:S238"/>
    <mergeCell ref="AL236:AM236"/>
    <mergeCell ref="AN236:AO236"/>
    <mergeCell ref="T236:U236"/>
    <mergeCell ref="V236:X236"/>
    <mergeCell ref="Y236:Z236"/>
    <mergeCell ref="AB236:AC236"/>
    <mergeCell ref="AD236:AE236"/>
    <mergeCell ref="AF236:AH236"/>
    <mergeCell ref="AI236:AK236"/>
    <mergeCell ref="AL237:AM237"/>
    <mergeCell ref="AN237:AO237"/>
    <mergeCell ref="AP237:AQ237"/>
    <mergeCell ref="AR237:AS237"/>
    <mergeCell ref="AT237:AU237"/>
    <mergeCell ref="AV237:AX237"/>
    <mergeCell ref="AY237:BA237"/>
    <mergeCell ref="BB237:BC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C239:D239"/>
    <mergeCell ref="E239:F239"/>
    <mergeCell ref="G239:H239"/>
    <mergeCell ref="I239:M239"/>
    <mergeCell ref="N239:O239"/>
    <mergeCell ref="P239:Q239"/>
    <mergeCell ref="R239:S239"/>
    <mergeCell ref="AP238:AQ238"/>
    <mergeCell ref="AP239:AQ239"/>
    <mergeCell ref="AR239:AS239"/>
    <mergeCell ref="AT239:AU239"/>
    <mergeCell ref="AV239:AX239"/>
    <mergeCell ref="AY239:BA239"/>
    <mergeCell ref="BB239:BC239"/>
    <mergeCell ref="AL238:AM238"/>
    <mergeCell ref="AN238:AO238"/>
    <mergeCell ref="AR238:AS238"/>
    <mergeCell ref="AT238:AU238"/>
    <mergeCell ref="AV238:AX238"/>
    <mergeCell ref="AY238:BA238"/>
    <mergeCell ref="BB238:BC238"/>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L239:AM239"/>
    <mergeCell ref="AN239:AO239"/>
    <mergeCell ref="T239:U239"/>
    <mergeCell ref="V239:X239"/>
    <mergeCell ref="Y239:Z239"/>
    <mergeCell ref="AB239:AC239"/>
    <mergeCell ref="AD239:AE239"/>
    <mergeCell ref="AF239:AH239"/>
    <mergeCell ref="AI239:AK239"/>
    <mergeCell ref="AL240:AM240"/>
    <mergeCell ref="AN240:AO240"/>
    <mergeCell ref="AP240:AQ240"/>
    <mergeCell ref="AR240:AS240"/>
    <mergeCell ref="AT240:AU240"/>
    <mergeCell ref="AV240:AX240"/>
    <mergeCell ref="AY240:BA240"/>
    <mergeCell ref="BB240:BC240"/>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C242:D242"/>
    <mergeCell ref="E242:F242"/>
    <mergeCell ref="G242:H242"/>
    <mergeCell ref="I242:M242"/>
    <mergeCell ref="N242:O242"/>
    <mergeCell ref="P242:Q242"/>
    <mergeCell ref="R242:S242"/>
    <mergeCell ref="AP241:AQ241"/>
    <mergeCell ref="AP242:AQ242"/>
    <mergeCell ref="AR242:AS242"/>
    <mergeCell ref="AT242:AU242"/>
    <mergeCell ref="AV242:AX242"/>
    <mergeCell ref="AY242:BA242"/>
    <mergeCell ref="BB242:BC242"/>
    <mergeCell ref="AL241:AM241"/>
    <mergeCell ref="AN241:AO241"/>
    <mergeCell ref="AR241:AS241"/>
    <mergeCell ref="AT241:AU241"/>
    <mergeCell ref="AV241:AX241"/>
    <mergeCell ref="AY241:BA241"/>
    <mergeCell ref="BB241:BC241"/>
    <mergeCell ref="T244:U244"/>
    <mergeCell ref="V244:X244"/>
    <mergeCell ref="Y244:Z244"/>
    <mergeCell ref="AB244:AC244"/>
    <mergeCell ref="AD244:AE244"/>
    <mergeCell ref="AF244:AH244"/>
    <mergeCell ref="AI244:AK244"/>
    <mergeCell ref="C244:D244"/>
    <mergeCell ref="E244:F244"/>
    <mergeCell ref="G244:H244"/>
    <mergeCell ref="I244:M244"/>
    <mergeCell ref="N244:O244"/>
    <mergeCell ref="P244:Q244"/>
    <mergeCell ref="R244:S244"/>
    <mergeCell ref="AL242:AM242"/>
    <mergeCell ref="AN242:AO242"/>
    <mergeCell ref="T242:U242"/>
    <mergeCell ref="V242:X242"/>
    <mergeCell ref="Y242:Z242"/>
    <mergeCell ref="AB242:AC242"/>
    <mergeCell ref="AD242:AE242"/>
    <mergeCell ref="AF242:AH242"/>
    <mergeCell ref="AI242:AK242"/>
    <mergeCell ref="AL243:AM243"/>
    <mergeCell ref="AN243:AO243"/>
    <mergeCell ref="AP243:AQ243"/>
    <mergeCell ref="AR243:AS243"/>
    <mergeCell ref="AT243:AU243"/>
    <mergeCell ref="AV243:AX243"/>
    <mergeCell ref="AY243:BA243"/>
    <mergeCell ref="BB243:BC243"/>
    <mergeCell ref="T243:U243"/>
    <mergeCell ref="V243:X243"/>
    <mergeCell ref="Y243:Z243"/>
    <mergeCell ref="AB243:AC243"/>
    <mergeCell ref="AD243:AE243"/>
    <mergeCell ref="AF243:AH243"/>
    <mergeCell ref="AI243:AK243"/>
    <mergeCell ref="C243:D243"/>
    <mergeCell ref="E243:F243"/>
    <mergeCell ref="G243:H243"/>
    <mergeCell ref="I243:M243"/>
    <mergeCell ref="N243:O243"/>
    <mergeCell ref="P243:Q243"/>
    <mergeCell ref="R243:S243"/>
    <mergeCell ref="C245:D245"/>
    <mergeCell ref="E245:F245"/>
    <mergeCell ref="G245:H245"/>
    <mergeCell ref="I245:M245"/>
    <mergeCell ref="N245:O245"/>
    <mergeCell ref="P245:Q245"/>
    <mergeCell ref="R245:S245"/>
    <mergeCell ref="AP244:AQ244"/>
    <mergeCell ref="AP245:AQ245"/>
    <mergeCell ref="AR245:AS245"/>
    <mergeCell ref="AT245:AU245"/>
    <mergeCell ref="AV245:AX245"/>
    <mergeCell ref="AY245:BA245"/>
    <mergeCell ref="BB245:BC245"/>
    <mergeCell ref="AL244:AM244"/>
    <mergeCell ref="AN244:AO244"/>
    <mergeCell ref="AR244:AS244"/>
    <mergeCell ref="AT244:AU244"/>
    <mergeCell ref="AV244:AX244"/>
    <mergeCell ref="AY244:BA244"/>
    <mergeCell ref="BB244:BC244"/>
    <mergeCell ref="T247:U247"/>
    <mergeCell ref="V247:X247"/>
    <mergeCell ref="Y247:Z247"/>
    <mergeCell ref="AB247:AC247"/>
    <mergeCell ref="AD247:AE247"/>
    <mergeCell ref="AF247:AH247"/>
    <mergeCell ref="AI247:AK247"/>
    <mergeCell ref="C247:D247"/>
    <mergeCell ref="E247:F247"/>
    <mergeCell ref="G247:H247"/>
    <mergeCell ref="I247:M247"/>
    <mergeCell ref="N247:O247"/>
    <mergeCell ref="P247:Q247"/>
    <mergeCell ref="R247:S247"/>
    <mergeCell ref="AL245:AM245"/>
    <mergeCell ref="AN245:AO245"/>
    <mergeCell ref="T245:U245"/>
    <mergeCell ref="V245:X245"/>
    <mergeCell ref="Y245:Z245"/>
    <mergeCell ref="AB245:AC245"/>
    <mergeCell ref="AD245:AE245"/>
    <mergeCell ref="AF245:AH245"/>
    <mergeCell ref="AI245:AK245"/>
    <mergeCell ref="AL246:AM246"/>
    <mergeCell ref="AN246:AO246"/>
    <mergeCell ref="AP246:AQ246"/>
    <mergeCell ref="AR246:AS246"/>
    <mergeCell ref="AT246:AU246"/>
    <mergeCell ref="AV246:AX246"/>
    <mergeCell ref="AY246:BA246"/>
    <mergeCell ref="BB246:BC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C248:D248"/>
    <mergeCell ref="E248:F248"/>
    <mergeCell ref="G248:H248"/>
    <mergeCell ref="I248:M248"/>
    <mergeCell ref="N248:O248"/>
    <mergeCell ref="P248:Q248"/>
    <mergeCell ref="R248:S248"/>
    <mergeCell ref="AP247:AQ247"/>
    <mergeCell ref="AP248:AQ248"/>
    <mergeCell ref="AR248:AS248"/>
    <mergeCell ref="AT248:AU248"/>
    <mergeCell ref="AV248:AX248"/>
    <mergeCell ref="AY248:BA248"/>
    <mergeCell ref="BB248:BC248"/>
    <mergeCell ref="AL247:AM247"/>
    <mergeCell ref="AN247:AO247"/>
    <mergeCell ref="AR247:AS247"/>
    <mergeCell ref="AT247:AU247"/>
    <mergeCell ref="AV247:AX247"/>
    <mergeCell ref="AY247:BA247"/>
    <mergeCell ref="BB247:BC247"/>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L248:AM248"/>
    <mergeCell ref="AN248:AO248"/>
    <mergeCell ref="T248:U248"/>
    <mergeCell ref="V248:X248"/>
    <mergeCell ref="Y248:Z248"/>
    <mergeCell ref="AB248:AC248"/>
    <mergeCell ref="AD248:AE248"/>
    <mergeCell ref="AF248:AH248"/>
    <mergeCell ref="AI248:AK248"/>
    <mergeCell ref="AL249:AM249"/>
    <mergeCell ref="AN249:AO249"/>
    <mergeCell ref="AP249:AQ249"/>
    <mergeCell ref="AR249:AS249"/>
    <mergeCell ref="AT249:AU249"/>
    <mergeCell ref="AV249:AX249"/>
    <mergeCell ref="AY249:BA249"/>
    <mergeCell ref="BB249:BC249"/>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C251:D251"/>
    <mergeCell ref="E251:F251"/>
    <mergeCell ref="G251:H251"/>
    <mergeCell ref="I251:M251"/>
    <mergeCell ref="N251:O251"/>
    <mergeCell ref="P251:Q251"/>
    <mergeCell ref="R251:S251"/>
    <mergeCell ref="AP250:AQ250"/>
    <mergeCell ref="AP251:AQ251"/>
    <mergeCell ref="AR251:AS251"/>
    <mergeCell ref="AT251:AU251"/>
    <mergeCell ref="AV251:AX251"/>
    <mergeCell ref="AY251:BA251"/>
    <mergeCell ref="BB251:BC251"/>
    <mergeCell ref="AL250:AM250"/>
    <mergeCell ref="AN250:AO250"/>
    <mergeCell ref="AR250:AS250"/>
    <mergeCell ref="AT250:AU250"/>
    <mergeCell ref="AV250:AX250"/>
    <mergeCell ref="AY250:BA250"/>
    <mergeCell ref="BB250:BC250"/>
    <mergeCell ref="T253:U253"/>
    <mergeCell ref="V253:X253"/>
    <mergeCell ref="Y253:Z253"/>
    <mergeCell ref="AB253:AC253"/>
    <mergeCell ref="AD253:AE253"/>
    <mergeCell ref="AF253:AH253"/>
    <mergeCell ref="AI253:AK253"/>
    <mergeCell ref="C253:D253"/>
    <mergeCell ref="E253:F253"/>
    <mergeCell ref="G253:H253"/>
    <mergeCell ref="I253:M253"/>
    <mergeCell ref="N253:O253"/>
    <mergeCell ref="P253:Q253"/>
    <mergeCell ref="R253:S253"/>
    <mergeCell ref="AL251:AM251"/>
    <mergeCell ref="AN251:AO251"/>
    <mergeCell ref="T251:U251"/>
    <mergeCell ref="V251:X251"/>
    <mergeCell ref="Y251:Z251"/>
    <mergeCell ref="AB251:AC251"/>
    <mergeCell ref="AD251:AE251"/>
    <mergeCell ref="AF251:AH251"/>
    <mergeCell ref="AI251:AK251"/>
    <mergeCell ref="AL252:AM252"/>
    <mergeCell ref="AN252:AO252"/>
    <mergeCell ref="AP252:AQ252"/>
    <mergeCell ref="AR252:AS252"/>
    <mergeCell ref="AT252:AU252"/>
    <mergeCell ref="AV252:AX252"/>
    <mergeCell ref="AY252:BA252"/>
    <mergeCell ref="BB252:BC252"/>
    <mergeCell ref="T252:U252"/>
    <mergeCell ref="V252:X252"/>
    <mergeCell ref="Y252:Z252"/>
    <mergeCell ref="AB252:AC252"/>
    <mergeCell ref="AD252:AE252"/>
    <mergeCell ref="AF252:AH252"/>
    <mergeCell ref="AI252:AK252"/>
    <mergeCell ref="C252:D252"/>
    <mergeCell ref="E252:F252"/>
    <mergeCell ref="G252:H252"/>
    <mergeCell ref="I252:M252"/>
    <mergeCell ref="N252:O252"/>
    <mergeCell ref="P252:Q252"/>
    <mergeCell ref="R252:S252"/>
    <mergeCell ref="C254:D254"/>
    <mergeCell ref="E254:F254"/>
    <mergeCell ref="G254:H254"/>
    <mergeCell ref="I254:M254"/>
    <mergeCell ref="N254:O254"/>
    <mergeCell ref="P254:Q254"/>
    <mergeCell ref="R254:S254"/>
    <mergeCell ref="AP253:AQ253"/>
    <mergeCell ref="AP254:AQ254"/>
    <mergeCell ref="AR254:AS254"/>
    <mergeCell ref="AT254:AU254"/>
    <mergeCell ref="AV254:AX254"/>
    <mergeCell ref="AY254:BA254"/>
    <mergeCell ref="BB254:BC254"/>
    <mergeCell ref="AL253:AM253"/>
    <mergeCell ref="AN253:AO253"/>
    <mergeCell ref="AR253:AS253"/>
    <mergeCell ref="AT253:AU253"/>
    <mergeCell ref="AV253:AX253"/>
    <mergeCell ref="AY253:BA253"/>
    <mergeCell ref="BB253:BC253"/>
    <mergeCell ref="T256:U256"/>
    <mergeCell ref="V256:X256"/>
    <mergeCell ref="Y256:Z256"/>
    <mergeCell ref="AB256:AC256"/>
    <mergeCell ref="AD256:AE256"/>
    <mergeCell ref="AF256:AH256"/>
    <mergeCell ref="AI256:AK256"/>
    <mergeCell ref="C256:D256"/>
    <mergeCell ref="E256:F256"/>
    <mergeCell ref="G256:H256"/>
    <mergeCell ref="I256:M256"/>
    <mergeCell ref="N256:O256"/>
    <mergeCell ref="P256:Q256"/>
    <mergeCell ref="R256:S256"/>
    <mergeCell ref="AL254:AM254"/>
    <mergeCell ref="AN254:AO254"/>
    <mergeCell ref="T254:U254"/>
    <mergeCell ref="V254:X254"/>
    <mergeCell ref="Y254:Z254"/>
    <mergeCell ref="AB254:AC254"/>
    <mergeCell ref="AD254:AE254"/>
    <mergeCell ref="AF254:AH254"/>
    <mergeCell ref="AI254:AK254"/>
    <mergeCell ref="AL255:AM255"/>
    <mergeCell ref="AN255:AO255"/>
    <mergeCell ref="AP255:AQ255"/>
    <mergeCell ref="AR255:AS255"/>
    <mergeCell ref="AT255:AU255"/>
    <mergeCell ref="AV255:AX255"/>
    <mergeCell ref="AY255:BA255"/>
    <mergeCell ref="BB255:BC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C257:D257"/>
    <mergeCell ref="E257:F257"/>
    <mergeCell ref="G257:H257"/>
    <mergeCell ref="I257:M257"/>
    <mergeCell ref="N257:O257"/>
    <mergeCell ref="P257:Q257"/>
    <mergeCell ref="R257:S257"/>
    <mergeCell ref="AP256:AQ256"/>
    <mergeCell ref="AP257:AQ257"/>
    <mergeCell ref="AR257:AS257"/>
    <mergeCell ref="AT257:AU257"/>
    <mergeCell ref="AV257:AX257"/>
    <mergeCell ref="AY257:BA257"/>
    <mergeCell ref="BB257:BC257"/>
    <mergeCell ref="AL256:AM256"/>
    <mergeCell ref="AN256:AO256"/>
    <mergeCell ref="AR256:AS256"/>
    <mergeCell ref="AT256:AU256"/>
    <mergeCell ref="AV256:AX256"/>
    <mergeCell ref="AY256:BA256"/>
    <mergeCell ref="BB256:BC256"/>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L257:AM257"/>
    <mergeCell ref="AN257:AO257"/>
    <mergeCell ref="T257:U257"/>
    <mergeCell ref="V257:X257"/>
    <mergeCell ref="Y257:Z257"/>
    <mergeCell ref="AB257:AC257"/>
    <mergeCell ref="AD257:AE257"/>
    <mergeCell ref="AF257:AH257"/>
    <mergeCell ref="AI257:AK257"/>
    <mergeCell ref="AL258:AM258"/>
    <mergeCell ref="AN258:AO258"/>
    <mergeCell ref="AP258:AQ258"/>
    <mergeCell ref="AR258:AS258"/>
    <mergeCell ref="AT258:AU258"/>
    <mergeCell ref="AV258:AX258"/>
    <mergeCell ref="AY258:BA258"/>
    <mergeCell ref="BB258:BC258"/>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C260:D260"/>
    <mergeCell ref="E260:F260"/>
    <mergeCell ref="G260:H260"/>
    <mergeCell ref="I260:M260"/>
    <mergeCell ref="N260:O260"/>
    <mergeCell ref="P260:Q260"/>
    <mergeCell ref="R260:S260"/>
    <mergeCell ref="AP259:AQ259"/>
    <mergeCell ref="AP260:AQ260"/>
    <mergeCell ref="AR260:AS260"/>
    <mergeCell ref="AT260:AU260"/>
    <mergeCell ref="AV260:AX260"/>
    <mergeCell ref="AY260:BA260"/>
    <mergeCell ref="BB260:BC260"/>
    <mergeCell ref="AL259:AM259"/>
    <mergeCell ref="AN259:AO259"/>
    <mergeCell ref="AR259:AS259"/>
    <mergeCell ref="AT259:AU259"/>
    <mergeCell ref="AV259:AX259"/>
    <mergeCell ref="AY259:BA259"/>
    <mergeCell ref="BB259:BC259"/>
    <mergeCell ref="T262:U262"/>
    <mergeCell ref="V262:X262"/>
    <mergeCell ref="Y262:Z262"/>
    <mergeCell ref="AB262:AC262"/>
    <mergeCell ref="AD262:AE262"/>
    <mergeCell ref="AF262:AH262"/>
    <mergeCell ref="AI262:AK262"/>
    <mergeCell ref="C262:D262"/>
    <mergeCell ref="E262:F262"/>
    <mergeCell ref="G262:H262"/>
    <mergeCell ref="I262:M262"/>
    <mergeCell ref="N262:O262"/>
    <mergeCell ref="P262:Q262"/>
    <mergeCell ref="R262:S262"/>
    <mergeCell ref="AL260:AM260"/>
    <mergeCell ref="AN260:AO260"/>
    <mergeCell ref="T260:U260"/>
    <mergeCell ref="V260:X260"/>
    <mergeCell ref="Y260:Z260"/>
    <mergeCell ref="AB260:AC260"/>
    <mergeCell ref="AD260:AE260"/>
    <mergeCell ref="AF260:AH260"/>
    <mergeCell ref="AI260:AK260"/>
    <mergeCell ref="AL261:AM261"/>
    <mergeCell ref="AN261:AO261"/>
    <mergeCell ref="AP261:AQ261"/>
    <mergeCell ref="AR261:AS261"/>
    <mergeCell ref="AT261:AU261"/>
    <mergeCell ref="AV261:AX261"/>
    <mergeCell ref="AY261:BA261"/>
    <mergeCell ref="BB261:BC261"/>
    <mergeCell ref="T261:U261"/>
    <mergeCell ref="V261:X261"/>
    <mergeCell ref="Y261:Z261"/>
    <mergeCell ref="AB261:AC261"/>
    <mergeCell ref="AD261:AE261"/>
    <mergeCell ref="AF261:AH261"/>
    <mergeCell ref="AI261:AK261"/>
    <mergeCell ref="C261:D261"/>
    <mergeCell ref="E261:F261"/>
    <mergeCell ref="G261:H261"/>
    <mergeCell ref="I261:M261"/>
    <mergeCell ref="N261:O261"/>
    <mergeCell ref="P261:Q261"/>
    <mergeCell ref="R261:S261"/>
    <mergeCell ref="C263:D263"/>
    <mergeCell ref="E263:F263"/>
    <mergeCell ref="G263:H263"/>
    <mergeCell ref="I263:M263"/>
    <mergeCell ref="N263:O263"/>
    <mergeCell ref="P263:Q263"/>
    <mergeCell ref="R263:S263"/>
    <mergeCell ref="AP262:AQ262"/>
    <mergeCell ref="AP263:AQ263"/>
    <mergeCell ref="AR263:AS263"/>
    <mergeCell ref="AT263:AU263"/>
    <mergeCell ref="AV263:AX263"/>
    <mergeCell ref="AY263:BA263"/>
    <mergeCell ref="BB263:BC263"/>
    <mergeCell ref="AL262:AM262"/>
    <mergeCell ref="AN262:AO262"/>
    <mergeCell ref="AR262:AS262"/>
    <mergeCell ref="AT262:AU262"/>
    <mergeCell ref="AV262:AX262"/>
    <mergeCell ref="AY262:BA262"/>
    <mergeCell ref="BB262:BC262"/>
    <mergeCell ref="T265:U265"/>
    <mergeCell ref="V265:X265"/>
    <mergeCell ref="Y265:Z265"/>
    <mergeCell ref="AB265:AC265"/>
    <mergeCell ref="AD265:AE265"/>
    <mergeCell ref="AF265:AH265"/>
    <mergeCell ref="AI265:AK265"/>
    <mergeCell ref="C265:D265"/>
    <mergeCell ref="E265:F265"/>
    <mergeCell ref="G265:H265"/>
    <mergeCell ref="I265:M265"/>
    <mergeCell ref="N265:O265"/>
    <mergeCell ref="P265:Q265"/>
    <mergeCell ref="R265:S265"/>
    <mergeCell ref="AL263:AM263"/>
    <mergeCell ref="AN263:AO263"/>
    <mergeCell ref="T263:U263"/>
    <mergeCell ref="V263:X263"/>
    <mergeCell ref="Y263:Z263"/>
    <mergeCell ref="AB263:AC263"/>
    <mergeCell ref="AD263:AE263"/>
    <mergeCell ref="AF263:AH263"/>
    <mergeCell ref="AI263:AK263"/>
    <mergeCell ref="AL264:AM264"/>
    <mergeCell ref="AN264:AO264"/>
    <mergeCell ref="AP264:AQ264"/>
    <mergeCell ref="AR264:AS264"/>
    <mergeCell ref="AT264:AU264"/>
    <mergeCell ref="AV264:AX264"/>
    <mergeCell ref="AY264:BA264"/>
    <mergeCell ref="BB264:BC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C266:D266"/>
    <mergeCell ref="E266:F266"/>
    <mergeCell ref="G266:H266"/>
    <mergeCell ref="I266:M266"/>
    <mergeCell ref="N266:O266"/>
    <mergeCell ref="P266:Q266"/>
    <mergeCell ref="R266:S266"/>
    <mergeCell ref="AP265:AQ265"/>
    <mergeCell ref="AP266:AQ266"/>
    <mergeCell ref="AR266:AS266"/>
    <mergeCell ref="AT266:AU266"/>
    <mergeCell ref="AV266:AX266"/>
    <mergeCell ref="AY266:BA266"/>
    <mergeCell ref="BB266:BC266"/>
    <mergeCell ref="AL265:AM265"/>
    <mergeCell ref="AN265:AO265"/>
    <mergeCell ref="AR265:AS265"/>
    <mergeCell ref="AT265:AU265"/>
    <mergeCell ref="AV265:AX265"/>
    <mergeCell ref="AY265:BA265"/>
    <mergeCell ref="BB265:BC265"/>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L266:AM266"/>
    <mergeCell ref="AN266:AO266"/>
    <mergeCell ref="T266:U266"/>
    <mergeCell ref="V266:X266"/>
    <mergeCell ref="Y266:Z266"/>
    <mergeCell ref="AB266:AC266"/>
    <mergeCell ref="AD266:AE266"/>
    <mergeCell ref="AF266:AH266"/>
    <mergeCell ref="AI266:AK266"/>
    <mergeCell ref="AL267:AM267"/>
    <mergeCell ref="AN267:AO267"/>
    <mergeCell ref="AP267:AQ267"/>
    <mergeCell ref="AR267:AS267"/>
    <mergeCell ref="AT267:AU267"/>
    <mergeCell ref="AV267:AX267"/>
    <mergeCell ref="AY267:BA267"/>
    <mergeCell ref="BB267:BC267"/>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C269:D269"/>
    <mergeCell ref="E269:F269"/>
    <mergeCell ref="G269:H269"/>
    <mergeCell ref="I269:M269"/>
    <mergeCell ref="N269:O269"/>
    <mergeCell ref="P269:Q269"/>
    <mergeCell ref="R269:S269"/>
    <mergeCell ref="AP268:AQ268"/>
    <mergeCell ref="AP269:AQ269"/>
    <mergeCell ref="AR269:AS269"/>
    <mergeCell ref="AT269:AU269"/>
    <mergeCell ref="AV269:AX269"/>
    <mergeCell ref="AY269:BA269"/>
    <mergeCell ref="BB269:BC269"/>
    <mergeCell ref="AL268:AM268"/>
    <mergeCell ref="AN268:AO268"/>
    <mergeCell ref="AR268:AS268"/>
    <mergeCell ref="AT268:AU268"/>
    <mergeCell ref="AV268:AX268"/>
    <mergeCell ref="AY268:BA268"/>
    <mergeCell ref="BB268:BC268"/>
    <mergeCell ref="T271:U271"/>
    <mergeCell ref="V271:X271"/>
    <mergeCell ref="Y271:Z271"/>
    <mergeCell ref="AB271:AC271"/>
    <mergeCell ref="AD271:AE271"/>
    <mergeCell ref="AF271:AH271"/>
    <mergeCell ref="AI271:AK271"/>
    <mergeCell ref="C271:D271"/>
    <mergeCell ref="E271:F271"/>
    <mergeCell ref="G271:H271"/>
    <mergeCell ref="I271:M271"/>
    <mergeCell ref="N271:O271"/>
    <mergeCell ref="P271:Q271"/>
    <mergeCell ref="R271:S271"/>
    <mergeCell ref="AL269:AM269"/>
    <mergeCell ref="AN269:AO269"/>
    <mergeCell ref="T269:U269"/>
    <mergeCell ref="V269:X269"/>
    <mergeCell ref="Y269:Z269"/>
    <mergeCell ref="AB269:AC269"/>
    <mergeCell ref="AD269:AE269"/>
    <mergeCell ref="AF269:AH269"/>
    <mergeCell ref="AI269:AK269"/>
    <mergeCell ref="AL270:AM270"/>
    <mergeCell ref="AN270:AO270"/>
    <mergeCell ref="AP270:AQ270"/>
    <mergeCell ref="AR270:AS270"/>
    <mergeCell ref="AT270:AU270"/>
    <mergeCell ref="AV270:AX270"/>
    <mergeCell ref="AY270:BA270"/>
    <mergeCell ref="BB270:BC270"/>
    <mergeCell ref="T270:U270"/>
    <mergeCell ref="V270:X270"/>
    <mergeCell ref="Y270:Z270"/>
    <mergeCell ref="AB270:AC270"/>
    <mergeCell ref="AD270:AE270"/>
    <mergeCell ref="AF270:AH270"/>
    <mergeCell ref="AI270:AK270"/>
    <mergeCell ref="C270:D270"/>
    <mergeCell ref="E270:F270"/>
    <mergeCell ref="G270:H270"/>
    <mergeCell ref="I270:M270"/>
    <mergeCell ref="N270:O270"/>
    <mergeCell ref="P270:Q270"/>
    <mergeCell ref="R270:S270"/>
    <mergeCell ref="C272:D272"/>
    <mergeCell ref="E272:F272"/>
    <mergeCell ref="G272:H272"/>
    <mergeCell ref="I272:M272"/>
    <mergeCell ref="N272:O272"/>
    <mergeCell ref="P272:Q272"/>
    <mergeCell ref="R272:S272"/>
    <mergeCell ref="AP271:AQ271"/>
    <mergeCell ref="AP272:AQ272"/>
    <mergeCell ref="AR272:AS272"/>
    <mergeCell ref="AT272:AU272"/>
    <mergeCell ref="AV272:AX272"/>
    <mergeCell ref="AY272:BA272"/>
    <mergeCell ref="BB272:BC272"/>
    <mergeCell ref="AL271:AM271"/>
    <mergeCell ref="AN271:AO271"/>
    <mergeCell ref="AR271:AS271"/>
    <mergeCell ref="AT271:AU271"/>
    <mergeCell ref="AV271:AX271"/>
    <mergeCell ref="AY271:BA271"/>
    <mergeCell ref="BB271:BC271"/>
    <mergeCell ref="T274:U274"/>
    <mergeCell ref="V274:X274"/>
    <mergeCell ref="Y274:Z274"/>
    <mergeCell ref="AB274:AC274"/>
    <mergeCell ref="AD274:AE274"/>
    <mergeCell ref="AF274:AH274"/>
    <mergeCell ref="AI274:AK274"/>
    <mergeCell ref="C274:D274"/>
    <mergeCell ref="E274:F274"/>
    <mergeCell ref="G274:H274"/>
    <mergeCell ref="I274:M274"/>
    <mergeCell ref="N274:O274"/>
    <mergeCell ref="P274:Q274"/>
    <mergeCell ref="R274:S274"/>
    <mergeCell ref="AL272:AM272"/>
    <mergeCell ref="AN272:AO272"/>
    <mergeCell ref="T272:U272"/>
    <mergeCell ref="V272:X272"/>
    <mergeCell ref="Y272:Z272"/>
    <mergeCell ref="AB272:AC272"/>
    <mergeCell ref="AD272:AE272"/>
    <mergeCell ref="AF272:AH272"/>
    <mergeCell ref="AI272:AK272"/>
    <mergeCell ref="AL273:AM273"/>
    <mergeCell ref="AN273:AO273"/>
    <mergeCell ref="AP273:AQ273"/>
    <mergeCell ref="AR273:AS273"/>
    <mergeCell ref="AT273:AU273"/>
    <mergeCell ref="AV273:AX273"/>
    <mergeCell ref="AY273:BA273"/>
    <mergeCell ref="BB273:BC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C275:D275"/>
    <mergeCell ref="E275:F275"/>
    <mergeCell ref="G275:H275"/>
    <mergeCell ref="I275:M275"/>
    <mergeCell ref="N275:O275"/>
    <mergeCell ref="P275:Q275"/>
    <mergeCell ref="R275:S275"/>
    <mergeCell ref="AP274:AQ274"/>
    <mergeCell ref="AP275:AQ275"/>
    <mergeCell ref="AR275:AS275"/>
    <mergeCell ref="AT275:AU275"/>
    <mergeCell ref="AV275:AX275"/>
    <mergeCell ref="AY275:BA275"/>
    <mergeCell ref="BB275:BC275"/>
    <mergeCell ref="AL274:AM274"/>
    <mergeCell ref="AN274:AO274"/>
    <mergeCell ref="AR274:AS274"/>
    <mergeCell ref="AT274:AU274"/>
    <mergeCell ref="AV274:AX274"/>
    <mergeCell ref="AY274:BA274"/>
    <mergeCell ref="BB274:BC274"/>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L275:AM275"/>
    <mergeCell ref="AN275:AO275"/>
    <mergeCell ref="T275:U275"/>
    <mergeCell ref="V275:X275"/>
    <mergeCell ref="Y275:Z275"/>
    <mergeCell ref="AB275:AC275"/>
    <mergeCell ref="AD275:AE275"/>
    <mergeCell ref="AF275:AH275"/>
    <mergeCell ref="AI275:AK275"/>
    <mergeCell ref="AL276:AM276"/>
    <mergeCell ref="AN276:AO276"/>
    <mergeCell ref="AP276:AQ276"/>
    <mergeCell ref="AR276:AS276"/>
    <mergeCell ref="AT276:AU276"/>
    <mergeCell ref="AV276:AX276"/>
    <mergeCell ref="AY276:BA276"/>
    <mergeCell ref="BB276:BC276"/>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C278:D278"/>
    <mergeCell ref="E278:F278"/>
    <mergeCell ref="G278:H278"/>
    <mergeCell ref="I278:M278"/>
    <mergeCell ref="N278:O278"/>
    <mergeCell ref="P278:Q278"/>
    <mergeCell ref="R278:S278"/>
    <mergeCell ref="AP277:AQ277"/>
    <mergeCell ref="AP278:AQ278"/>
    <mergeCell ref="AR278:AS278"/>
    <mergeCell ref="AT278:AU278"/>
    <mergeCell ref="AV278:AX278"/>
    <mergeCell ref="AY278:BA278"/>
    <mergeCell ref="BB278:BC278"/>
    <mergeCell ref="AL277:AM277"/>
    <mergeCell ref="AN277:AO277"/>
    <mergeCell ref="AR277:AS277"/>
    <mergeCell ref="AT277:AU277"/>
    <mergeCell ref="AV277:AX277"/>
    <mergeCell ref="AY277:BA277"/>
    <mergeCell ref="BB277:BC277"/>
    <mergeCell ref="T280:U280"/>
    <mergeCell ref="V280:X280"/>
    <mergeCell ref="Y280:Z280"/>
    <mergeCell ref="AB280:AC280"/>
    <mergeCell ref="AD280:AE280"/>
    <mergeCell ref="AF280:AH280"/>
    <mergeCell ref="AI280:AK280"/>
    <mergeCell ref="C280:D280"/>
    <mergeCell ref="E280:F280"/>
    <mergeCell ref="G280:H280"/>
    <mergeCell ref="I280:M280"/>
    <mergeCell ref="N280:O280"/>
    <mergeCell ref="P280:Q280"/>
    <mergeCell ref="R280:S280"/>
    <mergeCell ref="AL278:AM278"/>
    <mergeCell ref="AN278:AO278"/>
    <mergeCell ref="T278:U278"/>
    <mergeCell ref="V278:X278"/>
    <mergeCell ref="Y278:Z278"/>
    <mergeCell ref="AB278:AC278"/>
    <mergeCell ref="AD278:AE278"/>
    <mergeCell ref="AF278:AH278"/>
    <mergeCell ref="AI278:AK278"/>
    <mergeCell ref="AL279:AM279"/>
    <mergeCell ref="AN279:AO279"/>
    <mergeCell ref="AP279:AQ279"/>
    <mergeCell ref="AR279:AS279"/>
    <mergeCell ref="AT279:AU279"/>
    <mergeCell ref="AV279:AX279"/>
    <mergeCell ref="AY279:BA279"/>
    <mergeCell ref="BB279:BC279"/>
    <mergeCell ref="T279:U279"/>
    <mergeCell ref="V279:X279"/>
    <mergeCell ref="Y279:Z279"/>
    <mergeCell ref="AB279:AC279"/>
    <mergeCell ref="AD279:AE279"/>
    <mergeCell ref="AF279:AH279"/>
    <mergeCell ref="AI279:AK279"/>
    <mergeCell ref="C279:D279"/>
    <mergeCell ref="E279:F279"/>
    <mergeCell ref="G279:H279"/>
    <mergeCell ref="I279:M279"/>
    <mergeCell ref="N279:O279"/>
    <mergeCell ref="P279:Q279"/>
    <mergeCell ref="R279:S279"/>
    <mergeCell ref="C281:D281"/>
    <mergeCell ref="E281:F281"/>
    <mergeCell ref="G281:H281"/>
    <mergeCell ref="I281:M281"/>
    <mergeCell ref="N281:O281"/>
    <mergeCell ref="P281:Q281"/>
    <mergeCell ref="R281:S281"/>
    <mergeCell ref="AP280:AQ280"/>
    <mergeCell ref="AP281:AQ281"/>
    <mergeCell ref="AR281:AS281"/>
    <mergeCell ref="AT281:AU281"/>
    <mergeCell ref="AV281:AX281"/>
    <mergeCell ref="AY281:BA281"/>
    <mergeCell ref="BB281:BC281"/>
    <mergeCell ref="AL280:AM280"/>
    <mergeCell ref="AN280:AO280"/>
    <mergeCell ref="AR280:AS280"/>
    <mergeCell ref="AT280:AU280"/>
    <mergeCell ref="AV280:AX280"/>
    <mergeCell ref="AY280:BA280"/>
    <mergeCell ref="BB280:BC280"/>
    <mergeCell ref="T283:U283"/>
    <mergeCell ref="V283:X283"/>
    <mergeCell ref="Y283:Z283"/>
    <mergeCell ref="AB283:AC283"/>
    <mergeCell ref="AD283:AE283"/>
    <mergeCell ref="AF283:AH283"/>
    <mergeCell ref="AI283:AK283"/>
    <mergeCell ref="C283:D283"/>
    <mergeCell ref="E283:F283"/>
    <mergeCell ref="G283:H283"/>
    <mergeCell ref="I283:M283"/>
    <mergeCell ref="N283:O283"/>
    <mergeCell ref="P283:Q283"/>
    <mergeCell ref="R283:S283"/>
    <mergeCell ref="AL281:AM281"/>
    <mergeCell ref="AN281:AO281"/>
    <mergeCell ref="T281:U281"/>
    <mergeCell ref="V281:X281"/>
    <mergeCell ref="Y281:Z281"/>
    <mergeCell ref="AB281:AC281"/>
    <mergeCell ref="AD281:AE281"/>
    <mergeCell ref="AF281:AH281"/>
    <mergeCell ref="AI281:AK281"/>
    <mergeCell ref="AL282:AM282"/>
    <mergeCell ref="AN282:AO282"/>
    <mergeCell ref="AP282:AQ282"/>
    <mergeCell ref="AR282:AS282"/>
    <mergeCell ref="AT282:AU282"/>
    <mergeCell ref="AV282:AX282"/>
    <mergeCell ref="AY282:BA282"/>
    <mergeCell ref="BB282:BC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C284:D284"/>
    <mergeCell ref="E284:F284"/>
    <mergeCell ref="G284:H284"/>
    <mergeCell ref="I284:M284"/>
    <mergeCell ref="N284:O284"/>
    <mergeCell ref="P284:Q284"/>
    <mergeCell ref="R284:S284"/>
    <mergeCell ref="AP283:AQ283"/>
    <mergeCell ref="AP284:AQ284"/>
    <mergeCell ref="AR284:AS284"/>
    <mergeCell ref="AT284:AU284"/>
    <mergeCell ref="AV284:AX284"/>
    <mergeCell ref="AY284:BA284"/>
    <mergeCell ref="BB284:BC284"/>
    <mergeCell ref="AL283:AM283"/>
    <mergeCell ref="AN283:AO283"/>
    <mergeCell ref="AR283:AS283"/>
    <mergeCell ref="AT283:AU283"/>
    <mergeCell ref="AV283:AX283"/>
    <mergeCell ref="AY283:BA283"/>
    <mergeCell ref="BB283:BC283"/>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L284:AM284"/>
    <mergeCell ref="AN284:AO284"/>
    <mergeCell ref="T284:U284"/>
    <mergeCell ref="V284:X284"/>
    <mergeCell ref="Y284:Z284"/>
    <mergeCell ref="AB284:AC284"/>
    <mergeCell ref="AD284:AE284"/>
    <mergeCell ref="AF284:AH284"/>
    <mergeCell ref="AI284:AK284"/>
    <mergeCell ref="AL285:AM285"/>
    <mergeCell ref="AN285:AO285"/>
    <mergeCell ref="AP285:AQ285"/>
    <mergeCell ref="AR285:AS285"/>
    <mergeCell ref="AT285:AU285"/>
    <mergeCell ref="AV285:AX285"/>
    <mergeCell ref="AY285:BA285"/>
    <mergeCell ref="BB285:BC285"/>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C287:D287"/>
    <mergeCell ref="E287:F287"/>
    <mergeCell ref="G287:H287"/>
    <mergeCell ref="I287:M287"/>
    <mergeCell ref="N287:O287"/>
    <mergeCell ref="P287:Q287"/>
    <mergeCell ref="R287:S287"/>
    <mergeCell ref="AP286:AQ286"/>
    <mergeCell ref="AP287:AQ287"/>
    <mergeCell ref="AR287:AS287"/>
    <mergeCell ref="AT287:AU287"/>
    <mergeCell ref="AV287:AX287"/>
    <mergeCell ref="AY287:BA287"/>
    <mergeCell ref="BB287:BC287"/>
    <mergeCell ref="AL286:AM286"/>
    <mergeCell ref="AN286:AO286"/>
    <mergeCell ref="AR286:AS286"/>
    <mergeCell ref="AT286:AU286"/>
    <mergeCell ref="AV286:AX286"/>
    <mergeCell ref="AY286:BA286"/>
    <mergeCell ref="BB286:BC286"/>
    <mergeCell ref="T289:U289"/>
    <mergeCell ref="V289:X289"/>
    <mergeCell ref="Y289:Z289"/>
    <mergeCell ref="AB289:AC289"/>
    <mergeCell ref="AD289:AE289"/>
    <mergeCell ref="AF289:AH289"/>
    <mergeCell ref="AI289:AK289"/>
    <mergeCell ref="C289:D289"/>
    <mergeCell ref="E289:F289"/>
    <mergeCell ref="G289:H289"/>
    <mergeCell ref="I289:M289"/>
    <mergeCell ref="N289:O289"/>
    <mergeCell ref="P289:Q289"/>
    <mergeCell ref="R289:S289"/>
    <mergeCell ref="AL287:AM287"/>
    <mergeCell ref="AN287:AO287"/>
    <mergeCell ref="T287:U287"/>
    <mergeCell ref="V287:X287"/>
    <mergeCell ref="Y287:Z287"/>
    <mergeCell ref="AB287:AC287"/>
    <mergeCell ref="AD287:AE287"/>
    <mergeCell ref="AF287:AH287"/>
    <mergeCell ref="AI287:AK287"/>
    <mergeCell ref="AL288:AM288"/>
    <mergeCell ref="AN288:AO288"/>
    <mergeCell ref="AP288:AQ288"/>
    <mergeCell ref="AR288:AS288"/>
    <mergeCell ref="AT288:AU288"/>
    <mergeCell ref="AV288:AX288"/>
    <mergeCell ref="AY288:BA288"/>
    <mergeCell ref="BB288:BC288"/>
    <mergeCell ref="T288:U288"/>
    <mergeCell ref="V288:X288"/>
    <mergeCell ref="Y288:Z288"/>
    <mergeCell ref="AB288:AC288"/>
    <mergeCell ref="AD288:AE288"/>
    <mergeCell ref="AF288:AH288"/>
    <mergeCell ref="AI288:AK288"/>
    <mergeCell ref="C288:D288"/>
    <mergeCell ref="E288:F288"/>
    <mergeCell ref="G288:H288"/>
    <mergeCell ref="I288:M288"/>
    <mergeCell ref="N288:O288"/>
    <mergeCell ref="P288:Q288"/>
    <mergeCell ref="R288:S288"/>
    <mergeCell ref="C290:D290"/>
    <mergeCell ref="E290:F290"/>
    <mergeCell ref="G290:H290"/>
    <mergeCell ref="I290:M290"/>
    <mergeCell ref="N290:O290"/>
    <mergeCell ref="P290:Q290"/>
    <mergeCell ref="R290:S290"/>
    <mergeCell ref="AP289:AQ289"/>
    <mergeCell ref="AP290:AQ290"/>
    <mergeCell ref="AR290:AS290"/>
    <mergeCell ref="AT290:AU290"/>
    <mergeCell ref="AV290:AX290"/>
    <mergeCell ref="AY290:BA290"/>
    <mergeCell ref="BB290:BC290"/>
    <mergeCell ref="AL289:AM289"/>
    <mergeCell ref="AN289:AO289"/>
    <mergeCell ref="AR289:AS289"/>
    <mergeCell ref="AT289:AU289"/>
    <mergeCell ref="AV289:AX289"/>
    <mergeCell ref="AY289:BA289"/>
    <mergeCell ref="BB289:BC289"/>
    <mergeCell ref="T292:U292"/>
    <mergeCell ref="V292:X292"/>
    <mergeCell ref="Y292:Z292"/>
    <mergeCell ref="AB292:AC292"/>
    <mergeCell ref="AD292:AE292"/>
    <mergeCell ref="AF292:AH292"/>
    <mergeCell ref="AI292:AK292"/>
    <mergeCell ref="C292:D292"/>
    <mergeCell ref="E292:F292"/>
    <mergeCell ref="G292:H292"/>
    <mergeCell ref="I292:M292"/>
    <mergeCell ref="N292:O292"/>
    <mergeCell ref="P292:Q292"/>
    <mergeCell ref="R292:S292"/>
    <mergeCell ref="AL290:AM290"/>
    <mergeCell ref="AN290:AO290"/>
    <mergeCell ref="T290:U290"/>
    <mergeCell ref="V290:X290"/>
    <mergeCell ref="Y290:Z290"/>
    <mergeCell ref="AB290:AC290"/>
    <mergeCell ref="AD290:AE290"/>
    <mergeCell ref="AF290:AH290"/>
    <mergeCell ref="AI290:AK290"/>
    <mergeCell ref="AL291:AM291"/>
    <mergeCell ref="AN291:AO291"/>
    <mergeCell ref="AP291:AQ291"/>
    <mergeCell ref="AR291:AS291"/>
    <mergeCell ref="AT291:AU291"/>
    <mergeCell ref="AV291:AX291"/>
    <mergeCell ref="AY291:BA291"/>
    <mergeCell ref="BB291:BC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C293:D293"/>
    <mergeCell ref="E293:F293"/>
    <mergeCell ref="G293:H293"/>
    <mergeCell ref="I293:M293"/>
    <mergeCell ref="N293:O293"/>
    <mergeCell ref="P293:Q293"/>
    <mergeCell ref="R293:S293"/>
    <mergeCell ref="AP292:AQ292"/>
    <mergeCell ref="AP293:AQ293"/>
    <mergeCell ref="AR293:AS293"/>
    <mergeCell ref="AT293:AU293"/>
    <mergeCell ref="AV293:AX293"/>
    <mergeCell ref="AY293:BA293"/>
    <mergeCell ref="BB293:BC293"/>
    <mergeCell ref="AL292:AM292"/>
    <mergeCell ref="AN292:AO292"/>
    <mergeCell ref="AR292:AS292"/>
    <mergeCell ref="AT292:AU292"/>
    <mergeCell ref="AV292:AX292"/>
    <mergeCell ref="AY292:BA292"/>
    <mergeCell ref="BB292:BC292"/>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L293:AM293"/>
    <mergeCell ref="AN293:AO293"/>
    <mergeCell ref="T293:U293"/>
    <mergeCell ref="V293:X293"/>
    <mergeCell ref="Y293:Z293"/>
    <mergeCell ref="AB293:AC293"/>
    <mergeCell ref="AD293:AE293"/>
    <mergeCell ref="AF293:AH293"/>
    <mergeCell ref="AI293:AK293"/>
    <mergeCell ref="AL294:AM294"/>
    <mergeCell ref="AN294:AO294"/>
    <mergeCell ref="AP294:AQ294"/>
    <mergeCell ref="AR294:AS294"/>
    <mergeCell ref="AT294:AU294"/>
    <mergeCell ref="AV294:AX294"/>
    <mergeCell ref="AY294:BA294"/>
    <mergeCell ref="BB294:BC294"/>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C296:D296"/>
    <mergeCell ref="E296:F296"/>
    <mergeCell ref="G296:H296"/>
    <mergeCell ref="I296:M296"/>
    <mergeCell ref="N296:O296"/>
    <mergeCell ref="P296:Q296"/>
    <mergeCell ref="R296:S296"/>
    <mergeCell ref="AP295:AQ295"/>
    <mergeCell ref="AP296:AQ296"/>
    <mergeCell ref="AR296:AS296"/>
    <mergeCell ref="AT296:AU296"/>
    <mergeCell ref="AV296:AX296"/>
    <mergeCell ref="AY296:BA296"/>
    <mergeCell ref="BB296:BC296"/>
    <mergeCell ref="AL295:AM295"/>
    <mergeCell ref="AN295:AO295"/>
    <mergeCell ref="AR295:AS295"/>
    <mergeCell ref="AT295:AU295"/>
    <mergeCell ref="AV295:AX295"/>
    <mergeCell ref="AY295:BA295"/>
    <mergeCell ref="BB295:BC295"/>
    <mergeCell ref="T298:U298"/>
    <mergeCell ref="V298:X298"/>
    <mergeCell ref="Y298:Z298"/>
    <mergeCell ref="AB298:AC298"/>
    <mergeCell ref="AD298:AE298"/>
    <mergeCell ref="AF298:AH298"/>
    <mergeCell ref="AI298:AK298"/>
    <mergeCell ref="C298:D298"/>
    <mergeCell ref="E298:F298"/>
    <mergeCell ref="G298:H298"/>
    <mergeCell ref="I298:M298"/>
    <mergeCell ref="N298:O298"/>
    <mergeCell ref="P298:Q298"/>
    <mergeCell ref="R298:S298"/>
    <mergeCell ref="AL296:AM296"/>
    <mergeCell ref="AN296:AO296"/>
    <mergeCell ref="T296:U296"/>
    <mergeCell ref="V296:X296"/>
    <mergeCell ref="Y296:Z296"/>
    <mergeCell ref="AB296:AC296"/>
    <mergeCell ref="AD296:AE296"/>
    <mergeCell ref="AF296:AH296"/>
    <mergeCell ref="AI296:AK296"/>
    <mergeCell ref="AL297:AM297"/>
    <mergeCell ref="AN297:AO297"/>
    <mergeCell ref="AP297:AQ297"/>
    <mergeCell ref="AR297:AS297"/>
    <mergeCell ref="AT297:AU297"/>
    <mergeCell ref="AV297:AX297"/>
    <mergeCell ref="AY297:BA297"/>
    <mergeCell ref="BB297:BC297"/>
    <mergeCell ref="T297:U297"/>
    <mergeCell ref="V297:X297"/>
    <mergeCell ref="Y297:Z297"/>
    <mergeCell ref="AB297:AC297"/>
    <mergeCell ref="AD297:AE297"/>
    <mergeCell ref="AF297:AH297"/>
    <mergeCell ref="AI297:AK297"/>
    <mergeCell ref="C297:D297"/>
    <mergeCell ref="E297:F297"/>
    <mergeCell ref="G297:H297"/>
    <mergeCell ref="I297:M297"/>
    <mergeCell ref="N297:O297"/>
    <mergeCell ref="P297:Q297"/>
    <mergeCell ref="R297:S297"/>
    <mergeCell ref="C299:D299"/>
    <mergeCell ref="E299:F299"/>
    <mergeCell ref="G299:H299"/>
    <mergeCell ref="I299:M299"/>
    <mergeCell ref="N299:O299"/>
    <mergeCell ref="P299:Q299"/>
    <mergeCell ref="R299:S299"/>
    <mergeCell ref="AP298:AQ298"/>
    <mergeCell ref="AP299:AQ299"/>
    <mergeCell ref="AR299:AS299"/>
    <mergeCell ref="AT299:AU299"/>
    <mergeCell ref="AV299:AX299"/>
    <mergeCell ref="AY299:BA299"/>
    <mergeCell ref="BB299:BC299"/>
    <mergeCell ref="AL298:AM298"/>
    <mergeCell ref="AN298:AO298"/>
    <mergeCell ref="AR298:AS298"/>
    <mergeCell ref="AT298:AU298"/>
    <mergeCell ref="AV298:AX298"/>
    <mergeCell ref="AY298:BA298"/>
    <mergeCell ref="BB298:BC298"/>
    <mergeCell ref="T301:U301"/>
    <mergeCell ref="V301:X301"/>
    <mergeCell ref="Y301:Z301"/>
    <mergeCell ref="AB301:AC301"/>
    <mergeCell ref="AD301:AE301"/>
    <mergeCell ref="AF301:AH301"/>
    <mergeCell ref="AI301:AK301"/>
    <mergeCell ref="C301:D301"/>
    <mergeCell ref="E301:F301"/>
    <mergeCell ref="G301:H301"/>
    <mergeCell ref="I301:M301"/>
    <mergeCell ref="N301:O301"/>
    <mergeCell ref="P301:Q301"/>
    <mergeCell ref="R301:S301"/>
    <mergeCell ref="AL299:AM299"/>
    <mergeCell ref="AN299:AO299"/>
    <mergeCell ref="T299:U299"/>
    <mergeCell ref="V299:X299"/>
    <mergeCell ref="Y299:Z299"/>
    <mergeCell ref="AB299:AC299"/>
    <mergeCell ref="AD299:AE299"/>
    <mergeCell ref="AF299:AH299"/>
    <mergeCell ref="AI299:AK299"/>
    <mergeCell ref="AL300:AM300"/>
    <mergeCell ref="AN300:AO300"/>
    <mergeCell ref="AP300:AQ300"/>
    <mergeCell ref="AR300:AS300"/>
    <mergeCell ref="AT300:AU300"/>
    <mergeCell ref="AV300:AX300"/>
    <mergeCell ref="AY300:BA300"/>
    <mergeCell ref="BB300:BC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C302:D302"/>
    <mergeCell ref="E302:F302"/>
    <mergeCell ref="G302:H302"/>
    <mergeCell ref="I302:M302"/>
    <mergeCell ref="N302:O302"/>
    <mergeCell ref="P302:Q302"/>
    <mergeCell ref="R302:S302"/>
    <mergeCell ref="AP301:AQ301"/>
    <mergeCell ref="AP302:AQ302"/>
    <mergeCell ref="AR302:AS302"/>
    <mergeCell ref="AT302:AU302"/>
    <mergeCell ref="AV302:AX302"/>
    <mergeCell ref="AY302:BA302"/>
    <mergeCell ref="BB302:BC302"/>
    <mergeCell ref="AL301:AM301"/>
    <mergeCell ref="AN301:AO301"/>
    <mergeCell ref="AR301:AS301"/>
    <mergeCell ref="AT301:AU301"/>
    <mergeCell ref="AV301:AX301"/>
    <mergeCell ref="AY301:BA301"/>
    <mergeCell ref="BB301:BC301"/>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L302:AM302"/>
    <mergeCell ref="AN302:AO302"/>
    <mergeCell ref="T302:U302"/>
    <mergeCell ref="V302:X302"/>
    <mergeCell ref="Y302:Z302"/>
    <mergeCell ref="AB302:AC302"/>
    <mergeCell ref="AD302:AE302"/>
    <mergeCell ref="AF302:AH302"/>
    <mergeCell ref="AI302:AK302"/>
    <mergeCell ref="AL303:AM303"/>
    <mergeCell ref="AN303:AO303"/>
    <mergeCell ref="AP303:AQ303"/>
    <mergeCell ref="AR303:AS303"/>
    <mergeCell ref="AT303:AU303"/>
    <mergeCell ref="AV303:AX303"/>
    <mergeCell ref="AY303:BA303"/>
    <mergeCell ref="BB303:BC303"/>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C305:D305"/>
    <mergeCell ref="E305:F305"/>
    <mergeCell ref="G305:H305"/>
    <mergeCell ref="I305:M305"/>
    <mergeCell ref="N305:O305"/>
    <mergeCell ref="P305:Q305"/>
    <mergeCell ref="R305:S305"/>
    <mergeCell ref="AP304:AQ304"/>
    <mergeCell ref="AP305:AQ305"/>
    <mergeCell ref="AR305:AS305"/>
    <mergeCell ref="AT305:AU305"/>
    <mergeCell ref="AV305:AX305"/>
    <mergeCell ref="AY305:BA305"/>
    <mergeCell ref="BB305:BC305"/>
    <mergeCell ref="AL304:AM304"/>
    <mergeCell ref="AN304:AO304"/>
    <mergeCell ref="AR304:AS304"/>
    <mergeCell ref="AT304:AU304"/>
    <mergeCell ref="AV304:AX304"/>
    <mergeCell ref="AY304:BA304"/>
    <mergeCell ref="BB304:BC304"/>
    <mergeCell ref="T307:U307"/>
    <mergeCell ref="V307:X307"/>
    <mergeCell ref="Y307:Z307"/>
    <mergeCell ref="AB307:AC307"/>
    <mergeCell ref="AD307:AE307"/>
    <mergeCell ref="AF307:AH307"/>
    <mergeCell ref="AI307:AK307"/>
    <mergeCell ref="C307:D307"/>
    <mergeCell ref="E307:F307"/>
    <mergeCell ref="G307:H307"/>
    <mergeCell ref="I307:M307"/>
    <mergeCell ref="N307:O307"/>
    <mergeCell ref="P307:Q307"/>
    <mergeCell ref="R307:S307"/>
    <mergeCell ref="AL305:AM305"/>
    <mergeCell ref="AN305:AO305"/>
    <mergeCell ref="T305:U305"/>
    <mergeCell ref="V305:X305"/>
    <mergeCell ref="Y305:Z305"/>
    <mergeCell ref="AB305:AC305"/>
    <mergeCell ref="AD305:AE305"/>
    <mergeCell ref="AF305:AH305"/>
    <mergeCell ref="AI305:AK305"/>
    <mergeCell ref="AL306:AM306"/>
    <mergeCell ref="AN306:AO306"/>
    <mergeCell ref="AP306:AQ306"/>
    <mergeCell ref="AR306:AS306"/>
    <mergeCell ref="AT306:AU306"/>
    <mergeCell ref="AV306:AX306"/>
    <mergeCell ref="AY306:BA306"/>
    <mergeCell ref="BB306:BC306"/>
    <mergeCell ref="T306:U306"/>
    <mergeCell ref="V306:X306"/>
    <mergeCell ref="Y306:Z306"/>
    <mergeCell ref="AB306:AC306"/>
    <mergeCell ref="AD306:AE306"/>
    <mergeCell ref="AF306:AH306"/>
    <mergeCell ref="AI306:AK306"/>
    <mergeCell ref="C306:D306"/>
    <mergeCell ref="E306:F306"/>
    <mergeCell ref="G306:H306"/>
    <mergeCell ref="I306:M306"/>
    <mergeCell ref="N306:O306"/>
    <mergeCell ref="P306:Q306"/>
    <mergeCell ref="R306:S306"/>
    <mergeCell ref="C308:D308"/>
    <mergeCell ref="E308:F308"/>
    <mergeCell ref="G308:H308"/>
    <mergeCell ref="I308:M308"/>
    <mergeCell ref="N308:O308"/>
    <mergeCell ref="P308:Q308"/>
    <mergeCell ref="R308:S308"/>
    <mergeCell ref="AP307:AQ307"/>
    <mergeCell ref="AP308:AQ308"/>
    <mergeCell ref="AR308:AS308"/>
    <mergeCell ref="AT308:AU308"/>
    <mergeCell ref="AV308:AX308"/>
    <mergeCell ref="AY308:BA308"/>
    <mergeCell ref="BB308:BC308"/>
    <mergeCell ref="AL307:AM307"/>
    <mergeCell ref="AN307:AO307"/>
    <mergeCell ref="AR307:AS307"/>
    <mergeCell ref="AT307:AU307"/>
    <mergeCell ref="AV307:AX307"/>
    <mergeCell ref="AY307:BA307"/>
    <mergeCell ref="BB307:BC307"/>
    <mergeCell ref="T310:U310"/>
    <mergeCell ref="V310:X310"/>
    <mergeCell ref="Y310:Z310"/>
    <mergeCell ref="AB310:AC310"/>
    <mergeCell ref="AD310:AE310"/>
    <mergeCell ref="AF310:AH310"/>
    <mergeCell ref="AI310:AK310"/>
    <mergeCell ref="C310:D310"/>
    <mergeCell ref="E310:F310"/>
    <mergeCell ref="G310:H310"/>
    <mergeCell ref="I310:M310"/>
    <mergeCell ref="N310:O310"/>
    <mergeCell ref="P310:Q310"/>
    <mergeCell ref="R310:S310"/>
    <mergeCell ref="AL308:AM308"/>
    <mergeCell ref="AN308:AO308"/>
    <mergeCell ref="T308:U308"/>
    <mergeCell ref="V308:X308"/>
    <mergeCell ref="Y308:Z308"/>
    <mergeCell ref="AB308:AC308"/>
    <mergeCell ref="AD308:AE308"/>
    <mergeCell ref="AF308:AH308"/>
    <mergeCell ref="AI308:AK308"/>
    <mergeCell ref="AL309:AM309"/>
    <mergeCell ref="AN309:AO309"/>
    <mergeCell ref="AP309:AQ309"/>
    <mergeCell ref="AR309:AS309"/>
    <mergeCell ref="AT309:AU309"/>
    <mergeCell ref="AV309:AX309"/>
    <mergeCell ref="AY309:BA309"/>
    <mergeCell ref="BB309:BC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C311:D311"/>
    <mergeCell ref="E311:F311"/>
    <mergeCell ref="G311:H311"/>
    <mergeCell ref="I311:M311"/>
    <mergeCell ref="N311:O311"/>
    <mergeCell ref="P311:Q311"/>
    <mergeCell ref="R311:S311"/>
    <mergeCell ref="AP310:AQ310"/>
    <mergeCell ref="AP311:AQ311"/>
    <mergeCell ref="AR311:AS311"/>
    <mergeCell ref="AT311:AU311"/>
    <mergeCell ref="AV311:AX311"/>
    <mergeCell ref="AY311:BA311"/>
    <mergeCell ref="BB311:BC311"/>
    <mergeCell ref="AL310:AM310"/>
    <mergeCell ref="AN310:AO310"/>
    <mergeCell ref="AR310:AS310"/>
    <mergeCell ref="AT310:AU310"/>
    <mergeCell ref="AV310:AX310"/>
    <mergeCell ref="AY310:BA310"/>
    <mergeCell ref="BB310:BC310"/>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L311:AM311"/>
    <mergeCell ref="AN311:AO311"/>
    <mergeCell ref="T311:U311"/>
    <mergeCell ref="V311:X311"/>
    <mergeCell ref="Y311:Z311"/>
    <mergeCell ref="AB311:AC311"/>
    <mergeCell ref="AD311:AE311"/>
    <mergeCell ref="AF311:AH311"/>
    <mergeCell ref="AI311:AK311"/>
    <mergeCell ref="AL312:AM312"/>
    <mergeCell ref="AN312:AO312"/>
    <mergeCell ref="AP312:AQ312"/>
    <mergeCell ref="AR312:AS312"/>
    <mergeCell ref="AT312:AU312"/>
    <mergeCell ref="AV312:AX312"/>
    <mergeCell ref="AY312:BA312"/>
    <mergeCell ref="BB312:BC312"/>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C314:D314"/>
    <mergeCell ref="E314:F314"/>
    <mergeCell ref="G314:H314"/>
    <mergeCell ref="I314:M314"/>
    <mergeCell ref="N314:O314"/>
    <mergeCell ref="P314:Q314"/>
    <mergeCell ref="R314:S314"/>
    <mergeCell ref="AP313:AQ313"/>
    <mergeCell ref="AP314:AQ314"/>
    <mergeCell ref="AR314:AS314"/>
    <mergeCell ref="AT314:AU314"/>
    <mergeCell ref="AV314:AX314"/>
    <mergeCell ref="AY314:BA314"/>
    <mergeCell ref="BB314:BC314"/>
    <mergeCell ref="AL313:AM313"/>
    <mergeCell ref="AN313:AO313"/>
    <mergeCell ref="AR313:AS313"/>
    <mergeCell ref="AT313:AU313"/>
    <mergeCell ref="AV313:AX313"/>
    <mergeCell ref="AY313:BA313"/>
    <mergeCell ref="BB313:BC313"/>
    <mergeCell ref="T316:U316"/>
    <mergeCell ref="V316:X316"/>
    <mergeCell ref="Y316:Z316"/>
    <mergeCell ref="AB316:AC316"/>
    <mergeCell ref="AD316:AE316"/>
    <mergeCell ref="AF316:AH316"/>
    <mergeCell ref="AI316:AK316"/>
    <mergeCell ref="C316:D316"/>
    <mergeCell ref="E316:F316"/>
    <mergeCell ref="G316:H316"/>
    <mergeCell ref="I316:M316"/>
    <mergeCell ref="N316:O316"/>
    <mergeCell ref="P316:Q316"/>
    <mergeCell ref="R316:S316"/>
    <mergeCell ref="AL314:AM314"/>
    <mergeCell ref="AN314:AO314"/>
    <mergeCell ref="T314:U314"/>
    <mergeCell ref="V314:X314"/>
    <mergeCell ref="Y314:Z314"/>
    <mergeCell ref="AB314:AC314"/>
    <mergeCell ref="AD314:AE314"/>
    <mergeCell ref="AF314:AH314"/>
    <mergeCell ref="AI314:AK314"/>
    <mergeCell ref="AL315:AM315"/>
    <mergeCell ref="AN315:AO315"/>
    <mergeCell ref="AP315:AQ315"/>
    <mergeCell ref="AR315:AS315"/>
    <mergeCell ref="AT315:AU315"/>
    <mergeCell ref="AV315:AX315"/>
    <mergeCell ref="AY315:BA315"/>
    <mergeCell ref="BB315:BC315"/>
    <mergeCell ref="T315:U315"/>
    <mergeCell ref="V315:X315"/>
    <mergeCell ref="Y315:Z315"/>
    <mergeCell ref="AB315:AC315"/>
    <mergeCell ref="AD315:AE315"/>
    <mergeCell ref="AF315:AH315"/>
    <mergeCell ref="AI315:AK315"/>
    <mergeCell ref="C315:D315"/>
    <mergeCell ref="E315:F315"/>
    <mergeCell ref="G315:H315"/>
    <mergeCell ref="I315:M315"/>
    <mergeCell ref="N315:O315"/>
    <mergeCell ref="P315:Q315"/>
    <mergeCell ref="R315:S315"/>
    <mergeCell ref="C317:D317"/>
    <mergeCell ref="E317:F317"/>
    <mergeCell ref="G317:H317"/>
    <mergeCell ref="I317:M317"/>
    <mergeCell ref="N317:O317"/>
    <mergeCell ref="P317:Q317"/>
    <mergeCell ref="R317:S317"/>
    <mergeCell ref="AP316:AQ316"/>
    <mergeCell ref="AP317:AQ317"/>
    <mergeCell ref="AR317:AS317"/>
    <mergeCell ref="AT317:AU317"/>
    <mergeCell ref="AV317:AX317"/>
    <mergeCell ref="AY317:BA317"/>
    <mergeCell ref="BB317:BC317"/>
    <mergeCell ref="AL316:AM316"/>
    <mergeCell ref="AN316:AO316"/>
    <mergeCell ref="AR316:AS316"/>
    <mergeCell ref="AT316:AU316"/>
    <mergeCell ref="AV316:AX316"/>
    <mergeCell ref="AY316:BA316"/>
    <mergeCell ref="BB316:BC316"/>
    <mergeCell ref="T319:U319"/>
    <mergeCell ref="V319:X319"/>
    <mergeCell ref="Y319:Z319"/>
    <mergeCell ref="AB319:AC319"/>
    <mergeCell ref="AD319:AE319"/>
    <mergeCell ref="AF319:AH319"/>
    <mergeCell ref="AI319:AK319"/>
    <mergeCell ref="C319:D319"/>
    <mergeCell ref="E319:F319"/>
    <mergeCell ref="G319:H319"/>
    <mergeCell ref="I319:M319"/>
    <mergeCell ref="N319:O319"/>
    <mergeCell ref="P319:Q319"/>
    <mergeCell ref="R319:S319"/>
    <mergeCell ref="AL317:AM317"/>
    <mergeCell ref="AN317:AO317"/>
    <mergeCell ref="T317:U317"/>
    <mergeCell ref="V317:X317"/>
    <mergeCell ref="Y317:Z317"/>
    <mergeCell ref="AB317:AC317"/>
    <mergeCell ref="AD317:AE317"/>
    <mergeCell ref="AF317:AH317"/>
    <mergeCell ref="AI317:AK317"/>
    <mergeCell ref="AL318:AM318"/>
    <mergeCell ref="AN318:AO318"/>
    <mergeCell ref="AP318:AQ318"/>
    <mergeCell ref="AR318:AS318"/>
    <mergeCell ref="AT318:AU318"/>
    <mergeCell ref="AV318:AX318"/>
    <mergeCell ref="AY318:BA318"/>
    <mergeCell ref="BB318:BC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C320:D320"/>
    <mergeCell ref="E320:F320"/>
    <mergeCell ref="G320:H320"/>
    <mergeCell ref="I320:M320"/>
    <mergeCell ref="N320:O320"/>
    <mergeCell ref="P320:Q320"/>
    <mergeCell ref="R320:S320"/>
    <mergeCell ref="AP319:AQ319"/>
    <mergeCell ref="AP320:AQ320"/>
    <mergeCell ref="AR320:AS320"/>
    <mergeCell ref="AT320:AU320"/>
    <mergeCell ref="AV320:AX320"/>
    <mergeCell ref="AY320:BA320"/>
    <mergeCell ref="BB320:BC320"/>
    <mergeCell ref="AL319:AM319"/>
    <mergeCell ref="AN319:AO319"/>
    <mergeCell ref="AR319:AS319"/>
    <mergeCell ref="AT319:AU319"/>
    <mergeCell ref="AV319:AX319"/>
    <mergeCell ref="AY319:BA319"/>
    <mergeCell ref="BB319:BC319"/>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L320:AM320"/>
    <mergeCell ref="AN320:AO320"/>
    <mergeCell ref="T320:U320"/>
    <mergeCell ref="V320:X320"/>
    <mergeCell ref="Y320:Z320"/>
    <mergeCell ref="AB320:AC320"/>
    <mergeCell ref="AD320:AE320"/>
    <mergeCell ref="AF320:AH320"/>
    <mergeCell ref="AI320:AK320"/>
    <mergeCell ref="AL321:AM321"/>
    <mergeCell ref="AN321:AO321"/>
    <mergeCell ref="AP321:AQ321"/>
    <mergeCell ref="AR321:AS321"/>
    <mergeCell ref="AT321:AU321"/>
    <mergeCell ref="AV321:AX321"/>
    <mergeCell ref="AY321:BA321"/>
    <mergeCell ref="BB321:BC321"/>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C323:D323"/>
    <mergeCell ref="E323:F323"/>
    <mergeCell ref="G323:H323"/>
    <mergeCell ref="I323:M323"/>
    <mergeCell ref="N323:O323"/>
    <mergeCell ref="P323:Q323"/>
    <mergeCell ref="R323:S323"/>
    <mergeCell ref="AP322:AQ322"/>
    <mergeCell ref="AP323:AQ323"/>
    <mergeCell ref="AR323:AS323"/>
    <mergeCell ref="AT323:AU323"/>
    <mergeCell ref="AV323:AX323"/>
    <mergeCell ref="AY323:BA323"/>
    <mergeCell ref="BB323:BC323"/>
    <mergeCell ref="AL322:AM322"/>
    <mergeCell ref="AN322:AO322"/>
    <mergeCell ref="AR322:AS322"/>
    <mergeCell ref="AT322:AU322"/>
    <mergeCell ref="AV322:AX322"/>
    <mergeCell ref="AY322:BA322"/>
    <mergeCell ref="BB322:BC322"/>
    <mergeCell ref="T325:U325"/>
    <mergeCell ref="V325:X325"/>
    <mergeCell ref="Y325:Z325"/>
    <mergeCell ref="AB325:AC325"/>
    <mergeCell ref="AD325:AE325"/>
    <mergeCell ref="AF325:AH325"/>
    <mergeCell ref="AI325:AK325"/>
    <mergeCell ref="C325:D325"/>
    <mergeCell ref="E325:F325"/>
    <mergeCell ref="G325:H325"/>
    <mergeCell ref="I325:M325"/>
    <mergeCell ref="N325:O325"/>
    <mergeCell ref="P325:Q325"/>
    <mergeCell ref="R325:S325"/>
    <mergeCell ref="AL323:AM323"/>
    <mergeCell ref="AN323:AO323"/>
    <mergeCell ref="T323:U323"/>
    <mergeCell ref="V323:X323"/>
    <mergeCell ref="Y323:Z323"/>
    <mergeCell ref="AB323:AC323"/>
    <mergeCell ref="AD323:AE323"/>
    <mergeCell ref="AF323:AH323"/>
    <mergeCell ref="AI323:AK323"/>
    <mergeCell ref="AL324:AM324"/>
    <mergeCell ref="AN324:AO324"/>
    <mergeCell ref="AP324:AQ324"/>
    <mergeCell ref="AR324:AS324"/>
    <mergeCell ref="AT324:AU324"/>
    <mergeCell ref="AV324:AX324"/>
    <mergeCell ref="AY324:BA324"/>
    <mergeCell ref="BB324:BC324"/>
    <mergeCell ref="T324:U324"/>
    <mergeCell ref="V324:X324"/>
    <mergeCell ref="Y324:Z324"/>
    <mergeCell ref="AB324:AC324"/>
    <mergeCell ref="AD324:AE324"/>
    <mergeCell ref="AF324:AH324"/>
    <mergeCell ref="AI324:AK324"/>
    <mergeCell ref="C324:D324"/>
    <mergeCell ref="E324:F324"/>
    <mergeCell ref="G324:H324"/>
    <mergeCell ref="I324:M324"/>
    <mergeCell ref="N324:O324"/>
    <mergeCell ref="P324:Q324"/>
    <mergeCell ref="R324:S324"/>
    <mergeCell ref="C326:D326"/>
    <mergeCell ref="E326:F326"/>
    <mergeCell ref="G326:H326"/>
    <mergeCell ref="I326:M326"/>
    <mergeCell ref="N326:O326"/>
    <mergeCell ref="P326:Q326"/>
    <mergeCell ref="R326:S326"/>
    <mergeCell ref="AP325:AQ325"/>
    <mergeCell ref="AP326:AQ326"/>
    <mergeCell ref="AR326:AS326"/>
    <mergeCell ref="AT326:AU326"/>
    <mergeCell ref="AV326:AX326"/>
    <mergeCell ref="AY326:BA326"/>
    <mergeCell ref="BB326:BC326"/>
    <mergeCell ref="AL325:AM325"/>
    <mergeCell ref="AN325:AO325"/>
    <mergeCell ref="AR325:AS325"/>
    <mergeCell ref="AT325:AU325"/>
    <mergeCell ref="AV325:AX325"/>
    <mergeCell ref="AY325:BA325"/>
    <mergeCell ref="BB325:BC325"/>
    <mergeCell ref="T328:U328"/>
    <mergeCell ref="V328:X328"/>
    <mergeCell ref="Y328:Z328"/>
    <mergeCell ref="AB328:AC328"/>
    <mergeCell ref="AD328:AE328"/>
    <mergeCell ref="AF328:AH328"/>
    <mergeCell ref="AI328:AK328"/>
    <mergeCell ref="C328:D328"/>
    <mergeCell ref="E328:F328"/>
    <mergeCell ref="G328:H328"/>
    <mergeCell ref="I328:M328"/>
    <mergeCell ref="N328:O328"/>
    <mergeCell ref="P328:Q328"/>
    <mergeCell ref="R328:S328"/>
    <mergeCell ref="AL326:AM326"/>
    <mergeCell ref="AN326:AO326"/>
    <mergeCell ref="T326:U326"/>
    <mergeCell ref="V326:X326"/>
    <mergeCell ref="Y326:Z326"/>
    <mergeCell ref="AB326:AC326"/>
    <mergeCell ref="AD326:AE326"/>
    <mergeCell ref="AF326:AH326"/>
    <mergeCell ref="AI326:AK326"/>
    <mergeCell ref="AL327:AM327"/>
    <mergeCell ref="AN327:AO327"/>
    <mergeCell ref="AP327:AQ327"/>
    <mergeCell ref="AR327:AS327"/>
    <mergeCell ref="AT327:AU327"/>
    <mergeCell ref="AV327:AX327"/>
    <mergeCell ref="AY327:BA327"/>
    <mergeCell ref="BB327:BC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C329:D329"/>
    <mergeCell ref="E329:F329"/>
    <mergeCell ref="G329:H329"/>
    <mergeCell ref="I329:M329"/>
    <mergeCell ref="N329:O329"/>
    <mergeCell ref="P329:Q329"/>
    <mergeCell ref="R329:S329"/>
    <mergeCell ref="AP328:AQ328"/>
    <mergeCell ref="AP329:AQ329"/>
    <mergeCell ref="AR329:AS329"/>
    <mergeCell ref="AT329:AU329"/>
    <mergeCell ref="AV329:AX329"/>
    <mergeCell ref="AY329:BA329"/>
    <mergeCell ref="BB329:BC329"/>
    <mergeCell ref="AL328:AM328"/>
    <mergeCell ref="AN328:AO328"/>
    <mergeCell ref="AR328:AS328"/>
    <mergeCell ref="AT328:AU328"/>
    <mergeCell ref="AV328:AX328"/>
    <mergeCell ref="AY328:BA328"/>
    <mergeCell ref="BB328:BC328"/>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 ref="AL329:AM329"/>
    <mergeCell ref="AN329:AO329"/>
    <mergeCell ref="T329:U329"/>
    <mergeCell ref="V329:X329"/>
    <mergeCell ref="Y329:Z329"/>
    <mergeCell ref="AB329:AC329"/>
    <mergeCell ref="AD329:AE329"/>
    <mergeCell ref="AF329:AH329"/>
    <mergeCell ref="AI329:AK329"/>
    <mergeCell ref="AL330:AM330"/>
    <mergeCell ref="AN330:AO330"/>
    <mergeCell ref="AP330:AQ330"/>
    <mergeCell ref="AR330:AS330"/>
    <mergeCell ref="AT330:AU330"/>
    <mergeCell ref="AV330:AX330"/>
    <mergeCell ref="AY330:BA330"/>
    <mergeCell ref="BB330:BC330"/>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C332:D332"/>
    <mergeCell ref="E332:F332"/>
    <mergeCell ref="G332:H332"/>
    <mergeCell ref="I332:M332"/>
    <mergeCell ref="N332:O332"/>
    <mergeCell ref="P332:Q332"/>
    <mergeCell ref="R332:S332"/>
    <mergeCell ref="AP331:AQ331"/>
    <mergeCell ref="AP332:AQ332"/>
    <mergeCell ref="AR332:AS332"/>
    <mergeCell ref="AT332:AU332"/>
    <mergeCell ref="AV332:AX332"/>
    <mergeCell ref="AY332:BA332"/>
    <mergeCell ref="BB332:BC332"/>
    <mergeCell ref="AL331:AM331"/>
    <mergeCell ref="AN331:AO331"/>
    <mergeCell ref="AR331:AS331"/>
    <mergeCell ref="AT331:AU331"/>
    <mergeCell ref="AV331:AX331"/>
    <mergeCell ref="AY331:BA331"/>
    <mergeCell ref="BB331:BC331"/>
    <mergeCell ref="T334:U334"/>
    <mergeCell ref="V334:X334"/>
    <mergeCell ref="Y334:Z334"/>
    <mergeCell ref="AB334:AC334"/>
    <mergeCell ref="AD334:AE334"/>
    <mergeCell ref="AF334:AH334"/>
    <mergeCell ref="AI334:AK334"/>
    <mergeCell ref="C334:D334"/>
    <mergeCell ref="E334:F334"/>
    <mergeCell ref="G334:H334"/>
    <mergeCell ref="I334:M334"/>
    <mergeCell ref="N334:O334"/>
    <mergeCell ref="P334:Q334"/>
    <mergeCell ref="R334:S334"/>
    <mergeCell ref="AL332:AM332"/>
    <mergeCell ref="AN332:AO332"/>
    <mergeCell ref="T332:U332"/>
    <mergeCell ref="V332:X332"/>
    <mergeCell ref="Y332:Z332"/>
    <mergeCell ref="AB332:AC332"/>
    <mergeCell ref="AD332:AE332"/>
    <mergeCell ref="AF332:AH332"/>
    <mergeCell ref="AI332:AK332"/>
    <mergeCell ref="AL333:AM333"/>
    <mergeCell ref="AN333:AO333"/>
    <mergeCell ref="AP333:AQ333"/>
    <mergeCell ref="AR333:AS333"/>
    <mergeCell ref="AT333:AU333"/>
    <mergeCell ref="AV333:AX333"/>
    <mergeCell ref="AY333:BA333"/>
    <mergeCell ref="BB333:BC333"/>
    <mergeCell ref="T333:U333"/>
    <mergeCell ref="V333:X333"/>
    <mergeCell ref="Y333:Z333"/>
    <mergeCell ref="AB333:AC333"/>
    <mergeCell ref="AD333:AE333"/>
    <mergeCell ref="AF333:AH333"/>
    <mergeCell ref="AI333:AK333"/>
    <mergeCell ref="C333:D333"/>
    <mergeCell ref="E333:F333"/>
    <mergeCell ref="G333:H333"/>
    <mergeCell ref="I333:M333"/>
    <mergeCell ref="N333:O333"/>
    <mergeCell ref="P333:Q333"/>
    <mergeCell ref="R333:S333"/>
    <mergeCell ref="C335:D335"/>
    <mergeCell ref="E335:F335"/>
    <mergeCell ref="G335:H335"/>
    <mergeCell ref="I335:M335"/>
    <mergeCell ref="N335:O335"/>
    <mergeCell ref="P335:Q335"/>
    <mergeCell ref="R335:S335"/>
    <mergeCell ref="AP334:AQ334"/>
    <mergeCell ref="AP335:AQ335"/>
    <mergeCell ref="AR335:AS335"/>
    <mergeCell ref="AT335:AU335"/>
    <mergeCell ref="AV335:AX335"/>
    <mergeCell ref="AY335:BA335"/>
    <mergeCell ref="BB335:BC335"/>
    <mergeCell ref="AL334:AM334"/>
    <mergeCell ref="AN334:AO334"/>
    <mergeCell ref="AR334:AS334"/>
    <mergeCell ref="AT334:AU334"/>
    <mergeCell ref="AV334:AX334"/>
    <mergeCell ref="AY334:BA334"/>
    <mergeCell ref="BB334:BC334"/>
    <mergeCell ref="T337:U337"/>
    <mergeCell ref="V337:X337"/>
    <mergeCell ref="Y337:Z337"/>
    <mergeCell ref="AB337:AC337"/>
    <mergeCell ref="AD337:AE337"/>
    <mergeCell ref="AF337:AH337"/>
    <mergeCell ref="AI337:AK337"/>
    <mergeCell ref="C337:D337"/>
    <mergeCell ref="E337:F337"/>
    <mergeCell ref="G337:H337"/>
    <mergeCell ref="I337:M337"/>
    <mergeCell ref="N337:O337"/>
    <mergeCell ref="P337:Q337"/>
    <mergeCell ref="R337:S337"/>
    <mergeCell ref="AL335:AM335"/>
    <mergeCell ref="AN335:AO335"/>
    <mergeCell ref="T335:U335"/>
    <mergeCell ref="V335:X335"/>
    <mergeCell ref="Y335:Z335"/>
    <mergeCell ref="AB335:AC335"/>
    <mergeCell ref="AD335:AE335"/>
    <mergeCell ref="AF335:AH335"/>
    <mergeCell ref="AI335:AK335"/>
    <mergeCell ref="AL336:AM336"/>
    <mergeCell ref="AN336:AO336"/>
    <mergeCell ref="AP336:AQ336"/>
    <mergeCell ref="AR336:AS336"/>
    <mergeCell ref="AT336:AU336"/>
    <mergeCell ref="AV336:AX336"/>
    <mergeCell ref="AY336:BA336"/>
    <mergeCell ref="BB336:BC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C338:D338"/>
    <mergeCell ref="E338:F338"/>
    <mergeCell ref="G338:H338"/>
    <mergeCell ref="I338:M338"/>
    <mergeCell ref="N338:O338"/>
    <mergeCell ref="P338:Q338"/>
    <mergeCell ref="R338:S338"/>
    <mergeCell ref="AP337:AQ337"/>
    <mergeCell ref="AP338:AQ338"/>
    <mergeCell ref="AR338:AS338"/>
    <mergeCell ref="AT338:AU338"/>
    <mergeCell ref="AV338:AX338"/>
    <mergeCell ref="AY338:BA338"/>
    <mergeCell ref="BB338:BC338"/>
    <mergeCell ref="AL337:AM337"/>
    <mergeCell ref="AN337:AO337"/>
    <mergeCell ref="AR337:AS337"/>
    <mergeCell ref="AT337:AU337"/>
    <mergeCell ref="AV337:AX337"/>
    <mergeCell ref="AY337:BA337"/>
    <mergeCell ref="BB337:BC337"/>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L338:AM338"/>
    <mergeCell ref="AN338:AO338"/>
    <mergeCell ref="T338:U338"/>
    <mergeCell ref="V338:X338"/>
    <mergeCell ref="Y338:Z338"/>
    <mergeCell ref="AB338:AC338"/>
    <mergeCell ref="AD338:AE338"/>
    <mergeCell ref="AF338:AH338"/>
    <mergeCell ref="AI338:AK338"/>
    <mergeCell ref="AL339:AM339"/>
    <mergeCell ref="AN339:AO339"/>
    <mergeCell ref="AP339:AQ339"/>
    <mergeCell ref="AR339:AS339"/>
    <mergeCell ref="AT339:AU339"/>
    <mergeCell ref="AV339:AX339"/>
    <mergeCell ref="AY339:BA339"/>
    <mergeCell ref="BB339:BC339"/>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C341:D341"/>
    <mergeCell ref="E341:F341"/>
    <mergeCell ref="G341:H341"/>
    <mergeCell ref="I341:M341"/>
    <mergeCell ref="N341:O341"/>
    <mergeCell ref="P341:Q341"/>
    <mergeCell ref="R341:S341"/>
    <mergeCell ref="AP340:AQ340"/>
    <mergeCell ref="AP341:AQ341"/>
    <mergeCell ref="AR341:AS341"/>
    <mergeCell ref="AT341:AU341"/>
    <mergeCell ref="AV341:AX341"/>
    <mergeCell ref="AY341:BA341"/>
    <mergeCell ref="BB341:BC341"/>
    <mergeCell ref="AL340:AM340"/>
    <mergeCell ref="AN340:AO340"/>
    <mergeCell ref="AR340:AS340"/>
    <mergeCell ref="AT340:AU340"/>
    <mergeCell ref="AV340:AX340"/>
    <mergeCell ref="AY340:BA340"/>
    <mergeCell ref="BB340:BC340"/>
    <mergeCell ref="T343:U343"/>
    <mergeCell ref="V343:X343"/>
    <mergeCell ref="Y343:Z343"/>
    <mergeCell ref="AB343:AC343"/>
    <mergeCell ref="AD343:AE343"/>
    <mergeCell ref="AF343:AH343"/>
    <mergeCell ref="AI343:AK343"/>
    <mergeCell ref="C343:D343"/>
    <mergeCell ref="E343:F343"/>
    <mergeCell ref="G343:H343"/>
    <mergeCell ref="I343:M343"/>
    <mergeCell ref="N343:O343"/>
    <mergeCell ref="P343:Q343"/>
    <mergeCell ref="R343:S343"/>
    <mergeCell ref="AL341:AM341"/>
    <mergeCell ref="AN341:AO341"/>
    <mergeCell ref="T341:U341"/>
    <mergeCell ref="V341:X341"/>
    <mergeCell ref="Y341:Z341"/>
    <mergeCell ref="AB341:AC341"/>
    <mergeCell ref="AD341:AE341"/>
    <mergeCell ref="AF341:AH341"/>
    <mergeCell ref="AI341:AK341"/>
    <mergeCell ref="AL342:AM342"/>
    <mergeCell ref="AN342:AO342"/>
    <mergeCell ref="AP342:AQ342"/>
    <mergeCell ref="AR342:AS342"/>
    <mergeCell ref="AT342:AU342"/>
    <mergeCell ref="AV342:AX342"/>
    <mergeCell ref="AY342:BA342"/>
    <mergeCell ref="BB342:BC342"/>
    <mergeCell ref="T342:U342"/>
    <mergeCell ref="V342:X342"/>
    <mergeCell ref="Y342:Z342"/>
    <mergeCell ref="AB342:AC342"/>
    <mergeCell ref="AD342:AE342"/>
    <mergeCell ref="AF342:AH342"/>
    <mergeCell ref="AI342:AK342"/>
    <mergeCell ref="C342:D342"/>
    <mergeCell ref="E342:F342"/>
    <mergeCell ref="G342:H342"/>
    <mergeCell ref="I342:M342"/>
    <mergeCell ref="N342:O342"/>
    <mergeCell ref="P342:Q342"/>
    <mergeCell ref="R342:S342"/>
    <mergeCell ref="C344:D344"/>
    <mergeCell ref="E344:F344"/>
    <mergeCell ref="G344:H344"/>
    <mergeCell ref="I344:M344"/>
    <mergeCell ref="N344:O344"/>
    <mergeCell ref="P344:Q344"/>
    <mergeCell ref="R344:S344"/>
    <mergeCell ref="AP343:AQ343"/>
    <mergeCell ref="AP344:AQ344"/>
    <mergeCell ref="AR344:AS344"/>
    <mergeCell ref="AT344:AU344"/>
    <mergeCell ref="AV344:AX344"/>
    <mergeCell ref="AY344:BA344"/>
    <mergeCell ref="BB344:BC344"/>
    <mergeCell ref="AL343:AM343"/>
    <mergeCell ref="AN343:AO343"/>
    <mergeCell ref="AR343:AS343"/>
    <mergeCell ref="AT343:AU343"/>
    <mergeCell ref="AV343:AX343"/>
    <mergeCell ref="AY343:BA343"/>
    <mergeCell ref="BB343:BC343"/>
    <mergeCell ref="T346:U346"/>
    <mergeCell ref="V346:X346"/>
    <mergeCell ref="Y346:Z346"/>
    <mergeCell ref="AB346:AC346"/>
    <mergeCell ref="AD346:AE346"/>
    <mergeCell ref="AF346:AH346"/>
    <mergeCell ref="AI346:AK346"/>
    <mergeCell ref="C346:D346"/>
    <mergeCell ref="E346:F346"/>
    <mergeCell ref="G346:H346"/>
    <mergeCell ref="I346:M346"/>
    <mergeCell ref="N346:O346"/>
    <mergeCell ref="P346:Q346"/>
    <mergeCell ref="R346:S346"/>
    <mergeCell ref="AL344:AM344"/>
    <mergeCell ref="AN344:AO344"/>
    <mergeCell ref="T344:U344"/>
    <mergeCell ref="V344:X344"/>
    <mergeCell ref="Y344:Z344"/>
    <mergeCell ref="AB344:AC344"/>
    <mergeCell ref="AD344:AE344"/>
    <mergeCell ref="AF344:AH344"/>
    <mergeCell ref="AI344:AK344"/>
    <mergeCell ref="AL345:AM345"/>
    <mergeCell ref="AN345:AO345"/>
    <mergeCell ref="AP345:AQ345"/>
    <mergeCell ref="AR345:AS345"/>
    <mergeCell ref="AT345:AU345"/>
    <mergeCell ref="AV345:AX345"/>
    <mergeCell ref="AY345:BA345"/>
    <mergeCell ref="BB345:BC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C347:D347"/>
    <mergeCell ref="E347:F347"/>
    <mergeCell ref="G347:H347"/>
    <mergeCell ref="I347:M347"/>
    <mergeCell ref="N347:O347"/>
    <mergeCell ref="P347:Q347"/>
    <mergeCell ref="R347:S347"/>
    <mergeCell ref="AP346:AQ346"/>
    <mergeCell ref="AP347:AQ347"/>
    <mergeCell ref="AR347:AS347"/>
    <mergeCell ref="AT347:AU347"/>
    <mergeCell ref="AV347:AX347"/>
    <mergeCell ref="AY347:BA347"/>
    <mergeCell ref="BB347:BC347"/>
    <mergeCell ref="AL346:AM346"/>
    <mergeCell ref="AN346:AO346"/>
    <mergeCell ref="AR346:AS346"/>
    <mergeCell ref="AT346:AU346"/>
    <mergeCell ref="AV346:AX346"/>
    <mergeCell ref="AY346:BA346"/>
    <mergeCell ref="BB346:BC346"/>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L347:AM347"/>
    <mergeCell ref="AN347:AO347"/>
    <mergeCell ref="T347:U347"/>
    <mergeCell ref="V347:X347"/>
    <mergeCell ref="Y347:Z347"/>
    <mergeCell ref="AB347:AC347"/>
    <mergeCell ref="AD347:AE347"/>
    <mergeCell ref="AF347:AH347"/>
    <mergeCell ref="AI347:AK347"/>
    <mergeCell ref="AL348:AM348"/>
    <mergeCell ref="AN348:AO348"/>
    <mergeCell ref="AP348:AQ348"/>
    <mergeCell ref="AR348:AS348"/>
    <mergeCell ref="AT348:AU348"/>
    <mergeCell ref="AV348:AX348"/>
    <mergeCell ref="AY348:BA348"/>
    <mergeCell ref="BB348:BC348"/>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C350:D350"/>
    <mergeCell ref="E350:F350"/>
    <mergeCell ref="G350:H350"/>
    <mergeCell ref="I350:M350"/>
    <mergeCell ref="N350:O350"/>
    <mergeCell ref="P350:Q350"/>
    <mergeCell ref="R350:S350"/>
    <mergeCell ref="AP349:AQ349"/>
    <mergeCell ref="AP350:AQ350"/>
    <mergeCell ref="AR350:AS350"/>
    <mergeCell ref="AT350:AU350"/>
    <mergeCell ref="AV350:AX350"/>
    <mergeCell ref="AY350:BA350"/>
    <mergeCell ref="BB350:BC350"/>
    <mergeCell ref="AL349:AM349"/>
    <mergeCell ref="AN349:AO349"/>
    <mergeCell ref="AR349:AS349"/>
    <mergeCell ref="AT349:AU349"/>
    <mergeCell ref="AV349:AX349"/>
    <mergeCell ref="AY349:BA349"/>
    <mergeCell ref="BB349:BC349"/>
    <mergeCell ref="T352:U352"/>
    <mergeCell ref="V352:X352"/>
    <mergeCell ref="Y352:Z352"/>
    <mergeCell ref="AB352:AC352"/>
    <mergeCell ref="AD352:AE352"/>
    <mergeCell ref="AF352:AH352"/>
    <mergeCell ref="AI352:AK352"/>
    <mergeCell ref="C352:D352"/>
    <mergeCell ref="E352:F352"/>
    <mergeCell ref="G352:H352"/>
    <mergeCell ref="I352:M352"/>
    <mergeCell ref="N352:O352"/>
    <mergeCell ref="P352:Q352"/>
    <mergeCell ref="R352:S352"/>
    <mergeCell ref="AL350:AM350"/>
    <mergeCell ref="AN350:AO350"/>
    <mergeCell ref="T350:U350"/>
    <mergeCell ref="V350:X350"/>
    <mergeCell ref="Y350:Z350"/>
    <mergeCell ref="AB350:AC350"/>
    <mergeCell ref="AD350:AE350"/>
    <mergeCell ref="AF350:AH350"/>
    <mergeCell ref="AI350:AK350"/>
    <mergeCell ref="AL351:AM351"/>
    <mergeCell ref="AN351:AO351"/>
    <mergeCell ref="AP351:AQ351"/>
    <mergeCell ref="AR351:AS351"/>
    <mergeCell ref="AT351:AU351"/>
    <mergeCell ref="AV351:AX351"/>
    <mergeCell ref="AY351:BA351"/>
    <mergeCell ref="BB351:BC351"/>
    <mergeCell ref="T351:U351"/>
    <mergeCell ref="V351:X351"/>
    <mergeCell ref="Y351:Z351"/>
    <mergeCell ref="AB351:AC351"/>
    <mergeCell ref="AD351:AE351"/>
    <mergeCell ref="AF351:AH351"/>
    <mergeCell ref="AI351:AK351"/>
    <mergeCell ref="C351:D351"/>
    <mergeCell ref="E351:F351"/>
    <mergeCell ref="G351:H351"/>
    <mergeCell ref="I351:M351"/>
    <mergeCell ref="N351:O351"/>
    <mergeCell ref="P351:Q351"/>
    <mergeCell ref="R351:S351"/>
    <mergeCell ref="C353:D353"/>
    <mergeCell ref="E353:F353"/>
    <mergeCell ref="G353:H353"/>
    <mergeCell ref="I353:M353"/>
    <mergeCell ref="N353:O353"/>
    <mergeCell ref="P353:Q353"/>
    <mergeCell ref="R353:S353"/>
    <mergeCell ref="AP352:AQ352"/>
    <mergeCell ref="AP353:AQ353"/>
    <mergeCell ref="AR353:AS353"/>
    <mergeCell ref="AT353:AU353"/>
    <mergeCell ref="AV353:AX353"/>
    <mergeCell ref="AY353:BA353"/>
    <mergeCell ref="BB353:BC353"/>
    <mergeCell ref="AL352:AM352"/>
    <mergeCell ref="AN352:AO352"/>
    <mergeCell ref="AR352:AS352"/>
    <mergeCell ref="AT352:AU352"/>
    <mergeCell ref="AV352:AX352"/>
    <mergeCell ref="AY352:BA352"/>
    <mergeCell ref="BB352:BC352"/>
    <mergeCell ref="T355:U355"/>
    <mergeCell ref="V355:X355"/>
    <mergeCell ref="Y355:Z355"/>
    <mergeCell ref="AB355:AC355"/>
    <mergeCell ref="AD355:AE355"/>
    <mergeCell ref="AF355:AH355"/>
    <mergeCell ref="AI355:AK355"/>
    <mergeCell ref="C355:D355"/>
    <mergeCell ref="E355:F355"/>
    <mergeCell ref="G355:H355"/>
    <mergeCell ref="I355:M355"/>
    <mergeCell ref="N355:O355"/>
    <mergeCell ref="P355:Q355"/>
    <mergeCell ref="R355:S355"/>
    <mergeCell ref="AL353:AM353"/>
    <mergeCell ref="AN353:AO353"/>
    <mergeCell ref="T353:U353"/>
    <mergeCell ref="V353:X353"/>
    <mergeCell ref="Y353:Z353"/>
    <mergeCell ref="AB353:AC353"/>
    <mergeCell ref="AD353:AE353"/>
    <mergeCell ref="AF353:AH353"/>
    <mergeCell ref="AI353:AK353"/>
    <mergeCell ref="AL354:AM354"/>
    <mergeCell ref="AN354:AO354"/>
    <mergeCell ref="AP354:AQ354"/>
    <mergeCell ref="AR354:AS354"/>
    <mergeCell ref="AT354:AU354"/>
    <mergeCell ref="AV354:AX354"/>
    <mergeCell ref="AY354:BA354"/>
    <mergeCell ref="BB354:BC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C356:D356"/>
    <mergeCell ref="E356:F356"/>
    <mergeCell ref="G356:H356"/>
    <mergeCell ref="I356:M356"/>
    <mergeCell ref="N356:O356"/>
    <mergeCell ref="P356:Q356"/>
    <mergeCell ref="R356:S356"/>
    <mergeCell ref="AP355:AQ355"/>
    <mergeCell ref="AP356:AQ356"/>
    <mergeCell ref="AR356:AS356"/>
    <mergeCell ref="AT356:AU356"/>
    <mergeCell ref="AV356:AX356"/>
    <mergeCell ref="AY356:BA356"/>
    <mergeCell ref="BB356:BC356"/>
    <mergeCell ref="AL355:AM355"/>
    <mergeCell ref="AN355:AO355"/>
    <mergeCell ref="AR355:AS355"/>
    <mergeCell ref="AT355:AU355"/>
    <mergeCell ref="AV355:AX355"/>
    <mergeCell ref="AY355:BA355"/>
    <mergeCell ref="BB355:BC355"/>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L356:AM356"/>
    <mergeCell ref="AN356:AO356"/>
    <mergeCell ref="T356:U356"/>
    <mergeCell ref="V356:X356"/>
    <mergeCell ref="Y356:Z356"/>
    <mergeCell ref="AB356:AC356"/>
    <mergeCell ref="AD356:AE356"/>
    <mergeCell ref="AF356:AH356"/>
    <mergeCell ref="AI356:AK356"/>
    <mergeCell ref="AL357:AM357"/>
    <mergeCell ref="AN357:AO357"/>
    <mergeCell ref="AP357:AQ357"/>
    <mergeCell ref="AR357:AS357"/>
    <mergeCell ref="AT357:AU357"/>
    <mergeCell ref="AV357:AX357"/>
    <mergeCell ref="AY357:BA357"/>
    <mergeCell ref="BB357:BC357"/>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C359:D359"/>
    <mergeCell ref="E359:F359"/>
    <mergeCell ref="G359:H359"/>
    <mergeCell ref="I359:M359"/>
    <mergeCell ref="N359:O359"/>
    <mergeCell ref="P359:Q359"/>
    <mergeCell ref="R359:S359"/>
    <mergeCell ref="AP358:AQ358"/>
    <mergeCell ref="AP359:AQ359"/>
    <mergeCell ref="AR359:AS359"/>
    <mergeCell ref="AT359:AU359"/>
    <mergeCell ref="AV359:AX359"/>
    <mergeCell ref="AY359:BA359"/>
    <mergeCell ref="BB359:BC359"/>
    <mergeCell ref="AL358:AM358"/>
    <mergeCell ref="AN358:AO358"/>
    <mergeCell ref="AR358:AS358"/>
    <mergeCell ref="AT358:AU358"/>
    <mergeCell ref="AV358:AX358"/>
    <mergeCell ref="AY358:BA358"/>
    <mergeCell ref="BB358:BC358"/>
    <mergeCell ref="T361:U361"/>
    <mergeCell ref="V361:X361"/>
    <mergeCell ref="Y361:Z361"/>
    <mergeCell ref="AB361:AC361"/>
    <mergeCell ref="AD361:AE361"/>
    <mergeCell ref="AF361:AH361"/>
    <mergeCell ref="AI361:AK361"/>
    <mergeCell ref="C361:D361"/>
    <mergeCell ref="E361:F361"/>
    <mergeCell ref="G361:H361"/>
    <mergeCell ref="I361:M361"/>
    <mergeCell ref="N361:O361"/>
    <mergeCell ref="P361:Q361"/>
    <mergeCell ref="R361:S361"/>
    <mergeCell ref="AL359:AM359"/>
    <mergeCell ref="AN359:AO359"/>
    <mergeCell ref="T359:U359"/>
    <mergeCell ref="V359:X359"/>
    <mergeCell ref="Y359:Z359"/>
    <mergeCell ref="AB359:AC359"/>
    <mergeCell ref="AD359:AE359"/>
    <mergeCell ref="AF359:AH359"/>
    <mergeCell ref="AI359:AK359"/>
    <mergeCell ref="AL360:AM360"/>
    <mergeCell ref="AN360:AO360"/>
    <mergeCell ref="AP360:AQ360"/>
    <mergeCell ref="AR360:AS360"/>
    <mergeCell ref="AT360:AU360"/>
    <mergeCell ref="AV360:AX360"/>
    <mergeCell ref="AY360:BA360"/>
    <mergeCell ref="BB360:BC360"/>
    <mergeCell ref="T360:U360"/>
    <mergeCell ref="V360:X360"/>
    <mergeCell ref="Y360:Z360"/>
    <mergeCell ref="AB360:AC360"/>
    <mergeCell ref="AD360:AE360"/>
    <mergeCell ref="AF360:AH360"/>
    <mergeCell ref="AI360:AK360"/>
    <mergeCell ref="C360:D360"/>
    <mergeCell ref="E360:F360"/>
    <mergeCell ref="G360:H360"/>
    <mergeCell ref="I360:M360"/>
    <mergeCell ref="N360:O360"/>
    <mergeCell ref="P360:Q360"/>
    <mergeCell ref="R360:S360"/>
    <mergeCell ref="C362:D362"/>
    <mergeCell ref="E362:F362"/>
    <mergeCell ref="G362:H362"/>
    <mergeCell ref="I362:M362"/>
    <mergeCell ref="N362:O362"/>
    <mergeCell ref="P362:Q362"/>
    <mergeCell ref="R362:S362"/>
    <mergeCell ref="AP361:AQ361"/>
    <mergeCell ref="AP362:AQ362"/>
    <mergeCell ref="AR362:AS362"/>
    <mergeCell ref="AT362:AU362"/>
    <mergeCell ref="AV362:AX362"/>
    <mergeCell ref="AY362:BA362"/>
    <mergeCell ref="BB362:BC362"/>
    <mergeCell ref="AL361:AM361"/>
    <mergeCell ref="AN361:AO361"/>
    <mergeCell ref="AR361:AS361"/>
    <mergeCell ref="AT361:AU361"/>
    <mergeCell ref="AV361:AX361"/>
    <mergeCell ref="AY361:BA361"/>
    <mergeCell ref="BB361:BC361"/>
    <mergeCell ref="T364:U364"/>
    <mergeCell ref="V364:X364"/>
    <mergeCell ref="Y364:Z364"/>
    <mergeCell ref="AB364:AC364"/>
    <mergeCell ref="AD364:AE364"/>
    <mergeCell ref="AF364:AH364"/>
    <mergeCell ref="AI364:AK364"/>
    <mergeCell ref="C364:D364"/>
    <mergeCell ref="E364:F364"/>
    <mergeCell ref="G364:H364"/>
    <mergeCell ref="I364:M364"/>
    <mergeCell ref="N364:O364"/>
    <mergeCell ref="P364:Q364"/>
    <mergeCell ref="R364:S364"/>
    <mergeCell ref="AL362:AM362"/>
    <mergeCell ref="AN362:AO362"/>
    <mergeCell ref="T362:U362"/>
    <mergeCell ref="V362:X362"/>
    <mergeCell ref="Y362:Z362"/>
    <mergeCell ref="AB362:AC362"/>
    <mergeCell ref="AD362:AE362"/>
    <mergeCell ref="AF362:AH362"/>
    <mergeCell ref="AI362:AK362"/>
    <mergeCell ref="AL363:AM363"/>
    <mergeCell ref="AN363:AO363"/>
    <mergeCell ref="AP363:AQ363"/>
    <mergeCell ref="AR363:AS363"/>
    <mergeCell ref="AT363:AU363"/>
    <mergeCell ref="AV363:AX363"/>
    <mergeCell ref="AY363:BA363"/>
    <mergeCell ref="BB363:BC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C365:D365"/>
    <mergeCell ref="E365:F365"/>
    <mergeCell ref="G365:H365"/>
    <mergeCell ref="I365:M365"/>
    <mergeCell ref="N365:O365"/>
    <mergeCell ref="P365:Q365"/>
    <mergeCell ref="R365:S365"/>
    <mergeCell ref="AP364:AQ364"/>
    <mergeCell ref="AP365:AQ365"/>
    <mergeCell ref="AR365:AS365"/>
    <mergeCell ref="AT365:AU365"/>
    <mergeCell ref="AV365:AX365"/>
    <mergeCell ref="AY365:BA365"/>
    <mergeCell ref="BB365:BC365"/>
    <mergeCell ref="AL364:AM364"/>
    <mergeCell ref="AN364:AO364"/>
    <mergeCell ref="AR364:AS364"/>
    <mergeCell ref="AT364:AU364"/>
    <mergeCell ref="AV364:AX364"/>
    <mergeCell ref="AY364:BA364"/>
    <mergeCell ref="BB364:BC364"/>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L365:AM365"/>
    <mergeCell ref="AN365:AO365"/>
    <mergeCell ref="T365:U365"/>
    <mergeCell ref="V365:X365"/>
    <mergeCell ref="Y365:Z365"/>
    <mergeCell ref="AB365:AC365"/>
    <mergeCell ref="AD365:AE365"/>
    <mergeCell ref="AF365:AH365"/>
    <mergeCell ref="AI365:AK365"/>
    <mergeCell ref="AL366:AM366"/>
    <mergeCell ref="AN366:AO366"/>
    <mergeCell ref="AP366:AQ366"/>
    <mergeCell ref="AR366:AS366"/>
    <mergeCell ref="AT366:AU366"/>
    <mergeCell ref="AV366:AX366"/>
    <mergeCell ref="AY366:BA366"/>
    <mergeCell ref="BB366:BC366"/>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C368:D368"/>
    <mergeCell ref="E368:F368"/>
    <mergeCell ref="G368:H368"/>
    <mergeCell ref="I368:M368"/>
    <mergeCell ref="N368:O368"/>
    <mergeCell ref="P368:Q368"/>
    <mergeCell ref="R368:S368"/>
    <mergeCell ref="AP367:AQ367"/>
    <mergeCell ref="AP368:AQ368"/>
    <mergeCell ref="AR368:AS368"/>
    <mergeCell ref="AT368:AU368"/>
    <mergeCell ref="AV368:AX368"/>
    <mergeCell ref="AY368:BA368"/>
    <mergeCell ref="BB368:BC368"/>
    <mergeCell ref="AL367:AM367"/>
    <mergeCell ref="AN367:AO367"/>
    <mergeCell ref="AR367:AS367"/>
    <mergeCell ref="AT367:AU367"/>
    <mergeCell ref="AV367:AX367"/>
    <mergeCell ref="AY367:BA367"/>
    <mergeCell ref="BB367:BC367"/>
    <mergeCell ref="T370:U370"/>
    <mergeCell ref="V370:X370"/>
    <mergeCell ref="Y370:Z370"/>
    <mergeCell ref="AB370:AC370"/>
    <mergeCell ref="AD370:AE370"/>
    <mergeCell ref="AF370:AH370"/>
    <mergeCell ref="AI370:AK370"/>
    <mergeCell ref="C370:D370"/>
    <mergeCell ref="E370:F370"/>
    <mergeCell ref="G370:H370"/>
    <mergeCell ref="I370:M370"/>
    <mergeCell ref="N370:O370"/>
    <mergeCell ref="P370:Q370"/>
    <mergeCell ref="R370:S370"/>
    <mergeCell ref="AL368:AM368"/>
    <mergeCell ref="AN368:AO368"/>
    <mergeCell ref="T368:U368"/>
    <mergeCell ref="V368:X368"/>
    <mergeCell ref="Y368:Z368"/>
    <mergeCell ref="AB368:AC368"/>
    <mergeCell ref="AD368:AE368"/>
    <mergeCell ref="AF368:AH368"/>
    <mergeCell ref="AI368:AK368"/>
    <mergeCell ref="AL369:AM369"/>
    <mergeCell ref="AN369:AO369"/>
    <mergeCell ref="AP369:AQ369"/>
    <mergeCell ref="AR369:AS369"/>
    <mergeCell ref="AT369:AU369"/>
    <mergeCell ref="AV369:AX369"/>
    <mergeCell ref="AY369:BA369"/>
    <mergeCell ref="BB369:BC369"/>
    <mergeCell ref="T369:U369"/>
    <mergeCell ref="V369:X369"/>
    <mergeCell ref="Y369:Z369"/>
    <mergeCell ref="AB369:AC369"/>
    <mergeCell ref="AD369:AE369"/>
    <mergeCell ref="AF369:AH369"/>
    <mergeCell ref="AI369:AK369"/>
    <mergeCell ref="C369:D369"/>
    <mergeCell ref="E369:F369"/>
    <mergeCell ref="G369:H369"/>
    <mergeCell ref="I369:M369"/>
    <mergeCell ref="N369:O369"/>
    <mergeCell ref="P369:Q369"/>
    <mergeCell ref="R369:S369"/>
    <mergeCell ref="C371:D371"/>
    <mergeCell ref="E371:F371"/>
    <mergeCell ref="G371:H371"/>
    <mergeCell ref="I371:M371"/>
    <mergeCell ref="N371:O371"/>
    <mergeCell ref="P371:Q371"/>
    <mergeCell ref="R371:S371"/>
    <mergeCell ref="AP370:AQ370"/>
    <mergeCell ref="AP371:AQ371"/>
    <mergeCell ref="AR371:AS371"/>
    <mergeCell ref="AT371:AU371"/>
    <mergeCell ref="AV371:AX371"/>
    <mergeCell ref="AY371:BA371"/>
    <mergeCell ref="BB371:BC371"/>
    <mergeCell ref="AL370:AM370"/>
    <mergeCell ref="AN370:AO370"/>
    <mergeCell ref="AR370:AS370"/>
    <mergeCell ref="AT370:AU370"/>
    <mergeCell ref="AV370:AX370"/>
    <mergeCell ref="AY370:BA370"/>
    <mergeCell ref="BB370:BC370"/>
    <mergeCell ref="T373:U373"/>
    <mergeCell ref="V373:X373"/>
    <mergeCell ref="Y373:Z373"/>
    <mergeCell ref="AB373:AC373"/>
    <mergeCell ref="AD373:AE373"/>
    <mergeCell ref="AF373:AH373"/>
    <mergeCell ref="AI373:AK373"/>
    <mergeCell ref="C373:D373"/>
    <mergeCell ref="E373:F373"/>
    <mergeCell ref="G373:H373"/>
    <mergeCell ref="I373:M373"/>
    <mergeCell ref="N373:O373"/>
    <mergeCell ref="P373:Q373"/>
    <mergeCell ref="R373:S373"/>
    <mergeCell ref="AL371:AM371"/>
    <mergeCell ref="AN371:AO371"/>
    <mergeCell ref="T371:U371"/>
    <mergeCell ref="V371:X371"/>
    <mergeCell ref="Y371:Z371"/>
    <mergeCell ref="AB371:AC371"/>
    <mergeCell ref="AD371:AE371"/>
    <mergeCell ref="AF371:AH371"/>
    <mergeCell ref="AI371:AK371"/>
    <mergeCell ref="AL372:AM372"/>
    <mergeCell ref="AN372:AO372"/>
    <mergeCell ref="AP372:AQ372"/>
    <mergeCell ref="AR372:AS372"/>
    <mergeCell ref="AT372:AU372"/>
    <mergeCell ref="AV372:AX372"/>
    <mergeCell ref="AY372:BA372"/>
    <mergeCell ref="BB372:BC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C374:D374"/>
    <mergeCell ref="E374:F374"/>
    <mergeCell ref="G374:H374"/>
    <mergeCell ref="I374:M374"/>
    <mergeCell ref="N374:O374"/>
    <mergeCell ref="P374:Q374"/>
    <mergeCell ref="R374:S374"/>
    <mergeCell ref="AP373:AQ373"/>
    <mergeCell ref="AP374:AQ374"/>
    <mergeCell ref="AR374:AS374"/>
    <mergeCell ref="AT374:AU374"/>
    <mergeCell ref="AV374:AX374"/>
    <mergeCell ref="AY374:BA374"/>
    <mergeCell ref="BB374:BC374"/>
    <mergeCell ref="AL373:AM373"/>
    <mergeCell ref="AN373:AO373"/>
    <mergeCell ref="AR373:AS373"/>
    <mergeCell ref="AT373:AU373"/>
    <mergeCell ref="AV373:AX373"/>
    <mergeCell ref="AY373:BA373"/>
    <mergeCell ref="BB373:BC373"/>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L374:AM374"/>
    <mergeCell ref="AN374:AO374"/>
    <mergeCell ref="T374:U374"/>
    <mergeCell ref="V374:X374"/>
    <mergeCell ref="Y374:Z374"/>
    <mergeCell ref="AB374:AC374"/>
    <mergeCell ref="AD374:AE374"/>
    <mergeCell ref="AF374:AH374"/>
    <mergeCell ref="AI374:AK374"/>
    <mergeCell ref="AL375:AM375"/>
    <mergeCell ref="AN375:AO375"/>
    <mergeCell ref="AP375:AQ375"/>
    <mergeCell ref="AR375:AS375"/>
    <mergeCell ref="AT375:AU375"/>
    <mergeCell ref="AV375:AX375"/>
    <mergeCell ref="AY375:BA375"/>
    <mergeCell ref="BB375:BC375"/>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C377:D377"/>
    <mergeCell ref="E377:F377"/>
    <mergeCell ref="G377:H377"/>
    <mergeCell ref="I377:M377"/>
    <mergeCell ref="N377:O377"/>
    <mergeCell ref="P377:Q377"/>
    <mergeCell ref="R377:S377"/>
    <mergeCell ref="AP376:AQ376"/>
    <mergeCell ref="AP377:AQ377"/>
    <mergeCell ref="AR377:AS377"/>
    <mergeCell ref="AT377:AU377"/>
    <mergeCell ref="AV377:AX377"/>
    <mergeCell ref="AY377:BA377"/>
    <mergeCell ref="BB377:BC377"/>
    <mergeCell ref="AL376:AM376"/>
    <mergeCell ref="AN376:AO376"/>
    <mergeCell ref="AR376:AS376"/>
    <mergeCell ref="AT376:AU376"/>
    <mergeCell ref="AV376:AX376"/>
    <mergeCell ref="AY376:BA376"/>
    <mergeCell ref="BB376:BC376"/>
    <mergeCell ref="T379:U379"/>
    <mergeCell ref="V379:X379"/>
    <mergeCell ref="Y379:Z379"/>
    <mergeCell ref="AB379:AC379"/>
    <mergeCell ref="AD379:AE379"/>
    <mergeCell ref="AF379:AH379"/>
    <mergeCell ref="AI379:AK379"/>
    <mergeCell ref="C379:D379"/>
    <mergeCell ref="E379:F379"/>
    <mergeCell ref="G379:H379"/>
    <mergeCell ref="I379:M379"/>
    <mergeCell ref="N379:O379"/>
    <mergeCell ref="P379:Q379"/>
    <mergeCell ref="R379:S379"/>
    <mergeCell ref="AL377:AM377"/>
    <mergeCell ref="AN377:AO377"/>
    <mergeCell ref="T377:U377"/>
    <mergeCell ref="V377:X377"/>
    <mergeCell ref="Y377:Z377"/>
    <mergeCell ref="AB377:AC377"/>
    <mergeCell ref="AD377:AE377"/>
    <mergeCell ref="AF377:AH377"/>
    <mergeCell ref="AI377:AK377"/>
    <mergeCell ref="AL378:AM378"/>
    <mergeCell ref="AN378:AO378"/>
    <mergeCell ref="AP378:AQ378"/>
    <mergeCell ref="AR378:AS378"/>
    <mergeCell ref="AT378:AU378"/>
    <mergeCell ref="AV378:AX378"/>
    <mergeCell ref="AY378:BA378"/>
    <mergeCell ref="BB378:BC378"/>
    <mergeCell ref="T378:U378"/>
    <mergeCell ref="V378:X378"/>
    <mergeCell ref="Y378:Z378"/>
    <mergeCell ref="AB378:AC378"/>
    <mergeCell ref="AD378:AE378"/>
    <mergeCell ref="AF378:AH378"/>
    <mergeCell ref="AI378:AK378"/>
    <mergeCell ref="C378:D378"/>
    <mergeCell ref="E378:F378"/>
    <mergeCell ref="G378:H378"/>
    <mergeCell ref="I378:M378"/>
    <mergeCell ref="N378:O378"/>
    <mergeCell ref="P378:Q378"/>
    <mergeCell ref="R378:S378"/>
    <mergeCell ref="C380:D380"/>
    <mergeCell ref="E380:F380"/>
    <mergeCell ref="G380:H380"/>
    <mergeCell ref="I380:M380"/>
    <mergeCell ref="N380:O380"/>
    <mergeCell ref="P380:Q380"/>
    <mergeCell ref="R380:S380"/>
    <mergeCell ref="AP379:AQ379"/>
    <mergeCell ref="AP380:AQ380"/>
    <mergeCell ref="AR380:AS380"/>
    <mergeCell ref="AT380:AU380"/>
    <mergeCell ref="AV380:AX380"/>
    <mergeCell ref="AY380:BA380"/>
    <mergeCell ref="BB380:BC380"/>
    <mergeCell ref="AL379:AM379"/>
    <mergeCell ref="AN379:AO379"/>
    <mergeCell ref="AR379:AS379"/>
    <mergeCell ref="AT379:AU379"/>
    <mergeCell ref="AV379:AX379"/>
    <mergeCell ref="AY379:BA379"/>
    <mergeCell ref="BB379:BC379"/>
    <mergeCell ref="T382:U382"/>
    <mergeCell ref="V382:X382"/>
    <mergeCell ref="Y382:Z382"/>
    <mergeCell ref="AB382:AC382"/>
    <mergeCell ref="AD382:AE382"/>
    <mergeCell ref="AF382:AH382"/>
    <mergeCell ref="AI382:AK382"/>
    <mergeCell ref="C382:D382"/>
    <mergeCell ref="E382:F382"/>
    <mergeCell ref="G382:H382"/>
    <mergeCell ref="I382:M382"/>
    <mergeCell ref="N382:O382"/>
    <mergeCell ref="P382:Q382"/>
    <mergeCell ref="R382:S382"/>
    <mergeCell ref="AL380:AM380"/>
    <mergeCell ref="AN380:AO380"/>
    <mergeCell ref="T380:U380"/>
    <mergeCell ref="V380:X380"/>
    <mergeCell ref="Y380:Z380"/>
    <mergeCell ref="AB380:AC380"/>
    <mergeCell ref="AD380:AE380"/>
    <mergeCell ref="AF380:AH380"/>
    <mergeCell ref="AI380:AK380"/>
    <mergeCell ref="AL381:AM381"/>
    <mergeCell ref="AN381:AO381"/>
    <mergeCell ref="AP381:AQ381"/>
    <mergeCell ref="AR381:AS381"/>
    <mergeCell ref="AT381:AU381"/>
    <mergeCell ref="AV381:AX381"/>
    <mergeCell ref="AY381:BA381"/>
    <mergeCell ref="BB381:BC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C383:D383"/>
    <mergeCell ref="E383:F383"/>
    <mergeCell ref="G383:H383"/>
    <mergeCell ref="I383:M383"/>
    <mergeCell ref="N383:O383"/>
    <mergeCell ref="P383:Q383"/>
    <mergeCell ref="R383:S383"/>
    <mergeCell ref="AP382:AQ382"/>
    <mergeCell ref="AP383:AQ383"/>
    <mergeCell ref="AR383:AS383"/>
    <mergeCell ref="AT383:AU383"/>
    <mergeCell ref="AV383:AX383"/>
    <mergeCell ref="AY383:BA383"/>
    <mergeCell ref="BB383:BC383"/>
    <mergeCell ref="AL382:AM382"/>
    <mergeCell ref="AN382:AO382"/>
    <mergeCell ref="AR382:AS382"/>
    <mergeCell ref="AT382:AU382"/>
    <mergeCell ref="AV382:AX382"/>
    <mergeCell ref="AY382:BA382"/>
    <mergeCell ref="BB382:BC382"/>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L383:AM383"/>
    <mergeCell ref="AN383:AO383"/>
    <mergeCell ref="T383:U383"/>
    <mergeCell ref="V383:X383"/>
    <mergeCell ref="Y383:Z383"/>
    <mergeCell ref="AB383:AC383"/>
    <mergeCell ref="AD383:AE383"/>
    <mergeCell ref="AF383:AH383"/>
    <mergeCell ref="AI383:AK383"/>
    <mergeCell ref="AL384:AM384"/>
    <mergeCell ref="AN384:AO384"/>
    <mergeCell ref="AP384:AQ384"/>
    <mergeCell ref="AR384:AS384"/>
    <mergeCell ref="AT384:AU384"/>
    <mergeCell ref="AV384:AX384"/>
    <mergeCell ref="AY384:BA384"/>
    <mergeCell ref="BB384:BC384"/>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C386:D386"/>
    <mergeCell ref="E386:F386"/>
    <mergeCell ref="G386:H386"/>
    <mergeCell ref="I386:M386"/>
    <mergeCell ref="N386:O386"/>
    <mergeCell ref="P386:Q386"/>
    <mergeCell ref="R386:S386"/>
    <mergeCell ref="AP385:AQ385"/>
    <mergeCell ref="AP386:AQ386"/>
    <mergeCell ref="AR386:AS386"/>
    <mergeCell ref="AT386:AU386"/>
    <mergeCell ref="AV386:AX386"/>
    <mergeCell ref="AY386:BA386"/>
    <mergeCell ref="BB386:BC386"/>
    <mergeCell ref="AL385:AM385"/>
    <mergeCell ref="AN385:AO385"/>
    <mergeCell ref="AR385:AS385"/>
    <mergeCell ref="AT385:AU385"/>
    <mergeCell ref="AV385:AX385"/>
    <mergeCell ref="AY385:BA385"/>
    <mergeCell ref="BB385:BC385"/>
    <mergeCell ref="T388:U388"/>
    <mergeCell ref="V388:X388"/>
    <mergeCell ref="Y388:Z388"/>
    <mergeCell ref="AB388:AC388"/>
    <mergeCell ref="AD388:AE388"/>
    <mergeCell ref="AF388:AH388"/>
    <mergeCell ref="AI388:AK388"/>
    <mergeCell ref="C388:D388"/>
    <mergeCell ref="E388:F388"/>
    <mergeCell ref="G388:H388"/>
    <mergeCell ref="I388:M388"/>
    <mergeCell ref="N388:O388"/>
    <mergeCell ref="P388:Q388"/>
    <mergeCell ref="R388:S388"/>
    <mergeCell ref="AL386:AM386"/>
    <mergeCell ref="AN386:AO386"/>
    <mergeCell ref="T386:U386"/>
    <mergeCell ref="V386:X386"/>
    <mergeCell ref="Y386:Z386"/>
    <mergeCell ref="AB386:AC386"/>
    <mergeCell ref="AD386:AE386"/>
    <mergeCell ref="AF386:AH386"/>
    <mergeCell ref="AI386:AK386"/>
    <mergeCell ref="AL387:AM387"/>
    <mergeCell ref="AN387:AO387"/>
    <mergeCell ref="AP387:AQ387"/>
    <mergeCell ref="AR387:AS387"/>
    <mergeCell ref="AT387:AU387"/>
    <mergeCell ref="AV387:AX387"/>
    <mergeCell ref="AY387:BA387"/>
    <mergeCell ref="BB387:BC387"/>
    <mergeCell ref="T387:U387"/>
    <mergeCell ref="V387:X387"/>
    <mergeCell ref="Y387:Z387"/>
    <mergeCell ref="AB387:AC387"/>
    <mergeCell ref="AD387:AE387"/>
    <mergeCell ref="AF387:AH387"/>
    <mergeCell ref="AI387:AK387"/>
    <mergeCell ref="C387:D387"/>
    <mergeCell ref="E387:F387"/>
    <mergeCell ref="G387:H387"/>
    <mergeCell ref="I387:M387"/>
    <mergeCell ref="N387:O387"/>
    <mergeCell ref="P387:Q387"/>
    <mergeCell ref="R387:S387"/>
    <mergeCell ref="C389:D389"/>
    <mergeCell ref="E389:F389"/>
    <mergeCell ref="G389:H389"/>
    <mergeCell ref="I389:M389"/>
    <mergeCell ref="N389:O389"/>
    <mergeCell ref="P389:Q389"/>
    <mergeCell ref="R389:S389"/>
    <mergeCell ref="AP388:AQ388"/>
    <mergeCell ref="AP389:AQ389"/>
    <mergeCell ref="AR389:AS389"/>
    <mergeCell ref="AT389:AU389"/>
    <mergeCell ref="AV389:AX389"/>
    <mergeCell ref="AY389:BA389"/>
    <mergeCell ref="BB389:BC389"/>
    <mergeCell ref="AL388:AM388"/>
    <mergeCell ref="AN388:AO388"/>
    <mergeCell ref="AR388:AS388"/>
    <mergeCell ref="AT388:AU388"/>
    <mergeCell ref="AV388:AX388"/>
    <mergeCell ref="AY388:BA388"/>
    <mergeCell ref="BB388:BC388"/>
    <mergeCell ref="T391:U391"/>
    <mergeCell ref="V391:X391"/>
    <mergeCell ref="Y391:Z391"/>
    <mergeCell ref="AB391:AC391"/>
    <mergeCell ref="AD391:AE391"/>
    <mergeCell ref="AF391:AH391"/>
    <mergeCell ref="AI391:AK391"/>
    <mergeCell ref="C391:D391"/>
    <mergeCell ref="E391:F391"/>
    <mergeCell ref="G391:H391"/>
    <mergeCell ref="I391:M391"/>
    <mergeCell ref="N391:O391"/>
    <mergeCell ref="P391:Q391"/>
    <mergeCell ref="R391:S391"/>
    <mergeCell ref="AL389:AM389"/>
    <mergeCell ref="AN389:AO389"/>
    <mergeCell ref="T389:U389"/>
    <mergeCell ref="V389:X389"/>
    <mergeCell ref="Y389:Z389"/>
    <mergeCell ref="AB389:AC389"/>
    <mergeCell ref="AD389:AE389"/>
    <mergeCell ref="AF389:AH389"/>
    <mergeCell ref="AI389:AK389"/>
    <mergeCell ref="AL390:AM390"/>
    <mergeCell ref="AN390:AO390"/>
    <mergeCell ref="AP390:AQ390"/>
    <mergeCell ref="AR390:AS390"/>
    <mergeCell ref="AT390:AU390"/>
    <mergeCell ref="AV390:AX390"/>
    <mergeCell ref="AY390:BA390"/>
    <mergeCell ref="BB390:BC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C392:D392"/>
    <mergeCell ref="E392:F392"/>
    <mergeCell ref="G392:H392"/>
    <mergeCell ref="I392:M392"/>
    <mergeCell ref="N392:O392"/>
    <mergeCell ref="P392:Q392"/>
    <mergeCell ref="R392:S392"/>
    <mergeCell ref="AP391:AQ391"/>
    <mergeCell ref="AP392:AQ392"/>
    <mergeCell ref="AR392:AS392"/>
    <mergeCell ref="AT392:AU392"/>
    <mergeCell ref="AV392:AX392"/>
    <mergeCell ref="AY392:BA392"/>
    <mergeCell ref="BB392:BC392"/>
    <mergeCell ref="AL391:AM391"/>
    <mergeCell ref="AN391:AO391"/>
    <mergeCell ref="AR391:AS391"/>
    <mergeCell ref="AT391:AU391"/>
    <mergeCell ref="AV391:AX391"/>
    <mergeCell ref="AY391:BA391"/>
    <mergeCell ref="BB391:BC391"/>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L392:AM392"/>
    <mergeCell ref="AN392:AO392"/>
    <mergeCell ref="T392:U392"/>
    <mergeCell ref="V392:X392"/>
    <mergeCell ref="Y392:Z392"/>
    <mergeCell ref="AB392:AC392"/>
    <mergeCell ref="AD392:AE392"/>
    <mergeCell ref="AF392:AH392"/>
    <mergeCell ref="AI392:AK392"/>
    <mergeCell ref="AL393:AM393"/>
    <mergeCell ref="AN393:AO393"/>
    <mergeCell ref="AP393:AQ393"/>
    <mergeCell ref="AR393:AS393"/>
    <mergeCell ref="AT393:AU393"/>
    <mergeCell ref="AV393:AX393"/>
    <mergeCell ref="AY393:BA393"/>
    <mergeCell ref="BB393:BC393"/>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C395:D395"/>
    <mergeCell ref="E395:F395"/>
    <mergeCell ref="G395:H395"/>
    <mergeCell ref="I395:M395"/>
    <mergeCell ref="N395:O395"/>
    <mergeCell ref="P395:Q395"/>
    <mergeCell ref="R395:S395"/>
    <mergeCell ref="AP394:AQ394"/>
    <mergeCell ref="AP395:AQ395"/>
    <mergeCell ref="AR395:AS395"/>
    <mergeCell ref="AT395:AU395"/>
    <mergeCell ref="AV395:AX395"/>
    <mergeCell ref="AY395:BA395"/>
    <mergeCell ref="BB395:BC395"/>
    <mergeCell ref="AL394:AM394"/>
    <mergeCell ref="AN394:AO394"/>
    <mergeCell ref="AR394:AS394"/>
    <mergeCell ref="AT394:AU394"/>
    <mergeCell ref="AV394:AX394"/>
    <mergeCell ref="AY394:BA394"/>
    <mergeCell ref="BB394:BC394"/>
    <mergeCell ref="T397:U397"/>
    <mergeCell ref="V397:X397"/>
    <mergeCell ref="Y397:Z397"/>
    <mergeCell ref="AB397:AC397"/>
    <mergeCell ref="AD397:AE397"/>
    <mergeCell ref="AF397:AH397"/>
    <mergeCell ref="AI397:AK397"/>
    <mergeCell ref="C397:D397"/>
    <mergeCell ref="E397:F397"/>
    <mergeCell ref="G397:H397"/>
    <mergeCell ref="I397:M397"/>
    <mergeCell ref="N397:O397"/>
    <mergeCell ref="P397:Q397"/>
    <mergeCell ref="R397:S397"/>
    <mergeCell ref="AL395:AM395"/>
    <mergeCell ref="AN395:AO395"/>
    <mergeCell ref="T395:U395"/>
    <mergeCell ref="V395:X395"/>
    <mergeCell ref="Y395:Z395"/>
    <mergeCell ref="AB395:AC395"/>
    <mergeCell ref="AD395:AE395"/>
    <mergeCell ref="AF395:AH395"/>
    <mergeCell ref="AI395:AK395"/>
    <mergeCell ref="AL396:AM396"/>
    <mergeCell ref="AN396:AO396"/>
    <mergeCell ref="AP396:AQ396"/>
    <mergeCell ref="AR396:AS396"/>
    <mergeCell ref="AT396:AU396"/>
    <mergeCell ref="AV396:AX396"/>
    <mergeCell ref="AY396:BA396"/>
    <mergeCell ref="BB396:BC396"/>
    <mergeCell ref="T396:U396"/>
    <mergeCell ref="V396:X396"/>
    <mergeCell ref="Y396:Z396"/>
    <mergeCell ref="AB396:AC396"/>
    <mergeCell ref="AD396:AE396"/>
    <mergeCell ref="AF396:AH396"/>
    <mergeCell ref="AI396:AK396"/>
    <mergeCell ref="C396:D396"/>
    <mergeCell ref="E396:F396"/>
    <mergeCell ref="G396:H396"/>
    <mergeCell ref="I396:M396"/>
    <mergeCell ref="N396:O396"/>
    <mergeCell ref="P396:Q396"/>
    <mergeCell ref="R396:S396"/>
    <mergeCell ref="C398:D398"/>
    <mergeCell ref="E398:F398"/>
    <mergeCell ref="G398:H398"/>
    <mergeCell ref="I398:M398"/>
    <mergeCell ref="N398:O398"/>
    <mergeCell ref="P398:Q398"/>
    <mergeCell ref="R398:S398"/>
    <mergeCell ref="AP397:AQ397"/>
    <mergeCell ref="AP398:AQ398"/>
    <mergeCell ref="AR398:AS398"/>
    <mergeCell ref="AT398:AU398"/>
    <mergeCell ref="AV398:AX398"/>
    <mergeCell ref="AY398:BA398"/>
    <mergeCell ref="BB398:BC398"/>
    <mergeCell ref="AL397:AM397"/>
    <mergeCell ref="AN397:AO397"/>
    <mergeCell ref="AR397:AS397"/>
    <mergeCell ref="AT397:AU397"/>
    <mergeCell ref="AV397:AX397"/>
    <mergeCell ref="AY397:BA397"/>
    <mergeCell ref="BB397:BC397"/>
    <mergeCell ref="T400:U400"/>
    <mergeCell ref="V400:X400"/>
    <mergeCell ref="Y400:Z400"/>
    <mergeCell ref="AB400:AC400"/>
    <mergeCell ref="AD400:AE400"/>
    <mergeCell ref="AF400:AH400"/>
    <mergeCell ref="AI400:AK400"/>
    <mergeCell ref="C400:D400"/>
    <mergeCell ref="E400:F400"/>
    <mergeCell ref="G400:H400"/>
    <mergeCell ref="I400:M400"/>
    <mergeCell ref="N400:O400"/>
    <mergeCell ref="P400:Q400"/>
    <mergeCell ref="R400:S400"/>
    <mergeCell ref="AL398:AM398"/>
    <mergeCell ref="AN398:AO398"/>
    <mergeCell ref="T398:U398"/>
    <mergeCell ref="V398:X398"/>
    <mergeCell ref="Y398:Z398"/>
    <mergeCell ref="AB398:AC398"/>
    <mergeCell ref="AD398:AE398"/>
    <mergeCell ref="AF398:AH398"/>
    <mergeCell ref="AI398:AK398"/>
    <mergeCell ref="AL399:AM399"/>
    <mergeCell ref="AN399:AO399"/>
    <mergeCell ref="AP399:AQ399"/>
    <mergeCell ref="AR399:AS399"/>
    <mergeCell ref="AT399:AU399"/>
    <mergeCell ref="AV399:AX399"/>
    <mergeCell ref="AY399:BA399"/>
    <mergeCell ref="BB399:BC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C401:D401"/>
    <mergeCell ref="E401:F401"/>
    <mergeCell ref="G401:H401"/>
    <mergeCell ref="I401:M401"/>
    <mergeCell ref="N401:O401"/>
    <mergeCell ref="P401:Q401"/>
    <mergeCell ref="R401:S401"/>
    <mergeCell ref="AP400:AQ400"/>
    <mergeCell ref="AP401:AQ401"/>
    <mergeCell ref="AR401:AS401"/>
    <mergeCell ref="AT401:AU401"/>
    <mergeCell ref="AV401:AX401"/>
    <mergeCell ref="AY401:BA401"/>
    <mergeCell ref="BB401:BC401"/>
    <mergeCell ref="AL400:AM400"/>
    <mergeCell ref="AN400:AO400"/>
    <mergeCell ref="AR400:AS400"/>
    <mergeCell ref="AT400:AU400"/>
    <mergeCell ref="AV400:AX400"/>
    <mergeCell ref="AY400:BA400"/>
    <mergeCell ref="BB400:BC400"/>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L401:AM401"/>
    <mergeCell ref="AN401:AO401"/>
    <mergeCell ref="T401:U401"/>
    <mergeCell ref="V401:X401"/>
    <mergeCell ref="Y401:Z401"/>
    <mergeCell ref="AB401:AC401"/>
    <mergeCell ref="AD401:AE401"/>
    <mergeCell ref="AF401:AH401"/>
    <mergeCell ref="AI401:AK401"/>
    <mergeCell ref="AL402:AM402"/>
    <mergeCell ref="AN402:AO402"/>
    <mergeCell ref="AP402:AQ402"/>
    <mergeCell ref="AR402:AS402"/>
    <mergeCell ref="AT402:AU402"/>
    <mergeCell ref="AV402:AX402"/>
    <mergeCell ref="AY402:BA402"/>
    <mergeCell ref="BB402:BC402"/>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C404:D404"/>
    <mergeCell ref="E404:F404"/>
    <mergeCell ref="G404:H404"/>
    <mergeCell ref="I404:M404"/>
    <mergeCell ref="N404:O404"/>
    <mergeCell ref="P404:Q404"/>
    <mergeCell ref="R404:S404"/>
    <mergeCell ref="AP403:AQ403"/>
    <mergeCell ref="AP404:AQ404"/>
    <mergeCell ref="AR404:AS404"/>
    <mergeCell ref="AT404:AU404"/>
    <mergeCell ref="AV404:AX404"/>
    <mergeCell ref="AY404:BA404"/>
    <mergeCell ref="BB404:BC404"/>
    <mergeCell ref="AL403:AM403"/>
    <mergeCell ref="AN403:AO403"/>
    <mergeCell ref="AR403:AS403"/>
    <mergeCell ref="AT403:AU403"/>
    <mergeCell ref="AV403:AX403"/>
    <mergeCell ref="AY403:BA403"/>
    <mergeCell ref="BB403:BC403"/>
    <mergeCell ref="T406:U406"/>
    <mergeCell ref="V406:X406"/>
    <mergeCell ref="Y406:Z406"/>
    <mergeCell ref="AB406:AC406"/>
    <mergeCell ref="AD406:AE406"/>
    <mergeCell ref="AF406:AH406"/>
    <mergeCell ref="AI406:AK406"/>
    <mergeCell ref="C406:D406"/>
    <mergeCell ref="E406:F406"/>
    <mergeCell ref="G406:H406"/>
    <mergeCell ref="I406:M406"/>
    <mergeCell ref="N406:O406"/>
    <mergeCell ref="P406:Q406"/>
    <mergeCell ref="R406:S406"/>
    <mergeCell ref="AL404:AM404"/>
    <mergeCell ref="AN404:AO404"/>
    <mergeCell ref="T404:U404"/>
    <mergeCell ref="V404:X404"/>
    <mergeCell ref="Y404:Z404"/>
    <mergeCell ref="AB404:AC404"/>
    <mergeCell ref="AD404:AE404"/>
    <mergeCell ref="AF404:AH404"/>
    <mergeCell ref="AI404:AK404"/>
    <mergeCell ref="AL405:AM405"/>
    <mergeCell ref="AN405:AO405"/>
    <mergeCell ref="AP405:AQ405"/>
    <mergeCell ref="AR405:AS405"/>
    <mergeCell ref="AT405:AU405"/>
    <mergeCell ref="AV405:AX405"/>
    <mergeCell ref="AY405:BA405"/>
    <mergeCell ref="BB405:BC405"/>
    <mergeCell ref="T405:U405"/>
    <mergeCell ref="V405:X405"/>
    <mergeCell ref="Y405:Z405"/>
    <mergeCell ref="AB405:AC405"/>
    <mergeCell ref="AD405:AE405"/>
    <mergeCell ref="AF405:AH405"/>
    <mergeCell ref="AI405:AK405"/>
    <mergeCell ref="C405:D405"/>
    <mergeCell ref="E405:F405"/>
    <mergeCell ref="G405:H405"/>
    <mergeCell ref="I405:M405"/>
    <mergeCell ref="N405:O405"/>
    <mergeCell ref="P405:Q405"/>
    <mergeCell ref="R405:S405"/>
    <mergeCell ref="C407:D407"/>
    <mergeCell ref="E407:F407"/>
    <mergeCell ref="G407:H407"/>
    <mergeCell ref="I407:M407"/>
    <mergeCell ref="N407:O407"/>
    <mergeCell ref="P407:Q407"/>
    <mergeCell ref="R407:S407"/>
    <mergeCell ref="AP406:AQ406"/>
    <mergeCell ref="AP407:AQ407"/>
    <mergeCell ref="AR407:AS407"/>
    <mergeCell ref="AT407:AU407"/>
    <mergeCell ref="AV407:AX407"/>
    <mergeCell ref="AY407:BA407"/>
    <mergeCell ref="BB407:BC407"/>
    <mergeCell ref="AL406:AM406"/>
    <mergeCell ref="AN406:AO406"/>
    <mergeCell ref="AR406:AS406"/>
    <mergeCell ref="AT406:AU406"/>
    <mergeCell ref="AV406:AX406"/>
    <mergeCell ref="AY406:BA406"/>
    <mergeCell ref="BB406:BC406"/>
    <mergeCell ref="T409:U409"/>
    <mergeCell ref="V409:X409"/>
    <mergeCell ref="Y409:Z409"/>
    <mergeCell ref="AB409:AC409"/>
    <mergeCell ref="AD409:AE409"/>
    <mergeCell ref="AF409:AH409"/>
    <mergeCell ref="AI409:AK409"/>
    <mergeCell ref="C409:D409"/>
    <mergeCell ref="E409:F409"/>
    <mergeCell ref="G409:H409"/>
    <mergeCell ref="I409:M409"/>
    <mergeCell ref="N409:O409"/>
    <mergeCell ref="P409:Q409"/>
    <mergeCell ref="R409:S409"/>
    <mergeCell ref="AL407:AM407"/>
    <mergeCell ref="AN407:AO407"/>
    <mergeCell ref="T407:U407"/>
    <mergeCell ref="V407:X407"/>
    <mergeCell ref="Y407:Z407"/>
    <mergeCell ref="AB407:AC407"/>
    <mergeCell ref="AD407:AE407"/>
    <mergeCell ref="AF407:AH407"/>
    <mergeCell ref="AI407:AK407"/>
    <mergeCell ref="AL408:AM408"/>
    <mergeCell ref="AN408:AO408"/>
    <mergeCell ref="AP408:AQ408"/>
    <mergeCell ref="AR408:AS408"/>
    <mergeCell ref="AT408:AU408"/>
    <mergeCell ref="AV408:AX408"/>
    <mergeCell ref="AY408:BA408"/>
    <mergeCell ref="BB408:BC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C410:D410"/>
    <mergeCell ref="E410:F410"/>
    <mergeCell ref="G410:H410"/>
    <mergeCell ref="I410:M410"/>
    <mergeCell ref="N410:O410"/>
    <mergeCell ref="P410:Q410"/>
    <mergeCell ref="R410:S410"/>
    <mergeCell ref="AP409:AQ409"/>
    <mergeCell ref="AP410:AQ410"/>
    <mergeCell ref="AR410:AS410"/>
    <mergeCell ref="AT410:AU410"/>
    <mergeCell ref="AV410:AX410"/>
    <mergeCell ref="AY410:BA410"/>
    <mergeCell ref="BB410:BC410"/>
    <mergeCell ref="AL409:AM409"/>
    <mergeCell ref="AN409:AO409"/>
    <mergeCell ref="AR409:AS409"/>
    <mergeCell ref="AT409:AU409"/>
    <mergeCell ref="AV409:AX409"/>
    <mergeCell ref="AY409:BA409"/>
    <mergeCell ref="BB409:BC409"/>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L410:AM410"/>
    <mergeCell ref="AN410:AO410"/>
    <mergeCell ref="T410:U410"/>
    <mergeCell ref="V410:X410"/>
    <mergeCell ref="Y410:Z410"/>
    <mergeCell ref="AB410:AC410"/>
    <mergeCell ref="AD410:AE410"/>
    <mergeCell ref="AF410:AH410"/>
    <mergeCell ref="AI410:AK410"/>
    <mergeCell ref="AL411:AM411"/>
    <mergeCell ref="AN411:AO411"/>
    <mergeCell ref="AP411:AQ411"/>
    <mergeCell ref="AR411:AS411"/>
    <mergeCell ref="AT411:AU411"/>
    <mergeCell ref="AV411:AX411"/>
    <mergeCell ref="AY411:BA411"/>
    <mergeCell ref="BB411:BC411"/>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C413:D413"/>
    <mergeCell ref="E413:F413"/>
    <mergeCell ref="G413:H413"/>
    <mergeCell ref="I413:M413"/>
    <mergeCell ref="N413:O413"/>
    <mergeCell ref="P413:Q413"/>
    <mergeCell ref="R413:S413"/>
    <mergeCell ref="AP412:AQ412"/>
    <mergeCell ref="AP413:AQ413"/>
    <mergeCell ref="AR413:AS413"/>
    <mergeCell ref="AT413:AU413"/>
    <mergeCell ref="AV413:AX413"/>
    <mergeCell ref="AY413:BA413"/>
    <mergeCell ref="BB413:BC413"/>
    <mergeCell ref="AL412:AM412"/>
    <mergeCell ref="AN412:AO412"/>
    <mergeCell ref="AR412:AS412"/>
    <mergeCell ref="AT412:AU412"/>
    <mergeCell ref="AV412:AX412"/>
    <mergeCell ref="AY412:BA412"/>
    <mergeCell ref="BB412:BC412"/>
    <mergeCell ref="T415:U415"/>
    <mergeCell ref="V415:X415"/>
    <mergeCell ref="Y415:Z415"/>
    <mergeCell ref="AB415:AC415"/>
    <mergeCell ref="AD415:AE415"/>
    <mergeCell ref="AF415:AH415"/>
    <mergeCell ref="AI415:AK415"/>
    <mergeCell ref="C415:D415"/>
    <mergeCell ref="E415:F415"/>
    <mergeCell ref="G415:H415"/>
    <mergeCell ref="I415:M415"/>
    <mergeCell ref="N415:O415"/>
    <mergeCell ref="P415:Q415"/>
    <mergeCell ref="R415:S415"/>
    <mergeCell ref="AL413:AM413"/>
    <mergeCell ref="AN413:AO413"/>
    <mergeCell ref="T413:U413"/>
    <mergeCell ref="V413:X413"/>
    <mergeCell ref="Y413:Z413"/>
    <mergeCell ref="AB413:AC413"/>
    <mergeCell ref="AD413:AE413"/>
    <mergeCell ref="AF413:AH413"/>
    <mergeCell ref="AI413:AK413"/>
    <mergeCell ref="AL414:AM414"/>
    <mergeCell ref="AN414:AO414"/>
    <mergeCell ref="AP414:AQ414"/>
    <mergeCell ref="AR414:AS414"/>
    <mergeCell ref="AT414:AU414"/>
    <mergeCell ref="AV414:AX414"/>
    <mergeCell ref="AY414:BA414"/>
    <mergeCell ref="BB414:BC414"/>
    <mergeCell ref="T414:U414"/>
    <mergeCell ref="V414:X414"/>
    <mergeCell ref="Y414:Z414"/>
    <mergeCell ref="AB414:AC414"/>
    <mergeCell ref="AD414:AE414"/>
    <mergeCell ref="AF414:AH414"/>
    <mergeCell ref="AI414:AK414"/>
    <mergeCell ref="C414:D414"/>
    <mergeCell ref="E414:F414"/>
    <mergeCell ref="G414:H414"/>
    <mergeCell ref="I414:M414"/>
    <mergeCell ref="N414:O414"/>
    <mergeCell ref="P414:Q414"/>
    <mergeCell ref="R414:S414"/>
    <mergeCell ref="C416:D416"/>
    <mergeCell ref="E416:F416"/>
    <mergeCell ref="G416:H416"/>
    <mergeCell ref="I416:M416"/>
    <mergeCell ref="N416:O416"/>
    <mergeCell ref="P416:Q416"/>
    <mergeCell ref="R416:S416"/>
    <mergeCell ref="AP415:AQ415"/>
    <mergeCell ref="AP416:AQ416"/>
    <mergeCell ref="AR416:AS416"/>
    <mergeCell ref="AT416:AU416"/>
    <mergeCell ref="AV416:AX416"/>
    <mergeCell ref="AY416:BA416"/>
    <mergeCell ref="BB416:BC416"/>
    <mergeCell ref="AL415:AM415"/>
    <mergeCell ref="AN415:AO415"/>
    <mergeCell ref="AR415:AS415"/>
    <mergeCell ref="AT415:AU415"/>
    <mergeCell ref="AV415:AX415"/>
    <mergeCell ref="AY415:BA415"/>
    <mergeCell ref="BB415:BC415"/>
    <mergeCell ref="T418:U418"/>
    <mergeCell ref="V418:X418"/>
    <mergeCell ref="Y418:Z418"/>
    <mergeCell ref="AB418:AC418"/>
    <mergeCell ref="AD418:AE418"/>
    <mergeCell ref="AF418:AH418"/>
    <mergeCell ref="AI418:AK418"/>
    <mergeCell ref="C418:D418"/>
    <mergeCell ref="E418:F418"/>
    <mergeCell ref="G418:H418"/>
    <mergeCell ref="I418:M418"/>
    <mergeCell ref="N418:O418"/>
    <mergeCell ref="P418:Q418"/>
    <mergeCell ref="R418:S418"/>
    <mergeCell ref="AL416:AM416"/>
    <mergeCell ref="AN416:AO416"/>
    <mergeCell ref="T416:U416"/>
    <mergeCell ref="V416:X416"/>
    <mergeCell ref="Y416:Z416"/>
    <mergeCell ref="AB416:AC416"/>
    <mergeCell ref="AD416:AE416"/>
    <mergeCell ref="AF416:AH416"/>
    <mergeCell ref="AI416:AK416"/>
    <mergeCell ref="AL417:AM417"/>
    <mergeCell ref="AN417:AO417"/>
    <mergeCell ref="AP417:AQ417"/>
    <mergeCell ref="AR417:AS417"/>
    <mergeCell ref="AT417:AU417"/>
    <mergeCell ref="AV417:AX417"/>
    <mergeCell ref="AY417:BA417"/>
    <mergeCell ref="BB417:BC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C419:D419"/>
    <mergeCell ref="E419:F419"/>
    <mergeCell ref="G419:H419"/>
    <mergeCell ref="I419:M419"/>
    <mergeCell ref="N419:O419"/>
    <mergeCell ref="P419:Q419"/>
    <mergeCell ref="R419:S419"/>
    <mergeCell ref="AP418:AQ418"/>
    <mergeCell ref="AP419:AQ419"/>
    <mergeCell ref="AR419:AS419"/>
    <mergeCell ref="AT419:AU419"/>
    <mergeCell ref="AV419:AX419"/>
    <mergeCell ref="AY419:BA419"/>
    <mergeCell ref="BB419:BC419"/>
    <mergeCell ref="AL418:AM418"/>
    <mergeCell ref="AN418:AO418"/>
    <mergeCell ref="AR418:AS418"/>
    <mergeCell ref="AT418:AU418"/>
    <mergeCell ref="AV418:AX418"/>
    <mergeCell ref="AY418:BA418"/>
    <mergeCell ref="BB418:BC418"/>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L419:AM419"/>
    <mergeCell ref="AN419:AO419"/>
    <mergeCell ref="T419:U419"/>
    <mergeCell ref="V419:X419"/>
    <mergeCell ref="Y419:Z419"/>
    <mergeCell ref="AB419:AC419"/>
    <mergeCell ref="AD419:AE419"/>
    <mergeCell ref="AF419:AH419"/>
    <mergeCell ref="AI419:AK419"/>
    <mergeCell ref="AL420:AM420"/>
    <mergeCell ref="AN420:AO420"/>
    <mergeCell ref="AP420:AQ420"/>
    <mergeCell ref="AR420:AS420"/>
    <mergeCell ref="AT420:AU420"/>
    <mergeCell ref="AV420:AX420"/>
    <mergeCell ref="AY420:BA420"/>
    <mergeCell ref="BB420:BC420"/>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C422:D422"/>
    <mergeCell ref="E422:F422"/>
    <mergeCell ref="G422:H422"/>
    <mergeCell ref="I422:M422"/>
    <mergeCell ref="N422:O422"/>
    <mergeCell ref="P422:Q422"/>
    <mergeCell ref="R422:S422"/>
    <mergeCell ref="AP421:AQ421"/>
    <mergeCell ref="AP422:AQ422"/>
    <mergeCell ref="AR422:AS422"/>
    <mergeCell ref="AT422:AU422"/>
    <mergeCell ref="AV422:AX422"/>
    <mergeCell ref="AY422:BA422"/>
    <mergeCell ref="BB422:BC422"/>
    <mergeCell ref="AL421:AM421"/>
    <mergeCell ref="AN421:AO421"/>
    <mergeCell ref="AR421:AS421"/>
    <mergeCell ref="AT421:AU421"/>
    <mergeCell ref="AV421:AX421"/>
    <mergeCell ref="AY421:BA421"/>
    <mergeCell ref="BB421:BC421"/>
    <mergeCell ref="T424:U424"/>
    <mergeCell ref="V424:X424"/>
    <mergeCell ref="Y424:Z424"/>
    <mergeCell ref="AB424:AC424"/>
    <mergeCell ref="AD424:AE424"/>
    <mergeCell ref="AF424:AH424"/>
    <mergeCell ref="AI424:AK424"/>
    <mergeCell ref="C424:D424"/>
    <mergeCell ref="E424:F424"/>
    <mergeCell ref="G424:H424"/>
    <mergeCell ref="I424:M424"/>
    <mergeCell ref="N424:O424"/>
    <mergeCell ref="P424:Q424"/>
    <mergeCell ref="R424:S424"/>
    <mergeCell ref="AL422:AM422"/>
    <mergeCell ref="AN422:AO422"/>
    <mergeCell ref="T422:U422"/>
    <mergeCell ref="V422:X422"/>
    <mergeCell ref="Y422:Z422"/>
    <mergeCell ref="AB422:AC422"/>
    <mergeCell ref="AD422:AE422"/>
    <mergeCell ref="AF422:AH422"/>
    <mergeCell ref="AI422:AK422"/>
    <mergeCell ref="AL423:AM423"/>
    <mergeCell ref="AN423:AO423"/>
    <mergeCell ref="AP423:AQ423"/>
    <mergeCell ref="AR423:AS423"/>
    <mergeCell ref="AT423:AU423"/>
    <mergeCell ref="AV423:AX423"/>
    <mergeCell ref="AY423:BA423"/>
    <mergeCell ref="BB423:BC423"/>
    <mergeCell ref="T423:U423"/>
    <mergeCell ref="V423:X423"/>
    <mergeCell ref="Y423:Z423"/>
    <mergeCell ref="AB423:AC423"/>
    <mergeCell ref="AD423:AE423"/>
    <mergeCell ref="AF423:AH423"/>
    <mergeCell ref="AI423:AK423"/>
    <mergeCell ref="C423:D423"/>
    <mergeCell ref="E423:F423"/>
    <mergeCell ref="G423:H423"/>
    <mergeCell ref="I423:M423"/>
    <mergeCell ref="N423:O423"/>
    <mergeCell ref="P423:Q423"/>
    <mergeCell ref="R423:S423"/>
    <mergeCell ref="C425:D425"/>
    <mergeCell ref="E425:F425"/>
    <mergeCell ref="G425:H425"/>
    <mergeCell ref="I425:M425"/>
    <mergeCell ref="N425:O425"/>
    <mergeCell ref="P425:Q425"/>
    <mergeCell ref="R425:S425"/>
    <mergeCell ref="AP424:AQ424"/>
    <mergeCell ref="AP425:AQ425"/>
    <mergeCell ref="AR425:AS425"/>
    <mergeCell ref="AT425:AU425"/>
    <mergeCell ref="AV425:AX425"/>
    <mergeCell ref="AY425:BA425"/>
    <mergeCell ref="BB425:BC425"/>
    <mergeCell ref="AL424:AM424"/>
    <mergeCell ref="AN424:AO424"/>
    <mergeCell ref="AR424:AS424"/>
    <mergeCell ref="AT424:AU424"/>
    <mergeCell ref="AV424:AX424"/>
    <mergeCell ref="AY424:BA424"/>
    <mergeCell ref="BB424:BC424"/>
    <mergeCell ref="T427:U427"/>
    <mergeCell ref="V427:X427"/>
    <mergeCell ref="Y427:Z427"/>
    <mergeCell ref="AB427:AC427"/>
    <mergeCell ref="AD427:AE427"/>
    <mergeCell ref="AF427:AH427"/>
    <mergeCell ref="AI427:AK427"/>
    <mergeCell ref="C427:D427"/>
    <mergeCell ref="E427:F427"/>
    <mergeCell ref="G427:H427"/>
    <mergeCell ref="I427:M427"/>
    <mergeCell ref="N427:O427"/>
    <mergeCell ref="P427:Q427"/>
    <mergeCell ref="R427:S427"/>
    <mergeCell ref="AL425:AM425"/>
    <mergeCell ref="AN425:AO425"/>
    <mergeCell ref="T425:U425"/>
    <mergeCell ref="V425:X425"/>
    <mergeCell ref="Y425:Z425"/>
    <mergeCell ref="AB425:AC425"/>
    <mergeCell ref="AD425:AE425"/>
    <mergeCell ref="AF425:AH425"/>
    <mergeCell ref="AI425:AK425"/>
    <mergeCell ref="AL426:AM426"/>
    <mergeCell ref="AN426:AO426"/>
    <mergeCell ref="AP426:AQ426"/>
    <mergeCell ref="AR426:AS426"/>
    <mergeCell ref="AT426:AU426"/>
    <mergeCell ref="AV426:AX426"/>
    <mergeCell ref="AY426:BA426"/>
    <mergeCell ref="BB426:BC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C428:D428"/>
    <mergeCell ref="E428:F428"/>
    <mergeCell ref="G428:H428"/>
    <mergeCell ref="I428:M428"/>
    <mergeCell ref="N428:O428"/>
    <mergeCell ref="P428:Q428"/>
    <mergeCell ref="R428:S428"/>
    <mergeCell ref="AP427:AQ427"/>
    <mergeCell ref="AP428:AQ428"/>
    <mergeCell ref="AR428:AS428"/>
    <mergeCell ref="AT428:AU428"/>
    <mergeCell ref="AV428:AX428"/>
    <mergeCell ref="AY428:BA428"/>
    <mergeCell ref="BB428:BC428"/>
    <mergeCell ref="AL427:AM427"/>
    <mergeCell ref="AN427:AO427"/>
    <mergeCell ref="AR427:AS427"/>
    <mergeCell ref="AT427:AU427"/>
    <mergeCell ref="AV427:AX427"/>
    <mergeCell ref="AY427:BA427"/>
    <mergeCell ref="BB427:BC427"/>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L428:AM428"/>
    <mergeCell ref="AN428:AO428"/>
    <mergeCell ref="T428:U428"/>
    <mergeCell ref="V428:X428"/>
    <mergeCell ref="Y428:Z428"/>
    <mergeCell ref="AB428:AC428"/>
    <mergeCell ref="AD428:AE428"/>
    <mergeCell ref="AF428:AH428"/>
    <mergeCell ref="AI428:AK428"/>
    <mergeCell ref="AL429:AM429"/>
    <mergeCell ref="AN429:AO429"/>
    <mergeCell ref="AP429:AQ429"/>
    <mergeCell ref="AR429:AS429"/>
    <mergeCell ref="AT429:AU429"/>
    <mergeCell ref="AV429:AX429"/>
    <mergeCell ref="AY429:BA429"/>
    <mergeCell ref="BB429:BC429"/>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C431:D431"/>
    <mergeCell ref="E431:F431"/>
    <mergeCell ref="G431:H431"/>
    <mergeCell ref="I431:M431"/>
    <mergeCell ref="N431:O431"/>
    <mergeCell ref="P431:Q431"/>
    <mergeCell ref="R431:S431"/>
    <mergeCell ref="AP430:AQ430"/>
    <mergeCell ref="AP431:AQ431"/>
    <mergeCell ref="AR431:AS431"/>
    <mergeCell ref="AT431:AU431"/>
    <mergeCell ref="AV431:AX431"/>
    <mergeCell ref="AY431:BA431"/>
    <mergeCell ref="BB431:BC431"/>
    <mergeCell ref="AL430:AM430"/>
    <mergeCell ref="AN430:AO430"/>
    <mergeCell ref="AR430:AS430"/>
    <mergeCell ref="AT430:AU430"/>
    <mergeCell ref="AV430:AX430"/>
    <mergeCell ref="AY430:BA430"/>
    <mergeCell ref="BB430:BC430"/>
    <mergeCell ref="T433:U433"/>
    <mergeCell ref="V433:X433"/>
    <mergeCell ref="Y433:Z433"/>
    <mergeCell ref="AB433:AC433"/>
    <mergeCell ref="AD433:AE433"/>
    <mergeCell ref="AF433:AH433"/>
    <mergeCell ref="AI433:AK433"/>
    <mergeCell ref="C433:D433"/>
    <mergeCell ref="E433:F433"/>
    <mergeCell ref="G433:H433"/>
    <mergeCell ref="I433:M433"/>
    <mergeCell ref="N433:O433"/>
    <mergeCell ref="P433:Q433"/>
    <mergeCell ref="R433:S433"/>
    <mergeCell ref="AL431:AM431"/>
    <mergeCell ref="AN431:AO431"/>
    <mergeCell ref="T431:U431"/>
    <mergeCell ref="V431:X431"/>
    <mergeCell ref="Y431:Z431"/>
    <mergeCell ref="AB431:AC431"/>
    <mergeCell ref="AD431:AE431"/>
    <mergeCell ref="AF431:AH431"/>
    <mergeCell ref="AI431:AK431"/>
    <mergeCell ref="AL432:AM432"/>
    <mergeCell ref="AN432:AO432"/>
    <mergeCell ref="AP432:AQ432"/>
    <mergeCell ref="AR432:AS432"/>
    <mergeCell ref="AT432:AU432"/>
    <mergeCell ref="AV432:AX432"/>
    <mergeCell ref="AY432:BA432"/>
    <mergeCell ref="BB432:BC432"/>
    <mergeCell ref="T432:U432"/>
    <mergeCell ref="V432:X432"/>
    <mergeCell ref="Y432:Z432"/>
    <mergeCell ref="AB432:AC432"/>
    <mergeCell ref="AD432:AE432"/>
    <mergeCell ref="AF432:AH432"/>
    <mergeCell ref="AI432:AK432"/>
    <mergeCell ref="C432:D432"/>
    <mergeCell ref="E432:F432"/>
    <mergeCell ref="G432:H432"/>
    <mergeCell ref="I432:M432"/>
    <mergeCell ref="N432:O432"/>
    <mergeCell ref="P432:Q432"/>
    <mergeCell ref="R432:S432"/>
    <mergeCell ref="C434:D434"/>
    <mergeCell ref="E434:F434"/>
    <mergeCell ref="G434:H434"/>
    <mergeCell ref="I434:M434"/>
    <mergeCell ref="N434:O434"/>
    <mergeCell ref="P434:Q434"/>
    <mergeCell ref="R434:S434"/>
    <mergeCell ref="AP433:AQ433"/>
    <mergeCell ref="AP434:AQ434"/>
    <mergeCell ref="AR434:AS434"/>
    <mergeCell ref="AT434:AU434"/>
    <mergeCell ref="AV434:AX434"/>
    <mergeCell ref="AY434:BA434"/>
    <mergeCell ref="BB434:BC434"/>
    <mergeCell ref="AL433:AM433"/>
    <mergeCell ref="AN433:AO433"/>
    <mergeCell ref="AR433:AS433"/>
    <mergeCell ref="AT433:AU433"/>
    <mergeCell ref="AV433:AX433"/>
    <mergeCell ref="AY433:BA433"/>
    <mergeCell ref="BB433:BC433"/>
    <mergeCell ref="T436:U436"/>
    <mergeCell ref="V436:X436"/>
    <mergeCell ref="Y436:Z436"/>
    <mergeCell ref="AB436:AC436"/>
    <mergeCell ref="AD436:AE436"/>
    <mergeCell ref="AF436:AH436"/>
    <mergeCell ref="AI436:AK436"/>
    <mergeCell ref="C436:D436"/>
    <mergeCell ref="E436:F436"/>
    <mergeCell ref="G436:H436"/>
    <mergeCell ref="I436:M436"/>
    <mergeCell ref="N436:O436"/>
    <mergeCell ref="P436:Q436"/>
    <mergeCell ref="R436:S436"/>
    <mergeCell ref="AL434:AM434"/>
    <mergeCell ref="AN434:AO434"/>
    <mergeCell ref="T434:U434"/>
    <mergeCell ref="V434:X434"/>
    <mergeCell ref="Y434:Z434"/>
    <mergeCell ref="AB434:AC434"/>
    <mergeCell ref="AD434:AE434"/>
    <mergeCell ref="AF434:AH434"/>
    <mergeCell ref="AI434:AK434"/>
    <mergeCell ref="AL435:AM435"/>
    <mergeCell ref="AN435:AO435"/>
    <mergeCell ref="AP435:AQ435"/>
    <mergeCell ref="AR435:AS435"/>
    <mergeCell ref="AT435:AU435"/>
    <mergeCell ref="AV435:AX435"/>
    <mergeCell ref="AY435:BA435"/>
    <mergeCell ref="BB435:BC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C437:D437"/>
    <mergeCell ref="E437:F437"/>
    <mergeCell ref="G437:H437"/>
    <mergeCell ref="I437:M437"/>
    <mergeCell ref="N437:O437"/>
    <mergeCell ref="P437:Q437"/>
    <mergeCell ref="R437:S437"/>
    <mergeCell ref="AP436:AQ436"/>
    <mergeCell ref="AP437:AQ437"/>
    <mergeCell ref="AR437:AS437"/>
    <mergeCell ref="AT437:AU437"/>
    <mergeCell ref="AV437:AX437"/>
    <mergeCell ref="AY437:BA437"/>
    <mergeCell ref="BB437:BC437"/>
    <mergeCell ref="AL436:AM436"/>
    <mergeCell ref="AN436:AO436"/>
    <mergeCell ref="AR436:AS436"/>
    <mergeCell ref="AT436:AU436"/>
    <mergeCell ref="AV436:AX436"/>
    <mergeCell ref="AY436:BA436"/>
    <mergeCell ref="BB436:BC436"/>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L437:AM437"/>
    <mergeCell ref="AN437:AO437"/>
    <mergeCell ref="T437:U437"/>
    <mergeCell ref="V437:X437"/>
    <mergeCell ref="Y437:Z437"/>
    <mergeCell ref="AB437:AC437"/>
    <mergeCell ref="AD437:AE437"/>
    <mergeCell ref="AF437:AH437"/>
    <mergeCell ref="AI437:AK437"/>
    <mergeCell ref="AL438:AM438"/>
    <mergeCell ref="AN438:AO438"/>
    <mergeCell ref="AP438:AQ438"/>
    <mergeCell ref="AR438:AS438"/>
    <mergeCell ref="AT438:AU438"/>
    <mergeCell ref="AV438:AX438"/>
    <mergeCell ref="AY438:BA438"/>
    <mergeCell ref="BB438:BC438"/>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C440:D440"/>
    <mergeCell ref="E440:F440"/>
    <mergeCell ref="G440:H440"/>
    <mergeCell ref="I440:M440"/>
    <mergeCell ref="N440:O440"/>
    <mergeCell ref="P440:Q440"/>
    <mergeCell ref="R440:S440"/>
    <mergeCell ref="AP439:AQ439"/>
    <mergeCell ref="AP440:AQ440"/>
    <mergeCell ref="AR440:AS440"/>
    <mergeCell ref="AT440:AU440"/>
    <mergeCell ref="AV440:AX440"/>
    <mergeCell ref="AY440:BA440"/>
    <mergeCell ref="BB440:BC440"/>
    <mergeCell ref="AL439:AM439"/>
    <mergeCell ref="AN439:AO439"/>
    <mergeCell ref="AR439:AS439"/>
    <mergeCell ref="AT439:AU439"/>
    <mergeCell ref="AV439:AX439"/>
    <mergeCell ref="AY439:BA439"/>
    <mergeCell ref="BB439:BC439"/>
    <mergeCell ref="T442:U442"/>
    <mergeCell ref="V442:X442"/>
    <mergeCell ref="Y442:Z442"/>
    <mergeCell ref="AB442:AC442"/>
    <mergeCell ref="AD442:AE442"/>
    <mergeCell ref="AF442:AH442"/>
    <mergeCell ref="AI442:AK442"/>
    <mergeCell ref="C442:D442"/>
    <mergeCell ref="E442:F442"/>
    <mergeCell ref="G442:H442"/>
    <mergeCell ref="I442:M442"/>
    <mergeCell ref="N442:O442"/>
    <mergeCell ref="P442:Q442"/>
    <mergeCell ref="R442:S442"/>
    <mergeCell ref="AL440:AM440"/>
    <mergeCell ref="AN440:AO440"/>
    <mergeCell ref="T440:U440"/>
    <mergeCell ref="V440:X440"/>
    <mergeCell ref="Y440:Z440"/>
    <mergeCell ref="AB440:AC440"/>
    <mergeCell ref="AD440:AE440"/>
    <mergeCell ref="AF440:AH440"/>
    <mergeCell ref="AI440:AK440"/>
    <mergeCell ref="AL441:AM441"/>
    <mergeCell ref="AN441:AO441"/>
    <mergeCell ref="AP441:AQ441"/>
    <mergeCell ref="AR441:AS441"/>
    <mergeCell ref="AT441:AU441"/>
    <mergeCell ref="AV441:AX441"/>
    <mergeCell ref="AY441:BA441"/>
    <mergeCell ref="BB441:BC441"/>
    <mergeCell ref="T441:U441"/>
    <mergeCell ref="V441:X441"/>
    <mergeCell ref="Y441:Z441"/>
    <mergeCell ref="AB441:AC441"/>
    <mergeCell ref="AD441:AE441"/>
    <mergeCell ref="AF441:AH441"/>
    <mergeCell ref="AI441:AK441"/>
    <mergeCell ref="C441:D441"/>
    <mergeCell ref="E441:F441"/>
    <mergeCell ref="G441:H441"/>
    <mergeCell ref="I441:M441"/>
    <mergeCell ref="N441:O441"/>
    <mergeCell ref="P441:Q441"/>
    <mergeCell ref="R441:S441"/>
    <mergeCell ref="C443:D443"/>
    <mergeCell ref="E443:F443"/>
    <mergeCell ref="G443:H443"/>
    <mergeCell ref="I443:M443"/>
    <mergeCell ref="N443:O443"/>
    <mergeCell ref="P443:Q443"/>
    <mergeCell ref="R443:S443"/>
    <mergeCell ref="AP442:AQ442"/>
    <mergeCell ref="AP443:AQ443"/>
    <mergeCell ref="AR443:AS443"/>
    <mergeCell ref="AT443:AU443"/>
    <mergeCell ref="AV443:AX443"/>
    <mergeCell ref="AY443:BA443"/>
    <mergeCell ref="BB443:BC443"/>
    <mergeCell ref="AL442:AM442"/>
    <mergeCell ref="AN442:AO442"/>
    <mergeCell ref="AR442:AS442"/>
    <mergeCell ref="AT442:AU442"/>
    <mergeCell ref="AV442:AX442"/>
    <mergeCell ref="AY442:BA442"/>
    <mergeCell ref="BB442:BC442"/>
    <mergeCell ref="T445:U445"/>
    <mergeCell ref="V445:X445"/>
    <mergeCell ref="Y445:Z445"/>
    <mergeCell ref="AB445:AC445"/>
    <mergeCell ref="AD445:AE445"/>
    <mergeCell ref="AF445:AH445"/>
    <mergeCell ref="AI445:AK445"/>
    <mergeCell ref="C445:D445"/>
    <mergeCell ref="E445:F445"/>
    <mergeCell ref="G445:H445"/>
    <mergeCell ref="I445:M445"/>
    <mergeCell ref="N445:O445"/>
    <mergeCell ref="P445:Q445"/>
    <mergeCell ref="R445:S445"/>
    <mergeCell ref="AL443:AM443"/>
    <mergeCell ref="AN443:AO443"/>
    <mergeCell ref="T443:U443"/>
    <mergeCell ref="V443:X443"/>
    <mergeCell ref="Y443:Z443"/>
    <mergeCell ref="AB443:AC443"/>
    <mergeCell ref="AD443:AE443"/>
    <mergeCell ref="AF443:AH443"/>
    <mergeCell ref="AI443:AK443"/>
    <mergeCell ref="AL444:AM444"/>
    <mergeCell ref="AN444:AO444"/>
    <mergeCell ref="AP444:AQ444"/>
    <mergeCell ref="AR444:AS444"/>
    <mergeCell ref="AT444:AU444"/>
    <mergeCell ref="AV444:AX444"/>
    <mergeCell ref="AY444:BA444"/>
    <mergeCell ref="BB444:BC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C446:D446"/>
    <mergeCell ref="E446:F446"/>
    <mergeCell ref="G446:H446"/>
    <mergeCell ref="I446:M446"/>
    <mergeCell ref="N446:O446"/>
    <mergeCell ref="P446:Q446"/>
    <mergeCell ref="R446:S446"/>
    <mergeCell ref="AP445:AQ445"/>
    <mergeCell ref="AP446:AQ446"/>
    <mergeCell ref="AR446:AS446"/>
    <mergeCell ref="AT446:AU446"/>
    <mergeCell ref="AV446:AX446"/>
    <mergeCell ref="AY446:BA446"/>
    <mergeCell ref="BB446:BC446"/>
    <mergeCell ref="AL445:AM445"/>
    <mergeCell ref="AN445:AO445"/>
    <mergeCell ref="AR445:AS445"/>
    <mergeCell ref="AT445:AU445"/>
    <mergeCell ref="AV445:AX445"/>
    <mergeCell ref="AY445:BA445"/>
    <mergeCell ref="BB445:BC445"/>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L446:AM446"/>
    <mergeCell ref="AN446:AO446"/>
    <mergeCell ref="T446:U446"/>
    <mergeCell ref="V446:X446"/>
    <mergeCell ref="Y446:Z446"/>
    <mergeCell ref="AB446:AC446"/>
    <mergeCell ref="AD446:AE446"/>
    <mergeCell ref="AF446:AH446"/>
    <mergeCell ref="AI446:AK446"/>
    <mergeCell ref="AL447:AM447"/>
    <mergeCell ref="AN447:AO447"/>
    <mergeCell ref="AP447:AQ447"/>
    <mergeCell ref="AR447:AS447"/>
    <mergeCell ref="AT447:AU447"/>
    <mergeCell ref="AV447:AX447"/>
    <mergeCell ref="AY447:BA447"/>
    <mergeCell ref="BB447:BC447"/>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C449:D449"/>
    <mergeCell ref="E449:F449"/>
    <mergeCell ref="G449:H449"/>
    <mergeCell ref="I449:M449"/>
    <mergeCell ref="N449:O449"/>
    <mergeCell ref="P449:Q449"/>
    <mergeCell ref="R449:S449"/>
    <mergeCell ref="AP448:AQ448"/>
    <mergeCell ref="AP449:AQ449"/>
    <mergeCell ref="AR449:AS449"/>
    <mergeCell ref="AT449:AU449"/>
    <mergeCell ref="AV449:AX449"/>
    <mergeCell ref="AY449:BA449"/>
    <mergeCell ref="BB449:BC449"/>
    <mergeCell ref="AL448:AM448"/>
    <mergeCell ref="AN448:AO448"/>
    <mergeCell ref="AR448:AS448"/>
    <mergeCell ref="AT448:AU448"/>
    <mergeCell ref="AV448:AX448"/>
    <mergeCell ref="AY448:BA448"/>
    <mergeCell ref="BB448:BC448"/>
    <mergeCell ref="T451:U451"/>
    <mergeCell ref="V451:X451"/>
    <mergeCell ref="Y451:Z451"/>
    <mergeCell ref="AB451:AC451"/>
    <mergeCell ref="AD451:AE451"/>
    <mergeCell ref="AF451:AH451"/>
    <mergeCell ref="AI451:AK451"/>
    <mergeCell ref="C451:D451"/>
    <mergeCell ref="E451:F451"/>
    <mergeCell ref="G451:H451"/>
    <mergeCell ref="I451:M451"/>
    <mergeCell ref="N451:O451"/>
    <mergeCell ref="P451:Q451"/>
    <mergeCell ref="R451:S451"/>
    <mergeCell ref="AL449:AM449"/>
    <mergeCell ref="AN449:AO449"/>
    <mergeCell ref="T449:U449"/>
    <mergeCell ref="V449:X449"/>
    <mergeCell ref="Y449:Z449"/>
    <mergeCell ref="AB449:AC449"/>
    <mergeCell ref="AD449:AE449"/>
    <mergeCell ref="AF449:AH449"/>
    <mergeCell ref="AI449:AK449"/>
    <mergeCell ref="AL450:AM450"/>
    <mergeCell ref="AN450:AO450"/>
    <mergeCell ref="AP450:AQ450"/>
    <mergeCell ref="AR450:AS450"/>
    <mergeCell ref="AT450:AU450"/>
    <mergeCell ref="AV450:AX450"/>
    <mergeCell ref="AY450:BA450"/>
    <mergeCell ref="BB450:BC450"/>
    <mergeCell ref="T450:U450"/>
    <mergeCell ref="V450:X450"/>
    <mergeCell ref="Y450:Z450"/>
    <mergeCell ref="AB450:AC450"/>
    <mergeCell ref="AD450:AE450"/>
    <mergeCell ref="AF450:AH450"/>
    <mergeCell ref="AI450:AK450"/>
    <mergeCell ref="C450:D450"/>
    <mergeCell ref="E450:F450"/>
    <mergeCell ref="G450:H450"/>
    <mergeCell ref="I450:M450"/>
    <mergeCell ref="N450:O450"/>
    <mergeCell ref="P450:Q450"/>
    <mergeCell ref="R450:S450"/>
    <mergeCell ref="C452:D452"/>
    <mergeCell ref="E452:F452"/>
    <mergeCell ref="G452:H452"/>
    <mergeCell ref="I452:M452"/>
    <mergeCell ref="N452:O452"/>
    <mergeCell ref="P452:Q452"/>
    <mergeCell ref="R452:S452"/>
    <mergeCell ref="AP451:AQ451"/>
    <mergeCell ref="AP452:AQ452"/>
    <mergeCell ref="AR452:AS452"/>
    <mergeCell ref="AT452:AU452"/>
    <mergeCell ref="AV452:AX452"/>
    <mergeCell ref="AY452:BA452"/>
    <mergeCell ref="BB452:BC452"/>
    <mergeCell ref="AL451:AM451"/>
    <mergeCell ref="AN451:AO451"/>
    <mergeCell ref="AR451:AS451"/>
    <mergeCell ref="AT451:AU451"/>
    <mergeCell ref="AV451:AX451"/>
    <mergeCell ref="AY451:BA451"/>
    <mergeCell ref="BB451:BC451"/>
    <mergeCell ref="T454:U454"/>
    <mergeCell ref="V454:X454"/>
    <mergeCell ref="Y454:Z454"/>
    <mergeCell ref="AB454:AC454"/>
    <mergeCell ref="AD454:AE454"/>
    <mergeCell ref="AF454:AH454"/>
    <mergeCell ref="AI454:AK454"/>
    <mergeCell ref="C454:D454"/>
    <mergeCell ref="E454:F454"/>
    <mergeCell ref="G454:H454"/>
    <mergeCell ref="I454:M454"/>
    <mergeCell ref="N454:O454"/>
    <mergeCell ref="P454:Q454"/>
    <mergeCell ref="R454:S454"/>
    <mergeCell ref="AL452:AM452"/>
    <mergeCell ref="AN452:AO452"/>
    <mergeCell ref="T452:U452"/>
    <mergeCell ref="V452:X452"/>
    <mergeCell ref="Y452:Z452"/>
    <mergeCell ref="AB452:AC452"/>
    <mergeCell ref="AD452:AE452"/>
    <mergeCell ref="AF452:AH452"/>
    <mergeCell ref="AI452:AK452"/>
    <mergeCell ref="AL453:AM453"/>
    <mergeCell ref="AN453:AO453"/>
    <mergeCell ref="AP453:AQ453"/>
    <mergeCell ref="AR453:AS453"/>
    <mergeCell ref="AT453:AU453"/>
    <mergeCell ref="AV453:AX453"/>
    <mergeCell ref="AY453:BA453"/>
    <mergeCell ref="BB453:BC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C455:D455"/>
    <mergeCell ref="E455:F455"/>
    <mergeCell ref="G455:H455"/>
    <mergeCell ref="I455:M455"/>
    <mergeCell ref="N455:O455"/>
    <mergeCell ref="P455:Q455"/>
    <mergeCell ref="R455:S455"/>
    <mergeCell ref="AP454:AQ454"/>
    <mergeCell ref="AP455:AQ455"/>
    <mergeCell ref="AR455:AS455"/>
    <mergeCell ref="AT455:AU455"/>
    <mergeCell ref="AV455:AX455"/>
    <mergeCell ref="AY455:BA455"/>
    <mergeCell ref="BB455:BC455"/>
    <mergeCell ref="AL454:AM454"/>
    <mergeCell ref="AN454:AO454"/>
    <mergeCell ref="AR454:AS454"/>
    <mergeCell ref="AT454:AU454"/>
    <mergeCell ref="AV454:AX454"/>
    <mergeCell ref="AY454:BA454"/>
    <mergeCell ref="BB454:BC454"/>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L455:AM455"/>
    <mergeCell ref="AN455:AO455"/>
    <mergeCell ref="T455:U455"/>
    <mergeCell ref="V455:X455"/>
    <mergeCell ref="Y455:Z455"/>
    <mergeCell ref="AB455:AC455"/>
    <mergeCell ref="AD455:AE455"/>
    <mergeCell ref="AF455:AH455"/>
    <mergeCell ref="AI455:AK455"/>
    <mergeCell ref="AL456:AM456"/>
    <mergeCell ref="AN456:AO456"/>
    <mergeCell ref="AP456:AQ456"/>
    <mergeCell ref="AR456:AS456"/>
    <mergeCell ref="AT456:AU456"/>
    <mergeCell ref="AV456:AX456"/>
    <mergeCell ref="AY456:BA456"/>
    <mergeCell ref="BB456:BC456"/>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C458:D458"/>
    <mergeCell ref="E458:F458"/>
    <mergeCell ref="G458:H458"/>
    <mergeCell ref="I458:M458"/>
    <mergeCell ref="N458:O458"/>
    <mergeCell ref="P458:Q458"/>
    <mergeCell ref="R458:S458"/>
    <mergeCell ref="AP457:AQ457"/>
    <mergeCell ref="AP458:AQ458"/>
    <mergeCell ref="AR458:AS458"/>
    <mergeCell ref="AT458:AU458"/>
    <mergeCell ref="AV458:AX458"/>
    <mergeCell ref="AY458:BA458"/>
    <mergeCell ref="BB458:BC458"/>
    <mergeCell ref="AL457:AM457"/>
    <mergeCell ref="AN457:AO457"/>
    <mergeCell ref="AR457:AS457"/>
    <mergeCell ref="AT457:AU457"/>
    <mergeCell ref="AV457:AX457"/>
    <mergeCell ref="AY457:BA457"/>
    <mergeCell ref="BB457:BC457"/>
    <mergeCell ref="T460:U460"/>
    <mergeCell ref="V460:X460"/>
    <mergeCell ref="Y460:Z460"/>
    <mergeCell ref="AB460:AC460"/>
    <mergeCell ref="AD460:AE460"/>
    <mergeCell ref="AF460:AH460"/>
    <mergeCell ref="AI460:AK460"/>
    <mergeCell ref="C460:D460"/>
    <mergeCell ref="E460:F460"/>
    <mergeCell ref="G460:H460"/>
    <mergeCell ref="I460:M460"/>
    <mergeCell ref="N460:O460"/>
    <mergeCell ref="P460:Q460"/>
    <mergeCell ref="R460:S460"/>
    <mergeCell ref="AL458:AM458"/>
    <mergeCell ref="AN458:AO458"/>
    <mergeCell ref="T458:U458"/>
    <mergeCell ref="V458:X458"/>
    <mergeCell ref="Y458:Z458"/>
    <mergeCell ref="AB458:AC458"/>
    <mergeCell ref="AD458:AE458"/>
    <mergeCell ref="AF458:AH458"/>
    <mergeCell ref="AI458:AK458"/>
    <mergeCell ref="AL459:AM459"/>
    <mergeCell ref="AN459:AO459"/>
    <mergeCell ref="AP459:AQ459"/>
    <mergeCell ref="AR459:AS459"/>
    <mergeCell ref="AT459:AU459"/>
    <mergeCell ref="AV459:AX459"/>
    <mergeCell ref="AY459:BA459"/>
    <mergeCell ref="BB459:BC459"/>
    <mergeCell ref="T459:U459"/>
    <mergeCell ref="V459:X459"/>
    <mergeCell ref="Y459:Z459"/>
    <mergeCell ref="AB459:AC459"/>
    <mergeCell ref="AD459:AE459"/>
    <mergeCell ref="AF459:AH459"/>
    <mergeCell ref="AI459:AK459"/>
    <mergeCell ref="C459:D459"/>
    <mergeCell ref="E459:F459"/>
    <mergeCell ref="G459:H459"/>
    <mergeCell ref="I459:M459"/>
    <mergeCell ref="N459:O459"/>
    <mergeCell ref="P459:Q459"/>
    <mergeCell ref="R459:S459"/>
    <mergeCell ref="C461:D461"/>
    <mergeCell ref="E461:F461"/>
    <mergeCell ref="G461:H461"/>
    <mergeCell ref="I461:M461"/>
    <mergeCell ref="N461:O461"/>
    <mergeCell ref="P461:Q461"/>
    <mergeCell ref="R461:S461"/>
    <mergeCell ref="AP460:AQ460"/>
    <mergeCell ref="AP461:AQ461"/>
    <mergeCell ref="AR461:AS461"/>
    <mergeCell ref="AT461:AU461"/>
    <mergeCell ref="AV461:AX461"/>
    <mergeCell ref="AY461:BA461"/>
    <mergeCell ref="BB461:BC461"/>
    <mergeCell ref="AL460:AM460"/>
    <mergeCell ref="AN460:AO460"/>
    <mergeCell ref="AR460:AS460"/>
    <mergeCell ref="AT460:AU460"/>
    <mergeCell ref="AV460:AX460"/>
    <mergeCell ref="AY460:BA460"/>
    <mergeCell ref="BB460:BC460"/>
    <mergeCell ref="T463:U463"/>
    <mergeCell ref="V463:X463"/>
    <mergeCell ref="Y463:Z463"/>
    <mergeCell ref="AB463:AC463"/>
    <mergeCell ref="AD463:AE463"/>
    <mergeCell ref="AF463:AH463"/>
    <mergeCell ref="AI463:AK463"/>
    <mergeCell ref="C463:D463"/>
    <mergeCell ref="E463:F463"/>
    <mergeCell ref="G463:H463"/>
    <mergeCell ref="I463:M463"/>
    <mergeCell ref="N463:O463"/>
    <mergeCell ref="P463:Q463"/>
    <mergeCell ref="R463:S463"/>
    <mergeCell ref="AL461:AM461"/>
    <mergeCell ref="AN461:AO461"/>
    <mergeCell ref="T461:U461"/>
    <mergeCell ref="V461:X461"/>
    <mergeCell ref="Y461:Z461"/>
    <mergeCell ref="AB461:AC461"/>
    <mergeCell ref="AD461:AE461"/>
    <mergeCell ref="AF461:AH461"/>
    <mergeCell ref="AI461:AK461"/>
    <mergeCell ref="AL462:AM462"/>
    <mergeCell ref="AN462:AO462"/>
    <mergeCell ref="AP462:AQ462"/>
    <mergeCell ref="AR462:AS462"/>
    <mergeCell ref="AT462:AU462"/>
    <mergeCell ref="AV462:AX462"/>
    <mergeCell ref="AY462:BA462"/>
    <mergeCell ref="BB462:BC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C464:D464"/>
    <mergeCell ref="E464:F464"/>
    <mergeCell ref="G464:H464"/>
    <mergeCell ref="I464:M464"/>
    <mergeCell ref="N464:O464"/>
    <mergeCell ref="P464:Q464"/>
    <mergeCell ref="R464:S464"/>
    <mergeCell ref="AP463:AQ463"/>
    <mergeCell ref="AP464:AQ464"/>
    <mergeCell ref="AR464:AS464"/>
    <mergeCell ref="AT464:AU464"/>
    <mergeCell ref="AV464:AX464"/>
    <mergeCell ref="AY464:BA464"/>
    <mergeCell ref="BB464:BC464"/>
    <mergeCell ref="AL463:AM463"/>
    <mergeCell ref="AN463:AO463"/>
    <mergeCell ref="AR463:AS463"/>
    <mergeCell ref="AT463:AU463"/>
    <mergeCell ref="AV463:AX463"/>
    <mergeCell ref="AY463:BA463"/>
    <mergeCell ref="BB463:BC463"/>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L464:AM464"/>
    <mergeCell ref="AN464:AO464"/>
    <mergeCell ref="T464:U464"/>
    <mergeCell ref="V464:X464"/>
    <mergeCell ref="Y464:Z464"/>
    <mergeCell ref="AB464:AC464"/>
    <mergeCell ref="AD464:AE464"/>
    <mergeCell ref="AF464:AH464"/>
    <mergeCell ref="AI464:AK464"/>
    <mergeCell ref="AL465:AM465"/>
    <mergeCell ref="AN465:AO465"/>
    <mergeCell ref="AP465:AQ465"/>
    <mergeCell ref="AR465:AS465"/>
    <mergeCell ref="AT465:AU465"/>
    <mergeCell ref="AV465:AX465"/>
    <mergeCell ref="AY465:BA465"/>
    <mergeCell ref="BB465:BC465"/>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C467:D467"/>
    <mergeCell ref="E467:F467"/>
    <mergeCell ref="G467:H467"/>
    <mergeCell ref="I467:M467"/>
    <mergeCell ref="N467:O467"/>
    <mergeCell ref="P467:Q467"/>
    <mergeCell ref="R467:S467"/>
    <mergeCell ref="AP466:AQ466"/>
    <mergeCell ref="AP467:AQ467"/>
    <mergeCell ref="AR467:AS467"/>
    <mergeCell ref="AT467:AU467"/>
    <mergeCell ref="AV467:AX467"/>
    <mergeCell ref="AY467:BA467"/>
    <mergeCell ref="BB467:BC467"/>
    <mergeCell ref="AL466:AM466"/>
    <mergeCell ref="AN466:AO466"/>
    <mergeCell ref="AR466:AS466"/>
    <mergeCell ref="AT466:AU466"/>
    <mergeCell ref="AV466:AX466"/>
    <mergeCell ref="AY466:BA466"/>
    <mergeCell ref="BB466:BC466"/>
    <mergeCell ref="T469:U469"/>
    <mergeCell ref="V469:X469"/>
    <mergeCell ref="Y469:Z469"/>
    <mergeCell ref="AB469:AC469"/>
    <mergeCell ref="AD469:AE469"/>
    <mergeCell ref="AF469:AH469"/>
    <mergeCell ref="AI469:AK469"/>
    <mergeCell ref="C469:D469"/>
    <mergeCell ref="E469:F469"/>
    <mergeCell ref="G469:H469"/>
    <mergeCell ref="I469:M469"/>
    <mergeCell ref="N469:O469"/>
    <mergeCell ref="P469:Q469"/>
    <mergeCell ref="R469:S469"/>
    <mergeCell ref="AL467:AM467"/>
    <mergeCell ref="AN467:AO467"/>
    <mergeCell ref="T467:U467"/>
    <mergeCell ref="V467:X467"/>
    <mergeCell ref="Y467:Z467"/>
    <mergeCell ref="AB467:AC467"/>
    <mergeCell ref="AD467:AE467"/>
    <mergeCell ref="AF467:AH467"/>
    <mergeCell ref="AI467:AK467"/>
    <mergeCell ref="AL468:AM468"/>
    <mergeCell ref="AN468:AO468"/>
    <mergeCell ref="AP468:AQ468"/>
    <mergeCell ref="AR468:AS468"/>
    <mergeCell ref="AT468:AU468"/>
    <mergeCell ref="AV468:AX468"/>
    <mergeCell ref="AY468:BA468"/>
    <mergeCell ref="BB468:BC468"/>
    <mergeCell ref="T468:U468"/>
    <mergeCell ref="V468:X468"/>
    <mergeCell ref="Y468:Z468"/>
    <mergeCell ref="AB468:AC468"/>
    <mergeCell ref="AD468:AE468"/>
    <mergeCell ref="AF468:AH468"/>
    <mergeCell ref="AI468:AK468"/>
    <mergeCell ref="C468:D468"/>
    <mergeCell ref="E468:F468"/>
    <mergeCell ref="G468:H468"/>
    <mergeCell ref="I468:M468"/>
    <mergeCell ref="N468:O468"/>
    <mergeCell ref="P468:Q468"/>
    <mergeCell ref="R468:S468"/>
    <mergeCell ref="C470:D470"/>
    <mergeCell ref="E470:F470"/>
    <mergeCell ref="G470:H470"/>
    <mergeCell ref="I470:M470"/>
    <mergeCell ref="N470:O470"/>
    <mergeCell ref="P470:Q470"/>
    <mergeCell ref="R470:S470"/>
    <mergeCell ref="AP469:AQ469"/>
    <mergeCell ref="AP470:AQ470"/>
    <mergeCell ref="AR470:AS470"/>
    <mergeCell ref="AT470:AU470"/>
    <mergeCell ref="AV470:AX470"/>
    <mergeCell ref="AY470:BA470"/>
    <mergeCell ref="BB470:BC470"/>
    <mergeCell ref="AL469:AM469"/>
    <mergeCell ref="AN469:AO469"/>
    <mergeCell ref="AR469:AS469"/>
    <mergeCell ref="AT469:AU469"/>
    <mergeCell ref="AV469:AX469"/>
    <mergeCell ref="AY469:BA469"/>
    <mergeCell ref="BB469:BC469"/>
    <mergeCell ref="T472:U472"/>
    <mergeCell ref="V472:X472"/>
    <mergeCell ref="Y472:Z472"/>
    <mergeCell ref="AB472:AC472"/>
    <mergeCell ref="AD472:AE472"/>
    <mergeCell ref="AF472:AH472"/>
    <mergeCell ref="AI472:AK472"/>
    <mergeCell ref="C472:D472"/>
    <mergeCell ref="E472:F472"/>
    <mergeCell ref="G472:H472"/>
    <mergeCell ref="I472:M472"/>
    <mergeCell ref="N472:O472"/>
    <mergeCell ref="P472:Q472"/>
    <mergeCell ref="R472:S472"/>
    <mergeCell ref="AL470:AM470"/>
    <mergeCell ref="AN470:AO470"/>
    <mergeCell ref="T470:U470"/>
    <mergeCell ref="V470:X470"/>
    <mergeCell ref="Y470:Z470"/>
    <mergeCell ref="AB470:AC470"/>
    <mergeCell ref="AD470:AE470"/>
    <mergeCell ref="AF470:AH470"/>
    <mergeCell ref="AI470:AK470"/>
    <mergeCell ref="AL471:AM471"/>
    <mergeCell ref="AN471:AO471"/>
    <mergeCell ref="AP471:AQ471"/>
    <mergeCell ref="AR471:AS471"/>
    <mergeCell ref="AT471:AU471"/>
    <mergeCell ref="AV471:AX471"/>
    <mergeCell ref="AY471:BA471"/>
    <mergeCell ref="BB471:BC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C473:D473"/>
    <mergeCell ref="E473:F473"/>
    <mergeCell ref="G473:H473"/>
    <mergeCell ref="I473:M473"/>
    <mergeCell ref="N473:O473"/>
    <mergeCell ref="P473:Q473"/>
    <mergeCell ref="R473:S473"/>
    <mergeCell ref="AP472:AQ472"/>
    <mergeCell ref="AP473:AQ473"/>
    <mergeCell ref="AR473:AS473"/>
    <mergeCell ref="AT473:AU473"/>
    <mergeCell ref="AV473:AX473"/>
    <mergeCell ref="AY473:BA473"/>
    <mergeCell ref="BB473:BC473"/>
    <mergeCell ref="AL472:AM472"/>
    <mergeCell ref="AN472:AO472"/>
    <mergeCell ref="AR472:AS472"/>
    <mergeCell ref="AT472:AU472"/>
    <mergeCell ref="AV472:AX472"/>
    <mergeCell ref="AY472:BA472"/>
    <mergeCell ref="BB472:BC472"/>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L473:AM473"/>
    <mergeCell ref="AN473:AO473"/>
    <mergeCell ref="T473:U473"/>
    <mergeCell ref="V473:X473"/>
    <mergeCell ref="Y473:Z473"/>
    <mergeCell ref="AB473:AC473"/>
    <mergeCell ref="AD473:AE473"/>
    <mergeCell ref="AF473:AH473"/>
    <mergeCell ref="AI473:AK473"/>
    <mergeCell ref="AL474:AM474"/>
    <mergeCell ref="AN474:AO474"/>
    <mergeCell ref="AP474:AQ474"/>
    <mergeCell ref="AR474:AS474"/>
    <mergeCell ref="AT474:AU474"/>
    <mergeCell ref="AV474:AX474"/>
    <mergeCell ref="AY474:BA474"/>
    <mergeCell ref="BB474:BC474"/>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C476:D476"/>
    <mergeCell ref="E476:F476"/>
    <mergeCell ref="G476:H476"/>
    <mergeCell ref="I476:M476"/>
    <mergeCell ref="N476:O476"/>
    <mergeCell ref="P476:Q476"/>
    <mergeCell ref="R476:S476"/>
    <mergeCell ref="AP475:AQ475"/>
    <mergeCell ref="AP476:AQ476"/>
    <mergeCell ref="AR476:AS476"/>
    <mergeCell ref="AT476:AU476"/>
    <mergeCell ref="AV476:AX476"/>
    <mergeCell ref="AY476:BA476"/>
    <mergeCell ref="BB476:BC476"/>
    <mergeCell ref="AL475:AM475"/>
    <mergeCell ref="AN475:AO475"/>
    <mergeCell ref="AR475:AS475"/>
    <mergeCell ref="AT475:AU475"/>
    <mergeCell ref="AV475:AX475"/>
    <mergeCell ref="AY475:BA475"/>
    <mergeCell ref="BB475:BC475"/>
    <mergeCell ref="T478:U478"/>
    <mergeCell ref="V478:X478"/>
    <mergeCell ref="Y478:Z478"/>
    <mergeCell ref="AB478:AC478"/>
    <mergeCell ref="AD478:AE478"/>
    <mergeCell ref="AF478:AH478"/>
    <mergeCell ref="AI478:AK478"/>
    <mergeCell ref="C478:D478"/>
    <mergeCell ref="E478:F478"/>
    <mergeCell ref="G478:H478"/>
    <mergeCell ref="I478:M478"/>
    <mergeCell ref="N478:O478"/>
    <mergeCell ref="P478:Q478"/>
    <mergeCell ref="R478:S478"/>
    <mergeCell ref="AL476:AM476"/>
    <mergeCell ref="AN476:AO476"/>
    <mergeCell ref="T476:U476"/>
    <mergeCell ref="V476:X476"/>
    <mergeCell ref="Y476:Z476"/>
    <mergeCell ref="AB476:AC476"/>
    <mergeCell ref="AD476:AE476"/>
    <mergeCell ref="AF476:AH476"/>
    <mergeCell ref="AI476:AK476"/>
    <mergeCell ref="AL477:AM477"/>
    <mergeCell ref="AN477:AO477"/>
    <mergeCell ref="AP477:AQ477"/>
    <mergeCell ref="AR477:AS477"/>
    <mergeCell ref="AT477:AU477"/>
    <mergeCell ref="AV477:AX477"/>
    <mergeCell ref="AY477:BA477"/>
    <mergeCell ref="BB477:BC477"/>
    <mergeCell ref="T477:U477"/>
    <mergeCell ref="V477:X477"/>
    <mergeCell ref="Y477:Z477"/>
    <mergeCell ref="AB477:AC477"/>
    <mergeCell ref="AD477:AE477"/>
    <mergeCell ref="AF477:AH477"/>
    <mergeCell ref="AI477:AK477"/>
    <mergeCell ref="C477:D477"/>
    <mergeCell ref="E477:F477"/>
    <mergeCell ref="G477:H477"/>
    <mergeCell ref="I477:M477"/>
    <mergeCell ref="N477:O477"/>
    <mergeCell ref="P477:Q477"/>
    <mergeCell ref="R477:S477"/>
    <mergeCell ref="C479:D479"/>
    <mergeCell ref="E479:F479"/>
    <mergeCell ref="G479:H479"/>
    <mergeCell ref="I479:M479"/>
    <mergeCell ref="N479:O479"/>
    <mergeCell ref="P479:Q479"/>
    <mergeCell ref="R479:S479"/>
    <mergeCell ref="AP478:AQ478"/>
    <mergeCell ref="AP479:AQ479"/>
    <mergeCell ref="AR479:AS479"/>
    <mergeCell ref="AT479:AU479"/>
    <mergeCell ref="AV479:AX479"/>
    <mergeCell ref="AY479:BA479"/>
    <mergeCell ref="BB479:BC479"/>
    <mergeCell ref="AL478:AM478"/>
    <mergeCell ref="AN478:AO478"/>
    <mergeCell ref="AR478:AS478"/>
    <mergeCell ref="AT478:AU478"/>
    <mergeCell ref="AV478:AX478"/>
    <mergeCell ref="AY478:BA478"/>
    <mergeCell ref="BB478:BC478"/>
    <mergeCell ref="T481:U481"/>
    <mergeCell ref="V481:X481"/>
    <mergeCell ref="Y481:Z481"/>
    <mergeCell ref="AB481:AC481"/>
    <mergeCell ref="AD481:AE481"/>
    <mergeCell ref="AF481:AH481"/>
    <mergeCell ref="AI481:AK481"/>
    <mergeCell ref="C481:D481"/>
    <mergeCell ref="E481:F481"/>
    <mergeCell ref="G481:H481"/>
    <mergeCell ref="I481:M481"/>
    <mergeCell ref="N481:O481"/>
    <mergeCell ref="P481:Q481"/>
    <mergeCell ref="R481:S481"/>
    <mergeCell ref="AL479:AM479"/>
    <mergeCell ref="AN479:AO479"/>
    <mergeCell ref="T479:U479"/>
    <mergeCell ref="V479:X479"/>
    <mergeCell ref="Y479:Z479"/>
    <mergeCell ref="AB479:AC479"/>
    <mergeCell ref="AD479:AE479"/>
    <mergeCell ref="AF479:AH479"/>
    <mergeCell ref="AI479:AK479"/>
    <mergeCell ref="AL480:AM480"/>
    <mergeCell ref="AN480:AO480"/>
    <mergeCell ref="AP480:AQ480"/>
    <mergeCell ref="AR480:AS480"/>
    <mergeCell ref="AT480:AU480"/>
    <mergeCell ref="AV480:AX480"/>
    <mergeCell ref="AY480:BA480"/>
    <mergeCell ref="BB480:BC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C482:D482"/>
    <mergeCell ref="E482:F482"/>
    <mergeCell ref="G482:H482"/>
    <mergeCell ref="I482:M482"/>
    <mergeCell ref="N482:O482"/>
    <mergeCell ref="P482:Q482"/>
    <mergeCell ref="R482:S482"/>
    <mergeCell ref="AP481:AQ481"/>
    <mergeCell ref="AP482:AQ482"/>
    <mergeCell ref="AR482:AS482"/>
    <mergeCell ref="AT482:AU482"/>
    <mergeCell ref="AV482:AX482"/>
    <mergeCell ref="AY482:BA482"/>
    <mergeCell ref="BB482:BC482"/>
    <mergeCell ref="AL481:AM481"/>
    <mergeCell ref="AN481:AO481"/>
    <mergeCell ref="AR481:AS481"/>
    <mergeCell ref="AT481:AU481"/>
    <mergeCell ref="AV481:AX481"/>
    <mergeCell ref="AY481:BA481"/>
    <mergeCell ref="BB481:BC481"/>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L482:AM482"/>
    <mergeCell ref="AN482:AO482"/>
    <mergeCell ref="T482:U482"/>
    <mergeCell ref="V482:X482"/>
    <mergeCell ref="Y482:Z482"/>
    <mergeCell ref="AB482:AC482"/>
    <mergeCell ref="AD482:AE482"/>
    <mergeCell ref="AF482:AH482"/>
    <mergeCell ref="AI482:AK482"/>
    <mergeCell ref="AL483:AM483"/>
    <mergeCell ref="AN483:AO483"/>
    <mergeCell ref="AP483:AQ483"/>
    <mergeCell ref="AR483:AS483"/>
    <mergeCell ref="AT483:AU483"/>
    <mergeCell ref="AV483:AX483"/>
    <mergeCell ref="AY483:BA483"/>
    <mergeCell ref="BB483:BC483"/>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C485:D485"/>
    <mergeCell ref="E485:F485"/>
    <mergeCell ref="G485:H485"/>
    <mergeCell ref="I485:M485"/>
    <mergeCell ref="N485:O485"/>
    <mergeCell ref="P485:Q485"/>
    <mergeCell ref="R485:S485"/>
    <mergeCell ref="AP484:AQ484"/>
    <mergeCell ref="AP485:AQ485"/>
    <mergeCell ref="AR485:AS485"/>
    <mergeCell ref="AT485:AU485"/>
    <mergeCell ref="AV485:AX485"/>
    <mergeCell ref="AY485:BA485"/>
    <mergeCell ref="BB485:BC485"/>
    <mergeCell ref="AL484:AM484"/>
    <mergeCell ref="AN484:AO484"/>
    <mergeCell ref="AR484:AS484"/>
    <mergeCell ref="AT484:AU484"/>
    <mergeCell ref="AV484:AX484"/>
    <mergeCell ref="AY484:BA484"/>
    <mergeCell ref="BB484:BC484"/>
    <mergeCell ref="T487:U487"/>
    <mergeCell ref="V487:X487"/>
    <mergeCell ref="Y487:Z487"/>
    <mergeCell ref="AB487:AC487"/>
    <mergeCell ref="AD487:AE487"/>
    <mergeCell ref="AF487:AH487"/>
    <mergeCell ref="AI487:AK487"/>
    <mergeCell ref="C487:D487"/>
    <mergeCell ref="E487:F487"/>
    <mergeCell ref="G487:H487"/>
    <mergeCell ref="I487:M487"/>
    <mergeCell ref="N487:O487"/>
    <mergeCell ref="P487:Q487"/>
    <mergeCell ref="R487:S487"/>
    <mergeCell ref="AL485:AM485"/>
    <mergeCell ref="AN485:AO485"/>
    <mergeCell ref="T485:U485"/>
    <mergeCell ref="V485:X485"/>
    <mergeCell ref="Y485:Z485"/>
    <mergeCell ref="AB485:AC485"/>
    <mergeCell ref="AD485:AE485"/>
    <mergeCell ref="AF485:AH485"/>
    <mergeCell ref="AI485:AK485"/>
    <mergeCell ref="AL486:AM486"/>
    <mergeCell ref="AN486:AO486"/>
    <mergeCell ref="AP486:AQ486"/>
    <mergeCell ref="AR486:AS486"/>
    <mergeCell ref="AT486:AU486"/>
    <mergeCell ref="AV486:AX486"/>
    <mergeCell ref="AY486:BA486"/>
    <mergeCell ref="BB486:BC486"/>
    <mergeCell ref="T486:U486"/>
    <mergeCell ref="V486:X486"/>
    <mergeCell ref="Y486:Z486"/>
    <mergeCell ref="AB486:AC486"/>
    <mergeCell ref="AD486:AE486"/>
    <mergeCell ref="AF486:AH486"/>
    <mergeCell ref="AI486:AK486"/>
    <mergeCell ref="C486:D486"/>
    <mergeCell ref="E486:F486"/>
    <mergeCell ref="G486:H486"/>
    <mergeCell ref="I486:M486"/>
    <mergeCell ref="N486:O486"/>
    <mergeCell ref="P486:Q486"/>
    <mergeCell ref="R486:S486"/>
    <mergeCell ref="C488:D488"/>
    <mergeCell ref="E488:F488"/>
    <mergeCell ref="G488:H488"/>
    <mergeCell ref="I488:M488"/>
    <mergeCell ref="N488:O488"/>
    <mergeCell ref="P488:Q488"/>
    <mergeCell ref="R488:S488"/>
    <mergeCell ref="AP487:AQ487"/>
    <mergeCell ref="AP488:AQ488"/>
    <mergeCell ref="AR488:AS488"/>
    <mergeCell ref="AT488:AU488"/>
    <mergeCell ref="AV488:AX488"/>
    <mergeCell ref="AY488:BA488"/>
    <mergeCell ref="BB488:BC488"/>
    <mergeCell ref="AL487:AM487"/>
    <mergeCell ref="AN487:AO487"/>
    <mergeCell ref="AR487:AS487"/>
    <mergeCell ref="AT487:AU487"/>
    <mergeCell ref="AV487:AX487"/>
    <mergeCell ref="AY487:BA487"/>
    <mergeCell ref="BB487:BC487"/>
    <mergeCell ref="T490:U490"/>
    <mergeCell ref="V490:X490"/>
    <mergeCell ref="Y490:Z490"/>
    <mergeCell ref="AB490:AC490"/>
    <mergeCell ref="AD490:AE490"/>
    <mergeCell ref="AF490:AH490"/>
    <mergeCell ref="AI490:AK490"/>
    <mergeCell ref="C490:D490"/>
    <mergeCell ref="E490:F490"/>
    <mergeCell ref="G490:H490"/>
    <mergeCell ref="I490:M490"/>
    <mergeCell ref="N490:O490"/>
    <mergeCell ref="P490:Q490"/>
    <mergeCell ref="R490:S490"/>
    <mergeCell ref="AL488:AM488"/>
    <mergeCell ref="AN488:AO488"/>
    <mergeCell ref="T488:U488"/>
    <mergeCell ref="V488:X488"/>
    <mergeCell ref="Y488:Z488"/>
    <mergeCell ref="AB488:AC488"/>
    <mergeCell ref="AD488:AE488"/>
    <mergeCell ref="AF488:AH488"/>
    <mergeCell ref="AI488:AK488"/>
    <mergeCell ref="AL489:AM489"/>
    <mergeCell ref="AN489:AO489"/>
    <mergeCell ref="AP489:AQ489"/>
    <mergeCell ref="AR489:AS489"/>
    <mergeCell ref="AT489:AU489"/>
    <mergeCell ref="AV489:AX489"/>
    <mergeCell ref="AY489:BA489"/>
    <mergeCell ref="BB489:BC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C491:D491"/>
    <mergeCell ref="E491:F491"/>
    <mergeCell ref="G491:H491"/>
    <mergeCell ref="I491:M491"/>
    <mergeCell ref="N491:O491"/>
    <mergeCell ref="P491:Q491"/>
    <mergeCell ref="R491:S491"/>
    <mergeCell ref="AP490:AQ490"/>
    <mergeCell ref="AP491:AQ491"/>
    <mergeCell ref="AR491:AS491"/>
    <mergeCell ref="AT491:AU491"/>
    <mergeCell ref="AV491:AX491"/>
    <mergeCell ref="AY491:BA491"/>
    <mergeCell ref="BB491:BC491"/>
    <mergeCell ref="AL490:AM490"/>
    <mergeCell ref="AN490:AO490"/>
    <mergeCell ref="AR490:AS490"/>
    <mergeCell ref="AT490:AU490"/>
    <mergeCell ref="AV490:AX490"/>
    <mergeCell ref="AY490:BA490"/>
    <mergeCell ref="BB490:BC490"/>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L491:AM491"/>
    <mergeCell ref="AN491:AO491"/>
    <mergeCell ref="T491:U491"/>
    <mergeCell ref="V491:X491"/>
    <mergeCell ref="Y491:Z491"/>
    <mergeCell ref="AB491:AC491"/>
    <mergeCell ref="AD491:AE491"/>
    <mergeCell ref="AF491:AH491"/>
    <mergeCell ref="AI491:AK491"/>
    <mergeCell ref="AL492:AM492"/>
    <mergeCell ref="AN492:AO492"/>
    <mergeCell ref="AP492:AQ492"/>
    <mergeCell ref="AR492:AS492"/>
    <mergeCell ref="AT492:AU492"/>
    <mergeCell ref="AV492:AX492"/>
    <mergeCell ref="AY492:BA492"/>
    <mergeCell ref="BB492:BC492"/>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C494:D494"/>
    <mergeCell ref="E494:F494"/>
    <mergeCell ref="G494:H494"/>
    <mergeCell ref="I494:M494"/>
    <mergeCell ref="N494:O494"/>
    <mergeCell ref="P494:Q494"/>
    <mergeCell ref="R494:S494"/>
    <mergeCell ref="AP493:AQ493"/>
    <mergeCell ref="AP494:AQ494"/>
    <mergeCell ref="AR494:AS494"/>
    <mergeCell ref="AT494:AU494"/>
    <mergeCell ref="AV494:AX494"/>
    <mergeCell ref="AY494:BA494"/>
    <mergeCell ref="BB494:BC494"/>
    <mergeCell ref="AL493:AM493"/>
    <mergeCell ref="AN493:AO493"/>
    <mergeCell ref="AR493:AS493"/>
    <mergeCell ref="AT493:AU493"/>
    <mergeCell ref="AV493:AX493"/>
    <mergeCell ref="AY493:BA493"/>
    <mergeCell ref="BB493:BC493"/>
    <mergeCell ref="T496:U496"/>
    <mergeCell ref="V496:X496"/>
    <mergeCell ref="Y496:Z496"/>
    <mergeCell ref="AB496:AC496"/>
    <mergeCell ref="AD496:AE496"/>
    <mergeCell ref="AF496:AH496"/>
    <mergeCell ref="AI496:AK496"/>
    <mergeCell ref="C496:D496"/>
    <mergeCell ref="E496:F496"/>
    <mergeCell ref="G496:H496"/>
    <mergeCell ref="I496:M496"/>
    <mergeCell ref="N496:O496"/>
    <mergeCell ref="P496:Q496"/>
    <mergeCell ref="R496:S496"/>
    <mergeCell ref="AL494:AM494"/>
    <mergeCell ref="AN494:AO494"/>
    <mergeCell ref="T494:U494"/>
    <mergeCell ref="V494:X494"/>
    <mergeCell ref="Y494:Z494"/>
    <mergeCell ref="AB494:AC494"/>
    <mergeCell ref="AD494:AE494"/>
    <mergeCell ref="AF494:AH494"/>
    <mergeCell ref="AI494:AK494"/>
    <mergeCell ref="AL495:AM495"/>
    <mergeCell ref="AN495:AO495"/>
    <mergeCell ref="AP495:AQ495"/>
    <mergeCell ref="AR495:AS495"/>
    <mergeCell ref="AT495:AU495"/>
    <mergeCell ref="AV495:AX495"/>
    <mergeCell ref="AY495:BA495"/>
    <mergeCell ref="BB495:BC495"/>
    <mergeCell ref="T495:U495"/>
    <mergeCell ref="V495:X495"/>
    <mergeCell ref="Y495:Z495"/>
    <mergeCell ref="AB495:AC495"/>
    <mergeCell ref="AD495:AE495"/>
    <mergeCell ref="AF495:AH495"/>
    <mergeCell ref="AI495:AK495"/>
    <mergeCell ref="C495:D495"/>
    <mergeCell ref="E495:F495"/>
    <mergeCell ref="G495:H495"/>
    <mergeCell ref="I495:M495"/>
    <mergeCell ref="N495:O495"/>
    <mergeCell ref="P495:Q495"/>
    <mergeCell ref="R495:S495"/>
    <mergeCell ref="C497:D497"/>
    <mergeCell ref="E497:F497"/>
    <mergeCell ref="G497:H497"/>
    <mergeCell ref="I497:M497"/>
    <mergeCell ref="N497:O497"/>
    <mergeCell ref="P497:Q497"/>
    <mergeCell ref="R497:S497"/>
    <mergeCell ref="AP496:AQ496"/>
    <mergeCell ref="AP497:AQ497"/>
    <mergeCell ref="AR497:AS497"/>
    <mergeCell ref="AT497:AU497"/>
    <mergeCell ref="AV497:AX497"/>
    <mergeCell ref="AY497:BA497"/>
    <mergeCell ref="BB497:BC497"/>
    <mergeCell ref="AL496:AM496"/>
    <mergeCell ref="AN496:AO496"/>
    <mergeCell ref="AR496:AS496"/>
    <mergeCell ref="AT496:AU496"/>
    <mergeCell ref="AV496:AX496"/>
    <mergeCell ref="AY496:BA496"/>
    <mergeCell ref="BB496:BC496"/>
    <mergeCell ref="T499:U499"/>
    <mergeCell ref="V499:X499"/>
    <mergeCell ref="Y499:Z499"/>
    <mergeCell ref="AB499:AC499"/>
    <mergeCell ref="AD499:AE499"/>
    <mergeCell ref="AF499:AH499"/>
    <mergeCell ref="AI499:AK499"/>
    <mergeCell ref="C499:D499"/>
    <mergeCell ref="E499:F499"/>
    <mergeCell ref="G499:H499"/>
    <mergeCell ref="I499:M499"/>
    <mergeCell ref="N499:O499"/>
    <mergeCell ref="P499:Q499"/>
    <mergeCell ref="R499:S499"/>
    <mergeCell ref="AL497:AM497"/>
    <mergeCell ref="AN497:AO497"/>
    <mergeCell ref="T497:U497"/>
    <mergeCell ref="V497:X497"/>
    <mergeCell ref="Y497:Z497"/>
    <mergeCell ref="AB497:AC497"/>
    <mergeCell ref="AD497:AE497"/>
    <mergeCell ref="AF497:AH497"/>
    <mergeCell ref="AI497:AK497"/>
    <mergeCell ref="AL498:AM498"/>
    <mergeCell ref="AN498:AO498"/>
    <mergeCell ref="AP498:AQ498"/>
    <mergeCell ref="AR498:AS498"/>
    <mergeCell ref="AT498:AU498"/>
    <mergeCell ref="AV498:AX498"/>
    <mergeCell ref="AY498:BA498"/>
    <mergeCell ref="BB498:BC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C500:D500"/>
    <mergeCell ref="E500:F500"/>
    <mergeCell ref="G500:H500"/>
    <mergeCell ref="I500:M500"/>
    <mergeCell ref="N500:O500"/>
    <mergeCell ref="P500:Q500"/>
    <mergeCell ref="R500:S500"/>
    <mergeCell ref="AP499:AQ499"/>
    <mergeCell ref="AP500:AQ500"/>
    <mergeCell ref="AR500:AS500"/>
    <mergeCell ref="AT500:AU500"/>
    <mergeCell ref="AV500:AX500"/>
    <mergeCell ref="AY500:BA500"/>
    <mergeCell ref="BB500:BC500"/>
    <mergeCell ref="AL499:AM499"/>
    <mergeCell ref="AN499:AO499"/>
    <mergeCell ref="AR499:AS499"/>
    <mergeCell ref="AT499:AU499"/>
    <mergeCell ref="AV499:AX499"/>
    <mergeCell ref="AY499:BA499"/>
    <mergeCell ref="BB499:BC499"/>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L500:AM500"/>
    <mergeCell ref="AN500:AO500"/>
    <mergeCell ref="T500:U500"/>
    <mergeCell ref="V500:X500"/>
    <mergeCell ref="Y500:Z500"/>
    <mergeCell ref="AB500:AC500"/>
    <mergeCell ref="AD500:AE500"/>
    <mergeCell ref="AF500:AH500"/>
    <mergeCell ref="AI500:AK500"/>
    <mergeCell ref="AL501:AM501"/>
    <mergeCell ref="AN501:AO501"/>
    <mergeCell ref="AP501:AQ501"/>
    <mergeCell ref="AR501:AS501"/>
    <mergeCell ref="AT501:AU501"/>
    <mergeCell ref="AV501:AX501"/>
    <mergeCell ref="AY501:BA501"/>
    <mergeCell ref="BB501:BC501"/>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C503:D503"/>
    <mergeCell ref="E503:F503"/>
    <mergeCell ref="G503:H503"/>
    <mergeCell ref="I503:M503"/>
    <mergeCell ref="N503:O503"/>
    <mergeCell ref="P503:Q503"/>
    <mergeCell ref="R503:S503"/>
    <mergeCell ref="AP502:AQ502"/>
    <mergeCell ref="AP503:AQ503"/>
    <mergeCell ref="AR503:AS503"/>
    <mergeCell ref="AT503:AU503"/>
    <mergeCell ref="AV503:AX503"/>
    <mergeCell ref="AY503:BA503"/>
    <mergeCell ref="BB503:BC503"/>
    <mergeCell ref="AL502:AM502"/>
    <mergeCell ref="AN502:AO502"/>
    <mergeCell ref="AR502:AS502"/>
    <mergeCell ref="AT502:AU502"/>
    <mergeCell ref="AV502:AX502"/>
    <mergeCell ref="AY502:BA502"/>
    <mergeCell ref="BB502:BC502"/>
    <mergeCell ref="T505:U505"/>
    <mergeCell ref="V505:X505"/>
    <mergeCell ref="Y505:Z505"/>
    <mergeCell ref="AB505:AC505"/>
    <mergeCell ref="AD505:AE505"/>
    <mergeCell ref="AF505:AH505"/>
    <mergeCell ref="AI505:AK505"/>
    <mergeCell ref="C505:D505"/>
    <mergeCell ref="E505:F505"/>
    <mergeCell ref="G505:H505"/>
    <mergeCell ref="I505:M505"/>
    <mergeCell ref="N505:O505"/>
    <mergeCell ref="P505:Q505"/>
    <mergeCell ref="R505:S505"/>
    <mergeCell ref="AL503:AM503"/>
    <mergeCell ref="AN503:AO503"/>
    <mergeCell ref="T503:U503"/>
    <mergeCell ref="V503:X503"/>
    <mergeCell ref="Y503:Z503"/>
    <mergeCell ref="AB503:AC503"/>
    <mergeCell ref="AD503:AE503"/>
    <mergeCell ref="AF503:AH503"/>
    <mergeCell ref="AI503:AK503"/>
    <mergeCell ref="AL504:AM504"/>
    <mergeCell ref="AN504:AO504"/>
    <mergeCell ref="AP504:AQ504"/>
    <mergeCell ref="AR504:AS504"/>
    <mergeCell ref="AT504:AU504"/>
    <mergeCell ref="AV504:AX504"/>
    <mergeCell ref="AY504:BA504"/>
    <mergeCell ref="BB504:BC504"/>
    <mergeCell ref="T504:U504"/>
    <mergeCell ref="V504:X504"/>
    <mergeCell ref="Y504:Z504"/>
    <mergeCell ref="AB504:AC504"/>
    <mergeCell ref="AD504:AE504"/>
    <mergeCell ref="AF504:AH504"/>
    <mergeCell ref="AI504:AK504"/>
    <mergeCell ref="C504:D504"/>
    <mergeCell ref="E504:F504"/>
    <mergeCell ref="G504:H504"/>
    <mergeCell ref="I504:M504"/>
    <mergeCell ref="N504:O504"/>
    <mergeCell ref="P504:Q504"/>
    <mergeCell ref="R504:S504"/>
    <mergeCell ref="C506:D506"/>
    <mergeCell ref="E506:F506"/>
    <mergeCell ref="G506:H506"/>
    <mergeCell ref="I506:M506"/>
    <mergeCell ref="N506:O506"/>
    <mergeCell ref="P506:Q506"/>
    <mergeCell ref="R506:S506"/>
    <mergeCell ref="AP505:AQ505"/>
    <mergeCell ref="AP506:AQ506"/>
    <mergeCell ref="AR506:AS506"/>
    <mergeCell ref="AT506:AU506"/>
    <mergeCell ref="AV506:AX506"/>
    <mergeCell ref="AY506:BA506"/>
    <mergeCell ref="BB506:BC506"/>
    <mergeCell ref="AL505:AM505"/>
    <mergeCell ref="AN505:AO505"/>
    <mergeCell ref="AR505:AS505"/>
    <mergeCell ref="AT505:AU505"/>
    <mergeCell ref="AV505:AX505"/>
    <mergeCell ref="AY505:BA505"/>
    <mergeCell ref="BB505:BC505"/>
    <mergeCell ref="T508:U508"/>
    <mergeCell ref="V508:X508"/>
    <mergeCell ref="Y508:Z508"/>
    <mergeCell ref="AB508:AC508"/>
    <mergeCell ref="AD508:AE508"/>
    <mergeCell ref="AF508:AH508"/>
    <mergeCell ref="AI508:AK508"/>
    <mergeCell ref="C508:D508"/>
    <mergeCell ref="E508:F508"/>
    <mergeCell ref="G508:H508"/>
    <mergeCell ref="I508:M508"/>
    <mergeCell ref="N508:O508"/>
    <mergeCell ref="P508:Q508"/>
    <mergeCell ref="R508:S508"/>
    <mergeCell ref="AL506:AM506"/>
    <mergeCell ref="AN506:AO506"/>
    <mergeCell ref="T506:U506"/>
    <mergeCell ref="V506:X506"/>
    <mergeCell ref="Y506:Z506"/>
    <mergeCell ref="AB506:AC506"/>
    <mergeCell ref="AD506:AE506"/>
    <mergeCell ref="AF506:AH506"/>
    <mergeCell ref="AI506:AK506"/>
    <mergeCell ref="AL507:AM507"/>
    <mergeCell ref="AN507:AO507"/>
    <mergeCell ref="AP507:AQ507"/>
    <mergeCell ref="AR507:AS507"/>
    <mergeCell ref="AT507:AU507"/>
    <mergeCell ref="AV507:AX507"/>
    <mergeCell ref="AY507:BA507"/>
    <mergeCell ref="BB507:BC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C509:D509"/>
    <mergeCell ref="E509:F509"/>
    <mergeCell ref="G509:H509"/>
    <mergeCell ref="I509:M509"/>
    <mergeCell ref="N509:O509"/>
    <mergeCell ref="P509:Q509"/>
    <mergeCell ref="R509:S509"/>
    <mergeCell ref="AP508:AQ508"/>
    <mergeCell ref="AP509:AQ509"/>
    <mergeCell ref="AR509:AS509"/>
    <mergeCell ref="AT509:AU509"/>
    <mergeCell ref="AV509:AX509"/>
    <mergeCell ref="AY509:BA509"/>
    <mergeCell ref="BB509:BC509"/>
    <mergeCell ref="AL508:AM508"/>
    <mergeCell ref="AN508:AO508"/>
    <mergeCell ref="AR508:AS508"/>
    <mergeCell ref="AT508:AU508"/>
    <mergeCell ref="AV508:AX508"/>
    <mergeCell ref="AY508:BA508"/>
    <mergeCell ref="BB508:BC508"/>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L509:AM509"/>
    <mergeCell ref="AN509:AO509"/>
    <mergeCell ref="T509:U509"/>
    <mergeCell ref="V509:X509"/>
    <mergeCell ref="Y509:Z509"/>
    <mergeCell ref="AB509:AC509"/>
    <mergeCell ref="AD509:AE509"/>
    <mergeCell ref="AF509:AH509"/>
    <mergeCell ref="AI509:AK509"/>
    <mergeCell ref="AL510:AM510"/>
    <mergeCell ref="AN510:AO510"/>
    <mergeCell ref="AP510:AQ510"/>
    <mergeCell ref="AR510:AS510"/>
    <mergeCell ref="AT510:AU510"/>
    <mergeCell ref="AV510:AX510"/>
    <mergeCell ref="AY510:BA510"/>
    <mergeCell ref="BB510:BC510"/>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C512:D512"/>
    <mergeCell ref="E512:F512"/>
    <mergeCell ref="G512:H512"/>
    <mergeCell ref="I512:M512"/>
    <mergeCell ref="N512:O512"/>
    <mergeCell ref="P512:Q512"/>
    <mergeCell ref="R512:S512"/>
    <mergeCell ref="AP511:AQ511"/>
    <mergeCell ref="AP512:AQ512"/>
    <mergeCell ref="AR512:AS512"/>
    <mergeCell ref="AT512:AU512"/>
    <mergeCell ref="AV512:AX512"/>
    <mergeCell ref="AY512:BA512"/>
    <mergeCell ref="BB512:BC512"/>
    <mergeCell ref="AL511:AM511"/>
    <mergeCell ref="AN511:AO511"/>
    <mergeCell ref="AR511:AS511"/>
    <mergeCell ref="AT511:AU511"/>
    <mergeCell ref="AV511:AX511"/>
    <mergeCell ref="AY511:BA511"/>
    <mergeCell ref="BB511:BC511"/>
    <mergeCell ref="T514:U514"/>
    <mergeCell ref="V514:X514"/>
    <mergeCell ref="Y514:Z514"/>
    <mergeCell ref="AB514:AC514"/>
    <mergeCell ref="AD514:AE514"/>
    <mergeCell ref="AF514:AH514"/>
    <mergeCell ref="AI514:AK514"/>
    <mergeCell ref="C514:D514"/>
    <mergeCell ref="E514:F514"/>
    <mergeCell ref="G514:H514"/>
    <mergeCell ref="I514:M514"/>
    <mergeCell ref="N514:O514"/>
    <mergeCell ref="P514:Q514"/>
    <mergeCell ref="R514:S514"/>
    <mergeCell ref="AL512:AM512"/>
    <mergeCell ref="AN512:AO512"/>
    <mergeCell ref="T512:U512"/>
    <mergeCell ref="V512:X512"/>
    <mergeCell ref="Y512:Z512"/>
    <mergeCell ref="AB512:AC512"/>
    <mergeCell ref="AD512:AE512"/>
    <mergeCell ref="AF512:AH512"/>
    <mergeCell ref="AI512:AK512"/>
    <mergeCell ref="AL513:AM513"/>
    <mergeCell ref="AN513:AO513"/>
    <mergeCell ref="AP513:AQ513"/>
    <mergeCell ref="AR513:AS513"/>
    <mergeCell ref="AT513:AU513"/>
    <mergeCell ref="AV513:AX513"/>
    <mergeCell ref="AY513:BA513"/>
    <mergeCell ref="BB513:BC513"/>
    <mergeCell ref="T513:U513"/>
    <mergeCell ref="V513:X513"/>
    <mergeCell ref="Y513:Z513"/>
    <mergeCell ref="AB513:AC513"/>
    <mergeCell ref="AD513:AE513"/>
    <mergeCell ref="AF513:AH513"/>
    <mergeCell ref="AI513:AK513"/>
    <mergeCell ref="C513:D513"/>
    <mergeCell ref="E513:F513"/>
    <mergeCell ref="G513:H513"/>
    <mergeCell ref="I513:M513"/>
    <mergeCell ref="N513:O513"/>
    <mergeCell ref="P513:Q513"/>
    <mergeCell ref="R513:S513"/>
    <mergeCell ref="C515:D515"/>
    <mergeCell ref="E515:F515"/>
    <mergeCell ref="G515:H515"/>
    <mergeCell ref="I515:M515"/>
    <mergeCell ref="N515:O515"/>
    <mergeCell ref="P515:Q515"/>
    <mergeCell ref="R515:S515"/>
    <mergeCell ref="AP514:AQ514"/>
    <mergeCell ref="AP515:AQ515"/>
    <mergeCell ref="AR515:AS515"/>
    <mergeCell ref="AT515:AU515"/>
    <mergeCell ref="AV515:AX515"/>
    <mergeCell ref="AY515:BA515"/>
    <mergeCell ref="BB515:BC515"/>
    <mergeCell ref="AL514:AM514"/>
    <mergeCell ref="AN514:AO514"/>
    <mergeCell ref="AR514:AS514"/>
    <mergeCell ref="AT514:AU514"/>
    <mergeCell ref="AV514:AX514"/>
    <mergeCell ref="AY514:BA514"/>
    <mergeCell ref="BB514:BC514"/>
    <mergeCell ref="T517:U517"/>
    <mergeCell ref="V517:X517"/>
    <mergeCell ref="Y517:Z517"/>
    <mergeCell ref="AB517:AC517"/>
    <mergeCell ref="AD517:AE517"/>
    <mergeCell ref="AF517:AH517"/>
    <mergeCell ref="AI517:AK517"/>
    <mergeCell ref="C517:D517"/>
    <mergeCell ref="E517:F517"/>
    <mergeCell ref="G517:H517"/>
    <mergeCell ref="I517:M517"/>
    <mergeCell ref="N517:O517"/>
    <mergeCell ref="P517:Q517"/>
    <mergeCell ref="R517:S517"/>
    <mergeCell ref="AL515:AM515"/>
    <mergeCell ref="AN515:AO515"/>
    <mergeCell ref="T515:U515"/>
    <mergeCell ref="V515:X515"/>
    <mergeCell ref="Y515:Z515"/>
    <mergeCell ref="AB515:AC515"/>
    <mergeCell ref="AD515:AE515"/>
    <mergeCell ref="AF515:AH515"/>
    <mergeCell ref="AI515:AK515"/>
    <mergeCell ref="AL516:AM516"/>
    <mergeCell ref="AN516:AO516"/>
    <mergeCell ref="AP516:AQ516"/>
    <mergeCell ref="AR516:AS516"/>
    <mergeCell ref="AT516:AU516"/>
    <mergeCell ref="AV516:AX516"/>
    <mergeCell ref="AY516:BA516"/>
    <mergeCell ref="BB516:BC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C518:D518"/>
    <mergeCell ref="E518:F518"/>
    <mergeCell ref="G518:H518"/>
    <mergeCell ref="I518:M518"/>
    <mergeCell ref="N518:O518"/>
    <mergeCell ref="P518:Q518"/>
    <mergeCell ref="R518:S518"/>
    <mergeCell ref="AP517:AQ517"/>
    <mergeCell ref="AP518:AQ518"/>
    <mergeCell ref="AR518:AS518"/>
    <mergeCell ref="AT518:AU518"/>
    <mergeCell ref="AV518:AX518"/>
    <mergeCell ref="AY518:BA518"/>
    <mergeCell ref="BB518:BC518"/>
    <mergeCell ref="AL517:AM517"/>
    <mergeCell ref="AN517:AO517"/>
    <mergeCell ref="AR517:AS517"/>
    <mergeCell ref="AT517:AU517"/>
    <mergeCell ref="AV517:AX517"/>
    <mergeCell ref="AY517:BA517"/>
    <mergeCell ref="BB517:BC517"/>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L518:AM518"/>
    <mergeCell ref="AN518:AO518"/>
    <mergeCell ref="T518:U518"/>
    <mergeCell ref="V518:X518"/>
    <mergeCell ref="Y518:Z518"/>
    <mergeCell ref="AB518:AC518"/>
    <mergeCell ref="AD518:AE518"/>
    <mergeCell ref="AF518:AH518"/>
    <mergeCell ref="AI518:AK518"/>
    <mergeCell ref="AL519:AM519"/>
    <mergeCell ref="AN519:AO519"/>
    <mergeCell ref="AP519:AQ519"/>
    <mergeCell ref="AR519:AS519"/>
    <mergeCell ref="AT519:AU519"/>
    <mergeCell ref="AV519:AX519"/>
    <mergeCell ref="AY519:BA519"/>
    <mergeCell ref="BB519:BC519"/>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C521:D521"/>
    <mergeCell ref="E521:F521"/>
    <mergeCell ref="G521:H521"/>
    <mergeCell ref="I521:M521"/>
    <mergeCell ref="N521:O521"/>
    <mergeCell ref="P521:Q521"/>
    <mergeCell ref="R521:S521"/>
    <mergeCell ref="AP520:AQ520"/>
    <mergeCell ref="AP521:AQ521"/>
    <mergeCell ref="AR521:AS521"/>
    <mergeCell ref="AT521:AU521"/>
    <mergeCell ref="AV521:AX521"/>
    <mergeCell ref="AY521:BA521"/>
    <mergeCell ref="BB521:BC521"/>
    <mergeCell ref="AL520:AM520"/>
    <mergeCell ref="AN520:AO520"/>
    <mergeCell ref="AR520:AS520"/>
    <mergeCell ref="AT520:AU520"/>
    <mergeCell ref="AV520:AX520"/>
    <mergeCell ref="AY520:BA520"/>
    <mergeCell ref="BB520:BC520"/>
    <mergeCell ref="T523:U523"/>
    <mergeCell ref="V523:X523"/>
    <mergeCell ref="Y523:Z523"/>
    <mergeCell ref="AB523:AC523"/>
    <mergeCell ref="AD523:AE523"/>
    <mergeCell ref="AF523:AH523"/>
    <mergeCell ref="AI523:AK523"/>
    <mergeCell ref="C523:D523"/>
    <mergeCell ref="E523:F523"/>
    <mergeCell ref="G523:H523"/>
    <mergeCell ref="I523:M523"/>
    <mergeCell ref="N523:O523"/>
    <mergeCell ref="P523:Q523"/>
    <mergeCell ref="R523:S523"/>
    <mergeCell ref="AL521:AM521"/>
    <mergeCell ref="AN521:AO521"/>
    <mergeCell ref="T521:U521"/>
    <mergeCell ref="V521:X521"/>
    <mergeCell ref="Y521:Z521"/>
    <mergeCell ref="AB521:AC521"/>
    <mergeCell ref="AD521:AE521"/>
    <mergeCell ref="AF521:AH521"/>
    <mergeCell ref="AI521:AK521"/>
    <mergeCell ref="AL522:AM522"/>
    <mergeCell ref="AN522:AO522"/>
    <mergeCell ref="AP522:AQ522"/>
    <mergeCell ref="AR522:AS522"/>
    <mergeCell ref="AT522:AU522"/>
    <mergeCell ref="AV522:AX522"/>
    <mergeCell ref="AY522:BA522"/>
    <mergeCell ref="BB522:BC522"/>
    <mergeCell ref="T522:U522"/>
    <mergeCell ref="V522:X522"/>
    <mergeCell ref="Y522:Z522"/>
    <mergeCell ref="AB522:AC522"/>
    <mergeCell ref="AD522:AE522"/>
    <mergeCell ref="AF522:AH522"/>
    <mergeCell ref="AI522:AK522"/>
    <mergeCell ref="C522:D522"/>
    <mergeCell ref="E522:F522"/>
    <mergeCell ref="G522:H522"/>
    <mergeCell ref="I522:M522"/>
    <mergeCell ref="N522:O522"/>
    <mergeCell ref="P522:Q522"/>
    <mergeCell ref="R522:S522"/>
    <mergeCell ref="C524:D524"/>
    <mergeCell ref="E524:F524"/>
    <mergeCell ref="G524:H524"/>
    <mergeCell ref="I524:M524"/>
    <mergeCell ref="N524:O524"/>
    <mergeCell ref="P524:Q524"/>
    <mergeCell ref="R524:S524"/>
    <mergeCell ref="AP523:AQ523"/>
    <mergeCell ref="AP524:AQ524"/>
    <mergeCell ref="AR524:AS524"/>
    <mergeCell ref="AT524:AU524"/>
    <mergeCell ref="AV524:AX524"/>
    <mergeCell ref="AY524:BA524"/>
    <mergeCell ref="BB524:BC524"/>
    <mergeCell ref="AL523:AM523"/>
    <mergeCell ref="AN523:AO523"/>
    <mergeCell ref="AR523:AS523"/>
    <mergeCell ref="AT523:AU523"/>
    <mergeCell ref="AV523:AX523"/>
    <mergeCell ref="AY523:BA523"/>
    <mergeCell ref="BB523:BC523"/>
    <mergeCell ref="T526:U526"/>
    <mergeCell ref="V526:X526"/>
    <mergeCell ref="Y526:Z526"/>
    <mergeCell ref="AB526:AC526"/>
    <mergeCell ref="AD526:AE526"/>
    <mergeCell ref="AF526:AH526"/>
    <mergeCell ref="AI526:AK526"/>
    <mergeCell ref="C526:D526"/>
    <mergeCell ref="E526:F526"/>
    <mergeCell ref="G526:H526"/>
    <mergeCell ref="I526:M526"/>
    <mergeCell ref="N526:O526"/>
    <mergeCell ref="P526:Q526"/>
    <mergeCell ref="R526:S526"/>
    <mergeCell ref="AL524:AM524"/>
    <mergeCell ref="AN524:AO524"/>
    <mergeCell ref="T524:U524"/>
    <mergeCell ref="V524:X524"/>
    <mergeCell ref="Y524:Z524"/>
    <mergeCell ref="AB524:AC524"/>
    <mergeCell ref="AD524:AE524"/>
    <mergeCell ref="AF524:AH524"/>
    <mergeCell ref="AI524:AK524"/>
    <mergeCell ref="AL525:AM525"/>
    <mergeCell ref="AN525:AO525"/>
    <mergeCell ref="AP525:AQ525"/>
    <mergeCell ref="AR525:AS525"/>
    <mergeCell ref="AT525:AU525"/>
    <mergeCell ref="AV525:AX525"/>
    <mergeCell ref="AY525:BA525"/>
    <mergeCell ref="BB525:BC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C527:D527"/>
    <mergeCell ref="E527:F527"/>
    <mergeCell ref="G527:H527"/>
    <mergeCell ref="I527:M527"/>
    <mergeCell ref="N527:O527"/>
    <mergeCell ref="P527:Q527"/>
    <mergeCell ref="R527:S527"/>
    <mergeCell ref="AP526:AQ526"/>
    <mergeCell ref="AP527:AQ527"/>
    <mergeCell ref="AR527:AS527"/>
    <mergeCell ref="AT527:AU527"/>
    <mergeCell ref="AV527:AX527"/>
    <mergeCell ref="AY527:BA527"/>
    <mergeCell ref="BB527:BC527"/>
    <mergeCell ref="AL526:AM526"/>
    <mergeCell ref="AN526:AO526"/>
    <mergeCell ref="AR526:AS526"/>
    <mergeCell ref="AT526:AU526"/>
    <mergeCell ref="AV526:AX526"/>
    <mergeCell ref="AY526:BA526"/>
    <mergeCell ref="BB526:BC526"/>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L527:AM527"/>
    <mergeCell ref="AN527:AO527"/>
    <mergeCell ref="T527:U527"/>
    <mergeCell ref="V527:X527"/>
    <mergeCell ref="Y527:Z527"/>
    <mergeCell ref="AB527:AC527"/>
    <mergeCell ref="AD527:AE527"/>
    <mergeCell ref="AF527:AH527"/>
    <mergeCell ref="AI527:AK527"/>
    <mergeCell ref="AL528:AM528"/>
    <mergeCell ref="AN528:AO528"/>
    <mergeCell ref="AP528:AQ528"/>
    <mergeCell ref="AR528:AS528"/>
    <mergeCell ref="AT528:AU528"/>
    <mergeCell ref="AV528:AX528"/>
    <mergeCell ref="AY528:BA528"/>
    <mergeCell ref="BB528:BC528"/>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C530:D530"/>
    <mergeCell ref="E530:F530"/>
    <mergeCell ref="G530:H530"/>
    <mergeCell ref="I530:M530"/>
    <mergeCell ref="N530:O530"/>
    <mergeCell ref="P530:Q530"/>
    <mergeCell ref="R530:S530"/>
    <mergeCell ref="AP529:AQ529"/>
    <mergeCell ref="AP530:AQ530"/>
    <mergeCell ref="AR530:AS530"/>
    <mergeCell ref="AT530:AU530"/>
    <mergeCell ref="AV530:AX530"/>
    <mergeCell ref="AY530:BA530"/>
    <mergeCell ref="BB530:BC530"/>
    <mergeCell ref="AL529:AM529"/>
    <mergeCell ref="AN529:AO529"/>
    <mergeCell ref="AR529:AS529"/>
    <mergeCell ref="AT529:AU529"/>
    <mergeCell ref="AV529:AX529"/>
    <mergeCell ref="AY529:BA529"/>
    <mergeCell ref="BB529:BC529"/>
    <mergeCell ref="T532:U532"/>
    <mergeCell ref="V532:X532"/>
    <mergeCell ref="Y532:Z532"/>
    <mergeCell ref="AB532:AC532"/>
    <mergeCell ref="AD532:AE532"/>
    <mergeCell ref="AF532:AH532"/>
    <mergeCell ref="AI532:AK532"/>
    <mergeCell ref="C532:D532"/>
    <mergeCell ref="E532:F532"/>
    <mergeCell ref="G532:H532"/>
    <mergeCell ref="I532:M532"/>
    <mergeCell ref="N532:O532"/>
    <mergeCell ref="P532:Q532"/>
    <mergeCell ref="R532:S532"/>
    <mergeCell ref="AL530:AM530"/>
    <mergeCell ref="AN530:AO530"/>
    <mergeCell ref="T530:U530"/>
    <mergeCell ref="V530:X530"/>
    <mergeCell ref="Y530:Z530"/>
    <mergeCell ref="AB530:AC530"/>
    <mergeCell ref="AD530:AE530"/>
    <mergeCell ref="AF530:AH530"/>
    <mergeCell ref="AI530:AK530"/>
    <mergeCell ref="AL531:AM531"/>
    <mergeCell ref="AN531:AO531"/>
    <mergeCell ref="AP531:AQ531"/>
    <mergeCell ref="AR531:AS531"/>
    <mergeCell ref="AT531:AU531"/>
    <mergeCell ref="AV531:AX531"/>
    <mergeCell ref="AY531:BA531"/>
    <mergeCell ref="BB531:BC531"/>
    <mergeCell ref="T531:U531"/>
    <mergeCell ref="V531:X531"/>
    <mergeCell ref="Y531:Z531"/>
    <mergeCell ref="AB531:AC531"/>
    <mergeCell ref="AD531:AE531"/>
    <mergeCell ref="AF531:AH531"/>
    <mergeCell ref="AI531:AK531"/>
    <mergeCell ref="C531:D531"/>
    <mergeCell ref="E531:F531"/>
    <mergeCell ref="G531:H531"/>
    <mergeCell ref="I531:M531"/>
    <mergeCell ref="N531:O531"/>
    <mergeCell ref="P531:Q531"/>
    <mergeCell ref="R531:S531"/>
    <mergeCell ref="C533:D533"/>
    <mergeCell ref="E533:F533"/>
    <mergeCell ref="G533:H533"/>
    <mergeCell ref="I533:M533"/>
    <mergeCell ref="N533:O533"/>
    <mergeCell ref="P533:Q533"/>
    <mergeCell ref="R533:S533"/>
    <mergeCell ref="AP532:AQ532"/>
    <mergeCell ref="AP533:AQ533"/>
    <mergeCell ref="AR533:AS533"/>
    <mergeCell ref="AT533:AU533"/>
    <mergeCell ref="AV533:AX533"/>
    <mergeCell ref="AY533:BA533"/>
    <mergeCell ref="BB533:BC533"/>
    <mergeCell ref="AL532:AM532"/>
    <mergeCell ref="AN532:AO532"/>
    <mergeCell ref="AR532:AS532"/>
    <mergeCell ref="AT532:AU532"/>
    <mergeCell ref="AV532:AX532"/>
    <mergeCell ref="AY532:BA532"/>
    <mergeCell ref="BB532:BC532"/>
    <mergeCell ref="T535:U535"/>
    <mergeCell ref="V535:X535"/>
    <mergeCell ref="Y535:Z535"/>
    <mergeCell ref="AB535:AC535"/>
    <mergeCell ref="AD535:AE535"/>
    <mergeCell ref="AF535:AH535"/>
    <mergeCell ref="AI535:AK535"/>
    <mergeCell ref="C535:D535"/>
    <mergeCell ref="E535:F535"/>
    <mergeCell ref="G535:H535"/>
    <mergeCell ref="I535:M535"/>
    <mergeCell ref="N535:O535"/>
    <mergeCell ref="P535:Q535"/>
    <mergeCell ref="R535:S535"/>
    <mergeCell ref="AL533:AM533"/>
    <mergeCell ref="AN533:AO533"/>
    <mergeCell ref="T533:U533"/>
    <mergeCell ref="V533:X533"/>
    <mergeCell ref="Y533:Z533"/>
    <mergeCell ref="AB533:AC533"/>
    <mergeCell ref="AD533:AE533"/>
    <mergeCell ref="AF533:AH533"/>
    <mergeCell ref="AI533:AK533"/>
    <mergeCell ref="AL534:AM534"/>
    <mergeCell ref="AN534:AO534"/>
    <mergeCell ref="AP534:AQ534"/>
    <mergeCell ref="AR534:AS534"/>
    <mergeCell ref="AT534:AU534"/>
    <mergeCell ref="AV534:AX534"/>
    <mergeCell ref="AY534:BA534"/>
    <mergeCell ref="BB534:BC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C536:D536"/>
    <mergeCell ref="E536:F536"/>
    <mergeCell ref="G536:H536"/>
    <mergeCell ref="I536:M536"/>
    <mergeCell ref="N536:O536"/>
    <mergeCell ref="P536:Q536"/>
    <mergeCell ref="R536:S536"/>
    <mergeCell ref="AP535:AQ535"/>
    <mergeCell ref="AP536:AQ536"/>
    <mergeCell ref="AR536:AS536"/>
    <mergeCell ref="AT536:AU536"/>
    <mergeCell ref="AV536:AX536"/>
    <mergeCell ref="AY536:BA536"/>
    <mergeCell ref="BB536:BC536"/>
    <mergeCell ref="AL535:AM535"/>
    <mergeCell ref="AN535:AO535"/>
    <mergeCell ref="AR535:AS535"/>
    <mergeCell ref="AT535:AU535"/>
    <mergeCell ref="AV535:AX535"/>
    <mergeCell ref="AY535:BA535"/>
    <mergeCell ref="BB535:BC535"/>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L536:AM536"/>
    <mergeCell ref="AN536:AO536"/>
    <mergeCell ref="T536:U536"/>
    <mergeCell ref="V536:X536"/>
    <mergeCell ref="Y536:Z536"/>
    <mergeCell ref="AB536:AC536"/>
    <mergeCell ref="AD536:AE536"/>
    <mergeCell ref="AF536:AH536"/>
    <mergeCell ref="AI536:AK536"/>
    <mergeCell ref="AL537:AM537"/>
    <mergeCell ref="AN537:AO537"/>
    <mergeCell ref="AP537:AQ537"/>
    <mergeCell ref="AR537:AS537"/>
    <mergeCell ref="AT537:AU537"/>
    <mergeCell ref="AV537:AX537"/>
    <mergeCell ref="AY537:BA537"/>
    <mergeCell ref="BB537:BC537"/>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C539:D539"/>
    <mergeCell ref="E539:F539"/>
    <mergeCell ref="G539:H539"/>
    <mergeCell ref="I539:M539"/>
    <mergeCell ref="N539:O539"/>
    <mergeCell ref="P539:Q539"/>
    <mergeCell ref="R539:S539"/>
    <mergeCell ref="AP538:AQ538"/>
    <mergeCell ref="AP539:AQ539"/>
    <mergeCell ref="AR539:AS539"/>
    <mergeCell ref="AT539:AU539"/>
    <mergeCell ref="AV539:AX539"/>
    <mergeCell ref="AY539:BA539"/>
    <mergeCell ref="BB539:BC539"/>
    <mergeCell ref="AL538:AM538"/>
    <mergeCell ref="AN538:AO538"/>
    <mergeCell ref="AR538:AS538"/>
    <mergeCell ref="AT538:AU538"/>
    <mergeCell ref="AV538:AX538"/>
    <mergeCell ref="AY538:BA538"/>
    <mergeCell ref="BB538:BC538"/>
    <mergeCell ref="T541:U541"/>
    <mergeCell ref="V541:X541"/>
    <mergeCell ref="Y541:Z541"/>
    <mergeCell ref="AB541:AC541"/>
    <mergeCell ref="AD541:AE541"/>
    <mergeCell ref="AF541:AH541"/>
    <mergeCell ref="AI541:AK541"/>
    <mergeCell ref="C541:D541"/>
    <mergeCell ref="E541:F541"/>
    <mergeCell ref="G541:H541"/>
    <mergeCell ref="I541:M541"/>
    <mergeCell ref="N541:O541"/>
    <mergeCell ref="P541:Q541"/>
    <mergeCell ref="R541:S541"/>
    <mergeCell ref="AL539:AM539"/>
    <mergeCell ref="AN539:AO539"/>
    <mergeCell ref="T539:U539"/>
    <mergeCell ref="V539:X539"/>
    <mergeCell ref="Y539:Z539"/>
    <mergeCell ref="AB539:AC539"/>
    <mergeCell ref="AD539:AE539"/>
    <mergeCell ref="AF539:AH539"/>
    <mergeCell ref="AI539:AK539"/>
    <mergeCell ref="AL540:AM540"/>
    <mergeCell ref="AN540:AO540"/>
    <mergeCell ref="AP540:AQ540"/>
    <mergeCell ref="AR540:AS540"/>
    <mergeCell ref="AT540:AU540"/>
    <mergeCell ref="AV540:AX540"/>
    <mergeCell ref="AY540:BA540"/>
    <mergeCell ref="BB540:BC540"/>
    <mergeCell ref="T540:U540"/>
    <mergeCell ref="V540:X540"/>
    <mergeCell ref="Y540:Z540"/>
    <mergeCell ref="AB540:AC540"/>
    <mergeCell ref="AD540:AE540"/>
    <mergeCell ref="AF540:AH540"/>
    <mergeCell ref="AI540:AK540"/>
    <mergeCell ref="C540:D540"/>
    <mergeCell ref="E540:F540"/>
    <mergeCell ref="G540:H540"/>
    <mergeCell ref="I540:M540"/>
    <mergeCell ref="N540:O540"/>
    <mergeCell ref="P540:Q540"/>
    <mergeCell ref="R540:S540"/>
    <mergeCell ref="C542:D542"/>
    <mergeCell ref="E542:F542"/>
    <mergeCell ref="G542:H542"/>
    <mergeCell ref="I542:M542"/>
    <mergeCell ref="N542:O542"/>
    <mergeCell ref="P542:Q542"/>
    <mergeCell ref="R542:S542"/>
    <mergeCell ref="AP541:AQ541"/>
    <mergeCell ref="AP542:AQ542"/>
    <mergeCell ref="AR542:AS542"/>
    <mergeCell ref="AT542:AU542"/>
    <mergeCell ref="AV542:AX542"/>
    <mergeCell ref="AY542:BA542"/>
    <mergeCell ref="BB542:BC542"/>
    <mergeCell ref="AL541:AM541"/>
    <mergeCell ref="AN541:AO541"/>
    <mergeCell ref="AR541:AS541"/>
    <mergeCell ref="AT541:AU541"/>
    <mergeCell ref="AV541:AX541"/>
    <mergeCell ref="AY541:BA541"/>
    <mergeCell ref="BB541:BC541"/>
    <mergeCell ref="T544:U544"/>
    <mergeCell ref="V544:X544"/>
    <mergeCell ref="Y544:Z544"/>
    <mergeCell ref="AB544:AC544"/>
    <mergeCell ref="AD544:AE544"/>
    <mergeCell ref="AF544:AH544"/>
    <mergeCell ref="AI544:AK544"/>
    <mergeCell ref="C544:D544"/>
    <mergeCell ref="E544:F544"/>
    <mergeCell ref="G544:H544"/>
    <mergeCell ref="I544:M544"/>
    <mergeCell ref="N544:O544"/>
    <mergeCell ref="P544:Q544"/>
    <mergeCell ref="R544:S544"/>
    <mergeCell ref="AL542:AM542"/>
    <mergeCell ref="AN542:AO542"/>
    <mergeCell ref="T542:U542"/>
    <mergeCell ref="V542:X542"/>
    <mergeCell ref="Y542:Z542"/>
    <mergeCell ref="AB542:AC542"/>
    <mergeCell ref="AD542:AE542"/>
    <mergeCell ref="AF542:AH542"/>
    <mergeCell ref="AI542:AK542"/>
    <mergeCell ref="AL543:AM543"/>
    <mergeCell ref="AN543:AO543"/>
    <mergeCell ref="AP543:AQ543"/>
    <mergeCell ref="AR543:AS543"/>
    <mergeCell ref="AT543:AU543"/>
    <mergeCell ref="AV543:AX543"/>
    <mergeCell ref="AY543:BA543"/>
    <mergeCell ref="BB543:BC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C545:D545"/>
    <mergeCell ref="E545:F545"/>
    <mergeCell ref="G545:H545"/>
    <mergeCell ref="I545:M545"/>
    <mergeCell ref="N545:O545"/>
    <mergeCell ref="P545:Q545"/>
    <mergeCell ref="R545:S545"/>
    <mergeCell ref="AP544:AQ544"/>
    <mergeCell ref="AP545:AQ545"/>
    <mergeCell ref="AR545:AS545"/>
    <mergeCell ref="AT545:AU545"/>
    <mergeCell ref="AV545:AX545"/>
    <mergeCell ref="AY545:BA545"/>
    <mergeCell ref="BB545:BC545"/>
    <mergeCell ref="AL544:AM544"/>
    <mergeCell ref="AN544:AO544"/>
    <mergeCell ref="AR544:AS544"/>
    <mergeCell ref="AT544:AU544"/>
    <mergeCell ref="AV544:AX544"/>
    <mergeCell ref="AY544:BA544"/>
    <mergeCell ref="BB544:BC544"/>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L545:AM545"/>
    <mergeCell ref="AN545:AO545"/>
    <mergeCell ref="T545:U545"/>
    <mergeCell ref="V545:X545"/>
    <mergeCell ref="Y545:Z545"/>
    <mergeCell ref="AB545:AC545"/>
    <mergeCell ref="AD545:AE545"/>
    <mergeCell ref="AF545:AH545"/>
    <mergeCell ref="AI545:AK545"/>
    <mergeCell ref="AL546:AM546"/>
    <mergeCell ref="AN546:AO546"/>
    <mergeCell ref="AP546:AQ546"/>
    <mergeCell ref="AR546:AS546"/>
    <mergeCell ref="AT546:AU546"/>
    <mergeCell ref="AV546:AX546"/>
    <mergeCell ref="AY546:BA546"/>
    <mergeCell ref="BB546:BC546"/>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C548:D548"/>
    <mergeCell ref="E548:F548"/>
    <mergeCell ref="G548:H548"/>
    <mergeCell ref="I548:M548"/>
    <mergeCell ref="N548:O548"/>
    <mergeCell ref="P548:Q548"/>
    <mergeCell ref="R548:S548"/>
    <mergeCell ref="AP547:AQ547"/>
    <mergeCell ref="AP548:AQ548"/>
    <mergeCell ref="AR548:AS548"/>
    <mergeCell ref="AT548:AU548"/>
    <mergeCell ref="AV548:AX548"/>
    <mergeCell ref="AY548:BA548"/>
    <mergeCell ref="BB548:BC548"/>
    <mergeCell ref="AL547:AM547"/>
    <mergeCell ref="AN547:AO547"/>
    <mergeCell ref="AR547:AS547"/>
    <mergeCell ref="AT547:AU547"/>
    <mergeCell ref="AV547:AX547"/>
    <mergeCell ref="AY547:BA547"/>
    <mergeCell ref="BB547:BC547"/>
    <mergeCell ref="T550:U550"/>
    <mergeCell ref="V550:X550"/>
    <mergeCell ref="Y550:Z550"/>
    <mergeCell ref="AB550:AC550"/>
    <mergeCell ref="AD550:AE550"/>
    <mergeCell ref="AF550:AH550"/>
    <mergeCell ref="AI550:AK550"/>
    <mergeCell ref="C550:D550"/>
    <mergeCell ref="E550:F550"/>
    <mergeCell ref="G550:H550"/>
    <mergeCell ref="I550:M550"/>
    <mergeCell ref="N550:O550"/>
    <mergeCell ref="P550:Q550"/>
    <mergeCell ref="R550:S550"/>
    <mergeCell ref="AL548:AM548"/>
    <mergeCell ref="AN548:AO548"/>
    <mergeCell ref="T548:U548"/>
    <mergeCell ref="V548:X548"/>
    <mergeCell ref="Y548:Z548"/>
    <mergeCell ref="AB548:AC548"/>
    <mergeCell ref="AD548:AE548"/>
    <mergeCell ref="AF548:AH548"/>
    <mergeCell ref="AI548:AK548"/>
    <mergeCell ref="AL549:AM549"/>
    <mergeCell ref="AN549:AO549"/>
    <mergeCell ref="AP549:AQ549"/>
    <mergeCell ref="AR549:AS549"/>
    <mergeCell ref="AT549:AU549"/>
    <mergeCell ref="AV549:AX549"/>
    <mergeCell ref="AY549:BA549"/>
    <mergeCell ref="BB549:BC549"/>
    <mergeCell ref="T549:U549"/>
    <mergeCell ref="V549:X549"/>
    <mergeCell ref="Y549:Z549"/>
    <mergeCell ref="AB549:AC549"/>
    <mergeCell ref="AD549:AE549"/>
    <mergeCell ref="AF549:AH549"/>
    <mergeCell ref="AI549:AK549"/>
    <mergeCell ref="C549:D549"/>
    <mergeCell ref="E549:F549"/>
    <mergeCell ref="G549:H549"/>
    <mergeCell ref="I549:M549"/>
    <mergeCell ref="N549:O549"/>
    <mergeCell ref="P549:Q549"/>
    <mergeCell ref="R549:S549"/>
    <mergeCell ref="C551:D551"/>
    <mergeCell ref="E551:F551"/>
    <mergeCell ref="G551:H551"/>
    <mergeCell ref="I551:M551"/>
    <mergeCell ref="N551:O551"/>
    <mergeCell ref="P551:Q551"/>
    <mergeCell ref="R551:S551"/>
    <mergeCell ref="AP550:AQ550"/>
    <mergeCell ref="AP551:AQ551"/>
    <mergeCell ref="AR551:AS551"/>
    <mergeCell ref="AT551:AU551"/>
    <mergeCell ref="AV551:AX551"/>
    <mergeCell ref="AY551:BA551"/>
    <mergeCell ref="BB551:BC551"/>
    <mergeCell ref="AL550:AM550"/>
    <mergeCell ref="AN550:AO550"/>
    <mergeCell ref="AR550:AS550"/>
    <mergeCell ref="AT550:AU550"/>
    <mergeCell ref="AV550:AX550"/>
    <mergeCell ref="AY550:BA550"/>
    <mergeCell ref="BB550:BC550"/>
    <mergeCell ref="T553:U553"/>
    <mergeCell ref="V553:X553"/>
    <mergeCell ref="Y553:Z553"/>
    <mergeCell ref="AB553:AC553"/>
    <mergeCell ref="AD553:AE553"/>
    <mergeCell ref="AF553:AH553"/>
    <mergeCell ref="AI553:AK553"/>
    <mergeCell ref="C553:D553"/>
    <mergeCell ref="E553:F553"/>
    <mergeCell ref="G553:H553"/>
    <mergeCell ref="I553:M553"/>
    <mergeCell ref="N553:O553"/>
    <mergeCell ref="P553:Q553"/>
    <mergeCell ref="R553:S553"/>
    <mergeCell ref="AL551:AM551"/>
    <mergeCell ref="AN551:AO551"/>
    <mergeCell ref="T551:U551"/>
    <mergeCell ref="V551:X551"/>
    <mergeCell ref="Y551:Z551"/>
    <mergeCell ref="AB551:AC551"/>
    <mergeCell ref="AD551:AE551"/>
    <mergeCell ref="AF551:AH551"/>
    <mergeCell ref="AI551:AK551"/>
    <mergeCell ref="AL552:AM552"/>
    <mergeCell ref="AN552:AO552"/>
    <mergeCell ref="AP552:AQ552"/>
    <mergeCell ref="AR552:AS552"/>
    <mergeCell ref="AT552:AU552"/>
    <mergeCell ref="AV552:AX552"/>
    <mergeCell ref="AY552:BA552"/>
    <mergeCell ref="BB552:BC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C554:D554"/>
    <mergeCell ref="E554:F554"/>
    <mergeCell ref="G554:H554"/>
    <mergeCell ref="I554:M554"/>
    <mergeCell ref="N554:O554"/>
    <mergeCell ref="P554:Q554"/>
    <mergeCell ref="R554:S554"/>
    <mergeCell ref="AP553:AQ553"/>
    <mergeCell ref="AP554:AQ554"/>
    <mergeCell ref="AR554:AS554"/>
    <mergeCell ref="AT554:AU554"/>
    <mergeCell ref="AV554:AX554"/>
    <mergeCell ref="AY554:BA554"/>
    <mergeCell ref="BB554:BC554"/>
    <mergeCell ref="AL553:AM553"/>
    <mergeCell ref="AN553:AO553"/>
    <mergeCell ref="AR553:AS553"/>
    <mergeCell ref="AT553:AU553"/>
    <mergeCell ref="AV553:AX553"/>
    <mergeCell ref="AY553:BA553"/>
    <mergeCell ref="BB553:BC553"/>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L554:AM554"/>
    <mergeCell ref="AN554:AO554"/>
    <mergeCell ref="T554:U554"/>
    <mergeCell ref="V554:X554"/>
    <mergeCell ref="Y554:Z554"/>
    <mergeCell ref="AB554:AC554"/>
    <mergeCell ref="AD554:AE554"/>
    <mergeCell ref="AF554:AH554"/>
    <mergeCell ref="AI554:AK554"/>
    <mergeCell ref="AL555:AM555"/>
    <mergeCell ref="AN555:AO555"/>
    <mergeCell ref="AP555:AQ555"/>
    <mergeCell ref="AR555:AS555"/>
    <mergeCell ref="AT555:AU555"/>
    <mergeCell ref="AV555:AX555"/>
    <mergeCell ref="AY555:BA555"/>
    <mergeCell ref="BB555:BC555"/>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C557:D557"/>
    <mergeCell ref="E557:F557"/>
    <mergeCell ref="G557:H557"/>
    <mergeCell ref="I557:M557"/>
    <mergeCell ref="N557:O557"/>
    <mergeCell ref="P557:Q557"/>
    <mergeCell ref="R557:S557"/>
    <mergeCell ref="AP556:AQ556"/>
    <mergeCell ref="AP557:AQ557"/>
    <mergeCell ref="AR557:AS557"/>
    <mergeCell ref="AT557:AU557"/>
    <mergeCell ref="AV557:AX557"/>
    <mergeCell ref="AY557:BA557"/>
    <mergeCell ref="BB557:BC557"/>
    <mergeCell ref="AL556:AM556"/>
    <mergeCell ref="AN556:AO556"/>
    <mergeCell ref="AR556:AS556"/>
    <mergeCell ref="AT556:AU556"/>
    <mergeCell ref="AV556:AX556"/>
    <mergeCell ref="AY556:BA556"/>
    <mergeCell ref="BB556:BC556"/>
    <mergeCell ref="T559:U559"/>
    <mergeCell ref="V559:X559"/>
    <mergeCell ref="Y559:Z559"/>
    <mergeCell ref="AB559:AC559"/>
    <mergeCell ref="AD559:AE559"/>
    <mergeCell ref="AF559:AH559"/>
    <mergeCell ref="AI559:AK559"/>
    <mergeCell ref="C559:D559"/>
    <mergeCell ref="E559:F559"/>
    <mergeCell ref="G559:H559"/>
    <mergeCell ref="I559:M559"/>
    <mergeCell ref="N559:O559"/>
    <mergeCell ref="P559:Q559"/>
    <mergeCell ref="R559:S559"/>
    <mergeCell ref="AL557:AM557"/>
    <mergeCell ref="AN557:AO557"/>
    <mergeCell ref="T557:U557"/>
    <mergeCell ref="V557:X557"/>
    <mergeCell ref="Y557:Z557"/>
    <mergeCell ref="AB557:AC557"/>
    <mergeCell ref="AD557:AE557"/>
    <mergeCell ref="AF557:AH557"/>
    <mergeCell ref="AI557:AK557"/>
    <mergeCell ref="AL558:AM558"/>
    <mergeCell ref="AN558:AO558"/>
    <mergeCell ref="AP558:AQ558"/>
    <mergeCell ref="AR558:AS558"/>
    <mergeCell ref="AT558:AU558"/>
    <mergeCell ref="AV558:AX558"/>
    <mergeCell ref="AY558:BA558"/>
    <mergeCell ref="BB558:BC558"/>
    <mergeCell ref="T558:U558"/>
    <mergeCell ref="V558:X558"/>
    <mergeCell ref="Y558:Z558"/>
    <mergeCell ref="AB558:AC558"/>
    <mergeCell ref="AD558:AE558"/>
    <mergeCell ref="AF558:AH558"/>
    <mergeCell ref="AI558:AK558"/>
    <mergeCell ref="C558:D558"/>
    <mergeCell ref="E558:F558"/>
    <mergeCell ref="G558:H558"/>
    <mergeCell ref="I558:M558"/>
    <mergeCell ref="N558:O558"/>
    <mergeCell ref="P558:Q558"/>
    <mergeCell ref="R558:S558"/>
    <mergeCell ref="C560:D560"/>
    <mergeCell ref="E560:F560"/>
    <mergeCell ref="G560:H560"/>
    <mergeCell ref="I560:M560"/>
    <mergeCell ref="N560:O560"/>
    <mergeCell ref="P560:Q560"/>
    <mergeCell ref="R560:S560"/>
    <mergeCell ref="AP559:AQ559"/>
    <mergeCell ref="AP560:AQ560"/>
    <mergeCell ref="AR560:AS560"/>
    <mergeCell ref="AT560:AU560"/>
    <mergeCell ref="AV560:AX560"/>
    <mergeCell ref="AY560:BA560"/>
    <mergeCell ref="BB560:BC560"/>
    <mergeCell ref="AL559:AM559"/>
    <mergeCell ref="AN559:AO559"/>
    <mergeCell ref="AR559:AS559"/>
    <mergeCell ref="AT559:AU559"/>
    <mergeCell ref="AV559:AX559"/>
    <mergeCell ref="AY559:BA559"/>
    <mergeCell ref="BB559:BC559"/>
    <mergeCell ref="T562:U562"/>
    <mergeCell ref="V562:X562"/>
    <mergeCell ref="Y562:Z562"/>
    <mergeCell ref="AB562:AC562"/>
    <mergeCell ref="AD562:AE562"/>
    <mergeCell ref="AF562:AH562"/>
    <mergeCell ref="AI562:AK562"/>
    <mergeCell ref="C562:D562"/>
    <mergeCell ref="E562:F562"/>
    <mergeCell ref="G562:H562"/>
    <mergeCell ref="I562:M562"/>
    <mergeCell ref="N562:O562"/>
    <mergeCell ref="P562:Q562"/>
    <mergeCell ref="R562:S562"/>
    <mergeCell ref="AL560:AM560"/>
    <mergeCell ref="AN560:AO560"/>
    <mergeCell ref="T560:U560"/>
    <mergeCell ref="V560:X560"/>
    <mergeCell ref="Y560:Z560"/>
    <mergeCell ref="AB560:AC560"/>
    <mergeCell ref="AD560:AE560"/>
    <mergeCell ref="AF560:AH560"/>
    <mergeCell ref="AI560:AK560"/>
    <mergeCell ref="AL561:AM561"/>
    <mergeCell ref="AN561:AO561"/>
    <mergeCell ref="AP561:AQ561"/>
    <mergeCell ref="AR561:AS561"/>
    <mergeCell ref="AT561:AU561"/>
    <mergeCell ref="AV561:AX561"/>
    <mergeCell ref="AY561:BA561"/>
    <mergeCell ref="BB561:BC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C563:D563"/>
    <mergeCell ref="E563:F563"/>
    <mergeCell ref="G563:H563"/>
    <mergeCell ref="I563:M563"/>
    <mergeCell ref="N563:O563"/>
    <mergeCell ref="P563:Q563"/>
    <mergeCell ref="R563:S563"/>
    <mergeCell ref="AP562:AQ562"/>
    <mergeCell ref="AP563:AQ563"/>
    <mergeCell ref="AR563:AS563"/>
    <mergeCell ref="AT563:AU563"/>
    <mergeCell ref="AV563:AX563"/>
    <mergeCell ref="AY563:BA563"/>
    <mergeCell ref="BB563:BC563"/>
    <mergeCell ref="AL562:AM562"/>
    <mergeCell ref="AN562:AO562"/>
    <mergeCell ref="AR562:AS562"/>
    <mergeCell ref="AT562:AU562"/>
    <mergeCell ref="AV562:AX562"/>
    <mergeCell ref="AY562:BA562"/>
    <mergeCell ref="BB562:BC562"/>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L563:AM563"/>
    <mergeCell ref="AN563:AO563"/>
    <mergeCell ref="T563:U563"/>
    <mergeCell ref="V563:X563"/>
    <mergeCell ref="Y563:Z563"/>
    <mergeCell ref="AB563:AC563"/>
    <mergeCell ref="AD563:AE563"/>
    <mergeCell ref="AF563:AH563"/>
    <mergeCell ref="AI563:AK563"/>
    <mergeCell ref="AL564:AM564"/>
    <mergeCell ref="AN564:AO564"/>
    <mergeCell ref="AP564:AQ564"/>
    <mergeCell ref="AR564:AS564"/>
    <mergeCell ref="AT564:AU564"/>
    <mergeCell ref="AV564:AX564"/>
    <mergeCell ref="AY564:BA564"/>
    <mergeCell ref="BB564:BC564"/>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C566:D566"/>
    <mergeCell ref="E566:F566"/>
    <mergeCell ref="G566:H566"/>
    <mergeCell ref="I566:M566"/>
    <mergeCell ref="N566:O566"/>
    <mergeCell ref="P566:Q566"/>
    <mergeCell ref="R566:S566"/>
    <mergeCell ref="AP565:AQ565"/>
    <mergeCell ref="AP566:AQ566"/>
    <mergeCell ref="AR566:AS566"/>
    <mergeCell ref="AT566:AU566"/>
    <mergeCell ref="AV566:AX566"/>
    <mergeCell ref="AY566:BA566"/>
    <mergeCell ref="BB566:BC566"/>
    <mergeCell ref="AL565:AM565"/>
    <mergeCell ref="AN565:AO565"/>
    <mergeCell ref="AR565:AS565"/>
    <mergeCell ref="AT565:AU565"/>
    <mergeCell ref="AV565:AX565"/>
    <mergeCell ref="AY565:BA565"/>
    <mergeCell ref="BB565:BC565"/>
    <mergeCell ref="T568:U568"/>
    <mergeCell ref="V568:X568"/>
    <mergeCell ref="Y568:Z568"/>
    <mergeCell ref="AB568:AC568"/>
    <mergeCell ref="AD568:AE568"/>
    <mergeCell ref="AF568:AH568"/>
    <mergeCell ref="AI568:AK568"/>
    <mergeCell ref="C568:D568"/>
    <mergeCell ref="E568:F568"/>
    <mergeCell ref="G568:H568"/>
    <mergeCell ref="I568:M568"/>
    <mergeCell ref="N568:O568"/>
    <mergeCell ref="P568:Q568"/>
    <mergeCell ref="R568:S568"/>
    <mergeCell ref="AL566:AM566"/>
    <mergeCell ref="AN566:AO566"/>
    <mergeCell ref="T566:U566"/>
    <mergeCell ref="V566:X566"/>
    <mergeCell ref="Y566:Z566"/>
    <mergeCell ref="AB566:AC566"/>
    <mergeCell ref="AD566:AE566"/>
    <mergeCell ref="AF566:AH566"/>
    <mergeCell ref="AI566:AK566"/>
    <mergeCell ref="AL567:AM567"/>
    <mergeCell ref="AN567:AO567"/>
    <mergeCell ref="AP567:AQ567"/>
    <mergeCell ref="AR567:AS567"/>
    <mergeCell ref="AT567:AU567"/>
    <mergeCell ref="AV567:AX567"/>
    <mergeCell ref="AY567:BA567"/>
    <mergeCell ref="BB567:BC567"/>
    <mergeCell ref="T567:U567"/>
    <mergeCell ref="V567:X567"/>
    <mergeCell ref="Y567:Z567"/>
    <mergeCell ref="AB567:AC567"/>
    <mergeCell ref="AD567:AE567"/>
    <mergeCell ref="AF567:AH567"/>
    <mergeCell ref="AI567:AK567"/>
    <mergeCell ref="C567:D567"/>
    <mergeCell ref="E567:F567"/>
    <mergeCell ref="G567:H567"/>
    <mergeCell ref="I567:M567"/>
    <mergeCell ref="N567:O567"/>
    <mergeCell ref="P567:Q567"/>
    <mergeCell ref="R567:S567"/>
    <mergeCell ref="C569:D569"/>
    <mergeCell ref="E569:F569"/>
    <mergeCell ref="G569:H569"/>
    <mergeCell ref="I569:M569"/>
    <mergeCell ref="N569:O569"/>
    <mergeCell ref="P569:Q569"/>
    <mergeCell ref="R569:S569"/>
    <mergeCell ref="AP568:AQ568"/>
    <mergeCell ref="AP569:AQ569"/>
    <mergeCell ref="AR569:AS569"/>
    <mergeCell ref="AT569:AU569"/>
    <mergeCell ref="AV569:AX569"/>
    <mergeCell ref="AY569:BA569"/>
    <mergeCell ref="BB569:BC569"/>
    <mergeCell ref="AL568:AM568"/>
    <mergeCell ref="AN568:AO568"/>
    <mergeCell ref="AR568:AS568"/>
    <mergeCell ref="AT568:AU568"/>
    <mergeCell ref="AV568:AX568"/>
    <mergeCell ref="AY568:BA568"/>
    <mergeCell ref="BB568:BC568"/>
    <mergeCell ref="T571:U571"/>
    <mergeCell ref="V571:X571"/>
    <mergeCell ref="Y571:Z571"/>
    <mergeCell ref="AB571:AC571"/>
    <mergeCell ref="AD571:AE571"/>
    <mergeCell ref="AF571:AH571"/>
    <mergeCell ref="AI571:AK571"/>
    <mergeCell ref="C571:D571"/>
    <mergeCell ref="E571:F571"/>
    <mergeCell ref="G571:H571"/>
    <mergeCell ref="I571:M571"/>
    <mergeCell ref="N571:O571"/>
    <mergeCell ref="P571:Q571"/>
    <mergeCell ref="R571:S571"/>
    <mergeCell ref="AL569:AM569"/>
    <mergeCell ref="AN569:AO569"/>
    <mergeCell ref="T569:U569"/>
    <mergeCell ref="V569:X569"/>
    <mergeCell ref="Y569:Z569"/>
    <mergeCell ref="AB569:AC569"/>
    <mergeCell ref="AD569:AE569"/>
    <mergeCell ref="AF569:AH569"/>
    <mergeCell ref="AI569:AK569"/>
    <mergeCell ref="AL570:AM570"/>
    <mergeCell ref="AN570:AO570"/>
    <mergeCell ref="AP570:AQ570"/>
    <mergeCell ref="AR570:AS570"/>
    <mergeCell ref="AT570:AU570"/>
    <mergeCell ref="AV570:AX570"/>
    <mergeCell ref="AY570:BA570"/>
    <mergeCell ref="BB570:BC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C572:D572"/>
    <mergeCell ref="E572:F572"/>
    <mergeCell ref="G572:H572"/>
    <mergeCell ref="I572:M572"/>
    <mergeCell ref="N572:O572"/>
    <mergeCell ref="P572:Q572"/>
    <mergeCell ref="R572:S572"/>
    <mergeCell ref="AP571:AQ571"/>
    <mergeCell ref="AP572:AQ572"/>
    <mergeCell ref="AR572:AS572"/>
    <mergeCell ref="AT572:AU572"/>
    <mergeCell ref="AV572:AX572"/>
    <mergeCell ref="AY572:BA572"/>
    <mergeCell ref="BB572:BC572"/>
    <mergeCell ref="AL571:AM571"/>
    <mergeCell ref="AN571:AO571"/>
    <mergeCell ref="AR571:AS571"/>
    <mergeCell ref="AT571:AU571"/>
    <mergeCell ref="AV571:AX571"/>
    <mergeCell ref="AY571:BA571"/>
    <mergeCell ref="BB571:BC571"/>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L572:AM572"/>
    <mergeCell ref="AN572:AO572"/>
    <mergeCell ref="T572:U572"/>
    <mergeCell ref="V572:X572"/>
    <mergeCell ref="Y572:Z572"/>
    <mergeCell ref="AB572:AC572"/>
    <mergeCell ref="AD572:AE572"/>
    <mergeCell ref="AF572:AH572"/>
    <mergeCell ref="AI572:AK572"/>
    <mergeCell ref="AL573:AM573"/>
    <mergeCell ref="AN573:AO573"/>
    <mergeCell ref="AP573:AQ573"/>
    <mergeCell ref="AR573:AS573"/>
    <mergeCell ref="AT573:AU573"/>
    <mergeCell ref="AV573:AX573"/>
    <mergeCell ref="AY573:BA573"/>
    <mergeCell ref="BB573:BC573"/>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C575:D575"/>
    <mergeCell ref="E575:F575"/>
    <mergeCell ref="G575:H575"/>
    <mergeCell ref="I575:M575"/>
    <mergeCell ref="N575:O575"/>
    <mergeCell ref="P575:Q575"/>
    <mergeCell ref="R575:S575"/>
    <mergeCell ref="AP574:AQ574"/>
    <mergeCell ref="AP575:AQ575"/>
    <mergeCell ref="AR575:AS575"/>
    <mergeCell ref="AT575:AU575"/>
    <mergeCell ref="AV575:AX575"/>
    <mergeCell ref="AY575:BA575"/>
    <mergeCell ref="BB575:BC575"/>
    <mergeCell ref="AL574:AM574"/>
    <mergeCell ref="AN574:AO574"/>
    <mergeCell ref="AR574:AS574"/>
    <mergeCell ref="AT574:AU574"/>
    <mergeCell ref="AV574:AX574"/>
    <mergeCell ref="AY574:BA574"/>
    <mergeCell ref="BB574:BC574"/>
    <mergeCell ref="T577:U577"/>
    <mergeCell ref="V577:X577"/>
    <mergeCell ref="Y577:Z577"/>
    <mergeCell ref="AB577:AC577"/>
    <mergeCell ref="AD577:AE577"/>
    <mergeCell ref="AF577:AH577"/>
    <mergeCell ref="AI577:AK577"/>
    <mergeCell ref="C577:D577"/>
    <mergeCell ref="E577:F577"/>
    <mergeCell ref="G577:H577"/>
    <mergeCell ref="I577:M577"/>
    <mergeCell ref="N577:O577"/>
    <mergeCell ref="P577:Q577"/>
    <mergeCell ref="R577:S577"/>
    <mergeCell ref="AL575:AM575"/>
    <mergeCell ref="AN575:AO575"/>
    <mergeCell ref="T575:U575"/>
    <mergeCell ref="V575:X575"/>
    <mergeCell ref="Y575:Z575"/>
    <mergeCell ref="AB575:AC575"/>
    <mergeCell ref="AD575:AE575"/>
    <mergeCell ref="AF575:AH575"/>
    <mergeCell ref="AI575:AK575"/>
    <mergeCell ref="AL576:AM576"/>
    <mergeCell ref="AN576:AO576"/>
    <mergeCell ref="AP576:AQ576"/>
    <mergeCell ref="AR576:AS576"/>
    <mergeCell ref="AT576:AU576"/>
    <mergeCell ref="AV576:AX576"/>
    <mergeCell ref="AY576:BA576"/>
    <mergeCell ref="BB576:BC576"/>
    <mergeCell ref="T576:U576"/>
    <mergeCell ref="V576:X576"/>
    <mergeCell ref="Y576:Z576"/>
    <mergeCell ref="AB576:AC576"/>
    <mergeCell ref="AD576:AE576"/>
    <mergeCell ref="AF576:AH576"/>
    <mergeCell ref="AI576:AK576"/>
    <mergeCell ref="C576:D576"/>
    <mergeCell ref="E576:F576"/>
    <mergeCell ref="G576:H576"/>
    <mergeCell ref="I576:M576"/>
    <mergeCell ref="N576:O576"/>
    <mergeCell ref="P576:Q576"/>
    <mergeCell ref="R576:S576"/>
    <mergeCell ref="C578:D578"/>
    <mergeCell ref="E578:F578"/>
    <mergeCell ref="G578:H578"/>
    <mergeCell ref="I578:M578"/>
    <mergeCell ref="N578:O578"/>
    <mergeCell ref="P578:Q578"/>
    <mergeCell ref="R578:S578"/>
    <mergeCell ref="AP577:AQ577"/>
    <mergeCell ref="AP578:AQ578"/>
    <mergeCell ref="AR578:AS578"/>
    <mergeCell ref="AT578:AU578"/>
    <mergeCell ref="AV578:AX578"/>
    <mergeCell ref="AY578:BA578"/>
    <mergeCell ref="BB578:BC578"/>
    <mergeCell ref="AL577:AM577"/>
    <mergeCell ref="AN577:AO577"/>
    <mergeCell ref="AR577:AS577"/>
    <mergeCell ref="AT577:AU577"/>
    <mergeCell ref="AV577:AX577"/>
    <mergeCell ref="AY577:BA577"/>
    <mergeCell ref="BB577:BC577"/>
    <mergeCell ref="T580:U580"/>
    <mergeCell ref="V580:X580"/>
    <mergeCell ref="Y580:Z580"/>
    <mergeCell ref="AB580:AC580"/>
    <mergeCell ref="AD580:AE580"/>
    <mergeCell ref="AF580:AH580"/>
    <mergeCell ref="AI580:AK580"/>
    <mergeCell ref="C580:D580"/>
    <mergeCell ref="E580:F580"/>
    <mergeCell ref="G580:H580"/>
    <mergeCell ref="I580:M580"/>
    <mergeCell ref="N580:O580"/>
    <mergeCell ref="P580:Q580"/>
    <mergeCell ref="R580:S580"/>
    <mergeCell ref="AL578:AM578"/>
    <mergeCell ref="AN578:AO578"/>
    <mergeCell ref="T578:U578"/>
    <mergeCell ref="V578:X578"/>
    <mergeCell ref="Y578:Z578"/>
    <mergeCell ref="AB578:AC578"/>
    <mergeCell ref="AD578:AE578"/>
    <mergeCell ref="AF578:AH578"/>
    <mergeCell ref="AI578:AK578"/>
    <mergeCell ref="AL579:AM579"/>
    <mergeCell ref="AN579:AO579"/>
    <mergeCell ref="AP579:AQ579"/>
    <mergeCell ref="AR579:AS579"/>
    <mergeCell ref="AT579:AU579"/>
    <mergeCell ref="AV579:AX579"/>
    <mergeCell ref="AY579:BA579"/>
    <mergeCell ref="BB579:BC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C581:D581"/>
    <mergeCell ref="E581:F581"/>
    <mergeCell ref="G581:H581"/>
    <mergeCell ref="I581:M581"/>
    <mergeCell ref="N581:O581"/>
    <mergeCell ref="P581:Q581"/>
    <mergeCell ref="R581:S581"/>
    <mergeCell ref="AP580:AQ580"/>
    <mergeCell ref="AP581:AQ581"/>
    <mergeCell ref="AR581:AS581"/>
    <mergeCell ref="AT581:AU581"/>
    <mergeCell ref="AV581:AX581"/>
    <mergeCell ref="AY581:BA581"/>
    <mergeCell ref="BB581:BC581"/>
    <mergeCell ref="AL580:AM580"/>
    <mergeCell ref="AN580:AO580"/>
    <mergeCell ref="AR580:AS580"/>
    <mergeCell ref="AT580:AU580"/>
    <mergeCell ref="AV580:AX580"/>
    <mergeCell ref="AY580:BA580"/>
    <mergeCell ref="BB580:BC580"/>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L581:AM581"/>
    <mergeCell ref="AN581:AO581"/>
    <mergeCell ref="T581:U581"/>
    <mergeCell ref="V581:X581"/>
    <mergeCell ref="Y581:Z581"/>
    <mergeCell ref="AB581:AC581"/>
    <mergeCell ref="AD581:AE581"/>
    <mergeCell ref="AF581:AH581"/>
    <mergeCell ref="AI581:AK581"/>
    <mergeCell ref="AL582:AM582"/>
    <mergeCell ref="AN582:AO582"/>
    <mergeCell ref="AP582:AQ582"/>
    <mergeCell ref="AR582:AS582"/>
    <mergeCell ref="AT582:AU582"/>
    <mergeCell ref="AV582:AX582"/>
    <mergeCell ref="AY582:BA582"/>
    <mergeCell ref="BB582:BC582"/>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C584:D584"/>
    <mergeCell ref="E584:F584"/>
    <mergeCell ref="G584:H584"/>
    <mergeCell ref="I584:M584"/>
    <mergeCell ref="N584:O584"/>
    <mergeCell ref="P584:Q584"/>
    <mergeCell ref="R584:S584"/>
    <mergeCell ref="AP583:AQ583"/>
    <mergeCell ref="AP584:AQ584"/>
    <mergeCell ref="AR584:AS584"/>
    <mergeCell ref="AT584:AU584"/>
    <mergeCell ref="AV584:AX584"/>
    <mergeCell ref="AY584:BA584"/>
    <mergeCell ref="BB584:BC584"/>
    <mergeCell ref="AL583:AM583"/>
    <mergeCell ref="AN583:AO583"/>
    <mergeCell ref="AR583:AS583"/>
    <mergeCell ref="AT583:AU583"/>
    <mergeCell ref="AV583:AX583"/>
    <mergeCell ref="AY583:BA583"/>
    <mergeCell ref="BB583:BC583"/>
    <mergeCell ref="T586:U586"/>
    <mergeCell ref="V586:X586"/>
    <mergeCell ref="Y586:Z586"/>
    <mergeCell ref="AB586:AC586"/>
    <mergeCell ref="AD586:AE586"/>
    <mergeCell ref="AF586:AH586"/>
    <mergeCell ref="AI586:AK586"/>
    <mergeCell ref="C586:D586"/>
    <mergeCell ref="E586:F586"/>
    <mergeCell ref="G586:H586"/>
    <mergeCell ref="I586:M586"/>
    <mergeCell ref="N586:O586"/>
    <mergeCell ref="P586:Q586"/>
    <mergeCell ref="R586:S586"/>
    <mergeCell ref="AL584:AM584"/>
    <mergeCell ref="AN584:AO584"/>
    <mergeCell ref="T584:U584"/>
    <mergeCell ref="V584:X584"/>
    <mergeCell ref="Y584:Z584"/>
    <mergeCell ref="AB584:AC584"/>
    <mergeCell ref="AD584:AE584"/>
    <mergeCell ref="AF584:AH584"/>
    <mergeCell ref="AI584:AK584"/>
    <mergeCell ref="AL585:AM585"/>
    <mergeCell ref="AN585:AO585"/>
    <mergeCell ref="AP585:AQ585"/>
    <mergeCell ref="AR585:AS585"/>
    <mergeCell ref="AT585:AU585"/>
    <mergeCell ref="AV585:AX585"/>
    <mergeCell ref="AY585:BA585"/>
    <mergeCell ref="BB585:BC585"/>
    <mergeCell ref="T585:U585"/>
    <mergeCell ref="V585:X585"/>
    <mergeCell ref="Y585:Z585"/>
    <mergeCell ref="AB585:AC585"/>
    <mergeCell ref="AD585:AE585"/>
    <mergeCell ref="AF585:AH585"/>
    <mergeCell ref="AI585:AK585"/>
    <mergeCell ref="C585:D585"/>
    <mergeCell ref="E585:F585"/>
    <mergeCell ref="G585:H585"/>
    <mergeCell ref="I585:M585"/>
    <mergeCell ref="N585:O585"/>
    <mergeCell ref="P585:Q585"/>
    <mergeCell ref="R585:S585"/>
    <mergeCell ref="C587:D587"/>
    <mergeCell ref="E587:F587"/>
    <mergeCell ref="G587:H587"/>
    <mergeCell ref="I587:M587"/>
    <mergeCell ref="N587:O587"/>
    <mergeCell ref="P587:Q587"/>
    <mergeCell ref="R587:S587"/>
    <mergeCell ref="AP586:AQ586"/>
    <mergeCell ref="AP587:AQ587"/>
    <mergeCell ref="AR587:AS587"/>
    <mergeCell ref="AT587:AU587"/>
    <mergeCell ref="AV587:AX587"/>
    <mergeCell ref="AY587:BA587"/>
    <mergeCell ref="BB587:BC587"/>
    <mergeCell ref="AL586:AM586"/>
    <mergeCell ref="AN586:AO586"/>
    <mergeCell ref="AR586:AS586"/>
    <mergeCell ref="AT586:AU586"/>
    <mergeCell ref="AV586:AX586"/>
    <mergeCell ref="AY586:BA586"/>
    <mergeCell ref="BB586:BC586"/>
    <mergeCell ref="T589:U589"/>
    <mergeCell ref="V589:X589"/>
    <mergeCell ref="Y589:Z589"/>
    <mergeCell ref="AB589:AC589"/>
    <mergeCell ref="AD589:AE589"/>
    <mergeCell ref="AF589:AH589"/>
    <mergeCell ref="AI589:AK589"/>
    <mergeCell ref="C589:D589"/>
    <mergeCell ref="E589:F589"/>
    <mergeCell ref="G589:H589"/>
    <mergeCell ref="I589:M589"/>
    <mergeCell ref="N589:O589"/>
    <mergeCell ref="P589:Q589"/>
    <mergeCell ref="R589:S589"/>
    <mergeCell ref="AL587:AM587"/>
    <mergeCell ref="AN587:AO587"/>
    <mergeCell ref="T587:U587"/>
    <mergeCell ref="V587:X587"/>
    <mergeCell ref="Y587:Z587"/>
    <mergeCell ref="AB587:AC587"/>
    <mergeCell ref="AD587:AE587"/>
    <mergeCell ref="AF587:AH587"/>
    <mergeCell ref="AI587:AK587"/>
    <mergeCell ref="AL588:AM588"/>
    <mergeCell ref="AN588:AO588"/>
    <mergeCell ref="AP588:AQ588"/>
    <mergeCell ref="AR588:AS588"/>
    <mergeCell ref="AT588:AU588"/>
    <mergeCell ref="AV588:AX588"/>
    <mergeCell ref="AY588:BA588"/>
    <mergeCell ref="BB588:BC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C590:D590"/>
    <mergeCell ref="E590:F590"/>
    <mergeCell ref="G590:H590"/>
    <mergeCell ref="I590:M590"/>
    <mergeCell ref="N590:O590"/>
    <mergeCell ref="P590:Q590"/>
    <mergeCell ref="R590:S590"/>
    <mergeCell ref="AP589:AQ589"/>
    <mergeCell ref="AP590:AQ590"/>
    <mergeCell ref="AR590:AS590"/>
    <mergeCell ref="AT590:AU590"/>
    <mergeCell ref="AV590:AX590"/>
    <mergeCell ref="AY590:BA590"/>
    <mergeCell ref="BB590:BC590"/>
    <mergeCell ref="AL589:AM589"/>
    <mergeCell ref="AN589:AO589"/>
    <mergeCell ref="AR589:AS589"/>
    <mergeCell ref="AT589:AU589"/>
    <mergeCell ref="AV589:AX589"/>
    <mergeCell ref="AY589:BA589"/>
    <mergeCell ref="BB589:BC589"/>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L590:AM590"/>
    <mergeCell ref="AN590:AO590"/>
    <mergeCell ref="T590:U590"/>
    <mergeCell ref="V590:X590"/>
    <mergeCell ref="Y590:Z590"/>
    <mergeCell ref="AB590:AC590"/>
    <mergeCell ref="AD590:AE590"/>
    <mergeCell ref="AF590:AH590"/>
    <mergeCell ref="AI590:AK590"/>
    <mergeCell ref="AL591:AM591"/>
    <mergeCell ref="AN591:AO591"/>
    <mergeCell ref="AP591:AQ591"/>
    <mergeCell ref="AR591:AS591"/>
    <mergeCell ref="AT591:AU591"/>
    <mergeCell ref="AV591:AX591"/>
    <mergeCell ref="AY591:BA591"/>
    <mergeCell ref="BB591:BC591"/>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C593:D593"/>
    <mergeCell ref="E593:F593"/>
    <mergeCell ref="G593:H593"/>
    <mergeCell ref="I593:M593"/>
    <mergeCell ref="N593:O593"/>
    <mergeCell ref="P593:Q593"/>
    <mergeCell ref="R593:S593"/>
    <mergeCell ref="AP592:AQ592"/>
    <mergeCell ref="AP593:AQ593"/>
    <mergeCell ref="AR593:AS593"/>
    <mergeCell ref="AT593:AU593"/>
    <mergeCell ref="AV593:AX593"/>
    <mergeCell ref="AY593:BA593"/>
    <mergeCell ref="BB593:BC593"/>
    <mergeCell ref="AL592:AM592"/>
    <mergeCell ref="AN592:AO592"/>
    <mergeCell ref="AR592:AS592"/>
    <mergeCell ref="AT592:AU592"/>
    <mergeCell ref="AV592:AX592"/>
    <mergeCell ref="AY592:BA592"/>
    <mergeCell ref="BB592:BC592"/>
    <mergeCell ref="T595:U595"/>
    <mergeCell ref="V595:X595"/>
    <mergeCell ref="Y595:Z595"/>
    <mergeCell ref="AB595:AC595"/>
    <mergeCell ref="AD595:AE595"/>
    <mergeCell ref="AF595:AH595"/>
    <mergeCell ref="AI595:AK595"/>
    <mergeCell ref="C595:D595"/>
    <mergeCell ref="E595:F595"/>
    <mergeCell ref="G595:H595"/>
    <mergeCell ref="I595:M595"/>
    <mergeCell ref="N595:O595"/>
    <mergeCell ref="P595:Q595"/>
    <mergeCell ref="R595:S595"/>
    <mergeCell ref="AL593:AM593"/>
    <mergeCell ref="AN593:AO593"/>
    <mergeCell ref="T593:U593"/>
    <mergeCell ref="V593:X593"/>
    <mergeCell ref="Y593:Z593"/>
    <mergeCell ref="AB593:AC593"/>
    <mergeCell ref="AD593:AE593"/>
    <mergeCell ref="AF593:AH593"/>
    <mergeCell ref="AI593:AK593"/>
    <mergeCell ref="AL594:AM594"/>
    <mergeCell ref="AN594:AO594"/>
    <mergeCell ref="AP594:AQ594"/>
    <mergeCell ref="AR594:AS594"/>
    <mergeCell ref="AT594:AU594"/>
    <mergeCell ref="AV594:AX594"/>
    <mergeCell ref="AY594:BA594"/>
    <mergeCell ref="BB594:BC594"/>
    <mergeCell ref="T594:U594"/>
    <mergeCell ref="V594:X594"/>
    <mergeCell ref="Y594:Z594"/>
    <mergeCell ref="AB594:AC594"/>
    <mergeCell ref="AD594:AE594"/>
    <mergeCell ref="AF594:AH594"/>
    <mergeCell ref="AI594:AK594"/>
    <mergeCell ref="C594:D594"/>
    <mergeCell ref="E594:F594"/>
    <mergeCell ref="G594:H594"/>
    <mergeCell ref="I594:M594"/>
    <mergeCell ref="N594:O594"/>
    <mergeCell ref="P594:Q594"/>
    <mergeCell ref="R594:S594"/>
    <mergeCell ref="C596:D596"/>
    <mergeCell ref="E596:F596"/>
    <mergeCell ref="G596:H596"/>
    <mergeCell ref="I596:M596"/>
    <mergeCell ref="N596:O596"/>
    <mergeCell ref="P596:Q596"/>
    <mergeCell ref="R596:S596"/>
    <mergeCell ref="AP595:AQ595"/>
    <mergeCell ref="AP596:AQ596"/>
    <mergeCell ref="AR596:AS596"/>
    <mergeCell ref="AT596:AU596"/>
    <mergeCell ref="AV596:AX596"/>
    <mergeCell ref="AY596:BA596"/>
    <mergeCell ref="BB596:BC596"/>
    <mergeCell ref="AL595:AM595"/>
    <mergeCell ref="AN595:AO595"/>
    <mergeCell ref="AR595:AS595"/>
    <mergeCell ref="AT595:AU595"/>
    <mergeCell ref="AV595:AX595"/>
    <mergeCell ref="AY595:BA595"/>
    <mergeCell ref="BB595:BC595"/>
    <mergeCell ref="T598:U598"/>
    <mergeCell ref="V598:X598"/>
    <mergeCell ref="Y598:Z598"/>
    <mergeCell ref="AB598:AC598"/>
    <mergeCell ref="AD598:AE598"/>
    <mergeCell ref="AF598:AH598"/>
    <mergeCell ref="AI598:AK598"/>
    <mergeCell ref="C598:D598"/>
    <mergeCell ref="E598:F598"/>
    <mergeCell ref="G598:H598"/>
    <mergeCell ref="I598:M598"/>
    <mergeCell ref="N598:O598"/>
    <mergeCell ref="P598:Q598"/>
    <mergeCell ref="R598:S598"/>
    <mergeCell ref="AL596:AM596"/>
    <mergeCell ref="AN596:AO596"/>
    <mergeCell ref="T596:U596"/>
    <mergeCell ref="V596:X596"/>
    <mergeCell ref="Y596:Z596"/>
    <mergeCell ref="AB596:AC596"/>
    <mergeCell ref="AD596:AE596"/>
    <mergeCell ref="AF596:AH596"/>
    <mergeCell ref="AI596:AK596"/>
    <mergeCell ref="AL597:AM597"/>
    <mergeCell ref="AN597:AO597"/>
    <mergeCell ref="AP597:AQ597"/>
    <mergeCell ref="AR597:AS597"/>
    <mergeCell ref="AT597:AU597"/>
    <mergeCell ref="AV597:AX597"/>
    <mergeCell ref="AY597:BA597"/>
    <mergeCell ref="BB597:BC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C599:D599"/>
    <mergeCell ref="E599:F599"/>
    <mergeCell ref="G599:H599"/>
    <mergeCell ref="I599:M599"/>
    <mergeCell ref="N599:O599"/>
    <mergeCell ref="P599:Q599"/>
    <mergeCell ref="R599:S599"/>
    <mergeCell ref="AP598:AQ598"/>
    <mergeCell ref="AP599:AQ599"/>
    <mergeCell ref="AR599:AS599"/>
    <mergeCell ref="AT599:AU599"/>
    <mergeCell ref="AV599:AX599"/>
    <mergeCell ref="AY599:BA599"/>
    <mergeCell ref="BB599:BC599"/>
    <mergeCell ref="AL598:AM598"/>
    <mergeCell ref="AN598:AO598"/>
    <mergeCell ref="AR598:AS598"/>
    <mergeCell ref="AT598:AU598"/>
    <mergeCell ref="AV598:AX598"/>
    <mergeCell ref="AY598:BA598"/>
    <mergeCell ref="BB598:BC598"/>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L599:AM599"/>
    <mergeCell ref="AN599:AO599"/>
    <mergeCell ref="T599:U599"/>
    <mergeCell ref="V599:X599"/>
    <mergeCell ref="Y599:Z599"/>
    <mergeCell ref="AB599:AC599"/>
    <mergeCell ref="AD599:AE599"/>
    <mergeCell ref="AF599:AH599"/>
    <mergeCell ref="AI599:AK599"/>
    <mergeCell ref="AL600:AM600"/>
    <mergeCell ref="AN600:AO600"/>
    <mergeCell ref="AP600:AQ600"/>
    <mergeCell ref="AR600:AS600"/>
    <mergeCell ref="AT600:AU600"/>
    <mergeCell ref="AV600:AX600"/>
    <mergeCell ref="AY600:BA600"/>
    <mergeCell ref="BB600:BC600"/>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C602:D602"/>
    <mergeCell ref="E602:F602"/>
    <mergeCell ref="G602:H602"/>
    <mergeCell ref="I602:M602"/>
    <mergeCell ref="N602:O602"/>
    <mergeCell ref="P602:Q602"/>
    <mergeCell ref="R602:S602"/>
    <mergeCell ref="AP601:AQ601"/>
    <mergeCell ref="AP602:AQ602"/>
    <mergeCell ref="AR602:AS602"/>
    <mergeCell ref="AT602:AU602"/>
    <mergeCell ref="AV602:AX602"/>
    <mergeCell ref="AY602:BA602"/>
    <mergeCell ref="BB602:BC602"/>
    <mergeCell ref="AL601:AM601"/>
    <mergeCell ref="AN601:AO601"/>
    <mergeCell ref="AR601:AS601"/>
    <mergeCell ref="AT601:AU601"/>
    <mergeCell ref="AV601:AX601"/>
    <mergeCell ref="AY601:BA601"/>
    <mergeCell ref="BB601:BC601"/>
    <mergeCell ref="T604:U604"/>
    <mergeCell ref="V604:X604"/>
    <mergeCell ref="Y604:Z604"/>
    <mergeCell ref="AB604:AC604"/>
    <mergeCell ref="AD604:AE604"/>
    <mergeCell ref="AF604:AH604"/>
    <mergeCell ref="AI604:AK604"/>
    <mergeCell ref="C604:D604"/>
    <mergeCell ref="E604:F604"/>
    <mergeCell ref="G604:H604"/>
    <mergeCell ref="I604:M604"/>
    <mergeCell ref="N604:O604"/>
    <mergeCell ref="P604:Q604"/>
    <mergeCell ref="R604:S604"/>
    <mergeCell ref="AL602:AM602"/>
    <mergeCell ref="AN602:AO602"/>
    <mergeCell ref="T602:U602"/>
    <mergeCell ref="V602:X602"/>
    <mergeCell ref="Y602:Z602"/>
    <mergeCell ref="AB602:AC602"/>
    <mergeCell ref="AD602:AE602"/>
    <mergeCell ref="AF602:AH602"/>
    <mergeCell ref="AI602:AK602"/>
    <mergeCell ref="AL603:AM603"/>
    <mergeCell ref="AN603:AO603"/>
    <mergeCell ref="AP603:AQ603"/>
    <mergeCell ref="AR603:AS603"/>
    <mergeCell ref="AT603:AU603"/>
    <mergeCell ref="AV603:AX603"/>
    <mergeCell ref="AY603:BA603"/>
    <mergeCell ref="BB603:BC603"/>
    <mergeCell ref="T603:U603"/>
    <mergeCell ref="V603:X603"/>
    <mergeCell ref="Y603:Z603"/>
    <mergeCell ref="AB603:AC603"/>
    <mergeCell ref="AD603:AE603"/>
    <mergeCell ref="AF603:AH603"/>
    <mergeCell ref="AI603:AK603"/>
    <mergeCell ref="C603:D603"/>
    <mergeCell ref="E603:F603"/>
    <mergeCell ref="G603:H603"/>
    <mergeCell ref="I603:M603"/>
    <mergeCell ref="N603:O603"/>
    <mergeCell ref="P603:Q603"/>
    <mergeCell ref="R603:S603"/>
    <mergeCell ref="C605:D605"/>
    <mergeCell ref="E605:F605"/>
    <mergeCell ref="G605:H605"/>
    <mergeCell ref="I605:M605"/>
    <mergeCell ref="N605:O605"/>
    <mergeCell ref="P605:Q605"/>
    <mergeCell ref="R605:S605"/>
    <mergeCell ref="AP604:AQ604"/>
    <mergeCell ref="AP605:AQ605"/>
    <mergeCell ref="AR605:AS605"/>
    <mergeCell ref="AT605:AU605"/>
    <mergeCell ref="AV605:AX605"/>
    <mergeCell ref="AY605:BA605"/>
    <mergeCell ref="BB605:BC605"/>
    <mergeCell ref="AL604:AM604"/>
    <mergeCell ref="AN604:AO604"/>
    <mergeCell ref="AR604:AS604"/>
    <mergeCell ref="AT604:AU604"/>
    <mergeCell ref="AV604:AX604"/>
    <mergeCell ref="AY604:BA604"/>
    <mergeCell ref="BB604:BC604"/>
    <mergeCell ref="T607:U607"/>
    <mergeCell ref="V607:X607"/>
    <mergeCell ref="Y607:Z607"/>
    <mergeCell ref="AB607:AC607"/>
    <mergeCell ref="AD607:AE607"/>
    <mergeCell ref="AF607:AH607"/>
    <mergeCell ref="AI607:AK607"/>
    <mergeCell ref="C607:D607"/>
    <mergeCell ref="E607:F607"/>
    <mergeCell ref="G607:H607"/>
    <mergeCell ref="I607:M607"/>
    <mergeCell ref="N607:O607"/>
    <mergeCell ref="P607:Q607"/>
    <mergeCell ref="R607:S607"/>
    <mergeCell ref="AL605:AM605"/>
    <mergeCell ref="AN605:AO605"/>
    <mergeCell ref="T605:U605"/>
    <mergeCell ref="V605:X605"/>
    <mergeCell ref="Y605:Z605"/>
    <mergeCell ref="AB605:AC605"/>
    <mergeCell ref="AD605:AE605"/>
    <mergeCell ref="AF605:AH605"/>
    <mergeCell ref="AI605:AK605"/>
    <mergeCell ref="AL606:AM606"/>
    <mergeCell ref="AN606:AO606"/>
    <mergeCell ref="AP606:AQ606"/>
    <mergeCell ref="AR606:AS606"/>
    <mergeCell ref="AT606:AU606"/>
    <mergeCell ref="AV606:AX606"/>
    <mergeCell ref="AY606:BA606"/>
    <mergeCell ref="BB606:BC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C608:D608"/>
    <mergeCell ref="E608:F608"/>
    <mergeCell ref="G608:H608"/>
    <mergeCell ref="I608:M608"/>
    <mergeCell ref="N608:O608"/>
    <mergeCell ref="P608:Q608"/>
    <mergeCell ref="R608:S608"/>
    <mergeCell ref="AP607:AQ607"/>
    <mergeCell ref="AP608:AQ608"/>
    <mergeCell ref="AR608:AS608"/>
    <mergeCell ref="AT608:AU608"/>
    <mergeCell ref="AV608:AX608"/>
    <mergeCell ref="AY608:BA608"/>
    <mergeCell ref="BB608:BC608"/>
    <mergeCell ref="AL607:AM607"/>
    <mergeCell ref="AN607:AO607"/>
    <mergeCell ref="AR607:AS607"/>
    <mergeCell ref="AT607:AU607"/>
    <mergeCell ref="AV607:AX607"/>
    <mergeCell ref="AY607:BA607"/>
    <mergeCell ref="BB607:BC607"/>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L608:AM608"/>
    <mergeCell ref="AN608:AO608"/>
    <mergeCell ref="T608:U608"/>
    <mergeCell ref="V608:X608"/>
    <mergeCell ref="Y608:Z608"/>
    <mergeCell ref="AB608:AC608"/>
    <mergeCell ref="AD608:AE608"/>
    <mergeCell ref="AF608:AH608"/>
    <mergeCell ref="AI608:AK608"/>
    <mergeCell ref="AL609:AM609"/>
    <mergeCell ref="AN609:AO609"/>
    <mergeCell ref="AP609:AQ609"/>
    <mergeCell ref="AR609:AS609"/>
    <mergeCell ref="AT609:AU609"/>
    <mergeCell ref="AV609:AX609"/>
    <mergeCell ref="AY609:BA609"/>
    <mergeCell ref="BB609:BC609"/>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C611:D611"/>
    <mergeCell ref="E611:F611"/>
    <mergeCell ref="G611:H611"/>
    <mergeCell ref="I611:M611"/>
    <mergeCell ref="N611:O611"/>
    <mergeCell ref="P611:Q611"/>
    <mergeCell ref="R611:S611"/>
    <mergeCell ref="AP610:AQ610"/>
    <mergeCell ref="AP611:AQ611"/>
    <mergeCell ref="AR611:AS611"/>
    <mergeCell ref="AT611:AU611"/>
    <mergeCell ref="AV611:AX611"/>
    <mergeCell ref="AY611:BA611"/>
    <mergeCell ref="BB611:BC611"/>
    <mergeCell ref="AL610:AM610"/>
    <mergeCell ref="AN610:AO610"/>
    <mergeCell ref="AR610:AS610"/>
    <mergeCell ref="AT610:AU610"/>
    <mergeCell ref="AV610:AX610"/>
    <mergeCell ref="AY610:BA610"/>
    <mergeCell ref="BB610:BC610"/>
    <mergeCell ref="T613:U613"/>
    <mergeCell ref="V613:X613"/>
    <mergeCell ref="Y613:Z613"/>
    <mergeCell ref="AB613:AC613"/>
    <mergeCell ref="AD613:AE613"/>
    <mergeCell ref="AF613:AH613"/>
    <mergeCell ref="AI613:AK613"/>
    <mergeCell ref="C613:D613"/>
    <mergeCell ref="E613:F613"/>
    <mergeCell ref="G613:H613"/>
    <mergeCell ref="I613:M613"/>
    <mergeCell ref="N613:O613"/>
    <mergeCell ref="P613:Q613"/>
    <mergeCell ref="R613:S613"/>
    <mergeCell ref="AL611:AM611"/>
    <mergeCell ref="AN611:AO611"/>
    <mergeCell ref="T611:U611"/>
    <mergeCell ref="V611:X611"/>
    <mergeCell ref="Y611:Z611"/>
    <mergeCell ref="AB611:AC611"/>
    <mergeCell ref="AD611:AE611"/>
    <mergeCell ref="AF611:AH611"/>
    <mergeCell ref="AI611:AK611"/>
    <mergeCell ref="AL612:AM612"/>
    <mergeCell ref="AN612:AO612"/>
    <mergeCell ref="AP612:AQ612"/>
    <mergeCell ref="AR612:AS612"/>
    <mergeCell ref="AT612:AU612"/>
    <mergeCell ref="AV612:AX612"/>
    <mergeCell ref="AY612:BA612"/>
    <mergeCell ref="BB612:BC612"/>
    <mergeCell ref="T612:U612"/>
    <mergeCell ref="V612:X612"/>
    <mergeCell ref="Y612:Z612"/>
    <mergeCell ref="AB612:AC612"/>
    <mergeCell ref="AD612:AE612"/>
    <mergeCell ref="AF612:AH612"/>
    <mergeCell ref="AI612:AK612"/>
    <mergeCell ref="C612:D612"/>
    <mergeCell ref="E612:F612"/>
    <mergeCell ref="G612:H612"/>
    <mergeCell ref="I612:M612"/>
    <mergeCell ref="N612:O612"/>
    <mergeCell ref="P612:Q612"/>
    <mergeCell ref="R612:S612"/>
    <mergeCell ref="C614:D614"/>
    <mergeCell ref="E614:F614"/>
    <mergeCell ref="G614:H614"/>
    <mergeCell ref="I614:M614"/>
    <mergeCell ref="N614:O614"/>
    <mergeCell ref="P614:Q614"/>
    <mergeCell ref="R614:S614"/>
    <mergeCell ref="AP613:AQ613"/>
    <mergeCell ref="AP614:AQ614"/>
    <mergeCell ref="AR614:AS614"/>
    <mergeCell ref="AT614:AU614"/>
    <mergeCell ref="AV614:AX614"/>
    <mergeCell ref="AY614:BA614"/>
    <mergeCell ref="BB614:BC614"/>
    <mergeCell ref="AL613:AM613"/>
    <mergeCell ref="AN613:AO613"/>
    <mergeCell ref="AR613:AS613"/>
    <mergeCell ref="AT613:AU613"/>
    <mergeCell ref="AV613:AX613"/>
    <mergeCell ref="AY613:BA613"/>
    <mergeCell ref="BB613:BC613"/>
    <mergeCell ref="T616:U616"/>
    <mergeCell ref="V616:X616"/>
    <mergeCell ref="Y616:Z616"/>
    <mergeCell ref="AB616:AC616"/>
    <mergeCell ref="AD616:AE616"/>
    <mergeCell ref="AF616:AH616"/>
    <mergeCell ref="AI616:AK616"/>
    <mergeCell ref="C616:D616"/>
    <mergeCell ref="E616:F616"/>
    <mergeCell ref="G616:H616"/>
    <mergeCell ref="I616:M616"/>
    <mergeCell ref="N616:O616"/>
    <mergeCell ref="P616:Q616"/>
    <mergeCell ref="R616:S616"/>
    <mergeCell ref="AL614:AM614"/>
    <mergeCell ref="AN614:AO614"/>
    <mergeCell ref="T614:U614"/>
    <mergeCell ref="V614:X614"/>
    <mergeCell ref="Y614:Z614"/>
    <mergeCell ref="AB614:AC614"/>
    <mergeCell ref="AD614:AE614"/>
    <mergeCell ref="AF614:AH614"/>
    <mergeCell ref="AI614:AK614"/>
    <mergeCell ref="AL615:AM615"/>
    <mergeCell ref="AN615:AO615"/>
    <mergeCell ref="AP615:AQ615"/>
    <mergeCell ref="AR615:AS615"/>
    <mergeCell ref="AT615:AU615"/>
    <mergeCell ref="AV615:AX615"/>
    <mergeCell ref="AY615:BA615"/>
    <mergeCell ref="BB615:BC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C617:D617"/>
    <mergeCell ref="E617:F617"/>
    <mergeCell ref="G617:H617"/>
    <mergeCell ref="I617:M617"/>
    <mergeCell ref="N617:O617"/>
    <mergeCell ref="P617:Q617"/>
    <mergeCell ref="R617:S617"/>
    <mergeCell ref="AP616:AQ616"/>
    <mergeCell ref="AP617:AQ617"/>
    <mergeCell ref="AR617:AS617"/>
    <mergeCell ref="AT617:AU617"/>
    <mergeCell ref="AV617:AX617"/>
    <mergeCell ref="AY617:BA617"/>
    <mergeCell ref="BB617:BC617"/>
    <mergeCell ref="AL616:AM616"/>
    <mergeCell ref="AN616:AO616"/>
    <mergeCell ref="AR616:AS616"/>
    <mergeCell ref="AT616:AU616"/>
    <mergeCell ref="AV616:AX616"/>
    <mergeCell ref="AY616:BA616"/>
    <mergeCell ref="BB616:BC616"/>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L617:AM617"/>
    <mergeCell ref="AN617:AO617"/>
    <mergeCell ref="T617:U617"/>
    <mergeCell ref="V617:X617"/>
    <mergeCell ref="Y617:Z617"/>
    <mergeCell ref="AB617:AC617"/>
    <mergeCell ref="AD617:AE617"/>
    <mergeCell ref="AF617:AH617"/>
    <mergeCell ref="AI617:AK617"/>
    <mergeCell ref="AL618:AM618"/>
    <mergeCell ref="AN618:AO618"/>
    <mergeCell ref="AP618:AQ618"/>
    <mergeCell ref="AR618:AS618"/>
    <mergeCell ref="AT618:AU618"/>
    <mergeCell ref="AV618:AX618"/>
    <mergeCell ref="AY618:BA618"/>
    <mergeCell ref="BB618:BC618"/>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C620:D620"/>
    <mergeCell ref="E620:F620"/>
    <mergeCell ref="G620:H620"/>
    <mergeCell ref="I620:M620"/>
    <mergeCell ref="N620:O620"/>
    <mergeCell ref="P620:Q620"/>
    <mergeCell ref="R620:S620"/>
    <mergeCell ref="AP619:AQ619"/>
    <mergeCell ref="AP620:AQ620"/>
    <mergeCell ref="AR620:AS620"/>
    <mergeCell ref="AT620:AU620"/>
    <mergeCell ref="AV620:AX620"/>
    <mergeCell ref="AY620:BA620"/>
    <mergeCell ref="BB620:BC620"/>
    <mergeCell ref="AL619:AM619"/>
    <mergeCell ref="AN619:AO619"/>
    <mergeCell ref="AR619:AS619"/>
    <mergeCell ref="AT619:AU619"/>
    <mergeCell ref="AV619:AX619"/>
    <mergeCell ref="AY619:BA619"/>
    <mergeCell ref="BB619:BC619"/>
    <mergeCell ref="T622:U622"/>
    <mergeCell ref="V622:X622"/>
    <mergeCell ref="Y622:Z622"/>
    <mergeCell ref="AB622:AC622"/>
    <mergeCell ref="AD622:AE622"/>
    <mergeCell ref="AF622:AH622"/>
    <mergeCell ref="AI622:AK622"/>
    <mergeCell ref="C622:D622"/>
    <mergeCell ref="E622:F622"/>
    <mergeCell ref="G622:H622"/>
    <mergeCell ref="I622:M622"/>
    <mergeCell ref="N622:O622"/>
    <mergeCell ref="P622:Q622"/>
    <mergeCell ref="R622:S622"/>
    <mergeCell ref="AL620:AM620"/>
    <mergeCell ref="AN620:AO620"/>
    <mergeCell ref="T620:U620"/>
    <mergeCell ref="V620:X620"/>
    <mergeCell ref="Y620:Z620"/>
    <mergeCell ref="AB620:AC620"/>
    <mergeCell ref="AD620:AE620"/>
    <mergeCell ref="AF620:AH620"/>
    <mergeCell ref="AI620:AK620"/>
    <mergeCell ref="AL621:AM621"/>
    <mergeCell ref="AN621:AO621"/>
    <mergeCell ref="AP621:AQ621"/>
    <mergeCell ref="AR621:AS621"/>
    <mergeCell ref="AT621:AU621"/>
    <mergeCell ref="AV621:AX621"/>
    <mergeCell ref="AY621:BA621"/>
    <mergeCell ref="BB621:BC621"/>
    <mergeCell ref="T621:U621"/>
    <mergeCell ref="V621:X621"/>
    <mergeCell ref="Y621:Z621"/>
    <mergeCell ref="AB621:AC621"/>
    <mergeCell ref="AD621:AE621"/>
    <mergeCell ref="AF621:AH621"/>
    <mergeCell ref="AI621:AK621"/>
    <mergeCell ref="C621:D621"/>
    <mergeCell ref="E621:F621"/>
    <mergeCell ref="G621:H621"/>
    <mergeCell ref="I621:M621"/>
    <mergeCell ref="N621:O621"/>
    <mergeCell ref="P621:Q621"/>
    <mergeCell ref="R621:S621"/>
    <mergeCell ref="C623:D623"/>
    <mergeCell ref="E623:F623"/>
    <mergeCell ref="G623:H623"/>
    <mergeCell ref="I623:M623"/>
    <mergeCell ref="N623:O623"/>
    <mergeCell ref="P623:Q623"/>
    <mergeCell ref="R623:S623"/>
    <mergeCell ref="AP622:AQ622"/>
    <mergeCell ref="AP623:AQ623"/>
    <mergeCell ref="AR623:AS623"/>
    <mergeCell ref="AT623:AU623"/>
    <mergeCell ref="AV623:AX623"/>
    <mergeCell ref="AY623:BA623"/>
    <mergeCell ref="BB623:BC623"/>
    <mergeCell ref="AL622:AM622"/>
    <mergeCell ref="AN622:AO622"/>
    <mergeCell ref="AR622:AS622"/>
    <mergeCell ref="AT622:AU622"/>
    <mergeCell ref="AV622:AX622"/>
    <mergeCell ref="AY622:BA622"/>
    <mergeCell ref="BB622:BC62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L770:AM770"/>
    <mergeCell ref="AN770:AO770"/>
    <mergeCell ref="T770:U770"/>
    <mergeCell ref="V770:X770"/>
    <mergeCell ref="Y770:Z770"/>
    <mergeCell ref="AB770:AC770"/>
    <mergeCell ref="AD770:AE770"/>
    <mergeCell ref="AF770:AH770"/>
    <mergeCell ref="AI770:AK770"/>
    <mergeCell ref="AL771:AM771"/>
    <mergeCell ref="AN771:AO771"/>
    <mergeCell ref="AP771:AQ771"/>
    <mergeCell ref="AR771:AS771"/>
    <mergeCell ref="AT771:AU771"/>
    <mergeCell ref="AV771:AX771"/>
    <mergeCell ref="AY771:BA771"/>
    <mergeCell ref="BB771:BC771"/>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C773:D773"/>
    <mergeCell ref="E773:F773"/>
    <mergeCell ref="G773:H773"/>
    <mergeCell ref="I773:M773"/>
    <mergeCell ref="N773:O773"/>
    <mergeCell ref="P773:Q773"/>
    <mergeCell ref="R773:S773"/>
    <mergeCell ref="AP772:AQ772"/>
    <mergeCell ref="AP773:AQ773"/>
    <mergeCell ref="AR773:AS773"/>
    <mergeCell ref="AT773:AU773"/>
    <mergeCell ref="AV773:AX773"/>
    <mergeCell ref="AY773:BA773"/>
    <mergeCell ref="BB773:BC773"/>
    <mergeCell ref="AL772:AM772"/>
    <mergeCell ref="AN772:AO772"/>
    <mergeCell ref="AR772:AS772"/>
    <mergeCell ref="AT772:AU772"/>
    <mergeCell ref="AV772:AX772"/>
    <mergeCell ref="AY772:BA772"/>
    <mergeCell ref="BB772:BC772"/>
    <mergeCell ref="T775:U775"/>
    <mergeCell ref="V775:X775"/>
    <mergeCell ref="Y775:Z775"/>
    <mergeCell ref="AB775:AC775"/>
    <mergeCell ref="AD775:AE775"/>
    <mergeCell ref="AF775:AH775"/>
    <mergeCell ref="AI775:AK775"/>
    <mergeCell ref="C775:D775"/>
    <mergeCell ref="E775:F775"/>
    <mergeCell ref="G775:H775"/>
    <mergeCell ref="I775:M775"/>
    <mergeCell ref="N775:O775"/>
    <mergeCell ref="P775:Q775"/>
    <mergeCell ref="R775:S775"/>
    <mergeCell ref="AL773:AM773"/>
    <mergeCell ref="AN773:AO773"/>
    <mergeCell ref="T773:U773"/>
    <mergeCell ref="V773:X773"/>
    <mergeCell ref="Y773:Z773"/>
    <mergeCell ref="AB773:AC773"/>
    <mergeCell ref="AD773:AE773"/>
    <mergeCell ref="AF773:AH773"/>
    <mergeCell ref="AI773:AK773"/>
    <mergeCell ref="AL774:AM774"/>
    <mergeCell ref="AN774:AO774"/>
    <mergeCell ref="AP774:AQ774"/>
    <mergeCell ref="AR774:AS774"/>
    <mergeCell ref="AT774:AU774"/>
    <mergeCell ref="AV774:AX774"/>
    <mergeCell ref="AY774:BA774"/>
    <mergeCell ref="BB774:BC774"/>
    <mergeCell ref="T774:U774"/>
    <mergeCell ref="V774:X774"/>
    <mergeCell ref="Y774:Z774"/>
    <mergeCell ref="AB774:AC774"/>
    <mergeCell ref="AD774:AE774"/>
    <mergeCell ref="AF774:AH774"/>
    <mergeCell ref="AI774:AK774"/>
    <mergeCell ref="C774:D774"/>
    <mergeCell ref="E774:F774"/>
    <mergeCell ref="G774:H774"/>
    <mergeCell ref="I774:M774"/>
    <mergeCell ref="N774:O774"/>
    <mergeCell ref="P774:Q774"/>
    <mergeCell ref="R774:S774"/>
    <mergeCell ref="C776:D776"/>
    <mergeCell ref="E776:F776"/>
    <mergeCell ref="G776:H776"/>
    <mergeCell ref="I776:M776"/>
    <mergeCell ref="N776:O776"/>
    <mergeCell ref="P776:Q776"/>
    <mergeCell ref="R776:S776"/>
    <mergeCell ref="AP775:AQ775"/>
    <mergeCell ref="AP776:AQ776"/>
    <mergeCell ref="AR776:AS776"/>
    <mergeCell ref="AT776:AU776"/>
    <mergeCell ref="AV776:AX776"/>
    <mergeCell ref="AY776:BA776"/>
    <mergeCell ref="BB776:BC776"/>
    <mergeCell ref="AL775:AM775"/>
    <mergeCell ref="AN775:AO775"/>
    <mergeCell ref="AR775:AS775"/>
    <mergeCell ref="AT775:AU775"/>
    <mergeCell ref="AV775:AX775"/>
    <mergeCell ref="AY775:BA775"/>
    <mergeCell ref="BB775:BC775"/>
    <mergeCell ref="T778:U778"/>
    <mergeCell ref="V778:X778"/>
    <mergeCell ref="Y778:Z778"/>
    <mergeCell ref="AB778:AC778"/>
    <mergeCell ref="AD778:AE778"/>
    <mergeCell ref="AF778:AH778"/>
    <mergeCell ref="AI778:AK778"/>
    <mergeCell ref="C778:D778"/>
    <mergeCell ref="E778:F778"/>
    <mergeCell ref="G778:H778"/>
    <mergeCell ref="I778:M778"/>
    <mergeCell ref="N778:O778"/>
    <mergeCell ref="P778:Q778"/>
    <mergeCell ref="R778:S778"/>
    <mergeCell ref="AL776:AM776"/>
    <mergeCell ref="AN776:AO776"/>
    <mergeCell ref="T776:U776"/>
    <mergeCell ref="V776:X776"/>
    <mergeCell ref="Y776:Z776"/>
    <mergeCell ref="AB776:AC776"/>
    <mergeCell ref="AD776:AE776"/>
    <mergeCell ref="AF776:AH776"/>
    <mergeCell ref="AI776:AK776"/>
    <mergeCell ref="AL777:AM777"/>
    <mergeCell ref="AN777:AO777"/>
    <mergeCell ref="AP777:AQ777"/>
    <mergeCell ref="AR777:AS777"/>
    <mergeCell ref="AT777:AU777"/>
    <mergeCell ref="AV777:AX777"/>
    <mergeCell ref="AY777:BA777"/>
    <mergeCell ref="BB777:BC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C779:D779"/>
    <mergeCell ref="E779:F779"/>
    <mergeCell ref="G779:H779"/>
    <mergeCell ref="I779:M779"/>
    <mergeCell ref="N779:O779"/>
    <mergeCell ref="P779:Q779"/>
    <mergeCell ref="R779:S779"/>
    <mergeCell ref="AP778:AQ778"/>
    <mergeCell ref="AP779:AQ779"/>
    <mergeCell ref="AR779:AS779"/>
    <mergeCell ref="AT779:AU779"/>
    <mergeCell ref="AV779:AX779"/>
    <mergeCell ref="AY779:BA779"/>
    <mergeCell ref="BB779:BC779"/>
    <mergeCell ref="AL778:AM778"/>
    <mergeCell ref="AN778:AO778"/>
    <mergeCell ref="AR778:AS778"/>
    <mergeCell ref="AT778:AU778"/>
    <mergeCell ref="AV778:AX778"/>
    <mergeCell ref="AY778:BA778"/>
    <mergeCell ref="BB778:BC778"/>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L779:AM779"/>
    <mergeCell ref="AN779:AO779"/>
    <mergeCell ref="T779:U779"/>
    <mergeCell ref="V779:X779"/>
    <mergeCell ref="Y779:Z779"/>
    <mergeCell ref="AB779:AC779"/>
    <mergeCell ref="AD779:AE779"/>
    <mergeCell ref="AF779:AH779"/>
    <mergeCell ref="AI779:AK779"/>
    <mergeCell ref="AL780:AM780"/>
    <mergeCell ref="AN780:AO780"/>
    <mergeCell ref="AP780:AQ780"/>
    <mergeCell ref="AR780:AS780"/>
    <mergeCell ref="AT780:AU780"/>
    <mergeCell ref="AV780:AX780"/>
    <mergeCell ref="AY780:BA780"/>
    <mergeCell ref="BB780:BC780"/>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C782:D782"/>
    <mergeCell ref="E782:F782"/>
    <mergeCell ref="G782:H782"/>
    <mergeCell ref="I782:M782"/>
    <mergeCell ref="N782:O782"/>
    <mergeCell ref="P782:Q782"/>
    <mergeCell ref="R782:S782"/>
    <mergeCell ref="AP781:AQ781"/>
    <mergeCell ref="AP782:AQ782"/>
    <mergeCell ref="AR782:AS782"/>
    <mergeCell ref="AT782:AU782"/>
    <mergeCell ref="AV782:AX782"/>
    <mergeCell ref="AY782:BA782"/>
    <mergeCell ref="BB782:BC782"/>
    <mergeCell ref="AL781:AM781"/>
    <mergeCell ref="AN781:AO781"/>
    <mergeCell ref="AR781:AS781"/>
    <mergeCell ref="AT781:AU781"/>
    <mergeCell ref="AV781:AX781"/>
    <mergeCell ref="AY781:BA781"/>
    <mergeCell ref="BB781:BC781"/>
    <mergeCell ref="T784:U784"/>
    <mergeCell ref="V784:X784"/>
    <mergeCell ref="Y784:Z784"/>
    <mergeCell ref="AB784:AC784"/>
    <mergeCell ref="AD784:AE784"/>
    <mergeCell ref="AF784:AH784"/>
    <mergeCell ref="AI784:AK784"/>
    <mergeCell ref="C784:D784"/>
    <mergeCell ref="E784:F784"/>
    <mergeCell ref="G784:H784"/>
    <mergeCell ref="I784:M784"/>
    <mergeCell ref="N784:O784"/>
    <mergeCell ref="P784:Q784"/>
    <mergeCell ref="R784:S784"/>
    <mergeCell ref="AL782:AM782"/>
    <mergeCell ref="AN782:AO782"/>
    <mergeCell ref="T782:U782"/>
    <mergeCell ref="V782:X782"/>
    <mergeCell ref="Y782:Z782"/>
    <mergeCell ref="AB782:AC782"/>
    <mergeCell ref="AD782:AE782"/>
    <mergeCell ref="AF782:AH782"/>
    <mergeCell ref="AI782:AK782"/>
    <mergeCell ref="AL783:AM783"/>
    <mergeCell ref="AN783:AO783"/>
    <mergeCell ref="AP783:AQ783"/>
    <mergeCell ref="AR783:AS783"/>
    <mergeCell ref="AT783:AU783"/>
    <mergeCell ref="AV783:AX783"/>
    <mergeCell ref="AY783:BA783"/>
    <mergeCell ref="BB783:BC783"/>
    <mergeCell ref="T783:U783"/>
    <mergeCell ref="V783:X783"/>
    <mergeCell ref="Y783:Z783"/>
    <mergeCell ref="AB783:AC783"/>
    <mergeCell ref="AD783:AE783"/>
    <mergeCell ref="AF783:AH783"/>
    <mergeCell ref="AI783:AK783"/>
    <mergeCell ref="C783:D783"/>
    <mergeCell ref="E783:F783"/>
    <mergeCell ref="G783:H783"/>
    <mergeCell ref="I783:M783"/>
    <mergeCell ref="N783:O783"/>
    <mergeCell ref="P783:Q783"/>
    <mergeCell ref="R783:S783"/>
    <mergeCell ref="C785:D785"/>
    <mergeCell ref="E785:F785"/>
    <mergeCell ref="G785:H785"/>
    <mergeCell ref="I785:M785"/>
    <mergeCell ref="N785:O785"/>
    <mergeCell ref="P785:Q785"/>
    <mergeCell ref="R785:S785"/>
    <mergeCell ref="AP784:AQ784"/>
    <mergeCell ref="AP785:AQ785"/>
    <mergeCell ref="AR785:AS785"/>
    <mergeCell ref="AT785:AU785"/>
    <mergeCell ref="AV785:AX785"/>
    <mergeCell ref="AY785:BA785"/>
    <mergeCell ref="BB785:BC785"/>
    <mergeCell ref="AL784:AM784"/>
    <mergeCell ref="AN784:AO784"/>
    <mergeCell ref="AR784:AS784"/>
    <mergeCell ref="AT784:AU784"/>
    <mergeCell ref="AV784:AX784"/>
    <mergeCell ref="AY784:BA784"/>
    <mergeCell ref="BB784:BC784"/>
    <mergeCell ref="T787:U787"/>
    <mergeCell ref="V787:X787"/>
    <mergeCell ref="Y787:Z787"/>
    <mergeCell ref="AB787:AC787"/>
    <mergeCell ref="AD787:AE787"/>
    <mergeCell ref="AF787:AH787"/>
    <mergeCell ref="AI787:AK787"/>
    <mergeCell ref="C787:D787"/>
    <mergeCell ref="E787:F787"/>
    <mergeCell ref="G787:H787"/>
    <mergeCell ref="I787:M787"/>
    <mergeCell ref="N787:O787"/>
    <mergeCell ref="P787:Q787"/>
    <mergeCell ref="R787:S787"/>
    <mergeCell ref="AL785:AM785"/>
    <mergeCell ref="AN785:AO785"/>
    <mergeCell ref="T785:U785"/>
    <mergeCell ref="V785:X785"/>
    <mergeCell ref="Y785:Z785"/>
    <mergeCell ref="AB785:AC785"/>
    <mergeCell ref="AD785:AE785"/>
    <mergeCell ref="AF785:AH785"/>
    <mergeCell ref="AI785:AK785"/>
    <mergeCell ref="AL786:AM786"/>
    <mergeCell ref="AN786:AO786"/>
    <mergeCell ref="AP786:AQ786"/>
    <mergeCell ref="AR786:AS786"/>
    <mergeCell ref="AT786:AU786"/>
    <mergeCell ref="AV786:AX786"/>
    <mergeCell ref="AY786:BA786"/>
    <mergeCell ref="BB786:BC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C788:D788"/>
    <mergeCell ref="E788:F788"/>
    <mergeCell ref="G788:H788"/>
    <mergeCell ref="I788:M788"/>
    <mergeCell ref="N788:O788"/>
    <mergeCell ref="P788:Q788"/>
    <mergeCell ref="R788:S788"/>
    <mergeCell ref="AP787:AQ787"/>
    <mergeCell ref="AP788:AQ788"/>
    <mergeCell ref="AR788:AS788"/>
    <mergeCell ref="AT788:AU788"/>
    <mergeCell ref="AV788:AX788"/>
    <mergeCell ref="AY788:BA788"/>
    <mergeCell ref="BB788:BC788"/>
    <mergeCell ref="AL787:AM787"/>
    <mergeCell ref="AN787:AO787"/>
    <mergeCell ref="AR787:AS787"/>
    <mergeCell ref="AT787:AU787"/>
    <mergeCell ref="AV787:AX787"/>
    <mergeCell ref="AY787:BA787"/>
    <mergeCell ref="BB787:BC787"/>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L788:AM788"/>
    <mergeCell ref="AN788:AO788"/>
    <mergeCell ref="T788:U788"/>
    <mergeCell ref="V788:X788"/>
    <mergeCell ref="Y788:Z788"/>
    <mergeCell ref="AB788:AC788"/>
    <mergeCell ref="AD788:AE788"/>
    <mergeCell ref="AF788:AH788"/>
    <mergeCell ref="AI788:AK788"/>
    <mergeCell ref="AL789:AM789"/>
    <mergeCell ref="AN789:AO789"/>
    <mergeCell ref="AP789:AQ789"/>
    <mergeCell ref="AR789:AS789"/>
    <mergeCell ref="AT789:AU789"/>
    <mergeCell ref="AV789:AX789"/>
    <mergeCell ref="AY789:BA789"/>
    <mergeCell ref="BB789:BC789"/>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C791:D791"/>
    <mergeCell ref="E791:F791"/>
    <mergeCell ref="G791:H791"/>
    <mergeCell ref="I791:M791"/>
    <mergeCell ref="N791:O791"/>
    <mergeCell ref="P791:Q791"/>
    <mergeCell ref="R791:S791"/>
    <mergeCell ref="AP790:AQ790"/>
    <mergeCell ref="AP791:AQ791"/>
    <mergeCell ref="AR791:AS791"/>
    <mergeCell ref="AT791:AU791"/>
    <mergeCell ref="AV791:AX791"/>
    <mergeCell ref="AY791:BA791"/>
    <mergeCell ref="BB791:BC791"/>
    <mergeCell ref="AL790:AM790"/>
    <mergeCell ref="AN790:AO790"/>
    <mergeCell ref="AR790:AS790"/>
    <mergeCell ref="AT790:AU790"/>
    <mergeCell ref="AV790:AX790"/>
    <mergeCell ref="AY790:BA790"/>
    <mergeCell ref="BB790:BC790"/>
    <mergeCell ref="T814:U814"/>
    <mergeCell ref="V814:X814"/>
    <mergeCell ref="Y814:Z814"/>
    <mergeCell ref="AB814:AC814"/>
    <mergeCell ref="AD814:AE814"/>
    <mergeCell ref="AF814:AH814"/>
    <mergeCell ref="AI814:AK814"/>
    <mergeCell ref="C814:D814"/>
    <mergeCell ref="E814:F814"/>
    <mergeCell ref="G814:H814"/>
    <mergeCell ref="I814:M814"/>
    <mergeCell ref="N814:O814"/>
    <mergeCell ref="P814:Q814"/>
    <mergeCell ref="R814:S814"/>
    <mergeCell ref="AL812:AM812"/>
    <mergeCell ref="AN812:AO812"/>
    <mergeCell ref="T812:U812"/>
    <mergeCell ref="V812:X812"/>
    <mergeCell ref="Y812:Z812"/>
    <mergeCell ref="AB812:AC812"/>
    <mergeCell ref="AD812:AE812"/>
    <mergeCell ref="AF812:AH812"/>
    <mergeCell ref="AI812:AK812"/>
    <mergeCell ref="AL813:AM813"/>
    <mergeCell ref="AN813:AO813"/>
    <mergeCell ref="AP813:AQ813"/>
    <mergeCell ref="AR813:AS813"/>
    <mergeCell ref="AT813:AU813"/>
    <mergeCell ref="AV813:AX813"/>
    <mergeCell ref="AY813:BA813"/>
    <mergeCell ref="BB813:BC813"/>
    <mergeCell ref="T813:U813"/>
    <mergeCell ref="V813:X813"/>
    <mergeCell ref="Y813:Z813"/>
    <mergeCell ref="AB813:AC813"/>
    <mergeCell ref="AD813:AE813"/>
    <mergeCell ref="AF813:AH813"/>
    <mergeCell ref="AI813:AK813"/>
    <mergeCell ref="C813:D813"/>
    <mergeCell ref="E813:F813"/>
    <mergeCell ref="G813:H813"/>
    <mergeCell ref="I813:M813"/>
    <mergeCell ref="N813:O813"/>
    <mergeCell ref="P813:Q813"/>
    <mergeCell ref="R813:S813"/>
    <mergeCell ref="C815:D815"/>
    <mergeCell ref="E815:F815"/>
    <mergeCell ref="G815:H815"/>
    <mergeCell ref="I815:M815"/>
    <mergeCell ref="N815:O815"/>
    <mergeCell ref="P815:Q815"/>
    <mergeCell ref="R815:S815"/>
    <mergeCell ref="AP814:AQ814"/>
    <mergeCell ref="AP815:AQ815"/>
    <mergeCell ref="AR815:AS815"/>
    <mergeCell ref="AT815:AU815"/>
    <mergeCell ref="AV815:AX815"/>
    <mergeCell ref="AY815:BA815"/>
    <mergeCell ref="BB815:BC815"/>
    <mergeCell ref="AL814:AM814"/>
    <mergeCell ref="AN814:AO814"/>
    <mergeCell ref="AR814:AS814"/>
    <mergeCell ref="AT814:AU814"/>
    <mergeCell ref="AV814:AX814"/>
    <mergeCell ref="AY814:BA814"/>
    <mergeCell ref="BB814:BC814"/>
    <mergeCell ref="T817:U817"/>
    <mergeCell ref="V817:X817"/>
    <mergeCell ref="Y817:Z817"/>
    <mergeCell ref="AB817:AC817"/>
    <mergeCell ref="AD817:AE817"/>
    <mergeCell ref="AF817:AH817"/>
    <mergeCell ref="AI817:AK817"/>
    <mergeCell ref="C817:D817"/>
    <mergeCell ref="E817:F817"/>
    <mergeCell ref="G817:H817"/>
    <mergeCell ref="I817:M817"/>
    <mergeCell ref="N817:O817"/>
    <mergeCell ref="P817:Q817"/>
    <mergeCell ref="R817:S817"/>
    <mergeCell ref="AL815:AM815"/>
    <mergeCell ref="AN815:AO815"/>
    <mergeCell ref="T815:U815"/>
    <mergeCell ref="V815:X815"/>
    <mergeCell ref="Y815:Z815"/>
    <mergeCell ref="AB815:AC815"/>
    <mergeCell ref="AD815:AE815"/>
    <mergeCell ref="AF815:AH815"/>
    <mergeCell ref="AI815:AK815"/>
    <mergeCell ref="AL816:AM816"/>
    <mergeCell ref="AN816:AO816"/>
    <mergeCell ref="AP816:AQ816"/>
    <mergeCell ref="AR816:AS816"/>
    <mergeCell ref="AT816:AU816"/>
    <mergeCell ref="AV816:AX816"/>
    <mergeCell ref="AY816:BA816"/>
    <mergeCell ref="BB816:BC816"/>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C818:D818"/>
    <mergeCell ref="E818:F818"/>
    <mergeCell ref="G818:H818"/>
    <mergeCell ref="I818:M818"/>
    <mergeCell ref="N818:O818"/>
    <mergeCell ref="P818:Q818"/>
    <mergeCell ref="R818:S818"/>
    <mergeCell ref="AP817:AQ817"/>
    <mergeCell ref="AP818:AQ818"/>
    <mergeCell ref="AR818:AS818"/>
    <mergeCell ref="AT818:AU818"/>
    <mergeCell ref="AV818:AX818"/>
    <mergeCell ref="AY818:BA818"/>
    <mergeCell ref="BB818:BC818"/>
    <mergeCell ref="AL817:AM817"/>
    <mergeCell ref="AN817:AO817"/>
    <mergeCell ref="AR817:AS817"/>
    <mergeCell ref="AT817:AU817"/>
    <mergeCell ref="AV817:AX817"/>
    <mergeCell ref="AY817:BA817"/>
    <mergeCell ref="BB817:BC817"/>
    <mergeCell ref="T820:U820"/>
    <mergeCell ref="V820:X820"/>
    <mergeCell ref="Y820:Z820"/>
    <mergeCell ref="AB820:AC820"/>
    <mergeCell ref="AD820:AE820"/>
    <mergeCell ref="AF820:AH820"/>
    <mergeCell ref="AI820:AK820"/>
    <mergeCell ref="C820:D820"/>
    <mergeCell ref="E820:F820"/>
    <mergeCell ref="G820:H820"/>
    <mergeCell ref="I820:M820"/>
    <mergeCell ref="N820:O820"/>
    <mergeCell ref="P820:Q820"/>
    <mergeCell ref="R820:S820"/>
    <mergeCell ref="AL818:AM818"/>
    <mergeCell ref="AN818:AO818"/>
    <mergeCell ref="T818:U818"/>
    <mergeCell ref="V818:X818"/>
    <mergeCell ref="Y818:Z818"/>
    <mergeCell ref="AB818:AC818"/>
    <mergeCell ref="AD818:AE818"/>
    <mergeCell ref="AF818:AH818"/>
    <mergeCell ref="AI818:AK818"/>
    <mergeCell ref="AL819:AM819"/>
    <mergeCell ref="AN819:AO819"/>
    <mergeCell ref="AP819:AQ819"/>
    <mergeCell ref="AR819:AS819"/>
    <mergeCell ref="AT819:AU819"/>
    <mergeCell ref="AV819:AX819"/>
    <mergeCell ref="AY819:BA819"/>
    <mergeCell ref="BB819:BC819"/>
    <mergeCell ref="T819:U819"/>
    <mergeCell ref="V819:X819"/>
    <mergeCell ref="Y819:Z819"/>
    <mergeCell ref="AB819:AC819"/>
    <mergeCell ref="AD819:AE819"/>
    <mergeCell ref="AF819:AH819"/>
    <mergeCell ref="AI819:AK819"/>
    <mergeCell ref="C819:D819"/>
    <mergeCell ref="E819:F819"/>
    <mergeCell ref="G819:H819"/>
    <mergeCell ref="I819:M819"/>
    <mergeCell ref="N819:O819"/>
    <mergeCell ref="P819:Q819"/>
    <mergeCell ref="R819:S819"/>
    <mergeCell ref="C821:D821"/>
    <mergeCell ref="E821:F821"/>
    <mergeCell ref="G821:H821"/>
    <mergeCell ref="I821:M821"/>
    <mergeCell ref="N821:O821"/>
    <mergeCell ref="P821:Q821"/>
    <mergeCell ref="R821:S821"/>
    <mergeCell ref="AP820:AQ820"/>
    <mergeCell ref="AP821:AQ821"/>
    <mergeCell ref="AR821:AS821"/>
    <mergeCell ref="AT821:AU821"/>
    <mergeCell ref="AV821:AX821"/>
    <mergeCell ref="AY821:BA821"/>
    <mergeCell ref="BB821:BC821"/>
    <mergeCell ref="AL820:AM820"/>
    <mergeCell ref="AN820:AO820"/>
    <mergeCell ref="AR820:AS820"/>
    <mergeCell ref="AT820:AU820"/>
    <mergeCell ref="AV820:AX820"/>
    <mergeCell ref="AY820:BA820"/>
    <mergeCell ref="BB820:BC820"/>
    <mergeCell ref="T823:U823"/>
    <mergeCell ref="V823:X823"/>
    <mergeCell ref="Y823:Z823"/>
    <mergeCell ref="AB823:AC823"/>
    <mergeCell ref="AD823:AE823"/>
    <mergeCell ref="AF823:AH823"/>
    <mergeCell ref="AI823:AK823"/>
    <mergeCell ref="C823:D823"/>
    <mergeCell ref="E823:F823"/>
    <mergeCell ref="G823:H823"/>
    <mergeCell ref="I823:M823"/>
    <mergeCell ref="N823:O823"/>
    <mergeCell ref="P823:Q823"/>
    <mergeCell ref="R823:S823"/>
    <mergeCell ref="AL821:AM821"/>
    <mergeCell ref="AN821:AO821"/>
    <mergeCell ref="T821:U821"/>
    <mergeCell ref="V821:X821"/>
    <mergeCell ref="Y821:Z821"/>
    <mergeCell ref="AB821:AC821"/>
    <mergeCell ref="AD821:AE821"/>
    <mergeCell ref="AF821:AH821"/>
    <mergeCell ref="AI821:AK821"/>
    <mergeCell ref="AL822:AM822"/>
    <mergeCell ref="AN822:AO822"/>
    <mergeCell ref="AP822:AQ822"/>
    <mergeCell ref="AR822:AS822"/>
    <mergeCell ref="AT822:AU822"/>
    <mergeCell ref="AV822:AX822"/>
    <mergeCell ref="AY822:BA822"/>
    <mergeCell ref="BB822:BC822"/>
    <mergeCell ref="T822:U822"/>
    <mergeCell ref="V822:X822"/>
    <mergeCell ref="Y822:Z822"/>
    <mergeCell ref="AB822:AC822"/>
    <mergeCell ref="AD822:AE822"/>
    <mergeCell ref="AF822:AH822"/>
    <mergeCell ref="AI822:AK822"/>
    <mergeCell ref="C822:D822"/>
    <mergeCell ref="E822:F822"/>
    <mergeCell ref="G822:H822"/>
    <mergeCell ref="I822:M822"/>
    <mergeCell ref="N822:O822"/>
    <mergeCell ref="P822:Q822"/>
    <mergeCell ref="R822:S822"/>
    <mergeCell ref="C824:D824"/>
    <mergeCell ref="E824:F824"/>
    <mergeCell ref="G824:H824"/>
    <mergeCell ref="I824:M824"/>
    <mergeCell ref="N824:O824"/>
    <mergeCell ref="P824:Q824"/>
    <mergeCell ref="R824:S824"/>
    <mergeCell ref="AP823:AQ823"/>
    <mergeCell ref="AP824:AQ824"/>
    <mergeCell ref="AR824:AS824"/>
    <mergeCell ref="AT824:AU824"/>
    <mergeCell ref="AV824:AX824"/>
    <mergeCell ref="AY824:BA824"/>
    <mergeCell ref="BB824:BC824"/>
    <mergeCell ref="AL823:AM823"/>
    <mergeCell ref="AN823:AO823"/>
    <mergeCell ref="AR823:AS823"/>
    <mergeCell ref="AT823:AU823"/>
    <mergeCell ref="AV823:AX823"/>
    <mergeCell ref="AY823:BA823"/>
    <mergeCell ref="BB823:BC823"/>
    <mergeCell ref="AL38:AM38"/>
    <mergeCell ref="AN38:AO38"/>
    <mergeCell ref="AP38:AQ38"/>
    <mergeCell ref="AR38:AS38"/>
    <mergeCell ref="AT38:AU38"/>
    <mergeCell ref="AV38:AX38"/>
    <mergeCell ref="AY38:BA38"/>
    <mergeCell ref="BB38:BC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T39:U39"/>
    <mergeCell ref="V39:X39"/>
    <mergeCell ref="Y39:Z39"/>
    <mergeCell ref="AB39:AC39"/>
    <mergeCell ref="AD39:AE39"/>
    <mergeCell ref="AF39:AH39"/>
    <mergeCell ref="AI39:AK39"/>
    <mergeCell ref="AL39:AM39"/>
    <mergeCell ref="AN39:AO39"/>
    <mergeCell ref="AR39:AS39"/>
    <mergeCell ref="AT39:AU39"/>
    <mergeCell ref="AV39:AX39"/>
    <mergeCell ref="AY39:BA39"/>
    <mergeCell ref="BB39:BC39"/>
    <mergeCell ref="C41:D41"/>
    <mergeCell ref="E41:F41"/>
    <mergeCell ref="G41:H41"/>
    <mergeCell ref="I41:M41"/>
    <mergeCell ref="N41:O41"/>
    <mergeCell ref="P41:Q41"/>
    <mergeCell ref="R41:S41"/>
    <mergeCell ref="AP41:AQ41"/>
    <mergeCell ref="AR41:AS41"/>
    <mergeCell ref="AT41:AU41"/>
    <mergeCell ref="AV41:AX41"/>
    <mergeCell ref="AY41:BA41"/>
    <mergeCell ref="BB41:BC41"/>
    <mergeCell ref="AP39:AQ39"/>
    <mergeCell ref="AP40:AQ40"/>
    <mergeCell ref="AR40:AS40"/>
    <mergeCell ref="AT40:AU40"/>
    <mergeCell ref="AV40:AX40"/>
    <mergeCell ref="AY40:BA40"/>
    <mergeCell ref="BB40:BC40"/>
    <mergeCell ref="T43:U43"/>
    <mergeCell ref="V43:X43"/>
    <mergeCell ref="Y43:Z43"/>
    <mergeCell ref="AB43:AC43"/>
    <mergeCell ref="AD43:AE43"/>
    <mergeCell ref="AF43:AH43"/>
    <mergeCell ref="AI43:AK43"/>
    <mergeCell ref="C43:D43"/>
    <mergeCell ref="E43:F43"/>
    <mergeCell ref="G43:H43"/>
    <mergeCell ref="I43:M43"/>
    <mergeCell ref="N43:O43"/>
    <mergeCell ref="P43:Q43"/>
    <mergeCell ref="R43:S43"/>
    <mergeCell ref="AL44:AM44"/>
    <mergeCell ref="AN44:AO44"/>
    <mergeCell ref="T44:U44"/>
    <mergeCell ref="V44:X44"/>
    <mergeCell ref="Y44:Z44"/>
    <mergeCell ref="AB44:AC44"/>
    <mergeCell ref="AD44:AE44"/>
    <mergeCell ref="AF44:AH44"/>
    <mergeCell ref="AI44:AK44"/>
    <mergeCell ref="C39:D39"/>
    <mergeCell ref="E39:F39"/>
    <mergeCell ref="G39:H39"/>
    <mergeCell ref="I39:M39"/>
    <mergeCell ref="N39:O39"/>
    <mergeCell ref="P39:Q39"/>
    <mergeCell ref="R39:S39"/>
    <mergeCell ref="C40:D40"/>
    <mergeCell ref="E40:F40"/>
    <mergeCell ref="G40:H40"/>
    <mergeCell ref="I40:M40"/>
    <mergeCell ref="N40:O40"/>
    <mergeCell ref="P40:Q40"/>
    <mergeCell ref="R40:S40"/>
    <mergeCell ref="AL42:AM42"/>
    <mergeCell ref="AN42:AO42"/>
    <mergeCell ref="AP42:AQ42"/>
    <mergeCell ref="AR42:AS42"/>
    <mergeCell ref="AT42:AU42"/>
    <mergeCell ref="AV42:AX42"/>
    <mergeCell ref="AY42:BA42"/>
    <mergeCell ref="BB42:BC42"/>
    <mergeCell ref="T42:U42"/>
    <mergeCell ref="V42:X42"/>
    <mergeCell ref="Y42:Z42"/>
    <mergeCell ref="AB42:AC42"/>
    <mergeCell ref="AD42:AE42"/>
    <mergeCell ref="AF42:AH42"/>
    <mergeCell ref="AI42:AK42"/>
    <mergeCell ref="C42:D42"/>
    <mergeCell ref="E42:F42"/>
    <mergeCell ref="G42:H42"/>
    <mergeCell ref="I42:M42"/>
    <mergeCell ref="N42:O42"/>
    <mergeCell ref="P42:Q42"/>
    <mergeCell ref="R42:S42"/>
    <mergeCell ref="AP43:AQ43"/>
    <mergeCell ref="AP44:AQ44"/>
    <mergeCell ref="AR44:AS44"/>
    <mergeCell ref="AT44:AU44"/>
    <mergeCell ref="AV44:AX44"/>
    <mergeCell ref="AY44:BA44"/>
    <mergeCell ref="BB44:BC44"/>
    <mergeCell ref="AL43:AM43"/>
    <mergeCell ref="AN43:AO43"/>
    <mergeCell ref="AR43:AS43"/>
    <mergeCell ref="AT43:AU43"/>
    <mergeCell ref="AV43:AX43"/>
    <mergeCell ref="AY43:BA43"/>
    <mergeCell ref="BB43:BC43"/>
    <mergeCell ref="C44:D44"/>
    <mergeCell ref="E44:F44"/>
    <mergeCell ref="G44:H44"/>
    <mergeCell ref="I44:M44"/>
    <mergeCell ref="N44:O44"/>
    <mergeCell ref="P44:Q44"/>
    <mergeCell ref="R44:S44"/>
    <mergeCell ref="AL45:AM45"/>
    <mergeCell ref="AN45:AO45"/>
    <mergeCell ref="AP45:AQ45"/>
    <mergeCell ref="AR45:AS45"/>
    <mergeCell ref="AT45:AU45"/>
    <mergeCell ref="AV45:AX45"/>
    <mergeCell ref="AY45:BA45"/>
    <mergeCell ref="BB45:BC45"/>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46:AM46"/>
    <mergeCell ref="AN46:AO46"/>
    <mergeCell ref="AP46:AQ46"/>
    <mergeCell ref="AR46:AS46"/>
    <mergeCell ref="AT46:AU46"/>
    <mergeCell ref="AV46:AX46"/>
    <mergeCell ref="AY46:BA46"/>
    <mergeCell ref="BB46:BC46"/>
    <mergeCell ref="T46:U46"/>
    <mergeCell ref="V46:X46"/>
    <mergeCell ref="Y46:Z46"/>
    <mergeCell ref="AB46:AC46"/>
    <mergeCell ref="AD46:AE46"/>
    <mergeCell ref="AF46:AH46"/>
    <mergeCell ref="AI46:AK46"/>
    <mergeCell ref="C46:D46"/>
    <mergeCell ref="E46:F46"/>
    <mergeCell ref="G46:H46"/>
    <mergeCell ref="I46:M46"/>
    <mergeCell ref="N46:O46"/>
    <mergeCell ref="P46:Q46"/>
    <mergeCell ref="R46:S46"/>
    <mergeCell ref="AL49:AM49"/>
    <mergeCell ref="AN49:AO49"/>
    <mergeCell ref="T49:U49"/>
    <mergeCell ref="V49:X49"/>
    <mergeCell ref="Y49:Z49"/>
    <mergeCell ref="AB49:AC49"/>
    <mergeCell ref="AD49:AE49"/>
    <mergeCell ref="AF49:AH49"/>
    <mergeCell ref="AI49:AK49"/>
    <mergeCell ref="AL824:AM824"/>
    <mergeCell ref="AN824:AO824"/>
    <mergeCell ref="T824:U824"/>
    <mergeCell ref="V824:X824"/>
    <mergeCell ref="Y824:Z824"/>
    <mergeCell ref="AB824:AC824"/>
    <mergeCell ref="AD824:AE824"/>
    <mergeCell ref="AF824:AH824"/>
    <mergeCell ref="AI824:AK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BB825:BC825"/>
    <mergeCell ref="T825:U825"/>
    <mergeCell ref="V825:X825"/>
    <mergeCell ref="Y825:Z825"/>
    <mergeCell ref="AB825:AC825"/>
    <mergeCell ref="AD825:AE825"/>
    <mergeCell ref="AF825:AH825"/>
    <mergeCell ref="AI825:AK825"/>
    <mergeCell ref="T793:U793"/>
    <mergeCell ref="V793:X793"/>
    <mergeCell ref="Y793:Z793"/>
    <mergeCell ref="AB793:AC793"/>
    <mergeCell ref="AD793:AE793"/>
    <mergeCell ref="AF793:AH793"/>
    <mergeCell ref="AI793:AK793"/>
    <mergeCell ref="C793:D793"/>
    <mergeCell ref="E793:F793"/>
    <mergeCell ref="G793:H793"/>
    <mergeCell ref="I793:M793"/>
    <mergeCell ref="N793:O793"/>
    <mergeCell ref="P793:Q793"/>
    <mergeCell ref="R793:S793"/>
    <mergeCell ref="AL791:AM791"/>
    <mergeCell ref="AN791:AO791"/>
    <mergeCell ref="T791:U791"/>
    <mergeCell ref="V791:X791"/>
    <mergeCell ref="Y791:Z791"/>
    <mergeCell ref="AB791:AC791"/>
    <mergeCell ref="AD791:AE791"/>
    <mergeCell ref="AF791:AH791"/>
    <mergeCell ref="AI791:AK791"/>
    <mergeCell ref="AL792:AM792"/>
    <mergeCell ref="AN792:AO792"/>
    <mergeCell ref="AP792:AQ792"/>
    <mergeCell ref="AR792:AS792"/>
    <mergeCell ref="AT792:AU792"/>
    <mergeCell ref="AV792:AX792"/>
    <mergeCell ref="AY792:BA792"/>
    <mergeCell ref="BB792:BC792"/>
    <mergeCell ref="T792:U792"/>
    <mergeCell ref="V792:X792"/>
    <mergeCell ref="Y792:Z792"/>
    <mergeCell ref="AB792:AC792"/>
    <mergeCell ref="AD792:AE792"/>
    <mergeCell ref="AF792:AH792"/>
    <mergeCell ref="AI792:AK792"/>
    <mergeCell ref="C792:D792"/>
    <mergeCell ref="E792:F792"/>
    <mergeCell ref="G792:H792"/>
    <mergeCell ref="I792:M792"/>
    <mergeCell ref="N792:O792"/>
    <mergeCell ref="P792:Q792"/>
    <mergeCell ref="R792:S792"/>
    <mergeCell ref="C794:D794"/>
    <mergeCell ref="E794:F794"/>
    <mergeCell ref="G794:H794"/>
    <mergeCell ref="I794:M794"/>
    <mergeCell ref="N794:O794"/>
    <mergeCell ref="P794:Q794"/>
    <mergeCell ref="R794:S794"/>
    <mergeCell ref="AP793:AQ793"/>
    <mergeCell ref="AP794:AQ794"/>
    <mergeCell ref="AR794:AS794"/>
    <mergeCell ref="AT794:AU794"/>
    <mergeCell ref="AV794:AX794"/>
    <mergeCell ref="AY794:BA794"/>
    <mergeCell ref="BB794:BC794"/>
    <mergeCell ref="AL793:AM793"/>
    <mergeCell ref="AN793:AO793"/>
    <mergeCell ref="AR793:AS793"/>
    <mergeCell ref="AT793:AU793"/>
    <mergeCell ref="AV793:AX793"/>
    <mergeCell ref="AY793:BA793"/>
    <mergeCell ref="BB793:BC793"/>
    <mergeCell ref="T796:U796"/>
    <mergeCell ref="V796:X796"/>
    <mergeCell ref="Y796:Z796"/>
    <mergeCell ref="AB796:AC796"/>
    <mergeCell ref="AD796:AE796"/>
    <mergeCell ref="AF796:AH796"/>
    <mergeCell ref="AI796:AK796"/>
    <mergeCell ref="C796:D796"/>
    <mergeCell ref="E796:F796"/>
    <mergeCell ref="G796:H796"/>
    <mergeCell ref="I796:M796"/>
    <mergeCell ref="N796:O796"/>
    <mergeCell ref="P796:Q796"/>
    <mergeCell ref="R796:S796"/>
    <mergeCell ref="AL794:AM794"/>
    <mergeCell ref="AN794:AO794"/>
    <mergeCell ref="T794:U794"/>
    <mergeCell ref="V794:X794"/>
    <mergeCell ref="Y794:Z794"/>
    <mergeCell ref="AB794:AC794"/>
    <mergeCell ref="AD794:AE794"/>
    <mergeCell ref="AF794:AH794"/>
    <mergeCell ref="AI794:AK794"/>
    <mergeCell ref="AL795:AM795"/>
    <mergeCell ref="AN795:AO795"/>
    <mergeCell ref="AP795:AQ795"/>
    <mergeCell ref="AR795:AS795"/>
    <mergeCell ref="AT795:AU795"/>
    <mergeCell ref="AV795:AX795"/>
    <mergeCell ref="AY795:BA795"/>
    <mergeCell ref="BB795:BC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C797:D797"/>
    <mergeCell ref="E797:F797"/>
    <mergeCell ref="G797:H797"/>
    <mergeCell ref="I797:M797"/>
    <mergeCell ref="N797:O797"/>
    <mergeCell ref="P797:Q797"/>
    <mergeCell ref="R797:S797"/>
    <mergeCell ref="AP796:AQ796"/>
    <mergeCell ref="AP797:AQ797"/>
    <mergeCell ref="AR797:AS797"/>
    <mergeCell ref="AT797:AU797"/>
    <mergeCell ref="AV797:AX797"/>
    <mergeCell ref="AY797:BA797"/>
    <mergeCell ref="BB797:BC797"/>
    <mergeCell ref="AL796:AM796"/>
    <mergeCell ref="AN796:AO796"/>
    <mergeCell ref="AR796:AS796"/>
    <mergeCell ref="AT796:AU796"/>
    <mergeCell ref="AV796:AX796"/>
    <mergeCell ref="AY796:BA796"/>
    <mergeCell ref="BB796:BC796"/>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L797:AM797"/>
    <mergeCell ref="AN797:AO797"/>
    <mergeCell ref="T797:U797"/>
    <mergeCell ref="V797:X797"/>
    <mergeCell ref="Y797:Z797"/>
    <mergeCell ref="AB797:AC797"/>
    <mergeCell ref="AD797:AE797"/>
    <mergeCell ref="AF797:AH797"/>
    <mergeCell ref="AI797:AK797"/>
    <mergeCell ref="AL798:AM798"/>
    <mergeCell ref="AN798:AO798"/>
    <mergeCell ref="AP798:AQ798"/>
    <mergeCell ref="AR798:AS798"/>
    <mergeCell ref="AT798:AU798"/>
    <mergeCell ref="AV798:AX798"/>
    <mergeCell ref="AY798:BA798"/>
    <mergeCell ref="BB798:BC798"/>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C800:D800"/>
    <mergeCell ref="E800:F800"/>
    <mergeCell ref="G800:H800"/>
    <mergeCell ref="I800:M800"/>
    <mergeCell ref="N800:O800"/>
    <mergeCell ref="P800:Q800"/>
    <mergeCell ref="R800:S800"/>
    <mergeCell ref="AP799:AQ799"/>
    <mergeCell ref="AP800:AQ800"/>
    <mergeCell ref="AR800:AS800"/>
    <mergeCell ref="AT800:AU800"/>
    <mergeCell ref="AV800:AX800"/>
    <mergeCell ref="AY800:BA800"/>
    <mergeCell ref="BB800:BC800"/>
    <mergeCell ref="AL799:AM799"/>
    <mergeCell ref="AN799:AO799"/>
    <mergeCell ref="AR799:AS799"/>
    <mergeCell ref="AT799:AU799"/>
    <mergeCell ref="AV799:AX799"/>
    <mergeCell ref="AY799:BA799"/>
    <mergeCell ref="BB799:BC799"/>
    <mergeCell ref="T802:U802"/>
    <mergeCell ref="V802:X802"/>
    <mergeCell ref="Y802:Z802"/>
    <mergeCell ref="AB802:AC802"/>
    <mergeCell ref="AD802:AE802"/>
    <mergeCell ref="AF802:AH802"/>
    <mergeCell ref="AI802:AK802"/>
    <mergeCell ref="C802:D802"/>
    <mergeCell ref="E802:F802"/>
    <mergeCell ref="G802:H802"/>
    <mergeCell ref="I802:M802"/>
    <mergeCell ref="N802:O802"/>
    <mergeCell ref="P802:Q802"/>
    <mergeCell ref="R802:S802"/>
    <mergeCell ref="AL800:AM800"/>
    <mergeCell ref="AN800:AO800"/>
    <mergeCell ref="T800:U800"/>
    <mergeCell ref="V800:X800"/>
    <mergeCell ref="Y800:Z800"/>
    <mergeCell ref="AB800:AC800"/>
    <mergeCell ref="AD800:AE800"/>
    <mergeCell ref="AF800:AH800"/>
    <mergeCell ref="AI800:AK800"/>
    <mergeCell ref="AL801:AM801"/>
    <mergeCell ref="AN801:AO801"/>
    <mergeCell ref="AP801:AQ801"/>
    <mergeCell ref="AR801:AS801"/>
    <mergeCell ref="AT801:AU801"/>
    <mergeCell ref="AV801:AX801"/>
    <mergeCell ref="AY801:BA801"/>
    <mergeCell ref="BB801:BC801"/>
    <mergeCell ref="T801:U801"/>
    <mergeCell ref="V801:X801"/>
    <mergeCell ref="Y801:Z801"/>
    <mergeCell ref="AB801:AC801"/>
    <mergeCell ref="AD801:AE801"/>
    <mergeCell ref="AF801:AH801"/>
    <mergeCell ref="AI801:AK801"/>
    <mergeCell ref="C801:D801"/>
    <mergeCell ref="E801:F801"/>
    <mergeCell ref="G801:H801"/>
    <mergeCell ref="I801:M801"/>
    <mergeCell ref="N801:O801"/>
    <mergeCell ref="P801:Q801"/>
    <mergeCell ref="R801:S801"/>
    <mergeCell ref="C803:D803"/>
    <mergeCell ref="E803:F803"/>
    <mergeCell ref="G803:H803"/>
    <mergeCell ref="I803:M803"/>
    <mergeCell ref="N803:O803"/>
    <mergeCell ref="P803:Q803"/>
    <mergeCell ref="R803:S803"/>
    <mergeCell ref="AP802:AQ802"/>
    <mergeCell ref="AP803:AQ803"/>
    <mergeCell ref="AR803:AS803"/>
    <mergeCell ref="AT803:AU803"/>
    <mergeCell ref="AV803:AX803"/>
    <mergeCell ref="AY803:BA803"/>
    <mergeCell ref="BB803:BC803"/>
    <mergeCell ref="AL802:AM802"/>
    <mergeCell ref="AN802:AO802"/>
    <mergeCell ref="AR802:AS802"/>
    <mergeCell ref="AT802:AU802"/>
    <mergeCell ref="AV802:AX802"/>
    <mergeCell ref="AY802:BA802"/>
    <mergeCell ref="BB802:BC802"/>
    <mergeCell ref="T805:U805"/>
    <mergeCell ref="V805:X805"/>
    <mergeCell ref="Y805:Z805"/>
    <mergeCell ref="AB805:AC805"/>
    <mergeCell ref="AD805:AE805"/>
    <mergeCell ref="AF805:AH805"/>
    <mergeCell ref="AI805:AK805"/>
    <mergeCell ref="C805:D805"/>
    <mergeCell ref="E805:F805"/>
    <mergeCell ref="G805:H805"/>
    <mergeCell ref="I805:M805"/>
    <mergeCell ref="N805:O805"/>
    <mergeCell ref="P805:Q805"/>
    <mergeCell ref="R805:S805"/>
    <mergeCell ref="AL803:AM803"/>
    <mergeCell ref="AN803:AO803"/>
    <mergeCell ref="T803:U803"/>
    <mergeCell ref="V803:X803"/>
    <mergeCell ref="Y803:Z803"/>
    <mergeCell ref="AB803:AC803"/>
    <mergeCell ref="AD803:AE803"/>
    <mergeCell ref="AF803:AH803"/>
    <mergeCell ref="AI803:AK803"/>
    <mergeCell ref="AL804:AM804"/>
    <mergeCell ref="AN804:AO804"/>
    <mergeCell ref="AP804:AQ804"/>
    <mergeCell ref="AR804:AS804"/>
    <mergeCell ref="AT804:AU804"/>
    <mergeCell ref="AV804:AX804"/>
    <mergeCell ref="AY804:BA804"/>
    <mergeCell ref="BB804:BC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C806:D806"/>
    <mergeCell ref="E806:F806"/>
    <mergeCell ref="G806:H806"/>
    <mergeCell ref="I806:M806"/>
    <mergeCell ref="N806:O806"/>
    <mergeCell ref="P806:Q806"/>
    <mergeCell ref="R806:S806"/>
    <mergeCell ref="AP805:AQ805"/>
    <mergeCell ref="AP806:AQ806"/>
    <mergeCell ref="AR806:AS806"/>
    <mergeCell ref="AT806:AU806"/>
    <mergeCell ref="AV806:AX806"/>
    <mergeCell ref="AY806:BA806"/>
    <mergeCell ref="BB806:BC806"/>
    <mergeCell ref="AL805:AM805"/>
    <mergeCell ref="AN805:AO805"/>
    <mergeCell ref="AR805:AS805"/>
    <mergeCell ref="AT805:AU805"/>
    <mergeCell ref="AV805:AX805"/>
    <mergeCell ref="AY805:BA805"/>
    <mergeCell ref="BB805:BC805"/>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L806:AM806"/>
    <mergeCell ref="AN806:AO806"/>
    <mergeCell ref="T806:U806"/>
    <mergeCell ref="V806:X806"/>
    <mergeCell ref="Y806:Z806"/>
    <mergeCell ref="AB806:AC806"/>
    <mergeCell ref="AD806:AE806"/>
    <mergeCell ref="AF806:AH806"/>
    <mergeCell ref="AI806:AK806"/>
    <mergeCell ref="AL807:AM807"/>
    <mergeCell ref="AN807:AO807"/>
    <mergeCell ref="AP807:AQ807"/>
    <mergeCell ref="AR807:AS807"/>
    <mergeCell ref="AT807:AU807"/>
    <mergeCell ref="AV807:AX807"/>
    <mergeCell ref="AY807:BA807"/>
    <mergeCell ref="BB807:BC807"/>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C809:D809"/>
    <mergeCell ref="E809:F809"/>
    <mergeCell ref="G809:H809"/>
    <mergeCell ref="I809:M809"/>
    <mergeCell ref="N809:O809"/>
    <mergeCell ref="P809:Q809"/>
    <mergeCell ref="R809:S809"/>
    <mergeCell ref="AP808:AQ808"/>
    <mergeCell ref="AP809:AQ809"/>
    <mergeCell ref="AR809:AS809"/>
    <mergeCell ref="AT809:AU809"/>
    <mergeCell ref="AV809:AX809"/>
    <mergeCell ref="AY809:BA809"/>
    <mergeCell ref="BB809:BC809"/>
    <mergeCell ref="AL808:AM808"/>
    <mergeCell ref="AN808:AO808"/>
    <mergeCell ref="AR808:AS808"/>
    <mergeCell ref="AT808:AU808"/>
    <mergeCell ref="AV808:AX808"/>
    <mergeCell ref="AY808:BA808"/>
    <mergeCell ref="BB808:BC808"/>
    <mergeCell ref="T811:U811"/>
    <mergeCell ref="V811:X811"/>
    <mergeCell ref="Y811:Z811"/>
    <mergeCell ref="AB811:AC811"/>
    <mergeCell ref="AD811:AE811"/>
    <mergeCell ref="AF811:AH811"/>
    <mergeCell ref="AI811:AK811"/>
    <mergeCell ref="C811:D811"/>
    <mergeCell ref="E811:F811"/>
    <mergeCell ref="G811:H811"/>
    <mergeCell ref="I811:M811"/>
    <mergeCell ref="N811:O811"/>
    <mergeCell ref="P811:Q811"/>
    <mergeCell ref="R811:S811"/>
    <mergeCell ref="AL809:AM809"/>
    <mergeCell ref="AN809:AO809"/>
    <mergeCell ref="T809:U809"/>
    <mergeCell ref="V809:X809"/>
    <mergeCell ref="Y809:Z809"/>
    <mergeCell ref="AB809:AC809"/>
    <mergeCell ref="AD809:AE809"/>
    <mergeCell ref="AF809:AH809"/>
    <mergeCell ref="AI809:AK809"/>
    <mergeCell ref="AL810:AM810"/>
    <mergeCell ref="AN810:AO810"/>
    <mergeCell ref="AP810:AQ810"/>
    <mergeCell ref="AR810:AS810"/>
    <mergeCell ref="AT810:AU810"/>
    <mergeCell ref="AV810:AX810"/>
    <mergeCell ref="AY810:BA810"/>
    <mergeCell ref="BB810:BC810"/>
    <mergeCell ref="T810:U810"/>
    <mergeCell ref="V810:X810"/>
    <mergeCell ref="Y810:Z810"/>
    <mergeCell ref="AB810:AC810"/>
    <mergeCell ref="AD810:AE810"/>
    <mergeCell ref="AF810:AH810"/>
    <mergeCell ref="AI810:AK810"/>
    <mergeCell ref="C810:D810"/>
    <mergeCell ref="E810:F810"/>
    <mergeCell ref="G810:H810"/>
    <mergeCell ref="I810:M810"/>
    <mergeCell ref="N810:O810"/>
    <mergeCell ref="P810:Q810"/>
    <mergeCell ref="R810:S810"/>
    <mergeCell ref="C812:D812"/>
    <mergeCell ref="E812:F812"/>
    <mergeCell ref="G812:H812"/>
    <mergeCell ref="I812:M812"/>
    <mergeCell ref="N812:O812"/>
    <mergeCell ref="P812:Q812"/>
    <mergeCell ref="R812:S812"/>
    <mergeCell ref="AP811:AQ811"/>
    <mergeCell ref="AP812:AQ812"/>
    <mergeCell ref="AR812:AS812"/>
    <mergeCell ref="AT812:AU812"/>
    <mergeCell ref="AV812:AX812"/>
    <mergeCell ref="AY812:BA812"/>
    <mergeCell ref="BB812:BC812"/>
    <mergeCell ref="AL811:AM811"/>
    <mergeCell ref="AN811:AO811"/>
    <mergeCell ref="AR811:AS811"/>
    <mergeCell ref="AT811:AU811"/>
    <mergeCell ref="AV811:AX811"/>
    <mergeCell ref="AY811:BA811"/>
    <mergeCell ref="BB811:BC811"/>
    <mergeCell ref="T625:U625"/>
    <mergeCell ref="V625:X625"/>
    <mergeCell ref="Y625:Z625"/>
    <mergeCell ref="AB625:AC625"/>
    <mergeCell ref="AD625:AE625"/>
    <mergeCell ref="AF625:AH625"/>
    <mergeCell ref="AI625:AK625"/>
    <mergeCell ref="C625:D625"/>
    <mergeCell ref="E625:F625"/>
    <mergeCell ref="G625:H625"/>
    <mergeCell ref="I625:M625"/>
    <mergeCell ref="N625:O625"/>
    <mergeCell ref="P625:Q625"/>
    <mergeCell ref="R625:S625"/>
    <mergeCell ref="AL623:AM623"/>
    <mergeCell ref="AN623:AO623"/>
    <mergeCell ref="T623:U623"/>
    <mergeCell ref="V623:X623"/>
    <mergeCell ref="Y623:Z623"/>
    <mergeCell ref="AB623:AC623"/>
    <mergeCell ref="AD623:AE623"/>
    <mergeCell ref="AF623:AH623"/>
    <mergeCell ref="AI623:AK623"/>
    <mergeCell ref="AL624:AM624"/>
    <mergeCell ref="AN624:AO624"/>
    <mergeCell ref="AP624:AQ624"/>
    <mergeCell ref="AR624:AS624"/>
    <mergeCell ref="AT624:AU624"/>
    <mergeCell ref="AV624:AX624"/>
    <mergeCell ref="AY624:BA624"/>
    <mergeCell ref="BB624:BC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C626:D626"/>
    <mergeCell ref="E626:F626"/>
    <mergeCell ref="G626:H626"/>
    <mergeCell ref="I626:M626"/>
    <mergeCell ref="N626:O626"/>
    <mergeCell ref="P626:Q626"/>
    <mergeCell ref="R626:S626"/>
    <mergeCell ref="AP625:AQ625"/>
    <mergeCell ref="AP626:AQ626"/>
    <mergeCell ref="AR626:AS626"/>
    <mergeCell ref="AT626:AU626"/>
    <mergeCell ref="AV626:AX626"/>
    <mergeCell ref="AY626:BA626"/>
    <mergeCell ref="BB626:BC626"/>
    <mergeCell ref="AL625:AM625"/>
    <mergeCell ref="AN625:AO625"/>
    <mergeCell ref="AR625:AS625"/>
    <mergeCell ref="AT625:AU625"/>
    <mergeCell ref="AV625:AX625"/>
    <mergeCell ref="AY625:BA625"/>
    <mergeCell ref="BB625:BC625"/>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L626:AM626"/>
    <mergeCell ref="AN626:AO626"/>
    <mergeCell ref="T626:U626"/>
    <mergeCell ref="V626:X626"/>
    <mergeCell ref="Y626:Z626"/>
    <mergeCell ref="AB626:AC626"/>
    <mergeCell ref="AD626:AE626"/>
    <mergeCell ref="AF626:AH626"/>
    <mergeCell ref="AI626:AK626"/>
    <mergeCell ref="AL627:AM627"/>
    <mergeCell ref="AN627:AO627"/>
    <mergeCell ref="AP627:AQ627"/>
    <mergeCell ref="AR627:AS627"/>
    <mergeCell ref="AT627:AU627"/>
    <mergeCell ref="AV627:AX627"/>
    <mergeCell ref="AY627:BA627"/>
    <mergeCell ref="BB627:BC627"/>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C629:D629"/>
    <mergeCell ref="E629:F629"/>
    <mergeCell ref="G629:H629"/>
    <mergeCell ref="I629:M629"/>
    <mergeCell ref="N629:O629"/>
    <mergeCell ref="P629:Q629"/>
    <mergeCell ref="R629:S629"/>
    <mergeCell ref="AP628:AQ628"/>
    <mergeCell ref="AP629:AQ629"/>
    <mergeCell ref="AR629:AS629"/>
    <mergeCell ref="AT629:AU629"/>
    <mergeCell ref="AV629:AX629"/>
    <mergeCell ref="AY629:BA629"/>
    <mergeCell ref="BB629:BC629"/>
    <mergeCell ref="AL628:AM628"/>
    <mergeCell ref="AN628:AO628"/>
    <mergeCell ref="AR628:AS628"/>
    <mergeCell ref="AT628:AU628"/>
    <mergeCell ref="AV628:AX628"/>
    <mergeCell ref="AY628:BA628"/>
    <mergeCell ref="BB628:BC628"/>
    <mergeCell ref="T631:U631"/>
    <mergeCell ref="V631:X631"/>
    <mergeCell ref="Y631:Z631"/>
    <mergeCell ref="AB631:AC631"/>
    <mergeCell ref="AD631:AE631"/>
    <mergeCell ref="AF631:AH631"/>
    <mergeCell ref="AI631:AK631"/>
    <mergeCell ref="C631:D631"/>
    <mergeCell ref="E631:F631"/>
    <mergeCell ref="G631:H631"/>
    <mergeCell ref="I631:M631"/>
    <mergeCell ref="N631:O631"/>
    <mergeCell ref="P631:Q631"/>
    <mergeCell ref="R631:S631"/>
    <mergeCell ref="AL629:AM629"/>
    <mergeCell ref="AN629:AO629"/>
    <mergeCell ref="T629:U629"/>
    <mergeCell ref="V629:X629"/>
    <mergeCell ref="Y629:Z629"/>
    <mergeCell ref="AB629:AC629"/>
    <mergeCell ref="AD629:AE629"/>
    <mergeCell ref="AF629:AH629"/>
    <mergeCell ref="AI629:AK629"/>
    <mergeCell ref="AL630:AM630"/>
    <mergeCell ref="AN630:AO630"/>
    <mergeCell ref="AP630:AQ630"/>
    <mergeCell ref="AR630:AS630"/>
    <mergeCell ref="AT630:AU630"/>
    <mergeCell ref="AV630:AX630"/>
    <mergeCell ref="AY630:BA630"/>
    <mergeCell ref="BB630:BC630"/>
    <mergeCell ref="T630:U630"/>
    <mergeCell ref="V630:X630"/>
    <mergeCell ref="Y630:Z630"/>
    <mergeCell ref="AB630:AC630"/>
    <mergeCell ref="AD630:AE630"/>
    <mergeCell ref="AF630:AH630"/>
    <mergeCell ref="AI630:AK630"/>
    <mergeCell ref="C630:D630"/>
    <mergeCell ref="E630:F630"/>
    <mergeCell ref="G630:H630"/>
    <mergeCell ref="I630:M630"/>
    <mergeCell ref="N630:O630"/>
    <mergeCell ref="P630:Q630"/>
    <mergeCell ref="R630:S630"/>
    <mergeCell ref="C632:D632"/>
    <mergeCell ref="E632:F632"/>
    <mergeCell ref="G632:H632"/>
    <mergeCell ref="I632:M632"/>
    <mergeCell ref="N632:O632"/>
    <mergeCell ref="P632:Q632"/>
    <mergeCell ref="R632:S632"/>
    <mergeCell ref="AP631:AQ631"/>
    <mergeCell ref="AP632:AQ632"/>
    <mergeCell ref="AR632:AS632"/>
    <mergeCell ref="AT632:AU632"/>
    <mergeCell ref="AV632:AX632"/>
    <mergeCell ref="AY632:BA632"/>
    <mergeCell ref="BB632:BC632"/>
    <mergeCell ref="AL631:AM631"/>
    <mergeCell ref="AN631:AO631"/>
    <mergeCell ref="AR631:AS631"/>
    <mergeCell ref="AT631:AU631"/>
    <mergeCell ref="AV631:AX631"/>
    <mergeCell ref="AY631:BA631"/>
    <mergeCell ref="BB631:BC631"/>
    <mergeCell ref="T634:U634"/>
    <mergeCell ref="V634:X634"/>
    <mergeCell ref="Y634:Z634"/>
    <mergeCell ref="AB634:AC634"/>
    <mergeCell ref="AD634:AE634"/>
    <mergeCell ref="AF634:AH634"/>
    <mergeCell ref="AI634:AK634"/>
    <mergeCell ref="C634:D634"/>
    <mergeCell ref="E634:F634"/>
    <mergeCell ref="G634:H634"/>
    <mergeCell ref="I634:M634"/>
    <mergeCell ref="N634:O634"/>
    <mergeCell ref="P634:Q634"/>
    <mergeCell ref="R634:S634"/>
    <mergeCell ref="AL632:AM632"/>
    <mergeCell ref="AN632:AO632"/>
    <mergeCell ref="T632:U632"/>
    <mergeCell ref="V632:X632"/>
    <mergeCell ref="Y632:Z632"/>
    <mergeCell ref="AB632:AC632"/>
    <mergeCell ref="AD632:AE632"/>
    <mergeCell ref="AF632:AH632"/>
    <mergeCell ref="AI632:AK632"/>
    <mergeCell ref="AL633:AM633"/>
    <mergeCell ref="AN633:AO633"/>
    <mergeCell ref="AP633:AQ633"/>
    <mergeCell ref="AR633:AS633"/>
    <mergeCell ref="AT633:AU633"/>
    <mergeCell ref="AV633:AX633"/>
    <mergeCell ref="AY633:BA633"/>
    <mergeCell ref="BB633:BC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C635:D635"/>
    <mergeCell ref="E635:F635"/>
    <mergeCell ref="G635:H635"/>
    <mergeCell ref="I635:M635"/>
    <mergeCell ref="N635:O635"/>
    <mergeCell ref="P635:Q635"/>
    <mergeCell ref="R635:S635"/>
    <mergeCell ref="AP634:AQ634"/>
    <mergeCell ref="AP635:AQ635"/>
    <mergeCell ref="AR635:AS635"/>
    <mergeCell ref="AT635:AU635"/>
    <mergeCell ref="AV635:AX635"/>
    <mergeCell ref="AY635:BA635"/>
    <mergeCell ref="BB635:BC635"/>
    <mergeCell ref="AL634:AM634"/>
    <mergeCell ref="AN634:AO634"/>
    <mergeCell ref="AR634:AS634"/>
    <mergeCell ref="AT634:AU634"/>
    <mergeCell ref="AV634:AX634"/>
    <mergeCell ref="AY634:BA634"/>
    <mergeCell ref="BB634:BC634"/>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L635:AM635"/>
    <mergeCell ref="AN635:AO635"/>
    <mergeCell ref="T635:U635"/>
    <mergeCell ref="V635:X635"/>
    <mergeCell ref="Y635:Z635"/>
    <mergeCell ref="AB635:AC635"/>
    <mergeCell ref="AD635:AE635"/>
    <mergeCell ref="AF635:AH635"/>
    <mergeCell ref="AI635:AK635"/>
    <mergeCell ref="AL636:AM636"/>
    <mergeCell ref="AN636:AO636"/>
    <mergeCell ref="AP636:AQ636"/>
    <mergeCell ref="AR636:AS636"/>
    <mergeCell ref="AT636:AU636"/>
    <mergeCell ref="AV636:AX636"/>
    <mergeCell ref="AY636:BA636"/>
    <mergeCell ref="BB636:BC636"/>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C638:D638"/>
    <mergeCell ref="E638:F638"/>
    <mergeCell ref="G638:H638"/>
    <mergeCell ref="I638:M638"/>
    <mergeCell ref="N638:O638"/>
    <mergeCell ref="P638:Q638"/>
    <mergeCell ref="R638:S638"/>
    <mergeCell ref="AP637:AQ637"/>
    <mergeCell ref="AP638:AQ638"/>
    <mergeCell ref="AR638:AS638"/>
    <mergeCell ref="AT638:AU638"/>
    <mergeCell ref="AV638:AX638"/>
    <mergeCell ref="AY638:BA638"/>
    <mergeCell ref="BB638:BC638"/>
    <mergeCell ref="AL637:AM637"/>
    <mergeCell ref="AN637:AO637"/>
    <mergeCell ref="AR637:AS637"/>
    <mergeCell ref="AT637:AU637"/>
    <mergeCell ref="AV637:AX637"/>
    <mergeCell ref="AY637:BA637"/>
    <mergeCell ref="BB637:BC637"/>
    <mergeCell ref="T640:U640"/>
    <mergeCell ref="V640:X640"/>
    <mergeCell ref="Y640:Z640"/>
    <mergeCell ref="AB640:AC640"/>
    <mergeCell ref="AD640:AE640"/>
    <mergeCell ref="AF640:AH640"/>
    <mergeCell ref="AI640:AK640"/>
    <mergeCell ref="C640:D640"/>
    <mergeCell ref="E640:F640"/>
    <mergeCell ref="G640:H640"/>
    <mergeCell ref="I640:M640"/>
    <mergeCell ref="N640:O640"/>
    <mergeCell ref="P640:Q640"/>
    <mergeCell ref="R640:S640"/>
    <mergeCell ref="AL638:AM638"/>
    <mergeCell ref="AN638:AO638"/>
    <mergeCell ref="T638:U638"/>
    <mergeCell ref="V638:X638"/>
    <mergeCell ref="Y638:Z638"/>
    <mergeCell ref="AB638:AC638"/>
    <mergeCell ref="AD638:AE638"/>
    <mergeCell ref="AF638:AH638"/>
    <mergeCell ref="AI638:AK638"/>
    <mergeCell ref="AL639:AM639"/>
    <mergeCell ref="AN639:AO639"/>
    <mergeCell ref="AP639:AQ639"/>
    <mergeCell ref="AR639:AS639"/>
    <mergeCell ref="AT639:AU639"/>
    <mergeCell ref="AV639:AX639"/>
    <mergeCell ref="AY639:BA639"/>
    <mergeCell ref="BB639:BC639"/>
    <mergeCell ref="T639:U639"/>
    <mergeCell ref="V639:X639"/>
    <mergeCell ref="Y639:Z639"/>
    <mergeCell ref="AB639:AC639"/>
    <mergeCell ref="AD639:AE639"/>
    <mergeCell ref="AF639:AH639"/>
    <mergeCell ref="AI639:AK639"/>
    <mergeCell ref="C639:D639"/>
    <mergeCell ref="E639:F639"/>
    <mergeCell ref="G639:H639"/>
    <mergeCell ref="I639:M639"/>
    <mergeCell ref="N639:O639"/>
    <mergeCell ref="P639:Q639"/>
    <mergeCell ref="R639:S639"/>
    <mergeCell ref="C641:D641"/>
    <mergeCell ref="E641:F641"/>
    <mergeCell ref="G641:H641"/>
    <mergeCell ref="I641:M641"/>
    <mergeCell ref="N641:O641"/>
    <mergeCell ref="P641:Q641"/>
    <mergeCell ref="R641:S641"/>
    <mergeCell ref="AP640:AQ640"/>
    <mergeCell ref="AP641:AQ641"/>
    <mergeCell ref="AR641:AS641"/>
    <mergeCell ref="AT641:AU641"/>
    <mergeCell ref="AV641:AX641"/>
    <mergeCell ref="AY641:BA641"/>
    <mergeCell ref="BB641:BC641"/>
    <mergeCell ref="AL640:AM640"/>
    <mergeCell ref="AN640:AO640"/>
    <mergeCell ref="AR640:AS640"/>
    <mergeCell ref="AT640:AU640"/>
    <mergeCell ref="AV640:AX640"/>
    <mergeCell ref="AY640:BA640"/>
    <mergeCell ref="BB640:BC640"/>
    <mergeCell ref="T643:U643"/>
    <mergeCell ref="V643:X643"/>
    <mergeCell ref="Y643:Z643"/>
    <mergeCell ref="AB643:AC643"/>
    <mergeCell ref="AD643:AE643"/>
    <mergeCell ref="AF643:AH643"/>
    <mergeCell ref="AI643:AK643"/>
    <mergeCell ref="C643:D643"/>
    <mergeCell ref="E643:F643"/>
    <mergeCell ref="G643:H643"/>
    <mergeCell ref="I643:M643"/>
    <mergeCell ref="N643:O643"/>
    <mergeCell ref="P643:Q643"/>
    <mergeCell ref="R643:S643"/>
    <mergeCell ref="AL641:AM641"/>
    <mergeCell ref="AN641:AO641"/>
    <mergeCell ref="T641:U641"/>
    <mergeCell ref="V641:X641"/>
    <mergeCell ref="Y641:Z641"/>
    <mergeCell ref="AB641:AC641"/>
    <mergeCell ref="AD641:AE641"/>
    <mergeCell ref="AF641:AH641"/>
    <mergeCell ref="AI641:AK641"/>
    <mergeCell ref="AL642:AM642"/>
    <mergeCell ref="AN642:AO642"/>
    <mergeCell ref="AP642:AQ642"/>
    <mergeCell ref="AR642:AS642"/>
    <mergeCell ref="AT642:AU642"/>
    <mergeCell ref="AV642:AX642"/>
    <mergeCell ref="AY642:BA642"/>
    <mergeCell ref="BB642:BC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C644:D644"/>
    <mergeCell ref="E644:F644"/>
    <mergeCell ref="G644:H644"/>
    <mergeCell ref="I644:M644"/>
    <mergeCell ref="N644:O644"/>
    <mergeCell ref="P644:Q644"/>
    <mergeCell ref="R644:S644"/>
    <mergeCell ref="AP643:AQ643"/>
    <mergeCell ref="AP644:AQ644"/>
    <mergeCell ref="AR644:AS644"/>
    <mergeCell ref="AT644:AU644"/>
    <mergeCell ref="AV644:AX644"/>
    <mergeCell ref="AY644:BA644"/>
    <mergeCell ref="BB644:BC644"/>
    <mergeCell ref="AL643:AM643"/>
    <mergeCell ref="AN643:AO643"/>
    <mergeCell ref="AR643:AS643"/>
    <mergeCell ref="AT643:AU643"/>
    <mergeCell ref="AV643:AX643"/>
    <mergeCell ref="AY643:BA643"/>
    <mergeCell ref="BB643:BC643"/>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L644:AM644"/>
    <mergeCell ref="AN644:AO644"/>
    <mergeCell ref="T644:U644"/>
    <mergeCell ref="V644:X644"/>
    <mergeCell ref="Y644:Z644"/>
    <mergeCell ref="AB644:AC644"/>
    <mergeCell ref="AD644:AE644"/>
    <mergeCell ref="AF644:AH644"/>
    <mergeCell ref="AI644:AK644"/>
    <mergeCell ref="AL645:AM645"/>
    <mergeCell ref="AN645:AO645"/>
    <mergeCell ref="AP645:AQ645"/>
    <mergeCell ref="AR645:AS645"/>
    <mergeCell ref="AT645:AU645"/>
    <mergeCell ref="AV645:AX645"/>
    <mergeCell ref="AY645:BA645"/>
    <mergeCell ref="BB645:BC645"/>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C647:D647"/>
    <mergeCell ref="E647:F647"/>
    <mergeCell ref="G647:H647"/>
    <mergeCell ref="I647:M647"/>
    <mergeCell ref="N647:O647"/>
    <mergeCell ref="P647:Q647"/>
    <mergeCell ref="R647:S647"/>
    <mergeCell ref="AP646:AQ646"/>
    <mergeCell ref="AP647:AQ647"/>
    <mergeCell ref="AR647:AS647"/>
    <mergeCell ref="AT647:AU647"/>
    <mergeCell ref="AV647:AX647"/>
    <mergeCell ref="AY647:BA647"/>
    <mergeCell ref="BB647:BC647"/>
    <mergeCell ref="AL646:AM646"/>
    <mergeCell ref="AN646:AO646"/>
    <mergeCell ref="AR646:AS646"/>
    <mergeCell ref="AT646:AU646"/>
    <mergeCell ref="AV646:AX646"/>
    <mergeCell ref="AY646:BA646"/>
    <mergeCell ref="BB646:BC646"/>
    <mergeCell ref="T649:U649"/>
    <mergeCell ref="V649:X649"/>
    <mergeCell ref="Y649:Z649"/>
    <mergeCell ref="AB649:AC649"/>
    <mergeCell ref="AD649:AE649"/>
    <mergeCell ref="AF649:AH649"/>
    <mergeCell ref="AI649:AK649"/>
    <mergeCell ref="C649:D649"/>
    <mergeCell ref="E649:F649"/>
    <mergeCell ref="G649:H649"/>
    <mergeCell ref="I649:M649"/>
    <mergeCell ref="N649:O649"/>
    <mergeCell ref="P649:Q649"/>
    <mergeCell ref="R649:S649"/>
    <mergeCell ref="AL647:AM647"/>
    <mergeCell ref="AN647:AO647"/>
    <mergeCell ref="T647:U647"/>
    <mergeCell ref="V647:X647"/>
    <mergeCell ref="Y647:Z647"/>
    <mergeCell ref="AB647:AC647"/>
    <mergeCell ref="AD647:AE647"/>
    <mergeCell ref="AF647:AH647"/>
    <mergeCell ref="AI647:AK647"/>
    <mergeCell ref="AL648:AM648"/>
    <mergeCell ref="AN648:AO648"/>
    <mergeCell ref="AP648:AQ648"/>
    <mergeCell ref="AR648:AS648"/>
    <mergeCell ref="AT648:AU648"/>
    <mergeCell ref="AV648:AX648"/>
    <mergeCell ref="AY648:BA648"/>
    <mergeCell ref="BB648:BC648"/>
    <mergeCell ref="T648:U648"/>
    <mergeCell ref="V648:X648"/>
    <mergeCell ref="Y648:Z648"/>
    <mergeCell ref="AB648:AC648"/>
    <mergeCell ref="AD648:AE648"/>
    <mergeCell ref="AF648:AH648"/>
    <mergeCell ref="AI648:AK648"/>
    <mergeCell ref="C648:D648"/>
    <mergeCell ref="E648:F648"/>
    <mergeCell ref="G648:H648"/>
    <mergeCell ref="I648:M648"/>
    <mergeCell ref="N648:O648"/>
    <mergeCell ref="P648:Q648"/>
    <mergeCell ref="R648:S648"/>
    <mergeCell ref="C650:D650"/>
    <mergeCell ref="E650:F650"/>
    <mergeCell ref="G650:H650"/>
    <mergeCell ref="I650:M650"/>
    <mergeCell ref="N650:O650"/>
    <mergeCell ref="P650:Q650"/>
    <mergeCell ref="R650:S650"/>
    <mergeCell ref="AP649:AQ649"/>
    <mergeCell ref="AP650:AQ650"/>
    <mergeCell ref="AR650:AS650"/>
    <mergeCell ref="AT650:AU650"/>
    <mergeCell ref="AV650:AX650"/>
    <mergeCell ref="AY650:BA650"/>
    <mergeCell ref="BB650:BC650"/>
    <mergeCell ref="AL649:AM649"/>
    <mergeCell ref="AN649:AO649"/>
    <mergeCell ref="AR649:AS649"/>
    <mergeCell ref="AT649:AU649"/>
    <mergeCell ref="AV649:AX649"/>
    <mergeCell ref="AY649:BA649"/>
    <mergeCell ref="BB649:BC649"/>
    <mergeCell ref="T652:U652"/>
    <mergeCell ref="V652:X652"/>
    <mergeCell ref="Y652:Z652"/>
    <mergeCell ref="AB652:AC652"/>
    <mergeCell ref="AD652:AE652"/>
    <mergeCell ref="AF652:AH652"/>
    <mergeCell ref="AI652:AK652"/>
    <mergeCell ref="C652:D652"/>
    <mergeCell ref="E652:F652"/>
    <mergeCell ref="G652:H652"/>
    <mergeCell ref="I652:M652"/>
    <mergeCell ref="N652:O652"/>
    <mergeCell ref="P652:Q652"/>
    <mergeCell ref="R652:S652"/>
    <mergeCell ref="AL650:AM650"/>
    <mergeCell ref="AN650:AO650"/>
    <mergeCell ref="T650:U650"/>
    <mergeCell ref="V650:X650"/>
    <mergeCell ref="Y650:Z650"/>
    <mergeCell ref="AB650:AC650"/>
    <mergeCell ref="AD650:AE650"/>
    <mergeCell ref="AF650:AH650"/>
    <mergeCell ref="AI650:AK650"/>
    <mergeCell ref="AL651:AM651"/>
    <mergeCell ref="AN651:AO651"/>
    <mergeCell ref="AP651:AQ651"/>
    <mergeCell ref="AR651:AS651"/>
    <mergeCell ref="AT651:AU651"/>
    <mergeCell ref="AV651:AX651"/>
    <mergeCell ref="AY651:BA651"/>
    <mergeCell ref="BB651:BC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C653:D653"/>
    <mergeCell ref="E653:F653"/>
    <mergeCell ref="G653:H653"/>
    <mergeCell ref="I653:M653"/>
    <mergeCell ref="N653:O653"/>
    <mergeCell ref="P653:Q653"/>
    <mergeCell ref="R653:S653"/>
    <mergeCell ref="AP652:AQ652"/>
    <mergeCell ref="AP653:AQ653"/>
    <mergeCell ref="AR653:AS653"/>
    <mergeCell ref="AT653:AU653"/>
    <mergeCell ref="AV653:AX653"/>
    <mergeCell ref="AY653:BA653"/>
    <mergeCell ref="BB653:BC653"/>
    <mergeCell ref="AL652:AM652"/>
    <mergeCell ref="AN652:AO652"/>
    <mergeCell ref="AR652:AS652"/>
    <mergeCell ref="AT652:AU652"/>
    <mergeCell ref="AV652:AX652"/>
    <mergeCell ref="AY652:BA652"/>
    <mergeCell ref="BB652:BC652"/>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L653:AM653"/>
    <mergeCell ref="AN653:AO653"/>
    <mergeCell ref="T653:U653"/>
    <mergeCell ref="V653:X653"/>
    <mergeCell ref="Y653:Z653"/>
    <mergeCell ref="AB653:AC653"/>
    <mergeCell ref="AD653:AE653"/>
    <mergeCell ref="AF653:AH653"/>
    <mergeCell ref="AI653:AK653"/>
    <mergeCell ref="AL654:AM654"/>
    <mergeCell ref="AN654:AO654"/>
    <mergeCell ref="AP654:AQ654"/>
    <mergeCell ref="AR654:AS654"/>
    <mergeCell ref="AT654:AU654"/>
    <mergeCell ref="AV654:AX654"/>
    <mergeCell ref="AY654:BA654"/>
    <mergeCell ref="BB654:BC654"/>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C656:D656"/>
    <mergeCell ref="E656:F656"/>
    <mergeCell ref="G656:H656"/>
    <mergeCell ref="I656:M656"/>
    <mergeCell ref="N656:O656"/>
    <mergeCell ref="P656:Q656"/>
    <mergeCell ref="R656:S656"/>
    <mergeCell ref="AP655:AQ655"/>
    <mergeCell ref="AP656:AQ656"/>
    <mergeCell ref="AR656:AS656"/>
    <mergeCell ref="AT656:AU656"/>
    <mergeCell ref="AV656:AX656"/>
    <mergeCell ref="AY656:BA656"/>
    <mergeCell ref="BB656:BC656"/>
    <mergeCell ref="AL655:AM655"/>
    <mergeCell ref="AN655:AO655"/>
    <mergeCell ref="AR655:AS655"/>
    <mergeCell ref="AT655:AU655"/>
    <mergeCell ref="AV655:AX655"/>
    <mergeCell ref="AY655:BA655"/>
    <mergeCell ref="BB655:BC655"/>
    <mergeCell ref="T658:U658"/>
    <mergeCell ref="V658:X658"/>
    <mergeCell ref="Y658:Z658"/>
    <mergeCell ref="AB658:AC658"/>
    <mergeCell ref="AD658:AE658"/>
    <mergeCell ref="AF658:AH658"/>
    <mergeCell ref="AI658:AK658"/>
    <mergeCell ref="C658:D658"/>
    <mergeCell ref="E658:F658"/>
    <mergeCell ref="G658:H658"/>
    <mergeCell ref="I658:M658"/>
    <mergeCell ref="N658:O658"/>
    <mergeCell ref="P658:Q658"/>
    <mergeCell ref="R658:S658"/>
    <mergeCell ref="AL656:AM656"/>
    <mergeCell ref="AN656:AO656"/>
    <mergeCell ref="T656:U656"/>
    <mergeCell ref="V656:X656"/>
    <mergeCell ref="Y656:Z656"/>
    <mergeCell ref="AB656:AC656"/>
    <mergeCell ref="AD656:AE656"/>
    <mergeCell ref="AF656:AH656"/>
    <mergeCell ref="AI656:AK656"/>
    <mergeCell ref="AL657:AM657"/>
    <mergeCell ref="AN657:AO657"/>
    <mergeCell ref="AP657:AQ657"/>
    <mergeCell ref="AR657:AS657"/>
    <mergeCell ref="AT657:AU657"/>
    <mergeCell ref="AV657:AX657"/>
    <mergeCell ref="AY657:BA657"/>
    <mergeCell ref="BB657:BC657"/>
    <mergeCell ref="T657:U657"/>
    <mergeCell ref="V657:X657"/>
    <mergeCell ref="Y657:Z657"/>
    <mergeCell ref="AB657:AC657"/>
    <mergeCell ref="AD657:AE657"/>
    <mergeCell ref="AF657:AH657"/>
    <mergeCell ref="AI657:AK657"/>
    <mergeCell ref="C657:D657"/>
    <mergeCell ref="E657:F657"/>
    <mergeCell ref="G657:H657"/>
    <mergeCell ref="I657:M657"/>
    <mergeCell ref="N657:O657"/>
    <mergeCell ref="P657:Q657"/>
    <mergeCell ref="R657:S657"/>
    <mergeCell ref="C659:D659"/>
    <mergeCell ref="E659:F659"/>
    <mergeCell ref="G659:H659"/>
    <mergeCell ref="I659:M659"/>
    <mergeCell ref="N659:O659"/>
    <mergeCell ref="P659:Q659"/>
    <mergeCell ref="R659:S659"/>
    <mergeCell ref="AP658:AQ658"/>
    <mergeCell ref="AP659:AQ659"/>
    <mergeCell ref="AR659:AS659"/>
    <mergeCell ref="AT659:AU659"/>
    <mergeCell ref="AV659:AX659"/>
    <mergeCell ref="AY659:BA659"/>
    <mergeCell ref="BB659:BC659"/>
    <mergeCell ref="AL658:AM658"/>
    <mergeCell ref="AN658:AO658"/>
    <mergeCell ref="AR658:AS658"/>
    <mergeCell ref="AT658:AU658"/>
    <mergeCell ref="AV658:AX658"/>
    <mergeCell ref="AY658:BA658"/>
    <mergeCell ref="BB658:BC658"/>
    <mergeCell ref="T661:U661"/>
    <mergeCell ref="V661:X661"/>
    <mergeCell ref="Y661:Z661"/>
    <mergeCell ref="AB661:AC661"/>
    <mergeCell ref="AD661:AE661"/>
    <mergeCell ref="AF661:AH661"/>
    <mergeCell ref="AI661:AK661"/>
    <mergeCell ref="C661:D661"/>
    <mergeCell ref="E661:F661"/>
    <mergeCell ref="G661:H661"/>
    <mergeCell ref="I661:M661"/>
    <mergeCell ref="N661:O661"/>
    <mergeCell ref="P661:Q661"/>
    <mergeCell ref="R661:S661"/>
    <mergeCell ref="AL659:AM659"/>
    <mergeCell ref="AN659:AO659"/>
    <mergeCell ref="T659:U659"/>
    <mergeCell ref="V659:X659"/>
    <mergeCell ref="Y659:Z659"/>
    <mergeCell ref="AB659:AC659"/>
    <mergeCell ref="AD659:AE659"/>
    <mergeCell ref="AF659:AH659"/>
    <mergeCell ref="AI659:AK659"/>
    <mergeCell ref="AL660:AM660"/>
    <mergeCell ref="AN660:AO660"/>
    <mergeCell ref="AP660:AQ660"/>
    <mergeCell ref="AR660:AS660"/>
    <mergeCell ref="AT660:AU660"/>
    <mergeCell ref="AV660:AX660"/>
    <mergeCell ref="AY660:BA660"/>
    <mergeCell ref="BB660:BC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C662:D662"/>
    <mergeCell ref="E662:F662"/>
    <mergeCell ref="G662:H662"/>
    <mergeCell ref="I662:M662"/>
    <mergeCell ref="N662:O662"/>
    <mergeCell ref="P662:Q662"/>
    <mergeCell ref="R662:S662"/>
    <mergeCell ref="AP661:AQ661"/>
    <mergeCell ref="AP662:AQ662"/>
    <mergeCell ref="AR662:AS662"/>
    <mergeCell ref="AT662:AU662"/>
    <mergeCell ref="AV662:AX662"/>
    <mergeCell ref="AY662:BA662"/>
    <mergeCell ref="BB662:BC662"/>
    <mergeCell ref="AL661:AM661"/>
    <mergeCell ref="AN661:AO661"/>
    <mergeCell ref="AR661:AS661"/>
    <mergeCell ref="AT661:AU661"/>
    <mergeCell ref="AV661:AX661"/>
    <mergeCell ref="AY661:BA661"/>
    <mergeCell ref="BB661:BC661"/>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L662:AM662"/>
    <mergeCell ref="AN662:AO662"/>
    <mergeCell ref="T662:U662"/>
    <mergeCell ref="V662:X662"/>
    <mergeCell ref="Y662:Z662"/>
    <mergeCell ref="AB662:AC662"/>
    <mergeCell ref="AD662:AE662"/>
    <mergeCell ref="AF662:AH662"/>
    <mergeCell ref="AI662:AK662"/>
    <mergeCell ref="AL663:AM663"/>
    <mergeCell ref="AN663:AO663"/>
    <mergeCell ref="AP663:AQ663"/>
    <mergeCell ref="AR663:AS663"/>
    <mergeCell ref="AT663:AU663"/>
    <mergeCell ref="AV663:AX663"/>
    <mergeCell ref="AY663:BA663"/>
    <mergeCell ref="BB663:BC663"/>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C665:D665"/>
    <mergeCell ref="E665:F665"/>
    <mergeCell ref="G665:H665"/>
    <mergeCell ref="I665:M665"/>
    <mergeCell ref="N665:O665"/>
    <mergeCell ref="P665:Q665"/>
    <mergeCell ref="R665:S665"/>
    <mergeCell ref="AP664:AQ664"/>
    <mergeCell ref="AP665:AQ665"/>
    <mergeCell ref="AR665:AS665"/>
    <mergeCell ref="AT665:AU665"/>
    <mergeCell ref="AV665:AX665"/>
    <mergeCell ref="AY665:BA665"/>
    <mergeCell ref="BB665:BC665"/>
    <mergeCell ref="AL664:AM664"/>
    <mergeCell ref="AN664:AO664"/>
    <mergeCell ref="AR664:AS664"/>
    <mergeCell ref="AT664:AU664"/>
    <mergeCell ref="AV664:AX664"/>
    <mergeCell ref="AY664:BA664"/>
    <mergeCell ref="BB664:BC664"/>
    <mergeCell ref="T667:U667"/>
    <mergeCell ref="V667:X667"/>
    <mergeCell ref="Y667:Z667"/>
    <mergeCell ref="AB667:AC667"/>
    <mergeCell ref="AD667:AE667"/>
    <mergeCell ref="AF667:AH667"/>
    <mergeCell ref="AI667:AK667"/>
    <mergeCell ref="C667:D667"/>
    <mergeCell ref="E667:F667"/>
    <mergeCell ref="G667:H667"/>
    <mergeCell ref="I667:M667"/>
    <mergeCell ref="N667:O667"/>
    <mergeCell ref="P667:Q667"/>
    <mergeCell ref="R667:S667"/>
    <mergeCell ref="AL665:AM665"/>
    <mergeCell ref="AN665:AO665"/>
    <mergeCell ref="T665:U665"/>
    <mergeCell ref="V665:X665"/>
    <mergeCell ref="Y665:Z665"/>
    <mergeCell ref="AB665:AC665"/>
    <mergeCell ref="AD665:AE665"/>
    <mergeCell ref="AF665:AH665"/>
    <mergeCell ref="AI665:AK665"/>
    <mergeCell ref="AL666:AM666"/>
    <mergeCell ref="AN666:AO666"/>
    <mergeCell ref="AP666:AQ666"/>
    <mergeCell ref="AR666:AS666"/>
    <mergeCell ref="AT666:AU666"/>
    <mergeCell ref="AV666:AX666"/>
    <mergeCell ref="AY666:BA666"/>
    <mergeCell ref="BB666:BC666"/>
    <mergeCell ref="T666:U666"/>
    <mergeCell ref="V666:X666"/>
    <mergeCell ref="Y666:Z666"/>
    <mergeCell ref="AB666:AC666"/>
    <mergeCell ref="AD666:AE666"/>
    <mergeCell ref="AF666:AH666"/>
    <mergeCell ref="AI666:AK666"/>
    <mergeCell ref="C666:D666"/>
    <mergeCell ref="E666:F666"/>
    <mergeCell ref="G666:H666"/>
    <mergeCell ref="I666:M666"/>
    <mergeCell ref="N666:O666"/>
    <mergeCell ref="P666:Q666"/>
    <mergeCell ref="R666:S666"/>
    <mergeCell ref="C668:D668"/>
    <mergeCell ref="E668:F668"/>
    <mergeCell ref="G668:H668"/>
    <mergeCell ref="I668:M668"/>
    <mergeCell ref="N668:O668"/>
    <mergeCell ref="P668:Q668"/>
    <mergeCell ref="R668:S668"/>
    <mergeCell ref="AP667:AQ667"/>
    <mergeCell ref="AP668:AQ668"/>
    <mergeCell ref="AR668:AS668"/>
    <mergeCell ref="AT668:AU668"/>
    <mergeCell ref="AV668:AX668"/>
    <mergeCell ref="AY668:BA668"/>
    <mergeCell ref="BB668:BC668"/>
    <mergeCell ref="AL667:AM667"/>
    <mergeCell ref="AN667:AO667"/>
    <mergeCell ref="AR667:AS667"/>
    <mergeCell ref="AT667:AU667"/>
    <mergeCell ref="AV667:AX667"/>
    <mergeCell ref="AY667:BA667"/>
    <mergeCell ref="BB667:BC667"/>
    <mergeCell ref="T670:U670"/>
    <mergeCell ref="V670:X670"/>
    <mergeCell ref="Y670:Z670"/>
    <mergeCell ref="AB670:AC670"/>
    <mergeCell ref="AD670:AE670"/>
    <mergeCell ref="AF670:AH670"/>
    <mergeCell ref="AI670:AK670"/>
    <mergeCell ref="C670:D670"/>
    <mergeCell ref="E670:F670"/>
    <mergeCell ref="G670:H670"/>
    <mergeCell ref="I670:M670"/>
    <mergeCell ref="N670:O670"/>
    <mergeCell ref="P670:Q670"/>
    <mergeCell ref="R670:S670"/>
    <mergeCell ref="AL668:AM668"/>
    <mergeCell ref="AN668:AO668"/>
    <mergeCell ref="T668:U668"/>
    <mergeCell ref="V668:X668"/>
    <mergeCell ref="Y668:Z668"/>
    <mergeCell ref="AB668:AC668"/>
    <mergeCell ref="AD668:AE668"/>
    <mergeCell ref="AF668:AH668"/>
    <mergeCell ref="AI668:AK668"/>
    <mergeCell ref="AL669:AM669"/>
    <mergeCell ref="AN669:AO669"/>
    <mergeCell ref="AP669:AQ669"/>
    <mergeCell ref="AR669:AS669"/>
    <mergeCell ref="AT669:AU669"/>
    <mergeCell ref="AV669:AX669"/>
    <mergeCell ref="AY669:BA669"/>
    <mergeCell ref="BB669:BC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C671:D671"/>
    <mergeCell ref="E671:F671"/>
    <mergeCell ref="G671:H671"/>
    <mergeCell ref="I671:M671"/>
    <mergeCell ref="N671:O671"/>
    <mergeCell ref="P671:Q671"/>
    <mergeCell ref="R671:S671"/>
    <mergeCell ref="AP670:AQ670"/>
    <mergeCell ref="AP671:AQ671"/>
    <mergeCell ref="AR671:AS671"/>
    <mergeCell ref="AT671:AU671"/>
    <mergeCell ref="AV671:AX671"/>
    <mergeCell ref="AY671:BA671"/>
    <mergeCell ref="BB671:BC671"/>
    <mergeCell ref="AL670:AM670"/>
    <mergeCell ref="AN670:AO670"/>
    <mergeCell ref="AR670:AS670"/>
    <mergeCell ref="AT670:AU670"/>
    <mergeCell ref="AV670:AX670"/>
    <mergeCell ref="AY670:BA670"/>
    <mergeCell ref="BB670:BC670"/>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L671:AM671"/>
    <mergeCell ref="AN671:AO671"/>
    <mergeCell ref="T671:U671"/>
    <mergeCell ref="V671:X671"/>
    <mergeCell ref="Y671:Z671"/>
    <mergeCell ref="AB671:AC671"/>
    <mergeCell ref="AD671:AE671"/>
    <mergeCell ref="AF671:AH671"/>
    <mergeCell ref="AI671:AK671"/>
    <mergeCell ref="AL672:AM672"/>
    <mergeCell ref="AN672:AO672"/>
    <mergeCell ref="AP672:AQ672"/>
    <mergeCell ref="AR672:AS672"/>
    <mergeCell ref="AT672:AU672"/>
    <mergeCell ref="AV672:AX672"/>
    <mergeCell ref="AY672:BA672"/>
    <mergeCell ref="BB672:BC672"/>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C674:D674"/>
    <mergeCell ref="E674:F674"/>
    <mergeCell ref="G674:H674"/>
    <mergeCell ref="I674:M674"/>
    <mergeCell ref="N674:O674"/>
    <mergeCell ref="P674:Q674"/>
    <mergeCell ref="R674:S674"/>
    <mergeCell ref="AP673:AQ673"/>
    <mergeCell ref="AP674:AQ674"/>
    <mergeCell ref="AR674:AS674"/>
    <mergeCell ref="AT674:AU674"/>
    <mergeCell ref="AV674:AX674"/>
    <mergeCell ref="AY674:BA674"/>
    <mergeCell ref="BB674:BC674"/>
    <mergeCell ref="AL673:AM673"/>
    <mergeCell ref="AN673:AO673"/>
    <mergeCell ref="AR673:AS673"/>
    <mergeCell ref="AT673:AU673"/>
    <mergeCell ref="AV673:AX673"/>
    <mergeCell ref="AY673:BA673"/>
    <mergeCell ref="BB673:BC673"/>
    <mergeCell ref="T676:U676"/>
    <mergeCell ref="V676:X676"/>
    <mergeCell ref="Y676:Z676"/>
    <mergeCell ref="AB676:AC676"/>
    <mergeCell ref="AD676:AE676"/>
    <mergeCell ref="AF676:AH676"/>
    <mergeCell ref="AI676:AK676"/>
    <mergeCell ref="C676:D676"/>
    <mergeCell ref="E676:F676"/>
    <mergeCell ref="G676:H676"/>
    <mergeCell ref="I676:M676"/>
    <mergeCell ref="N676:O676"/>
    <mergeCell ref="P676:Q676"/>
    <mergeCell ref="R676:S676"/>
    <mergeCell ref="AL674:AM674"/>
    <mergeCell ref="AN674:AO674"/>
    <mergeCell ref="T674:U674"/>
    <mergeCell ref="V674:X674"/>
    <mergeCell ref="Y674:Z674"/>
    <mergeCell ref="AB674:AC674"/>
    <mergeCell ref="AD674:AE674"/>
    <mergeCell ref="AF674:AH674"/>
    <mergeCell ref="AI674:AK674"/>
    <mergeCell ref="AL675:AM675"/>
    <mergeCell ref="AN675:AO675"/>
    <mergeCell ref="AP675:AQ675"/>
    <mergeCell ref="AR675:AS675"/>
    <mergeCell ref="AT675:AU675"/>
    <mergeCell ref="AV675:AX675"/>
    <mergeCell ref="AY675:BA675"/>
    <mergeCell ref="BB675:BC675"/>
    <mergeCell ref="T675:U675"/>
    <mergeCell ref="V675:X675"/>
    <mergeCell ref="Y675:Z675"/>
    <mergeCell ref="AB675:AC675"/>
    <mergeCell ref="AD675:AE675"/>
    <mergeCell ref="AF675:AH675"/>
    <mergeCell ref="AI675:AK675"/>
    <mergeCell ref="C675:D675"/>
    <mergeCell ref="E675:F675"/>
    <mergeCell ref="G675:H675"/>
    <mergeCell ref="I675:M675"/>
    <mergeCell ref="N675:O675"/>
    <mergeCell ref="P675:Q675"/>
    <mergeCell ref="R675:S675"/>
    <mergeCell ref="C677:D677"/>
    <mergeCell ref="E677:F677"/>
    <mergeCell ref="G677:H677"/>
    <mergeCell ref="I677:M677"/>
    <mergeCell ref="N677:O677"/>
    <mergeCell ref="P677:Q677"/>
    <mergeCell ref="R677:S677"/>
    <mergeCell ref="AP676:AQ676"/>
    <mergeCell ref="AP677:AQ677"/>
    <mergeCell ref="AR677:AS677"/>
    <mergeCell ref="AT677:AU677"/>
    <mergeCell ref="AV677:AX677"/>
    <mergeCell ref="AY677:BA677"/>
    <mergeCell ref="BB677:BC677"/>
    <mergeCell ref="AL676:AM676"/>
    <mergeCell ref="AN676:AO676"/>
    <mergeCell ref="AR676:AS676"/>
    <mergeCell ref="AT676:AU676"/>
    <mergeCell ref="AV676:AX676"/>
    <mergeCell ref="AY676:BA676"/>
    <mergeCell ref="BB676:BC676"/>
    <mergeCell ref="T679:U679"/>
    <mergeCell ref="V679:X679"/>
    <mergeCell ref="Y679:Z679"/>
    <mergeCell ref="AB679:AC679"/>
    <mergeCell ref="AD679:AE679"/>
    <mergeCell ref="AF679:AH679"/>
    <mergeCell ref="AI679:AK679"/>
    <mergeCell ref="C679:D679"/>
    <mergeCell ref="E679:F679"/>
    <mergeCell ref="G679:H679"/>
    <mergeCell ref="I679:M679"/>
    <mergeCell ref="N679:O679"/>
    <mergeCell ref="P679:Q679"/>
    <mergeCell ref="R679:S679"/>
    <mergeCell ref="AL677:AM677"/>
    <mergeCell ref="AN677:AO677"/>
    <mergeCell ref="T677:U677"/>
    <mergeCell ref="V677:X677"/>
    <mergeCell ref="Y677:Z677"/>
    <mergeCell ref="AB677:AC677"/>
    <mergeCell ref="AD677:AE677"/>
    <mergeCell ref="AF677:AH677"/>
    <mergeCell ref="AI677:AK677"/>
    <mergeCell ref="AL678:AM678"/>
    <mergeCell ref="AN678:AO678"/>
    <mergeCell ref="AP678:AQ678"/>
    <mergeCell ref="AR678:AS678"/>
    <mergeCell ref="AT678:AU678"/>
    <mergeCell ref="AV678:AX678"/>
    <mergeCell ref="AY678:BA678"/>
    <mergeCell ref="BB678:BC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C680:D680"/>
    <mergeCell ref="E680:F680"/>
    <mergeCell ref="G680:H680"/>
    <mergeCell ref="I680:M680"/>
    <mergeCell ref="N680:O680"/>
    <mergeCell ref="P680:Q680"/>
    <mergeCell ref="R680:S680"/>
    <mergeCell ref="AP679:AQ679"/>
    <mergeCell ref="AP680:AQ680"/>
    <mergeCell ref="AR680:AS680"/>
    <mergeCell ref="AT680:AU680"/>
    <mergeCell ref="AV680:AX680"/>
    <mergeCell ref="AY680:BA680"/>
    <mergeCell ref="BB680:BC680"/>
    <mergeCell ref="AL679:AM679"/>
    <mergeCell ref="AN679:AO679"/>
    <mergeCell ref="AR679:AS679"/>
    <mergeCell ref="AT679:AU679"/>
    <mergeCell ref="AV679:AX679"/>
    <mergeCell ref="AY679:BA679"/>
    <mergeCell ref="BB679:BC679"/>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L680:AM680"/>
    <mergeCell ref="AN680:AO680"/>
    <mergeCell ref="T680:U680"/>
    <mergeCell ref="V680:X680"/>
    <mergeCell ref="Y680:Z680"/>
    <mergeCell ref="AB680:AC680"/>
    <mergeCell ref="AD680:AE680"/>
    <mergeCell ref="AF680:AH680"/>
    <mergeCell ref="AI680:AK680"/>
    <mergeCell ref="AL681:AM681"/>
    <mergeCell ref="AN681:AO681"/>
    <mergeCell ref="AP681:AQ681"/>
    <mergeCell ref="AR681:AS681"/>
    <mergeCell ref="AT681:AU681"/>
    <mergeCell ref="AV681:AX681"/>
    <mergeCell ref="AY681:BA681"/>
    <mergeCell ref="BB681:BC681"/>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C683:D683"/>
    <mergeCell ref="E683:F683"/>
    <mergeCell ref="G683:H683"/>
    <mergeCell ref="I683:M683"/>
    <mergeCell ref="N683:O683"/>
    <mergeCell ref="P683:Q683"/>
    <mergeCell ref="R683:S683"/>
    <mergeCell ref="AP682:AQ682"/>
    <mergeCell ref="AP683:AQ683"/>
    <mergeCell ref="AR683:AS683"/>
    <mergeCell ref="AT683:AU683"/>
    <mergeCell ref="AV683:AX683"/>
    <mergeCell ref="AY683:BA683"/>
    <mergeCell ref="BB683:BC683"/>
    <mergeCell ref="AL682:AM682"/>
    <mergeCell ref="AN682:AO682"/>
    <mergeCell ref="AR682:AS682"/>
    <mergeCell ref="AT682:AU682"/>
    <mergeCell ref="AV682:AX682"/>
    <mergeCell ref="AY682:BA682"/>
    <mergeCell ref="BB682:BC682"/>
    <mergeCell ref="T685:U685"/>
    <mergeCell ref="V685:X685"/>
    <mergeCell ref="Y685:Z685"/>
    <mergeCell ref="AB685:AC685"/>
    <mergeCell ref="AD685:AE685"/>
    <mergeCell ref="AF685:AH685"/>
    <mergeCell ref="AI685:AK685"/>
    <mergeCell ref="C685:D685"/>
    <mergeCell ref="E685:F685"/>
    <mergeCell ref="G685:H685"/>
    <mergeCell ref="I685:M685"/>
    <mergeCell ref="N685:O685"/>
    <mergeCell ref="P685:Q685"/>
    <mergeCell ref="R685:S685"/>
    <mergeCell ref="AL683:AM683"/>
    <mergeCell ref="AN683:AO683"/>
    <mergeCell ref="T683:U683"/>
    <mergeCell ref="V683:X683"/>
    <mergeCell ref="Y683:Z683"/>
    <mergeCell ref="AB683:AC683"/>
    <mergeCell ref="AD683:AE683"/>
    <mergeCell ref="AF683:AH683"/>
    <mergeCell ref="AI683:AK683"/>
    <mergeCell ref="AL684:AM684"/>
    <mergeCell ref="AN684:AO684"/>
    <mergeCell ref="AP684:AQ684"/>
    <mergeCell ref="AR684:AS684"/>
    <mergeCell ref="AT684:AU684"/>
    <mergeCell ref="AV684:AX684"/>
    <mergeCell ref="AY684:BA684"/>
    <mergeCell ref="BB684:BC684"/>
    <mergeCell ref="T684:U684"/>
    <mergeCell ref="V684:X684"/>
    <mergeCell ref="Y684:Z684"/>
    <mergeCell ref="AB684:AC684"/>
    <mergeCell ref="AD684:AE684"/>
    <mergeCell ref="AF684:AH684"/>
    <mergeCell ref="AI684:AK684"/>
    <mergeCell ref="C684:D684"/>
    <mergeCell ref="E684:F684"/>
    <mergeCell ref="G684:H684"/>
    <mergeCell ref="I684:M684"/>
    <mergeCell ref="N684:O684"/>
    <mergeCell ref="P684:Q684"/>
    <mergeCell ref="R684:S684"/>
    <mergeCell ref="C686:D686"/>
    <mergeCell ref="E686:F686"/>
    <mergeCell ref="G686:H686"/>
    <mergeCell ref="I686:M686"/>
    <mergeCell ref="N686:O686"/>
    <mergeCell ref="P686:Q686"/>
    <mergeCell ref="R686:S686"/>
    <mergeCell ref="AP685:AQ685"/>
    <mergeCell ref="AP686:AQ686"/>
    <mergeCell ref="AR686:AS686"/>
    <mergeCell ref="AT686:AU686"/>
    <mergeCell ref="AV686:AX686"/>
    <mergeCell ref="AY686:BA686"/>
    <mergeCell ref="BB686:BC686"/>
    <mergeCell ref="AL685:AM685"/>
    <mergeCell ref="AN685:AO685"/>
    <mergeCell ref="AR685:AS685"/>
    <mergeCell ref="AT685:AU685"/>
    <mergeCell ref="AV685:AX685"/>
    <mergeCell ref="AY685:BA685"/>
    <mergeCell ref="BB685:BC685"/>
    <mergeCell ref="T688:U688"/>
    <mergeCell ref="V688:X688"/>
    <mergeCell ref="Y688:Z688"/>
    <mergeCell ref="AB688:AC688"/>
    <mergeCell ref="AD688:AE688"/>
    <mergeCell ref="AF688:AH688"/>
    <mergeCell ref="AI688:AK688"/>
    <mergeCell ref="C688:D688"/>
    <mergeCell ref="E688:F688"/>
    <mergeCell ref="G688:H688"/>
    <mergeCell ref="I688:M688"/>
    <mergeCell ref="N688:O688"/>
    <mergeCell ref="P688:Q688"/>
    <mergeCell ref="R688:S688"/>
    <mergeCell ref="AL686:AM686"/>
    <mergeCell ref="AN686:AO686"/>
    <mergeCell ref="T686:U686"/>
    <mergeCell ref="V686:X686"/>
    <mergeCell ref="Y686:Z686"/>
    <mergeCell ref="AB686:AC686"/>
    <mergeCell ref="AD686:AE686"/>
    <mergeCell ref="AF686:AH686"/>
    <mergeCell ref="AI686:AK686"/>
    <mergeCell ref="AL687:AM687"/>
    <mergeCell ref="AN687:AO687"/>
    <mergeCell ref="AP687:AQ687"/>
    <mergeCell ref="AR687:AS687"/>
    <mergeCell ref="AT687:AU687"/>
    <mergeCell ref="AV687:AX687"/>
    <mergeCell ref="AY687:BA687"/>
    <mergeCell ref="BB687:BC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C689:D689"/>
    <mergeCell ref="E689:F689"/>
    <mergeCell ref="G689:H689"/>
    <mergeCell ref="I689:M689"/>
    <mergeCell ref="N689:O689"/>
    <mergeCell ref="P689:Q689"/>
    <mergeCell ref="R689:S689"/>
    <mergeCell ref="AP688:AQ688"/>
    <mergeCell ref="AP689:AQ689"/>
    <mergeCell ref="AR689:AS689"/>
    <mergeCell ref="AT689:AU689"/>
    <mergeCell ref="AV689:AX689"/>
    <mergeCell ref="AY689:BA689"/>
    <mergeCell ref="BB689:BC689"/>
    <mergeCell ref="AL688:AM688"/>
    <mergeCell ref="AN688:AO688"/>
    <mergeCell ref="AR688:AS688"/>
    <mergeCell ref="AT688:AU688"/>
    <mergeCell ref="AV688:AX688"/>
    <mergeCell ref="AY688:BA688"/>
    <mergeCell ref="BB688:BC688"/>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L689:AM689"/>
    <mergeCell ref="AN689:AO689"/>
    <mergeCell ref="T689:U689"/>
    <mergeCell ref="V689:X689"/>
    <mergeCell ref="Y689:Z689"/>
    <mergeCell ref="AB689:AC689"/>
    <mergeCell ref="AD689:AE689"/>
    <mergeCell ref="AF689:AH689"/>
    <mergeCell ref="AI689:AK689"/>
    <mergeCell ref="AL690:AM690"/>
    <mergeCell ref="AN690:AO690"/>
    <mergeCell ref="AP690:AQ690"/>
    <mergeCell ref="AR690:AS690"/>
    <mergeCell ref="AT690:AU690"/>
    <mergeCell ref="AV690:AX690"/>
    <mergeCell ref="AY690:BA690"/>
    <mergeCell ref="BB690:BC690"/>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C692:D692"/>
    <mergeCell ref="E692:F692"/>
    <mergeCell ref="G692:H692"/>
    <mergeCell ref="I692:M692"/>
    <mergeCell ref="N692:O692"/>
    <mergeCell ref="P692:Q692"/>
    <mergeCell ref="R692:S692"/>
    <mergeCell ref="AP691:AQ691"/>
    <mergeCell ref="AP692:AQ692"/>
    <mergeCell ref="AR692:AS692"/>
    <mergeCell ref="AT692:AU692"/>
    <mergeCell ref="AV692:AX692"/>
    <mergeCell ref="AY692:BA692"/>
    <mergeCell ref="BB692:BC692"/>
    <mergeCell ref="AL691:AM691"/>
    <mergeCell ref="AN691:AO691"/>
    <mergeCell ref="AR691:AS691"/>
    <mergeCell ref="AT691:AU691"/>
    <mergeCell ref="AV691:AX691"/>
    <mergeCell ref="AY691:BA691"/>
    <mergeCell ref="BB691:BC691"/>
    <mergeCell ref="T694:U694"/>
    <mergeCell ref="V694:X694"/>
    <mergeCell ref="Y694:Z694"/>
    <mergeCell ref="AB694:AC694"/>
    <mergeCell ref="AD694:AE694"/>
    <mergeCell ref="AF694:AH694"/>
    <mergeCell ref="AI694:AK694"/>
    <mergeCell ref="C694:D694"/>
    <mergeCell ref="E694:F694"/>
    <mergeCell ref="G694:H694"/>
    <mergeCell ref="I694:M694"/>
    <mergeCell ref="N694:O694"/>
    <mergeCell ref="P694:Q694"/>
    <mergeCell ref="R694:S694"/>
    <mergeCell ref="AL692:AM692"/>
    <mergeCell ref="AN692:AO692"/>
    <mergeCell ref="T692:U692"/>
    <mergeCell ref="V692:X692"/>
    <mergeCell ref="Y692:Z692"/>
    <mergeCell ref="AB692:AC692"/>
    <mergeCell ref="AD692:AE692"/>
    <mergeCell ref="AF692:AH692"/>
    <mergeCell ref="AI692:AK692"/>
    <mergeCell ref="AL693:AM693"/>
    <mergeCell ref="AN693:AO693"/>
    <mergeCell ref="AP693:AQ693"/>
    <mergeCell ref="AR693:AS693"/>
    <mergeCell ref="AT693:AU693"/>
    <mergeCell ref="AV693:AX693"/>
    <mergeCell ref="AY693:BA693"/>
    <mergeCell ref="BB693:BC693"/>
    <mergeCell ref="T693:U693"/>
    <mergeCell ref="V693:X693"/>
    <mergeCell ref="Y693:Z693"/>
    <mergeCell ref="AB693:AC693"/>
    <mergeCell ref="AD693:AE693"/>
    <mergeCell ref="AF693:AH693"/>
    <mergeCell ref="AI693:AK693"/>
    <mergeCell ref="C693:D693"/>
    <mergeCell ref="E693:F693"/>
    <mergeCell ref="G693:H693"/>
    <mergeCell ref="I693:M693"/>
    <mergeCell ref="N693:O693"/>
    <mergeCell ref="P693:Q693"/>
    <mergeCell ref="R693:S693"/>
    <mergeCell ref="C695:D695"/>
    <mergeCell ref="E695:F695"/>
    <mergeCell ref="G695:H695"/>
    <mergeCell ref="I695:M695"/>
    <mergeCell ref="N695:O695"/>
    <mergeCell ref="P695:Q695"/>
    <mergeCell ref="R695:S695"/>
    <mergeCell ref="AP694:AQ694"/>
    <mergeCell ref="AP695:AQ695"/>
    <mergeCell ref="AR695:AS695"/>
    <mergeCell ref="AT695:AU695"/>
    <mergeCell ref="AV695:AX695"/>
    <mergeCell ref="AY695:BA695"/>
    <mergeCell ref="BB695:BC695"/>
    <mergeCell ref="AL694:AM694"/>
    <mergeCell ref="AN694:AO694"/>
    <mergeCell ref="AR694:AS694"/>
    <mergeCell ref="AT694:AU694"/>
    <mergeCell ref="AV694:AX694"/>
    <mergeCell ref="AY694:BA694"/>
    <mergeCell ref="BB694:BC694"/>
    <mergeCell ref="T697:U697"/>
    <mergeCell ref="V697:X697"/>
    <mergeCell ref="Y697:Z697"/>
    <mergeCell ref="AB697:AC697"/>
    <mergeCell ref="AD697:AE697"/>
    <mergeCell ref="AF697:AH697"/>
    <mergeCell ref="AI697:AK697"/>
    <mergeCell ref="C697:D697"/>
    <mergeCell ref="E697:F697"/>
    <mergeCell ref="G697:H697"/>
    <mergeCell ref="I697:M697"/>
    <mergeCell ref="N697:O697"/>
    <mergeCell ref="P697:Q697"/>
    <mergeCell ref="R697:S697"/>
    <mergeCell ref="AL695:AM695"/>
    <mergeCell ref="AN695:AO695"/>
    <mergeCell ref="T695:U695"/>
    <mergeCell ref="V695:X695"/>
    <mergeCell ref="Y695:Z695"/>
    <mergeCell ref="AB695:AC695"/>
    <mergeCell ref="AD695:AE695"/>
    <mergeCell ref="AF695:AH695"/>
    <mergeCell ref="AI695:AK695"/>
    <mergeCell ref="AL696:AM696"/>
    <mergeCell ref="AN696:AO696"/>
    <mergeCell ref="AP696:AQ696"/>
    <mergeCell ref="AR696:AS696"/>
    <mergeCell ref="AT696:AU696"/>
    <mergeCell ref="AV696:AX696"/>
    <mergeCell ref="AY696:BA696"/>
    <mergeCell ref="BB696:BC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C698:D698"/>
    <mergeCell ref="E698:F698"/>
    <mergeCell ref="G698:H698"/>
    <mergeCell ref="I698:M698"/>
    <mergeCell ref="N698:O698"/>
    <mergeCell ref="P698:Q698"/>
    <mergeCell ref="R698:S698"/>
    <mergeCell ref="AP697:AQ697"/>
    <mergeCell ref="AP698:AQ698"/>
    <mergeCell ref="AR698:AS698"/>
    <mergeCell ref="AT698:AU698"/>
    <mergeCell ref="AV698:AX698"/>
    <mergeCell ref="AY698:BA698"/>
    <mergeCell ref="BB698:BC698"/>
    <mergeCell ref="AL697:AM697"/>
    <mergeCell ref="AN697:AO697"/>
    <mergeCell ref="AR697:AS697"/>
    <mergeCell ref="AT697:AU697"/>
    <mergeCell ref="AV697:AX697"/>
    <mergeCell ref="AY697:BA697"/>
    <mergeCell ref="BB697:BC697"/>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L698:AM698"/>
    <mergeCell ref="AN698:AO698"/>
    <mergeCell ref="T698:U698"/>
    <mergeCell ref="V698:X698"/>
    <mergeCell ref="Y698:Z698"/>
    <mergeCell ref="AB698:AC698"/>
    <mergeCell ref="AD698:AE698"/>
    <mergeCell ref="AF698:AH698"/>
    <mergeCell ref="AI698:AK698"/>
    <mergeCell ref="AL699:AM699"/>
    <mergeCell ref="AN699:AO699"/>
    <mergeCell ref="AP699:AQ699"/>
    <mergeCell ref="AR699:AS699"/>
    <mergeCell ref="AT699:AU699"/>
    <mergeCell ref="AV699:AX699"/>
    <mergeCell ref="AY699:BA699"/>
    <mergeCell ref="BB699:BC699"/>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C701:D701"/>
    <mergeCell ref="E701:F701"/>
    <mergeCell ref="G701:H701"/>
    <mergeCell ref="I701:M701"/>
    <mergeCell ref="N701:O701"/>
    <mergeCell ref="P701:Q701"/>
    <mergeCell ref="R701:S701"/>
    <mergeCell ref="AP700:AQ700"/>
    <mergeCell ref="AP701:AQ701"/>
    <mergeCell ref="AR701:AS701"/>
    <mergeCell ref="AT701:AU701"/>
    <mergeCell ref="AV701:AX701"/>
    <mergeCell ref="AY701:BA701"/>
    <mergeCell ref="BB701:BC701"/>
    <mergeCell ref="AL700:AM700"/>
    <mergeCell ref="AN700:AO700"/>
    <mergeCell ref="AR700:AS700"/>
    <mergeCell ref="AT700:AU700"/>
    <mergeCell ref="AV700:AX700"/>
    <mergeCell ref="AY700:BA700"/>
    <mergeCell ref="BB700:BC700"/>
    <mergeCell ref="T703:U703"/>
    <mergeCell ref="V703:X703"/>
    <mergeCell ref="Y703:Z703"/>
    <mergeCell ref="AB703:AC703"/>
    <mergeCell ref="AD703:AE703"/>
    <mergeCell ref="AF703:AH703"/>
    <mergeCell ref="AI703:AK703"/>
    <mergeCell ref="C703:D703"/>
    <mergeCell ref="E703:F703"/>
    <mergeCell ref="G703:H703"/>
    <mergeCell ref="I703:M703"/>
    <mergeCell ref="N703:O703"/>
    <mergeCell ref="P703:Q703"/>
    <mergeCell ref="R703:S703"/>
    <mergeCell ref="AL701:AM701"/>
    <mergeCell ref="AN701:AO701"/>
    <mergeCell ref="T701:U701"/>
    <mergeCell ref="V701:X701"/>
    <mergeCell ref="Y701:Z701"/>
    <mergeCell ref="AB701:AC701"/>
    <mergeCell ref="AD701:AE701"/>
    <mergeCell ref="AF701:AH701"/>
    <mergeCell ref="AI701:AK701"/>
    <mergeCell ref="AL702:AM702"/>
    <mergeCell ref="AN702:AO702"/>
    <mergeCell ref="AP702:AQ702"/>
    <mergeCell ref="AR702:AS702"/>
    <mergeCell ref="AT702:AU702"/>
    <mergeCell ref="AV702:AX702"/>
    <mergeCell ref="AY702:BA702"/>
    <mergeCell ref="BB702:BC702"/>
    <mergeCell ref="T702:U702"/>
    <mergeCell ref="V702:X702"/>
    <mergeCell ref="Y702:Z702"/>
    <mergeCell ref="AB702:AC702"/>
    <mergeCell ref="AD702:AE702"/>
    <mergeCell ref="AF702:AH702"/>
    <mergeCell ref="AI702:AK702"/>
    <mergeCell ref="C702:D702"/>
    <mergeCell ref="E702:F702"/>
    <mergeCell ref="G702:H702"/>
    <mergeCell ref="I702:M702"/>
    <mergeCell ref="N702:O702"/>
    <mergeCell ref="P702:Q702"/>
    <mergeCell ref="R702:S702"/>
    <mergeCell ref="C704:D704"/>
    <mergeCell ref="E704:F704"/>
    <mergeCell ref="G704:H704"/>
    <mergeCell ref="I704:M704"/>
    <mergeCell ref="N704:O704"/>
    <mergeCell ref="P704:Q704"/>
    <mergeCell ref="R704:S704"/>
    <mergeCell ref="AP703:AQ703"/>
    <mergeCell ref="AP704:AQ704"/>
    <mergeCell ref="AR704:AS704"/>
    <mergeCell ref="AT704:AU704"/>
    <mergeCell ref="AV704:AX704"/>
    <mergeCell ref="AY704:BA704"/>
    <mergeCell ref="BB704:BC704"/>
    <mergeCell ref="AL703:AM703"/>
    <mergeCell ref="AN703:AO703"/>
    <mergeCell ref="AR703:AS703"/>
    <mergeCell ref="AT703:AU703"/>
    <mergeCell ref="AV703:AX703"/>
    <mergeCell ref="AY703:BA703"/>
    <mergeCell ref="BB703:BC703"/>
    <mergeCell ref="T706:U706"/>
    <mergeCell ref="V706:X706"/>
    <mergeCell ref="Y706:Z706"/>
    <mergeCell ref="AB706:AC706"/>
    <mergeCell ref="AD706:AE706"/>
    <mergeCell ref="AF706:AH706"/>
    <mergeCell ref="AI706:AK706"/>
    <mergeCell ref="C706:D706"/>
    <mergeCell ref="E706:F706"/>
    <mergeCell ref="G706:H706"/>
    <mergeCell ref="I706:M706"/>
    <mergeCell ref="N706:O706"/>
    <mergeCell ref="P706:Q706"/>
    <mergeCell ref="R706:S706"/>
    <mergeCell ref="AL704:AM704"/>
    <mergeCell ref="AN704:AO704"/>
    <mergeCell ref="T704:U704"/>
    <mergeCell ref="V704:X704"/>
    <mergeCell ref="Y704:Z704"/>
    <mergeCell ref="AB704:AC704"/>
    <mergeCell ref="AD704:AE704"/>
    <mergeCell ref="AF704:AH704"/>
    <mergeCell ref="AI704:AK704"/>
    <mergeCell ref="AL705:AM705"/>
    <mergeCell ref="AN705:AO705"/>
    <mergeCell ref="AP705:AQ705"/>
    <mergeCell ref="AR705:AS705"/>
    <mergeCell ref="AT705:AU705"/>
    <mergeCell ref="AV705:AX705"/>
    <mergeCell ref="AY705:BA705"/>
    <mergeCell ref="BB705:BC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C707:D707"/>
    <mergeCell ref="E707:F707"/>
    <mergeCell ref="G707:H707"/>
    <mergeCell ref="I707:M707"/>
    <mergeCell ref="N707:O707"/>
    <mergeCell ref="P707:Q707"/>
    <mergeCell ref="R707:S707"/>
    <mergeCell ref="AP706:AQ706"/>
    <mergeCell ref="AP707:AQ707"/>
    <mergeCell ref="AR707:AS707"/>
    <mergeCell ref="AT707:AU707"/>
    <mergeCell ref="AV707:AX707"/>
    <mergeCell ref="AY707:BA707"/>
    <mergeCell ref="BB707:BC707"/>
    <mergeCell ref="AL706:AM706"/>
    <mergeCell ref="AN706:AO706"/>
    <mergeCell ref="AR706:AS706"/>
    <mergeCell ref="AT706:AU706"/>
    <mergeCell ref="AV706:AX706"/>
    <mergeCell ref="AY706:BA706"/>
    <mergeCell ref="BB706:BC706"/>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L707:AM707"/>
    <mergeCell ref="AN707:AO707"/>
    <mergeCell ref="T707:U707"/>
    <mergeCell ref="V707:X707"/>
    <mergeCell ref="Y707:Z707"/>
    <mergeCell ref="AB707:AC707"/>
    <mergeCell ref="AD707:AE707"/>
    <mergeCell ref="AF707:AH707"/>
    <mergeCell ref="AI707:AK707"/>
    <mergeCell ref="AL708:AM708"/>
    <mergeCell ref="AN708:AO708"/>
    <mergeCell ref="AP708:AQ708"/>
    <mergeCell ref="AR708:AS708"/>
    <mergeCell ref="AT708:AU708"/>
    <mergeCell ref="AV708:AX708"/>
    <mergeCell ref="AY708:BA708"/>
    <mergeCell ref="BB708:BC708"/>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C710:D710"/>
    <mergeCell ref="E710:F710"/>
    <mergeCell ref="G710:H710"/>
    <mergeCell ref="I710:M710"/>
    <mergeCell ref="N710:O710"/>
    <mergeCell ref="P710:Q710"/>
    <mergeCell ref="R710:S710"/>
    <mergeCell ref="AP709:AQ709"/>
    <mergeCell ref="AP710:AQ710"/>
    <mergeCell ref="AR710:AS710"/>
    <mergeCell ref="AT710:AU710"/>
    <mergeCell ref="AV710:AX710"/>
    <mergeCell ref="AY710:BA710"/>
    <mergeCell ref="BB710:BC710"/>
    <mergeCell ref="AL709:AM709"/>
    <mergeCell ref="AN709:AO709"/>
    <mergeCell ref="AR709:AS709"/>
    <mergeCell ref="AT709:AU709"/>
    <mergeCell ref="AV709:AX709"/>
    <mergeCell ref="AY709:BA709"/>
    <mergeCell ref="BB709:BC709"/>
    <mergeCell ref="T712:U712"/>
    <mergeCell ref="V712:X712"/>
    <mergeCell ref="Y712:Z712"/>
    <mergeCell ref="AB712:AC712"/>
    <mergeCell ref="AD712:AE712"/>
    <mergeCell ref="AF712:AH712"/>
    <mergeCell ref="AI712:AK712"/>
    <mergeCell ref="C712:D712"/>
    <mergeCell ref="E712:F712"/>
    <mergeCell ref="G712:H712"/>
    <mergeCell ref="I712:M712"/>
    <mergeCell ref="N712:O712"/>
    <mergeCell ref="P712:Q712"/>
    <mergeCell ref="R712:S712"/>
    <mergeCell ref="AL710:AM710"/>
    <mergeCell ref="AN710:AO710"/>
    <mergeCell ref="T710:U710"/>
    <mergeCell ref="V710:X710"/>
    <mergeCell ref="Y710:Z710"/>
    <mergeCell ref="AB710:AC710"/>
    <mergeCell ref="AD710:AE710"/>
    <mergeCell ref="AF710:AH710"/>
    <mergeCell ref="AI710:AK710"/>
    <mergeCell ref="AL711:AM711"/>
    <mergeCell ref="AN711:AO711"/>
    <mergeCell ref="AP711:AQ711"/>
    <mergeCell ref="AR711:AS711"/>
    <mergeCell ref="AT711:AU711"/>
    <mergeCell ref="AV711:AX711"/>
    <mergeCell ref="AY711:BA711"/>
    <mergeCell ref="BB711:BC711"/>
    <mergeCell ref="T711:U711"/>
    <mergeCell ref="V711:X711"/>
    <mergeCell ref="Y711:Z711"/>
    <mergeCell ref="AB711:AC711"/>
    <mergeCell ref="AD711:AE711"/>
    <mergeCell ref="AF711:AH711"/>
    <mergeCell ref="AI711:AK711"/>
    <mergeCell ref="C711:D711"/>
    <mergeCell ref="E711:F711"/>
    <mergeCell ref="G711:H711"/>
    <mergeCell ref="I711:M711"/>
    <mergeCell ref="N711:O711"/>
    <mergeCell ref="P711:Q711"/>
    <mergeCell ref="R711:S711"/>
    <mergeCell ref="C713:D713"/>
    <mergeCell ref="E713:F713"/>
    <mergeCell ref="G713:H713"/>
    <mergeCell ref="I713:M713"/>
    <mergeCell ref="N713:O713"/>
    <mergeCell ref="P713:Q713"/>
    <mergeCell ref="R713:S713"/>
    <mergeCell ref="AP712:AQ712"/>
    <mergeCell ref="AP713:AQ713"/>
    <mergeCell ref="AR713:AS713"/>
    <mergeCell ref="AT713:AU713"/>
    <mergeCell ref="AV713:AX713"/>
    <mergeCell ref="AY713:BA713"/>
    <mergeCell ref="BB713:BC713"/>
    <mergeCell ref="AL712:AM712"/>
    <mergeCell ref="AN712:AO712"/>
    <mergeCell ref="AR712:AS712"/>
    <mergeCell ref="AT712:AU712"/>
    <mergeCell ref="AV712:AX712"/>
    <mergeCell ref="AY712:BA712"/>
    <mergeCell ref="BB712:BC712"/>
    <mergeCell ref="T715:U715"/>
    <mergeCell ref="V715:X715"/>
    <mergeCell ref="Y715:Z715"/>
    <mergeCell ref="AB715:AC715"/>
    <mergeCell ref="AD715:AE715"/>
    <mergeCell ref="AF715:AH715"/>
    <mergeCell ref="AI715:AK715"/>
    <mergeCell ref="C715:D715"/>
    <mergeCell ref="E715:F715"/>
    <mergeCell ref="G715:H715"/>
    <mergeCell ref="I715:M715"/>
    <mergeCell ref="N715:O715"/>
    <mergeCell ref="P715:Q715"/>
    <mergeCell ref="R715:S715"/>
    <mergeCell ref="AL713:AM713"/>
    <mergeCell ref="AN713:AO713"/>
    <mergeCell ref="T713:U713"/>
    <mergeCell ref="V713:X713"/>
    <mergeCell ref="Y713:Z713"/>
    <mergeCell ref="AB713:AC713"/>
    <mergeCell ref="AD713:AE713"/>
    <mergeCell ref="AF713:AH713"/>
    <mergeCell ref="AI713:AK713"/>
    <mergeCell ref="AL714:AM714"/>
    <mergeCell ref="AN714:AO714"/>
    <mergeCell ref="AP714:AQ714"/>
    <mergeCell ref="AR714:AS714"/>
    <mergeCell ref="AT714:AU714"/>
    <mergeCell ref="AV714:AX714"/>
    <mergeCell ref="AY714:BA714"/>
    <mergeCell ref="BB714:BC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C716:D716"/>
    <mergeCell ref="E716:F716"/>
    <mergeCell ref="G716:H716"/>
    <mergeCell ref="I716:M716"/>
    <mergeCell ref="N716:O716"/>
    <mergeCell ref="P716:Q716"/>
    <mergeCell ref="R716:S716"/>
    <mergeCell ref="AP715:AQ715"/>
    <mergeCell ref="AP716:AQ716"/>
    <mergeCell ref="AR716:AS716"/>
    <mergeCell ref="AT716:AU716"/>
    <mergeCell ref="AV716:AX716"/>
    <mergeCell ref="AY716:BA716"/>
    <mergeCell ref="BB716:BC716"/>
    <mergeCell ref="AL715:AM715"/>
    <mergeCell ref="AN715:AO715"/>
    <mergeCell ref="AR715:AS715"/>
    <mergeCell ref="AT715:AU715"/>
    <mergeCell ref="AV715:AX715"/>
    <mergeCell ref="AY715:BA715"/>
    <mergeCell ref="BB715:BC715"/>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L716:AM716"/>
    <mergeCell ref="AN716:AO716"/>
    <mergeCell ref="T716:U716"/>
    <mergeCell ref="V716:X716"/>
    <mergeCell ref="Y716:Z716"/>
    <mergeCell ref="AB716:AC716"/>
    <mergeCell ref="AD716:AE716"/>
    <mergeCell ref="AF716:AH716"/>
    <mergeCell ref="AI716:AK716"/>
    <mergeCell ref="AL717:AM717"/>
    <mergeCell ref="AN717:AO717"/>
    <mergeCell ref="AP717:AQ717"/>
    <mergeCell ref="AR717:AS717"/>
    <mergeCell ref="AT717:AU717"/>
    <mergeCell ref="AV717:AX717"/>
    <mergeCell ref="AY717:BA717"/>
    <mergeCell ref="BB717:BC717"/>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C719:D719"/>
    <mergeCell ref="E719:F719"/>
    <mergeCell ref="G719:H719"/>
    <mergeCell ref="I719:M719"/>
    <mergeCell ref="N719:O719"/>
    <mergeCell ref="P719:Q719"/>
    <mergeCell ref="R719:S719"/>
    <mergeCell ref="AP718:AQ718"/>
    <mergeCell ref="AP719:AQ719"/>
    <mergeCell ref="AR719:AS719"/>
    <mergeCell ref="AT719:AU719"/>
    <mergeCell ref="AV719:AX719"/>
    <mergeCell ref="AY719:BA719"/>
    <mergeCell ref="BB719:BC719"/>
    <mergeCell ref="AL718:AM718"/>
    <mergeCell ref="AN718:AO718"/>
    <mergeCell ref="AR718:AS718"/>
    <mergeCell ref="AT718:AU718"/>
    <mergeCell ref="AV718:AX718"/>
    <mergeCell ref="AY718:BA718"/>
    <mergeCell ref="BB718:BC718"/>
    <mergeCell ref="T721:U721"/>
    <mergeCell ref="V721:X721"/>
    <mergeCell ref="Y721:Z721"/>
    <mergeCell ref="AB721:AC721"/>
    <mergeCell ref="AD721:AE721"/>
    <mergeCell ref="AF721:AH721"/>
    <mergeCell ref="AI721:AK721"/>
    <mergeCell ref="C721:D721"/>
    <mergeCell ref="E721:F721"/>
    <mergeCell ref="G721:H721"/>
    <mergeCell ref="I721:M721"/>
    <mergeCell ref="N721:O721"/>
    <mergeCell ref="P721:Q721"/>
    <mergeCell ref="R721:S721"/>
    <mergeCell ref="AL719:AM719"/>
    <mergeCell ref="AN719:AO719"/>
    <mergeCell ref="T719:U719"/>
    <mergeCell ref="V719:X719"/>
    <mergeCell ref="Y719:Z719"/>
    <mergeCell ref="AB719:AC719"/>
    <mergeCell ref="AD719:AE719"/>
    <mergeCell ref="AF719:AH719"/>
    <mergeCell ref="AI719:AK719"/>
    <mergeCell ref="AL720:AM720"/>
    <mergeCell ref="AN720:AO720"/>
    <mergeCell ref="AP720:AQ720"/>
    <mergeCell ref="AR720:AS720"/>
    <mergeCell ref="AT720:AU720"/>
    <mergeCell ref="AV720:AX720"/>
    <mergeCell ref="AY720:BA720"/>
    <mergeCell ref="BB720:BC720"/>
    <mergeCell ref="T720:U720"/>
    <mergeCell ref="V720:X720"/>
    <mergeCell ref="Y720:Z720"/>
    <mergeCell ref="AB720:AC720"/>
    <mergeCell ref="AD720:AE720"/>
    <mergeCell ref="AF720:AH720"/>
    <mergeCell ref="AI720:AK720"/>
    <mergeCell ref="C720:D720"/>
    <mergeCell ref="E720:F720"/>
    <mergeCell ref="G720:H720"/>
    <mergeCell ref="I720:M720"/>
    <mergeCell ref="N720:O720"/>
    <mergeCell ref="P720:Q720"/>
    <mergeCell ref="R720:S720"/>
    <mergeCell ref="C722:D722"/>
    <mergeCell ref="E722:F722"/>
    <mergeCell ref="G722:H722"/>
    <mergeCell ref="I722:M722"/>
    <mergeCell ref="N722:O722"/>
    <mergeCell ref="P722:Q722"/>
    <mergeCell ref="R722:S722"/>
    <mergeCell ref="AP721:AQ721"/>
    <mergeCell ref="AP722:AQ722"/>
    <mergeCell ref="AR722:AS722"/>
    <mergeCell ref="AT722:AU722"/>
    <mergeCell ref="AV722:AX722"/>
    <mergeCell ref="AY722:BA722"/>
    <mergeCell ref="BB722:BC722"/>
    <mergeCell ref="AL721:AM721"/>
    <mergeCell ref="AN721:AO721"/>
    <mergeCell ref="AR721:AS721"/>
    <mergeCell ref="AT721:AU721"/>
    <mergeCell ref="AV721:AX721"/>
    <mergeCell ref="AY721:BA721"/>
    <mergeCell ref="BB721:BC721"/>
    <mergeCell ref="T724:U724"/>
    <mergeCell ref="V724:X724"/>
    <mergeCell ref="Y724:Z724"/>
    <mergeCell ref="AB724:AC724"/>
    <mergeCell ref="AD724:AE724"/>
    <mergeCell ref="AF724:AH724"/>
    <mergeCell ref="AI724:AK724"/>
    <mergeCell ref="C724:D724"/>
    <mergeCell ref="E724:F724"/>
    <mergeCell ref="G724:H724"/>
    <mergeCell ref="I724:M724"/>
    <mergeCell ref="N724:O724"/>
    <mergeCell ref="P724:Q724"/>
    <mergeCell ref="R724:S724"/>
    <mergeCell ref="AL722:AM722"/>
    <mergeCell ref="AN722:AO722"/>
    <mergeCell ref="T722:U722"/>
    <mergeCell ref="V722:X722"/>
    <mergeCell ref="Y722:Z722"/>
    <mergeCell ref="AB722:AC722"/>
    <mergeCell ref="AD722:AE722"/>
    <mergeCell ref="AF722:AH722"/>
    <mergeCell ref="AI722:AK722"/>
    <mergeCell ref="AL723:AM723"/>
    <mergeCell ref="AN723:AO723"/>
    <mergeCell ref="AP723:AQ723"/>
    <mergeCell ref="AR723:AS723"/>
    <mergeCell ref="AT723:AU723"/>
    <mergeCell ref="AV723:AX723"/>
    <mergeCell ref="AY723:BA723"/>
    <mergeCell ref="BB723:BC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C725:D725"/>
    <mergeCell ref="E725:F725"/>
    <mergeCell ref="G725:H725"/>
    <mergeCell ref="I725:M725"/>
    <mergeCell ref="N725:O725"/>
    <mergeCell ref="P725:Q725"/>
    <mergeCell ref="R725:S725"/>
    <mergeCell ref="AP724:AQ724"/>
    <mergeCell ref="AP725:AQ725"/>
    <mergeCell ref="AR725:AS725"/>
    <mergeCell ref="AT725:AU725"/>
    <mergeCell ref="AV725:AX725"/>
    <mergeCell ref="AY725:BA725"/>
    <mergeCell ref="BB725:BC725"/>
    <mergeCell ref="AL724:AM724"/>
    <mergeCell ref="AN724:AO724"/>
    <mergeCell ref="AR724:AS724"/>
    <mergeCell ref="AT724:AU724"/>
    <mergeCell ref="AV724:AX724"/>
    <mergeCell ref="AY724:BA724"/>
    <mergeCell ref="BB724:BC724"/>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L725:AM725"/>
    <mergeCell ref="AN725:AO725"/>
    <mergeCell ref="T725:U725"/>
    <mergeCell ref="V725:X725"/>
    <mergeCell ref="Y725:Z725"/>
    <mergeCell ref="AB725:AC725"/>
    <mergeCell ref="AD725:AE725"/>
    <mergeCell ref="AF725:AH725"/>
    <mergeCell ref="AI725:AK725"/>
    <mergeCell ref="AL726:AM726"/>
    <mergeCell ref="AN726:AO726"/>
    <mergeCell ref="AP726:AQ726"/>
    <mergeCell ref="AR726:AS726"/>
    <mergeCell ref="AT726:AU726"/>
    <mergeCell ref="AV726:AX726"/>
    <mergeCell ref="AY726:BA726"/>
    <mergeCell ref="BB726:BC726"/>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C728:D728"/>
    <mergeCell ref="E728:F728"/>
    <mergeCell ref="G728:H728"/>
    <mergeCell ref="I728:M728"/>
    <mergeCell ref="N728:O728"/>
    <mergeCell ref="P728:Q728"/>
    <mergeCell ref="R728:S728"/>
    <mergeCell ref="AP727:AQ727"/>
    <mergeCell ref="AP728:AQ728"/>
    <mergeCell ref="AR728:AS728"/>
    <mergeCell ref="AT728:AU728"/>
    <mergeCell ref="AV728:AX728"/>
    <mergeCell ref="AY728:BA728"/>
    <mergeCell ref="BB728:BC728"/>
    <mergeCell ref="AL727:AM727"/>
    <mergeCell ref="AN727:AO727"/>
    <mergeCell ref="AR727:AS727"/>
    <mergeCell ref="AT727:AU727"/>
    <mergeCell ref="AV727:AX727"/>
    <mergeCell ref="AY727:BA727"/>
    <mergeCell ref="BB727:BC727"/>
    <mergeCell ref="T730:U730"/>
    <mergeCell ref="V730:X730"/>
    <mergeCell ref="Y730:Z730"/>
    <mergeCell ref="AB730:AC730"/>
    <mergeCell ref="AD730:AE730"/>
    <mergeCell ref="AF730:AH730"/>
    <mergeCell ref="AI730:AK730"/>
    <mergeCell ref="C730:D730"/>
    <mergeCell ref="E730:F730"/>
    <mergeCell ref="G730:H730"/>
    <mergeCell ref="I730:M730"/>
    <mergeCell ref="N730:O730"/>
    <mergeCell ref="P730:Q730"/>
    <mergeCell ref="R730:S730"/>
    <mergeCell ref="AL728:AM728"/>
    <mergeCell ref="AN728:AO728"/>
    <mergeCell ref="T728:U728"/>
    <mergeCell ref="V728:X728"/>
    <mergeCell ref="Y728:Z728"/>
    <mergeCell ref="AB728:AC728"/>
    <mergeCell ref="AD728:AE728"/>
    <mergeCell ref="AF728:AH728"/>
    <mergeCell ref="AI728:AK728"/>
    <mergeCell ref="AL729:AM729"/>
    <mergeCell ref="AN729:AO729"/>
    <mergeCell ref="AP729:AQ729"/>
    <mergeCell ref="AR729:AS729"/>
    <mergeCell ref="AT729:AU729"/>
    <mergeCell ref="AV729:AX729"/>
    <mergeCell ref="AY729:BA729"/>
    <mergeCell ref="BB729:BC729"/>
    <mergeCell ref="T729:U729"/>
    <mergeCell ref="V729:X729"/>
    <mergeCell ref="Y729:Z729"/>
    <mergeCell ref="AB729:AC729"/>
    <mergeCell ref="AD729:AE729"/>
    <mergeCell ref="AF729:AH729"/>
    <mergeCell ref="AI729:AK729"/>
    <mergeCell ref="C729:D729"/>
    <mergeCell ref="E729:F729"/>
    <mergeCell ref="G729:H729"/>
    <mergeCell ref="I729:M729"/>
    <mergeCell ref="N729:O729"/>
    <mergeCell ref="P729:Q729"/>
    <mergeCell ref="R729:S729"/>
    <mergeCell ref="C731:D731"/>
    <mergeCell ref="E731:F731"/>
    <mergeCell ref="G731:H731"/>
    <mergeCell ref="I731:M731"/>
    <mergeCell ref="N731:O731"/>
    <mergeCell ref="P731:Q731"/>
    <mergeCell ref="R731:S731"/>
    <mergeCell ref="AP730:AQ730"/>
    <mergeCell ref="AP731:AQ731"/>
    <mergeCell ref="AR731:AS731"/>
    <mergeCell ref="AT731:AU731"/>
    <mergeCell ref="AV731:AX731"/>
    <mergeCell ref="AY731:BA731"/>
    <mergeCell ref="BB731:BC731"/>
    <mergeCell ref="AL730:AM730"/>
    <mergeCell ref="AN730:AO730"/>
    <mergeCell ref="AR730:AS730"/>
    <mergeCell ref="AT730:AU730"/>
    <mergeCell ref="AV730:AX730"/>
    <mergeCell ref="AY730:BA730"/>
    <mergeCell ref="BB730:BC730"/>
    <mergeCell ref="T733:U733"/>
    <mergeCell ref="V733:X733"/>
    <mergeCell ref="Y733:Z733"/>
    <mergeCell ref="AB733:AC733"/>
    <mergeCell ref="AD733:AE733"/>
    <mergeCell ref="AF733:AH733"/>
    <mergeCell ref="AI733:AK733"/>
    <mergeCell ref="C733:D733"/>
    <mergeCell ref="E733:F733"/>
    <mergeCell ref="G733:H733"/>
    <mergeCell ref="I733:M733"/>
    <mergeCell ref="N733:O733"/>
    <mergeCell ref="P733:Q733"/>
    <mergeCell ref="R733:S733"/>
    <mergeCell ref="AL731:AM731"/>
    <mergeCell ref="AN731:AO731"/>
    <mergeCell ref="T731:U731"/>
    <mergeCell ref="V731:X731"/>
    <mergeCell ref="Y731:Z731"/>
    <mergeCell ref="AB731:AC731"/>
    <mergeCell ref="AD731:AE731"/>
    <mergeCell ref="AF731:AH731"/>
    <mergeCell ref="AI731:AK731"/>
    <mergeCell ref="AL732:AM732"/>
    <mergeCell ref="AN732:AO732"/>
    <mergeCell ref="AP732:AQ732"/>
    <mergeCell ref="AR732:AS732"/>
    <mergeCell ref="AT732:AU732"/>
    <mergeCell ref="AV732:AX732"/>
    <mergeCell ref="AY732:BA732"/>
    <mergeCell ref="BB732:BC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C734:D734"/>
    <mergeCell ref="E734:F734"/>
    <mergeCell ref="G734:H734"/>
    <mergeCell ref="I734:M734"/>
    <mergeCell ref="N734:O734"/>
    <mergeCell ref="P734:Q734"/>
    <mergeCell ref="R734:S734"/>
    <mergeCell ref="AP733:AQ733"/>
    <mergeCell ref="AP734:AQ734"/>
    <mergeCell ref="AR734:AS734"/>
    <mergeCell ref="AT734:AU734"/>
    <mergeCell ref="AV734:AX734"/>
    <mergeCell ref="AY734:BA734"/>
    <mergeCell ref="BB734:BC734"/>
    <mergeCell ref="AL733:AM733"/>
    <mergeCell ref="AN733:AO733"/>
    <mergeCell ref="AR733:AS733"/>
    <mergeCell ref="AT733:AU733"/>
    <mergeCell ref="AV733:AX733"/>
    <mergeCell ref="AY733:BA733"/>
    <mergeCell ref="BB733:BC733"/>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L734:AM734"/>
    <mergeCell ref="AN734:AO734"/>
    <mergeCell ref="T734:U734"/>
    <mergeCell ref="V734:X734"/>
    <mergeCell ref="Y734:Z734"/>
    <mergeCell ref="AB734:AC734"/>
    <mergeCell ref="AD734:AE734"/>
    <mergeCell ref="AF734:AH734"/>
    <mergeCell ref="AI734:AK734"/>
    <mergeCell ref="AL735:AM735"/>
    <mergeCell ref="AN735:AO735"/>
    <mergeCell ref="AP735:AQ735"/>
    <mergeCell ref="AR735:AS735"/>
    <mergeCell ref="AT735:AU735"/>
    <mergeCell ref="AV735:AX735"/>
    <mergeCell ref="AY735:BA735"/>
    <mergeCell ref="BB735:BC735"/>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C737:D737"/>
    <mergeCell ref="E737:F737"/>
    <mergeCell ref="G737:H737"/>
    <mergeCell ref="I737:M737"/>
    <mergeCell ref="N737:O737"/>
    <mergeCell ref="P737:Q737"/>
    <mergeCell ref="R737:S737"/>
    <mergeCell ref="AP736:AQ736"/>
    <mergeCell ref="AP737:AQ737"/>
    <mergeCell ref="AR737:AS737"/>
    <mergeCell ref="AT737:AU737"/>
    <mergeCell ref="AV737:AX737"/>
    <mergeCell ref="AY737:BA737"/>
    <mergeCell ref="BB737:BC737"/>
    <mergeCell ref="AL736:AM736"/>
    <mergeCell ref="AN736:AO736"/>
    <mergeCell ref="AR736:AS736"/>
    <mergeCell ref="AT736:AU736"/>
    <mergeCell ref="AV736:AX736"/>
    <mergeCell ref="AY736:BA736"/>
    <mergeCell ref="BB736:BC736"/>
    <mergeCell ref="T739:U739"/>
    <mergeCell ref="V739:X739"/>
    <mergeCell ref="Y739:Z739"/>
    <mergeCell ref="AB739:AC739"/>
    <mergeCell ref="AD739:AE739"/>
    <mergeCell ref="AF739:AH739"/>
    <mergeCell ref="AI739:AK739"/>
    <mergeCell ref="C739:D739"/>
    <mergeCell ref="E739:F739"/>
    <mergeCell ref="G739:H739"/>
    <mergeCell ref="I739:M739"/>
    <mergeCell ref="N739:O739"/>
    <mergeCell ref="P739:Q739"/>
    <mergeCell ref="R739:S739"/>
    <mergeCell ref="AL737:AM737"/>
    <mergeCell ref="AN737:AO737"/>
    <mergeCell ref="T737:U737"/>
    <mergeCell ref="V737:X737"/>
    <mergeCell ref="Y737:Z737"/>
    <mergeCell ref="AB737:AC737"/>
    <mergeCell ref="AD737:AE737"/>
    <mergeCell ref="AF737:AH737"/>
    <mergeCell ref="AI737:AK737"/>
    <mergeCell ref="AL738:AM738"/>
    <mergeCell ref="AN738:AO738"/>
    <mergeCell ref="AP738:AQ738"/>
    <mergeCell ref="AR738:AS738"/>
    <mergeCell ref="AT738:AU738"/>
    <mergeCell ref="AV738:AX738"/>
    <mergeCell ref="AY738:BA738"/>
    <mergeCell ref="BB738:BC738"/>
    <mergeCell ref="T738:U738"/>
    <mergeCell ref="V738:X738"/>
    <mergeCell ref="Y738:Z738"/>
    <mergeCell ref="AB738:AC738"/>
    <mergeCell ref="AD738:AE738"/>
    <mergeCell ref="AF738:AH738"/>
    <mergeCell ref="AI738:AK738"/>
    <mergeCell ref="C738:D738"/>
    <mergeCell ref="E738:F738"/>
    <mergeCell ref="G738:H738"/>
    <mergeCell ref="I738:M738"/>
    <mergeCell ref="N738:O738"/>
    <mergeCell ref="P738:Q738"/>
    <mergeCell ref="R738:S738"/>
    <mergeCell ref="C740:D740"/>
    <mergeCell ref="E740:F740"/>
    <mergeCell ref="G740:H740"/>
    <mergeCell ref="I740:M740"/>
    <mergeCell ref="N740:O740"/>
    <mergeCell ref="P740:Q740"/>
    <mergeCell ref="R740:S740"/>
    <mergeCell ref="AP739:AQ739"/>
    <mergeCell ref="AP740:AQ740"/>
    <mergeCell ref="AR740:AS740"/>
    <mergeCell ref="AT740:AU740"/>
    <mergeCell ref="AV740:AX740"/>
    <mergeCell ref="AY740:BA740"/>
    <mergeCell ref="BB740:BC740"/>
    <mergeCell ref="AL739:AM739"/>
    <mergeCell ref="AN739:AO739"/>
    <mergeCell ref="AR739:AS739"/>
    <mergeCell ref="AT739:AU739"/>
    <mergeCell ref="AV739:AX739"/>
    <mergeCell ref="AY739:BA739"/>
    <mergeCell ref="BB739:BC739"/>
    <mergeCell ref="T742:U742"/>
    <mergeCell ref="V742:X742"/>
    <mergeCell ref="Y742:Z742"/>
    <mergeCell ref="AB742:AC742"/>
    <mergeCell ref="AD742:AE742"/>
    <mergeCell ref="AF742:AH742"/>
    <mergeCell ref="AI742:AK742"/>
    <mergeCell ref="C742:D742"/>
    <mergeCell ref="E742:F742"/>
    <mergeCell ref="G742:H742"/>
    <mergeCell ref="I742:M742"/>
    <mergeCell ref="N742:O742"/>
    <mergeCell ref="P742:Q742"/>
    <mergeCell ref="R742:S742"/>
    <mergeCell ref="AL740:AM740"/>
    <mergeCell ref="AN740:AO740"/>
    <mergeCell ref="T740:U740"/>
    <mergeCell ref="V740:X740"/>
    <mergeCell ref="Y740:Z740"/>
    <mergeCell ref="AB740:AC740"/>
    <mergeCell ref="AD740:AE740"/>
    <mergeCell ref="AF740:AH740"/>
    <mergeCell ref="AI740:AK740"/>
    <mergeCell ref="AL741:AM741"/>
    <mergeCell ref="AN741:AO741"/>
    <mergeCell ref="AP741:AQ741"/>
    <mergeCell ref="AR741:AS741"/>
    <mergeCell ref="AT741:AU741"/>
    <mergeCell ref="AV741:AX741"/>
    <mergeCell ref="AY741:BA741"/>
    <mergeCell ref="BB741:BC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C743:D743"/>
    <mergeCell ref="E743:F743"/>
    <mergeCell ref="G743:H743"/>
    <mergeCell ref="I743:M743"/>
    <mergeCell ref="N743:O743"/>
    <mergeCell ref="P743:Q743"/>
    <mergeCell ref="R743:S743"/>
    <mergeCell ref="AP742:AQ742"/>
    <mergeCell ref="AP743:AQ743"/>
    <mergeCell ref="AR743:AS743"/>
    <mergeCell ref="AT743:AU743"/>
    <mergeCell ref="AV743:AX743"/>
    <mergeCell ref="AY743:BA743"/>
    <mergeCell ref="BB743:BC743"/>
    <mergeCell ref="AL742:AM742"/>
    <mergeCell ref="AN742:AO742"/>
    <mergeCell ref="AR742:AS742"/>
    <mergeCell ref="AT742:AU742"/>
    <mergeCell ref="AV742:AX742"/>
    <mergeCell ref="AY742:BA742"/>
    <mergeCell ref="BB742:BC742"/>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L743:AM743"/>
    <mergeCell ref="AN743:AO743"/>
    <mergeCell ref="T743:U743"/>
    <mergeCell ref="V743:X743"/>
    <mergeCell ref="Y743:Z743"/>
    <mergeCell ref="AB743:AC743"/>
    <mergeCell ref="AD743:AE743"/>
    <mergeCell ref="AF743:AH743"/>
    <mergeCell ref="AI743:AK743"/>
    <mergeCell ref="AL744:AM744"/>
    <mergeCell ref="AN744:AO744"/>
    <mergeCell ref="AP744:AQ744"/>
    <mergeCell ref="AR744:AS744"/>
    <mergeCell ref="AT744:AU744"/>
    <mergeCell ref="AV744:AX744"/>
    <mergeCell ref="AY744:BA744"/>
    <mergeCell ref="BB744:BC744"/>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C746:D746"/>
    <mergeCell ref="E746:F746"/>
    <mergeCell ref="G746:H746"/>
    <mergeCell ref="I746:M746"/>
    <mergeCell ref="N746:O746"/>
    <mergeCell ref="P746:Q746"/>
    <mergeCell ref="R746:S746"/>
    <mergeCell ref="AP745:AQ745"/>
    <mergeCell ref="AP746:AQ746"/>
    <mergeCell ref="AR746:AS746"/>
    <mergeCell ref="AT746:AU746"/>
    <mergeCell ref="AV746:AX746"/>
    <mergeCell ref="AY746:BA746"/>
    <mergeCell ref="BB746:BC746"/>
    <mergeCell ref="AL745:AM745"/>
    <mergeCell ref="AN745:AO745"/>
    <mergeCell ref="AR745:AS745"/>
    <mergeCell ref="AT745:AU745"/>
    <mergeCell ref="AV745:AX745"/>
    <mergeCell ref="AY745:BA745"/>
    <mergeCell ref="BB745:BC745"/>
    <mergeCell ref="T748:U748"/>
    <mergeCell ref="V748:X748"/>
    <mergeCell ref="Y748:Z748"/>
    <mergeCell ref="AB748:AC748"/>
    <mergeCell ref="AD748:AE748"/>
    <mergeCell ref="AF748:AH748"/>
    <mergeCell ref="AI748:AK748"/>
    <mergeCell ref="C748:D748"/>
    <mergeCell ref="E748:F748"/>
    <mergeCell ref="G748:H748"/>
    <mergeCell ref="I748:M748"/>
    <mergeCell ref="N748:O748"/>
    <mergeCell ref="P748:Q748"/>
    <mergeCell ref="R748:S748"/>
    <mergeCell ref="AL746:AM746"/>
    <mergeCell ref="AN746:AO746"/>
    <mergeCell ref="T746:U746"/>
    <mergeCell ref="V746:X746"/>
    <mergeCell ref="Y746:Z746"/>
    <mergeCell ref="AB746:AC746"/>
    <mergeCell ref="AD746:AE746"/>
    <mergeCell ref="AF746:AH746"/>
    <mergeCell ref="AI746:AK746"/>
    <mergeCell ref="AL747:AM747"/>
    <mergeCell ref="AN747:AO747"/>
    <mergeCell ref="AP747:AQ747"/>
    <mergeCell ref="AR747:AS747"/>
    <mergeCell ref="AT747:AU747"/>
    <mergeCell ref="AV747:AX747"/>
    <mergeCell ref="AY747:BA747"/>
    <mergeCell ref="BB747:BC747"/>
    <mergeCell ref="T747:U747"/>
    <mergeCell ref="V747:X747"/>
    <mergeCell ref="Y747:Z747"/>
    <mergeCell ref="AB747:AC747"/>
    <mergeCell ref="AD747:AE747"/>
    <mergeCell ref="AF747:AH747"/>
    <mergeCell ref="AI747:AK747"/>
    <mergeCell ref="C747:D747"/>
    <mergeCell ref="E747:F747"/>
    <mergeCell ref="G747:H747"/>
    <mergeCell ref="I747:M747"/>
    <mergeCell ref="N747:O747"/>
    <mergeCell ref="P747:Q747"/>
    <mergeCell ref="R747:S747"/>
    <mergeCell ref="C749:D749"/>
    <mergeCell ref="E749:F749"/>
    <mergeCell ref="G749:H749"/>
    <mergeCell ref="I749:M749"/>
    <mergeCell ref="N749:O749"/>
    <mergeCell ref="P749:Q749"/>
    <mergeCell ref="R749:S749"/>
    <mergeCell ref="AP748:AQ748"/>
    <mergeCell ref="AP749:AQ749"/>
    <mergeCell ref="AR749:AS749"/>
    <mergeCell ref="AT749:AU749"/>
    <mergeCell ref="AV749:AX749"/>
    <mergeCell ref="AY749:BA749"/>
    <mergeCell ref="BB749:BC749"/>
    <mergeCell ref="AL748:AM748"/>
    <mergeCell ref="AN748:AO748"/>
    <mergeCell ref="AR748:AS748"/>
    <mergeCell ref="AT748:AU748"/>
    <mergeCell ref="AV748:AX748"/>
    <mergeCell ref="AY748:BA748"/>
    <mergeCell ref="BB748:BC748"/>
    <mergeCell ref="T751:U751"/>
    <mergeCell ref="V751:X751"/>
    <mergeCell ref="Y751:Z751"/>
    <mergeCell ref="AB751:AC751"/>
    <mergeCell ref="AD751:AE751"/>
    <mergeCell ref="AF751:AH751"/>
    <mergeCell ref="AI751:AK751"/>
    <mergeCell ref="C751:D751"/>
    <mergeCell ref="E751:F751"/>
    <mergeCell ref="G751:H751"/>
    <mergeCell ref="I751:M751"/>
    <mergeCell ref="N751:O751"/>
    <mergeCell ref="P751:Q751"/>
    <mergeCell ref="R751:S751"/>
    <mergeCell ref="AL749:AM749"/>
    <mergeCell ref="AN749:AO749"/>
    <mergeCell ref="T749:U749"/>
    <mergeCell ref="V749:X749"/>
    <mergeCell ref="Y749:Z749"/>
    <mergeCell ref="AB749:AC749"/>
    <mergeCell ref="AD749:AE749"/>
    <mergeCell ref="AF749:AH749"/>
    <mergeCell ref="AI749:AK749"/>
    <mergeCell ref="AL750:AM750"/>
    <mergeCell ref="AN750:AO750"/>
    <mergeCell ref="AP750:AQ750"/>
    <mergeCell ref="AR750:AS750"/>
    <mergeCell ref="AT750:AU750"/>
    <mergeCell ref="AV750:AX750"/>
    <mergeCell ref="AY750:BA750"/>
    <mergeCell ref="BB750:BC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C752:D752"/>
    <mergeCell ref="E752:F752"/>
    <mergeCell ref="G752:H752"/>
    <mergeCell ref="I752:M752"/>
    <mergeCell ref="N752:O752"/>
    <mergeCell ref="P752:Q752"/>
    <mergeCell ref="R752:S752"/>
    <mergeCell ref="AP751:AQ751"/>
    <mergeCell ref="AP752:AQ752"/>
    <mergeCell ref="AR752:AS752"/>
    <mergeCell ref="AT752:AU752"/>
    <mergeCell ref="AV752:AX752"/>
    <mergeCell ref="AY752:BA752"/>
    <mergeCell ref="BB752:BC752"/>
    <mergeCell ref="AL751:AM751"/>
    <mergeCell ref="AN751:AO751"/>
    <mergeCell ref="AR751:AS751"/>
    <mergeCell ref="AT751:AU751"/>
    <mergeCell ref="AV751:AX751"/>
    <mergeCell ref="AY751:BA751"/>
    <mergeCell ref="BB751:BC751"/>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L752:AM752"/>
    <mergeCell ref="AN752:AO752"/>
    <mergeCell ref="T752:U752"/>
    <mergeCell ref="V752:X752"/>
    <mergeCell ref="Y752:Z752"/>
    <mergeCell ref="AB752:AC752"/>
    <mergeCell ref="AD752:AE752"/>
    <mergeCell ref="AF752:AH752"/>
    <mergeCell ref="AI752:AK752"/>
    <mergeCell ref="AL753:AM753"/>
    <mergeCell ref="AN753:AO753"/>
    <mergeCell ref="AP753:AQ753"/>
    <mergeCell ref="AR753:AS753"/>
    <mergeCell ref="AT753:AU753"/>
    <mergeCell ref="AV753:AX753"/>
    <mergeCell ref="AY753:BA753"/>
    <mergeCell ref="BB753:BC753"/>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C755:D755"/>
    <mergeCell ref="E755:F755"/>
    <mergeCell ref="G755:H755"/>
    <mergeCell ref="I755:M755"/>
    <mergeCell ref="N755:O755"/>
    <mergeCell ref="P755:Q755"/>
    <mergeCell ref="R755:S755"/>
    <mergeCell ref="AP754:AQ754"/>
    <mergeCell ref="AP755:AQ755"/>
    <mergeCell ref="AR755:AS755"/>
    <mergeCell ref="AT755:AU755"/>
    <mergeCell ref="AV755:AX755"/>
    <mergeCell ref="AY755:BA755"/>
    <mergeCell ref="BB755:BC755"/>
    <mergeCell ref="AL754:AM754"/>
    <mergeCell ref="AN754:AO754"/>
    <mergeCell ref="AR754:AS754"/>
    <mergeCell ref="AT754:AU754"/>
    <mergeCell ref="AV754:AX754"/>
    <mergeCell ref="AY754:BA754"/>
    <mergeCell ref="BB754:BC754"/>
    <mergeCell ref="T757:U757"/>
    <mergeCell ref="V757:X757"/>
    <mergeCell ref="Y757:Z757"/>
    <mergeCell ref="AB757:AC757"/>
    <mergeCell ref="AD757:AE757"/>
    <mergeCell ref="AF757:AH757"/>
    <mergeCell ref="AI757:AK757"/>
    <mergeCell ref="C757:D757"/>
    <mergeCell ref="E757:F757"/>
    <mergeCell ref="G757:H757"/>
    <mergeCell ref="I757:M757"/>
    <mergeCell ref="N757:O757"/>
    <mergeCell ref="P757:Q757"/>
    <mergeCell ref="R757:S757"/>
    <mergeCell ref="AL755:AM755"/>
    <mergeCell ref="AN755:AO755"/>
    <mergeCell ref="T755:U755"/>
    <mergeCell ref="V755:X755"/>
    <mergeCell ref="Y755:Z755"/>
    <mergeCell ref="AB755:AC755"/>
    <mergeCell ref="AD755:AE755"/>
    <mergeCell ref="AF755:AH755"/>
    <mergeCell ref="AI755:AK755"/>
    <mergeCell ref="AL756:AM756"/>
    <mergeCell ref="AN756:AO756"/>
    <mergeCell ref="AP756:AQ756"/>
    <mergeCell ref="AR756:AS756"/>
    <mergeCell ref="AT756:AU756"/>
    <mergeCell ref="AV756:AX756"/>
    <mergeCell ref="AY756:BA756"/>
    <mergeCell ref="BB756:BC756"/>
    <mergeCell ref="T756:U756"/>
    <mergeCell ref="V756:X756"/>
    <mergeCell ref="Y756:Z756"/>
    <mergeCell ref="AB756:AC756"/>
    <mergeCell ref="AD756:AE756"/>
    <mergeCell ref="AF756:AH756"/>
    <mergeCell ref="AI756:AK756"/>
    <mergeCell ref="C756:D756"/>
    <mergeCell ref="E756:F756"/>
    <mergeCell ref="G756:H756"/>
    <mergeCell ref="I756:M756"/>
    <mergeCell ref="N756:O756"/>
    <mergeCell ref="P756:Q756"/>
    <mergeCell ref="R756:S756"/>
    <mergeCell ref="C758:D758"/>
    <mergeCell ref="E758:F758"/>
    <mergeCell ref="G758:H758"/>
    <mergeCell ref="I758:M758"/>
    <mergeCell ref="N758:O758"/>
    <mergeCell ref="P758:Q758"/>
    <mergeCell ref="R758:S758"/>
    <mergeCell ref="AP757:AQ757"/>
    <mergeCell ref="AP758:AQ758"/>
    <mergeCell ref="AR758:AS758"/>
    <mergeCell ref="AT758:AU758"/>
    <mergeCell ref="AV758:AX758"/>
    <mergeCell ref="AY758:BA758"/>
    <mergeCell ref="BB758:BC758"/>
    <mergeCell ref="AL757:AM757"/>
    <mergeCell ref="AN757:AO757"/>
    <mergeCell ref="AR757:AS757"/>
    <mergeCell ref="AT757:AU757"/>
    <mergeCell ref="AV757:AX757"/>
    <mergeCell ref="AY757:BA757"/>
    <mergeCell ref="BB757:BC757"/>
    <mergeCell ref="T760:U760"/>
    <mergeCell ref="V760:X760"/>
    <mergeCell ref="Y760:Z760"/>
    <mergeCell ref="AB760:AC760"/>
    <mergeCell ref="AD760:AE760"/>
    <mergeCell ref="AF760:AH760"/>
    <mergeCell ref="AI760:AK760"/>
    <mergeCell ref="C760:D760"/>
    <mergeCell ref="E760:F760"/>
    <mergeCell ref="G760:H760"/>
    <mergeCell ref="I760:M760"/>
    <mergeCell ref="N760:O760"/>
    <mergeCell ref="P760:Q760"/>
    <mergeCell ref="R760:S760"/>
    <mergeCell ref="AL758:AM758"/>
    <mergeCell ref="AN758:AO758"/>
    <mergeCell ref="T758:U758"/>
    <mergeCell ref="V758:X758"/>
    <mergeCell ref="Y758:Z758"/>
    <mergeCell ref="AB758:AC758"/>
    <mergeCell ref="AD758:AE758"/>
    <mergeCell ref="AF758:AH758"/>
    <mergeCell ref="AI758:AK758"/>
    <mergeCell ref="AL759:AM759"/>
    <mergeCell ref="AN759:AO759"/>
    <mergeCell ref="AP759:AQ759"/>
    <mergeCell ref="AR759:AS759"/>
    <mergeCell ref="AT759:AU759"/>
    <mergeCell ref="AV759:AX759"/>
    <mergeCell ref="AY759:BA759"/>
    <mergeCell ref="BB759:BC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C761:D761"/>
    <mergeCell ref="E761:F761"/>
    <mergeCell ref="G761:H761"/>
    <mergeCell ref="I761:M761"/>
    <mergeCell ref="N761:O761"/>
    <mergeCell ref="P761:Q761"/>
    <mergeCell ref="R761:S761"/>
    <mergeCell ref="AP760:AQ760"/>
    <mergeCell ref="AP761:AQ761"/>
    <mergeCell ref="AR761:AS761"/>
    <mergeCell ref="AT761:AU761"/>
    <mergeCell ref="AV761:AX761"/>
    <mergeCell ref="AY761:BA761"/>
    <mergeCell ref="BB761:BC761"/>
    <mergeCell ref="AL760:AM760"/>
    <mergeCell ref="AN760:AO760"/>
    <mergeCell ref="AR760:AS760"/>
    <mergeCell ref="AT760:AU760"/>
    <mergeCell ref="AV760:AX760"/>
    <mergeCell ref="AY760:BA760"/>
    <mergeCell ref="BB760:BC760"/>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L761:AM761"/>
    <mergeCell ref="AN761:AO761"/>
    <mergeCell ref="T761:U761"/>
    <mergeCell ref="V761:X761"/>
    <mergeCell ref="Y761:Z761"/>
    <mergeCell ref="AB761:AC761"/>
    <mergeCell ref="AD761:AE761"/>
    <mergeCell ref="AF761:AH761"/>
    <mergeCell ref="AI761:AK761"/>
    <mergeCell ref="AL762:AM762"/>
    <mergeCell ref="AN762:AO762"/>
    <mergeCell ref="AP762:AQ762"/>
    <mergeCell ref="AR762:AS762"/>
    <mergeCell ref="AT762:AU762"/>
    <mergeCell ref="AV762:AX762"/>
    <mergeCell ref="AY762:BA762"/>
    <mergeCell ref="BB762:BC762"/>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C764:D764"/>
    <mergeCell ref="E764:F764"/>
    <mergeCell ref="G764:H764"/>
    <mergeCell ref="I764:M764"/>
    <mergeCell ref="N764:O764"/>
    <mergeCell ref="P764:Q764"/>
    <mergeCell ref="R764:S764"/>
    <mergeCell ref="AP763:AQ763"/>
    <mergeCell ref="AP764:AQ764"/>
    <mergeCell ref="AR764:AS764"/>
    <mergeCell ref="AT764:AU764"/>
    <mergeCell ref="AV764:AX764"/>
    <mergeCell ref="AY764:BA764"/>
    <mergeCell ref="BB764:BC764"/>
    <mergeCell ref="AL763:AM763"/>
    <mergeCell ref="AN763:AO763"/>
    <mergeCell ref="AR763:AS763"/>
    <mergeCell ref="AT763:AU763"/>
    <mergeCell ref="AV763:AX763"/>
    <mergeCell ref="AY763:BA763"/>
    <mergeCell ref="BB763:BC763"/>
    <mergeCell ref="T766:U766"/>
    <mergeCell ref="V766:X766"/>
    <mergeCell ref="Y766:Z766"/>
    <mergeCell ref="AB766:AC766"/>
    <mergeCell ref="AD766:AE766"/>
    <mergeCell ref="AF766:AH766"/>
    <mergeCell ref="AI766:AK766"/>
    <mergeCell ref="C766:D766"/>
    <mergeCell ref="E766:F766"/>
    <mergeCell ref="G766:H766"/>
    <mergeCell ref="I766:M766"/>
    <mergeCell ref="N766:O766"/>
    <mergeCell ref="P766:Q766"/>
    <mergeCell ref="R766:S766"/>
    <mergeCell ref="AL764:AM764"/>
    <mergeCell ref="AN764:AO764"/>
    <mergeCell ref="T764:U764"/>
    <mergeCell ref="V764:X764"/>
    <mergeCell ref="Y764:Z764"/>
    <mergeCell ref="AB764:AC764"/>
    <mergeCell ref="AD764:AE764"/>
    <mergeCell ref="AF764:AH764"/>
    <mergeCell ref="AI764:AK764"/>
    <mergeCell ref="AL765:AM765"/>
    <mergeCell ref="AN765:AO765"/>
    <mergeCell ref="AP765:AQ765"/>
    <mergeCell ref="AR765:AS765"/>
    <mergeCell ref="AT765:AU765"/>
    <mergeCell ref="AV765:AX765"/>
    <mergeCell ref="AY765:BA765"/>
    <mergeCell ref="BB765:BC765"/>
    <mergeCell ref="T765:U765"/>
    <mergeCell ref="V765:X765"/>
    <mergeCell ref="Y765:Z765"/>
    <mergeCell ref="AB765:AC765"/>
    <mergeCell ref="AD765:AE765"/>
    <mergeCell ref="AF765:AH765"/>
    <mergeCell ref="AI765:AK765"/>
    <mergeCell ref="C765:D765"/>
    <mergeCell ref="E765:F765"/>
    <mergeCell ref="G765:H765"/>
    <mergeCell ref="I765:M765"/>
    <mergeCell ref="N765:O765"/>
    <mergeCell ref="P765:Q765"/>
    <mergeCell ref="R765:S765"/>
    <mergeCell ref="C767:D767"/>
    <mergeCell ref="E767:F767"/>
    <mergeCell ref="G767:H767"/>
    <mergeCell ref="I767:M767"/>
    <mergeCell ref="N767:O767"/>
    <mergeCell ref="P767:Q767"/>
    <mergeCell ref="R767:S767"/>
    <mergeCell ref="AP766:AQ766"/>
    <mergeCell ref="AP767:AQ767"/>
    <mergeCell ref="AR767:AS767"/>
    <mergeCell ref="AT767:AU767"/>
    <mergeCell ref="AV767:AX767"/>
    <mergeCell ref="AY767:BA767"/>
    <mergeCell ref="BB767:BC767"/>
    <mergeCell ref="AL766:AM766"/>
    <mergeCell ref="AN766:AO766"/>
    <mergeCell ref="AR766:AS766"/>
    <mergeCell ref="AT766:AU766"/>
    <mergeCell ref="AV766:AX766"/>
    <mergeCell ref="AY766:BA766"/>
    <mergeCell ref="BB766:BC766"/>
    <mergeCell ref="T769:U769"/>
    <mergeCell ref="V769:X769"/>
    <mergeCell ref="Y769:Z769"/>
    <mergeCell ref="AB769:AC769"/>
    <mergeCell ref="AD769:AE769"/>
    <mergeCell ref="AF769:AH769"/>
    <mergeCell ref="AI769:AK769"/>
    <mergeCell ref="C769:D769"/>
    <mergeCell ref="E769:F769"/>
    <mergeCell ref="G769:H769"/>
    <mergeCell ref="I769:M769"/>
    <mergeCell ref="N769:O769"/>
    <mergeCell ref="P769:Q769"/>
    <mergeCell ref="R769:S769"/>
    <mergeCell ref="AL767:AM767"/>
    <mergeCell ref="AN767:AO767"/>
    <mergeCell ref="T767:U767"/>
    <mergeCell ref="V767:X767"/>
    <mergeCell ref="Y767:Z767"/>
    <mergeCell ref="AB767:AC767"/>
    <mergeCell ref="AD767:AE767"/>
    <mergeCell ref="AF767:AH767"/>
    <mergeCell ref="AI767:AK767"/>
    <mergeCell ref="AL768:AM768"/>
    <mergeCell ref="AN768:AO768"/>
    <mergeCell ref="AP768:AQ768"/>
    <mergeCell ref="AR768:AS768"/>
    <mergeCell ref="AT768:AU768"/>
    <mergeCell ref="AV768:AX768"/>
    <mergeCell ref="AY768:BA768"/>
    <mergeCell ref="BB768:BC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C770:D770"/>
    <mergeCell ref="E770:F770"/>
    <mergeCell ref="G770:H770"/>
    <mergeCell ref="I770:M770"/>
    <mergeCell ref="N770:O770"/>
    <mergeCell ref="P770:Q770"/>
    <mergeCell ref="R770:S770"/>
    <mergeCell ref="AP769:AQ769"/>
    <mergeCell ref="AP770:AQ770"/>
    <mergeCell ref="AR770:AS770"/>
    <mergeCell ref="AT770:AU770"/>
    <mergeCell ref="AV770:AX770"/>
    <mergeCell ref="AY770:BA770"/>
    <mergeCell ref="BB770:BC770"/>
    <mergeCell ref="AL769:AM769"/>
    <mergeCell ref="AN769:AO769"/>
    <mergeCell ref="AR769:AS769"/>
    <mergeCell ref="AT769:AU769"/>
    <mergeCell ref="AV769:AX769"/>
    <mergeCell ref="AY769:BA769"/>
    <mergeCell ref="BB769:BC769"/>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conditionalFormatting sqref="BB34:BC825">
    <cfRule type="cellIs" dxfId="12" priority="7" operator="equal">
      <formula>"SIN PAGOS"</formula>
    </cfRule>
  </conditionalFormatting>
  <dataValidations>
    <dataValidation type="list" allowBlank="1" showErrorMessage="1" sqref="F3">
      <formula1>"Clases, cursos y talleres,Podcast,Estudio"</formula1>
    </dataValidation>
    <dataValidation type="list" allowBlank="1" showErrorMessage="1" sqref="M10">
      <formula1>System!$B$17:$C$35</formula1>
    </dataValidation>
    <dataValidation type="list" allowBlank="1" showDropDown="1" showErrorMessage="1" sqref="G34:G825">
      <formula1>System!$I$4:$J$40</formula1>
    </dataValidation>
    <dataValidation type="list" allowBlank="1" showErrorMessage="1" sqref="W14">
      <formula1>"Efectivo,Transferencia"</formula1>
    </dataValidation>
    <dataValidation type="list" allowBlank="1" showErrorMessage="1" sqref="P12 AT12">
      <formula1>"Mañana,Tarde,Noche"</formula1>
    </dataValidation>
    <dataValidation type="list" allowBlank="1" showErrorMessage="1" sqref="Y34:Y825">
      <formula1>"COMPLETADO,PENDIENTE,REVISIÓN,ANULADO"</formula1>
    </dataValidation>
    <dataValidation type="list" allowBlank="1" showErrorMessage="1" sqref="U18:U30">
      <formula1>System!$A$19:$A$30</formula1>
    </dataValidation>
    <dataValidation type="list" allowBlank="1" showDropDown="1" showErrorMessage="1" sqref="C18:C30">
      <formula1>System!$B$17:$C$40</formula1>
    </dataValidation>
    <dataValidation type="list" allowBlank="1" showDropDown="1" showErrorMessage="1" sqref="E34:E825">
      <formula1>"CAPITAL,INGRESOS,EGRESOS"</formula1>
    </dataValidation>
    <dataValidation type="list" allowBlank="1" showErrorMessage="1" sqref="T14 AV34:AV825">
      <formula1>"Al día,Nuevo inscripto,Adeudando,Abandonado"</formula1>
    </dataValidation>
    <dataValidation type="list" allowBlank="1" showErrorMessage="1" sqref="K12">
      <formula1>AULA!$G$18:$I$30</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DropDown="1" showErrorMessage="1" sqref="AT10 AR34:AR825">
      <formula1>"Reducido,Completo"</formula1>
    </dataValidation>
    <dataValidation type="list" allowBlank="1" showErrorMessage="1" sqref="AA14">
      <formula1>System!$A$3:$A$17</formula1>
    </dataValidation>
    <dataValidation type="list" allowBlank="1" showErrorMessage="1" sqref="AT14">
      <formula1>"BASE,CATERING,INFANTIL"</formula1>
    </dataValidation>
    <dataValidation type="list" allowBlank="1" showDropDown="1" showErrorMessage="1" sqref="AP34:AP825">
      <formula1>System!$B$17:$C$35</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DropDown="1" showErrorMessage="1" sqref="AG3 AI3 AK3 AM3 AO3 AQ3 AG5 AI5 AK5 AM5 AO5 AQ5 AG7 AI7 AK7 AM7 AO7 AQ7 AG9 AI9 AK9 AM9 AO9 AQ9 AG11 AI11 AK11 AM11 AO11 AQ11 AG13 AI13 AK13 AM13 AO13 AQ13 AG15 AI15 AK15 AM15 AO15 AQ15 AG17 AI17 AK17 AM17 AO17 AQ17 AG19 AI19 AK19 AM19 AO19 AQ19">
      <formula1>System!$B$17:$C$35</formula1>
    </dataValidation>
    <dataValidation type="list" allowBlank="1" showErrorMessage="1" sqref="V34:V825">
      <formula1>"PAGADO,PENDIENTE,CANCELADOS"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D01"/>
    <outlinePr summaryBelow="0" summaryRight="0"/>
  </sheetPr>
  <sheetViews>
    <sheetView workbookViewId="0"/>
  </sheetViews>
  <sheetFormatPr customHeight="1" defaultColWidth="12.63" defaultRowHeight="15.75" outlineLevelRow="1"/>
  <cols>
    <col customWidth="1" min="1" max="1" width="1.13"/>
    <col customWidth="1" min="2" max="7" width="4.5"/>
    <col customWidth="1" min="8" max="9" width="5.38"/>
    <col customWidth="1" min="10" max="11" width="4.5"/>
    <col customWidth="1" min="12" max="12" width="0.88"/>
    <col customWidth="1" min="13" max="22" width="4.5"/>
    <col customWidth="1" min="23" max="23" width="0.88"/>
    <col customWidth="1" min="24" max="25" width="4.5"/>
    <col customWidth="1" min="26" max="26" width="5.13"/>
    <col customWidth="1" min="27" max="27" width="0.88"/>
    <col customWidth="1" min="28" max="54" width="4.5"/>
  </cols>
  <sheetData>
    <row r="1" ht="8.25" customHeight="1">
      <c r="A1" s="178"/>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row>
    <row r="2" ht="16.5" customHeight="1">
      <c r="A2" s="178"/>
      <c r="B2" s="289" t="s">
        <v>23</v>
      </c>
      <c r="C2" s="134"/>
      <c r="D2" s="134"/>
      <c r="E2" s="134"/>
      <c r="F2" s="290" t="s">
        <v>1871</v>
      </c>
      <c r="G2" s="71"/>
      <c r="H2" s="71"/>
      <c r="I2" s="71"/>
      <c r="J2" s="71"/>
      <c r="K2" s="72"/>
      <c r="L2" s="178"/>
      <c r="M2" s="291" t="s">
        <v>1872</v>
      </c>
      <c r="N2" s="71"/>
      <c r="O2" s="72"/>
      <c r="P2" s="182">
        <v>46140.0</v>
      </c>
      <c r="Q2" s="71"/>
      <c r="R2" s="72"/>
      <c r="S2" s="178"/>
      <c r="T2" s="292" t="s">
        <v>1873</v>
      </c>
      <c r="U2" s="71"/>
      <c r="V2" s="72"/>
      <c r="W2" s="178"/>
      <c r="X2" s="292" t="s">
        <v>1874</v>
      </c>
      <c r="Y2" s="71"/>
      <c r="Z2" s="72"/>
      <c r="AA2" s="178"/>
      <c r="AB2" s="292" t="s">
        <v>1875</v>
      </c>
      <c r="AC2" s="71"/>
      <c r="AD2" s="72"/>
      <c r="AE2" s="178"/>
      <c r="AF2" s="178"/>
      <c r="AG2" s="178"/>
      <c r="AH2" s="178"/>
      <c r="AI2" s="178"/>
      <c r="AJ2" s="178"/>
      <c r="AK2" s="178"/>
      <c r="AL2" s="178"/>
      <c r="AM2" s="178"/>
      <c r="AN2" s="178"/>
      <c r="AO2" s="178"/>
      <c r="AP2" s="178"/>
      <c r="AQ2" s="178"/>
      <c r="AR2" s="178"/>
      <c r="AS2" s="178"/>
      <c r="AT2" s="178"/>
      <c r="AU2" s="178"/>
      <c r="AV2" s="178"/>
      <c r="AW2" s="178"/>
      <c r="AX2" s="178"/>
      <c r="AY2" s="178"/>
      <c r="AZ2" s="178"/>
      <c r="BA2" s="178"/>
      <c r="BB2" s="178"/>
    </row>
    <row r="3" ht="16.5" customHeight="1">
      <c r="A3" s="178"/>
      <c r="B3" s="184"/>
      <c r="F3" s="185" t="s">
        <v>2498</v>
      </c>
      <c r="G3" s="134"/>
      <c r="H3" s="134"/>
      <c r="I3" s="134"/>
      <c r="J3" s="134"/>
      <c r="K3" s="101"/>
      <c r="L3" s="178"/>
      <c r="M3" s="186" t="s">
        <v>1880</v>
      </c>
      <c r="N3" s="134"/>
      <c r="O3" s="187"/>
      <c r="P3" s="188"/>
      <c r="Q3" s="134"/>
      <c r="R3" s="101"/>
      <c r="S3" s="178"/>
      <c r="T3" s="189">
        <v>0.0</v>
      </c>
      <c r="U3" s="134"/>
      <c r="V3" s="101"/>
      <c r="W3" s="178"/>
      <c r="X3" s="189">
        <f>(SUMIFS($P$34:$P$825,$E$34:$E$825,"INGRESOS",$G$34:$G$825,"CUOTA",$V$34:$V$825,"*ADO")+SUMIFS($P$34:$P$825,$E$34:$E$825,"INGRESOS",$G$34:$G$825,"INSCRIPCIÓN",$V$34:$V$825,"*ADO")+SUMIFS($P$34:$P$825,$E$34:$E$825,"INGRESOS",$G$34:$G$825,"CLASES",$V$34:$V$825,"*ADO"))-SUMIFS($P$34:$P$825,$E$34:$E$825,"EGRESOS",$G$34:$G$825,"COMISIÓN",$V$34:$V$825,"PAGADO")-SUM(N18:O30)</f>
        <v>0</v>
      </c>
      <c r="Y3" s="134"/>
      <c r="Z3" s="101"/>
      <c r="AA3" s="178"/>
      <c r="AB3" s="189">
        <f>SUMIFS($P$34:$P$825,$E$34:$E$825,"EGRESOS",$G$34:$G$825,"COMISIÓN")</f>
        <v>0</v>
      </c>
      <c r="AC3" s="134"/>
      <c r="AD3" s="101"/>
      <c r="AE3" s="178"/>
      <c r="AF3" s="178"/>
      <c r="AG3" s="178"/>
      <c r="AH3" s="178"/>
      <c r="AI3" s="178"/>
      <c r="AJ3" s="178"/>
      <c r="AK3" s="178"/>
      <c r="AL3" s="178"/>
      <c r="AM3" s="178"/>
      <c r="AN3" s="178"/>
      <c r="AO3" s="178"/>
      <c r="AP3" s="178"/>
      <c r="AQ3" s="178"/>
      <c r="AR3" s="178"/>
      <c r="AS3" s="178"/>
      <c r="AT3" s="178"/>
      <c r="AU3" s="178"/>
      <c r="AV3" s="178"/>
      <c r="AW3" s="178"/>
      <c r="AX3" s="178"/>
      <c r="AY3" s="178"/>
      <c r="AZ3" s="178"/>
      <c r="BA3" s="178"/>
      <c r="BB3" s="178"/>
    </row>
    <row r="4" ht="16.5" customHeight="1">
      <c r="A4" s="178"/>
      <c r="B4" s="148"/>
      <c r="C4" s="149"/>
      <c r="D4" s="149"/>
      <c r="E4" s="149"/>
      <c r="F4" s="148"/>
      <c r="G4" s="149"/>
      <c r="H4" s="149"/>
      <c r="I4" s="149"/>
      <c r="J4" s="149"/>
      <c r="K4" s="150"/>
      <c r="L4" s="178"/>
      <c r="M4" s="148"/>
      <c r="N4" s="149"/>
      <c r="O4" s="190"/>
      <c r="P4" s="191"/>
      <c r="Q4" s="149"/>
      <c r="R4" s="150"/>
      <c r="S4" s="178"/>
      <c r="T4" s="148"/>
      <c r="U4" s="149"/>
      <c r="V4" s="150"/>
      <c r="W4" s="178"/>
      <c r="X4" s="148"/>
      <c r="Y4" s="149"/>
      <c r="Z4" s="150"/>
      <c r="AA4" s="178"/>
      <c r="AB4" s="148"/>
      <c r="AC4" s="149"/>
      <c r="AD4" s="150"/>
      <c r="AE4" s="178"/>
      <c r="AF4" s="178"/>
      <c r="AG4" s="178"/>
      <c r="AH4" s="178"/>
      <c r="AI4" s="178"/>
      <c r="AJ4" s="178"/>
      <c r="AK4" s="178"/>
      <c r="AL4" s="178"/>
      <c r="AM4" s="178"/>
      <c r="AN4" s="178"/>
      <c r="AO4" s="178"/>
      <c r="AP4" s="178"/>
      <c r="AQ4" s="178"/>
      <c r="AR4" s="178"/>
      <c r="AS4" s="178"/>
      <c r="AT4" s="178"/>
      <c r="AU4" s="178"/>
      <c r="AV4" s="178"/>
      <c r="AW4" s="178"/>
      <c r="AX4" s="178"/>
      <c r="AY4" s="178"/>
      <c r="AZ4" s="178"/>
      <c r="BA4" s="178"/>
      <c r="BB4" s="178"/>
    </row>
    <row r="5" ht="16.5" customHeight="1">
      <c r="A5" s="178"/>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c r="AT5" s="178"/>
      <c r="AU5" s="178"/>
      <c r="AV5" s="178"/>
      <c r="AW5" s="178"/>
      <c r="AX5" s="178"/>
      <c r="AY5" s="178"/>
      <c r="AZ5" s="178"/>
      <c r="BA5" s="178"/>
      <c r="BB5" s="178"/>
    </row>
    <row r="6" ht="16.5" customHeight="1">
      <c r="A6" s="178"/>
      <c r="B6" s="293" t="s">
        <v>1881</v>
      </c>
      <c r="C6" s="72"/>
      <c r="D6" s="193"/>
      <c r="E6" s="178"/>
      <c r="F6" s="293" t="s">
        <v>1882</v>
      </c>
      <c r="G6" s="71"/>
      <c r="H6" s="72"/>
      <c r="I6" s="194" t="s">
        <v>1883</v>
      </c>
      <c r="J6" s="71"/>
      <c r="K6" s="72"/>
      <c r="L6" s="178"/>
      <c r="M6" s="293" t="s">
        <v>1884</v>
      </c>
      <c r="N6" s="71"/>
      <c r="O6" s="72"/>
      <c r="P6" s="182" t="str">
        <f>IF(T3&lt;0,"Adeudando",IF(X3&gt;0,"Saldo a liquidar",IF(AB3=0,"Sin movimientos",IF(X3=0,"Saldado",))))</f>
        <v>Sin movimientos</v>
      </c>
      <c r="Q6" s="71"/>
      <c r="R6" s="72"/>
      <c r="S6" s="178"/>
      <c r="T6" s="195" t="s">
        <v>1885</v>
      </c>
      <c r="U6" s="71"/>
      <c r="V6" s="72"/>
      <c r="W6" s="178"/>
      <c r="X6" s="196" t="s">
        <v>1886</v>
      </c>
      <c r="Y6" s="71"/>
      <c r="Z6" s="72"/>
      <c r="AA6" s="178"/>
      <c r="AB6" s="197">
        <v>0.0</v>
      </c>
      <c r="AC6" s="71"/>
      <c r="AD6" s="72"/>
      <c r="AE6" s="178"/>
      <c r="AF6" s="178"/>
      <c r="AG6" s="178"/>
      <c r="AH6" s="178"/>
      <c r="AI6" s="178"/>
      <c r="AJ6" s="178"/>
      <c r="AK6" s="178"/>
      <c r="AL6" s="178"/>
      <c r="AM6" s="178"/>
      <c r="AN6" s="178"/>
      <c r="AO6" s="178"/>
      <c r="AP6" s="178"/>
      <c r="AQ6" s="178"/>
      <c r="AR6" s="178"/>
      <c r="AS6" s="178"/>
      <c r="AT6" s="178"/>
      <c r="AU6" s="178"/>
      <c r="AV6" s="178"/>
      <c r="AW6" s="178"/>
      <c r="AX6" s="178"/>
      <c r="AY6" s="178"/>
      <c r="AZ6" s="178"/>
      <c r="BA6" s="178"/>
      <c r="BB6" s="178"/>
    </row>
    <row r="7" ht="16.5" customHeight="1">
      <c r="A7" s="178"/>
      <c r="B7" s="178"/>
      <c r="C7" s="178"/>
      <c r="D7" s="178"/>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row>
    <row r="8">
      <c r="A8" s="178"/>
      <c r="B8" s="294" t="s">
        <v>1900</v>
      </c>
      <c r="C8" s="71"/>
      <c r="D8" s="71"/>
      <c r="E8" s="71"/>
      <c r="F8" s="71"/>
      <c r="G8" s="71"/>
      <c r="H8" s="71"/>
      <c r="I8" s="71"/>
      <c r="J8" s="71"/>
      <c r="K8" s="71"/>
      <c r="L8" s="71"/>
      <c r="M8" s="71"/>
      <c r="N8" s="71"/>
      <c r="O8" s="71"/>
      <c r="P8" s="71"/>
      <c r="Q8" s="71"/>
      <c r="R8" s="72"/>
      <c r="S8" s="178"/>
      <c r="T8" s="294" t="s">
        <v>1901</v>
      </c>
      <c r="U8" s="71"/>
      <c r="V8" s="71"/>
      <c r="W8" s="71"/>
      <c r="X8" s="71"/>
      <c r="Y8" s="71"/>
      <c r="Z8" s="71"/>
      <c r="AA8" s="71"/>
      <c r="AB8" s="71"/>
      <c r="AC8" s="71"/>
      <c r="AD8" s="72"/>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row>
    <row r="9">
      <c r="A9" s="178"/>
      <c r="B9" s="295" t="s">
        <v>1902</v>
      </c>
      <c r="C9" s="71"/>
      <c r="D9" s="71"/>
      <c r="E9" s="295" t="s">
        <v>1903</v>
      </c>
      <c r="F9" s="71"/>
      <c r="G9" s="72"/>
      <c r="H9" s="295" t="s">
        <v>1904</v>
      </c>
      <c r="I9" s="72"/>
      <c r="J9" s="295" t="s">
        <v>1905</v>
      </c>
      <c r="K9" s="71"/>
      <c r="L9" s="72"/>
      <c r="M9" s="295" t="s">
        <v>1906</v>
      </c>
      <c r="N9" s="71"/>
      <c r="O9" s="72"/>
      <c r="P9" s="295" t="s">
        <v>1907</v>
      </c>
      <c r="Q9" s="71"/>
      <c r="R9" s="72"/>
      <c r="S9" s="178"/>
      <c r="T9" s="295" t="s">
        <v>1904</v>
      </c>
      <c r="U9" s="71"/>
      <c r="V9" s="72"/>
      <c r="W9" s="295" t="s">
        <v>1902</v>
      </c>
      <c r="X9" s="71"/>
      <c r="Y9" s="71"/>
      <c r="Z9" s="72"/>
      <c r="AA9" s="295" t="s">
        <v>1903</v>
      </c>
      <c r="AB9" s="71"/>
      <c r="AC9" s="71"/>
      <c r="AD9" s="72"/>
      <c r="AE9" s="178"/>
      <c r="AF9" s="178"/>
      <c r="AG9" s="178"/>
      <c r="AH9" s="178"/>
      <c r="AI9" s="178"/>
      <c r="AJ9" s="178"/>
      <c r="AK9" s="178"/>
      <c r="AL9" s="178"/>
      <c r="AM9" s="178"/>
      <c r="AN9" s="178"/>
      <c r="AO9" s="178"/>
      <c r="AP9" s="178"/>
      <c r="AQ9" s="178"/>
      <c r="AR9" s="178"/>
      <c r="AS9" s="178"/>
      <c r="AT9" s="178"/>
      <c r="AU9" s="178"/>
      <c r="AV9" s="178"/>
      <c r="AW9" s="178"/>
      <c r="AX9" s="178"/>
      <c r="AY9" s="178"/>
      <c r="AZ9" s="178"/>
      <c r="BA9" s="178"/>
      <c r="BB9" s="178"/>
    </row>
    <row r="10">
      <c r="A10" s="178"/>
      <c r="B10" s="201"/>
      <c r="C10" s="71"/>
      <c r="D10" s="72"/>
      <c r="E10" s="201"/>
      <c r="F10" s="71"/>
      <c r="G10" s="72"/>
      <c r="H10" s="215"/>
      <c r="I10" s="72"/>
      <c r="J10" s="201"/>
      <c r="K10" s="71"/>
      <c r="L10" s="72"/>
      <c r="M10" s="145"/>
      <c r="N10" s="71"/>
      <c r="O10" s="72"/>
      <c r="P10" s="145"/>
      <c r="Q10" s="71"/>
      <c r="R10" s="72"/>
      <c r="S10" s="178"/>
      <c r="T10" s="215"/>
      <c r="U10" s="71"/>
      <c r="V10" s="72"/>
      <c r="W10" s="216"/>
      <c r="X10" s="71"/>
      <c r="Y10" s="71"/>
      <c r="Z10" s="72"/>
      <c r="AA10" s="216"/>
      <c r="AB10" s="71"/>
      <c r="AC10" s="71"/>
      <c r="AD10" s="72"/>
      <c r="AE10" s="178"/>
      <c r="AF10" s="178"/>
      <c r="AG10" s="178"/>
      <c r="AH10" s="178"/>
      <c r="AI10" s="178"/>
      <c r="AJ10" s="178"/>
      <c r="AK10" s="178"/>
      <c r="AL10" s="178"/>
      <c r="AM10" s="178"/>
      <c r="AN10" s="178"/>
      <c r="AO10" s="178"/>
      <c r="AP10" s="178"/>
      <c r="AQ10" s="178"/>
      <c r="AR10" s="178"/>
      <c r="AS10" s="178"/>
      <c r="AT10" s="178"/>
      <c r="AU10" s="178"/>
      <c r="AV10" s="178"/>
      <c r="AW10" s="178"/>
      <c r="AX10" s="178"/>
      <c r="AY10" s="178"/>
      <c r="AZ10" s="178"/>
      <c r="BA10" s="178"/>
      <c r="BB10" s="178"/>
    </row>
    <row r="11">
      <c r="A11" s="178"/>
      <c r="B11" s="295" t="s">
        <v>1908</v>
      </c>
      <c r="C11" s="71"/>
      <c r="D11" s="71"/>
      <c r="E11" s="295" t="s">
        <v>1909</v>
      </c>
      <c r="F11" s="71"/>
      <c r="G11" s="71"/>
      <c r="H11" s="295" t="s">
        <v>1910</v>
      </c>
      <c r="I11" s="71"/>
      <c r="J11" s="71"/>
      <c r="K11" s="295" t="s">
        <v>1917</v>
      </c>
      <c r="L11" s="71"/>
      <c r="M11" s="71"/>
      <c r="N11" s="71"/>
      <c r="O11" s="72"/>
      <c r="P11" s="295" t="s">
        <v>2290</v>
      </c>
      <c r="Q11" s="71"/>
      <c r="R11" s="72"/>
      <c r="S11" s="178"/>
      <c r="T11" s="295" t="s">
        <v>1906</v>
      </c>
      <c r="U11" s="71"/>
      <c r="V11" s="72"/>
      <c r="W11" s="295" t="s">
        <v>2291</v>
      </c>
      <c r="X11" s="71"/>
      <c r="Y11" s="71"/>
      <c r="Z11" s="72"/>
      <c r="AA11" s="295" t="s">
        <v>1913</v>
      </c>
      <c r="AB11" s="71"/>
      <c r="AC11" s="71"/>
      <c r="AD11" s="72"/>
      <c r="AE11" s="178"/>
      <c r="AF11" s="178"/>
      <c r="AG11" s="178"/>
      <c r="AH11" s="178"/>
      <c r="AI11" s="178"/>
      <c r="AJ11" s="178"/>
      <c r="AK11" s="178"/>
      <c r="AL11" s="178"/>
      <c r="AM11" s="178"/>
      <c r="AN11" s="178"/>
      <c r="AO11" s="178"/>
      <c r="AP11" s="178"/>
      <c r="AQ11" s="178"/>
      <c r="AR11" s="178"/>
      <c r="AS11" s="178"/>
      <c r="AT11" s="178"/>
      <c r="AU11" s="178"/>
      <c r="AV11" s="178"/>
      <c r="AW11" s="178"/>
      <c r="AX11" s="178"/>
      <c r="AY11" s="178"/>
      <c r="AZ11" s="178"/>
      <c r="BA11" s="178"/>
      <c r="BB11" s="178"/>
    </row>
    <row r="12">
      <c r="A12" s="178"/>
      <c r="B12" s="146">
        <f>IF(M10="",0,VLOOKUP(M10,C18:R30,15,FALSE))</f>
        <v>0</v>
      </c>
      <c r="C12" s="71"/>
      <c r="D12" s="72"/>
      <c r="E12" s="218"/>
      <c r="F12" s="71"/>
      <c r="G12" s="72"/>
      <c r="H12" s="146"/>
      <c r="I12" s="71"/>
      <c r="J12" s="72"/>
      <c r="K12" s="146" t="str">
        <f>IF(M10="","",VLOOKUP(M10,C18:I30,5,FALSE))</f>
        <v/>
      </c>
      <c r="L12" s="71"/>
      <c r="M12" s="71"/>
      <c r="N12" s="71"/>
      <c r="O12" s="72"/>
      <c r="P12" s="145"/>
      <c r="Q12" s="71"/>
      <c r="R12" s="72"/>
      <c r="S12" s="178"/>
      <c r="T12" s="219"/>
      <c r="U12" s="71"/>
      <c r="V12" s="72"/>
      <c r="W12" s="219"/>
      <c r="X12" s="71"/>
      <c r="Y12" s="71"/>
      <c r="Z12" s="72"/>
      <c r="AA12" s="220"/>
      <c r="AB12" s="71"/>
      <c r="AC12" s="71"/>
      <c r="AD12" s="72"/>
      <c r="AE12" s="178"/>
      <c r="AF12" s="178"/>
      <c r="AG12" s="178"/>
      <c r="AH12" s="178"/>
      <c r="AI12" s="178"/>
      <c r="AJ12" s="178"/>
      <c r="AK12" s="178"/>
      <c r="AL12" s="178"/>
      <c r="AM12" s="178"/>
      <c r="AN12" s="178"/>
      <c r="AO12" s="178"/>
      <c r="AP12" s="178"/>
      <c r="AQ12" s="178"/>
      <c r="AR12" s="178"/>
      <c r="AS12" s="178"/>
      <c r="AT12" s="178"/>
      <c r="AU12" s="178"/>
      <c r="AV12" s="178"/>
      <c r="AW12" s="178"/>
      <c r="AX12" s="178"/>
      <c r="AY12" s="178"/>
      <c r="AZ12" s="178"/>
      <c r="BA12" s="178"/>
      <c r="BB12" s="178"/>
    </row>
    <row r="13">
      <c r="A13" s="178"/>
      <c r="B13" s="295" t="s">
        <v>1914</v>
      </c>
      <c r="C13" s="71"/>
      <c r="D13" s="71"/>
      <c r="E13" s="71"/>
      <c r="F13" s="71"/>
      <c r="G13" s="71"/>
      <c r="H13" s="71"/>
      <c r="I13" s="71"/>
      <c r="J13" s="71"/>
      <c r="K13" s="71"/>
      <c r="L13" s="71"/>
      <c r="M13" s="71"/>
      <c r="N13" s="71"/>
      <c r="O13" s="71"/>
      <c r="P13" s="71"/>
      <c r="Q13" s="71"/>
      <c r="R13" s="72"/>
      <c r="S13" s="178"/>
      <c r="T13" s="295" t="s">
        <v>66</v>
      </c>
      <c r="U13" s="71"/>
      <c r="V13" s="72"/>
      <c r="W13" s="295" t="s">
        <v>55</v>
      </c>
      <c r="X13" s="71"/>
      <c r="Y13" s="71"/>
      <c r="Z13" s="72"/>
      <c r="AA13" s="295" t="s">
        <v>2295</v>
      </c>
      <c r="AB13" s="71"/>
      <c r="AC13" s="71"/>
      <c r="AD13" s="72"/>
      <c r="AE13" s="178"/>
      <c r="AF13" s="178"/>
      <c r="AG13" s="178"/>
      <c r="AH13" s="178"/>
      <c r="AI13" s="178"/>
      <c r="AJ13" s="178"/>
      <c r="AK13" s="178"/>
      <c r="AL13" s="178"/>
      <c r="AM13" s="178"/>
      <c r="AN13" s="178"/>
      <c r="AO13" s="178"/>
      <c r="AP13" s="178"/>
      <c r="AQ13" s="178"/>
      <c r="AR13" s="178"/>
      <c r="AS13" s="178"/>
      <c r="AT13" s="178"/>
      <c r="AU13" s="178"/>
      <c r="AV13" s="178"/>
      <c r="AW13" s="178"/>
      <c r="AX13" s="178"/>
      <c r="AY13" s="178"/>
      <c r="AZ13" s="178"/>
      <c r="BA13" s="178"/>
      <c r="BB13" s="178"/>
    </row>
    <row r="14">
      <c r="A14" s="178"/>
      <c r="B14" s="218"/>
      <c r="C14" s="71"/>
      <c r="D14" s="71"/>
      <c r="E14" s="71"/>
      <c r="F14" s="71"/>
      <c r="G14" s="71"/>
      <c r="H14" s="71"/>
      <c r="I14" s="71"/>
      <c r="J14" s="71"/>
      <c r="K14" s="71"/>
      <c r="L14" s="71"/>
      <c r="M14" s="71"/>
      <c r="N14" s="71"/>
      <c r="O14" s="71"/>
      <c r="P14" s="71"/>
      <c r="Q14" s="71"/>
      <c r="R14" s="72"/>
      <c r="S14" s="178"/>
      <c r="T14" s="221"/>
      <c r="U14" s="71"/>
      <c r="V14" s="72"/>
      <c r="W14" s="222"/>
      <c r="X14" s="71"/>
      <c r="Y14" s="71"/>
      <c r="Z14" s="72"/>
      <c r="AA14" s="264">
        <v>0.0</v>
      </c>
      <c r="AB14" s="71"/>
      <c r="AC14" s="71"/>
      <c r="AD14" s="72"/>
      <c r="AE14" s="178"/>
      <c r="AF14" s="178"/>
      <c r="AG14" s="178"/>
      <c r="AH14" s="178"/>
      <c r="AI14" s="178"/>
      <c r="AJ14" s="178"/>
      <c r="AK14" s="178"/>
      <c r="AL14" s="178"/>
      <c r="AM14" s="178"/>
      <c r="AN14" s="178"/>
      <c r="AO14" s="178"/>
      <c r="AP14" s="178"/>
      <c r="AQ14" s="178"/>
      <c r="AR14" s="178"/>
      <c r="AS14" s="178"/>
      <c r="AT14" s="178"/>
      <c r="AU14" s="178"/>
      <c r="AV14" s="178"/>
      <c r="AW14" s="178"/>
      <c r="AX14" s="178"/>
      <c r="AY14" s="178"/>
      <c r="AZ14" s="178"/>
      <c r="BA14" s="178"/>
      <c r="BB14" s="178"/>
    </row>
    <row r="15">
      <c r="A15" s="178"/>
      <c r="B15" s="178"/>
      <c r="C15" s="178"/>
      <c r="D15" s="178"/>
      <c r="E15" s="178"/>
      <c r="F15" s="223"/>
      <c r="G15" s="178"/>
      <c r="N15" s="178"/>
      <c r="O15" s="178"/>
      <c r="P15" s="178"/>
      <c r="Q15" s="178"/>
      <c r="R15" s="178"/>
      <c r="S15" s="178"/>
      <c r="T15" s="178"/>
      <c r="AA15" s="178"/>
      <c r="AB15" s="178"/>
      <c r="AC15" s="178"/>
      <c r="AD15" s="178"/>
      <c r="AE15" s="178"/>
      <c r="AF15" s="178"/>
      <c r="AG15" s="178"/>
      <c r="AH15" s="178"/>
      <c r="AI15" s="178"/>
      <c r="AJ15" s="178"/>
      <c r="AK15" s="178"/>
      <c r="AL15" s="178"/>
      <c r="AM15" s="178"/>
      <c r="AN15" s="178"/>
      <c r="AO15" s="178"/>
      <c r="AP15" s="178"/>
      <c r="AQ15" s="178"/>
      <c r="AR15" s="178"/>
      <c r="AS15" s="178"/>
      <c r="AT15" s="178"/>
      <c r="AU15" s="178"/>
      <c r="AV15" s="178"/>
      <c r="AW15" s="178"/>
      <c r="AX15" s="178"/>
      <c r="AY15" s="178"/>
      <c r="AZ15" s="178"/>
      <c r="BA15" s="178"/>
      <c r="BB15" s="178"/>
    </row>
    <row r="16">
      <c r="A16" s="178"/>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c r="AE16" s="178"/>
      <c r="AF16" s="178"/>
      <c r="AG16" s="178"/>
      <c r="AH16" s="178"/>
      <c r="AI16" s="178"/>
      <c r="AJ16" s="178"/>
      <c r="AK16" s="178"/>
      <c r="AL16" s="178"/>
      <c r="AM16" s="178"/>
      <c r="AN16" s="178"/>
      <c r="AO16" s="178"/>
      <c r="AP16" s="178"/>
      <c r="AQ16" s="178"/>
      <c r="AR16" s="178"/>
      <c r="AS16" s="178"/>
      <c r="AT16" s="178"/>
      <c r="AU16" s="178"/>
      <c r="AV16" s="178"/>
      <c r="AW16" s="178"/>
      <c r="AX16" s="178"/>
      <c r="AY16" s="178"/>
      <c r="AZ16" s="178"/>
      <c r="BA16" s="178"/>
      <c r="BB16" s="178"/>
    </row>
    <row r="17">
      <c r="A17" s="178"/>
      <c r="B17" s="285" t="s">
        <v>2301</v>
      </c>
      <c r="C17" s="286" t="s">
        <v>2302</v>
      </c>
      <c r="D17" s="71"/>
      <c r="E17" s="71"/>
      <c r="F17" s="72"/>
      <c r="G17" s="286" t="s">
        <v>1917</v>
      </c>
      <c r="H17" s="71"/>
      <c r="I17" s="72"/>
      <c r="J17" s="286" t="s">
        <v>1904</v>
      </c>
      <c r="K17" s="72"/>
      <c r="L17" s="286" t="s">
        <v>2501</v>
      </c>
      <c r="M17" s="72"/>
      <c r="N17" s="286" t="s">
        <v>2304</v>
      </c>
      <c r="O17" s="72"/>
      <c r="P17" s="285" t="s">
        <v>2305</v>
      </c>
      <c r="Q17" s="286" t="s">
        <v>2306</v>
      </c>
      <c r="R17" s="72"/>
      <c r="S17" s="286" t="s">
        <v>2307</v>
      </c>
      <c r="T17" s="72"/>
      <c r="U17" s="286" t="s">
        <v>2308</v>
      </c>
      <c r="V17" s="72"/>
      <c r="W17" s="178"/>
      <c r="X17" s="178"/>
      <c r="Y17" s="178"/>
      <c r="Z17" s="178"/>
      <c r="AA17" s="178"/>
      <c r="AB17" s="178"/>
      <c r="AC17" s="178"/>
      <c r="AD17" s="178"/>
      <c r="AE17" s="178"/>
      <c r="AF17" s="178"/>
      <c r="AG17" s="178"/>
      <c r="AH17" s="178"/>
      <c r="AI17" s="178"/>
      <c r="AJ17" s="178"/>
      <c r="AK17" s="178"/>
      <c r="AL17" s="178"/>
      <c r="AM17" s="178"/>
      <c r="AN17" s="178"/>
      <c r="AO17" s="178"/>
      <c r="AP17" s="178"/>
      <c r="AQ17" s="178"/>
      <c r="AR17" s="178"/>
      <c r="AS17" s="178"/>
      <c r="AT17" s="178"/>
      <c r="AU17" s="178"/>
      <c r="AV17" s="178"/>
      <c r="AW17" s="178"/>
      <c r="AX17" s="178"/>
      <c r="AY17" s="178"/>
      <c r="AZ17" s="178"/>
      <c r="BA17" s="178"/>
      <c r="BB17" s="178"/>
    </row>
    <row r="18">
      <c r="A18" s="178"/>
      <c r="B18" s="267"/>
      <c r="C18" s="268" t="s">
        <v>2281</v>
      </c>
      <c r="D18" s="71"/>
      <c r="E18" s="71"/>
      <c r="F18" s="72"/>
      <c r="G18" s="268" t="str">
        <f>VLOOKUP(C18,System!$B$17:$H$40,3,FALSE)</f>
        <v/>
      </c>
      <c r="H18" s="71"/>
      <c r="I18" s="72"/>
      <c r="J18" s="268"/>
      <c r="K18" s="72"/>
      <c r="L18" s="287"/>
      <c r="M18" s="72"/>
      <c r="N18" s="270"/>
      <c r="O18" s="72"/>
      <c r="P18" s="267">
        <f t="shared" ref="P18:P30" si="1">COUNTIFS($AV$34:$AV$825,"&lt;&gt;Abandonado",$AP$34:$AP$825,C18)</f>
        <v>0</v>
      </c>
      <c r="Q18" s="270"/>
      <c r="R18" s="72"/>
      <c r="S18" s="270" t="str">
        <f t="array" ref="S18">LET(
  mesTxt,LOWER(TRIM(INDEX($U18:$V18,1,1))),
  meses,{"enero";"febrero";"marzo";"abril";"mayo";"junio";"julio";"agosto";"septiembre";"octubre";"noviembre";"diciembre"},
  mesNum,IFERROR(MATCH(mesTxt,meses,0),0),
  anio,YEAR(DASHBOARD!$AY$2),
  inicio,DATE(anio,mesNum,1),
  fin,EOMONTH(inicio,0),
  disciplina,LOWER(TRIM(INDEX($C18:$D18,1,1))),
  instructor,LOWER(TRIM(INDEX($G18:$I18,1,1))),
  paga,N(INDEX($N18:$O18,1,1)),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18" s="72"/>
      <c r="U18" s="271"/>
      <c r="V18" s="72"/>
      <c r="W18" s="178"/>
      <c r="X18" s="279" t="s">
        <v>2313</v>
      </c>
      <c r="Y18" s="71"/>
      <c r="Z18" s="72"/>
      <c r="AA18" s="178"/>
      <c r="AB18" s="279" t="s">
        <v>2502</v>
      </c>
      <c r="AC18" s="71"/>
      <c r="AD18" s="72"/>
      <c r="AE18" s="178"/>
      <c r="AF18" s="178"/>
      <c r="AG18" s="178"/>
      <c r="AH18" s="178"/>
      <c r="AI18" s="178"/>
      <c r="AJ18" s="178"/>
      <c r="AK18" s="178"/>
      <c r="AL18" s="178"/>
      <c r="AM18" s="178"/>
      <c r="AN18" s="178"/>
      <c r="AO18" s="178"/>
      <c r="AP18" s="178"/>
      <c r="AQ18" s="178"/>
      <c r="AR18" s="178"/>
      <c r="AS18" s="178"/>
      <c r="AT18" s="178"/>
      <c r="AU18" s="178"/>
      <c r="AV18" s="178"/>
      <c r="AW18" s="178"/>
      <c r="AX18" s="178"/>
      <c r="AY18" s="178"/>
      <c r="AZ18" s="178"/>
      <c r="BA18" s="178"/>
      <c r="BB18" s="178"/>
    </row>
    <row r="19">
      <c r="A19" s="178"/>
      <c r="B19" s="267"/>
      <c r="C19" s="268" t="s">
        <v>2281</v>
      </c>
      <c r="D19" s="71"/>
      <c r="E19" s="71"/>
      <c r="F19" s="72"/>
      <c r="G19" s="268" t="str">
        <f>VLOOKUP(C19,System!$B$17:$H$40,3,FALSE)</f>
        <v/>
      </c>
      <c r="H19" s="71"/>
      <c r="I19" s="72"/>
      <c r="J19" s="268"/>
      <c r="K19" s="72"/>
      <c r="L19" s="287"/>
      <c r="M19" s="72"/>
      <c r="N19" s="270"/>
      <c r="O19" s="72"/>
      <c r="P19" s="267">
        <f t="shared" si="1"/>
        <v>0</v>
      </c>
      <c r="Q19" s="270"/>
      <c r="R19" s="72"/>
      <c r="S19" s="270" t="str">
        <f t="array" ref="S19">LET(
  mesTxt,LOWER(TRIM(INDEX($U19:$V19,1,1))),
  meses,{"enero";"febrero";"marzo";"abril";"mayo";"junio";"julio";"agosto";"septiembre";"octubre";"noviembre";"diciembre"},
  mesNum,IFERROR(MATCH(mesTxt,meses,0),0),
  anio,YEAR(DASHBOARD!$AY$2),
  inicio,DATE(anio,mesNum,1),
  fin,EOMONTH(inicio,0),
  disciplina,LOWER(TRIM(INDEX($C19:$D19,1,1))),
  instructor,LOWER(TRIM(INDEX($G19:$I19,1,1))),
  paga,N(INDEX($N19:$O19,1,1)),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19" s="72"/>
      <c r="U19" s="271"/>
      <c r="V19" s="72"/>
      <c r="W19" s="178"/>
      <c r="X19" s="189">
        <f>SUM(N18:O30)</f>
        <v>0</v>
      </c>
      <c r="Y19" s="134"/>
      <c r="Z19" s="101"/>
      <c r="AA19" s="178"/>
      <c r="AB19" s="189">
        <f>SUMIF(B18:B30,"EC",S18:T30)</f>
        <v>0</v>
      </c>
      <c r="AC19" s="134"/>
      <c r="AD19" s="101"/>
      <c r="AE19" s="178"/>
      <c r="AF19" s="178"/>
      <c r="AG19" s="178"/>
      <c r="AH19" s="178"/>
      <c r="AI19" s="178"/>
      <c r="AJ19" s="178"/>
      <c r="AK19" s="178"/>
      <c r="AL19" s="178"/>
      <c r="AM19" s="178"/>
      <c r="AN19" s="178"/>
      <c r="AO19" s="178"/>
      <c r="AP19" s="178"/>
      <c r="AQ19" s="178"/>
      <c r="AR19" s="178"/>
      <c r="AS19" s="178"/>
      <c r="AT19" s="178"/>
      <c r="AU19" s="178"/>
      <c r="AV19" s="178"/>
      <c r="AW19" s="178"/>
      <c r="AX19" s="178"/>
      <c r="AY19" s="178"/>
      <c r="AZ19" s="178"/>
      <c r="BA19" s="178"/>
      <c r="BB19" s="178"/>
    </row>
    <row r="20">
      <c r="A20" s="178"/>
      <c r="B20" s="267"/>
      <c r="C20" s="268" t="s">
        <v>2281</v>
      </c>
      <c r="D20" s="71"/>
      <c r="E20" s="71"/>
      <c r="F20" s="72"/>
      <c r="G20" s="268" t="str">
        <f>VLOOKUP(C20,System!$B$17:$H$40,3,FALSE)</f>
        <v/>
      </c>
      <c r="H20" s="71"/>
      <c r="I20" s="72"/>
      <c r="J20" s="268"/>
      <c r="K20" s="72"/>
      <c r="L20" s="287"/>
      <c r="M20" s="72"/>
      <c r="N20" s="270"/>
      <c r="O20" s="72"/>
      <c r="P20" s="267">
        <f t="shared" si="1"/>
        <v>0</v>
      </c>
      <c r="Q20" s="270"/>
      <c r="R20" s="72"/>
      <c r="S20" s="270" t="str">
        <f t="array" ref="S20">LET(
  mesTxt,LOWER(TRIM(INDEX($U20:$V20,1,1))),
  meses,{"enero";"febrero";"marzo";"abril";"mayo";"junio";"julio";"agosto";"septiembre";"octubre";"noviembre";"diciembre"},
  mesNum,IFERROR(MATCH(mesTxt,meses,0),0),
  anio,YEAR(DASHBOARD!$AY$2),
  inicio,DATE(anio,mesNum,1),
  fin,EOMONTH(inicio,0),
  disciplina,LOWER(TRIM(INDEX($C20:$D20,1,1))),
  instructor,LOWER(TRIM(INDEX($G20:$I20,1,1))),
  paga,N(INDEX($N20:$O20,1,1)),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0" s="72"/>
      <c r="U20" s="271"/>
      <c r="V20" s="72"/>
      <c r="W20" s="178"/>
      <c r="X20" s="148"/>
      <c r="Y20" s="149"/>
      <c r="Z20" s="150"/>
      <c r="AA20" s="178"/>
      <c r="AB20" s="148"/>
      <c r="AC20" s="149"/>
      <c r="AD20" s="150"/>
      <c r="AE20" s="178"/>
      <c r="AF20" s="178"/>
      <c r="AG20" s="178"/>
      <c r="AH20" s="178"/>
      <c r="AI20" s="178"/>
      <c r="AJ20" s="178"/>
      <c r="AK20" s="178"/>
      <c r="AL20" s="178"/>
      <c r="AM20" s="178"/>
      <c r="AN20" s="178"/>
      <c r="AO20" s="178"/>
      <c r="AP20" s="178"/>
      <c r="AQ20" s="178"/>
      <c r="AR20" s="178"/>
      <c r="AS20" s="178"/>
      <c r="AT20" s="178"/>
      <c r="AU20" s="178"/>
      <c r="AV20" s="178"/>
      <c r="AW20" s="178"/>
      <c r="AX20" s="178"/>
      <c r="AY20" s="178"/>
      <c r="AZ20" s="178"/>
      <c r="BA20" s="178"/>
      <c r="BB20" s="178"/>
    </row>
    <row r="21">
      <c r="A21" s="178"/>
      <c r="B21" s="267"/>
      <c r="C21" s="268" t="s">
        <v>2281</v>
      </c>
      <c r="D21" s="71"/>
      <c r="E21" s="71"/>
      <c r="F21" s="72"/>
      <c r="G21" s="268" t="str">
        <f>VLOOKUP(C21,System!$B$17:$H$40,3,FALSE)</f>
        <v/>
      </c>
      <c r="H21" s="71"/>
      <c r="I21" s="72"/>
      <c r="J21" s="268"/>
      <c r="K21" s="72"/>
      <c r="L21" s="287"/>
      <c r="M21" s="72"/>
      <c r="N21" s="270"/>
      <c r="O21" s="72"/>
      <c r="P21" s="267">
        <f t="shared" si="1"/>
        <v>0</v>
      </c>
      <c r="Q21" s="270"/>
      <c r="R21" s="72"/>
      <c r="S21" s="270" t="str">
        <f t="array" ref="S21">LET(
  mesTxt,LOWER(TRIM(INDEX($U21:$V21,1,1))),
  meses,{"enero";"febrero";"marzo";"abril";"mayo";"junio";"julio";"agosto";"septiembre";"octubre";"noviembre";"diciembre"},
  mesNum,IFERROR(MATCH(mesTxt,meses,0),0),
  anio,YEAR(DASHBOARD!$AY$2),
  inicio,DATE(anio,mesNum,1),
  fin,EOMONTH(inicio,0),
  disciplina,LOWER(TRIM(INDEX($C21:$D21,1,1))),
  instructor,LOWER(TRIM(INDEX($G21:$I21,1,1))),
  paga,N(INDEX($N21:$O21,1,1)),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1" s="72"/>
      <c r="U21" s="271"/>
      <c r="V21" s="72"/>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178"/>
      <c r="AZ21" s="178"/>
      <c r="BA21" s="178"/>
      <c r="BB21" s="178"/>
    </row>
    <row r="22">
      <c r="A22" s="178"/>
      <c r="B22" s="267"/>
      <c r="C22" s="268" t="s">
        <v>2281</v>
      </c>
      <c r="D22" s="71"/>
      <c r="E22" s="71"/>
      <c r="F22" s="72"/>
      <c r="G22" s="268" t="str">
        <f>VLOOKUP(C22,System!$B$17:$H$40,3,FALSE)</f>
        <v/>
      </c>
      <c r="H22" s="71"/>
      <c r="I22" s="72"/>
      <c r="J22" s="268"/>
      <c r="K22" s="72"/>
      <c r="L22" s="287"/>
      <c r="M22" s="72"/>
      <c r="N22" s="270"/>
      <c r="O22" s="72"/>
      <c r="P22" s="267">
        <f t="shared" si="1"/>
        <v>0</v>
      </c>
      <c r="Q22" s="270"/>
      <c r="R22" s="72"/>
      <c r="S22" s="270" t="str">
        <f t="array" ref="S22">LET(
  mesTxt,LOWER(TRIM(INDEX($U22:$V22,1,1))),
  meses,{"enero";"febrero";"marzo";"abril";"mayo";"junio";"julio";"agosto";"septiembre";"octubre";"noviembre";"diciembre"},
  mesNum,IFERROR(MATCH(mesTxt,meses,0),0),
  anio,YEAR(DASHBOARD!$AY$2),
  inicio,DATE(anio,mesNum,1),
  fin,EOMONTH(inicio,0),
  disciplina,LOWER(TRIM(INDEX($C22:$D22,1,1))),
  instructor,LOWER(TRIM(INDEX($G22:$I22,1,1))),
  paga,N(INDEX($N22:$O22,1,1)),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2" s="72"/>
      <c r="U22" s="271"/>
      <c r="V22" s="72"/>
      <c r="W22" s="178"/>
      <c r="X22" s="178"/>
      <c r="Y22" s="178"/>
      <c r="Z22" s="178"/>
      <c r="AA22" s="178"/>
      <c r="AB22" s="178"/>
      <c r="AC22" s="178"/>
      <c r="AD22" s="178"/>
      <c r="AE22" s="178"/>
      <c r="AF22" s="178"/>
      <c r="AG22" s="178"/>
      <c r="AH22" s="178"/>
      <c r="AI22" s="178"/>
      <c r="AJ22" s="178"/>
      <c r="AK22" s="178"/>
      <c r="AL22" s="178"/>
      <c r="AM22" s="178"/>
      <c r="AN22" s="178"/>
      <c r="AO22" s="178"/>
      <c r="AP22" s="178"/>
      <c r="AQ22" s="178"/>
      <c r="AR22" s="178"/>
      <c r="AS22" s="178"/>
      <c r="AT22" s="178"/>
      <c r="AU22" s="178"/>
      <c r="AV22" s="178"/>
      <c r="AW22" s="178"/>
      <c r="AX22" s="178"/>
      <c r="AY22" s="178"/>
      <c r="AZ22" s="178"/>
      <c r="BA22" s="178"/>
      <c r="BB22" s="178"/>
    </row>
    <row r="23">
      <c r="A23" s="178"/>
      <c r="B23" s="267"/>
      <c r="C23" s="268" t="s">
        <v>2281</v>
      </c>
      <c r="D23" s="71"/>
      <c r="E23" s="71"/>
      <c r="F23" s="72"/>
      <c r="G23" s="268" t="str">
        <f>VLOOKUP(C23,System!$B$17:$H$40,3,FALSE)</f>
        <v/>
      </c>
      <c r="H23" s="71"/>
      <c r="I23" s="72"/>
      <c r="J23" s="268"/>
      <c r="K23" s="72"/>
      <c r="L23" s="287"/>
      <c r="M23" s="72"/>
      <c r="N23" s="270"/>
      <c r="O23" s="72"/>
      <c r="P23" s="267">
        <f t="shared" si="1"/>
        <v>0</v>
      </c>
      <c r="Q23" s="270"/>
      <c r="R23" s="72"/>
      <c r="S23" s="270" t="str">
        <f t="array" ref="S23">LET(
  mesTxt,LOWER(TRIM(INDEX($U23:$V23,1,1))),
  meses,{"enero";"febrero";"marzo";"abril";"mayo";"junio";"julio";"agosto";"septiembre";"octubre";"noviembre";"diciembre"},
  mesNum,IFERROR(MATCH(mesTxt,meses,0),0),
  anio,YEAR(DASHBOARD!$AY$2),
  inicio,DATE(anio,mesNum,1),
  fin,EOMONTH(inicio,0),
  disciplina,LOWER(TRIM(INDEX($C23:$D23,1,1))),
  instructor,LOWER(TRIM(INDEX($G23:$I23,1,1))),
  paga,N(INDEX($N23:$O23,1,1)),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3" s="72"/>
      <c r="U23" s="271"/>
      <c r="V23" s="72"/>
      <c r="W23" s="178"/>
      <c r="X23" s="77" t="s">
        <v>7</v>
      </c>
      <c r="Y23" s="71"/>
      <c r="Z23" s="71"/>
      <c r="AA23" s="71"/>
      <c r="AB23" s="71"/>
      <c r="AC23" s="71"/>
      <c r="AD23" s="71"/>
      <c r="AE23" s="72"/>
      <c r="AF23" s="78" t="s">
        <v>9</v>
      </c>
      <c r="AG23" s="71"/>
      <c r="AH23" s="71"/>
      <c r="AI23" s="71"/>
      <c r="AJ23" s="71"/>
      <c r="AK23" s="71"/>
      <c r="AL23" s="71"/>
      <c r="AM23" s="72"/>
      <c r="AN23" s="80" t="s">
        <v>34</v>
      </c>
      <c r="AO23" s="71"/>
      <c r="AP23" s="71"/>
      <c r="AQ23" s="71"/>
      <c r="AR23" s="71"/>
      <c r="AS23" s="71"/>
      <c r="AT23" s="71"/>
      <c r="AU23" s="72"/>
      <c r="AV23" s="178"/>
      <c r="AW23" s="178"/>
      <c r="AX23" s="178"/>
      <c r="AY23" s="178"/>
      <c r="AZ23" s="178"/>
      <c r="BA23" s="178"/>
      <c r="BB23" s="178"/>
    </row>
    <row r="24">
      <c r="A24" s="178"/>
      <c r="B24" s="267"/>
      <c r="C24" s="268" t="s">
        <v>2281</v>
      </c>
      <c r="D24" s="71"/>
      <c r="E24" s="71"/>
      <c r="F24" s="72"/>
      <c r="G24" s="268" t="str">
        <f>VLOOKUP(C24,System!$B$17:$H$40,3,FALSE)</f>
        <v/>
      </c>
      <c r="H24" s="71"/>
      <c r="I24" s="72"/>
      <c r="J24" s="268"/>
      <c r="K24" s="72"/>
      <c r="L24" s="287"/>
      <c r="M24" s="72"/>
      <c r="N24" s="270"/>
      <c r="O24" s="72"/>
      <c r="P24" s="267">
        <f t="shared" si="1"/>
        <v>0</v>
      </c>
      <c r="Q24" s="270"/>
      <c r="R24" s="72"/>
      <c r="S24" s="270" t="str">
        <f t="array" ref="S24">LET(
  mesTxt,LOWER(TRIM(INDEX($U24:$V24,1,1))),
  meses,{"enero";"febrero";"marzo";"abril";"mayo";"junio";"julio";"agosto";"septiembre";"octubre";"noviembre";"diciembre"},
  mesNum,IFERROR(MATCH(mesTxt,meses,0),0),
  anio,YEAR(DASHBOARD!$AY$2),
  inicio,DATE(anio,mesNum,1),
  fin,EOMONTH(inicio,0),
  disciplina,LOWER(TRIM(INDEX($C24:$D24,1,1))),
  instructor,LOWER(TRIM(INDEX($G24:$I24,1,1))),
  paga,N(INDEX($N24:$O24,1,1)),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4" s="72"/>
      <c r="U24" s="271"/>
      <c r="V24" s="72"/>
      <c r="W24" s="178"/>
      <c r="X24" s="84" t="s">
        <v>36</v>
      </c>
      <c r="Y24" s="72"/>
      <c r="Z24" s="274">
        <f>SUMIFS($P$34:$P$825,$C$34:$C$825,"&gt;="&amp;DATE(2026,1,1),$C$34:$C$825,"&lt;"&amp;DATE(2026,2,1),$E$34:$E$825,"INGRESOS",$Y$34:$Y$825,"COMPLETADO")</f>
        <v>0</v>
      </c>
      <c r="AA24" s="72"/>
      <c r="AB24" s="84" t="s">
        <v>37</v>
      </c>
      <c r="AC24" s="72"/>
      <c r="AD24" s="85">
        <f>SUMIFS($P$34:$P$825,$C$34:$C$825,"&gt;="&amp;DATE(2026,2,1),$C$34:$C$825,"&lt;"&amp;DATE(2026,3,1),$E$34:$E$825,"INGRESOS",$Y$34:$Y$825,"COMPLETADO")</f>
        <v>0</v>
      </c>
      <c r="AE24" s="72"/>
      <c r="AF24" s="86" t="s">
        <v>36</v>
      </c>
      <c r="AG24" s="72"/>
      <c r="AH24" s="87">
        <f>-SUMIFS($P$34:$P$825,$C$34:$C$825,"&gt;="&amp;DATE(2026,1,1),$C$34:$C$825,"&lt;"&amp;DATE(2026,2,1),$E$34:$E$825,"EGRESOS",$Y$34:$Y$825,"COMPLETADO")</f>
        <v>0</v>
      </c>
      <c r="AI24" s="72"/>
      <c r="AJ24" s="86" t="s">
        <v>37</v>
      </c>
      <c r="AK24" s="72"/>
      <c r="AL24" s="88">
        <f>-SUMIFS($P$34:$P$825,$C$34:$C$825,"&gt;="&amp;DATE(2026,2,1),$C$34:$C$825,"&lt;"&amp;DATE(2026,3,1),$E$34:$E$825,"EGRESOS",$Y$34:$Y$825,"COMPLETADO")</f>
        <v>0</v>
      </c>
      <c r="AM24" s="72"/>
      <c r="AN24" s="89" t="s">
        <v>36</v>
      </c>
      <c r="AO24" s="72"/>
      <c r="AP24" s="90">
        <f t="shared" ref="AP24:AP29" si="2">Z24+AH24</f>
        <v>0</v>
      </c>
      <c r="AQ24" s="72"/>
      <c r="AR24" s="91" t="s">
        <v>37</v>
      </c>
      <c r="AS24" s="72"/>
      <c r="AT24" s="90">
        <f t="shared" ref="AT24:AT29" si="3">AD24+AL24</f>
        <v>0</v>
      </c>
      <c r="AU24" s="72"/>
      <c r="AV24" s="178"/>
      <c r="AW24" s="178"/>
      <c r="AX24" s="178"/>
      <c r="AY24" s="178"/>
      <c r="AZ24" s="178"/>
      <c r="BA24" s="178"/>
      <c r="BB24" s="178"/>
    </row>
    <row r="25">
      <c r="A25" s="178"/>
      <c r="B25" s="267"/>
      <c r="C25" s="268" t="s">
        <v>2281</v>
      </c>
      <c r="D25" s="71"/>
      <c r="E25" s="71"/>
      <c r="F25" s="72"/>
      <c r="G25" s="268" t="str">
        <f>VLOOKUP(C25,System!$B$17:$H$40,3,FALSE)</f>
        <v/>
      </c>
      <c r="H25" s="71"/>
      <c r="I25" s="72"/>
      <c r="J25" s="268"/>
      <c r="K25" s="72"/>
      <c r="L25" s="287"/>
      <c r="M25" s="72"/>
      <c r="N25" s="270"/>
      <c r="O25" s="72"/>
      <c r="P25" s="267">
        <f t="shared" si="1"/>
        <v>0</v>
      </c>
      <c r="Q25" s="270"/>
      <c r="R25" s="72"/>
      <c r="S25" s="270" t="str">
        <f t="array" ref="S25">LET(
  mesTxt,LOWER(TRIM(INDEX($U25:$V25,1,1))),
  meses,{"enero";"febrero";"marzo";"abril";"mayo";"junio";"julio";"agosto";"septiembre";"octubre";"noviembre";"diciembre"},
  mesNum,IFERROR(MATCH(mesTxt,meses,0),0),
  anio,YEAR(DASHBOARD!$AY$2),
  inicio,DATE(anio,mesNum,1),
  fin,EOMONTH(inicio,0),
  disciplina,LOWER(TRIM(INDEX($C25:$D25,1,1))),
  instructor,LOWER(TRIM(INDEX($G25:$I25,1,1))),
  paga,N(INDEX($N25:$O25,1,1)),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5" s="72"/>
      <c r="U25" s="271"/>
      <c r="V25" s="72"/>
      <c r="W25" s="178"/>
      <c r="X25" s="84" t="s">
        <v>41</v>
      </c>
      <c r="Y25" s="72"/>
      <c r="Z25" s="274">
        <f>SUMIFS($P$34:$P$825,$C$34:$C$825,"&gt;="&amp;DATE(2026,3,1),$C$34:$C$825,"&lt;"&amp;DATE(2026,4,1),$E$34:$E$825,"INGRESOS",$Y$34:$Y$825,"COMPLETADO")</f>
        <v>0</v>
      </c>
      <c r="AA25" s="72"/>
      <c r="AB25" s="84" t="s">
        <v>42</v>
      </c>
      <c r="AC25" s="72"/>
      <c r="AD25" s="85">
        <f>SUMIFS($P$34:$P$825,$C$34:$C$825,"&gt;="&amp;DATE(2026,4,1),$C$34:$C$825,"&lt;"&amp;DATE(2026,5,1),$E$34:$E$825,"INGRESOS",$Y$34:$Y$825,"COMPLETADO")</f>
        <v>0</v>
      </c>
      <c r="AE25" s="72"/>
      <c r="AF25" s="86" t="s">
        <v>41</v>
      </c>
      <c r="AG25" s="72"/>
      <c r="AH25" s="87">
        <f>-SUMIFS($P$34:$P$825,$C$34:$C$825,"&gt;="&amp;DATE(2026,3,1),$C$34:$C$825,"&lt;"&amp;DATE(2026,4,1),$E$34:$E$825,"EGRESOS",$Y$34:$Y$825,"COMPLETADO")</f>
        <v>0</v>
      </c>
      <c r="AI25" s="72"/>
      <c r="AJ25" s="86" t="s">
        <v>42</v>
      </c>
      <c r="AK25" s="72"/>
      <c r="AL25" s="88">
        <f>-SUMIFS($P$34:$P$825,$C$34:$C$825,"&gt;="&amp;DATE(2026,4,1),$C$34:$C$825,"&lt;"&amp;DATE(2026,5,1),$E$34:$E$825,"EGRESOS",$Y$34:$Y$825,"COMPLETADO")</f>
        <v>0</v>
      </c>
      <c r="AM25" s="72"/>
      <c r="AN25" s="89" t="s">
        <v>41</v>
      </c>
      <c r="AO25" s="72"/>
      <c r="AP25" s="90">
        <f t="shared" si="2"/>
        <v>0</v>
      </c>
      <c r="AQ25" s="72"/>
      <c r="AR25" s="91" t="s">
        <v>42</v>
      </c>
      <c r="AS25" s="72"/>
      <c r="AT25" s="90">
        <f t="shared" si="3"/>
        <v>0</v>
      </c>
      <c r="AU25" s="72"/>
      <c r="AV25" s="178"/>
      <c r="AW25" s="178"/>
      <c r="AX25" s="178"/>
      <c r="AY25" s="178"/>
      <c r="AZ25" s="178"/>
      <c r="BA25" s="178"/>
      <c r="BB25" s="178"/>
    </row>
    <row r="26">
      <c r="A26" s="178"/>
      <c r="B26" s="267"/>
      <c r="C26" s="268" t="s">
        <v>2281</v>
      </c>
      <c r="D26" s="71"/>
      <c r="E26" s="71"/>
      <c r="F26" s="72"/>
      <c r="G26" s="268" t="str">
        <f>VLOOKUP(C26,System!$B$17:$H$40,3,FALSE)</f>
        <v/>
      </c>
      <c r="H26" s="71"/>
      <c r="I26" s="72"/>
      <c r="J26" s="268"/>
      <c r="K26" s="72"/>
      <c r="L26" s="287"/>
      <c r="M26" s="72"/>
      <c r="N26" s="270"/>
      <c r="O26" s="72"/>
      <c r="P26" s="267">
        <f t="shared" si="1"/>
        <v>0</v>
      </c>
      <c r="Q26" s="270"/>
      <c r="R26" s="72"/>
      <c r="S26" s="270" t="str">
        <f t="array" ref="S26">LET(
  mesTxt,LOWER(TRIM(INDEX($U26:$V26,1,1))),
  meses,{"enero";"febrero";"marzo";"abril";"mayo";"junio";"julio";"agosto";"septiembre";"octubre";"noviembre";"diciembre"},
  mesNum,IFERROR(MATCH(mesTxt,meses,0),0),
  anio,YEAR(DASHBOARD!$AY$2),
  inicio,DATE(anio,mesNum,1),
  fin,EOMONTH(inicio,0),
  disciplina,LOWER(TRIM(INDEX($C26:$D26,1,1))),
  instructor,LOWER(TRIM(INDEX($G26:$I26,1,1))),
  paga,N(INDEX($N26:$O26,1,1)),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6" s="72"/>
      <c r="U26" s="271"/>
      <c r="V26" s="72"/>
      <c r="W26" s="178"/>
      <c r="X26" s="84" t="s">
        <v>43</v>
      </c>
      <c r="Y26" s="72"/>
      <c r="Z26" s="274">
        <f>SUMIFS($P$34:$P$825,$C$34:$C$825,"&gt;="&amp;DATE(2026,5,1),$C$34:$C$825,"&lt;"&amp;DATE(2026,6,1),$E$34:$E$825,"INGRESOS",$Y$34:$Y$825,"COMPLETADO")</f>
        <v>0</v>
      </c>
      <c r="AA26" s="72"/>
      <c r="AB26" s="84" t="s">
        <v>44</v>
      </c>
      <c r="AC26" s="72"/>
      <c r="AD26" s="85">
        <f>SUMIFS($P$34:$P$825,$C$34:$C$825,"&gt;="&amp;DATE(2026,6,1),$C$34:$C$825,"&lt;"&amp;DATE(2026,7,1),$E$34:$E$825,"INGRESOS",$Y$34:$Y$825,"COMPLETADO")</f>
        <v>0</v>
      </c>
      <c r="AE26" s="72"/>
      <c r="AF26" s="86" t="s">
        <v>43</v>
      </c>
      <c r="AG26" s="72"/>
      <c r="AH26" s="87">
        <f>-SUMIFS($P$34:$P$825,$C$34:$C$825,"&gt;="&amp;DATE(2026,5,1),$C$34:$C$825,"&lt;"&amp;DATE(2026,6,1),$E$34:$E$825,"EGRESOS",$Y$34:$Y$825,"COMPLETADO")</f>
        <v>0</v>
      </c>
      <c r="AI26" s="72"/>
      <c r="AJ26" s="86" t="s">
        <v>44</v>
      </c>
      <c r="AK26" s="72"/>
      <c r="AL26" s="88">
        <f>-SUMIFS($P$34:$P$825,$C$34:$C$825,"&gt;="&amp;DATE(2026,6,1),$C$34:$C$825,"&lt;"&amp;DATE(2026,7,1),$E$34:$E$825,"EGRESOS",$Y$34:$Y$825,"COMPLETADO")</f>
        <v>0</v>
      </c>
      <c r="AM26" s="72"/>
      <c r="AN26" s="89" t="s">
        <v>43</v>
      </c>
      <c r="AO26" s="72"/>
      <c r="AP26" s="90">
        <f t="shared" si="2"/>
        <v>0</v>
      </c>
      <c r="AQ26" s="72"/>
      <c r="AR26" s="91" t="s">
        <v>44</v>
      </c>
      <c r="AS26" s="72"/>
      <c r="AT26" s="90">
        <f t="shared" si="3"/>
        <v>0</v>
      </c>
      <c r="AU26" s="72"/>
      <c r="AV26" s="178"/>
      <c r="AW26" s="178"/>
      <c r="AX26" s="178"/>
      <c r="AY26" s="178"/>
      <c r="AZ26" s="178"/>
      <c r="BA26" s="178"/>
      <c r="BB26" s="178"/>
    </row>
    <row r="27">
      <c r="A27" s="178"/>
      <c r="B27" s="267"/>
      <c r="C27" s="268" t="s">
        <v>2281</v>
      </c>
      <c r="D27" s="71"/>
      <c r="E27" s="71"/>
      <c r="F27" s="72"/>
      <c r="G27" s="268" t="str">
        <f>VLOOKUP(C27,System!$B$17:$H$40,3,FALSE)</f>
        <v/>
      </c>
      <c r="H27" s="71"/>
      <c r="I27" s="72"/>
      <c r="J27" s="268"/>
      <c r="K27" s="72"/>
      <c r="L27" s="287"/>
      <c r="M27" s="72"/>
      <c r="N27" s="270"/>
      <c r="O27" s="72"/>
      <c r="P27" s="267">
        <f t="shared" si="1"/>
        <v>0</v>
      </c>
      <c r="Q27" s="270"/>
      <c r="R27" s="72"/>
      <c r="S27" s="270" t="str">
        <f t="array" ref="S27">LET(
  mesTxt,LOWER(TRIM(INDEX($U27:$V27,1,1))),
  meses,{"enero";"febrero";"marzo";"abril";"mayo";"junio";"julio";"agosto";"septiembre";"octubre";"noviembre";"diciembre"},
  mesNum,IFERROR(MATCH(mesTxt,meses,0),0),
  anio,YEAR(DASHBOARD!$AY$2),
  inicio,DATE(anio,mesNum,1),
  fin,EOMONTH(inicio,0),
  disciplina,LOWER(TRIM(INDEX($C27:$D27,1,1))),
  instructor,LOWER(TRIM(INDEX($G27:$I27,1,1))),
  paga,N(INDEX($N27:$O27,1,1)),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7" s="72"/>
      <c r="U27" s="271"/>
      <c r="V27" s="72"/>
      <c r="W27" s="178"/>
      <c r="X27" s="84" t="s">
        <v>47</v>
      </c>
      <c r="Y27" s="72"/>
      <c r="Z27" s="274">
        <f>SUMIFS($P$34:$P$825,$C$34:$C$825,"&gt;="&amp;DATE(2026,7,1),$C$34:$C$825,"&lt;"&amp;DATE(2026,8,1),$E$34:$E$825,"INGRESOS",$Y$34:$Y$825,"COMPLETADO")</f>
        <v>0</v>
      </c>
      <c r="AA27" s="72"/>
      <c r="AB27" s="84" t="s">
        <v>48</v>
      </c>
      <c r="AC27" s="72"/>
      <c r="AD27" s="85">
        <f>SUMIFS($P$34:$P$825,$C$34:$C$825,"&gt;="&amp;DATE(2026,8,1),$C$34:$C$825,"&lt;"&amp;DATE(2026,9,1),$E$34:$E$825,"INGRESOS",$Y$34:$Y$825,"COMPLETADO")</f>
        <v>0</v>
      </c>
      <c r="AE27" s="72"/>
      <c r="AF27" s="86" t="s">
        <v>47</v>
      </c>
      <c r="AG27" s="72"/>
      <c r="AH27" s="87">
        <f>-SUMIFS($P$34:$P$825,$C$34:$C$825,"&gt;="&amp;DATE(2026,7,1),$C$34:$C$825,"&lt;"&amp;DATE(2026,8,1),$E$34:$E$825,"EGRESOS",$Y$34:$Y$825,"COMPLETADO")</f>
        <v>0</v>
      </c>
      <c r="AI27" s="72"/>
      <c r="AJ27" s="86" t="s">
        <v>48</v>
      </c>
      <c r="AK27" s="72"/>
      <c r="AL27" s="88">
        <f>-SUMIFS($P$34:$P$825,$C$34:$C$825,"&gt;="&amp;DATE(2026,8,1),$C$34:$C$825,"&lt;"&amp;DATE(2026,9,1),$E$34:$E$825,"EGRESOS",$Y$34:$Y$825,"COMPLETADO")</f>
        <v>0</v>
      </c>
      <c r="AM27" s="72"/>
      <c r="AN27" s="89" t="s">
        <v>47</v>
      </c>
      <c r="AO27" s="72"/>
      <c r="AP27" s="90">
        <f t="shared" si="2"/>
        <v>0</v>
      </c>
      <c r="AQ27" s="72"/>
      <c r="AR27" s="91" t="s">
        <v>48</v>
      </c>
      <c r="AS27" s="72"/>
      <c r="AT27" s="90">
        <f t="shared" si="3"/>
        <v>0</v>
      </c>
      <c r="AU27" s="72"/>
      <c r="AV27" s="178"/>
      <c r="AW27" s="178"/>
      <c r="AX27" s="178"/>
      <c r="AY27" s="178"/>
      <c r="AZ27" s="178"/>
      <c r="BA27" s="178"/>
      <c r="BB27" s="178"/>
    </row>
    <row r="28">
      <c r="A28" s="178"/>
      <c r="B28" s="267"/>
      <c r="C28" s="268" t="s">
        <v>2281</v>
      </c>
      <c r="D28" s="71"/>
      <c r="E28" s="71"/>
      <c r="F28" s="72"/>
      <c r="G28" s="268" t="str">
        <f>VLOOKUP(C28,System!$B$17:$H$40,3,FALSE)</f>
        <v/>
      </c>
      <c r="H28" s="71"/>
      <c r="I28" s="72"/>
      <c r="J28" s="268"/>
      <c r="K28" s="72"/>
      <c r="L28" s="287"/>
      <c r="M28" s="72"/>
      <c r="N28" s="270"/>
      <c r="O28" s="72"/>
      <c r="P28" s="267">
        <f t="shared" si="1"/>
        <v>0</v>
      </c>
      <c r="Q28" s="270"/>
      <c r="R28" s="72"/>
      <c r="S28" s="270" t="str">
        <f t="array" ref="S28">LET(
  mesTxt,LOWER(TRIM(INDEX($U28:$V28,1,1))),
  meses,{"enero";"febrero";"marzo";"abril";"mayo";"junio";"julio";"agosto";"septiembre";"octubre";"noviembre";"diciembre"},
  mesNum,IFERROR(MATCH(mesTxt,meses,0),0),
  anio,YEAR(DASHBOARD!$AY$2),
  inicio,DATE(anio,mesNum,1),
  fin,EOMONTH(inicio,0),
  disciplina,LOWER(TRIM(INDEX($C28:$D28,1,1))),
  instructor,LOWER(TRIM(INDEX($G28:$I28,1,1))),
  paga,N(INDEX($N28:$O28,1,1)),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8" s="72"/>
      <c r="U28" s="271"/>
      <c r="V28" s="72"/>
      <c r="W28" s="178"/>
      <c r="X28" s="84" t="s">
        <v>49</v>
      </c>
      <c r="Y28" s="72"/>
      <c r="Z28" s="274">
        <f>SUMIFS($P$34:$P$825,$C$34:$C$825,"&gt;="&amp;DATE(2026,9,1),$C$34:$C$825,"&lt;"&amp;DATE(2026,10,1),$E$34:$E$825,"INGRESOS",$Y$34:$Y$825,"COMPLETADO")</f>
        <v>0</v>
      </c>
      <c r="AA28" s="72"/>
      <c r="AB28" s="84" t="s">
        <v>50</v>
      </c>
      <c r="AC28" s="72"/>
      <c r="AD28" s="85">
        <f>SUMIFS($P$34:$P$825,$C$34:$C$825,"&gt;="&amp;DATE(2026,10,1),$C$34:$C$825,"&lt;"&amp;DATE(2026,11,1),$E$34:$E$825,"INGRESOS",$Y$34:$Y$825,"COMPLETADO")</f>
        <v>0</v>
      </c>
      <c r="AE28" s="72"/>
      <c r="AF28" s="86" t="s">
        <v>49</v>
      </c>
      <c r="AG28" s="72"/>
      <c r="AH28" s="87">
        <f>SUMIFS($P$34:$P$825,$C$34:$C$825,"&gt;="&amp;DATE(2026,9,1),$C$34:$C$825,"&lt;"&amp;DATE(2026,10,1),$E$34:$E$825,"EGRESOS",$Y$34:$Y$825,"COMPLETADO")</f>
        <v>0</v>
      </c>
      <c r="AI28" s="72"/>
      <c r="AJ28" s="86" t="s">
        <v>50</v>
      </c>
      <c r="AK28" s="72"/>
      <c r="AL28" s="88">
        <f>-SUMIFS($P$34:$P$825,$C$34:$C$825,"&gt;="&amp;DATE(2026,10,1),$C$34:$C$825,"&lt;"&amp;DATE(2026,11,1),$E$34:$E$825,"EGRESOS",$Y$34:$Y$825,"COMPLETADO")</f>
        <v>0</v>
      </c>
      <c r="AM28" s="72"/>
      <c r="AN28" s="89" t="s">
        <v>49</v>
      </c>
      <c r="AO28" s="72"/>
      <c r="AP28" s="90">
        <f t="shared" si="2"/>
        <v>0</v>
      </c>
      <c r="AQ28" s="72"/>
      <c r="AR28" s="91" t="s">
        <v>50</v>
      </c>
      <c r="AS28" s="72"/>
      <c r="AT28" s="90">
        <f t="shared" si="3"/>
        <v>0</v>
      </c>
      <c r="AU28" s="72"/>
      <c r="AV28" s="178"/>
      <c r="AW28" s="178"/>
      <c r="AX28" s="178"/>
      <c r="AY28" s="178"/>
      <c r="AZ28" s="178"/>
      <c r="BA28" s="178"/>
      <c r="BB28" s="178"/>
    </row>
    <row r="29">
      <c r="A29" s="178"/>
      <c r="B29" s="267"/>
      <c r="C29" s="268" t="s">
        <v>2281</v>
      </c>
      <c r="D29" s="71"/>
      <c r="E29" s="71"/>
      <c r="F29" s="72"/>
      <c r="G29" s="268" t="str">
        <f>VLOOKUP(C29,System!$B$17:$H$40,3,FALSE)</f>
        <v/>
      </c>
      <c r="H29" s="71"/>
      <c r="I29" s="72"/>
      <c r="J29" s="268"/>
      <c r="K29" s="72"/>
      <c r="L29" s="287"/>
      <c r="M29" s="72"/>
      <c r="N29" s="270"/>
      <c r="O29" s="72"/>
      <c r="P29" s="267">
        <f t="shared" si="1"/>
        <v>0</v>
      </c>
      <c r="Q29" s="270"/>
      <c r="R29" s="72"/>
      <c r="S29" s="270" t="str">
        <f t="array" ref="S29">LET(
  mesTxt,LOWER(TRIM(INDEX($U29:$V29,1,1))),
  meses,{"enero";"febrero";"marzo";"abril";"mayo";"junio";"julio";"agosto";"septiembre";"octubre";"noviembre";"diciembre"},
  mesNum,IFERROR(MATCH(mesTxt,meses,0),0),
  anio,YEAR(DASHBOARD!$AY$2),
  inicio,DATE(anio,mesNum,1),
  fin,EOMONTH(inicio,0),
  disciplina,LOWER(TRIM(INDEX($C29:$D29,1,1))),
  instructor,LOWER(TRIM(INDEX($G29:$I29,1,1))),
  paga,N(INDEX($N29:$O29,1,1)),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29" s="72"/>
      <c r="U29" s="271"/>
      <c r="V29" s="72"/>
      <c r="W29" s="178"/>
      <c r="X29" s="100" t="s">
        <v>52</v>
      </c>
      <c r="Y29" s="101"/>
      <c r="Z29" s="274">
        <f>SUMIFS($P$34:$P$825,$C$34:$C$825,"&gt;="&amp;DATE(2026,11,1),$C$34:$C$825,"&lt;"&amp;DATE(2026,12,1),$E$34:$E$825,"INGRESOS",$Y$34:$Y$825,"COMPLETADO")</f>
        <v>0</v>
      </c>
      <c r="AA29" s="72"/>
      <c r="AB29" s="100" t="s">
        <v>53</v>
      </c>
      <c r="AC29" s="101"/>
      <c r="AD29" s="102">
        <f>SUMIFS($P$34:$P$825,$C$34:$C$825,"&gt;="&amp;DATE(2026,12,1),$C$34:$C$825,"&lt;"&amp;DATE(2027,1,1),$E$34:$E$825,"INGRESOS",$Y$34:$Y$825,"COMPLETADO")</f>
        <v>0</v>
      </c>
      <c r="AE29" s="101"/>
      <c r="AF29" s="103" t="s">
        <v>52</v>
      </c>
      <c r="AG29" s="101"/>
      <c r="AH29" s="87">
        <f>-SUMIFS($P$34:$P$825,$C$34:$C$825,"&gt;="&amp;DATE(2026,11,1),$C$34:$C$825,"&lt;"&amp;DATE(2026,12,1),$E$34:$E$825,"EGRESOS",$Y$34:$Y$825,"COMPLETADO")</f>
        <v>0</v>
      </c>
      <c r="AI29" s="72"/>
      <c r="AJ29" s="103" t="s">
        <v>53</v>
      </c>
      <c r="AK29" s="101"/>
      <c r="AL29" s="104">
        <f>-SUMIFS($P$34:$P$825,$C$34:$C$825,"&gt;="&amp;DATE(2026,12,1),$C$34:$C$825,"&lt;"&amp;DATE(2027,1,1),$E$34:$E$825,"EGRESOS",$Y$34:$Y$825,"COMPLETADO")</f>
        <v>0</v>
      </c>
      <c r="AM29" s="101"/>
      <c r="AN29" s="105" t="s">
        <v>52</v>
      </c>
      <c r="AO29" s="101"/>
      <c r="AP29" s="90">
        <f t="shared" si="2"/>
        <v>0</v>
      </c>
      <c r="AQ29" s="72"/>
      <c r="AR29" s="106" t="s">
        <v>53</v>
      </c>
      <c r="AS29" s="101"/>
      <c r="AT29" s="90">
        <f t="shared" si="3"/>
        <v>0</v>
      </c>
      <c r="AU29" s="72"/>
      <c r="AV29" s="178"/>
      <c r="AW29" s="178"/>
      <c r="AX29" s="178"/>
      <c r="AY29" s="178"/>
      <c r="AZ29" s="178"/>
      <c r="BA29" s="178"/>
      <c r="BB29" s="178"/>
    </row>
    <row r="30">
      <c r="A30" s="178"/>
      <c r="B30" s="267"/>
      <c r="C30" s="268" t="s">
        <v>2281</v>
      </c>
      <c r="D30" s="71"/>
      <c r="E30" s="71"/>
      <c r="F30" s="72"/>
      <c r="G30" s="268" t="str">
        <f>VLOOKUP(C30,System!$B$17:$H$40,3,FALSE)</f>
        <v/>
      </c>
      <c r="H30" s="71"/>
      <c r="I30" s="72"/>
      <c r="J30" s="268"/>
      <c r="K30" s="72"/>
      <c r="L30" s="287"/>
      <c r="M30" s="72"/>
      <c r="N30" s="270"/>
      <c r="O30" s="72"/>
      <c r="P30" s="267">
        <f t="shared" si="1"/>
        <v>0</v>
      </c>
      <c r="Q30" s="270"/>
      <c r="R30" s="72"/>
      <c r="S30" s="270" t="str">
        <f t="array" ref="S30">LET(
  mesTxt,LOWER(TRIM(INDEX($U30:$V30,1,1))),
  meses,{"enero";"febrero";"marzo";"abril";"mayo";"junio";"julio";"agosto";"septiembre";"octubre";"noviembre";"diciembre"},
  mesNum,IFERROR(MATCH(mesTxt,meses,0),0),
  anio,YEAR(DASHBOARD!$AY$2),
  inicio,DATE(anio,mesNum,1),
  fin,EOMONTH(inicio,0),
  disciplina,LOWER(TRIM(INDEX($C30:$D30,1,1))),
  instructor,LOWER(TRIM(INDEX($G30:$I30,1,1))),
  paga,N(INDEX($N30:$O30,1,1)),
  fechas,$C$34:$C$820,
  tipos,UPPER(TRIM($E$34:$E$820)),
  categorias,UPPER(TRIM($G$34:$G$820)),
  conceptos,LOWER(TRIM($I$34:$I$820)),
  montos,$P$34:$P$820,
  estados,UPPER(TRIM($Y$34:$Y$820)),
  relacionado,
    IFERROR(ISNUMBER(SEARCH(disciplina,conceptos)),FALSE) *
      IFERROR(ISNUMBER(SEARCH(instructor,conceptos)),FALSE),
  ingresosCuotas,IF(
    mesNum=0,
    0,
    SUMPRODUCT(
      --(fechas&gt;=inicio),
      --(fechas&lt;=fin),
      --(tipos="INGRESOS"),
      --(estados="COMPLETADO"),
      --ISNUMBER(MATCH(categorias,{"CUOTA";"INSCRIPCIÓN";"INSCRIPCION"},0)),
      --(relacionado&gt;0),
      montos
    )
  ),
  ingresosComision,IF(
    mesNum=0,
    0,
    SUMPRODUCT(
      --(fechas&gt;=inicio),
      --(fechas&lt;=fin),
      --(tipos="INGRESOS"),
      --(estados="COMPLETADO"),
      --ISNUMBER(MATCH(categorias,{"COMISIÓN";"COMISION"},0)),
      --(relacionado&gt;0),
      montos
    )
  ),
  egresosComision,IF(
    mesNum=0,
    0,
    SUMPRODUCT(
      --(fechas&gt;=inicio),
      --(fechas&lt;=fin),
      --(tipos="EGRESOS"),
      --(estados="COMPLETADO"),
      --ISNUMBER(MATCH(categorias,{"COMISIÓN";"COMISION"},0)),
      --(relacionado&gt;0),
      montos
    )
  ),
  IF(mesNum=0,"",ingresosCuotas+ingresosComision-egresosComision-paga)
)</f>
        <v/>
      </c>
      <c r="T30" s="72"/>
      <c r="U30" s="271"/>
      <c r="V30" s="72"/>
      <c r="W30" s="178"/>
      <c r="X30" s="110" t="s">
        <v>56</v>
      </c>
      <c r="Y30" s="111"/>
      <c r="Z30" s="111"/>
      <c r="AA30" s="112"/>
      <c r="AB30" s="113">
        <f>SUM(Z24:AA29,AD24:AE29)</f>
        <v>0</v>
      </c>
      <c r="AC30" s="111"/>
      <c r="AD30" s="111"/>
      <c r="AE30" s="114"/>
      <c r="AF30" s="115" t="s">
        <v>56</v>
      </c>
      <c r="AG30" s="116"/>
      <c r="AH30" s="116"/>
      <c r="AI30" s="117"/>
      <c r="AJ30" s="118">
        <f>SUM(AH24:AI29,AL24:AM29)</f>
        <v>0</v>
      </c>
      <c r="AK30" s="116"/>
      <c r="AL30" s="116"/>
      <c r="AM30" s="119"/>
      <c r="AN30" s="120" t="s">
        <v>56</v>
      </c>
      <c r="AO30" s="121"/>
      <c r="AP30" s="121"/>
      <c r="AQ30" s="122"/>
      <c r="AR30" s="123">
        <f>SUM(AP24:AQ29,AT24:AU29)</f>
        <v>0</v>
      </c>
      <c r="AS30" s="121"/>
      <c r="AT30" s="121"/>
      <c r="AU30" s="124"/>
      <c r="AV30" s="178"/>
      <c r="AW30" s="178"/>
      <c r="AX30" s="178"/>
      <c r="AY30" s="178"/>
      <c r="AZ30" s="178"/>
      <c r="BA30" s="178"/>
      <c r="BB30" s="178"/>
    </row>
    <row r="31">
      <c r="A31" s="178"/>
      <c r="B31" s="178"/>
      <c r="C31" s="178"/>
      <c r="D31" s="178"/>
      <c r="E31" s="178"/>
      <c r="F31" s="178"/>
      <c r="G31" s="178"/>
      <c r="H31" s="178"/>
      <c r="I31" s="178"/>
      <c r="J31" s="178"/>
      <c r="K31" s="178"/>
      <c r="L31" s="178"/>
      <c r="M31" s="178"/>
      <c r="N31" s="178"/>
      <c r="P31" s="178"/>
      <c r="Q31" s="178"/>
      <c r="R31" s="178"/>
      <c r="S31" s="178"/>
      <c r="U31" s="178"/>
      <c r="V31" s="178"/>
      <c r="W31" s="178"/>
      <c r="X31" s="178"/>
      <c r="Y31" s="178"/>
      <c r="Z31" s="178"/>
      <c r="AA31" s="178"/>
      <c r="AB31" s="178"/>
      <c r="AC31" s="178"/>
      <c r="AD31" s="178"/>
      <c r="AE31" s="178"/>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row>
    <row r="32" ht="16.5" customHeight="1">
      <c r="A32" s="178"/>
      <c r="B32" s="128" t="s">
        <v>58</v>
      </c>
      <c r="C32" s="71"/>
      <c r="D32" s="71"/>
      <c r="E32" s="71"/>
      <c r="F32" s="71"/>
      <c r="G32" s="71"/>
      <c r="H32" s="71"/>
      <c r="I32" s="71"/>
      <c r="J32" s="71"/>
      <c r="K32" s="71"/>
      <c r="L32" s="71"/>
      <c r="M32" s="71"/>
      <c r="N32" s="71"/>
      <c r="O32" s="71"/>
      <c r="P32" s="71"/>
      <c r="Q32" s="71"/>
      <c r="R32" s="71"/>
      <c r="S32" s="71"/>
      <c r="T32" s="71"/>
      <c r="U32" s="71"/>
      <c r="V32" s="71"/>
      <c r="W32" s="71"/>
      <c r="X32" s="71"/>
      <c r="Y32" s="71"/>
      <c r="Z32" s="72"/>
      <c r="AA32" s="178"/>
      <c r="AB32" s="128" t="s">
        <v>1915</v>
      </c>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2"/>
      <c r="BB32" s="178"/>
    </row>
    <row r="33" ht="16.5" customHeight="1" outlineLevel="1">
      <c r="A33" s="178"/>
      <c r="B33" s="130" t="s">
        <v>60</v>
      </c>
      <c r="C33" s="131" t="s">
        <v>61</v>
      </c>
      <c r="D33" s="72"/>
      <c r="E33" s="131" t="s">
        <v>38</v>
      </c>
      <c r="F33" s="71"/>
      <c r="G33" s="131" t="s">
        <v>62</v>
      </c>
      <c r="H33" s="71"/>
      <c r="I33" s="131" t="s">
        <v>45</v>
      </c>
      <c r="J33" s="71"/>
      <c r="K33" s="71"/>
      <c r="L33" s="71"/>
      <c r="M33" s="72"/>
      <c r="N33" s="131" t="s">
        <v>63</v>
      </c>
      <c r="O33" s="72"/>
      <c r="P33" s="131" t="s">
        <v>64</v>
      </c>
      <c r="Q33" s="71"/>
      <c r="R33" s="131" t="s">
        <v>65</v>
      </c>
      <c r="S33" s="72"/>
      <c r="T33" s="131" t="s">
        <v>55</v>
      </c>
      <c r="U33" s="71"/>
      <c r="V33" s="131" t="s">
        <v>1887</v>
      </c>
      <c r="W33" s="71"/>
      <c r="X33" s="72"/>
      <c r="Y33" s="131" t="s">
        <v>66</v>
      </c>
      <c r="Z33" s="72"/>
      <c r="AA33" s="178"/>
      <c r="AB33" s="131" t="s">
        <v>60</v>
      </c>
      <c r="AC33" s="72"/>
      <c r="AD33" s="131" t="s">
        <v>61</v>
      </c>
      <c r="AE33" s="72"/>
      <c r="AF33" s="131" t="s">
        <v>1902</v>
      </c>
      <c r="AG33" s="71"/>
      <c r="AH33" s="71"/>
      <c r="AI33" s="131" t="s">
        <v>1903</v>
      </c>
      <c r="AJ33" s="71"/>
      <c r="AK33" s="71"/>
      <c r="AL33" s="131" t="s">
        <v>1904</v>
      </c>
      <c r="AM33" s="72"/>
      <c r="AN33" s="131" t="s">
        <v>1905</v>
      </c>
      <c r="AO33" s="72"/>
      <c r="AP33" s="131" t="s">
        <v>1906</v>
      </c>
      <c r="AQ33" s="72"/>
      <c r="AR33" s="131" t="s">
        <v>1907</v>
      </c>
      <c r="AS33" s="72"/>
      <c r="AT33" s="131" t="s">
        <v>1916</v>
      </c>
      <c r="AU33" s="72"/>
      <c r="AV33" s="131" t="s">
        <v>66</v>
      </c>
      <c r="AW33" s="71"/>
      <c r="AX33" s="72"/>
      <c r="AY33" s="131" t="s">
        <v>1917</v>
      </c>
      <c r="AZ33" s="71"/>
      <c r="BA33" s="71"/>
      <c r="BB33" s="178"/>
    </row>
    <row r="34" ht="16.5" customHeight="1" outlineLevel="1">
      <c r="A34" s="178"/>
      <c r="B34" s="141"/>
      <c r="C34" s="142"/>
      <c r="D34" s="72"/>
      <c r="E34" s="143"/>
      <c r="F34" s="71"/>
      <c r="G34" s="143"/>
      <c r="H34" s="71"/>
      <c r="I34" s="143"/>
      <c r="J34" s="71"/>
      <c r="K34" s="71"/>
      <c r="L34" s="71"/>
      <c r="M34" s="72"/>
      <c r="N34" s="144"/>
      <c r="O34" s="72"/>
      <c r="P34" s="199"/>
      <c r="Q34" s="71"/>
      <c r="R34" s="200"/>
      <c r="S34" s="72"/>
      <c r="T34" s="201"/>
      <c r="U34" s="72"/>
      <c r="V34" s="202"/>
      <c r="W34" s="71"/>
      <c r="X34" s="72"/>
      <c r="Y34" s="202"/>
      <c r="Z34" s="72"/>
      <c r="AA34" s="178"/>
      <c r="AB34" s="228"/>
      <c r="AC34" s="72"/>
      <c r="AD34" s="229"/>
      <c r="AE34" s="72"/>
      <c r="AF34" s="201"/>
      <c r="AG34" s="71"/>
      <c r="AH34" s="72"/>
      <c r="AI34" s="201"/>
      <c r="AJ34" s="71"/>
      <c r="AK34" s="72"/>
      <c r="AL34" s="201"/>
      <c r="AM34" s="72"/>
      <c r="AN34" s="201"/>
      <c r="AO34" s="72"/>
      <c r="AP34" s="145"/>
      <c r="AQ34" s="72"/>
      <c r="AR34" s="145"/>
      <c r="AS34" s="72"/>
      <c r="AT34" s="146"/>
      <c r="AU34" s="72"/>
      <c r="AV34" s="145"/>
      <c r="AW34" s="71"/>
      <c r="AX34" s="72"/>
      <c r="AY34" s="201"/>
      <c r="AZ34" s="71"/>
      <c r="BA34" s="72"/>
      <c r="BB34" s="178"/>
    </row>
    <row r="35" ht="16.5" customHeight="1" outlineLevel="1">
      <c r="A35" s="178"/>
      <c r="B35" s="141"/>
      <c r="C35" s="142"/>
      <c r="D35" s="72"/>
      <c r="E35" s="143"/>
      <c r="F35" s="71"/>
      <c r="G35" s="143"/>
      <c r="H35" s="71"/>
      <c r="I35" s="143"/>
      <c r="J35" s="71"/>
      <c r="K35" s="71"/>
      <c r="L35" s="71"/>
      <c r="M35" s="72"/>
      <c r="N35" s="144"/>
      <c r="O35" s="72"/>
      <c r="P35" s="199"/>
      <c r="Q35" s="71"/>
      <c r="R35" s="200"/>
      <c r="S35" s="72"/>
      <c r="T35" s="201"/>
      <c r="U35" s="72"/>
      <c r="V35" s="202"/>
      <c r="W35" s="71"/>
      <c r="X35" s="72"/>
      <c r="Y35" s="202"/>
      <c r="Z35" s="72"/>
      <c r="AA35" s="178"/>
      <c r="AB35" s="228"/>
      <c r="AC35" s="72"/>
      <c r="AD35" s="229"/>
      <c r="AE35" s="72"/>
      <c r="AF35" s="201"/>
      <c r="AG35" s="71"/>
      <c r="AH35" s="72"/>
      <c r="AI35" s="201"/>
      <c r="AJ35" s="71"/>
      <c r="AK35" s="72"/>
      <c r="AL35" s="201"/>
      <c r="AM35" s="72"/>
      <c r="AN35" s="201"/>
      <c r="AO35" s="72"/>
      <c r="AP35" s="145"/>
      <c r="AQ35" s="72"/>
      <c r="AR35" s="145"/>
      <c r="AS35" s="72"/>
      <c r="AT35" s="146"/>
      <c r="AU35" s="72"/>
      <c r="AV35" s="145"/>
      <c r="AW35" s="71"/>
      <c r="AX35" s="72"/>
      <c r="AY35" s="201"/>
      <c r="AZ35" s="71"/>
      <c r="BA35" s="72"/>
      <c r="BB35" s="178"/>
    </row>
    <row r="36" ht="16.5" customHeight="1" outlineLevel="1">
      <c r="A36" s="178"/>
      <c r="B36" s="141"/>
      <c r="C36" s="142"/>
      <c r="D36" s="72"/>
      <c r="E36" s="143"/>
      <c r="F36" s="71"/>
      <c r="G36" s="143"/>
      <c r="H36" s="71"/>
      <c r="I36" s="143"/>
      <c r="J36" s="71"/>
      <c r="K36" s="71"/>
      <c r="L36" s="71"/>
      <c r="M36" s="72"/>
      <c r="N36" s="144"/>
      <c r="O36" s="72"/>
      <c r="P36" s="199"/>
      <c r="Q36" s="71"/>
      <c r="R36" s="200"/>
      <c r="S36" s="72"/>
      <c r="T36" s="201"/>
      <c r="U36" s="72"/>
      <c r="V36" s="202"/>
      <c r="W36" s="71"/>
      <c r="X36" s="72"/>
      <c r="Y36" s="202"/>
      <c r="Z36" s="72"/>
      <c r="AA36" s="178"/>
      <c r="AB36" s="228"/>
      <c r="AC36" s="72"/>
      <c r="AD36" s="229"/>
      <c r="AE36" s="72"/>
      <c r="AF36" s="201"/>
      <c r="AG36" s="71"/>
      <c r="AH36" s="72"/>
      <c r="AI36" s="201"/>
      <c r="AJ36" s="71"/>
      <c r="AK36" s="72"/>
      <c r="AL36" s="201"/>
      <c r="AM36" s="72"/>
      <c r="AN36" s="201"/>
      <c r="AO36" s="72"/>
      <c r="AP36" s="145"/>
      <c r="AQ36" s="72"/>
      <c r="AR36" s="145"/>
      <c r="AS36" s="72"/>
      <c r="AT36" s="146"/>
      <c r="AU36" s="72"/>
      <c r="AV36" s="145"/>
      <c r="AW36" s="71"/>
      <c r="AX36" s="72"/>
      <c r="AY36" s="201"/>
      <c r="AZ36" s="71"/>
      <c r="BA36" s="72"/>
      <c r="BB36" s="178"/>
    </row>
    <row r="37" ht="16.5" customHeight="1" outlineLevel="1">
      <c r="A37" s="178"/>
      <c r="B37" s="141"/>
      <c r="C37" s="142"/>
      <c r="D37" s="72"/>
      <c r="E37" s="143"/>
      <c r="F37" s="71"/>
      <c r="G37" s="143"/>
      <c r="H37" s="71"/>
      <c r="I37" s="143"/>
      <c r="J37" s="71"/>
      <c r="K37" s="71"/>
      <c r="L37" s="71"/>
      <c r="M37" s="72"/>
      <c r="N37" s="144"/>
      <c r="O37" s="72"/>
      <c r="P37" s="199"/>
      <c r="Q37" s="71"/>
      <c r="R37" s="200"/>
      <c r="S37" s="72"/>
      <c r="T37" s="201"/>
      <c r="U37" s="72"/>
      <c r="V37" s="202"/>
      <c r="W37" s="71"/>
      <c r="X37" s="72"/>
      <c r="Y37" s="202"/>
      <c r="Z37" s="72"/>
      <c r="AA37" s="178"/>
      <c r="AB37" s="228"/>
      <c r="AC37" s="72"/>
      <c r="AD37" s="229"/>
      <c r="AE37" s="72"/>
      <c r="AF37" s="201"/>
      <c r="AG37" s="71"/>
      <c r="AH37" s="72"/>
      <c r="AI37" s="201"/>
      <c r="AJ37" s="71"/>
      <c r="AK37" s="72"/>
      <c r="AL37" s="201"/>
      <c r="AM37" s="72"/>
      <c r="AN37" s="201"/>
      <c r="AO37" s="72"/>
      <c r="AP37" s="145"/>
      <c r="AQ37" s="72"/>
      <c r="AR37" s="145"/>
      <c r="AS37" s="72"/>
      <c r="AT37" s="146"/>
      <c r="AU37" s="72"/>
      <c r="AV37" s="145"/>
      <c r="AW37" s="71"/>
      <c r="AX37" s="72"/>
      <c r="AY37" s="201"/>
      <c r="AZ37" s="71"/>
      <c r="BA37" s="72"/>
      <c r="BB37" s="178"/>
    </row>
    <row r="38" ht="16.5" customHeight="1" outlineLevel="1">
      <c r="A38" s="178"/>
      <c r="B38" s="141"/>
      <c r="C38" s="142"/>
      <c r="D38" s="72"/>
      <c r="E38" s="143"/>
      <c r="F38" s="71"/>
      <c r="G38" s="143"/>
      <c r="H38" s="71"/>
      <c r="I38" s="143"/>
      <c r="J38" s="71"/>
      <c r="K38" s="71"/>
      <c r="L38" s="71"/>
      <c r="M38" s="72"/>
      <c r="N38" s="144"/>
      <c r="O38" s="72"/>
      <c r="P38" s="199"/>
      <c r="Q38" s="71"/>
      <c r="R38" s="200"/>
      <c r="S38" s="72"/>
      <c r="T38" s="201"/>
      <c r="U38" s="72"/>
      <c r="V38" s="202"/>
      <c r="W38" s="71"/>
      <c r="X38" s="72"/>
      <c r="Y38" s="202"/>
      <c r="Z38" s="72"/>
      <c r="AA38" s="178"/>
      <c r="AB38" s="228"/>
      <c r="AC38" s="72"/>
      <c r="AD38" s="229"/>
      <c r="AE38" s="72"/>
      <c r="AF38" s="201"/>
      <c r="AG38" s="71"/>
      <c r="AH38" s="72"/>
      <c r="AI38" s="201"/>
      <c r="AJ38" s="71"/>
      <c r="AK38" s="72"/>
      <c r="AL38" s="201"/>
      <c r="AM38" s="72"/>
      <c r="AN38" s="201"/>
      <c r="AO38" s="72"/>
      <c r="AP38" s="145"/>
      <c r="AQ38" s="72"/>
      <c r="AR38" s="145"/>
      <c r="AS38" s="72"/>
      <c r="AT38" s="146"/>
      <c r="AU38" s="72"/>
      <c r="AV38" s="145"/>
      <c r="AW38" s="71"/>
      <c r="AX38" s="72"/>
      <c r="AY38" s="201"/>
      <c r="AZ38" s="71"/>
      <c r="BA38" s="72"/>
      <c r="BB38" s="178"/>
    </row>
    <row r="39" ht="16.5" customHeight="1" outlineLevel="1">
      <c r="A39" s="178"/>
      <c r="B39" s="141"/>
      <c r="C39" s="142"/>
      <c r="D39" s="72"/>
      <c r="E39" s="143"/>
      <c r="F39" s="71"/>
      <c r="G39" s="143"/>
      <c r="H39" s="71"/>
      <c r="I39" s="143"/>
      <c r="J39" s="71"/>
      <c r="K39" s="71"/>
      <c r="L39" s="71"/>
      <c r="M39" s="72"/>
      <c r="N39" s="144"/>
      <c r="O39" s="72"/>
      <c r="P39" s="199"/>
      <c r="Q39" s="71"/>
      <c r="R39" s="200"/>
      <c r="S39" s="72"/>
      <c r="T39" s="201"/>
      <c r="U39" s="72"/>
      <c r="V39" s="202"/>
      <c r="W39" s="71"/>
      <c r="X39" s="72"/>
      <c r="Y39" s="202"/>
      <c r="Z39" s="72"/>
      <c r="AA39" s="178"/>
      <c r="AB39" s="228"/>
      <c r="AC39" s="72"/>
      <c r="AD39" s="229"/>
      <c r="AE39" s="72"/>
      <c r="AF39" s="201"/>
      <c r="AG39" s="71"/>
      <c r="AH39" s="72"/>
      <c r="AI39" s="201"/>
      <c r="AJ39" s="71"/>
      <c r="AK39" s="72"/>
      <c r="AL39" s="201"/>
      <c r="AM39" s="72"/>
      <c r="AN39" s="201"/>
      <c r="AO39" s="72"/>
      <c r="AP39" s="145"/>
      <c r="AQ39" s="72"/>
      <c r="AR39" s="145"/>
      <c r="AS39" s="72"/>
      <c r="AT39" s="146"/>
      <c r="AU39" s="72"/>
      <c r="AV39" s="145"/>
      <c r="AW39" s="71"/>
      <c r="AX39" s="72"/>
      <c r="AY39" s="201"/>
      <c r="AZ39" s="71"/>
      <c r="BA39" s="72"/>
      <c r="BB39" s="178"/>
    </row>
    <row r="40" ht="16.5" customHeight="1" outlineLevel="1">
      <c r="A40" s="178"/>
      <c r="B40" s="141"/>
      <c r="C40" s="142"/>
      <c r="D40" s="72"/>
      <c r="E40" s="143"/>
      <c r="F40" s="71"/>
      <c r="G40" s="143"/>
      <c r="H40" s="71"/>
      <c r="I40" s="143"/>
      <c r="J40" s="71"/>
      <c r="K40" s="71"/>
      <c r="L40" s="71"/>
      <c r="M40" s="72"/>
      <c r="N40" s="144"/>
      <c r="O40" s="72"/>
      <c r="P40" s="199"/>
      <c r="Q40" s="71"/>
      <c r="R40" s="200"/>
      <c r="S40" s="72"/>
      <c r="T40" s="201"/>
      <c r="U40" s="72"/>
      <c r="V40" s="202"/>
      <c r="W40" s="71"/>
      <c r="X40" s="72"/>
      <c r="Y40" s="202"/>
      <c r="Z40" s="72"/>
      <c r="AA40" s="178"/>
      <c r="AB40" s="228"/>
      <c r="AC40" s="72"/>
      <c r="AD40" s="229"/>
      <c r="AE40" s="72"/>
      <c r="AF40" s="201"/>
      <c r="AG40" s="71"/>
      <c r="AH40" s="72"/>
      <c r="AI40" s="201"/>
      <c r="AJ40" s="71"/>
      <c r="AK40" s="72"/>
      <c r="AL40" s="201"/>
      <c r="AM40" s="72"/>
      <c r="AN40" s="201"/>
      <c r="AO40" s="72"/>
      <c r="AP40" s="145"/>
      <c r="AQ40" s="72"/>
      <c r="AR40" s="145"/>
      <c r="AS40" s="72"/>
      <c r="AT40" s="146"/>
      <c r="AU40" s="72"/>
      <c r="AV40" s="145"/>
      <c r="AW40" s="71"/>
      <c r="AX40" s="72"/>
      <c r="AY40" s="201"/>
      <c r="AZ40" s="71"/>
      <c r="BA40" s="72"/>
      <c r="BB40" s="178"/>
    </row>
    <row r="41" ht="16.5" customHeight="1" outlineLevel="1">
      <c r="A41" s="178"/>
      <c r="B41" s="141"/>
      <c r="C41" s="142"/>
      <c r="D41" s="72"/>
      <c r="E41" s="143"/>
      <c r="F41" s="71"/>
      <c r="G41" s="143"/>
      <c r="H41" s="71"/>
      <c r="I41" s="143"/>
      <c r="J41" s="71"/>
      <c r="K41" s="71"/>
      <c r="L41" s="71"/>
      <c r="M41" s="72"/>
      <c r="N41" s="144"/>
      <c r="O41" s="72"/>
      <c r="P41" s="199"/>
      <c r="Q41" s="71"/>
      <c r="R41" s="200"/>
      <c r="S41" s="72"/>
      <c r="T41" s="201"/>
      <c r="U41" s="72"/>
      <c r="V41" s="202"/>
      <c r="W41" s="71"/>
      <c r="X41" s="72"/>
      <c r="Y41" s="202"/>
      <c r="Z41" s="72"/>
      <c r="AA41" s="178"/>
      <c r="AB41" s="228"/>
      <c r="AC41" s="72"/>
      <c r="AD41" s="229"/>
      <c r="AE41" s="72"/>
      <c r="AF41" s="201"/>
      <c r="AG41" s="71"/>
      <c r="AH41" s="72"/>
      <c r="AI41" s="201"/>
      <c r="AJ41" s="71"/>
      <c r="AK41" s="72"/>
      <c r="AL41" s="201"/>
      <c r="AM41" s="72"/>
      <c r="AN41" s="201"/>
      <c r="AO41" s="72"/>
      <c r="AP41" s="145"/>
      <c r="AQ41" s="72"/>
      <c r="AR41" s="145"/>
      <c r="AS41" s="72"/>
      <c r="AT41" s="146"/>
      <c r="AU41" s="72"/>
      <c r="AV41" s="145"/>
      <c r="AW41" s="71"/>
      <c r="AX41" s="72"/>
      <c r="AY41" s="201"/>
      <c r="AZ41" s="71"/>
      <c r="BA41" s="72"/>
      <c r="BB41" s="178"/>
    </row>
    <row r="42" ht="16.5" customHeight="1" outlineLevel="1">
      <c r="A42" s="178"/>
      <c r="B42" s="141"/>
      <c r="C42" s="142"/>
      <c r="D42" s="72"/>
      <c r="E42" s="143"/>
      <c r="F42" s="71"/>
      <c r="G42" s="143"/>
      <c r="H42" s="71"/>
      <c r="I42" s="143"/>
      <c r="J42" s="71"/>
      <c r="K42" s="71"/>
      <c r="L42" s="71"/>
      <c r="M42" s="72"/>
      <c r="N42" s="144"/>
      <c r="O42" s="72"/>
      <c r="P42" s="199"/>
      <c r="Q42" s="71"/>
      <c r="R42" s="200"/>
      <c r="S42" s="72"/>
      <c r="T42" s="201"/>
      <c r="U42" s="72"/>
      <c r="V42" s="202"/>
      <c r="W42" s="71"/>
      <c r="X42" s="72"/>
      <c r="Y42" s="202"/>
      <c r="Z42" s="72"/>
      <c r="AA42" s="178"/>
      <c r="AB42" s="228"/>
      <c r="AC42" s="72"/>
      <c r="AD42" s="229"/>
      <c r="AE42" s="72"/>
      <c r="AF42" s="201"/>
      <c r="AG42" s="71"/>
      <c r="AH42" s="72"/>
      <c r="AI42" s="201"/>
      <c r="AJ42" s="71"/>
      <c r="AK42" s="72"/>
      <c r="AL42" s="201"/>
      <c r="AM42" s="72"/>
      <c r="AN42" s="201"/>
      <c r="AO42" s="72"/>
      <c r="AP42" s="145"/>
      <c r="AQ42" s="72"/>
      <c r="AR42" s="145"/>
      <c r="AS42" s="72"/>
      <c r="AT42" s="146"/>
      <c r="AU42" s="72"/>
      <c r="AV42" s="145"/>
      <c r="AW42" s="71"/>
      <c r="AX42" s="72"/>
      <c r="AY42" s="201"/>
      <c r="AZ42" s="71"/>
      <c r="BA42" s="72"/>
      <c r="BB42" s="178"/>
    </row>
    <row r="43" ht="16.5" customHeight="1" outlineLevel="1">
      <c r="A43" s="178"/>
      <c r="B43" s="141"/>
      <c r="C43" s="142"/>
      <c r="D43" s="72"/>
      <c r="E43" s="143"/>
      <c r="F43" s="71"/>
      <c r="G43" s="143"/>
      <c r="H43" s="71"/>
      <c r="I43" s="143"/>
      <c r="J43" s="71"/>
      <c r="K43" s="71"/>
      <c r="L43" s="71"/>
      <c r="M43" s="72"/>
      <c r="N43" s="144"/>
      <c r="O43" s="72"/>
      <c r="P43" s="199"/>
      <c r="Q43" s="71"/>
      <c r="R43" s="200"/>
      <c r="S43" s="72"/>
      <c r="T43" s="201"/>
      <c r="U43" s="72"/>
      <c r="V43" s="202"/>
      <c r="W43" s="71"/>
      <c r="X43" s="72"/>
      <c r="Y43" s="202"/>
      <c r="Z43" s="72"/>
      <c r="AA43" s="178"/>
      <c r="AB43" s="228"/>
      <c r="AC43" s="72"/>
      <c r="AD43" s="229"/>
      <c r="AE43" s="72"/>
      <c r="AF43" s="201"/>
      <c r="AG43" s="71"/>
      <c r="AH43" s="72"/>
      <c r="AI43" s="201"/>
      <c r="AJ43" s="71"/>
      <c r="AK43" s="72"/>
      <c r="AL43" s="201"/>
      <c r="AM43" s="72"/>
      <c r="AN43" s="201"/>
      <c r="AO43" s="72"/>
      <c r="AP43" s="145"/>
      <c r="AQ43" s="72"/>
      <c r="AR43" s="145"/>
      <c r="AS43" s="72"/>
      <c r="AT43" s="146"/>
      <c r="AU43" s="72"/>
      <c r="AV43" s="145"/>
      <c r="AW43" s="71"/>
      <c r="AX43" s="72"/>
      <c r="AY43" s="201"/>
      <c r="AZ43" s="71"/>
      <c r="BA43" s="72"/>
      <c r="BB43" s="178"/>
    </row>
    <row r="44" ht="16.5" customHeight="1" outlineLevel="1">
      <c r="A44" s="178"/>
      <c r="B44" s="141"/>
      <c r="C44" s="142"/>
      <c r="D44" s="72"/>
      <c r="E44" s="143"/>
      <c r="F44" s="71"/>
      <c r="G44" s="143"/>
      <c r="H44" s="71"/>
      <c r="I44" s="143"/>
      <c r="J44" s="71"/>
      <c r="K44" s="71"/>
      <c r="L44" s="71"/>
      <c r="M44" s="72"/>
      <c r="N44" s="144"/>
      <c r="O44" s="72"/>
      <c r="P44" s="199"/>
      <c r="Q44" s="71"/>
      <c r="R44" s="200"/>
      <c r="S44" s="72"/>
      <c r="T44" s="201"/>
      <c r="U44" s="72"/>
      <c r="V44" s="202"/>
      <c r="W44" s="71"/>
      <c r="X44" s="72"/>
      <c r="Y44" s="202"/>
      <c r="Z44" s="72"/>
      <c r="AA44" s="178"/>
      <c r="AB44" s="228"/>
      <c r="AC44" s="72"/>
      <c r="AD44" s="229"/>
      <c r="AE44" s="72"/>
      <c r="AF44" s="201"/>
      <c r="AG44" s="71"/>
      <c r="AH44" s="72"/>
      <c r="AI44" s="201"/>
      <c r="AJ44" s="71"/>
      <c r="AK44" s="72"/>
      <c r="AL44" s="201"/>
      <c r="AM44" s="72"/>
      <c r="AN44" s="201"/>
      <c r="AO44" s="72"/>
      <c r="AP44" s="145"/>
      <c r="AQ44" s="72"/>
      <c r="AR44" s="145"/>
      <c r="AS44" s="72"/>
      <c r="AT44" s="146"/>
      <c r="AU44" s="72"/>
      <c r="AV44" s="145"/>
      <c r="AW44" s="71"/>
      <c r="AX44" s="72"/>
      <c r="AY44" s="201"/>
      <c r="AZ44" s="71"/>
      <c r="BA44" s="72"/>
      <c r="BB44" s="178"/>
    </row>
    <row r="45" ht="16.5" customHeight="1" outlineLevel="1">
      <c r="A45" s="178"/>
      <c r="B45" s="141"/>
      <c r="C45" s="142"/>
      <c r="D45" s="72"/>
      <c r="E45" s="143"/>
      <c r="F45" s="71"/>
      <c r="G45" s="143"/>
      <c r="H45" s="71"/>
      <c r="I45" s="143"/>
      <c r="J45" s="71"/>
      <c r="K45" s="71"/>
      <c r="L45" s="71"/>
      <c r="M45" s="72"/>
      <c r="N45" s="144"/>
      <c r="O45" s="72"/>
      <c r="P45" s="199"/>
      <c r="Q45" s="71"/>
      <c r="R45" s="200"/>
      <c r="S45" s="72"/>
      <c r="T45" s="201"/>
      <c r="U45" s="72"/>
      <c r="V45" s="202"/>
      <c r="W45" s="71"/>
      <c r="X45" s="72"/>
      <c r="Y45" s="202"/>
      <c r="Z45" s="72"/>
      <c r="AA45" s="178"/>
      <c r="AB45" s="228"/>
      <c r="AC45" s="72"/>
      <c r="AD45" s="229"/>
      <c r="AE45" s="72"/>
      <c r="AF45" s="201"/>
      <c r="AG45" s="71"/>
      <c r="AH45" s="72"/>
      <c r="AI45" s="201"/>
      <c r="AJ45" s="71"/>
      <c r="AK45" s="72"/>
      <c r="AL45" s="201"/>
      <c r="AM45" s="72"/>
      <c r="AN45" s="201"/>
      <c r="AO45" s="72"/>
      <c r="AP45" s="145"/>
      <c r="AQ45" s="72"/>
      <c r="AR45" s="145"/>
      <c r="AS45" s="72"/>
      <c r="AT45" s="146"/>
      <c r="AU45" s="72"/>
      <c r="AV45" s="145"/>
      <c r="AW45" s="71"/>
      <c r="AX45" s="72"/>
      <c r="AY45" s="201"/>
      <c r="AZ45" s="71"/>
      <c r="BA45" s="72"/>
      <c r="BB45" s="178"/>
    </row>
    <row r="46" ht="16.5" customHeight="1" outlineLevel="1">
      <c r="A46" s="178"/>
      <c r="B46" s="141"/>
      <c r="C46" s="142"/>
      <c r="D46" s="72"/>
      <c r="E46" s="143"/>
      <c r="F46" s="71"/>
      <c r="G46" s="143"/>
      <c r="H46" s="71"/>
      <c r="I46" s="143"/>
      <c r="J46" s="71"/>
      <c r="K46" s="71"/>
      <c r="L46" s="71"/>
      <c r="M46" s="72"/>
      <c r="N46" s="144"/>
      <c r="O46" s="72"/>
      <c r="P46" s="199"/>
      <c r="Q46" s="71"/>
      <c r="R46" s="200"/>
      <c r="S46" s="72"/>
      <c r="T46" s="201"/>
      <c r="U46" s="72"/>
      <c r="V46" s="202"/>
      <c r="W46" s="71"/>
      <c r="X46" s="72"/>
      <c r="Y46" s="202"/>
      <c r="Z46" s="72"/>
      <c r="AA46" s="178"/>
      <c r="AB46" s="228"/>
      <c r="AC46" s="72"/>
      <c r="AD46" s="229"/>
      <c r="AE46" s="72"/>
      <c r="AF46" s="201"/>
      <c r="AG46" s="71"/>
      <c r="AH46" s="72"/>
      <c r="AI46" s="201"/>
      <c r="AJ46" s="71"/>
      <c r="AK46" s="72"/>
      <c r="AL46" s="201"/>
      <c r="AM46" s="72"/>
      <c r="AN46" s="201"/>
      <c r="AO46" s="72"/>
      <c r="AP46" s="145"/>
      <c r="AQ46" s="72"/>
      <c r="AR46" s="145"/>
      <c r="AS46" s="72"/>
      <c r="AT46" s="146"/>
      <c r="AU46" s="72"/>
      <c r="AV46" s="145"/>
      <c r="AW46" s="71"/>
      <c r="AX46" s="72"/>
      <c r="AY46" s="201"/>
      <c r="AZ46" s="71"/>
      <c r="BA46" s="72"/>
      <c r="BB46" s="178"/>
    </row>
    <row r="47" ht="16.5" customHeight="1" outlineLevel="1">
      <c r="A47" s="178"/>
      <c r="B47" s="141"/>
      <c r="C47" s="142"/>
      <c r="D47" s="72"/>
      <c r="E47" s="143"/>
      <c r="F47" s="71"/>
      <c r="G47" s="143"/>
      <c r="H47" s="71"/>
      <c r="I47" s="143"/>
      <c r="J47" s="71"/>
      <c r="K47" s="71"/>
      <c r="L47" s="71"/>
      <c r="M47" s="72"/>
      <c r="N47" s="144"/>
      <c r="O47" s="72"/>
      <c r="P47" s="199"/>
      <c r="Q47" s="71"/>
      <c r="R47" s="200"/>
      <c r="S47" s="72"/>
      <c r="T47" s="201"/>
      <c r="U47" s="72"/>
      <c r="V47" s="202"/>
      <c r="W47" s="71"/>
      <c r="X47" s="72"/>
      <c r="Y47" s="202"/>
      <c r="Z47" s="72"/>
      <c r="AA47" s="178"/>
      <c r="AB47" s="228"/>
      <c r="AC47" s="72"/>
      <c r="AD47" s="229"/>
      <c r="AE47" s="72"/>
      <c r="AF47" s="201"/>
      <c r="AG47" s="71"/>
      <c r="AH47" s="72"/>
      <c r="AI47" s="201"/>
      <c r="AJ47" s="71"/>
      <c r="AK47" s="72"/>
      <c r="AL47" s="201"/>
      <c r="AM47" s="72"/>
      <c r="AN47" s="201"/>
      <c r="AO47" s="72"/>
      <c r="AP47" s="145"/>
      <c r="AQ47" s="72"/>
      <c r="AR47" s="145"/>
      <c r="AS47" s="72"/>
      <c r="AT47" s="146"/>
      <c r="AU47" s="72"/>
      <c r="AV47" s="145"/>
      <c r="AW47" s="71"/>
      <c r="AX47" s="72"/>
      <c r="AY47" s="201"/>
      <c r="AZ47" s="71"/>
      <c r="BA47" s="72"/>
      <c r="BB47" s="178"/>
    </row>
    <row r="48" ht="16.5" customHeight="1" outlineLevel="1">
      <c r="A48" s="178"/>
      <c r="B48" s="141"/>
      <c r="C48" s="142"/>
      <c r="D48" s="72"/>
      <c r="E48" s="143"/>
      <c r="F48" s="71"/>
      <c r="G48" s="143"/>
      <c r="H48" s="71"/>
      <c r="I48" s="143"/>
      <c r="J48" s="71"/>
      <c r="K48" s="71"/>
      <c r="L48" s="71"/>
      <c r="M48" s="72"/>
      <c r="N48" s="144"/>
      <c r="O48" s="72"/>
      <c r="P48" s="199"/>
      <c r="Q48" s="71"/>
      <c r="R48" s="200"/>
      <c r="S48" s="72"/>
      <c r="T48" s="201"/>
      <c r="U48" s="72"/>
      <c r="V48" s="202"/>
      <c r="W48" s="71"/>
      <c r="X48" s="72"/>
      <c r="Y48" s="202"/>
      <c r="Z48" s="72"/>
      <c r="AA48" s="178"/>
      <c r="AB48" s="228"/>
      <c r="AC48" s="72"/>
      <c r="AD48" s="229"/>
      <c r="AE48" s="72"/>
      <c r="AF48" s="201"/>
      <c r="AG48" s="71"/>
      <c r="AH48" s="72"/>
      <c r="AI48" s="201"/>
      <c r="AJ48" s="71"/>
      <c r="AK48" s="72"/>
      <c r="AL48" s="201"/>
      <c r="AM48" s="72"/>
      <c r="AN48" s="201"/>
      <c r="AO48" s="72"/>
      <c r="AP48" s="145"/>
      <c r="AQ48" s="72"/>
      <c r="AR48" s="145"/>
      <c r="AS48" s="72"/>
      <c r="AT48" s="146"/>
      <c r="AU48" s="72"/>
      <c r="AV48" s="145"/>
      <c r="AW48" s="71"/>
      <c r="AX48" s="72"/>
      <c r="AY48" s="201"/>
      <c r="AZ48" s="71"/>
      <c r="BA48" s="72"/>
      <c r="BB48" s="178"/>
    </row>
    <row r="49" ht="16.5" customHeight="1" outlineLevel="1">
      <c r="A49" s="178"/>
      <c r="B49" s="141"/>
      <c r="C49" s="142"/>
      <c r="D49" s="72"/>
      <c r="E49" s="143"/>
      <c r="F49" s="71"/>
      <c r="G49" s="143"/>
      <c r="H49" s="71"/>
      <c r="I49" s="143"/>
      <c r="J49" s="71"/>
      <c r="K49" s="71"/>
      <c r="L49" s="71"/>
      <c r="M49" s="72"/>
      <c r="N49" s="144"/>
      <c r="O49" s="72"/>
      <c r="P49" s="199"/>
      <c r="Q49" s="71"/>
      <c r="R49" s="200"/>
      <c r="S49" s="72"/>
      <c r="T49" s="201"/>
      <c r="U49" s="72"/>
      <c r="V49" s="202"/>
      <c r="W49" s="71"/>
      <c r="X49" s="72"/>
      <c r="Y49" s="202"/>
      <c r="Z49" s="72"/>
      <c r="AA49" s="178"/>
      <c r="AB49" s="228"/>
      <c r="AC49" s="72"/>
      <c r="AD49" s="229"/>
      <c r="AE49" s="72"/>
      <c r="AF49" s="201"/>
      <c r="AG49" s="71"/>
      <c r="AH49" s="72"/>
      <c r="AI49" s="201"/>
      <c r="AJ49" s="71"/>
      <c r="AK49" s="72"/>
      <c r="AL49" s="201"/>
      <c r="AM49" s="72"/>
      <c r="AN49" s="201"/>
      <c r="AO49" s="72"/>
      <c r="AP49" s="145"/>
      <c r="AQ49" s="72"/>
      <c r="AR49" s="145"/>
      <c r="AS49" s="72"/>
      <c r="AT49" s="146"/>
      <c r="AU49" s="72"/>
      <c r="AV49" s="145"/>
      <c r="AW49" s="71"/>
      <c r="AX49" s="72"/>
      <c r="AY49" s="201"/>
      <c r="AZ49" s="71"/>
      <c r="BA49" s="72"/>
      <c r="BB49" s="178"/>
    </row>
    <row r="50" ht="16.5" customHeight="1" outlineLevel="1">
      <c r="A50" s="178"/>
      <c r="B50" s="141"/>
      <c r="C50" s="142"/>
      <c r="D50" s="72"/>
      <c r="E50" s="143"/>
      <c r="F50" s="71"/>
      <c r="G50" s="143"/>
      <c r="H50" s="71"/>
      <c r="I50" s="143"/>
      <c r="J50" s="71"/>
      <c r="K50" s="71"/>
      <c r="L50" s="71"/>
      <c r="M50" s="72"/>
      <c r="N50" s="144"/>
      <c r="O50" s="72"/>
      <c r="P50" s="199"/>
      <c r="Q50" s="71"/>
      <c r="R50" s="200"/>
      <c r="S50" s="72"/>
      <c r="T50" s="201"/>
      <c r="U50" s="72"/>
      <c r="V50" s="202"/>
      <c r="W50" s="71"/>
      <c r="X50" s="72"/>
      <c r="Y50" s="202"/>
      <c r="Z50" s="72"/>
      <c r="AA50" s="178"/>
      <c r="AB50" s="228"/>
      <c r="AC50" s="72"/>
      <c r="AD50" s="229"/>
      <c r="AE50" s="72"/>
      <c r="AF50" s="201"/>
      <c r="AG50" s="71"/>
      <c r="AH50" s="72"/>
      <c r="AI50" s="201"/>
      <c r="AJ50" s="71"/>
      <c r="AK50" s="72"/>
      <c r="AL50" s="201"/>
      <c r="AM50" s="72"/>
      <c r="AN50" s="201"/>
      <c r="AO50" s="72"/>
      <c r="AP50" s="145"/>
      <c r="AQ50" s="72"/>
      <c r="AR50" s="145"/>
      <c r="AS50" s="72"/>
      <c r="AT50" s="146"/>
      <c r="AU50" s="72"/>
      <c r="AV50" s="145"/>
      <c r="AW50" s="71"/>
      <c r="AX50" s="72"/>
      <c r="AY50" s="201"/>
      <c r="AZ50" s="71"/>
      <c r="BA50" s="72"/>
      <c r="BB50" s="178"/>
    </row>
    <row r="51" ht="16.5" customHeight="1" outlineLevel="1">
      <c r="A51" s="178"/>
      <c r="B51" s="141"/>
      <c r="C51" s="142"/>
      <c r="D51" s="72"/>
      <c r="E51" s="143"/>
      <c r="F51" s="71"/>
      <c r="G51" s="143"/>
      <c r="H51" s="71"/>
      <c r="I51" s="143"/>
      <c r="J51" s="71"/>
      <c r="K51" s="71"/>
      <c r="L51" s="71"/>
      <c r="M51" s="72"/>
      <c r="N51" s="144"/>
      <c r="O51" s="72"/>
      <c r="P51" s="199"/>
      <c r="Q51" s="71"/>
      <c r="R51" s="200"/>
      <c r="S51" s="72"/>
      <c r="T51" s="201"/>
      <c r="U51" s="72"/>
      <c r="V51" s="202"/>
      <c r="W51" s="71"/>
      <c r="X51" s="72"/>
      <c r="Y51" s="202"/>
      <c r="Z51" s="72"/>
      <c r="AA51" s="178"/>
      <c r="AB51" s="228"/>
      <c r="AC51" s="72"/>
      <c r="AD51" s="229"/>
      <c r="AE51" s="72"/>
      <c r="AF51" s="201"/>
      <c r="AG51" s="71"/>
      <c r="AH51" s="72"/>
      <c r="AI51" s="201"/>
      <c r="AJ51" s="71"/>
      <c r="AK51" s="72"/>
      <c r="AL51" s="201"/>
      <c r="AM51" s="72"/>
      <c r="AN51" s="201"/>
      <c r="AO51" s="72"/>
      <c r="AP51" s="145"/>
      <c r="AQ51" s="72"/>
      <c r="AR51" s="145"/>
      <c r="AS51" s="72"/>
      <c r="AT51" s="146"/>
      <c r="AU51" s="72"/>
      <c r="AV51" s="145"/>
      <c r="AW51" s="71"/>
      <c r="AX51" s="72"/>
      <c r="AY51" s="201"/>
      <c r="AZ51" s="71"/>
      <c r="BA51" s="72"/>
      <c r="BB51" s="178"/>
    </row>
    <row r="52" ht="16.5" customHeight="1" outlineLevel="1">
      <c r="A52" s="178"/>
      <c r="B52" s="141"/>
      <c r="C52" s="142"/>
      <c r="D52" s="72"/>
      <c r="E52" s="143"/>
      <c r="F52" s="71"/>
      <c r="G52" s="143"/>
      <c r="H52" s="71"/>
      <c r="I52" s="143"/>
      <c r="J52" s="71"/>
      <c r="K52" s="71"/>
      <c r="L52" s="71"/>
      <c r="M52" s="72"/>
      <c r="N52" s="144"/>
      <c r="O52" s="72"/>
      <c r="P52" s="199"/>
      <c r="Q52" s="71"/>
      <c r="R52" s="200"/>
      <c r="S52" s="72"/>
      <c r="T52" s="201"/>
      <c r="U52" s="72"/>
      <c r="V52" s="202"/>
      <c r="W52" s="71"/>
      <c r="X52" s="72"/>
      <c r="Y52" s="202"/>
      <c r="Z52" s="72"/>
      <c r="AA52" s="178"/>
      <c r="AB52" s="228"/>
      <c r="AC52" s="72"/>
      <c r="AD52" s="229"/>
      <c r="AE52" s="72"/>
      <c r="AF52" s="201"/>
      <c r="AG52" s="71"/>
      <c r="AH52" s="72"/>
      <c r="AI52" s="201"/>
      <c r="AJ52" s="71"/>
      <c r="AK52" s="72"/>
      <c r="AL52" s="201"/>
      <c r="AM52" s="72"/>
      <c r="AN52" s="201"/>
      <c r="AO52" s="72"/>
      <c r="AP52" s="145"/>
      <c r="AQ52" s="72"/>
      <c r="AR52" s="145"/>
      <c r="AS52" s="72"/>
      <c r="AT52" s="146"/>
      <c r="AU52" s="72"/>
      <c r="AV52" s="145"/>
      <c r="AW52" s="71"/>
      <c r="AX52" s="72"/>
      <c r="AY52" s="201"/>
      <c r="AZ52" s="71"/>
      <c r="BA52" s="72"/>
      <c r="BB52" s="178"/>
    </row>
    <row r="53" ht="16.5" customHeight="1" outlineLevel="1">
      <c r="A53" s="178"/>
      <c r="B53" s="141"/>
      <c r="C53" s="142"/>
      <c r="D53" s="72"/>
      <c r="E53" s="143"/>
      <c r="F53" s="71"/>
      <c r="G53" s="143"/>
      <c r="H53" s="71"/>
      <c r="I53" s="143"/>
      <c r="J53" s="71"/>
      <c r="K53" s="71"/>
      <c r="L53" s="71"/>
      <c r="M53" s="72"/>
      <c r="N53" s="144"/>
      <c r="O53" s="72"/>
      <c r="P53" s="199"/>
      <c r="Q53" s="71"/>
      <c r="R53" s="200"/>
      <c r="S53" s="72"/>
      <c r="T53" s="201"/>
      <c r="U53" s="72"/>
      <c r="V53" s="202"/>
      <c r="W53" s="71"/>
      <c r="X53" s="72"/>
      <c r="Y53" s="202"/>
      <c r="Z53" s="72"/>
      <c r="AA53" s="178"/>
      <c r="AB53" s="228"/>
      <c r="AC53" s="72"/>
      <c r="AD53" s="229"/>
      <c r="AE53" s="72"/>
      <c r="AF53" s="201"/>
      <c r="AG53" s="71"/>
      <c r="AH53" s="72"/>
      <c r="AI53" s="201"/>
      <c r="AJ53" s="71"/>
      <c r="AK53" s="72"/>
      <c r="AL53" s="201"/>
      <c r="AM53" s="72"/>
      <c r="AN53" s="201"/>
      <c r="AO53" s="72"/>
      <c r="AP53" s="145"/>
      <c r="AQ53" s="72"/>
      <c r="AR53" s="145"/>
      <c r="AS53" s="72"/>
      <c r="AT53" s="146"/>
      <c r="AU53" s="72"/>
      <c r="AV53" s="145"/>
      <c r="AW53" s="71"/>
      <c r="AX53" s="72"/>
      <c r="AY53" s="201"/>
      <c r="AZ53" s="71"/>
      <c r="BA53" s="72"/>
      <c r="BB53" s="178"/>
    </row>
    <row r="54" ht="16.5" customHeight="1" outlineLevel="1">
      <c r="A54" s="178"/>
      <c r="B54" s="141"/>
      <c r="C54" s="142"/>
      <c r="D54" s="72"/>
      <c r="E54" s="143"/>
      <c r="F54" s="71"/>
      <c r="G54" s="143"/>
      <c r="H54" s="71"/>
      <c r="I54" s="143"/>
      <c r="J54" s="71"/>
      <c r="K54" s="71"/>
      <c r="L54" s="71"/>
      <c r="M54" s="72"/>
      <c r="N54" s="144"/>
      <c r="O54" s="72"/>
      <c r="P54" s="199"/>
      <c r="Q54" s="71"/>
      <c r="R54" s="200"/>
      <c r="S54" s="72"/>
      <c r="T54" s="201"/>
      <c r="U54" s="72"/>
      <c r="V54" s="202"/>
      <c r="W54" s="71"/>
      <c r="X54" s="72"/>
      <c r="Y54" s="202"/>
      <c r="Z54" s="72"/>
      <c r="AA54" s="178"/>
      <c r="AB54" s="228"/>
      <c r="AC54" s="72"/>
      <c r="AD54" s="229"/>
      <c r="AE54" s="72"/>
      <c r="AF54" s="201"/>
      <c r="AG54" s="71"/>
      <c r="AH54" s="72"/>
      <c r="AI54" s="201"/>
      <c r="AJ54" s="71"/>
      <c r="AK54" s="72"/>
      <c r="AL54" s="201"/>
      <c r="AM54" s="72"/>
      <c r="AN54" s="201"/>
      <c r="AO54" s="72"/>
      <c r="AP54" s="145"/>
      <c r="AQ54" s="72"/>
      <c r="AR54" s="145"/>
      <c r="AS54" s="72"/>
      <c r="AT54" s="146"/>
      <c r="AU54" s="72"/>
      <c r="AV54" s="145"/>
      <c r="AW54" s="71"/>
      <c r="AX54" s="72"/>
      <c r="AY54" s="201"/>
      <c r="AZ54" s="71"/>
      <c r="BA54" s="72"/>
      <c r="BB54" s="178"/>
    </row>
    <row r="55" ht="16.5" customHeight="1" outlineLevel="1">
      <c r="A55" s="178"/>
      <c r="B55" s="141"/>
      <c r="C55" s="142"/>
      <c r="D55" s="72"/>
      <c r="E55" s="143"/>
      <c r="F55" s="71"/>
      <c r="G55" s="143"/>
      <c r="H55" s="71"/>
      <c r="I55" s="143"/>
      <c r="J55" s="71"/>
      <c r="K55" s="71"/>
      <c r="L55" s="71"/>
      <c r="M55" s="72"/>
      <c r="N55" s="144"/>
      <c r="O55" s="72"/>
      <c r="P55" s="199"/>
      <c r="Q55" s="71"/>
      <c r="R55" s="200"/>
      <c r="S55" s="72"/>
      <c r="T55" s="201"/>
      <c r="U55" s="72"/>
      <c r="V55" s="202"/>
      <c r="W55" s="71"/>
      <c r="X55" s="72"/>
      <c r="Y55" s="202"/>
      <c r="Z55" s="72"/>
      <c r="AA55" s="178"/>
      <c r="AB55" s="228"/>
      <c r="AC55" s="72"/>
      <c r="AD55" s="229"/>
      <c r="AE55" s="72"/>
      <c r="AF55" s="201"/>
      <c r="AG55" s="71"/>
      <c r="AH55" s="72"/>
      <c r="AI55" s="201"/>
      <c r="AJ55" s="71"/>
      <c r="AK55" s="72"/>
      <c r="AL55" s="201"/>
      <c r="AM55" s="72"/>
      <c r="AN55" s="201"/>
      <c r="AO55" s="72"/>
      <c r="AP55" s="145"/>
      <c r="AQ55" s="72"/>
      <c r="AR55" s="145"/>
      <c r="AS55" s="72"/>
      <c r="AT55" s="146"/>
      <c r="AU55" s="72"/>
      <c r="AV55" s="145"/>
      <c r="AW55" s="71"/>
      <c r="AX55" s="72"/>
      <c r="AY55" s="201"/>
      <c r="AZ55" s="71"/>
      <c r="BA55" s="72"/>
      <c r="BB55" s="178"/>
    </row>
    <row r="56" ht="16.5" customHeight="1" outlineLevel="1">
      <c r="A56" s="178"/>
      <c r="B56" s="141"/>
      <c r="C56" s="142"/>
      <c r="D56" s="72"/>
      <c r="E56" s="143"/>
      <c r="F56" s="71"/>
      <c r="G56" s="143"/>
      <c r="H56" s="71"/>
      <c r="I56" s="143"/>
      <c r="J56" s="71"/>
      <c r="K56" s="71"/>
      <c r="L56" s="71"/>
      <c r="M56" s="72"/>
      <c r="N56" s="144"/>
      <c r="O56" s="72"/>
      <c r="P56" s="199"/>
      <c r="Q56" s="71"/>
      <c r="R56" s="200"/>
      <c r="S56" s="72"/>
      <c r="T56" s="201"/>
      <c r="U56" s="72"/>
      <c r="V56" s="202"/>
      <c r="W56" s="71"/>
      <c r="X56" s="72"/>
      <c r="Y56" s="202"/>
      <c r="Z56" s="72"/>
      <c r="AA56" s="178"/>
      <c r="AB56" s="228"/>
      <c r="AC56" s="72"/>
      <c r="AD56" s="229"/>
      <c r="AE56" s="72"/>
      <c r="AF56" s="201"/>
      <c r="AG56" s="71"/>
      <c r="AH56" s="72"/>
      <c r="AI56" s="201"/>
      <c r="AJ56" s="71"/>
      <c r="AK56" s="72"/>
      <c r="AL56" s="201"/>
      <c r="AM56" s="72"/>
      <c r="AN56" s="201"/>
      <c r="AO56" s="72"/>
      <c r="AP56" s="145"/>
      <c r="AQ56" s="72"/>
      <c r="AR56" s="145"/>
      <c r="AS56" s="72"/>
      <c r="AT56" s="146"/>
      <c r="AU56" s="72"/>
      <c r="AV56" s="145"/>
      <c r="AW56" s="71"/>
      <c r="AX56" s="72"/>
      <c r="AY56" s="201"/>
      <c r="AZ56" s="71"/>
      <c r="BA56" s="72"/>
      <c r="BB56" s="178"/>
    </row>
    <row r="57" ht="16.5" customHeight="1" outlineLevel="1">
      <c r="A57" s="178"/>
      <c r="B57" s="141"/>
      <c r="C57" s="142"/>
      <c r="D57" s="72"/>
      <c r="E57" s="143"/>
      <c r="F57" s="71"/>
      <c r="G57" s="143"/>
      <c r="H57" s="71"/>
      <c r="I57" s="143"/>
      <c r="J57" s="71"/>
      <c r="K57" s="71"/>
      <c r="L57" s="71"/>
      <c r="M57" s="72"/>
      <c r="N57" s="144"/>
      <c r="O57" s="72"/>
      <c r="P57" s="199"/>
      <c r="Q57" s="71"/>
      <c r="R57" s="200"/>
      <c r="S57" s="72"/>
      <c r="T57" s="201"/>
      <c r="U57" s="72"/>
      <c r="V57" s="202"/>
      <c r="W57" s="71"/>
      <c r="X57" s="72"/>
      <c r="Y57" s="202"/>
      <c r="Z57" s="72"/>
      <c r="AA57" s="178"/>
      <c r="AB57" s="228"/>
      <c r="AC57" s="72"/>
      <c r="AD57" s="229"/>
      <c r="AE57" s="72"/>
      <c r="AF57" s="201"/>
      <c r="AG57" s="71"/>
      <c r="AH57" s="72"/>
      <c r="AI57" s="201"/>
      <c r="AJ57" s="71"/>
      <c r="AK57" s="72"/>
      <c r="AL57" s="201"/>
      <c r="AM57" s="72"/>
      <c r="AN57" s="201"/>
      <c r="AO57" s="72"/>
      <c r="AP57" s="145"/>
      <c r="AQ57" s="72"/>
      <c r="AR57" s="145"/>
      <c r="AS57" s="72"/>
      <c r="AT57" s="146"/>
      <c r="AU57" s="72"/>
      <c r="AV57" s="145"/>
      <c r="AW57" s="71"/>
      <c r="AX57" s="72"/>
      <c r="AY57" s="201"/>
      <c r="AZ57" s="71"/>
      <c r="BA57" s="72"/>
      <c r="BB57" s="178"/>
    </row>
    <row r="58" ht="16.5" customHeight="1" outlineLevel="1">
      <c r="A58" s="178"/>
      <c r="B58" s="141"/>
      <c r="C58" s="142"/>
      <c r="D58" s="72"/>
      <c r="E58" s="143"/>
      <c r="F58" s="71"/>
      <c r="G58" s="143"/>
      <c r="H58" s="71"/>
      <c r="I58" s="143"/>
      <c r="J58" s="71"/>
      <c r="K58" s="71"/>
      <c r="L58" s="71"/>
      <c r="M58" s="72"/>
      <c r="N58" s="144"/>
      <c r="O58" s="72"/>
      <c r="P58" s="199"/>
      <c r="Q58" s="71"/>
      <c r="R58" s="200"/>
      <c r="S58" s="72"/>
      <c r="T58" s="201"/>
      <c r="U58" s="72"/>
      <c r="V58" s="202"/>
      <c r="W58" s="71"/>
      <c r="X58" s="72"/>
      <c r="Y58" s="202"/>
      <c r="Z58" s="72"/>
      <c r="AA58" s="178"/>
      <c r="AB58" s="228"/>
      <c r="AC58" s="72"/>
      <c r="AD58" s="229"/>
      <c r="AE58" s="72"/>
      <c r="AF58" s="201"/>
      <c r="AG58" s="71"/>
      <c r="AH58" s="72"/>
      <c r="AI58" s="201"/>
      <c r="AJ58" s="71"/>
      <c r="AK58" s="72"/>
      <c r="AL58" s="201"/>
      <c r="AM58" s="72"/>
      <c r="AN58" s="201"/>
      <c r="AO58" s="72"/>
      <c r="AP58" s="145"/>
      <c r="AQ58" s="72"/>
      <c r="AR58" s="145"/>
      <c r="AS58" s="72"/>
      <c r="AT58" s="146"/>
      <c r="AU58" s="72"/>
      <c r="AV58" s="145"/>
      <c r="AW58" s="71"/>
      <c r="AX58" s="72"/>
      <c r="AY58" s="201"/>
      <c r="AZ58" s="71"/>
      <c r="BA58" s="72"/>
      <c r="BB58" s="178"/>
    </row>
    <row r="59" ht="16.5" customHeight="1" outlineLevel="1">
      <c r="A59" s="178"/>
      <c r="B59" s="141"/>
      <c r="C59" s="142"/>
      <c r="D59" s="72"/>
      <c r="E59" s="143"/>
      <c r="F59" s="71"/>
      <c r="G59" s="143"/>
      <c r="H59" s="71"/>
      <c r="I59" s="143"/>
      <c r="J59" s="71"/>
      <c r="K59" s="71"/>
      <c r="L59" s="71"/>
      <c r="M59" s="72"/>
      <c r="N59" s="144"/>
      <c r="O59" s="72"/>
      <c r="P59" s="199"/>
      <c r="Q59" s="71"/>
      <c r="R59" s="200"/>
      <c r="S59" s="72"/>
      <c r="T59" s="201"/>
      <c r="U59" s="72"/>
      <c r="V59" s="202"/>
      <c r="W59" s="71"/>
      <c r="X59" s="72"/>
      <c r="Y59" s="202"/>
      <c r="Z59" s="72"/>
      <c r="AA59" s="178"/>
      <c r="AB59" s="228"/>
      <c r="AC59" s="72"/>
      <c r="AD59" s="229"/>
      <c r="AE59" s="72"/>
      <c r="AF59" s="201"/>
      <c r="AG59" s="71"/>
      <c r="AH59" s="72"/>
      <c r="AI59" s="201"/>
      <c r="AJ59" s="71"/>
      <c r="AK59" s="72"/>
      <c r="AL59" s="201"/>
      <c r="AM59" s="72"/>
      <c r="AN59" s="201"/>
      <c r="AO59" s="72"/>
      <c r="AP59" s="145"/>
      <c r="AQ59" s="72"/>
      <c r="AR59" s="145"/>
      <c r="AS59" s="72"/>
      <c r="AT59" s="146"/>
      <c r="AU59" s="72"/>
      <c r="AV59" s="145"/>
      <c r="AW59" s="71"/>
      <c r="AX59" s="72"/>
      <c r="AY59" s="201"/>
      <c r="AZ59" s="71"/>
      <c r="BA59" s="72"/>
      <c r="BB59" s="178"/>
    </row>
    <row r="60" ht="16.5" customHeight="1" outlineLevel="1">
      <c r="A60" s="178"/>
      <c r="B60" s="141"/>
      <c r="C60" s="142"/>
      <c r="D60" s="72"/>
      <c r="E60" s="143"/>
      <c r="F60" s="71"/>
      <c r="G60" s="143"/>
      <c r="H60" s="71"/>
      <c r="I60" s="143"/>
      <c r="J60" s="71"/>
      <c r="K60" s="71"/>
      <c r="L60" s="71"/>
      <c r="M60" s="72"/>
      <c r="N60" s="144"/>
      <c r="O60" s="72"/>
      <c r="P60" s="199"/>
      <c r="Q60" s="71"/>
      <c r="R60" s="200"/>
      <c r="S60" s="72"/>
      <c r="T60" s="201"/>
      <c r="U60" s="72"/>
      <c r="V60" s="202"/>
      <c r="W60" s="71"/>
      <c r="X60" s="72"/>
      <c r="Y60" s="202"/>
      <c r="Z60" s="72"/>
      <c r="AA60" s="178"/>
      <c r="AB60" s="228"/>
      <c r="AC60" s="72"/>
      <c r="AD60" s="229"/>
      <c r="AE60" s="72"/>
      <c r="AF60" s="201"/>
      <c r="AG60" s="71"/>
      <c r="AH60" s="72"/>
      <c r="AI60" s="201"/>
      <c r="AJ60" s="71"/>
      <c r="AK60" s="72"/>
      <c r="AL60" s="201"/>
      <c r="AM60" s="72"/>
      <c r="AN60" s="201"/>
      <c r="AO60" s="72"/>
      <c r="AP60" s="145"/>
      <c r="AQ60" s="72"/>
      <c r="AR60" s="145"/>
      <c r="AS60" s="72"/>
      <c r="AT60" s="146"/>
      <c r="AU60" s="72"/>
      <c r="AV60" s="145"/>
      <c r="AW60" s="71"/>
      <c r="AX60" s="72"/>
      <c r="AY60" s="201"/>
      <c r="AZ60" s="71"/>
      <c r="BA60" s="72"/>
      <c r="BB60" s="178"/>
    </row>
    <row r="61" ht="16.5" customHeight="1" outlineLevel="1">
      <c r="A61" s="178"/>
      <c r="B61" s="141"/>
      <c r="C61" s="142"/>
      <c r="D61" s="72"/>
      <c r="E61" s="143"/>
      <c r="F61" s="71"/>
      <c r="G61" s="143"/>
      <c r="H61" s="71"/>
      <c r="I61" s="143"/>
      <c r="J61" s="71"/>
      <c r="K61" s="71"/>
      <c r="L61" s="71"/>
      <c r="M61" s="72"/>
      <c r="N61" s="144"/>
      <c r="O61" s="72"/>
      <c r="P61" s="199"/>
      <c r="Q61" s="71"/>
      <c r="R61" s="200"/>
      <c r="S61" s="72"/>
      <c r="T61" s="201"/>
      <c r="U61" s="72"/>
      <c r="V61" s="202"/>
      <c r="W61" s="71"/>
      <c r="X61" s="72"/>
      <c r="Y61" s="202"/>
      <c r="Z61" s="72"/>
      <c r="AA61" s="178"/>
      <c r="AB61" s="228"/>
      <c r="AC61" s="72"/>
      <c r="AD61" s="229"/>
      <c r="AE61" s="72"/>
      <c r="AF61" s="201"/>
      <c r="AG61" s="71"/>
      <c r="AH61" s="72"/>
      <c r="AI61" s="201"/>
      <c r="AJ61" s="71"/>
      <c r="AK61" s="72"/>
      <c r="AL61" s="201"/>
      <c r="AM61" s="72"/>
      <c r="AN61" s="201"/>
      <c r="AO61" s="72"/>
      <c r="AP61" s="145"/>
      <c r="AQ61" s="72"/>
      <c r="AR61" s="145"/>
      <c r="AS61" s="72"/>
      <c r="AT61" s="146"/>
      <c r="AU61" s="72"/>
      <c r="AV61" s="145"/>
      <c r="AW61" s="71"/>
      <c r="AX61" s="72"/>
      <c r="AY61" s="201"/>
      <c r="AZ61" s="71"/>
      <c r="BA61" s="72"/>
      <c r="BB61" s="178"/>
    </row>
    <row r="62" ht="16.5" customHeight="1" outlineLevel="1">
      <c r="A62" s="178"/>
      <c r="B62" s="141"/>
      <c r="C62" s="142"/>
      <c r="D62" s="72"/>
      <c r="E62" s="143"/>
      <c r="F62" s="71"/>
      <c r="G62" s="143"/>
      <c r="H62" s="71"/>
      <c r="I62" s="143"/>
      <c r="J62" s="71"/>
      <c r="K62" s="71"/>
      <c r="L62" s="71"/>
      <c r="M62" s="72"/>
      <c r="N62" s="144"/>
      <c r="O62" s="72"/>
      <c r="P62" s="199"/>
      <c r="Q62" s="71"/>
      <c r="R62" s="200"/>
      <c r="S62" s="72"/>
      <c r="T62" s="201"/>
      <c r="U62" s="72"/>
      <c r="V62" s="202"/>
      <c r="W62" s="71"/>
      <c r="X62" s="72"/>
      <c r="Y62" s="202"/>
      <c r="Z62" s="72"/>
      <c r="AA62" s="178"/>
      <c r="AB62" s="228"/>
      <c r="AC62" s="72"/>
      <c r="AD62" s="229"/>
      <c r="AE62" s="72"/>
      <c r="AF62" s="201"/>
      <c r="AG62" s="71"/>
      <c r="AH62" s="72"/>
      <c r="AI62" s="201"/>
      <c r="AJ62" s="71"/>
      <c r="AK62" s="72"/>
      <c r="AL62" s="201"/>
      <c r="AM62" s="72"/>
      <c r="AN62" s="201"/>
      <c r="AO62" s="72"/>
      <c r="AP62" s="145"/>
      <c r="AQ62" s="72"/>
      <c r="AR62" s="145"/>
      <c r="AS62" s="72"/>
      <c r="AT62" s="146"/>
      <c r="AU62" s="72"/>
      <c r="AV62" s="145"/>
      <c r="AW62" s="71"/>
      <c r="AX62" s="72"/>
      <c r="AY62" s="201"/>
      <c r="AZ62" s="71"/>
      <c r="BA62" s="72"/>
      <c r="BB62" s="178"/>
    </row>
    <row r="63" ht="16.5" customHeight="1" outlineLevel="1">
      <c r="A63" s="178"/>
      <c r="B63" s="141"/>
      <c r="C63" s="142"/>
      <c r="D63" s="72"/>
      <c r="E63" s="143"/>
      <c r="F63" s="71"/>
      <c r="G63" s="143"/>
      <c r="H63" s="71"/>
      <c r="I63" s="143"/>
      <c r="J63" s="71"/>
      <c r="K63" s="71"/>
      <c r="L63" s="71"/>
      <c r="M63" s="72"/>
      <c r="N63" s="144"/>
      <c r="O63" s="72"/>
      <c r="P63" s="199"/>
      <c r="Q63" s="71"/>
      <c r="R63" s="200"/>
      <c r="S63" s="72"/>
      <c r="T63" s="201"/>
      <c r="U63" s="72"/>
      <c r="V63" s="202"/>
      <c r="W63" s="71"/>
      <c r="X63" s="72"/>
      <c r="Y63" s="202"/>
      <c r="Z63" s="72"/>
      <c r="AA63" s="178"/>
      <c r="AB63" s="228"/>
      <c r="AC63" s="72"/>
      <c r="AD63" s="229"/>
      <c r="AE63" s="72"/>
      <c r="AF63" s="201"/>
      <c r="AG63" s="71"/>
      <c r="AH63" s="72"/>
      <c r="AI63" s="201"/>
      <c r="AJ63" s="71"/>
      <c r="AK63" s="72"/>
      <c r="AL63" s="201"/>
      <c r="AM63" s="72"/>
      <c r="AN63" s="201"/>
      <c r="AO63" s="72"/>
      <c r="AP63" s="145"/>
      <c r="AQ63" s="72"/>
      <c r="AR63" s="145"/>
      <c r="AS63" s="72"/>
      <c r="AT63" s="146"/>
      <c r="AU63" s="72"/>
      <c r="AV63" s="145"/>
      <c r="AW63" s="71"/>
      <c r="AX63" s="72"/>
      <c r="AY63" s="201"/>
      <c r="AZ63" s="71"/>
      <c r="BA63" s="72"/>
      <c r="BB63" s="178"/>
    </row>
    <row r="64" ht="16.5" customHeight="1" outlineLevel="1">
      <c r="A64" s="178"/>
      <c r="B64" s="141"/>
      <c r="C64" s="142"/>
      <c r="D64" s="72"/>
      <c r="E64" s="143"/>
      <c r="F64" s="71"/>
      <c r="G64" s="143"/>
      <c r="H64" s="71"/>
      <c r="I64" s="143"/>
      <c r="J64" s="71"/>
      <c r="K64" s="71"/>
      <c r="L64" s="71"/>
      <c r="M64" s="72"/>
      <c r="N64" s="144"/>
      <c r="O64" s="72"/>
      <c r="P64" s="199"/>
      <c r="Q64" s="71"/>
      <c r="R64" s="200"/>
      <c r="S64" s="72"/>
      <c r="T64" s="201"/>
      <c r="U64" s="72"/>
      <c r="V64" s="202"/>
      <c r="W64" s="71"/>
      <c r="X64" s="72"/>
      <c r="Y64" s="202"/>
      <c r="Z64" s="72"/>
      <c r="AA64" s="178"/>
      <c r="AB64" s="228"/>
      <c r="AC64" s="72"/>
      <c r="AD64" s="229"/>
      <c r="AE64" s="72"/>
      <c r="AF64" s="201"/>
      <c r="AG64" s="71"/>
      <c r="AH64" s="72"/>
      <c r="AI64" s="201"/>
      <c r="AJ64" s="71"/>
      <c r="AK64" s="72"/>
      <c r="AL64" s="201"/>
      <c r="AM64" s="72"/>
      <c r="AN64" s="201"/>
      <c r="AO64" s="72"/>
      <c r="AP64" s="145"/>
      <c r="AQ64" s="72"/>
      <c r="AR64" s="145"/>
      <c r="AS64" s="72"/>
      <c r="AT64" s="146"/>
      <c r="AU64" s="72"/>
      <c r="AV64" s="145"/>
      <c r="AW64" s="71"/>
      <c r="AX64" s="72"/>
      <c r="AY64" s="201"/>
      <c r="AZ64" s="71"/>
      <c r="BA64" s="72"/>
      <c r="BB64" s="178"/>
    </row>
    <row r="65" ht="16.5" customHeight="1" outlineLevel="1">
      <c r="A65" s="178"/>
      <c r="B65" s="141"/>
      <c r="C65" s="142"/>
      <c r="D65" s="72"/>
      <c r="E65" s="143"/>
      <c r="F65" s="71"/>
      <c r="G65" s="143"/>
      <c r="H65" s="71"/>
      <c r="I65" s="143"/>
      <c r="J65" s="71"/>
      <c r="K65" s="71"/>
      <c r="L65" s="71"/>
      <c r="M65" s="72"/>
      <c r="N65" s="144"/>
      <c r="O65" s="72"/>
      <c r="P65" s="199"/>
      <c r="Q65" s="71"/>
      <c r="R65" s="200"/>
      <c r="S65" s="72"/>
      <c r="T65" s="201"/>
      <c r="U65" s="72"/>
      <c r="V65" s="202"/>
      <c r="W65" s="71"/>
      <c r="X65" s="72"/>
      <c r="Y65" s="202"/>
      <c r="Z65" s="72"/>
      <c r="AA65" s="178"/>
      <c r="AB65" s="228"/>
      <c r="AC65" s="72"/>
      <c r="AD65" s="229"/>
      <c r="AE65" s="72"/>
      <c r="AF65" s="201"/>
      <c r="AG65" s="71"/>
      <c r="AH65" s="72"/>
      <c r="AI65" s="201"/>
      <c r="AJ65" s="71"/>
      <c r="AK65" s="72"/>
      <c r="AL65" s="201"/>
      <c r="AM65" s="72"/>
      <c r="AN65" s="201"/>
      <c r="AO65" s="72"/>
      <c r="AP65" s="145"/>
      <c r="AQ65" s="72"/>
      <c r="AR65" s="145"/>
      <c r="AS65" s="72"/>
      <c r="AT65" s="146"/>
      <c r="AU65" s="72"/>
      <c r="AV65" s="145"/>
      <c r="AW65" s="71"/>
      <c r="AX65" s="72"/>
      <c r="AY65" s="201"/>
      <c r="AZ65" s="71"/>
      <c r="BA65" s="72"/>
      <c r="BB65" s="178"/>
    </row>
    <row r="66" ht="16.5" customHeight="1" outlineLevel="1">
      <c r="A66" s="178"/>
      <c r="B66" s="141"/>
      <c r="C66" s="142"/>
      <c r="D66" s="72"/>
      <c r="E66" s="143"/>
      <c r="F66" s="71"/>
      <c r="G66" s="143"/>
      <c r="H66" s="71"/>
      <c r="I66" s="143"/>
      <c r="J66" s="71"/>
      <c r="K66" s="71"/>
      <c r="L66" s="71"/>
      <c r="M66" s="72"/>
      <c r="N66" s="144"/>
      <c r="O66" s="72"/>
      <c r="P66" s="199"/>
      <c r="Q66" s="71"/>
      <c r="R66" s="200"/>
      <c r="S66" s="72"/>
      <c r="T66" s="201"/>
      <c r="U66" s="72"/>
      <c r="V66" s="202"/>
      <c r="W66" s="71"/>
      <c r="X66" s="72"/>
      <c r="Y66" s="202"/>
      <c r="Z66" s="72"/>
      <c r="AA66" s="178"/>
      <c r="AB66" s="228"/>
      <c r="AC66" s="72"/>
      <c r="AD66" s="229"/>
      <c r="AE66" s="72"/>
      <c r="AF66" s="201"/>
      <c r="AG66" s="71"/>
      <c r="AH66" s="72"/>
      <c r="AI66" s="201"/>
      <c r="AJ66" s="71"/>
      <c r="AK66" s="72"/>
      <c r="AL66" s="201"/>
      <c r="AM66" s="72"/>
      <c r="AN66" s="201"/>
      <c r="AO66" s="72"/>
      <c r="AP66" s="145"/>
      <c r="AQ66" s="72"/>
      <c r="AR66" s="145"/>
      <c r="AS66" s="72"/>
      <c r="AT66" s="146"/>
      <c r="AU66" s="72"/>
      <c r="AV66" s="145"/>
      <c r="AW66" s="71"/>
      <c r="AX66" s="72"/>
      <c r="AY66" s="201"/>
      <c r="AZ66" s="71"/>
      <c r="BA66" s="72"/>
      <c r="BB66" s="178"/>
    </row>
    <row r="67" ht="16.5" customHeight="1" outlineLevel="1">
      <c r="A67" s="178"/>
      <c r="B67" s="141"/>
      <c r="C67" s="142"/>
      <c r="D67" s="72"/>
      <c r="E67" s="143"/>
      <c r="F67" s="71"/>
      <c r="G67" s="143"/>
      <c r="H67" s="71"/>
      <c r="I67" s="143"/>
      <c r="J67" s="71"/>
      <c r="K67" s="71"/>
      <c r="L67" s="71"/>
      <c r="M67" s="72"/>
      <c r="N67" s="144"/>
      <c r="O67" s="72"/>
      <c r="P67" s="199"/>
      <c r="Q67" s="71"/>
      <c r="R67" s="200"/>
      <c r="S67" s="72"/>
      <c r="T67" s="201"/>
      <c r="U67" s="72"/>
      <c r="V67" s="202"/>
      <c r="W67" s="71"/>
      <c r="X67" s="72"/>
      <c r="Y67" s="202"/>
      <c r="Z67" s="72"/>
      <c r="AA67" s="178"/>
      <c r="AB67" s="228"/>
      <c r="AC67" s="72"/>
      <c r="AD67" s="229"/>
      <c r="AE67" s="72"/>
      <c r="AF67" s="201"/>
      <c r="AG67" s="71"/>
      <c r="AH67" s="72"/>
      <c r="AI67" s="201"/>
      <c r="AJ67" s="71"/>
      <c r="AK67" s="72"/>
      <c r="AL67" s="201"/>
      <c r="AM67" s="72"/>
      <c r="AN67" s="201"/>
      <c r="AO67" s="72"/>
      <c r="AP67" s="145"/>
      <c r="AQ67" s="72"/>
      <c r="AR67" s="145"/>
      <c r="AS67" s="72"/>
      <c r="AT67" s="146"/>
      <c r="AU67" s="72"/>
      <c r="AV67" s="145"/>
      <c r="AW67" s="71"/>
      <c r="AX67" s="72"/>
      <c r="AY67" s="201"/>
      <c r="AZ67" s="71"/>
      <c r="BA67" s="72"/>
      <c r="BB67" s="178"/>
    </row>
    <row r="68" ht="16.5" customHeight="1" outlineLevel="1">
      <c r="A68" s="178"/>
      <c r="B68" s="141"/>
      <c r="C68" s="142"/>
      <c r="D68" s="72"/>
      <c r="E68" s="143"/>
      <c r="F68" s="71"/>
      <c r="G68" s="143"/>
      <c r="H68" s="71"/>
      <c r="I68" s="143"/>
      <c r="J68" s="71"/>
      <c r="K68" s="71"/>
      <c r="L68" s="71"/>
      <c r="M68" s="72"/>
      <c r="N68" s="144"/>
      <c r="O68" s="72"/>
      <c r="P68" s="199"/>
      <c r="Q68" s="71"/>
      <c r="R68" s="200"/>
      <c r="S68" s="72"/>
      <c r="T68" s="201"/>
      <c r="U68" s="72"/>
      <c r="V68" s="202"/>
      <c r="W68" s="71"/>
      <c r="X68" s="72"/>
      <c r="Y68" s="202"/>
      <c r="Z68" s="72"/>
      <c r="AA68" s="178"/>
      <c r="AB68" s="228"/>
      <c r="AC68" s="72"/>
      <c r="AD68" s="229"/>
      <c r="AE68" s="72"/>
      <c r="AF68" s="201"/>
      <c r="AG68" s="71"/>
      <c r="AH68" s="72"/>
      <c r="AI68" s="201"/>
      <c r="AJ68" s="71"/>
      <c r="AK68" s="72"/>
      <c r="AL68" s="201"/>
      <c r="AM68" s="72"/>
      <c r="AN68" s="201"/>
      <c r="AO68" s="72"/>
      <c r="AP68" s="145"/>
      <c r="AQ68" s="72"/>
      <c r="AR68" s="145"/>
      <c r="AS68" s="72"/>
      <c r="AT68" s="146"/>
      <c r="AU68" s="72"/>
      <c r="AV68" s="145"/>
      <c r="AW68" s="71"/>
      <c r="AX68" s="72"/>
      <c r="AY68" s="201"/>
      <c r="AZ68" s="71"/>
      <c r="BA68" s="72"/>
      <c r="BB68" s="178"/>
    </row>
    <row r="69" ht="16.5" customHeight="1" outlineLevel="1">
      <c r="A69" s="178"/>
      <c r="B69" s="141"/>
      <c r="C69" s="142"/>
      <c r="D69" s="72"/>
      <c r="E69" s="143"/>
      <c r="F69" s="71"/>
      <c r="G69" s="143"/>
      <c r="H69" s="71"/>
      <c r="I69" s="143"/>
      <c r="J69" s="71"/>
      <c r="K69" s="71"/>
      <c r="L69" s="71"/>
      <c r="M69" s="72"/>
      <c r="N69" s="144"/>
      <c r="O69" s="72"/>
      <c r="P69" s="199"/>
      <c r="Q69" s="71"/>
      <c r="R69" s="200"/>
      <c r="S69" s="72"/>
      <c r="T69" s="201"/>
      <c r="U69" s="72"/>
      <c r="V69" s="202"/>
      <c r="W69" s="71"/>
      <c r="X69" s="72"/>
      <c r="Y69" s="202"/>
      <c r="Z69" s="72"/>
      <c r="AA69" s="178"/>
      <c r="AB69" s="228"/>
      <c r="AC69" s="72"/>
      <c r="AD69" s="229"/>
      <c r="AE69" s="72"/>
      <c r="AF69" s="201"/>
      <c r="AG69" s="71"/>
      <c r="AH69" s="72"/>
      <c r="AI69" s="201"/>
      <c r="AJ69" s="71"/>
      <c r="AK69" s="72"/>
      <c r="AL69" s="201"/>
      <c r="AM69" s="72"/>
      <c r="AN69" s="201"/>
      <c r="AO69" s="72"/>
      <c r="AP69" s="145"/>
      <c r="AQ69" s="72"/>
      <c r="AR69" s="145"/>
      <c r="AS69" s="72"/>
      <c r="AT69" s="146"/>
      <c r="AU69" s="72"/>
      <c r="AV69" s="145"/>
      <c r="AW69" s="71"/>
      <c r="AX69" s="72"/>
      <c r="AY69" s="201"/>
      <c r="AZ69" s="71"/>
      <c r="BA69" s="72"/>
      <c r="BB69" s="178"/>
    </row>
    <row r="70" ht="16.5" customHeight="1" outlineLevel="1">
      <c r="A70" s="178"/>
      <c r="B70" s="141"/>
      <c r="C70" s="142"/>
      <c r="D70" s="72"/>
      <c r="E70" s="143"/>
      <c r="F70" s="71"/>
      <c r="G70" s="143"/>
      <c r="H70" s="71"/>
      <c r="I70" s="143"/>
      <c r="J70" s="71"/>
      <c r="K70" s="71"/>
      <c r="L70" s="71"/>
      <c r="M70" s="72"/>
      <c r="N70" s="144"/>
      <c r="O70" s="72"/>
      <c r="P70" s="199"/>
      <c r="Q70" s="71"/>
      <c r="R70" s="200"/>
      <c r="S70" s="72"/>
      <c r="T70" s="201"/>
      <c r="U70" s="72"/>
      <c r="V70" s="202"/>
      <c r="W70" s="71"/>
      <c r="X70" s="72"/>
      <c r="Y70" s="202"/>
      <c r="Z70" s="72"/>
      <c r="AA70" s="178"/>
      <c r="AB70" s="228"/>
      <c r="AC70" s="72"/>
      <c r="AD70" s="229"/>
      <c r="AE70" s="72"/>
      <c r="AF70" s="201"/>
      <c r="AG70" s="71"/>
      <c r="AH70" s="72"/>
      <c r="AI70" s="201"/>
      <c r="AJ70" s="71"/>
      <c r="AK70" s="72"/>
      <c r="AL70" s="201"/>
      <c r="AM70" s="72"/>
      <c r="AN70" s="201"/>
      <c r="AO70" s="72"/>
      <c r="AP70" s="145"/>
      <c r="AQ70" s="72"/>
      <c r="AR70" s="145"/>
      <c r="AS70" s="72"/>
      <c r="AT70" s="146"/>
      <c r="AU70" s="72"/>
      <c r="AV70" s="145"/>
      <c r="AW70" s="71"/>
      <c r="AX70" s="72"/>
      <c r="AY70" s="201"/>
      <c r="AZ70" s="71"/>
      <c r="BA70" s="72"/>
      <c r="BB70" s="178"/>
    </row>
    <row r="71" ht="16.5" customHeight="1" outlineLevel="1">
      <c r="A71" s="178"/>
      <c r="B71" s="141"/>
      <c r="C71" s="142"/>
      <c r="D71" s="72"/>
      <c r="E71" s="143"/>
      <c r="F71" s="71"/>
      <c r="G71" s="143"/>
      <c r="H71" s="71"/>
      <c r="I71" s="143"/>
      <c r="J71" s="71"/>
      <c r="K71" s="71"/>
      <c r="L71" s="71"/>
      <c r="M71" s="72"/>
      <c r="N71" s="144"/>
      <c r="O71" s="72"/>
      <c r="P71" s="199"/>
      <c r="Q71" s="71"/>
      <c r="R71" s="200"/>
      <c r="S71" s="72"/>
      <c r="T71" s="201"/>
      <c r="U71" s="72"/>
      <c r="V71" s="202"/>
      <c r="W71" s="71"/>
      <c r="X71" s="72"/>
      <c r="Y71" s="202"/>
      <c r="Z71" s="72"/>
      <c r="AA71" s="178"/>
      <c r="AB71" s="228"/>
      <c r="AC71" s="72"/>
      <c r="AD71" s="229"/>
      <c r="AE71" s="72"/>
      <c r="AF71" s="201"/>
      <c r="AG71" s="71"/>
      <c r="AH71" s="72"/>
      <c r="AI71" s="201"/>
      <c r="AJ71" s="71"/>
      <c r="AK71" s="72"/>
      <c r="AL71" s="201"/>
      <c r="AM71" s="72"/>
      <c r="AN71" s="201"/>
      <c r="AO71" s="72"/>
      <c r="AP71" s="145"/>
      <c r="AQ71" s="72"/>
      <c r="AR71" s="145"/>
      <c r="AS71" s="72"/>
      <c r="AT71" s="146"/>
      <c r="AU71" s="72"/>
      <c r="AV71" s="145"/>
      <c r="AW71" s="71"/>
      <c r="AX71" s="72"/>
      <c r="AY71" s="201"/>
      <c r="AZ71" s="71"/>
      <c r="BA71" s="72"/>
      <c r="BB71" s="178"/>
    </row>
    <row r="72" ht="16.5" customHeight="1" outlineLevel="1">
      <c r="A72" s="178"/>
      <c r="B72" s="141"/>
      <c r="C72" s="142"/>
      <c r="D72" s="72"/>
      <c r="E72" s="143"/>
      <c r="F72" s="71"/>
      <c r="G72" s="143"/>
      <c r="H72" s="71"/>
      <c r="I72" s="143"/>
      <c r="J72" s="71"/>
      <c r="K72" s="71"/>
      <c r="L72" s="71"/>
      <c r="M72" s="72"/>
      <c r="N72" s="144"/>
      <c r="O72" s="72"/>
      <c r="P72" s="199"/>
      <c r="Q72" s="71"/>
      <c r="R72" s="200"/>
      <c r="S72" s="72"/>
      <c r="T72" s="201"/>
      <c r="U72" s="72"/>
      <c r="V72" s="202"/>
      <c r="W72" s="71"/>
      <c r="X72" s="72"/>
      <c r="Y72" s="202"/>
      <c r="Z72" s="72"/>
      <c r="AA72" s="178"/>
      <c r="AB72" s="228"/>
      <c r="AC72" s="72"/>
      <c r="AD72" s="229"/>
      <c r="AE72" s="72"/>
      <c r="AF72" s="201"/>
      <c r="AG72" s="71"/>
      <c r="AH72" s="72"/>
      <c r="AI72" s="201"/>
      <c r="AJ72" s="71"/>
      <c r="AK72" s="72"/>
      <c r="AL72" s="201"/>
      <c r="AM72" s="72"/>
      <c r="AN72" s="201"/>
      <c r="AO72" s="72"/>
      <c r="AP72" s="145"/>
      <c r="AQ72" s="72"/>
      <c r="AR72" s="145"/>
      <c r="AS72" s="72"/>
      <c r="AT72" s="146"/>
      <c r="AU72" s="72"/>
      <c r="AV72" s="145"/>
      <c r="AW72" s="71"/>
      <c r="AX72" s="72"/>
      <c r="AY72" s="201"/>
      <c r="AZ72" s="71"/>
      <c r="BA72" s="72"/>
      <c r="BB72" s="178"/>
    </row>
    <row r="73" ht="16.5" customHeight="1" outlineLevel="1">
      <c r="A73" s="178"/>
      <c r="B73" s="141"/>
      <c r="C73" s="142"/>
      <c r="D73" s="72"/>
      <c r="E73" s="143"/>
      <c r="F73" s="71"/>
      <c r="G73" s="143"/>
      <c r="H73" s="71"/>
      <c r="I73" s="143"/>
      <c r="J73" s="71"/>
      <c r="K73" s="71"/>
      <c r="L73" s="71"/>
      <c r="M73" s="72"/>
      <c r="N73" s="144"/>
      <c r="O73" s="72"/>
      <c r="P73" s="199"/>
      <c r="Q73" s="71"/>
      <c r="R73" s="200"/>
      <c r="S73" s="72"/>
      <c r="T73" s="201"/>
      <c r="U73" s="72"/>
      <c r="V73" s="202"/>
      <c r="W73" s="71"/>
      <c r="X73" s="72"/>
      <c r="Y73" s="202"/>
      <c r="Z73" s="72"/>
      <c r="AA73" s="178"/>
      <c r="AB73" s="228"/>
      <c r="AC73" s="72"/>
      <c r="AD73" s="229"/>
      <c r="AE73" s="72"/>
      <c r="AF73" s="229"/>
      <c r="AG73" s="71"/>
      <c r="AH73" s="72"/>
      <c r="AI73" s="229"/>
      <c r="AJ73" s="71"/>
      <c r="AK73" s="72"/>
      <c r="AL73" s="229"/>
      <c r="AM73" s="72"/>
      <c r="AN73" s="201"/>
      <c r="AO73" s="72"/>
      <c r="AP73" s="145"/>
      <c r="AQ73" s="72"/>
      <c r="AR73" s="145"/>
      <c r="AS73" s="72"/>
      <c r="AT73" s="146"/>
      <c r="AU73" s="72"/>
      <c r="AV73" s="145"/>
      <c r="AW73" s="71"/>
      <c r="AX73" s="72"/>
      <c r="AY73" s="201"/>
      <c r="AZ73" s="71"/>
      <c r="BA73" s="72"/>
      <c r="BB73" s="178"/>
    </row>
    <row r="74" ht="16.5" customHeight="1" outlineLevel="1">
      <c r="A74" s="178"/>
      <c r="B74" s="141"/>
      <c r="C74" s="142"/>
      <c r="D74" s="72"/>
      <c r="E74" s="143"/>
      <c r="F74" s="71"/>
      <c r="G74" s="143"/>
      <c r="H74" s="71"/>
      <c r="I74" s="143"/>
      <c r="J74" s="71"/>
      <c r="K74" s="71"/>
      <c r="L74" s="71"/>
      <c r="M74" s="72"/>
      <c r="N74" s="144"/>
      <c r="O74" s="72"/>
      <c r="P74" s="199"/>
      <c r="Q74" s="71"/>
      <c r="R74" s="200"/>
      <c r="S74" s="72"/>
      <c r="T74" s="201"/>
      <c r="U74" s="72"/>
      <c r="V74" s="202"/>
      <c r="W74" s="71"/>
      <c r="X74" s="72"/>
      <c r="Y74" s="202"/>
      <c r="Z74" s="72"/>
      <c r="AA74" s="178"/>
      <c r="AB74" s="228"/>
      <c r="AC74" s="72"/>
      <c r="AD74" s="229"/>
      <c r="AE74" s="72"/>
      <c r="AF74" s="229"/>
      <c r="AG74" s="71"/>
      <c r="AH74" s="72"/>
      <c r="AI74" s="229"/>
      <c r="AJ74" s="71"/>
      <c r="AK74" s="72"/>
      <c r="AL74" s="229"/>
      <c r="AM74" s="72"/>
      <c r="AN74" s="201"/>
      <c r="AO74" s="72"/>
      <c r="AP74" s="145"/>
      <c r="AQ74" s="72"/>
      <c r="AR74" s="145"/>
      <c r="AS74" s="72"/>
      <c r="AT74" s="146"/>
      <c r="AU74" s="72"/>
      <c r="AV74" s="145"/>
      <c r="AW74" s="71"/>
      <c r="AX74" s="72"/>
      <c r="AY74" s="201"/>
      <c r="AZ74" s="71"/>
      <c r="BA74" s="72"/>
      <c r="BB74" s="178"/>
    </row>
    <row r="75" ht="16.5" customHeight="1" outlineLevel="1">
      <c r="A75" s="178"/>
      <c r="B75" s="141"/>
      <c r="C75" s="142"/>
      <c r="D75" s="72"/>
      <c r="E75" s="143"/>
      <c r="F75" s="71"/>
      <c r="G75" s="143"/>
      <c r="H75" s="71"/>
      <c r="I75" s="143"/>
      <c r="J75" s="71"/>
      <c r="K75" s="71"/>
      <c r="L75" s="71"/>
      <c r="M75" s="72"/>
      <c r="N75" s="144"/>
      <c r="O75" s="72"/>
      <c r="P75" s="199"/>
      <c r="Q75" s="71"/>
      <c r="R75" s="200"/>
      <c r="S75" s="72"/>
      <c r="T75" s="201"/>
      <c r="U75" s="72"/>
      <c r="V75" s="202"/>
      <c r="W75" s="71"/>
      <c r="X75" s="72"/>
      <c r="Y75" s="202"/>
      <c r="Z75" s="72"/>
      <c r="AA75" s="178"/>
      <c r="AB75" s="228"/>
      <c r="AC75" s="72"/>
      <c r="AD75" s="229"/>
      <c r="AE75" s="72"/>
      <c r="AF75" s="229"/>
      <c r="AG75" s="71"/>
      <c r="AH75" s="72"/>
      <c r="AI75" s="229"/>
      <c r="AJ75" s="71"/>
      <c r="AK75" s="72"/>
      <c r="AL75" s="229"/>
      <c r="AM75" s="72"/>
      <c r="AN75" s="201"/>
      <c r="AO75" s="72"/>
      <c r="AP75" s="145"/>
      <c r="AQ75" s="72"/>
      <c r="AR75" s="145"/>
      <c r="AS75" s="72"/>
      <c r="AT75" s="146"/>
      <c r="AU75" s="72"/>
      <c r="AV75" s="145"/>
      <c r="AW75" s="71"/>
      <c r="AX75" s="72"/>
      <c r="AY75" s="201"/>
      <c r="AZ75" s="71"/>
      <c r="BA75" s="72"/>
      <c r="BB75" s="178"/>
    </row>
    <row r="76" ht="16.5" customHeight="1" outlineLevel="1">
      <c r="A76" s="178"/>
      <c r="B76" s="141"/>
      <c r="C76" s="142"/>
      <c r="D76" s="72"/>
      <c r="E76" s="143"/>
      <c r="F76" s="71"/>
      <c r="G76" s="143"/>
      <c r="H76" s="71"/>
      <c r="I76" s="143"/>
      <c r="J76" s="71"/>
      <c r="K76" s="71"/>
      <c r="L76" s="71"/>
      <c r="M76" s="72"/>
      <c r="N76" s="144"/>
      <c r="O76" s="72"/>
      <c r="P76" s="199"/>
      <c r="Q76" s="71"/>
      <c r="R76" s="200"/>
      <c r="S76" s="72"/>
      <c r="T76" s="201"/>
      <c r="U76" s="72"/>
      <c r="V76" s="202"/>
      <c r="W76" s="71"/>
      <c r="X76" s="72"/>
      <c r="Y76" s="202"/>
      <c r="Z76" s="72"/>
      <c r="AA76" s="178"/>
      <c r="AB76" s="228"/>
      <c r="AC76" s="72"/>
      <c r="AD76" s="229"/>
      <c r="AE76" s="72"/>
      <c r="AF76" s="229"/>
      <c r="AG76" s="71"/>
      <c r="AH76" s="72"/>
      <c r="AI76" s="229"/>
      <c r="AJ76" s="71"/>
      <c r="AK76" s="72"/>
      <c r="AL76" s="229"/>
      <c r="AM76" s="72"/>
      <c r="AN76" s="201"/>
      <c r="AO76" s="72"/>
      <c r="AP76" s="145"/>
      <c r="AQ76" s="72"/>
      <c r="AR76" s="145"/>
      <c r="AS76" s="72"/>
      <c r="AT76" s="146"/>
      <c r="AU76" s="72"/>
      <c r="AV76" s="145"/>
      <c r="AW76" s="71"/>
      <c r="AX76" s="72"/>
      <c r="AY76" s="201"/>
      <c r="AZ76" s="71"/>
      <c r="BA76" s="72"/>
      <c r="BB76" s="178"/>
    </row>
    <row r="77" ht="16.5" customHeight="1" outlineLevel="1">
      <c r="A77" s="178"/>
      <c r="B77" s="141"/>
      <c r="C77" s="142"/>
      <c r="D77" s="72"/>
      <c r="E77" s="143"/>
      <c r="F77" s="71"/>
      <c r="G77" s="143"/>
      <c r="H77" s="71"/>
      <c r="I77" s="143"/>
      <c r="J77" s="71"/>
      <c r="K77" s="71"/>
      <c r="L77" s="71"/>
      <c r="M77" s="72"/>
      <c r="N77" s="144"/>
      <c r="O77" s="72"/>
      <c r="P77" s="199"/>
      <c r="Q77" s="71"/>
      <c r="R77" s="200"/>
      <c r="S77" s="72"/>
      <c r="T77" s="201"/>
      <c r="U77" s="72"/>
      <c r="V77" s="202"/>
      <c r="W77" s="71"/>
      <c r="X77" s="72"/>
      <c r="Y77" s="202"/>
      <c r="Z77" s="72"/>
      <c r="AA77" s="178"/>
      <c r="AB77" s="228"/>
      <c r="AC77" s="72"/>
      <c r="AD77" s="229"/>
      <c r="AE77" s="72"/>
      <c r="AF77" s="229"/>
      <c r="AG77" s="71"/>
      <c r="AH77" s="72"/>
      <c r="AI77" s="229"/>
      <c r="AJ77" s="71"/>
      <c r="AK77" s="72"/>
      <c r="AL77" s="229"/>
      <c r="AM77" s="72"/>
      <c r="AN77" s="201"/>
      <c r="AO77" s="72"/>
      <c r="AP77" s="145"/>
      <c r="AQ77" s="72"/>
      <c r="AR77" s="145"/>
      <c r="AS77" s="72"/>
      <c r="AT77" s="146"/>
      <c r="AU77" s="72"/>
      <c r="AV77" s="145"/>
      <c r="AW77" s="71"/>
      <c r="AX77" s="72"/>
      <c r="AY77" s="201"/>
      <c r="AZ77" s="71"/>
      <c r="BA77" s="72"/>
      <c r="BB77" s="178"/>
    </row>
    <row r="78" ht="16.5" customHeight="1" outlineLevel="1">
      <c r="A78" s="178"/>
      <c r="B78" s="141"/>
      <c r="C78" s="142"/>
      <c r="D78" s="72"/>
      <c r="E78" s="143"/>
      <c r="F78" s="71"/>
      <c r="G78" s="143"/>
      <c r="H78" s="71"/>
      <c r="I78" s="143"/>
      <c r="J78" s="71"/>
      <c r="K78" s="71"/>
      <c r="L78" s="71"/>
      <c r="M78" s="72"/>
      <c r="N78" s="144"/>
      <c r="O78" s="72"/>
      <c r="P78" s="199"/>
      <c r="Q78" s="71"/>
      <c r="R78" s="200"/>
      <c r="S78" s="72"/>
      <c r="T78" s="201"/>
      <c r="U78" s="72"/>
      <c r="V78" s="202"/>
      <c r="W78" s="71"/>
      <c r="X78" s="72"/>
      <c r="Y78" s="202"/>
      <c r="Z78" s="72"/>
      <c r="AA78" s="178"/>
      <c r="AB78" s="228"/>
      <c r="AC78" s="72"/>
      <c r="AD78" s="229"/>
      <c r="AE78" s="72"/>
      <c r="AF78" s="229"/>
      <c r="AG78" s="71"/>
      <c r="AH78" s="72"/>
      <c r="AI78" s="229"/>
      <c r="AJ78" s="71"/>
      <c r="AK78" s="72"/>
      <c r="AL78" s="229"/>
      <c r="AM78" s="72"/>
      <c r="AN78" s="201"/>
      <c r="AO78" s="72"/>
      <c r="AP78" s="145"/>
      <c r="AQ78" s="72"/>
      <c r="AR78" s="145"/>
      <c r="AS78" s="72"/>
      <c r="AT78" s="146"/>
      <c r="AU78" s="72"/>
      <c r="AV78" s="145"/>
      <c r="AW78" s="71"/>
      <c r="AX78" s="72"/>
      <c r="AY78" s="201"/>
      <c r="AZ78" s="71"/>
      <c r="BA78" s="72"/>
      <c r="BB78" s="178"/>
    </row>
    <row r="79" ht="16.5" customHeight="1" outlineLevel="1">
      <c r="A79" s="178"/>
      <c r="B79" s="141"/>
      <c r="C79" s="142"/>
      <c r="D79" s="72"/>
      <c r="E79" s="143"/>
      <c r="F79" s="71"/>
      <c r="G79" s="143"/>
      <c r="H79" s="71"/>
      <c r="I79" s="143"/>
      <c r="J79" s="71"/>
      <c r="K79" s="71"/>
      <c r="L79" s="71"/>
      <c r="M79" s="72"/>
      <c r="N79" s="144"/>
      <c r="O79" s="72"/>
      <c r="P79" s="199"/>
      <c r="Q79" s="71"/>
      <c r="R79" s="200"/>
      <c r="S79" s="72"/>
      <c r="T79" s="201"/>
      <c r="U79" s="72"/>
      <c r="V79" s="202"/>
      <c r="W79" s="71"/>
      <c r="X79" s="72"/>
      <c r="Y79" s="202"/>
      <c r="Z79" s="72"/>
      <c r="AA79" s="178"/>
      <c r="AB79" s="228"/>
      <c r="AC79" s="72"/>
      <c r="AD79" s="229"/>
      <c r="AE79" s="72"/>
      <c r="AF79" s="229"/>
      <c r="AG79" s="71"/>
      <c r="AH79" s="72"/>
      <c r="AI79" s="229"/>
      <c r="AJ79" s="71"/>
      <c r="AK79" s="72"/>
      <c r="AL79" s="229"/>
      <c r="AM79" s="72"/>
      <c r="AN79" s="201"/>
      <c r="AO79" s="72"/>
      <c r="AP79" s="145"/>
      <c r="AQ79" s="72"/>
      <c r="AR79" s="145"/>
      <c r="AS79" s="72"/>
      <c r="AT79" s="146"/>
      <c r="AU79" s="72"/>
      <c r="AV79" s="145"/>
      <c r="AW79" s="71"/>
      <c r="AX79" s="72"/>
      <c r="AY79" s="201"/>
      <c r="AZ79" s="71"/>
      <c r="BA79" s="72"/>
      <c r="BB79" s="178"/>
    </row>
    <row r="80" ht="16.5" customHeight="1" outlineLevel="1">
      <c r="A80" s="178"/>
      <c r="B80" s="141"/>
      <c r="C80" s="142"/>
      <c r="D80" s="72"/>
      <c r="E80" s="143"/>
      <c r="F80" s="71"/>
      <c r="G80" s="143"/>
      <c r="H80" s="71"/>
      <c r="I80" s="143"/>
      <c r="J80" s="71"/>
      <c r="K80" s="71"/>
      <c r="L80" s="71"/>
      <c r="M80" s="72"/>
      <c r="N80" s="144"/>
      <c r="O80" s="72"/>
      <c r="P80" s="199"/>
      <c r="Q80" s="71"/>
      <c r="R80" s="200"/>
      <c r="S80" s="72"/>
      <c r="T80" s="201"/>
      <c r="U80" s="72"/>
      <c r="V80" s="202"/>
      <c r="W80" s="71"/>
      <c r="X80" s="72"/>
      <c r="Y80" s="202"/>
      <c r="Z80" s="72"/>
      <c r="AA80" s="178"/>
      <c r="AB80" s="228"/>
      <c r="AC80" s="72"/>
      <c r="AD80" s="229"/>
      <c r="AE80" s="72"/>
      <c r="AF80" s="229"/>
      <c r="AG80" s="71"/>
      <c r="AH80" s="72"/>
      <c r="AI80" s="229"/>
      <c r="AJ80" s="71"/>
      <c r="AK80" s="72"/>
      <c r="AL80" s="229"/>
      <c r="AM80" s="72"/>
      <c r="AN80" s="201"/>
      <c r="AO80" s="72"/>
      <c r="AP80" s="145"/>
      <c r="AQ80" s="72"/>
      <c r="AR80" s="145"/>
      <c r="AS80" s="72"/>
      <c r="AT80" s="146"/>
      <c r="AU80" s="72"/>
      <c r="AV80" s="145"/>
      <c r="AW80" s="71"/>
      <c r="AX80" s="72"/>
      <c r="AY80" s="201"/>
      <c r="AZ80" s="71"/>
      <c r="BA80" s="72"/>
      <c r="BB80" s="178"/>
    </row>
    <row r="81" ht="16.5" customHeight="1" outlineLevel="1">
      <c r="A81" s="178"/>
      <c r="B81" s="141"/>
      <c r="C81" s="142"/>
      <c r="D81" s="72"/>
      <c r="E81" s="143"/>
      <c r="F81" s="71"/>
      <c r="G81" s="143"/>
      <c r="H81" s="71"/>
      <c r="I81" s="143"/>
      <c r="J81" s="71"/>
      <c r="K81" s="71"/>
      <c r="L81" s="71"/>
      <c r="M81" s="72"/>
      <c r="N81" s="144"/>
      <c r="O81" s="72"/>
      <c r="P81" s="199"/>
      <c r="Q81" s="71"/>
      <c r="R81" s="200"/>
      <c r="S81" s="72"/>
      <c r="T81" s="201"/>
      <c r="U81" s="72"/>
      <c r="V81" s="202"/>
      <c r="W81" s="71"/>
      <c r="X81" s="72"/>
      <c r="Y81" s="202"/>
      <c r="Z81" s="72"/>
      <c r="AA81" s="178"/>
      <c r="AB81" s="228"/>
      <c r="AC81" s="72"/>
      <c r="AD81" s="229"/>
      <c r="AE81" s="72"/>
      <c r="AF81" s="229"/>
      <c r="AG81" s="71"/>
      <c r="AH81" s="72"/>
      <c r="AI81" s="229"/>
      <c r="AJ81" s="71"/>
      <c r="AK81" s="72"/>
      <c r="AL81" s="229"/>
      <c r="AM81" s="72"/>
      <c r="AN81" s="201"/>
      <c r="AO81" s="72"/>
      <c r="AP81" s="145"/>
      <c r="AQ81" s="72"/>
      <c r="AR81" s="145"/>
      <c r="AS81" s="72"/>
      <c r="AT81" s="146"/>
      <c r="AU81" s="72"/>
      <c r="AV81" s="145"/>
      <c r="AW81" s="71"/>
      <c r="AX81" s="72"/>
      <c r="AY81" s="201"/>
      <c r="AZ81" s="71"/>
      <c r="BA81" s="72"/>
      <c r="BB81" s="178"/>
    </row>
    <row r="82" ht="16.5" customHeight="1" outlineLevel="1">
      <c r="A82" s="178"/>
      <c r="B82" s="141"/>
      <c r="C82" s="142"/>
      <c r="D82" s="72"/>
      <c r="E82" s="143"/>
      <c r="F82" s="71"/>
      <c r="G82" s="143"/>
      <c r="H82" s="71"/>
      <c r="I82" s="143"/>
      <c r="J82" s="71"/>
      <c r="K82" s="71"/>
      <c r="L82" s="71"/>
      <c r="M82" s="72"/>
      <c r="N82" s="144"/>
      <c r="O82" s="72"/>
      <c r="P82" s="199"/>
      <c r="Q82" s="71"/>
      <c r="R82" s="200"/>
      <c r="S82" s="72"/>
      <c r="T82" s="201"/>
      <c r="U82" s="72"/>
      <c r="V82" s="202"/>
      <c r="W82" s="71"/>
      <c r="X82" s="72"/>
      <c r="Y82" s="202"/>
      <c r="Z82" s="72"/>
      <c r="AA82" s="178"/>
      <c r="AB82" s="228"/>
      <c r="AC82" s="72"/>
      <c r="AD82" s="229"/>
      <c r="AE82" s="72"/>
      <c r="AF82" s="229"/>
      <c r="AG82" s="71"/>
      <c r="AH82" s="72"/>
      <c r="AI82" s="229"/>
      <c r="AJ82" s="71"/>
      <c r="AK82" s="72"/>
      <c r="AL82" s="229"/>
      <c r="AM82" s="72"/>
      <c r="AN82" s="201"/>
      <c r="AO82" s="72"/>
      <c r="AP82" s="145"/>
      <c r="AQ82" s="72"/>
      <c r="AR82" s="145"/>
      <c r="AS82" s="72"/>
      <c r="AT82" s="146"/>
      <c r="AU82" s="72"/>
      <c r="AV82" s="145"/>
      <c r="AW82" s="71"/>
      <c r="AX82" s="72"/>
      <c r="AY82" s="201"/>
      <c r="AZ82" s="71"/>
      <c r="BA82" s="72"/>
      <c r="BB82" s="178"/>
    </row>
    <row r="83" ht="16.5" customHeight="1" outlineLevel="1">
      <c r="A83" s="178"/>
      <c r="B83" s="141"/>
      <c r="C83" s="142"/>
      <c r="D83" s="72"/>
      <c r="E83" s="143"/>
      <c r="F83" s="71"/>
      <c r="G83" s="143"/>
      <c r="H83" s="71"/>
      <c r="I83" s="143"/>
      <c r="J83" s="71"/>
      <c r="K83" s="71"/>
      <c r="L83" s="71"/>
      <c r="M83" s="72"/>
      <c r="N83" s="144"/>
      <c r="O83" s="72"/>
      <c r="P83" s="199"/>
      <c r="Q83" s="71"/>
      <c r="R83" s="200"/>
      <c r="S83" s="72"/>
      <c r="T83" s="201"/>
      <c r="U83" s="72"/>
      <c r="V83" s="202"/>
      <c r="W83" s="71"/>
      <c r="X83" s="72"/>
      <c r="Y83" s="202"/>
      <c r="Z83" s="72"/>
      <c r="AA83" s="178"/>
      <c r="AB83" s="228"/>
      <c r="AC83" s="72"/>
      <c r="AD83" s="229"/>
      <c r="AE83" s="72"/>
      <c r="AF83" s="229"/>
      <c r="AG83" s="71"/>
      <c r="AH83" s="72"/>
      <c r="AI83" s="229"/>
      <c r="AJ83" s="71"/>
      <c r="AK83" s="72"/>
      <c r="AL83" s="229"/>
      <c r="AM83" s="72"/>
      <c r="AN83" s="201"/>
      <c r="AO83" s="72"/>
      <c r="AP83" s="145"/>
      <c r="AQ83" s="72"/>
      <c r="AR83" s="145"/>
      <c r="AS83" s="72"/>
      <c r="AT83" s="146"/>
      <c r="AU83" s="72"/>
      <c r="AV83" s="145"/>
      <c r="AW83" s="71"/>
      <c r="AX83" s="72"/>
      <c r="AY83" s="201"/>
      <c r="AZ83" s="71"/>
      <c r="BA83" s="72"/>
      <c r="BB83" s="178"/>
    </row>
    <row r="84" ht="16.5" customHeight="1" outlineLevel="1">
      <c r="A84" s="178"/>
      <c r="B84" s="141"/>
      <c r="C84" s="142"/>
      <c r="D84" s="72"/>
      <c r="E84" s="143"/>
      <c r="F84" s="71"/>
      <c r="G84" s="143"/>
      <c r="H84" s="71"/>
      <c r="I84" s="143"/>
      <c r="J84" s="71"/>
      <c r="K84" s="71"/>
      <c r="L84" s="71"/>
      <c r="M84" s="72"/>
      <c r="N84" s="144"/>
      <c r="O84" s="72"/>
      <c r="P84" s="199"/>
      <c r="Q84" s="71"/>
      <c r="R84" s="200"/>
      <c r="S84" s="72"/>
      <c r="T84" s="201"/>
      <c r="U84" s="72"/>
      <c r="V84" s="202"/>
      <c r="W84" s="71"/>
      <c r="X84" s="72"/>
      <c r="Y84" s="202"/>
      <c r="Z84" s="72"/>
      <c r="AA84" s="178"/>
      <c r="AB84" s="228"/>
      <c r="AC84" s="72"/>
      <c r="AD84" s="229"/>
      <c r="AE84" s="72"/>
      <c r="AF84" s="229"/>
      <c r="AG84" s="71"/>
      <c r="AH84" s="72"/>
      <c r="AI84" s="229"/>
      <c r="AJ84" s="71"/>
      <c r="AK84" s="72"/>
      <c r="AL84" s="229"/>
      <c r="AM84" s="72"/>
      <c r="AN84" s="201"/>
      <c r="AO84" s="72"/>
      <c r="AP84" s="145"/>
      <c r="AQ84" s="72"/>
      <c r="AR84" s="145"/>
      <c r="AS84" s="72"/>
      <c r="AT84" s="146"/>
      <c r="AU84" s="72"/>
      <c r="AV84" s="145"/>
      <c r="AW84" s="71"/>
      <c r="AX84" s="72"/>
      <c r="AY84" s="201"/>
      <c r="AZ84" s="71"/>
      <c r="BA84" s="72"/>
      <c r="BB84" s="178"/>
    </row>
    <row r="85" ht="16.5" customHeight="1" outlineLevel="1">
      <c r="A85" s="178"/>
      <c r="B85" s="141"/>
      <c r="C85" s="142"/>
      <c r="D85" s="72"/>
      <c r="E85" s="143"/>
      <c r="F85" s="71"/>
      <c r="G85" s="143"/>
      <c r="H85" s="71"/>
      <c r="I85" s="143"/>
      <c r="J85" s="71"/>
      <c r="K85" s="71"/>
      <c r="L85" s="71"/>
      <c r="M85" s="72"/>
      <c r="N85" s="144"/>
      <c r="O85" s="72"/>
      <c r="P85" s="199"/>
      <c r="Q85" s="71"/>
      <c r="R85" s="200"/>
      <c r="S85" s="72"/>
      <c r="T85" s="201"/>
      <c r="U85" s="72"/>
      <c r="V85" s="202"/>
      <c r="W85" s="71"/>
      <c r="X85" s="72"/>
      <c r="Y85" s="202"/>
      <c r="Z85" s="72"/>
      <c r="AA85" s="178"/>
      <c r="AB85" s="228"/>
      <c r="AC85" s="72"/>
      <c r="AD85" s="229"/>
      <c r="AE85" s="72"/>
      <c r="AF85" s="229"/>
      <c r="AG85" s="71"/>
      <c r="AH85" s="72"/>
      <c r="AI85" s="229"/>
      <c r="AJ85" s="71"/>
      <c r="AK85" s="72"/>
      <c r="AL85" s="229"/>
      <c r="AM85" s="72"/>
      <c r="AN85" s="201"/>
      <c r="AO85" s="72"/>
      <c r="AP85" s="145"/>
      <c r="AQ85" s="72"/>
      <c r="AR85" s="145"/>
      <c r="AS85" s="72"/>
      <c r="AT85" s="146"/>
      <c r="AU85" s="72"/>
      <c r="AV85" s="145"/>
      <c r="AW85" s="71"/>
      <c r="AX85" s="72"/>
      <c r="AY85" s="201"/>
      <c r="AZ85" s="71"/>
      <c r="BA85" s="72"/>
      <c r="BB85" s="178"/>
    </row>
    <row r="86" ht="16.5" customHeight="1" outlineLevel="1">
      <c r="A86" s="178"/>
      <c r="B86" s="141"/>
      <c r="C86" s="142"/>
      <c r="D86" s="72"/>
      <c r="E86" s="143"/>
      <c r="F86" s="71"/>
      <c r="G86" s="143"/>
      <c r="H86" s="71"/>
      <c r="I86" s="143"/>
      <c r="J86" s="71"/>
      <c r="K86" s="71"/>
      <c r="L86" s="71"/>
      <c r="M86" s="72"/>
      <c r="N86" s="144"/>
      <c r="O86" s="72"/>
      <c r="P86" s="199"/>
      <c r="Q86" s="71"/>
      <c r="R86" s="200"/>
      <c r="S86" s="72"/>
      <c r="T86" s="201"/>
      <c r="U86" s="72"/>
      <c r="V86" s="202"/>
      <c r="W86" s="71"/>
      <c r="X86" s="72"/>
      <c r="Y86" s="202"/>
      <c r="Z86" s="72"/>
      <c r="AA86" s="178"/>
      <c r="AB86" s="228"/>
      <c r="AC86" s="72"/>
      <c r="AD86" s="229"/>
      <c r="AE86" s="72"/>
      <c r="AF86" s="229"/>
      <c r="AG86" s="71"/>
      <c r="AH86" s="72"/>
      <c r="AI86" s="229"/>
      <c r="AJ86" s="71"/>
      <c r="AK86" s="72"/>
      <c r="AL86" s="229"/>
      <c r="AM86" s="72"/>
      <c r="AN86" s="201"/>
      <c r="AO86" s="72"/>
      <c r="AP86" s="145"/>
      <c r="AQ86" s="72"/>
      <c r="AR86" s="145"/>
      <c r="AS86" s="72"/>
      <c r="AT86" s="146"/>
      <c r="AU86" s="72"/>
      <c r="AV86" s="145"/>
      <c r="AW86" s="71"/>
      <c r="AX86" s="72"/>
      <c r="AY86" s="201"/>
      <c r="AZ86" s="71"/>
      <c r="BA86" s="72"/>
      <c r="BB86" s="178"/>
    </row>
    <row r="87" ht="16.5" customHeight="1" outlineLevel="1">
      <c r="A87" s="178"/>
      <c r="B87" s="141"/>
      <c r="C87" s="142"/>
      <c r="D87" s="72"/>
      <c r="E87" s="143"/>
      <c r="F87" s="71"/>
      <c r="G87" s="143"/>
      <c r="H87" s="71"/>
      <c r="I87" s="143"/>
      <c r="J87" s="71"/>
      <c r="K87" s="71"/>
      <c r="L87" s="71"/>
      <c r="M87" s="72"/>
      <c r="N87" s="144"/>
      <c r="O87" s="72"/>
      <c r="P87" s="199"/>
      <c r="Q87" s="71"/>
      <c r="R87" s="200"/>
      <c r="S87" s="72"/>
      <c r="T87" s="201"/>
      <c r="U87" s="72"/>
      <c r="V87" s="202"/>
      <c r="W87" s="71"/>
      <c r="X87" s="72"/>
      <c r="Y87" s="202"/>
      <c r="Z87" s="72"/>
      <c r="AA87" s="178"/>
      <c r="AB87" s="228"/>
      <c r="AC87" s="72"/>
      <c r="AD87" s="229"/>
      <c r="AE87" s="72"/>
      <c r="AF87" s="229"/>
      <c r="AG87" s="71"/>
      <c r="AH87" s="72"/>
      <c r="AI87" s="229"/>
      <c r="AJ87" s="71"/>
      <c r="AK87" s="72"/>
      <c r="AL87" s="229"/>
      <c r="AM87" s="72"/>
      <c r="AN87" s="201"/>
      <c r="AO87" s="72"/>
      <c r="AP87" s="145"/>
      <c r="AQ87" s="72"/>
      <c r="AR87" s="145"/>
      <c r="AS87" s="72"/>
      <c r="AT87" s="146"/>
      <c r="AU87" s="72"/>
      <c r="AV87" s="145"/>
      <c r="AW87" s="71"/>
      <c r="AX87" s="72"/>
      <c r="AY87" s="201"/>
      <c r="AZ87" s="71"/>
      <c r="BA87" s="72"/>
      <c r="BB87" s="178"/>
    </row>
    <row r="88" ht="16.5" customHeight="1" outlineLevel="1">
      <c r="A88" s="178"/>
      <c r="B88" s="141"/>
      <c r="C88" s="142"/>
      <c r="D88" s="72"/>
      <c r="E88" s="143"/>
      <c r="F88" s="71"/>
      <c r="G88" s="143"/>
      <c r="H88" s="71"/>
      <c r="I88" s="143"/>
      <c r="J88" s="71"/>
      <c r="K88" s="71"/>
      <c r="L88" s="71"/>
      <c r="M88" s="72"/>
      <c r="N88" s="144"/>
      <c r="O88" s="72"/>
      <c r="P88" s="199"/>
      <c r="Q88" s="71"/>
      <c r="R88" s="200"/>
      <c r="S88" s="72"/>
      <c r="T88" s="201"/>
      <c r="U88" s="72"/>
      <c r="V88" s="202"/>
      <c r="W88" s="71"/>
      <c r="X88" s="72"/>
      <c r="Y88" s="202"/>
      <c r="Z88" s="72"/>
      <c r="AA88" s="178"/>
      <c r="AB88" s="228"/>
      <c r="AC88" s="72"/>
      <c r="AD88" s="229"/>
      <c r="AE88" s="72"/>
      <c r="AF88" s="229"/>
      <c r="AG88" s="71"/>
      <c r="AH88" s="72"/>
      <c r="AI88" s="229"/>
      <c r="AJ88" s="71"/>
      <c r="AK88" s="72"/>
      <c r="AL88" s="229"/>
      <c r="AM88" s="72"/>
      <c r="AN88" s="201"/>
      <c r="AO88" s="72"/>
      <c r="AP88" s="145"/>
      <c r="AQ88" s="72"/>
      <c r="AR88" s="145"/>
      <c r="AS88" s="72"/>
      <c r="AT88" s="146"/>
      <c r="AU88" s="72"/>
      <c r="AV88" s="145"/>
      <c r="AW88" s="71"/>
      <c r="AX88" s="72"/>
      <c r="AY88" s="201"/>
      <c r="AZ88" s="71"/>
      <c r="BA88" s="72"/>
      <c r="BB88" s="178"/>
    </row>
    <row r="89" ht="16.5" customHeight="1" outlineLevel="1">
      <c r="A89" s="178"/>
      <c r="B89" s="141"/>
      <c r="C89" s="142"/>
      <c r="D89" s="72"/>
      <c r="E89" s="143"/>
      <c r="F89" s="71"/>
      <c r="G89" s="143"/>
      <c r="H89" s="71"/>
      <c r="I89" s="143"/>
      <c r="J89" s="71"/>
      <c r="K89" s="71"/>
      <c r="L89" s="71"/>
      <c r="M89" s="72"/>
      <c r="N89" s="144"/>
      <c r="O89" s="72"/>
      <c r="P89" s="199"/>
      <c r="Q89" s="71"/>
      <c r="R89" s="200"/>
      <c r="S89" s="72"/>
      <c r="T89" s="201"/>
      <c r="U89" s="72"/>
      <c r="V89" s="202"/>
      <c r="W89" s="71"/>
      <c r="X89" s="72"/>
      <c r="Y89" s="202"/>
      <c r="Z89" s="72"/>
      <c r="AA89" s="178"/>
      <c r="AB89" s="228"/>
      <c r="AC89" s="72"/>
      <c r="AD89" s="229"/>
      <c r="AE89" s="72"/>
      <c r="AF89" s="229"/>
      <c r="AG89" s="71"/>
      <c r="AH89" s="72"/>
      <c r="AI89" s="229"/>
      <c r="AJ89" s="71"/>
      <c r="AK89" s="72"/>
      <c r="AL89" s="229"/>
      <c r="AM89" s="72"/>
      <c r="AN89" s="201"/>
      <c r="AO89" s="72"/>
      <c r="AP89" s="145"/>
      <c r="AQ89" s="72"/>
      <c r="AR89" s="145"/>
      <c r="AS89" s="72"/>
      <c r="AT89" s="146"/>
      <c r="AU89" s="72"/>
      <c r="AV89" s="145"/>
      <c r="AW89" s="71"/>
      <c r="AX89" s="72"/>
      <c r="AY89" s="201"/>
      <c r="AZ89" s="71"/>
      <c r="BA89" s="72"/>
      <c r="BB89" s="178"/>
    </row>
    <row r="90" ht="16.5" customHeight="1" outlineLevel="1">
      <c r="A90" s="178"/>
      <c r="B90" s="141"/>
      <c r="C90" s="142"/>
      <c r="D90" s="72"/>
      <c r="E90" s="143"/>
      <c r="F90" s="71"/>
      <c r="G90" s="143"/>
      <c r="H90" s="71"/>
      <c r="I90" s="143"/>
      <c r="J90" s="71"/>
      <c r="K90" s="71"/>
      <c r="L90" s="71"/>
      <c r="M90" s="72"/>
      <c r="N90" s="144"/>
      <c r="O90" s="72"/>
      <c r="P90" s="199"/>
      <c r="Q90" s="71"/>
      <c r="R90" s="200"/>
      <c r="S90" s="72"/>
      <c r="T90" s="201"/>
      <c r="U90" s="72"/>
      <c r="V90" s="202"/>
      <c r="W90" s="71"/>
      <c r="X90" s="72"/>
      <c r="Y90" s="202"/>
      <c r="Z90" s="72"/>
      <c r="AA90" s="178"/>
      <c r="AB90" s="228"/>
      <c r="AC90" s="72"/>
      <c r="AD90" s="229"/>
      <c r="AE90" s="72"/>
      <c r="AF90" s="229"/>
      <c r="AG90" s="71"/>
      <c r="AH90" s="72"/>
      <c r="AI90" s="229"/>
      <c r="AJ90" s="71"/>
      <c r="AK90" s="72"/>
      <c r="AL90" s="229"/>
      <c r="AM90" s="72"/>
      <c r="AN90" s="201"/>
      <c r="AO90" s="72"/>
      <c r="AP90" s="145"/>
      <c r="AQ90" s="72"/>
      <c r="AR90" s="145"/>
      <c r="AS90" s="72"/>
      <c r="AT90" s="146"/>
      <c r="AU90" s="72"/>
      <c r="AV90" s="145"/>
      <c r="AW90" s="71"/>
      <c r="AX90" s="72"/>
      <c r="AY90" s="201"/>
      <c r="AZ90" s="71"/>
      <c r="BA90" s="72"/>
      <c r="BB90" s="178"/>
    </row>
    <row r="91" ht="16.5" customHeight="1" outlineLevel="1">
      <c r="A91" s="178"/>
      <c r="B91" s="141"/>
      <c r="C91" s="142"/>
      <c r="D91" s="72"/>
      <c r="E91" s="143"/>
      <c r="F91" s="71"/>
      <c r="G91" s="143"/>
      <c r="H91" s="71"/>
      <c r="I91" s="143"/>
      <c r="J91" s="71"/>
      <c r="K91" s="71"/>
      <c r="L91" s="71"/>
      <c r="M91" s="72"/>
      <c r="N91" s="144"/>
      <c r="O91" s="72"/>
      <c r="P91" s="199"/>
      <c r="Q91" s="71"/>
      <c r="R91" s="200"/>
      <c r="S91" s="72"/>
      <c r="T91" s="201"/>
      <c r="U91" s="72"/>
      <c r="V91" s="202"/>
      <c r="W91" s="71"/>
      <c r="X91" s="72"/>
      <c r="Y91" s="202"/>
      <c r="Z91" s="72"/>
      <c r="AA91" s="178"/>
      <c r="AB91" s="228"/>
      <c r="AC91" s="72"/>
      <c r="AD91" s="229"/>
      <c r="AE91" s="72"/>
      <c r="AF91" s="229"/>
      <c r="AG91" s="71"/>
      <c r="AH91" s="72"/>
      <c r="AI91" s="229"/>
      <c r="AJ91" s="71"/>
      <c r="AK91" s="72"/>
      <c r="AL91" s="229"/>
      <c r="AM91" s="72"/>
      <c r="AN91" s="201"/>
      <c r="AO91" s="72"/>
      <c r="AP91" s="145"/>
      <c r="AQ91" s="72"/>
      <c r="AR91" s="145"/>
      <c r="AS91" s="72"/>
      <c r="AT91" s="146"/>
      <c r="AU91" s="72"/>
      <c r="AV91" s="145"/>
      <c r="AW91" s="71"/>
      <c r="AX91" s="72"/>
      <c r="AY91" s="201"/>
      <c r="AZ91" s="71"/>
      <c r="BA91" s="72"/>
      <c r="BB91" s="178"/>
    </row>
    <row r="92" ht="16.5" customHeight="1" outlineLevel="1">
      <c r="A92" s="178"/>
      <c r="B92" s="141"/>
      <c r="C92" s="142"/>
      <c r="D92" s="72"/>
      <c r="E92" s="143"/>
      <c r="F92" s="71"/>
      <c r="G92" s="143"/>
      <c r="H92" s="71"/>
      <c r="I92" s="143"/>
      <c r="J92" s="71"/>
      <c r="K92" s="71"/>
      <c r="L92" s="71"/>
      <c r="M92" s="72"/>
      <c r="N92" s="144"/>
      <c r="O92" s="72"/>
      <c r="P92" s="199"/>
      <c r="Q92" s="71"/>
      <c r="R92" s="200"/>
      <c r="S92" s="72"/>
      <c r="T92" s="201"/>
      <c r="U92" s="72"/>
      <c r="V92" s="202"/>
      <c r="W92" s="71"/>
      <c r="X92" s="72"/>
      <c r="Y92" s="202"/>
      <c r="Z92" s="72"/>
      <c r="AA92" s="178"/>
      <c r="AB92" s="228"/>
      <c r="AC92" s="72"/>
      <c r="AD92" s="229"/>
      <c r="AE92" s="72"/>
      <c r="AF92" s="229"/>
      <c r="AG92" s="71"/>
      <c r="AH92" s="72"/>
      <c r="AI92" s="229"/>
      <c r="AJ92" s="71"/>
      <c r="AK92" s="72"/>
      <c r="AL92" s="229"/>
      <c r="AM92" s="72"/>
      <c r="AN92" s="201"/>
      <c r="AO92" s="72"/>
      <c r="AP92" s="145"/>
      <c r="AQ92" s="72"/>
      <c r="AR92" s="145"/>
      <c r="AS92" s="72"/>
      <c r="AT92" s="146"/>
      <c r="AU92" s="72"/>
      <c r="AV92" s="145"/>
      <c r="AW92" s="71"/>
      <c r="AX92" s="72"/>
      <c r="AY92" s="201"/>
      <c r="AZ92" s="71"/>
      <c r="BA92" s="72"/>
      <c r="BB92" s="178"/>
    </row>
    <row r="93" ht="16.5" customHeight="1" outlineLevel="1">
      <c r="A93" s="178"/>
      <c r="B93" s="141"/>
      <c r="C93" s="142"/>
      <c r="D93" s="72"/>
      <c r="E93" s="143"/>
      <c r="F93" s="71"/>
      <c r="G93" s="143"/>
      <c r="H93" s="71"/>
      <c r="I93" s="143"/>
      <c r="J93" s="71"/>
      <c r="K93" s="71"/>
      <c r="L93" s="71"/>
      <c r="M93" s="72"/>
      <c r="N93" s="144"/>
      <c r="O93" s="72"/>
      <c r="P93" s="199"/>
      <c r="Q93" s="71"/>
      <c r="R93" s="200"/>
      <c r="S93" s="72"/>
      <c r="T93" s="201"/>
      <c r="U93" s="72"/>
      <c r="V93" s="202"/>
      <c r="W93" s="71"/>
      <c r="X93" s="72"/>
      <c r="Y93" s="202"/>
      <c r="Z93" s="72"/>
      <c r="AA93" s="178"/>
      <c r="AB93" s="228"/>
      <c r="AC93" s="72"/>
      <c r="AD93" s="229"/>
      <c r="AE93" s="72"/>
      <c r="AF93" s="229"/>
      <c r="AG93" s="71"/>
      <c r="AH93" s="72"/>
      <c r="AI93" s="229"/>
      <c r="AJ93" s="71"/>
      <c r="AK93" s="72"/>
      <c r="AL93" s="229"/>
      <c r="AM93" s="72"/>
      <c r="AN93" s="201"/>
      <c r="AO93" s="72"/>
      <c r="AP93" s="145"/>
      <c r="AQ93" s="72"/>
      <c r="AR93" s="145"/>
      <c r="AS93" s="72"/>
      <c r="AT93" s="146"/>
      <c r="AU93" s="72"/>
      <c r="AV93" s="145"/>
      <c r="AW93" s="71"/>
      <c r="AX93" s="72"/>
      <c r="AY93" s="201"/>
      <c r="AZ93" s="71"/>
      <c r="BA93" s="72"/>
      <c r="BB93" s="178"/>
    </row>
    <row r="94" ht="16.5" customHeight="1" outlineLevel="1">
      <c r="A94" s="178"/>
      <c r="B94" s="141"/>
      <c r="C94" s="142"/>
      <c r="D94" s="72"/>
      <c r="E94" s="143"/>
      <c r="F94" s="71"/>
      <c r="G94" s="143"/>
      <c r="H94" s="71"/>
      <c r="I94" s="143"/>
      <c r="J94" s="71"/>
      <c r="K94" s="71"/>
      <c r="L94" s="71"/>
      <c r="M94" s="72"/>
      <c r="N94" s="144"/>
      <c r="O94" s="72"/>
      <c r="P94" s="199"/>
      <c r="Q94" s="71"/>
      <c r="R94" s="200"/>
      <c r="S94" s="72"/>
      <c r="T94" s="201"/>
      <c r="U94" s="72"/>
      <c r="V94" s="202"/>
      <c r="W94" s="71"/>
      <c r="X94" s="72"/>
      <c r="Y94" s="202"/>
      <c r="Z94" s="72"/>
      <c r="AA94" s="178"/>
      <c r="AB94" s="228"/>
      <c r="AC94" s="72"/>
      <c r="AD94" s="229"/>
      <c r="AE94" s="72"/>
      <c r="AF94" s="229"/>
      <c r="AG94" s="71"/>
      <c r="AH94" s="72"/>
      <c r="AI94" s="229"/>
      <c r="AJ94" s="71"/>
      <c r="AK94" s="72"/>
      <c r="AL94" s="229"/>
      <c r="AM94" s="72"/>
      <c r="AN94" s="201"/>
      <c r="AO94" s="72"/>
      <c r="AP94" s="145"/>
      <c r="AQ94" s="72"/>
      <c r="AR94" s="145"/>
      <c r="AS94" s="72"/>
      <c r="AT94" s="146"/>
      <c r="AU94" s="72"/>
      <c r="AV94" s="145"/>
      <c r="AW94" s="71"/>
      <c r="AX94" s="72"/>
      <c r="AY94" s="201"/>
      <c r="AZ94" s="71"/>
      <c r="BA94" s="72"/>
      <c r="BB94" s="178"/>
    </row>
    <row r="95" ht="16.5" customHeight="1" outlineLevel="1">
      <c r="A95" s="178"/>
      <c r="B95" s="141"/>
      <c r="C95" s="142"/>
      <c r="D95" s="72"/>
      <c r="E95" s="143"/>
      <c r="F95" s="71"/>
      <c r="G95" s="143"/>
      <c r="H95" s="71"/>
      <c r="I95" s="143"/>
      <c r="J95" s="71"/>
      <c r="K95" s="71"/>
      <c r="L95" s="71"/>
      <c r="M95" s="72"/>
      <c r="N95" s="144"/>
      <c r="O95" s="72"/>
      <c r="P95" s="199"/>
      <c r="Q95" s="71"/>
      <c r="R95" s="200"/>
      <c r="S95" s="72"/>
      <c r="T95" s="201"/>
      <c r="U95" s="72"/>
      <c r="V95" s="202"/>
      <c r="W95" s="71"/>
      <c r="X95" s="72"/>
      <c r="Y95" s="202"/>
      <c r="Z95" s="72"/>
      <c r="AA95" s="178"/>
      <c r="AB95" s="228"/>
      <c r="AC95" s="72"/>
      <c r="AD95" s="229"/>
      <c r="AE95" s="72"/>
      <c r="AF95" s="229"/>
      <c r="AG95" s="71"/>
      <c r="AH95" s="72"/>
      <c r="AI95" s="229"/>
      <c r="AJ95" s="71"/>
      <c r="AK95" s="72"/>
      <c r="AL95" s="229"/>
      <c r="AM95" s="72"/>
      <c r="AN95" s="201"/>
      <c r="AO95" s="72"/>
      <c r="AP95" s="145"/>
      <c r="AQ95" s="72"/>
      <c r="AR95" s="145"/>
      <c r="AS95" s="72"/>
      <c r="AT95" s="146"/>
      <c r="AU95" s="72"/>
      <c r="AV95" s="145"/>
      <c r="AW95" s="71"/>
      <c r="AX95" s="72"/>
      <c r="AY95" s="201"/>
      <c r="AZ95" s="71"/>
      <c r="BA95" s="72"/>
      <c r="BB95" s="178"/>
    </row>
    <row r="96" ht="16.5" customHeight="1" outlineLevel="1">
      <c r="A96" s="178"/>
      <c r="B96" s="141"/>
      <c r="C96" s="142"/>
      <c r="D96" s="72"/>
      <c r="E96" s="143"/>
      <c r="F96" s="71"/>
      <c r="G96" s="143"/>
      <c r="H96" s="71"/>
      <c r="I96" s="143"/>
      <c r="J96" s="71"/>
      <c r="K96" s="71"/>
      <c r="L96" s="71"/>
      <c r="M96" s="72"/>
      <c r="N96" s="144"/>
      <c r="O96" s="72"/>
      <c r="P96" s="199"/>
      <c r="Q96" s="71"/>
      <c r="R96" s="200"/>
      <c r="S96" s="72"/>
      <c r="T96" s="201"/>
      <c r="U96" s="72"/>
      <c r="V96" s="202"/>
      <c r="W96" s="71"/>
      <c r="X96" s="72"/>
      <c r="Y96" s="202"/>
      <c r="Z96" s="72"/>
      <c r="AA96" s="178"/>
      <c r="AB96" s="228"/>
      <c r="AC96" s="72"/>
      <c r="AD96" s="229"/>
      <c r="AE96" s="72"/>
      <c r="AF96" s="229"/>
      <c r="AG96" s="71"/>
      <c r="AH96" s="72"/>
      <c r="AI96" s="229"/>
      <c r="AJ96" s="71"/>
      <c r="AK96" s="72"/>
      <c r="AL96" s="229"/>
      <c r="AM96" s="72"/>
      <c r="AN96" s="201"/>
      <c r="AO96" s="72"/>
      <c r="AP96" s="145"/>
      <c r="AQ96" s="72"/>
      <c r="AR96" s="145"/>
      <c r="AS96" s="72"/>
      <c r="AT96" s="146"/>
      <c r="AU96" s="72"/>
      <c r="AV96" s="145"/>
      <c r="AW96" s="71"/>
      <c r="AX96" s="72"/>
      <c r="AY96" s="201"/>
      <c r="AZ96" s="71"/>
      <c r="BA96" s="72"/>
      <c r="BB96" s="178"/>
    </row>
    <row r="97" ht="16.5" customHeight="1" outlineLevel="1">
      <c r="A97" s="178"/>
      <c r="B97" s="141"/>
      <c r="C97" s="142"/>
      <c r="D97" s="72"/>
      <c r="E97" s="143"/>
      <c r="F97" s="71"/>
      <c r="G97" s="143"/>
      <c r="H97" s="71"/>
      <c r="I97" s="143"/>
      <c r="J97" s="71"/>
      <c r="K97" s="71"/>
      <c r="L97" s="71"/>
      <c r="M97" s="72"/>
      <c r="N97" s="144"/>
      <c r="O97" s="72"/>
      <c r="P97" s="199"/>
      <c r="Q97" s="71"/>
      <c r="R97" s="200"/>
      <c r="S97" s="72"/>
      <c r="T97" s="201"/>
      <c r="U97" s="72"/>
      <c r="V97" s="202"/>
      <c r="W97" s="71"/>
      <c r="X97" s="72"/>
      <c r="Y97" s="202"/>
      <c r="Z97" s="72"/>
      <c r="AA97" s="178"/>
      <c r="AB97" s="228"/>
      <c r="AC97" s="72"/>
      <c r="AD97" s="229"/>
      <c r="AE97" s="72"/>
      <c r="AF97" s="229"/>
      <c r="AG97" s="71"/>
      <c r="AH97" s="72"/>
      <c r="AI97" s="229"/>
      <c r="AJ97" s="71"/>
      <c r="AK97" s="72"/>
      <c r="AL97" s="229"/>
      <c r="AM97" s="72"/>
      <c r="AN97" s="201"/>
      <c r="AO97" s="72"/>
      <c r="AP97" s="145"/>
      <c r="AQ97" s="72"/>
      <c r="AR97" s="145"/>
      <c r="AS97" s="72"/>
      <c r="AT97" s="146"/>
      <c r="AU97" s="72"/>
      <c r="AV97" s="145"/>
      <c r="AW97" s="71"/>
      <c r="AX97" s="72"/>
      <c r="AY97" s="201"/>
      <c r="AZ97" s="71"/>
      <c r="BA97" s="72"/>
      <c r="BB97" s="178"/>
    </row>
    <row r="98" ht="16.5" customHeight="1" outlineLevel="1">
      <c r="A98" s="178"/>
      <c r="B98" s="141"/>
      <c r="C98" s="142"/>
      <c r="D98" s="72"/>
      <c r="E98" s="143"/>
      <c r="F98" s="71"/>
      <c r="G98" s="143"/>
      <c r="H98" s="71"/>
      <c r="I98" s="143"/>
      <c r="J98" s="71"/>
      <c r="K98" s="71"/>
      <c r="L98" s="71"/>
      <c r="M98" s="72"/>
      <c r="N98" s="144"/>
      <c r="O98" s="72"/>
      <c r="P98" s="199"/>
      <c r="Q98" s="71"/>
      <c r="R98" s="200"/>
      <c r="S98" s="72"/>
      <c r="T98" s="201"/>
      <c r="U98" s="72"/>
      <c r="V98" s="202"/>
      <c r="W98" s="71"/>
      <c r="X98" s="72"/>
      <c r="Y98" s="202"/>
      <c r="Z98" s="72"/>
      <c r="AA98" s="178"/>
      <c r="AB98" s="228"/>
      <c r="AC98" s="72"/>
      <c r="AD98" s="229"/>
      <c r="AE98" s="72"/>
      <c r="AF98" s="229"/>
      <c r="AG98" s="71"/>
      <c r="AH98" s="72"/>
      <c r="AI98" s="229"/>
      <c r="AJ98" s="71"/>
      <c r="AK98" s="72"/>
      <c r="AL98" s="229"/>
      <c r="AM98" s="72"/>
      <c r="AN98" s="201"/>
      <c r="AO98" s="72"/>
      <c r="AP98" s="145"/>
      <c r="AQ98" s="72"/>
      <c r="AR98" s="145"/>
      <c r="AS98" s="72"/>
      <c r="AT98" s="146"/>
      <c r="AU98" s="72"/>
      <c r="AV98" s="145"/>
      <c r="AW98" s="71"/>
      <c r="AX98" s="72"/>
      <c r="AY98" s="201"/>
      <c r="AZ98" s="71"/>
      <c r="BA98" s="72"/>
      <c r="BB98" s="178"/>
    </row>
    <row r="99" ht="16.5" customHeight="1" outlineLevel="1">
      <c r="A99" s="178"/>
      <c r="B99" s="141"/>
      <c r="C99" s="142"/>
      <c r="D99" s="72"/>
      <c r="E99" s="143"/>
      <c r="F99" s="71"/>
      <c r="G99" s="143"/>
      <c r="H99" s="71"/>
      <c r="I99" s="143"/>
      <c r="J99" s="71"/>
      <c r="K99" s="71"/>
      <c r="L99" s="71"/>
      <c r="M99" s="72"/>
      <c r="N99" s="144"/>
      <c r="O99" s="72"/>
      <c r="P99" s="199"/>
      <c r="Q99" s="71"/>
      <c r="R99" s="200"/>
      <c r="S99" s="72"/>
      <c r="T99" s="201"/>
      <c r="U99" s="72"/>
      <c r="V99" s="202"/>
      <c r="W99" s="71"/>
      <c r="X99" s="72"/>
      <c r="Y99" s="202"/>
      <c r="Z99" s="72"/>
      <c r="AA99" s="178"/>
      <c r="AB99" s="228"/>
      <c r="AC99" s="72"/>
      <c r="AD99" s="229"/>
      <c r="AE99" s="72"/>
      <c r="AF99" s="229"/>
      <c r="AG99" s="71"/>
      <c r="AH99" s="72"/>
      <c r="AI99" s="229"/>
      <c r="AJ99" s="71"/>
      <c r="AK99" s="72"/>
      <c r="AL99" s="229"/>
      <c r="AM99" s="72"/>
      <c r="AN99" s="201"/>
      <c r="AO99" s="72"/>
      <c r="AP99" s="145"/>
      <c r="AQ99" s="72"/>
      <c r="AR99" s="145"/>
      <c r="AS99" s="72"/>
      <c r="AT99" s="146"/>
      <c r="AU99" s="72"/>
      <c r="AV99" s="145"/>
      <c r="AW99" s="71"/>
      <c r="AX99" s="72"/>
      <c r="AY99" s="201"/>
      <c r="AZ99" s="71"/>
      <c r="BA99" s="72"/>
      <c r="BB99" s="178"/>
    </row>
    <row r="100" ht="16.5" customHeight="1" outlineLevel="1">
      <c r="A100" s="178"/>
      <c r="B100" s="141"/>
      <c r="C100" s="142"/>
      <c r="D100" s="72"/>
      <c r="E100" s="143"/>
      <c r="F100" s="71"/>
      <c r="G100" s="143"/>
      <c r="H100" s="71"/>
      <c r="I100" s="143"/>
      <c r="J100" s="71"/>
      <c r="K100" s="71"/>
      <c r="L100" s="71"/>
      <c r="M100" s="72"/>
      <c r="N100" s="144"/>
      <c r="O100" s="72"/>
      <c r="P100" s="199"/>
      <c r="Q100" s="71"/>
      <c r="R100" s="200"/>
      <c r="S100" s="72"/>
      <c r="T100" s="201"/>
      <c r="U100" s="72"/>
      <c r="V100" s="202"/>
      <c r="W100" s="71"/>
      <c r="X100" s="72"/>
      <c r="Y100" s="202"/>
      <c r="Z100" s="72"/>
      <c r="AA100" s="178"/>
      <c r="AB100" s="228"/>
      <c r="AC100" s="72"/>
      <c r="AD100" s="229"/>
      <c r="AE100" s="72"/>
      <c r="AF100" s="229"/>
      <c r="AG100" s="71"/>
      <c r="AH100" s="72"/>
      <c r="AI100" s="229"/>
      <c r="AJ100" s="71"/>
      <c r="AK100" s="72"/>
      <c r="AL100" s="229"/>
      <c r="AM100" s="72"/>
      <c r="AN100" s="201"/>
      <c r="AO100" s="72"/>
      <c r="AP100" s="145"/>
      <c r="AQ100" s="72"/>
      <c r="AR100" s="145"/>
      <c r="AS100" s="72"/>
      <c r="AT100" s="146"/>
      <c r="AU100" s="72"/>
      <c r="AV100" s="145"/>
      <c r="AW100" s="71"/>
      <c r="AX100" s="72"/>
      <c r="AY100" s="201"/>
      <c r="AZ100" s="71"/>
      <c r="BA100" s="72"/>
      <c r="BB100" s="178"/>
    </row>
    <row r="101" ht="16.5" customHeight="1" outlineLevel="1">
      <c r="A101" s="178"/>
      <c r="B101" s="141"/>
      <c r="C101" s="142"/>
      <c r="D101" s="72"/>
      <c r="E101" s="143"/>
      <c r="F101" s="71"/>
      <c r="G101" s="143"/>
      <c r="H101" s="71"/>
      <c r="I101" s="143"/>
      <c r="J101" s="71"/>
      <c r="K101" s="71"/>
      <c r="L101" s="71"/>
      <c r="M101" s="72"/>
      <c r="N101" s="144"/>
      <c r="O101" s="72"/>
      <c r="P101" s="199"/>
      <c r="Q101" s="71"/>
      <c r="R101" s="200"/>
      <c r="S101" s="72"/>
      <c r="T101" s="201"/>
      <c r="U101" s="72"/>
      <c r="V101" s="202"/>
      <c r="W101" s="71"/>
      <c r="X101" s="72"/>
      <c r="Y101" s="202"/>
      <c r="Z101" s="72"/>
      <c r="AA101" s="178"/>
      <c r="AB101" s="228"/>
      <c r="AC101" s="72"/>
      <c r="AD101" s="229"/>
      <c r="AE101" s="72"/>
      <c r="AF101" s="229"/>
      <c r="AG101" s="71"/>
      <c r="AH101" s="72"/>
      <c r="AI101" s="229"/>
      <c r="AJ101" s="71"/>
      <c r="AK101" s="72"/>
      <c r="AL101" s="229"/>
      <c r="AM101" s="72"/>
      <c r="AN101" s="201"/>
      <c r="AO101" s="72"/>
      <c r="AP101" s="145"/>
      <c r="AQ101" s="72"/>
      <c r="AR101" s="145"/>
      <c r="AS101" s="72"/>
      <c r="AT101" s="146"/>
      <c r="AU101" s="72"/>
      <c r="AV101" s="145"/>
      <c r="AW101" s="71"/>
      <c r="AX101" s="72"/>
      <c r="AY101" s="201"/>
      <c r="AZ101" s="71"/>
      <c r="BA101" s="72"/>
      <c r="BB101" s="178"/>
    </row>
    <row r="102" ht="16.5" customHeight="1" outlineLevel="1">
      <c r="A102" s="178"/>
      <c r="B102" s="141"/>
      <c r="C102" s="142"/>
      <c r="D102" s="72"/>
      <c r="E102" s="143"/>
      <c r="F102" s="71"/>
      <c r="G102" s="143"/>
      <c r="H102" s="71"/>
      <c r="I102" s="143"/>
      <c r="J102" s="71"/>
      <c r="K102" s="71"/>
      <c r="L102" s="71"/>
      <c r="M102" s="72"/>
      <c r="N102" s="144"/>
      <c r="O102" s="72"/>
      <c r="P102" s="199"/>
      <c r="Q102" s="71"/>
      <c r="R102" s="200"/>
      <c r="S102" s="72"/>
      <c r="T102" s="201"/>
      <c r="U102" s="72"/>
      <c r="V102" s="202"/>
      <c r="W102" s="71"/>
      <c r="X102" s="72"/>
      <c r="Y102" s="202"/>
      <c r="Z102" s="72"/>
      <c r="AA102" s="178"/>
      <c r="AB102" s="228"/>
      <c r="AC102" s="72"/>
      <c r="AD102" s="229"/>
      <c r="AE102" s="72"/>
      <c r="AF102" s="229"/>
      <c r="AG102" s="71"/>
      <c r="AH102" s="72"/>
      <c r="AI102" s="229"/>
      <c r="AJ102" s="71"/>
      <c r="AK102" s="72"/>
      <c r="AL102" s="229"/>
      <c r="AM102" s="72"/>
      <c r="AN102" s="201"/>
      <c r="AO102" s="72"/>
      <c r="AP102" s="145"/>
      <c r="AQ102" s="72"/>
      <c r="AR102" s="145"/>
      <c r="AS102" s="72"/>
      <c r="AT102" s="146"/>
      <c r="AU102" s="72"/>
      <c r="AV102" s="145"/>
      <c r="AW102" s="71"/>
      <c r="AX102" s="72"/>
      <c r="AY102" s="201"/>
      <c r="AZ102" s="71"/>
      <c r="BA102" s="72"/>
      <c r="BB102" s="178"/>
    </row>
    <row r="103" ht="16.5" customHeight="1" outlineLevel="1">
      <c r="A103" s="178"/>
      <c r="B103" s="141"/>
      <c r="C103" s="142"/>
      <c r="D103" s="72"/>
      <c r="E103" s="143"/>
      <c r="F103" s="71"/>
      <c r="G103" s="143"/>
      <c r="H103" s="71"/>
      <c r="I103" s="143"/>
      <c r="J103" s="71"/>
      <c r="K103" s="71"/>
      <c r="L103" s="71"/>
      <c r="M103" s="72"/>
      <c r="N103" s="144"/>
      <c r="O103" s="72"/>
      <c r="P103" s="199"/>
      <c r="Q103" s="71"/>
      <c r="R103" s="200"/>
      <c r="S103" s="72"/>
      <c r="T103" s="201"/>
      <c r="U103" s="72"/>
      <c r="V103" s="202"/>
      <c r="W103" s="71"/>
      <c r="X103" s="72"/>
      <c r="Y103" s="202"/>
      <c r="Z103" s="72"/>
      <c r="AA103" s="178"/>
      <c r="AB103" s="228"/>
      <c r="AC103" s="72"/>
      <c r="AD103" s="229"/>
      <c r="AE103" s="72"/>
      <c r="AF103" s="229"/>
      <c r="AG103" s="71"/>
      <c r="AH103" s="72"/>
      <c r="AI103" s="229"/>
      <c r="AJ103" s="71"/>
      <c r="AK103" s="72"/>
      <c r="AL103" s="229"/>
      <c r="AM103" s="72"/>
      <c r="AN103" s="201"/>
      <c r="AO103" s="72"/>
      <c r="AP103" s="145"/>
      <c r="AQ103" s="72"/>
      <c r="AR103" s="145"/>
      <c r="AS103" s="72"/>
      <c r="AT103" s="146"/>
      <c r="AU103" s="72"/>
      <c r="AV103" s="145"/>
      <c r="AW103" s="71"/>
      <c r="AX103" s="72"/>
      <c r="AY103" s="201"/>
      <c r="AZ103" s="71"/>
      <c r="BA103" s="72"/>
      <c r="BB103" s="178"/>
    </row>
    <row r="104" ht="16.5" customHeight="1" outlineLevel="1">
      <c r="A104" s="178"/>
      <c r="B104" s="141"/>
      <c r="C104" s="142"/>
      <c r="D104" s="72"/>
      <c r="E104" s="143"/>
      <c r="F104" s="71"/>
      <c r="G104" s="143"/>
      <c r="H104" s="71"/>
      <c r="I104" s="143"/>
      <c r="J104" s="71"/>
      <c r="K104" s="71"/>
      <c r="L104" s="71"/>
      <c r="M104" s="72"/>
      <c r="N104" s="144"/>
      <c r="O104" s="72"/>
      <c r="P104" s="199"/>
      <c r="Q104" s="71"/>
      <c r="R104" s="200"/>
      <c r="S104" s="72"/>
      <c r="T104" s="201"/>
      <c r="U104" s="72"/>
      <c r="V104" s="202"/>
      <c r="W104" s="71"/>
      <c r="X104" s="72"/>
      <c r="Y104" s="202"/>
      <c r="Z104" s="72"/>
      <c r="AA104" s="178"/>
      <c r="AB104" s="228"/>
      <c r="AC104" s="72"/>
      <c r="AD104" s="229"/>
      <c r="AE104" s="72"/>
      <c r="AF104" s="229"/>
      <c r="AG104" s="71"/>
      <c r="AH104" s="72"/>
      <c r="AI104" s="229"/>
      <c r="AJ104" s="71"/>
      <c r="AK104" s="72"/>
      <c r="AL104" s="229"/>
      <c r="AM104" s="72"/>
      <c r="AN104" s="201"/>
      <c r="AO104" s="72"/>
      <c r="AP104" s="145"/>
      <c r="AQ104" s="72"/>
      <c r="AR104" s="145"/>
      <c r="AS104" s="72"/>
      <c r="AT104" s="146"/>
      <c r="AU104" s="72"/>
      <c r="AV104" s="145"/>
      <c r="AW104" s="71"/>
      <c r="AX104" s="72"/>
      <c r="AY104" s="201"/>
      <c r="AZ104" s="71"/>
      <c r="BA104" s="72"/>
      <c r="BB104" s="178"/>
    </row>
    <row r="105" ht="16.5" customHeight="1" outlineLevel="1">
      <c r="A105" s="178"/>
      <c r="B105" s="141"/>
      <c r="C105" s="142"/>
      <c r="D105" s="72"/>
      <c r="E105" s="143"/>
      <c r="F105" s="71"/>
      <c r="G105" s="143"/>
      <c r="H105" s="71"/>
      <c r="I105" s="143"/>
      <c r="J105" s="71"/>
      <c r="K105" s="71"/>
      <c r="L105" s="71"/>
      <c r="M105" s="72"/>
      <c r="N105" s="144"/>
      <c r="O105" s="72"/>
      <c r="P105" s="199"/>
      <c r="Q105" s="71"/>
      <c r="R105" s="200"/>
      <c r="S105" s="72"/>
      <c r="T105" s="201"/>
      <c r="U105" s="72"/>
      <c r="V105" s="202"/>
      <c r="W105" s="71"/>
      <c r="X105" s="72"/>
      <c r="Y105" s="202"/>
      <c r="Z105" s="72"/>
      <c r="AA105" s="178"/>
      <c r="AB105" s="228"/>
      <c r="AC105" s="72"/>
      <c r="AD105" s="229"/>
      <c r="AE105" s="72"/>
      <c r="AF105" s="229"/>
      <c r="AG105" s="71"/>
      <c r="AH105" s="72"/>
      <c r="AI105" s="229"/>
      <c r="AJ105" s="71"/>
      <c r="AK105" s="72"/>
      <c r="AL105" s="229"/>
      <c r="AM105" s="72"/>
      <c r="AN105" s="201"/>
      <c r="AO105" s="72"/>
      <c r="AP105" s="145"/>
      <c r="AQ105" s="72"/>
      <c r="AR105" s="145"/>
      <c r="AS105" s="72"/>
      <c r="AT105" s="146"/>
      <c r="AU105" s="72"/>
      <c r="AV105" s="145"/>
      <c r="AW105" s="71"/>
      <c r="AX105" s="72"/>
      <c r="AY105" s="201"/>
      <c r="AZ105" s="71"/>
      <c r="BA105" s="72"/>
      <c r="BB105" s="178"/>
    </row>
    <row r="106" ht="16.5" customHeight="1" outlineLevel="1">
      <c r="A106" s="178"/>
      <c r="B106" s="141"/>
      <c r="C106" s="142"/>
      <c r="D106" s="72"/>
      <c r="E106" s="143"/>
      <c r="F106" s="71"/>
      <c r="G106" s="143"/>
      <c r="H106" s="71"/>
      <c r="I106" s="143"/>
      <c r="J106" s="71"/>
      <c r="K106" s="71"/>
      <c r="L106" s="71"/>
      <c r="M106" s="72"/>
      <c r="N106" s="144"/>
      <c r="O106" s="72"/>
      <c r="P106" s="199"/>
      <c r="Q106" s="71"/>
      <c r="R106" s="200"/>
      <c r="S106" s="72"/>
      <c r="T106" s="201"/>
      <c r="U106" s="72"/>
      <c r="V106" s="202"/>
      <c r="W106" s="71"/>
      <c r="X106" s="72"/>
      <c r="Y106" s="202"/>
      <c r="Z106" s="72"/>
      <c r="AA106" s="178"/>
      <c r="AB106" s="228"/>
      <c r="AC106" s="72"/>
      <c r="AD106" s="229"/>
      <c r="AE106" s="72"/>
      <c r="AF106" s="229"/>
      <c r="AG106" s="71"/>
      <c r="AH106" s="72"/>
      <c r="AI106" s="229"/>
      <c r="AJ106" s="71"/>
      <c r="AK106" s="72"/>
      <c r="AL106" s="229"/>
      <c r="AM106" s="72"/>
      <c r="AN106" s="201"/>
      <c r="AO106" s="72"/>
      <c r="AP106" s="145"/>
      <c r="AQ106" s="72"/>
      <c r="AR106" s="145"/>
      <c r="AS106" s="72"/>
      <c r="AT106" s="146"/>
      <c r="AU106" s="72"/>
      <c r="AV106" s="145"/>
      <c r="AW106" s="71"/>
      <c r="AX106" s="72"/>
      <c r="AY106" s="201"/>
      <c r="AZ106" s="71"/>
      <c r="BA106" s="72"/>
      <c r="BB106" s="178"/>
    </row>
    <row r="107" ht="16.5" customHeight="1" outlineLevel="1">
      <c r="A107" s="178"/>
      <c r="B107" s="141"/>
      <c r="C107" s="142"/>
      <c r="D107" s="72"/>
      <c r="E107" s="143"/>
      <c r="F107" s="71"/>
      <c r="G107" s="143"/>
      <c r="H107" s="71"/>
      <c r="I107" s="143"/>
      <c r="J107" s="71"/>
      <c r="K107" s="71"/>
      <c r="L107" s="71"/>
      <c r="M107" s="72"/>
      <c r="N107" s="144"/>
      <c r="O107" s="72"/>
      <c r="P107" s="199"/>
      <c r="Q107" s="71"/>
      <c r="R107" s="200"/>
      <c r="S107" s="72"/>
      <c r="T107" s="201"/>
      <c r="U107" s="72"/>
      <c r="V107" s="202"/>
      <c r="W107" s="71"/>
      <c r="X107" s="72"/>
      <c r="Y107" s="202"/>
      <c r="Z107" s="72"/>
      <c r="AA107" s="178"/>
      <c r="AB107" s="228"/>
      <c r="AC107" s="72"/>
      <c r="AD107" s="229"/>
      <c r="AE107" s="72"/>
      <c r="AF107" s="229"/>
      <c r="AG107" s="71"/>
      <c r="AH107" s="72"/>
      <c r="AI107" s="229"/>
      <c r="AJ107" s="71"/>
      <c r="AK107" s="72"/>
      <c r="AL107" s="229"/>
      <c r="AM107" s="72"/>
      <c r="AN107" s="201"/>
      <c r="AO107" s="72"/>
      <c r="AP107" s="145"/>
      <c r="AQ107" s="72"/>
      <c r="AR107" s="145"/>
      <c r="AS107" s="72"/>
      <c r="AT107" s="146"/>
      <c r="AU107" s="72"/>
      <c r="AV107" s="145"/>
      <c r="AW107" s="71"/>
      <c r="AX107" s="72"/>
      <c r="AY107" s="201"/>
      <c r="AZ107" s="71"/>
      <c r="BA107" s="72"/>
      <c r="BB107" s="178"/>
    </row>
    <row r="108" ht="16.5" customHeight="1" outlineLevel="1">
      <c r="A108" s="178"/>
      <c r="B108" s="141"/>
      <c r="C108" s="142"/>
      <c r="D108" s="72"/>
      <c r="E108" s="143"/>
      <c r="F108" s="71"/>
      <c r="G108" s="143"/>
      <c r="H108" s="71"/>
      <c r="I108" s="143"/>
      <c r="J108" s="71"/>
      <c r="K108" s="71"/>
      <c r="L108" s="71"/>
      <c r="M108" s="72"/>
      <c r="N108" s="144"/>
      <c r="O108" s="72"/>
      <c r="P108" s="199"/>
      <c r="Q108" s="71"/>
      <c r="R108" s="200"/>
      <c r="S108" s="72"/>
      <c r="T108" s="201"/>
      <c r="U108" s="72"/>
      <c r="V108" s="202"/>
      <c r="W108" s="71"/>
      <c r="X108" s="72"/>
      <c r="Y108" s="202"/>
      <c r="Z108" s="72"/>
      <c r="AA108" s="178"/>
      <c r="AB108" s="228"/>
      <c r="AC108" s="72"/>
      <c r="AD108" s="229"/>
      <c r="AE108" s="72"/>
      <c r="AF108" s="229"/>
      <c r="AG108" s="71"/>
      <c r="AH108" s="72"/>
      <c r="AI108" s="229"/>
      <c r="AJ108" s="71"/>
      <c r="AK108" s="72"/>
      <c r="AL108" s="229"/>
      <c r="AM108" s="72"/>
      <c r="AN108" s="201"/>
      <c r="AO108" s="72"/>
      <c r="AP108" s="145"/>
      <c r="AQ108" s="72"/>
      <c r="AR108" s="145"/>
      <c r="AS108" s="72"/>
      <c r="AT108" s="146"/>
      <c r="AU108" s="72"/>
      <c r="AV108" s="145"/>
      <c r="AW108" s="71"/>
      <c r="AX108" s="72"/>
      <c r="AY108" s="201"/>
      <c r="AZ108" s="71"/>
      <c r="BA108" s="72"/>
      <c r="BB108" s="178"/>
    </row>
    <row r="109" ht="16.5" customHeight="1" outlineLevel="1">
      <c r="A109" s="178"/>
      <c r="B109" s="141"/>
      <c r="C109" s="142"/>
      <c r="D109" s="72"/>
      <c r="E109" s="143"/>
      <c r="F109" s="71"/>
      <c r="G109" s="143"/>
      <c r="H109" s="71"/>
      <c r="I109" s="143"/>
      <c r="J109" s="71"/>
      <c r="K109" s="71"/>
      <c r="L109" s="71"/>
      <c r="M109" s="72"/>
      <c r="N109" s="144"/>
      <c r="O109" s="72"/>
      <c r="P109" s="199"/>
      <c r="Q109" s="71"/>
      <c r="R109" s="200"/>
      <c r="S109" s="72"/>
      <c r="T109" s="201"/>
      <c r="U109" s="72"/>
      <c r="V109" s="202"/>
      <c r="W109" s="71"/>
      <c r="X109" s="72"/>
      <c r="Y109" s="202"/>
      <c r="Z109" s="72"/>
      <c r="AA109" s="178"/>
      <c r="AB109" s="228"/>
      <c r="AC109" s="72"/>
      <c r="AD109" s="229"/>
      <c r="AE109" s="72"/>
      <c r="AF109" s="229"/>
      <c r="AG109" s="71"/>
      <c r="AH109" s="72"/>
      <c r="AI109" s="229"/>
      <c r="AJ109" s="71"/>
      <c r="AK109" s="72"/>
      <c r="AL109" s="229"/>
      <c r="AM109" s="72"/>
      <c r="AN109" s="201"/>
      <c r="AO109" s="72"/>
      <c r="AP109" s="145"/>
      <c r="AQ109" s="72"/>
      <c r="AR109" s="145"/>
      <c r="AS109" s="72"/>
      <c r="AT109" s="146"/>
      <c r="AU109" s="72"/>
      <c r="AV109" s="145"/>
      <c r="AW109" s="71"/>
      <c r="AX109" s="72"/>
      <c r="AY109" s="201"/>
      <c r="AZ109" s="71"/>
      <c r="BA109" s="72"/>
      <c r="BB109" s="178"/>
    </row>
    <row r="110" ht="16.5" customHeight="1" outlineLevel="1">
      <c r="A110" s="178"/>
      <c r="B110" s="141"/>
      <c r="C110" s="142"/>
      <c r="D110" s="72"/>
      <c r="E110" s="143"/>
      <c r="F110" s="71"/>
      <c r="G110" s="143"/>
      <c r="H110" s="71"/>
      <c r="I110" s="143"/>
      <c r="J110" s="71"/>
      <c r="K110" s="71"/>
      <c r="L110" s="71"/>
      <c r="M110" s="72"/>
      <c r="N110" s="144"/>
      <c r="O110" s="72"/>
      <c r="P110" s="199"/>
      <c r="Q110" s="71"/>
      <c r="R110" s="200"/>
      <c r="S110" s="72"/>
      <c r="T110" s="201"/>
      <c r="U110" s="72"/>
      <c r="V110" s="202"/>
      <c r="W110" s="71"/>
      <c r="X110" s="72"/>
      <c r="Y110" s="202"/>
      <c r="Z110" s="72"/>
      <c r="AA110" s="178"/>
      <c r="AB110" s="228"/>
      <c r="AC110" s="72"/>
      <c r="AD110" s="229"/>
      <c r="AE110" s="72"/>
      <c r="AF110" s="229"/>
      <c r="AG110" s="71"/>
      <c r="AH110" s="72"/>
      <c r="AI110" s="229"/>
      <c r="AJ110" s="71"/>
      <c r="AK110" s="72"/>
      <c r="AL110" s="229"/>
      <c r="AM110" s="72"/>
      <c r="AN110" s="201"/>
      <c r="AO110" s="72"/>
      <c r="AP110" s="145"/>
      <c r="AQ110" s="72"/>
      <c r="AR110" s="145"/>
      <c r="AS110" s="72"/>
      <c r="AT110" s="146"/>
      <c r="AU110" s="72"/>
      <c r="AV110" s="145"/>
      <c r="AW110" s="71"/>
      <c r="AX110" s="72"/>
      <c r="AY110" s="201"/>
      <c r="AZ110" s="71"/>
      <c r="BA110" s="72"/>
      <c r="BB110" s="178"/>
    </row>
    <row r="111" ht="16.5" customHeight="1" outlineLevel="1">
      <c r="A111" s="178"/>
      <c r="B111" s="141"/>
      <c r="C111" s="142"/>
      <c r="D111" s="72"/>
      <c r="E111" s="143"/>
      <c r="F111" s="71"/>
      <c r="G111" s="143"/>
      <c r="H111" s="71"/>
      <c r="I111" s="143"/>
      <c r="J111" s="71"/>
      <c r="K111" s="71"/>
      <c r="L111" s="71"/>
      <c r="M111" s="72"/>
      <c r="N111" s="144"/>
      <c r="O111" s="72"/>
      <c r="P111" s="199"/>
      <c r="Q111" s="71"/>
      <c r="R111" s="200"/>
      <c r="S111" s="72"/>
      <c r="T111" s="201"/>
      <c r="U111" s="72"/>
      <c r="V111" s="202"/>
      <c r="W111" s="71"/>
      <c r="X111" s="72"/>
      <c r="Y111" s="202"/>
      <c r="Z111" s="72"/>
      <c r="AA111" s="178"/>
      <c r="AB111" s="228"/>
      <c r="AC111" s="72"/>
      <c r="AD111" s="229"/>
      <c r="AE111" s="72"/>
      <c r="AF111" s="229"/>
      <c r="AG111" s="71"/>
      <c r="AH111" s="72"/>
      <c r="AI111" s="229"/>
      <c r="AJ111" s="71"/>
      <c r="AK111" s="72"/>
      <c r="AL111" s="229"/>
      <c r="AM111" s="72"/>
      <c r="AN111" s="201"/>
      <c r="AO111" s="72"/>
      <c r="AP111" s="145"/>
      <c r="AQ111" s="72"/>
      <c r="AR111" s="145"/>
      <c r="AS111" s="72"/>
      <c r="AT111" s="146"/>
      <c r="AU111" s="72"/>
      <c r="AV111" s="145"/>
      <c r="AW111" s="71"/>
      <c r="AX111" s="72"/>
      <c r="AY111" s="201"/>
      <c r="AZ111" s="71"/>
      <c r="BA111" s="72"/>
      <c r="BB111" s="178"/>
    </row>
    <row r="112" ht="16.5" customHeight="1" outlineLevel="1">
      <c r="A112" s="178"/>
      <c r="B112" s="141"/>
      <c r="C112" s="142"/>
      <c r="D112" s="72"/>
      <c r="E112" s="143"/>
      <c r="F112" s="71"/>
      <c r="G112" s="143"/>
      <c r="H112" s="71"/>
      <c r="I112" s="143"/>
      <c r="J112" s="71"/>
      <c r="K112" s="71"/>
      <c r="L112" s="71"/>
      <c r="M112" s="72"/>
      <c r="N112" s="144"/>
      <c r="O112" s="72"/>
      <c r="P112" s="199"/>
      <c r="Q112" s="71"/>
      <c r="R112" s="200"/>
      <c r="S112" s="72"/>
      <c r="T112" s="201"/>
      <c r="U112" s="72"/>
      <c r="V112" s="202"/>
      <c r="W112" s="71"/>
      <c r="X112" s="72"/>
      <c r="Y112" s="202"/>
      <c r="Z112" s="72"/>
      <c r="AA112" s="178"/>
      <c r="AB112" s="228"/>
      <c r="AC112" s="72"/>
      <c r="AD112" s="229"/>
      <c r="AE112" s="72"/>
      <c r="AF112" s="229"/>
      <c r="AG112" s="71"/>
      <c r="AH112" s="72"/>
      <c r="AI112" s="229"/>
      <c r="AJ112" s="71"/>
      <c r="AK112" s="72"/>
      <c r="AL112" s="229"/>
      <c r="AM112" s="72"/>
      <c r="AN112" s="201"/>
      <c r="AO112" s="72"/>
      <c r="AP112" s="145"/>
      <c r="AQ112" s="72"/>
      <c r="AR112" s="145"/>
      <c r="AS112" s="72"/>
      <c r="AT112" s="146"/>
      <c r="AU112" s="72"/>
      <c r="AV112" s="145"/>
      <c r="AW112" s="71"/>
      <c r="AX112" s="72"/>
      <c r="AY112" s="201"/>
      <c r="AZ112" s="71"/>
      <c r="BA112" s="72"/>
      <c r="BB112" s="178"/>
    </row>
    <row r="113" ht="16.5" customHeight="1" outlineLevel="1">
      <c r="A113" s="178"/>
      <c r="B113" s="141"/>
      <c r="C113" s="142"/>
      <c r="D113" s="72"/>
      <c r="E113" s="143"/>
      <c r="F113" s="71"/>
      <c r="G113" s="143"/>
      <c r="H113" s="71"/>
      <c r="I113" s="143"/>
      <c r="J113" s="71"/>
      <c r="K113" s="71"/>
      <c r="L113" s="71"/>
      <c r="M113" s="72"/>
      <c r="N113" s="144"/>
      <c r="O113" s="72"/>
      <c r="P113" s="199"/>
      <c r="Q113" s="71"/>
      <c r="R113" s="200"/>
      <c r="S113" s="72"/>
      <c r="T113" s="201"/>
      <c r="U113" s="72"/>
      <c r="V113" s="202"/>
      <c r="W113" s="71"/>
      <c r="X113" s="72"/>
      <c r="Y113" s="202"/>
      <c r="Z113" s="72"/>
      <c r="AA113" s="178"/>
      <c r="AB113" s="228"/>
      <c r="AC113" s="72"/>
      <c r="AD113" s="229"/>
      <c r="AE113" s="72"/>
      <c r="AF113" s="229"/>
      <c r="AG113" s="71"/>
      <c r="AH113" s="72"/>
      <c r="AI113" s="229"/>
      <c r="AJ113" s="71"/>
      <c r="AK113" s="72"/>
      <c r="AL113" s="229"/>
      <c r="AM113" s="72"/>
      <c r="AN113" s="201"/>
      <c r="AO113" s="72"/>
      <c r="AP113" s="145"/>
      <c r="AQ113" s="72"/>
      <c r="AR113" s="145"/>
      <c r="AS113" s="72"/>
      <c r="AT113" s="146"/>
      <c r="AU113" s="72"/>
      <c r="AV113" s="145"/>
      <c r="AW113" s="71"/>
      <c r="AX113" s="72"/>
      <c r="AY113" s="201"/>
      <c r="AZ113" s="71"/>
      <c r="BA113" s="72"/>
      <c r="BB113" s="178"/>
    </row>
    <row r="114" ht="16.5" customHeight="1" outlineLevel="1">
      <c r="A114" s="178"/>
      <c r="B114" s="141"/>
      <c r="C114" s="142"/>
      <c r="D114" s="72"/>
      <c r="E114" s="143"/>
      <c r="F114" s="71"/>
      <c r="G114" s="143"/>
      <c r="H114" s="71"/>
      <c r="I114" s="143"/>
      <c r="J114" s="71"/>
      <c r="K114" s="71"/>
      <c r="L114" s="71"/>
      <c r="M114" s="72"/>
      <c r="N114" s="144"/>
      <c r="O114" s="72"/>
      <c r="P114" s="199"/>
      <c r="Q114" s="71"/>
      <c r="R114" s="200"/>
      <c r="S114" s="72"/>
      <c r="T114" s="201"/>
      <c r="U114" s="72"/>
      <c r="V114" s="202"/>
      <c r="W114" s="71"/>
      <c r="X114" s="72"/>
      <c r="Y114" s="202"/>
      <c r="Z114" s="72"/>
      <c r="AA114" s="178"/>
      <c r="AB114" s="228"/>
      <c r="AC114" s="72"/>
      <c r="AD114" s="229"/>
      <c r="AE114" s="72"/>
      <c r="AF114" s="229"/>
      <c r="AG114" s="71"/>
      <c r="AH114" s="72"/>
      <c r="AI114" s="229"/>
      <c r="AJ114" s="71"/>
      <c r="AK114" s="72"/>
      <c r="AL114" s="229"/>
      <c r="AM114" s="72"/>
      <c r="AN114" s="201"/>
      <c r="AO114" s="72"/>
      <c r="AP114" s="145"/>
      <c r="AQ114" s="72"/>
      <c r="AR114" s="145"/>
      <c r="AS114" s="72"/>
      <c r="AT114" s="146"/>
      <c r="AU114" s="72"/>
      <c r="AV114" s="145"/>
      <c r="AW114" s="71"/>
      <c r="AX114" s="72"/>
      <c r="AY114" s="201"/>
      <c r="AZ114" s="71"/>
      <c r="BA114" s="72"/>
      <c r="BB114" s="178"/>
    </row>
    <row r="115" ht="16.5" customHeight="1" outlineLevel="1">
      <c r="A115" s="178"/>
      <c r="B115" s="141"/>
      <c r="C115" s="142"/>
      <c r="D115" s="72"/>
      <c r="E115" s="143"/>
      <c r="F115" s="71"/>
      <c r="G115" s="143"/>
      <c r="H115" s="71"/>
      <c r="I115" s="143"/>
      <c r="J115" s="71"/>
      <c r="K115" s="71"/>
      <c r="L115" s="71"/>
      <c r="M115" s="72"/>
      <c r="N115" s="144"/>
      <c r="O115" s="72"/>
      <c r="P115" s="199"/>
      <c r="Q115" s="71"/>
      <c r="R115" s="200"/>
      <c r="S115" s="72"/>
      <c r="T115" s="201"/>
      <c r="U115" s="72"/>
      <c r="V115" s="202"/>
      <c r="W115" s="71"/>
      <c r="X115" s="72"/>
      <c r="Y115" s="202"/>
      <c r="Z115" s="72"/>
      <c r="AA115" s="178"/>
      <c r="AB115" s="228"/>
      <c r="AC115" s="72"/>
      <c r="AD115" s="229"/>
      <c r="AE115" s="72"/>
      <c r="AF115" s="229"/>
      <c r="AG115" s="71"/>
      <c r="AH115" s="72"/>
      <c r="AI115" s="229"/>
      <c r="AJ115" s="71"/>
      <c r="AK115" s="72"/>
      <c r="AL115" s="229"/>
      <c r="AM115" s="72"/>
      <c r="AN115" s="201"/>
      <c r="AO115" s="72"/>
      <c r="AP115" s="145"/>
      <c r="AQ115" s="72"/>
      <c r="AR115" s="145"/>
      <c r="AS115" s="72"/>
      <c r="AT115" s="146"/>
      <c r="AU115" s="72"/>
      <c r="AV115" s="145"/>
      <c r="AW115" s="71"/>
      <c r="AX115" s="72"/>
      <c r="AY115" s="201"/>
      <c r="AZ115" s="71"/>
      <c r="BA115" s="72"/>
      <c r="BB115" s="178"/>
    </row>
    <row r="116" ht="16.5" customHeight="1" outlineLevel="1">
      <c r="A116" s="178"/>
      <c r="B116" s="141"/>
      <c r="C116" s="142"/>
      <c r="D116" s="72"/>
      <c r="E116" s="143"/>
      <c r="F116" s="71"/>
      <c r="G116" s="143"/>
      <c r="H116" s="71"/>
      <c r="I116" s="143"/>
      <c r="J116" s="71"/>
      <c r="K116" s="71"/>
      <c r="L116" s="71"/>
      <c r="M116" s="72"/>
      <c r="N116" s="144"/>
      <c r="O116" s="72"/>
      <c r="P116" s="199"/>
      <c r="Q116" s="71"/>
      <c r="R116" s="200"/>
      <c r="S116" s="72"/>
      <c r="T116" s="201"/>
      <c r="U116" s="72"/>
      <c r="V116" s="202"/>
      <c r="W116" s="71"/>
      <c r="X116" s="72"/>
      <c r="Y116" s="202"/>
      <c r="Z116" s="72"/>
      <c r="AA116" s="178"/>
      <c r="AB116" s="228"/>
      <c r="AC116" s="72"/>
      <c r="AD116" s="229"/>
      <c r="AE116" s="72"/>
      <c r="AF116" s="229"/>
      <c r="AG116" s="71"/>
      <c r="AH116" s="72"/>
      <c r="AI116" s="229"/>
      <c r="AJ116" s="71"/>
      <c r="AK116" s="72"/>
      <c r="AL116" s="229"/>
      <c r="AM116" s="72"/>
      <c r="AN116" s="201"/>
      <c r="AO116" s="72"/>
      <c r="AP116" s="145"/>
      <c r="AQ116" s="72"/>
      <c r="AR116" s="145"/>
      <c r="AS116" s="72"/>
      <c r="AT116" s="146"/>
      <c r="AU116" s="72"/>
      <c r="AV116" s="145"/>
      <c r="AW116" s="71"/>
      <c r="AX116" s="72"/>
      <c r="AY116" s="201"/>
      <c r="AZ116" s="71"/>
      <c r="BA116" s="72"/>
      <c r="BB116" s="178"/>
    </row>
    <row r="117" ht="16.5" customHeight="1" outlineLevel="1">
      <c r="A117" s="178"/>
      <c r="B117" s="141"/>
      <c r="C117" s="142"/>
      <c r="D117" s="72"/>
      <c r="E117" s="143"/>
      <c r="F117" s="71"/>
      <c r="G117" s="143"/>
      <c r="H117" s="71"/>
      <c r="I117" s="143"/>
      <c r="J117" s="71"/>
      <c r="K117" s="71"/>
      <c r="L117" s="71"/>
      <c r="M117" s="72"/>
      <c r="N117" s="144"/>
      <c r="O117" s="72"/>
      <c r="P117" s="199"/>
      <c r="Q117" s="71"/>
      <c r="R117" s="200"/>
      <c r="S117" s="72"/>
      <c r="T117" s="201"/>
      <c r="U117" s="72"/>
      <c r="V117" s="202"/>
      <c r="W117" s="71"/>
      <c r="X117" s="72"/>
      <c r="Y117" s="202"/>
      <c r="Z117" s="72"/>
      <c r="AA117" s="178"/>
      <c r="AB117" s="228"/>
      <c r="AC117" s="72"/>
      <c r="AD117" s="229"/>
      <c r="AE117" s="72"/>
      <c r="AF117" s="229"/>
      <c r="AG117" s="71"/>
      <c r="AH117" s="72"/>
      <c r="AI117" s="229"/>
      <c r="AJ117" s="71"/>
      <c r="AK117" s="72"/>
      <c r="AL117" s="229"/>
      <c r="AM117" s="72"/>
      <c r="AN117" s="201"/>
      <c r="AO117" s="72"/>
      <c r="AP117" s="145"/>
      <c r="AQ117" s="72"/>
      <c r="AR117" s="145"/>
      <c r="AS117" s="72"/>
      <c r="AT117" s="146"/>
      <c r="AU117" s="72"/>
      <c r="AV117" s="145"/>
      <c r="AW117" s="71"/>
      <c r="AX117" s="72"/>
      <c r="AY117" s="201"/>
      <c r="AZ117" s="71"/>
      <c r="BA117" s="72"/>
      <c r="BB117" s="178"/>
    </row>
    <row r="118" ht="16.5" customHeight="1" outlineLevel="1">
      <c r="A118" s="178"/>
      <c r="B118" s="141"/>
      <c r="C118" s="142"/>
      <c r="D118" s="72"/>
      <c r="E118" s="143"/>
      <c r="F118" s="71"/>
      <c r="G118" s="143"/>
      <c r="H118" s="71"/>
      <c r="I118" s="143"/>
      <c r="J118" s="71"/>
      <c r="K118" s="71"/>
      <c r="L118" s="71"/>
      <c r="M118" s="72"/>
      <c r="N118" s="144"/>
      <c r="O118" s="72"/>
      <c r="P118" s="199"/>
      <c r="Q118" s="71"/>
      <c r="R118" s="200"/>
      <c r="S118" s="72"/>
      <c r="T118" s="201"/>
      <c r="U118" s="72"/>
      <c r="V118" s="202"/>
      <c r="W118" s="71"/>
      <c r="X118" s="72"/>
      <c r="Y118" s="202"/>
      <c r="Z118" s="72"/>
      <c r="AA118" s="178"/>
      <c r="AB118" s="228"/>
      <c r="AC118" s="72"/>
      <c r="AD118" s="229"/>
      <c r="AE118" s="72"/>
      <c r="AF118" s="229"/>
      <c r="AG118" s="71"/>
      <c r="AH118" s="72"/>
      <c r="AI118" s="229"/>
      <c r="AJ118" s="71"/>
      <c r="AK118" s="72"/>
      <c r="AL118" s="229"/>
      <c r="AM118" s="72"/>
      <c r="AN118" s="201"/>
      <c r="AO118" s="72"/>
      <c r="AP118" s="145"/>
      <c r="AQ118" s="72"/>
      <c r="AR118" s="145"/>
      <c r="AS118" s="72"/>
      <c r="AT118" s="146"/>
      <c r="AU118" s="72"/>
      <c r="AV118" s="145"/>
      <c r="AW118" s="71"/>
      <c r="AX118" s="72"/>
      <c r="AY118" s="201"/>
      <c r="AZ118" s="71"/>
      <c r="BA118" s="72"/>
      <c r="BB118" s="178"/>
    </row>
    <row r="119" ht="16.5" customHeight="1" outlineLevel="1">
      <c r="A119" s="178"/>
      <c r="B119" s="141"/>
      <c r="C119" s="142"/>
      <c r="D119" s="72"/>
      <c r="E119" s="143"/>
      <c r="F119" s="71"/>
      <c r="G119" s="143"/>
      <c r="H119" s="71"/>
      <c r="I119" s="143"/>
      <c r="J119" s="71"/>
      <c r="K119" s="71"/>
      <c r="L119" s="71"/>
      <c r="M119" s="72"/>
      <c r="N119" s="144"/>
      <c r="O119" s="72"/>
      <c r="P119" s="199"/>
      <c r="Q119" s="71"/>
      <c r="R119" s="200"/>
      <c r="S119" s="72"/>
      <c r="T119" s="201"/>
      <c r="U119" s="72"/>
      <c r="V119" s="202"/>
      <c r="W119" s="71"/>
      <c r="X119" s="72"/>
      <c r="Y119" s="202"/>
      <c r="Z119" s="72"/>
      <c r="AA119" s="178"/>
      <c r="AB119" s="228"/>
      <c r="AC119" s="72"/>
      <c r="AD119" s="229"/>
      <c r="AE119" s="72"/>
      <c r="AF119" s="229"/>
      <c r="AG119" s="71"/>
      <c r="AH119" s="72"/>
      <c r="AI119" s="229"/>
      <c r="AJ119" s="71"/>
      <c r="AK119" s="72"/>
      <c r="AL119" s="229"/>
      <c r="AM119" s="72"/>
      <c r="AN119" s="201"/>
      <c r="AO119" s="72"/>
      <c r="AP119" s="145"/>
      <c r="AQ119" s="72"/>
      <c r="AR119" s="145"/>
      <c r="AS119" s="72"/>
      <c r="AT119" s="146"/>
      <c r="AU119" s="72"/>
      <c r="AV119" s="145"/>
      <c r="AW119" s="71"/>
      <c r="AX119" s="72"/>
      <c r="AY119" s="201"/>
      <c r="AZ119" s="71"/>
      <c r="BA119" s="72"/>
      <c r="BB119" s="178"/>
    </row>
    <row r="120" ht="16.5" customHeight="1" outlineLevel="1">
      <c r="A120" s="178"/>
      <c r="B120" s="141"/>
      <c r="C120" s="142"/>
      <c r="D120" s="72"/>
      <c r="E120" s="143"/>
      <c r="F120" s="71"/>
      <c r="G120" s="143"/>
      <c r="H120" s="71"/>
      <c r="I120" s="143"/>
      <c r="J120" s="71"/>
      <c r="K120" s="71"/>
      <c r="L120" s="71"/>
      <c r="M120" s="72"/>
      <c r="N120" s="144"/>
      <c r="O120" s="72"/>
      <c r="P120" s="199"/>
      <c r="Q120" s="71"/>
      <c r="R120" s="200"/>
      <c r="S120" s="72"/>
      <c r="T120" s="201"/>
      <c r="U120" s="72"/>
      <c r="V120" s="202"/>
      <c r="W120" s="71"/>
      <c r="X120" s="72"/>
      <c r="Y120" s="202"/>
      <c r="Z120" s="72"/>
      <c r="AA120" s="178"/>
      <c r="AB120" s="228"/>
      <c r="AC120" s="72"/>
      <c r="AD120" s="229"/>
      <c r="AE120" s="72"/>
      <c r="AF120" s="229"/>
      <c r="AG120" s="71"/>
      <c r="AH120" s="72"/>
      <c r="AI120" s="229"/>
      <c r="AJ120" s="71"/>
      <c r="AK120" s="72"/>
      <c r="AL120" s="229"/>
      <c r="AM120" s="72"/>
      <c r="AN120" s="201"/>
      <c r="AO120" s="72"/>
      <c r="AP120" s="145"/>
      <c r="AQ120" s="72"/>
      <c r="AR120" s="145"/>
      <c r="AS120" s="72"/>
      <c r="AT120" s="146"/>
      <c r="AU120" s="72"/>
      <c r="AV120" s="145"/>
      <c r="AW120" s="71"/>
      <c r="AX120" s="72"/>
      <c r="AY120" s="201"/>
      <c r="AZ120" s="71"/>
      <c r="BA120" s="72"/>
      <c r="BB120" s="178"/>
    </row>
    <row r="121" ht="16.5" customHeight="1" outlineLevel="1">
      <c r="A121" s="178"/>
      <c r="B121" s="141"/>
      <c r="C121" s="142"/>
      <c r="D121" s="72"/>
      <c r="E121" s="143"/>
      <c r="F121" s="71"/>
      <c r="G121" s="143"/>
      <c r="H121" s="71"/>
      <c r="I121" s="143"/>
      <c r="J121" s="71"/>
      <c r="K121" s="71"/>
      <c r="L121" s="71"/>
      <c r="M121" s="72"/>
      <c r="N121" s="144"/>
      <c r="O121" s="72"/>
      <c r="P121" s="199"/>
      <c r="Q121" s="71"/>
      <c r="R121" s="200"/>
      <c r="S121" s="72"/>
      <c r="T121" s="201"/>
      <c r="U121" s="72"/>
      <c r="V121" s="202"/>
      <c r="W121" s="71"/>
      <c r="X121" s="72"/>
      <c r="Y121" s="202"/>
      <c r="Z121" s="72"/>
      <c r="AA121" s="178"/>
      <c r="AB121" s="228"/>
      <c r="AC121" s="72"/>
      <c r="AD121" s="229"/>
      <c r="AE121" s="72"/>
      <c r="AF121" s="229"/>
      <c r="AG121" s="71"/>
      <c r="AH121" s="72"/>
      <c r="AI121" s="229"/>
      <c r="AJ121" s="71"/>
      <c r="AK121" s="72"/>
      <c r="AL121" s="229"/>
      <c r="AM121" s="72"/>
      <c r="AN121" s="201"/>
      <c r="AO121" s="72"/>
      <c r="AP121" s="145"/>
      <c r="AQ121" s="72"/>
      <c r="AR121" s="145"/>
      <c r="AS121" s="72"/>
      <c r="AT121" s="146"/>
      <c r="AU121" s="72"/>
      <c r="AV121" s="145"/>
      <c r="AW121" s="71"/>
      <c r="AX121" s="72"/>
      <c r="AY121" s="201"/>
      <c r="AZ121" s="71"/>
      <c r="BA121" s="72"/>
      <c r="BB121" s="178"/>
    </row>
    <row r="122" ht="16.5" customHeight="1" outlineLevel="1">
      <c r="A122" s="178"/>
      <c r="B122" s="141"/>
      <c r="C122" s="142"/>
      <c r="D122" s="72"/>
      <c r="E122" s="143"/>
      <c r="F122" s="71"/>
      <c r="G122" s="143"/>
      <c r="H122" s="71"/>
      <c r="I122" s="143"/>
      <c r="J122" s="71"/>
      <c r="K122" s="71"/>
      <c r="L122" s="71"/>
      <c r="M122" s="72"/>
      <c r="N122" s="144"/>
      <c r="O122" s="72"/>
      <c r="P122" s="199"/>
      <c r="Q122" s="71"/>
      <c r="R122" s="200"/>
      <c r="S122" s="72"/>
      <c r="T122" s="201"/>
      <c r="U122" s="72"/>
      <c r="V122" s="202"/>
      <c r="W122" s="71"/>
      <c r="X122" s="72"/>
      <c r="Y122" s="202"/>
      <c r="Z122" s="72"/>
      <c r="AA122" s="178"/>
      <c r="AB122" s="228"/>
      <c r="AC122" s="72"/>
      <c r="AD122" s="229"/>
      <c r="AE122" s="72"/>
      <c r="AF122" s="229"/>
      <c r="AG122" s="71"/>
      <c r="AH122" s="72"/>
      <c r="AI122" s="229"/>
      <c r="AJ122" s="71"/>
      <c r="AK122" s="72"/>
      <c r="AL122" s="229"/>
      <c r="AM122" s="72"/>
      <c r="AN122" s="201"/>
      <c r="AO122" s="72"/>
      <c r="AP122" s="145"/>
      <c r="AQ122" s="72"/>
      <c r="AR122" s="145"/>
      <c r="AS122" s="72"/>
      <c r="AT122" s="146"/>
      <c r="AU122" s="72"/>
      <c r="AV122" s="145"/>
      <c r="AW122" s="71"/>
      <c r="AX122" s="72"/>
      <c r="AY122" s="201"/>
      <c r="AZ122" s="71"/>
      <c r="BA122" s="72"/>
      <c r="BB122" s="178"/>
    </row>
    <row r="123" ht="16.5" customHeight="1" outlineLevel="1">
      <c r="A123" s="178"/>
      <c r="B123" s="141"/>
      <c r="C123" s="142"/>
      <c r="D123" s="72"/>
      <c r="E123" s="143"/>
      <c r="F123" s="71"/>
      <c r="G123" s="143"/>
      <c r="H123" s="71"/>
      <c r="I123" s="143"/>
      <c r="J123" s="71"/>
      <c r="K123" s="71"/>
      <c r="L123" s="71"/>
      <c r="M123" s="72"/>
      <c r="N123" s="144"/>
      <c r="O123" s="72"/>
      <c r="P123" s="199"/>
      <c r="Q123" s="71"/>
      <c r="R123" s="200"/>
      <c r="S123" s="72"/>
      <c r="T123" s="201"/>
      <c r="U123" s="72"/>
      <c r="V123" s="202"/>
      <c r="W123" s="71"/>
      <c r="X123" s="72"/>
      <c r="Y123" s="202"/>
      <c r="Z123" s="72"/>
      <c r="AA123" s="178"/>
      <c r="AB123" s="228"/>
      <c r="AC123" s="72"/>
      <c r="AD123" s="229"/>
      <c r="AE123" s="72"/>
      <c r="AF123" s="229"/>
      <c r="AG123" s="71"/>
      <c r="AH123" s="72"/>
      <c r="AI123" s="229"/>
      <c r="AJ123" s="71"/>
      <c r="AK123" s="72"/>
      <c r="AL123" s="229"/>
      <c r="AM123" s="72"/>
      <c r="AN123" s="201"/>
      <c r="AO123" s="72"/>
      <c r="AP123" s="145"/>
      <c r="AQ123" s="72"/>
      <c r="AR123" s="145"/>
      <c r="AS123" s="72"/>
      <c r="AT123" s="146"/>
      <c r="AU123" s="72"/>
      <c r="AV123" s="145"/>
      <c r="AW123" s="71"/>
      <c r="AX123" s="72"/>
      <c r="AY123" s="201"/>
      <c r="AZ123" s="71"/>
      <c r="BA123" s="72"/>
      <c r="BB123" s="178"/>
    </row>
    <row r="124" ht="16.5" customHeight="1" outlineLevel="1">
      <c r="A124" s="178"/>
      <c r="B124" s="141"/>
      <c r="C124" s="142"/>
      <c r="D124" s="72"/>
      <c r="E124" s="143"/>
      <c r="F124" s="71"/>
      <c r="G124" s="143"/>
      <c r="H124" s="71"/>
      <c r="I124" s="143"/>
      <c r="J124" s="71"/>
      <c r="K124" s="71"/>
      <c r="L124" s="71"/>
      <c r="M124" s="72"/>
      <c r="N124" s="144"/>
      <c r="O124" s="72"/>
      <c r="P124" s="199"/>
      <c r="Q124" s="71"/>
      <c r="R124" s="200"/>
      <c r="S124" s="72"/>
      <c r="T124" s="201"/>
      <c r="U124" s="72"/>
      <c r="V124" s="202"/>
      <c r="W124" s="71"/>
      <c r="X124" s="72"/>
      <c r="Y124" s="202"/>
      <c r="Z124" s="72"/>
      <c r="AA124" s="178"/>
      <c r="AB124" s="228"/>
      <c r="AC124" s="72"/>
      <c r="AD124" s="229"/>
      <c r="AE124" s="72"/>
      <c r="AF124" s="229"/>
      <c r="AG124" s="71"/>
      <c r="AH124" s="72"/>
      <c r="AI124" s="229"/>
      <c r="AJ124" s="71"/>
      <c r="AK124" s="72"/>
      <c r="AL124" s="229"/>
      <c r="AM124" s="72"/>
      <c r="AN124" s="201"/>
      <c r="AO124" s="72"/>
      <c r="AP124" s="145"/>
      <c r="AQ124" s="72"/>
      <c r="AR124" s="145"/>
      <c r="AS124" s="72"/>
      <c r="AT124" s="146"/>
      <c r="AU124" s="72"/>
      <c r="AV124" s="145"/>
      <c r="AW124" s="71"/>
      <c r="AX124" s="72"/>
      <c r="AY124" s="201"/>
      <c r="AZ124" s="71"/>
      <c r="BA124" s="72"/>
      <c r="BB124" s="178"/>
    </row>
    <row r="125" ht="16.5" customHeight="1" outlineLevel="1">
      <c r="A125" s="178"/>
      <c r="B125" s="141"/>
      <c r="C125" s="142"/>
      <c r="D125" s="72"/>
      <c r="E125" s="143"/>
      <c r="F125" s="71"/>
      <c r="G125" s="143"/>
      <c r="H125" s="71"/>
      <c r="I125" s="143"/>
      <c r="J125" s="71"/>
      <c r="K125" s="71"/>
      <c r="L125" s="71"/>
      <c r="M125" s="72"/>
      <c r="N125" s="144"/>
      <c r="O125" s="72"/>
      <c r="P125" s="199"/>
      <c r="Q125" s="71"/>
      <c r="R125" s="200"/>
      <c r="S125" s="72"/>
      <c r="T125" s="201"/>
      <c r="U125" s="72"/>
      <c r="V125" s="202"/>
      <c r="W125" s="71"/>
      <c r="X125" s="72"/>
      <c r="Y125" s="202"/>
      <c r="Z125" s="72"/>
      <c r="AA125" s="178"/>
      <c r="AB125" s="228"/>
      <c r="AC125" s="72"/>
      <c r="AD125" s="229"/>
      <c r="AE125" s="72"/>
      <c r="AF125" s="229"/>
      <c r="AG125" s="71"/>
      <c r="AH125" s="72"/>
      <c r="AI125" s="229"/>
      <c r="AJ125" s="71"/>
      <c r="AK125" s="72"/>
      <c r="AL125" s="229"/>
      <c r="AM125" s="72"/>
      <c r="AN125" s="201"/>
      <c r="AO125" s="72"/>
      <c r="AP125" s="145"/>
      <c r="AQ125" s="72"/>
      <c r="AR125" s="145"/>
      <c r="AS125" s="72"/>
      <c r="AT125" s="146"/>
      <c r="AU125" s="72"/>
      <c r="AV125" s="145"/>
      <c r="AW125" s="71"/>
      <c r="AX125" s="72"/>
      <c r="AY125" s="201"/>
      <c r="AZ125" s="71"/>
      <c r="BA125" s="72"/>
      <c r="BB125" s="178"/>
    </row>
    <row r="126" ht="16.5" customHeight="1" outlineLevel="1">
      <c r="A126" s="178"/>
      <c r="B126" s="141"/>
      <c r="C126" s="142"/>
      <c r="D126" s="72"/>
      <c r="E126" s="143"/>
      <c r="F126" s="71"/>
      <c r="G126" s="143"/>
      <c r="H126" s="71"/>
      <c r="I126" s="143"/>
      <c r="J126" s="71"/>
      <c r="K126" s="71"/>
      <c r="L126" s="71"/>
      <c r="M126" s="72"/>
      <c r="N126" s="144"/>
      <c r="O126" s="72"/>
      <c r="P126" s="199"/>
      <c r="Q126" s="71"/>
      <c r="R126" s="200"/>
      <c r="S126" s="72"/>
      <c r="T126" s="201"/>
      <c r="U126" s="72"/>
      <c r="V126" s="202"/>
      <c r="W126" s="71"/>
      <c r="X126" s="72"/>
      <c r="Y126" s="202"/>
      <c r="Z126" s="72"/>
      <c r="AA126" s="178"/>
      <c r="AB126" s="228"/>
      <c r="AC126" s="72"/>
      <c r="AD126" s="229"/>
      <c r="AE126" s="72"/>
      <c r="AF126" s="229"/>
      <c r="AG126" s="71"/>
      <c r="AH126" s="72"/>
      <c r="AI126" s="229"/>
      <c r="AJ126" s="71"/>
      <c r="AK126" s="72"/>
      <c r="AL126" s="229"/>
      <c r="AM126" s="72"/>
      <c r="AN126" s="201"/>
      <c r="AO126" s="72"/>
      <c r="AP126" s="145"/>
      <c r="AQ126" s="72"/>
      <c r="AR126" s="145"/>
      <c r="AS126" s="72"/>
      <c r="AT126" s="146"/>
      <c r="AU126" s="72"/>
      <c r="AV126" s="145"/>
      <c r="AW126" s="71"/>
      <c r="AX126" s="72"/>
      <c r="AY126" s="201"/>
      <c r="AZ126" s="71"/>
      <c r="BA126" s="72"/>
      <c r="BB126" s="178"/>
    </row>
    <row r="127" ht="16.5" customHeight="1" outlineLevel="1">
      <c r="A127" s="178"/>
      <c r="B127" s="141"/>
      <c r="C127" s="142"/>
      <c r="D127" s="72"/>
      <c r="E127" s="143"/>
      <c r="F127" s="71"/>
      <c r="G127" s="143"/>
      <c r="H127" s="71"/>
      <c r="I127" s="143"/>
      <c r="J127" s="71"/>
      <c r="K127" s="71"/>
      <c r="L127" s="71"/>
      <c r="M127" s="72"/>
      <c r="N127" s="144"/>
      <c r="O127" s="72"/>
      <c r="P127" s="199"/>
      <c r="Q127" s="71"/>
      <c r="R127" s="200"/>
      <c r="S127" s="72"/>
      <c r="T127" s="201"/>
      <c r="U127" s="72"/>
      <c r="V127" s="202"/>
      <c r="W127" s="71"/>
      <c r="X127" s="72"/>
      <c r="Y127" s="202"/>
      <c r="Z127" s="72"/>
      <c r="AA127" s="178"/>
      <c r="AB127" s="228"/>
      <c r="AC127" s="72"/>
      <c r="AD127" s="229"/>
      <c r="AE127" s="72"/>
      <c r="AF127" s="229"/>
      <c r="AG127" s="71"/>
      <c r="AH127" s="72"/>
      <c r="AI127" s="229"/>
      <c r="AJ127" s="71"/>
      <c r="AK127" s="72"/>
      <c r="AL127" s="229"/>
      <c r="AM127" s="72"/>
      <c r="AN127" s="201"/>
      <c r="AO127" s="72"/>
      <c r="AP127" s="145"/>
      <c r="AQ127" s="72"/>
      <c r="AR127" s="145"/>
      <c r="AS127" s="72"/>
      <c r="AT127" s="146"/>
      <c r="AU127" s="72"/>
      <c r="AV127" s="145"/>
      <c r="AW127" s="71"/>
      <c r="AX127" s="72"/>
      <c r="AY127" s="201"/>
      <c r="AZ127" s="71"/>
      <c r="BA127" s="72"/>
      <c r="BB127" s="178"/>
    </row>
    <row r="128" ht="16.5" customHeight="1" outlineLevel="1">
      <c r="A128" s="178"/>
      <c r="B128" s="141"/>
      <c r="C128" s="142"/>
      <c r="D128" s="72"/>
      <c r="E128" s="143"/>
      <c r="F128" s="71"/>
      <c r="G128" s="143"/>
      <c r="H128" s="71"/>
      <c r="I128" s="143"/>
      <c r="J128" s="71"/>
      <c r="K128" s="71"/>
      <c r="L128" s="71"/>
      <c r="M128" s="72"/>
      <c r="N128" s="144"/>
      <c r="O128" s="72"/>
      <c r="P128" s="199"/>
      <c r="Q128" s="71"/>
      <c r="R128" s="200"/>
      <c r="S128" s="72"/>
      <c r="T128" s="201"/>
      <c r="U128" s="72"/>
      <c r="V128" s="202"/>
      <c r="W128" s="71"/>
      <c r="X128" s="72"/>
      <c r="Y128" s="202"/>
      <c r="Z128" s="72"/>
      <c r="AA128" s="178"/>
      <c r="AB128" s="228"/>
      <c r="AC128" s="72"/>
      <c r="AD128" s="229"/>
      <c r="AE128" s="72"/>
      <c r="AF128" s="229"/>
      <c r="AG128" s="71"/>
      <c r="AH128" s="72"/>
      <c r="AI128" s="229"/>
      <c r="AJ128" s="71"/>
      <c r="AK128" s="72"/>
      <c r="AL128" s="229"/>
      <c r="AM128" s="72"/>
      <c r="AN128" s="201"/>
      <c r="AO128" s="72"/>
      <c r="AP128" s="145"/>
      <c r="AQ128" s="72"/>
      <c r="AR128" s="145"/>
      <c r="AS128" s="72"/>
      <c r="AT128" s="146"/>
      <c r="AU128" s="72"/>
      <c r="AV128" s="145"/>
      <c r="AW128" s="71"/>
      <c r="AX128" s="72"/>
      <c r="AY128" s="201"/>
      <c r="AZ128" s="71"/>
      <c r="BA128" s="72"/>
      <c r="BB128" s="178"/>
    </row>
    <row r="129" ht="16.5" customHeight="1" outlineLevel="1">
      <c r="A129" s="178"/>
      <c r="B129" s="141"/>
      <c r="C129" s="142"/>
      <c r="D129" s="72"/>
      <c r="E129" s="143"/>
      <c r="F129" s="71"/>
      <c r="G129" s="143"/>
      <c r="H129" s="71"/>
      <c r="I129" s="143"/>
      <c r="J129" s="71"/>
      <c r="K129" s="71"/>
      <c r="L129" s="71"/>
      <c r="M129" s="72"/>
      <c r="N129" s="144"/>
      <c r="O129" s="72"/>
      <c r="P129" s="199"/>
      <c r="Q129" s="71"/>
      <c r="R129" s="200"/>
      <c r="S129" s="72"/>
      <c r="T129" s="201"/>
      <c r="U129" s="72"/>
      <c r="V129" s="202"/>
      <c r="W129" s="71"/>
      <c r="X129" s="72"/>
      <c r="Y129" s="202"/>
      <c r="Z129" s="72"/>
      <c r="AA129" s="178"/>
      <c r="AB129" s="228"/>
      <c r="AC129" s="72"/>
      <c r="AD129" s="229"/>
      <c r="AE129" s="72"/>
      <c r="AF129" s="229"/>
      <c r="AG129" s="71"/>
      <c r="AH129" s="72"/>
      <c r="AI129" s="229"/>
      <c r="AJ129" s="71"/>
      <c r="AK129" s="72"/>
      <c r="AL129" s="229"/>
      <c r="AM129" s="72"/>
      <c r="AN129" s="201"/>
      <c r="AO129" s="72"/>
      <c r="AP129" s="145"/>
      <c r="AQ129" s="72"/>
      <c r="AR129" s="145"/>
      <c r="AS129" s="72"/>
      <c r="AT129" s="146"/>
      <c r="AU129" s="72"/>
      <c r="AV129" s="145"/>
      <c r="AW129" s="71"/>
      <c r="AX129" s="72"/>
      <c r="AY129" s="201"/>
      <c r="AZ129" s="71"/>
      <c r="BA129" s="72"/>
      <c r="BB129" s="178"/>
    </row>
    <row r="130" ht="16.5" customHeight="1" outlineLevel="1">
      <c r="A130" s="178"/>
      <c r="B130" s="141"/>
      <c r="C130" s="142"/>
      <c r="D130" s="72"/>
      <c r="E130" s="143"/>
      <c r="F130" s="71"/>
      <c r="G130" s="143"/>
      <c r="H130" s="71"/>
      <c r="I130" s="143"/>
      <c r="J130" s="71"/>
      <c r="K130" s="71"/>
      <c r="L130" s="71"/>
      <c r="M130" s="72"/>
      <c r="N130" s="144"/>
      <c r="O130" s="72"/>
      <c r="P130" s="199"/>
      <c r="Q130" s="71"/>
      <c r="R130" s="200"/>
      <c r="S130" s="72"/>
      <c r="T130" s="201"/>
      <c r="U130" s="72"/>
      <c r="V130" s="202"/>
      <c r="W130" s="71"/>
      <c r="X130" s="72"/>
      <c r="Y130" s="202"/>
      <c r="Z130" s="72"/>
      <c r="AA130" s="178"/>
      <c r="AB130" s="228"/>
      <c r="AC130" s="72"/>
      <c r="AD130" s="229"/>
      <c r="AE130" s="72"/>
      <c r="AF130" s="229"/>
      <c r="AG130" s="71"/>
      <c r="AH130" s="72"/>
      <c r="AI130" s="229"/>
      <c r="AJ130" s="71"/>
      <c r="AK130" s="72"/>
      <c r="AL130" s="229"/>
      <c r="AM130" s="72"/>
      <c r="AN130" s="201"/>
      <c r="AO130" s="72"/>
      <c r="AP130" s="145"/>
      <c r="AQ130" s="72"/>
      <c r="AR130" s="145"/>
      <c r="AS130" s="72"/>
      <c r="AT130" s="146"/>
      <c r="AU130" s="72"/>
      <c r="AV130" s="145"/>
      <c r="AW130" s="71"/>
      <c r="AX130" s="72"/>
      <c r="AY130" s="201"/>
      <c r="AZ130" s="71"/>
      <c r="BA130" s="72"/>
      <c r="BB130" s="178"/>
    </row>
    <row r="131" ht="16.5" customHeight="1" outlineLevel="1">
      <c r="A131" s="178"/>
      <c r="B131" s="141"/>
      <c r="C131" s="142"/>
      <c r="D131" s="72"/>
      <c r="E131" s="143"/>
      <c r="F131" s="71"/>
      <c r="G131" s="143"/>
      <c r="H131" s="71"/>
      <c r="I131" s="143"/>
      <c r="J131" s="71"/>
      <c r="K131" s="71"/>
      <c r="L131" s="71"/>
      <c r="M131" s="72"/>
      <c r="N131" s="144"/>
      <c r="O131" s="72"/>
      <c r="P131" s="199"/>
      <c r="Q131" s="71"/>
      <c r="R131" s="200"/>
      <c r="S131" s="72"/>
      <c r="T131" s="201"/>
      <c r="U131" s="72"/>
      <c r="V131" s="202"/>
      <c r="W131" s="71"/>
      <c r="X131" s="72"/>
      <c r="Y131" s="202"/>
      <c r="Z131" s="72"/>
      <c r="AA131" s="178"/>
      <c r="AB131" s="228"/>
      <c r="AC131" s="72"/>
      <c r="AD131" s="229"/>
      <c r="AE131" s="72"/>
      <c r="AF131" s="229"/>
      <c r="AG131" s="71"/>
      <c r="AH131" s="72"/>
      <c r="AI131" s="229"/>
      <c r="AJ131" s="71"/>
      <c r="AK131" s="72"/>
      <c r="AL131" s="229"/>
      <c r="AM131" s="72"/>
      <c r="AN131" s="201"/>
      <c r="AO131" s="72"/>
      <c r="AP131" s="145"/>
      <c r="AQ131" s="72"/>
      <c r="AR131" s="145"/>
      <c r="AS131" s="72"/>
      <c r="AT131" s="146"/>
      <c r="AU131" s="72"/>
      <c r="AV131" s="145"/>
      <c r="AW131" s="71"/>
      <c r="AX131" s="72"/>
      <c r="AY131" s="201"/>
      <c r="AZ131" s="71"/>
      <c r="BA131" s="72"/>
      <c r="BB131" s="178"/>
    </row>
    <row r="132" ht="16.5" customHeight="1" outlineLevel="1">
      <c r="A132" s="178"/>
      <c r="B132" s="141"/>
      <c r="C132" s="142"/>
      <c r="D132" s="72"/>
      <c r="E132" s="143"/>
      <c r="F132" s="71"/>
      <c r="G132" s="143"/>
      <c r="H132" s="71"/>
      <c r="I132" s="143"/>
      <c r="J132" s="71"/>
      <c r="K132" s="71"/>
      <c r="L132" s="71"/>
      <c r="M132" s="72"/>
      <c r="N132" s="144"/>
      <c r="O132" s="72"/>
      <c r="P132" s="199"/>
      <c r="Q132" s="71"/>
      <c r="R132" s="200"/>
      <c r="S132" s="72"/>
      <c r="T132" s="201"/>
      <c r="U132" s="72"/>
      <c r="V132" s="202"/>
      <c r="W132" s="71"/>
      <c r="X132" s="72"/>
      <c r="Y132" s="202"/>
      <c r="Z132" s="72"/>
      <c r="AA132" s="178"/>
      <c r="AB132" s="228"/>
      <c r="AC132" s="72"/>
      <c r="AD132" s="229"/>
      <c r="AE132" s="72"/>
      <c r="AF132" s="229"/>
      <c r="AG132" s="71"/>
      <c r="AH132" s="72"/>
      <c r="AI132" s="229"/>
      <c r="AJ132" s="71"/>
      <c r="AK132" s="72"/>
      <c r="AL132" s="229"/>
      <c r="AM132" s="72"/>
      <c r="AN132" s="201"/>
      <c r="AO132" s="72"/>
      <c r="AP132" s="145"/>
      <c r="AQ132" s="72"/>
      <c r="AR132" s="145"/>
      <c r="AS132" s="72"/>
      <c r="AT132" s="146"/>
      <c r="AU132" s="72"/>
      <c r="AV132" s="145"/>
      <c r="AW132" s="71"/>
      <c r="AX132" s="72"/>
      <c r="AY132" s="201"/>
      <c r="AZ132" s="71"/>
      <c r="BA132" s="72"/>
      <c r="BB132" s="178"/>
    </row>
    <row r="133" ht="16.5" customHeight="1" outlineLevel="1">
      <c r="A133" s="178"/>
      <c r="B133" s="141"/>
      <c r="C133" s="142"/>
      <c r="D133" s="72"/>
      <c r="E133" s="143"/>
      <c r="F133" s="71"/>
      <c r="G133" s="143"/>
      <c r="H133" s="71"/>
      <c r="I133" s="143"/>
      <c r="J133" s="71"/>
      <c r="K133" s="71"/>
      <c r="L133" s="71"/>
      <c r="M133" s="72"/>
      <c r="N133" s="144"/>
      <c r="O133" s="72"/>
      <c r="P133" s="199"/>
      <c r="Q133" s="71"/>
      <c r="R133" s="200"/>
      <c r="S133" s="72"/>
      <c r="T133" s="201"/>
      <c r="U133" s="72"/>
      <c r="V133" s="202"/>
      <c r="W133" s="71"/>
      <c r="X133" s="72"/>
      <c r="Y133" s="202"/>
      <c r="Z133" s="72"/>
      <c r="AA133" s="178"/>
      <c r="AB133" s="228"/>
      <c r="AC133" s="72"/>
      <c r="AD133" s="229"/>
      <c r="AE133" s="72"/>
      <c r="AF133" s="229"/>
      <c r="AG133" s="71"/>
      <c r="AH133" s="72"/>
      <c r="AI133" s="229"/>
      <c r="AJ133" s="71"/>
      <c r="AK133" s="72"/>
      <c r="AL133" s="229"/>
      <c r="AM133" s="72"/>
      <c r="AN133" s="201"/>
      <c r="AO133" s="72"/>
      <c r="AP133" s="145"/>
      <c r="AQ133" s="72"/>
      <c r="AR133" s="145"/>
      <c r="AS133" s="72"/>
      <c r="AT133" s="146"/>
      <c r="AU133" s="72"/>
      <c r="AV133" s="145"/>
      <c r="AW133" s="71"/>
      <c r="AX133" s="72"/>
      <c r="AY133" s="201"/>
      <c r="AZ133" s="71"/>
      <c r="BA133" s="72"/>
      <c r="BB133" s="178"/>
    </row>
    <row r="134" ht="16.5" customHeight="1" outlineLevel="1">
      <c r="A134" s="178"/>
      <c r="B134" s="141"/>
      <c r="C134" s="142"/>
      <c r="D134" s="72"/>
      <c r="E134" s="143"/>
      <c r="F134" s="71"/>
      <c r="G134" s="143"/>
      <c r="H134" s="71"/>
      <c r="I134" s="143"/>
      <c r="J134" s="71"/>
      <c r="K134" s="71"/>
      <c r="L134" s="71"/>
      <c r="M134" s="72"/>
      <c r="N134" s="144"/>
      <c r="O134" s="72"/>
      <c r="P134" s="199"/>
      <c r="Q134" s="71"/>
      <c r="R134" s="200"/>
      <c r="S134" s="72"/>
      <c r="T134" s="201"/>
      <c r="U134" s="72"/>
      <c r="V134" s="202"/>
      <c r="W134" s="71"/>
      <c r="X134" s="72"/>
      <c r="Y134" s="202"/>
      <c r="Z134" s="72"/>
      <c r="AA134" s="178"/>
      <c r="AB134" s="228"/>
      <c r="AC134" s="72"/>
      <c r="AD134" s="229"/>
      <c r="AE134" s="72"/>
      <c r="AF134" s="229"/>
      <c r="AG134" s="71"/>
      <c r="AH134" s="72"/>
      <c r="AI134" s="229"/>
      <c r="AJ134" s="71"/>
      <c r="AK134" s="72"/>
      <c r="AL134" s="229"/>
      <c r="AM134" s="72"/>
      <c r="AN134" s="201"/>
      <c r="AO134" s="72"/>
      <c r="AP134" s="145"/>
      <c r="AQ134" s="72"/>
      <c r="AR134" s="145"/>
      <c r="AS134" s="72"/>
      <c r="AT134" s="146"/>
      <c r="AU134" s="72"/>
      <c r="AV134" s="145"/>
      <c r="AW134" s="71"/>
      <c r="AX134" s="72"/>
      <c r="AY134" s="201"/>
      <c r="AZ134" s="71"/>
      <c r="BA134" s="72"/>
      <c r="BB134" s="178"/>
    </row>
    <row r="135" ht="16.5" customHeight="1" outlineLevel="1">
      <c r="A135" s="178"/>
      <c r="B135" s="141"/>
      <c r="C135" s="142"/>
      <c r="D135" s="72"/>
      <c r="E135" s="143"/>
      <c r="F135" s="71"/>
      <c r="G135" s="143"/>
      <c r="H135" s="71"/>
      <c r="I135" s="143"/>
      <c r="J135" s="71"/>
      <c r="K135" s="71"/>
      <c r="L135" s="71"/>
      <c r="M135" s="72"/>
      <c r="N135" s="144"/>
      <c r="O135" s="72"/>
      <c r="P135" s="199"/>
      <c r="Q135" s="71"/>
      <c r="R135" s="200"/>
      <c r="S135" s="72"/>
      <c r="T135" s="201"/>
      <c r="U135" s="72"/>
      <c r="V135" s="202"/>
      <c r="W135" s="71"/>
      <c r="X135" s="72"/>
      <c r="Y135" s="202"/>
      <c r="Z135" s="72"/>
      <c r="AA135" s="178"/>
      <c r="AB135" s="228"/>
      <c r="AC135" s="72"/>
      <c r="AD135" s="229"/>
      <c r="AE135" s="72"/>
      <c r="AF135" s="229"/>
      <c r="AG135" s="71"/>
      <c r="AH135" s="72"/>
      <c r="AI135" s="229"/>
      <c r="AJ135" s="71"/>
      <c r="AK135" s="72"/>
      <c r="AL135" s="229"/>
      <c r="AM135" s="72"/>
      <c r="AN135" s="201"/>
      <c r="AO135" s="72"/>
      <c r="AP135" s="145"/>
      <c r="AQ135" s="72"/>
      <c r="AR135" s="145"/>
      <c r="AS135" s="72"/>
      <c r="AT135" s="146"/>
      <c r="AU135" s="72"/>
      <c r="AV135" s="145"/>
      <c r="AW135" s="71"/>
      <c r="AX135" s="72"/>
      <c r="AY135" s="201"/>
      <c r="AZ135" s="71"/>
      <c r="BA135" s="72"/>
      <c r="BB135" s="178"/>
    </row>
    <row r="136" ht="16.5" customHeight="1" outlineLevel="1">
      <c r="A136" s="178"/>
      <c r="B136" s="141"/>
      <c r="C136" s="142"/>
      <c r="D136" s="72"/>
      <c r="E136" s="143"/>
      <c r="F136" s="71"/>
      <c r="G136" s="143"/>
      <c r="H136" s="71"/>
      <c r="I136" s="143"/>
      <c r="J136" s="71"/>
      <c r="K136" s="71"/>
      <c r="L136" s="71"/>
      <c r="M136" s="72"/>
      <c r="N136" s="144"/>
      <c r="O136" s="72"/>
      <c r="P136" s="199"/>
      <c r="Q136" s="71"/>
      <c r="R136" s="200"/>
      <c r="S136" s="72"/>
      <c r="T136" s="201"/>
      <c r="U136" s="72"/>
      <c r="V136" s="202"/>
      <c r="W136" s="71"/>
      <c r="X136" s="72"/>
      <c r="Y136" s="202"/>
      <c r="Z136" s="72"/>
      <c r="AA136" s="178"/>
      <c r="AB136" s="228"/>
      <c r="AC136" s="72"/>
      <c r="AD136" s="229"/>
      <c r="AE136" s="72"/>
      <c r="AF136" s="229"/>
      <c r="AG136" s="71"/>
      <c r="AH136" s="72"/>
      <c r="AI136" s="229"/>
      <c r="AJ136" s="71"/>
      <c r="AK136" s="72"/>
      <c r="AL136" s="229"/>
      <c r="AM136" s="72"/>
      <c r="AN136" s="201"/>
      <c r="AO136" s="72"/>
      <c r="AP136" s="145"/>
      <c r="AQ136" s="72"/>
      <c r="AR136" s="145"/>
      <c r="AS136" s="72"/>
      <c r="AT136" s="146"/>
      <c r="AU136" s="72"/>
      <c r="AV136" s="145"/>
      <c r="AW136" s="71"/>
      <c r="AX136" s="72"/>
      <c r="AY136" s="201"/>
      <c r="AZ136" s="71"/>
      <c r="BA136" s="72"/>
      <c r="BB136" s="178"/>
    </row>
    <row r="137" ht="16.5" customHeight="1" outlineLevel="1">
      <c r="A137" s="178"/>
      <c r="B137" s="141"/>
      <c r="C137" s="142"/>
      <c r="D137" s="72"/>
      <c r="E137" s="143"/>
      <c r="F137" s="71"/>
      <c r="G137" s="143"/>
      <c r="H137" s="71"/>
      <c r="I137" s="143"/>
      <c r="J137" s="71"/>
      <c r="K137" s="71"/>
      <c r="L137" s="71"/>
      <c r="M137" s="72"/>
      <c r="N137" s="144"/>
      <c r="O137" s="72"/>
      <c r="P137" s="199"/>
      <c r="Q137" s="71"/>
      <c r="R137" s="200"/>
      <c r="S137" s="72"/>
      <c r="T137" s="201"/>
      <c r="U137" s="72"/>
      <c r="V137" s="202"/>
      <c r="W137" s="71"/>
      <c r="X137" s="72"/>
      <c r="Y137" s="202"/>
      <c r="Z137" s="72"/>
      <c r="AA137" s="178"/>
      <c r="AB137" s="228"/>
      <c r="AC137" s="72"/>
      <c r="AD137" s="229"/>
      <c r="AE137" s="72"/>
      <c r="AF137" s="229"/>
      <c r="AG137" s="71"/>
      <c r="AH137" s="72"/>
      <c r="AI137" s="229"/>
      <c r="AJ137" s="71"/>
      <c r="AK137" s="72"/>
      <c r="AL137" s="229"/>
      <c r="AM137" s="72"/>
      <c r="AN137" s="201"/>
      <c r="AO137" s="72"/>
      <c r="AP137" s="145"/>
      <c r="AQ137" s="72"/>
      <c r="AR137" s="145"/>
      <c r="AS137" s="72"/>
      <c r="AT137" s="146"/>
      <c r="AU137" s="72"/>
      <c r="AV137" s="145"/>
      <c r="AW137" s="71"/>
      <c r="AX137" s="72"/>
      <c r="AY137" s="201"/>
      <c r="AZ137" s="71"/>
      <c r="BA137" s="72"/>
      <c r="BB137" s="178"/>
    </row>
    <row r="138" ht="16.5" customHeight="1" outlineLevel="1">
      <c r="A138" s="178"/>
      <c r="B138" s="141"/>
      <c r="C138" s="142"/>
      <c r="D138" s="72"/>
      <c r="E138" s="143"/>
      <c r="F138" s="71"/>
      <c r="G138" s="143"/>
      <c r="H138" s="71"/>
      <c r="I138" s="143"/>
      <c r="J138" s="71"/>
      <c r="K138" s="71"/>
      <c r="L138" s="71"/>
      <c r="M138" s="72"/>
      <c r="N138" s="144"/>
      <c r="O138" s="72"/>
      <c r="P138" s="199"/>
      <c r="Q138" s="71"/>
      <c r="R138" s="200"/>
      <c r="S138" s="72"/>
      <c r="T138" s="201"/>
      <c r="U138" s="72"/>
      <c r="V138" s="202"/>
      <c r="W138" s="71"/>
      <c r="X138" s="72"/>
      <c r="Y138" s="202"/>
      <c r="Z138" s="72"/>
      <c r="AA138" s="178"/>
      <c r="AB138" s="228"/>
      <c r="AC138" s="72"/>
      <c r="AD138" s="229"/>
      <c r="AE138" s="72"/>
      <c r="AF138" s="229"/>
      <c r="AG138" s="71"/>
      <c r="AH138" s="72"/>
      <c r="AI138" s="229"/>
      <c r="AJ138" s="71"/>
      <c r="AK138" s="72"/>
      <c r="AL138" s="229"/>
      <c r="AM138" s="72"/>
      <c r="AN138" s="201"/>
      <c r="AO138" s="72"/>
      <c r="AP138" s="145"/>
      <c r="AQ138" s="72"/>
      <c r="AR138" s="145"/>
      <c r="AS138" s="72"/>
      <c r="AT138" s="146"/>
      <c r="AU138" s="72"/>
      <c r="AV138" s="145"/>
      <c r="AW138" s="71"/>
      <c r="AX138" s="72"/>
      <c r="AY138" s="201"/>
      <c r="AZ138" s="71"/>
      <c r="BA138" s="72"/>
      <c r="BB138" s="178"/>
    </row>
    <row r="139" ht="16.5" customHeight="1" outlineLevel="1">
      <c r="A139" s="178"/>
      <c r="B139" s="141"/>
      <c r="C139" s="142"/>
      <c r="D139" s="72"/>
      <c r="E139" s="143"/>
      <c r="F139" s="71"/>
      <c r="G139" s="143"/>
      <c r="H139" s="71"/>
      <c r="I139" s="143"/>
      <c r="J139" s="71"/>
      <c r="K139" s="71"/>
      <c r="L139" s="71"/>
      <c r="M139" s="72"/>
      <c r="N139" s="144"/>
      <c r="O139" s="72"/>
      <c r="P139" s="199"/>
      <c r="Q139" s="71"/>
      <c r="R139" s="200"/>
      <c r="S139" s="72"/>
      <c r="T139" s="201"/>
      <c r="U139" s="72"/>
      <c r="V139" s="202"/>
      <c r="W139" s="71"/>
      <c r="X139" s="72"/>
      <c r="Y139" s="202"/>
      <c r="Z139" s="72"/>
      <c r="AA139" s="178"/>
      <c r="AB139" s="228"/>
      <c r="AC139" s="72"/>
      <c r="AD139" s="229"/>
      <c r="AE139" s="72"/>
      <c r="AF139" s="229"/>
      <c r="AG139" s="71"/>
      <c r="AH139" s="72"/>
      <c r="AI139" s="229"/>
      <c r="AJ139" s="71"/>
      <c r="AK139" s="72"/>
      <c r="AL139" s="229"/>
      <c r="AM139" s="72"/>
      <c r="AN139" s="201"/>
      <c r="AO139" s="72"/>
      <c r="AP139" s="145"/>
      <c r="AQ139" s="72"/>
      <c r="AR139" s="145"/>
      <c r="AS139" s="72"/>
      <c r="AT139" s="146"/>
      <c r="AU139" s="72"/>
      <c r="AV139" s="145"/>
      <c r="AW139" s="71"/>
      <c r="AX139" s="72"/>
      <c r="AY139" s="201"/>
      <c r="AZ139" s="71"/>
      <c r="BA139" s="72"/>
      <c r="BB139" s="178"/>
    </row>
    <row r="140" ht="16.5" customHeight="1" outlineLevel="1">
      <c r="A140" s="178"/>
      <c r="B140" s="141"/>
      <c r="C140" s="142"/>
      <c r="D140" s="72"/>
      <c r="E140" s="143"/>
      <c r="F140" s="71"/>
      <c r="G140" s="143"/>
      <c r="H140" s="71"/>
      <c r="I140" s="143"/>
      <c r="J140" s="71"/>
      <c r="K140" s="71"/>
      <c r="L140" s="71"/>
      <c r="M140" s="72"/>
      <c r="N140" s="144"/>
      <c r="O140" s="72"/>
      <c r="P140" s="199"/>
      <c r="Q140" s="71"/>
      <c r="R140" s="200"/>
      <c r="S140" s="72"/>
      <c r="T140" s="201"/>
      <c r="U140" s="72"/>
      <c r="V140" s="202"/>
      <c r="W140" s="71"/>
      <c r="X140" s="72"/>
      <c r="Y140" s="202"/>
      <c r="Z140" s="72"/>
      <c r="AA140" s="178"/>
      <c r="AB140" s="228"/>
      <c r="AC140" s="72"/>
      <c r="AD140" s="229"/>
      <c r="AE140" s="72"/>
      <c r="AF140" s="229"/>
      <c r="AG140" s="71"/>
      <c r="AH140" s="72"/>
      <c r="AI140" s="229"/>
      <c r="AJ140" s="71"/>
      <c r="AK140" s="72"/>
      <c r="AL140" s="229"/>
      <c r="AM140" s="72"/>
      <c r="AN140" s="201"/>
      <c r="AO140" s="72"/>
      <c r="AP140" s="145"/>
      <c r="AQ140" s="72"/>
      <c r="AR140" s="145"/>
      <c r="AS140" s="72"/>
      <c r="AT140" s="146"/>
      <c r="AU140" s="72"/>
      <c r="AV140" s="145"/>
      <c r="AW140" s="71"/>
      <c r="AX140" s="72"/>
      <c r="AY140" s="201"/>
      <c r="AZ140" s="71"/>
      <c r="BA140" s="72"/>
      <c r="BB140" s="178"/>
    </row>
    <row r="141" ht="16.5" customHeight="1" outlineLevel="1">
      <c r="A141" s="178"/>
      <c r="B141" s="141"/>
      <c r="C141" s="142"/>
      <c r="D141" s="72"/>
      <c r="E141" s="143"/>
      <c r="F141" s="71"/>
      <c r="G141" s="143"/>
      <c r="H141" s="71"/>
      <c r="I141" s="143"/>
      <c r="J141" s="71"/>
      <c r="K141" s="71"/>
      <c r="L141" s="71"/>
      <c r="M141" s="72"/>
      <c r="N141" s="144"/>
      <c r="O141" s="72"/>
      <c r="P141" s="199"/>
      <c r="Q141" s="71"/>
      <c r="R141" s="200"/>
      <c r="S141" s="72"/>
      <c r="T141" s="201"/>
      <c r="U141" s="72"/>
      <c r="V141" s="202"/>
      <c r="W141" s="71"/>
      <c r="X141" s="72"/>
      <c r="Y141" s="202"/>
      <c r="Z141" s="72"/>
      <c r="AA141" s="178"/>
      <c r="AB141" s="228"/>
      <c r="AC141" s="72"/>
      <c r="AD141" s="229"/>
      <c r="AE141" s="72"/>
      <c r="AF141" s="229"/>
      <c r="AG141" s="71"/>
      <c r="AH141" s="72"/>
      <c r="AI141" s="229"/>
      <c r="AJ141" s="71"/>
      <c r="AK141" s="72"/>
      <c r="AL141" s="229"/>
      <c r="AM141" s="72"/>
      <c r="AN141" s="201"/>
      <c r="AO141" s="72"/>
      <c r="AP141" s="145"/>
      <c r="AQ141" s="72"/>
      <c r="AR141" s="145"/>
      <c r="AS141" s="72"/>
      <c r="AT141" s="146"/>
      <c r="AU141" s="72"/>
      <c r="AV141" s="145"/>
      <c r="AW141" s="71"/>
      <c r="AX141" s="72"/>
      <c r="AY141" s="201"/>
      <c r="AZ141" s="71"/>
      <c r="BA141" s="72"/>
      <c r="BB141" s="178"/>
    </row>
    <row r="142" ht="16.5" customHeight="1" outlineLevel="1">
      <c r="A142" s="178"/>
      <c r="B142" s="141"/>
      <c r="C142" s="142"/>
      <c r="D142" s="72"/>
      <c r="E142" s="143"/>
      <c r="F142" s="71"/>
      <c r="G142" s="143"/>
      <c r="H142" s="71"/>
      <c r="I142" s="143"/>
      <c r="J142" s="71"/>
      <c r="K142" s="71"/>
      <c r="L142" s="71"/>
      <c r="M142" s="72"/>
      <c r="N142" s="144"/>
      <c r="O142" s="72"/>
      <c r="P142" s="199"/>
      <c r="Q142" s="71"/>
      <c r="R142" s="200"/>
      <c r="S142" s="72"/>
      <c r="T142" s="201"/>
      <c r="U142" s="72"/>
      <c r="V142" s="202"/>
      <c r="W142" s="71"/>
      <c r="X142" s="72"/>
      <c r="Y142" s="202"/>
      <c r="Z142" s="72"/>
      <c r="AA142" s="178"/>
      <c r="AB142" s="228"/>
      <c r="AC142" s="72"/>
      <c r="AD142" s="229"/>
      <c r="AE142" s="72"/>
      <c r="AF142" s="229"/>
      <c r="AG142" s="71"/>
      <c r="AH142" s="72"/>
      <c r="AI142" s="229"/>
      <c r="AJ142" s="71"/>
      <c r="AK142" s="72"/>
      <c r="AL142" s="229"/>
      <c r="AM142" s="72"/>
      <c r="AN142" s="201"/>
      <c r="AO142" s="72"/>
      <c r="AP142" s="145"/>
      <c r="AQ142" s="72"/>
      <c r="AR142" s="145"/>
      <c r="AS142" s="72"/>
      <c r="AT142" s="146"/>
      <c r="AU142" s="72"/>
      <c r="AV142" s="145"/>
      <c r="AW142" s="71"/>
      <c r="AX142" s="72"/>
      <c r="AY142" s="201"/>
      <c r="AZ142" s="71"/>
      <c r="BA142" s="72"/>
      <c r="BB142" s="178"/>
    </row>
    <row r="143" ht="16.5" customHeight="1" outlineLevel="1">
      <c r="A143" s="178"/>
      <c r="B143" s="141"/>
      <c r="C143" s="142"/>
      <c r="D143" s="72"/>
      <c r="E143" s="143"/>
      <c r="F143" s="71"/>
      <c r="G143" s="143"/>
      <c r="H143" s="71"/>
      <c r="I143" s="143"/>
      <c r="J143" s="71"/>
      <c r="K143" s="71"/>
      <c r="L143" s="71"/>
      <c r="M143" s="72"/>
      <c r="N143" s="144"/>
      <c r="O143" s="72"/>
      <c r="P143" s="199"/>
      <c r="Q143" s="71"/>
      <c r="R143" s="200"/>
      <c r="S143" s="72"/>
      <c r="T143" s="201"/>
      <c r="U143" s="72"/>
      <c r="V143" s="202"/>
      <c r="W143" s="71"/>
      <c r="X143" s="72"/>
      <c r="Y143" s="202"/>
      <c r="Z143" s="72"/>
      <c r="AA143" s="178"/>
      <c r="AB143" s="228"/>
      <c r="AC143" s="72"/>
      <c r="AD143" s="229"/>
      <c r="AE143" s="72"/>
      <c r="AF143" s="229"/>
      <c r="AG143" s="71"/>
      <c r="AH143" s="72"/>
      <c r="AI143" s="229"/>
      <c r="AJ143" s="71"/>
      <c r="AK143" s="72"/>
      <c r="AL143" s="229"/>
      <c r="AM143" s="72"/>
      <c r="AN143" s="201"/>
      <c r="AO143" s="72"/>
      <c r="AP143" s="145"/>
      <c r="AQ143" s="72"/>
      <c r="AR143" s="145"/>
      <c r="AS143" s="72"/>
      <c r="AT143" s="146"/>
      <c r="AU143" s="72"/>
      <c r="AV143" s="145"/>
      <c r="AW143" s="71"/>
      <c r="AX143" s="72"/>
      <c r="AY143" s="201"/>
      <c r="AZ143" s="71"/>
      <c r="BA143" s="72"/>
      <c r="BB143" s="178"/>
    </row>
    <row r="144" ht="16.5" customHeight="1" outlineLevel="1">
      <c r="A144" s="178"/>
      <c r="B144" s="141"/>
      <c r="C144" s="142"/>
      <c r="D144" s="72"/>
      <c r="E144" s="143"/>
      <c r="F144" s="71"/>
      <c r="G144" s="143"/>
      <c r="H144" s="71"/>
      <c r="I144" s="143"/>
      <c r="J144" s="71"/>
      <c r="K144" s="71"/>
      <c r="L144" s="71"/>
      <c r="M144" s="72"/>
      <c r="N144" s="144"/>
      <c r="O144" s="72"/>
      <c r="P144" s="199"/>
      <c r="Q144" s="71"/>
      <c r="R144" s="200"/>
      <c r="S144" s="72"/>
      <c r="T144" s="201"/>
      <c r="U144" s="72"/>
      <c r="V144" s="202"/>
      <c r="W144" s="71"/>
      <c r="X144" s="72"/>
      <c r="Y144" s="202"/>
      <c r="Z144" s="72"/>
      <c r="AA144" s="178"/>
      <c r="AB144" s="228"/>
      <c r="AC144" s="72"/>
      <c r="AD144" s="229"/>
      <c r="AE144" s="72"/>
      <c r="AF144" s="229"/>
      <c r="AG144" s="71"/>
      <c r="AH144" s="72"/>
      <c r="AI144" s="229"/>
      <c r="AJ144" s="71"/>
      <c r="AK144" s="72"/>
      <c r="AL144" s="229"/>
      <c r="AM144" s="72"/>
      <c r="AN144" s="201"/>
      <c r="AO144" s="72"/>
      <c r="AP144" s="145"/>
      <c r="AQ144" s="72"/>
      <c r="AR144" s="145"/>
      <c r="AS144" s="72"/>
      <c r="AT144" s="146"/>
      <c r="AU144" s="72"/>
      <c r="AV144" s="145"/>
      <c r="AW144" s="71"/>
      <c r="AX144" s="72"/>
      <c r="AY144" s="201"/>
      <c r="AZ144" s="71"/>
      <c r="BA144" s="72"/>
      <c r="BB144" s="178"/>
    </row>
    <row r="145" ht="16.5" customHeight="1" outlineLevel="1">
      <c r="A145" s="178"/>
      <c r="B145" s="141"/>
      <c r="C145" s="142"/>
      <c r="D145" s="72"/>
      <c r="E145" s="143"/>
      <c r="F145" s="71"/>
      <c r="G145" s="143"/>
      <c r="H145" s="71"/>
      <c r="I145" s="143"/>
      <c r="J145" s="71"/>
      <c r="K145" s="71"/>
      <c r="L145" s="71"/>
      <c r="M145" s="72"/>
      <c r="N145" s="144"/>
      <c r="O145" s="72"/>
      <c r="P145" s="199"/>
      <c r="Q145" s="71"/>
      <c r="R145" s="200"/>
      <c r="S145" s="72"/>
      <c r="T145" s="201"/>
      <c r="U145" s="72"/>
      <c r="V145" s="202"/>
      <c r="W145" s="71"/>
      <c r="X145" s="72"/>
      <c r="Y145" s="202"/>
      <c r="Z145" s="72"/>
      <c r="AA145" s="178"/>
      <c r="AB145" s="228"/>
      <c r="AC145" s="72"/>
      <c r="AD145" s="229"/>
      <c r="AE145" s="72"/>
      <c r="AF145" s="229"/>
      <c r="AG145" s="71"/>
      <c r="AH145" s="72"/>
      <c r="AI145" s="229"/>
      <c r="AJ145" s="71"/>
      <c r="AK145" s="72"/>
      <c r="AL145" s="229"/>
      <c r="AM145" s="72"/>
      <c r="AN145" s="201"/>
      <c r="AO145" s="72"/>
      <c r="AP145" s="145"/>
      <c r="AQ145" s="72"/>
      <c r="AR145" s="145"/>
      <c r="AS145" s="72"/>
      <c r="AT145" s="146"/>
      <c r="AU145" s="72"/>
      <c r="AV145" s="145"/>
      <c r="AW145" s="71"/>
      <c r="AX145" s="72"/>
      <c r="AY145" s="201"/>
      <c r="AZ145" s="71"/>
      <c r="BA145" s="72"/>
      <c r="BB145" s="178"/>
    </row>
    <row r="146" ht="16.5" customHeight="1" outlineLevel="1">
      <c r="A146" s="178"/>
      <c r="B146" s="141"/>
      <c r="C146" s="142"/>
      <c r="D146" s="72"/>
      <c r="E146" s="143"/>
      <c r="F146" s="71"/>
      <c r="G146" s="143"/>
      <c r="H146" s="71"/>
      <c r="I146" s="143"/>
      <c r="J146" s="71"/>
      <c r="K146" s="71"/>
      <c r="L146" s="71"/>
      <c r="M146" s="72"/>
      <c r="N146" s="144"/>
      <c r="O146" s="72"/>
      <c r="P146" s="199"/>
      <c r="Q146" s="71"/>
      <c r="R146" s="200"/>
      <c r="S146" s="72"/>
      <c r="T146" s="201"/>
      <c r="U146" s="72"/>
      <c r="V146" s="202"/>
      <c r="W146" s="71"/>
      <c r="X146" s="72"/>
      <c r="Y146" s="202"/>
      <c r="Z146" s="72"/>
      <c r="AA146" s="178"/>
      <c r="AB146" s="228"/>
      <c r="AC146" s="72"/>
      <c r="AD146" s="229"/>
      <c r="AE146" s="72"/>
      <c r="AF146" s="229"/>
      <c r="AG146" s="71"/>
      <c r="AH146" s="72"/>
      <c r="AI146" s="229"/>
      <c r="AJ146" s="71"/>
      <c r="AK146" s="72"/>
      <c r="AL146" s="229"/>
      <c r="AM146" s="72"/>
      <c r="AN146" s="201"/>
      <c r="AO146" s="72"/>
      <c r="AP146" s="145"/>
      <c r="AQ146" s="72"/>
      <c r="AR146" s="145"/>
      <c r="AS146" s="72"/>
      <c r="AT146" s="146"/>
      <c r="AU146" s="72"/>
      <c r="AV146" s="145"/>
      <c r="AW146" s="71"/>
      <c r="AX146" s="72"/>
      <c r="AY146" s="201"/>
      <c r="AZ146" s="71"/>
      <c r="BA146" s="72"/>
      <c r="BB146" s="178"/>
    </row>
    <row r="147" ht="16.5" customHeight="1" outlineLevel="1">
      <c r="A147" s="178"/>
      <c r="B147" s="141"/>
      <c r="C147" s="142"/>
      <c r="D147" s="72"/>
      <c r="E147" s="143"/>
      <c r="F147" s="71"/>
      <c r="G147" s="143"/>
      <c r="H147" s="71"/>
      <c r="I147" s="143"/>
      <c r="J147" s="71"/>
      <c r="K147" s="71"/>
      <c r="L147" s="71"/>
      <c r="M147" s="72"/>
      <c r="N147" s="144"/>
      <c r="O147" s="72"/>
      <c r="P147" s="199"/>
      <c r="Q147" s="71"/>
      <c r="R147" s="200"/>
      <c r="S147" s="72"/>
      <c r="T147" s="201"/>
      <c r="U147" s="72"/>
      <c r="V147" s="202"/>
      <c r="W147" s="71"/>
      <c r="X147" s="72"/>
      <c r="Y147" s="202"/>
      <c r="Z147" s="72"/>
      <c r="AA147" s="178"/>
      <c r="AB147" s="228"/>
      <c r="AC147" s="72"/>
      <c r="AD147" s="229"/>
      <c r="AE147" s="72"/>
      <c r="AF147" s="229"/>
      <c r="AG147" s="71"/>
      <c r="AH147" s="72"/>
      <c r="AI147" s="229"/>
      <c r="AJ147" s="71"/>
      <c r="AK147" s="72"/>
      <c r="AL147" s="229"/>
      <c r="AM147" s="72"/>
      <c r="AN147" s="201"/>
      <c r="AO147" s="72"/>
      <c r="AP147" s="145"/>
      <c r="AQ147" s="72"/>
      <c r="AR147" s="145"/>
      <c r="AS147" s="72"/>
      <c r="AT147" s="146"/>
      <c r="AU147" s="72"/>
      <c r="AV147" s="145"/>
      <c r="AW147" s="71"/>
      <c r="AX147" s="72"/>
      <c r="AY147" s="201"/>
      <c r="AZ147" s="71"/>
      <c r="BA147" s="72"/>
      <c r="BB147" s="178"/>
    </row>
    <row r="148" ht="16.5" customHeight="1" outlineLevel="1">
      <c r="A148" s="178"/>
      <c r="B148" s="141"/>
      <c r="C148" s="142"/>
      <c r="D148" s="72"/>
      <c r="E148" s="143"/>
      <c r="F148" s="71"/>
      <c r="G148" s="143"/>
      <c r="H148" s="71"/>
      <c r="I148" s="143"/>
      <c r="J148" s="71"/>
      <c r="K148" s="71"/>
      <c r="L148" s="71"/>
      <c r="M148" s="72"/>
      <c r="N148" s="144"/>
      <c r="O148" s="72"/>
      <c r="P148" s="199"/>
      <c r="Q148" s="71"/>
      <c r="R148" s="200"/>
      <c r="S148" s="72"/>
      <c r="T148" s="201"/>
      <c r="U148" s="72"/>
      <c r="V148" s="202"/>
      <c r="W148" s="71"/>
      <c r="X148" s="72"/>
      <c r="Y148" s="202"/>
      <c r="Z148" s="72"/>
      <c r="AA148" s="178"/>
      <c r="AB148" s="228"/>
      <c r="AC148" s="72"/>
      <c r="AD148" s="229"/>
      <c r="AE148" s="72"/>
      <c r="AF148" s="229"/>
      <c r="AG148" s="71"/>
      <c r="AH148" s="72"/>
      <c r="AI148" s="229"/>
      <c r="AJ148" s="71"/>
      <c r="AK148" s="72"/>
      <c r="AL148" s="229"/>
      <c r="AM148" s="72"/>
      <c r="AN148" s="201"/>
      <c r="AO148" s="72"/>
      <c r="AP148" s="145"/>
      <c r="AQ148" s="72"/>
      <c r="AR148" s="145"/>
      <c r="AS148" s="72"/>
      <c r="AT148" s="146"/>
      <c r="AU148" s="72"/>
      <c r="AV148" s="145"/>
      <c r="AW148" s="71"/>
      <c r="AX148" s="72"/>
      <c r="AY148" s="201"/>
      <c r="AZ148" s="71"/>
      <c r="BA148" s="72"/>
      <c r="BB148" s="178"/>
    </row>
    <row r="149" ht="16.5" customHeight="1" outlineLevel="1">
      <c r="A149" s="178"/>
      <c r="B149" s="141"/>
      <c r="C149" s="142"/>
      <c r="D149" s="72"/>
      <c r="E149" s="143"/>
      <c r="F149" s="71"/>
      <c r="G149" s="143"/>
      <c r="H149" s="71"/>
      <c r="I149" s="143"/>
      <c r="J149" s="71"/>
      <c r="K149" s="71"/>
      <c r="L149" s="71"/>
      <c r="M149" s="72"/>
      <c r="N149" s="144"/>
      <c r="O149" s="72"/>
      <c r="P149" s="199"/>
      <c r="Q149" s="71"/>
      <c r="R149" s="200"/>
      <c r="S149" s="72"/>
      <c r="T149" s="201"/>
      <c r="U149" s="72"/>
      <c r="V149" s="202"/>
      <c r="W149" s="71"/>
      <c r="X149" s="72"/>
      <c r="Y149" s="202"/>
      <c r="Z149" s="72"/>
      <c r="AA149" s="178"/>
      <c r="AB149" s="228"/>
      <c r="AC149" s="72"/>
      <c r="AD149" s="229"/>
      <c r="AE149" s="72"/>
      <c r="AF149" s="229"/>
      <c r="AG149" s="71"/>
      <c r="AH149" s="72"/>
      <c r="AI149" s="229"/>
      <c r="AJ149" s="71"/>
      <c r="AK149" s="72"/>
      <c r="AL149" s="229"/>
      <c r="AM149" s="72"/>
      <c r="AN149" s="201"/>
      <c r="AO149" s="72"/>
      <c r="AP149" s="145"/>
      <c r="AQ149" s="72"/>
      <c r="AR149" s="145"/>
      <c r="AS149" s="72"/>
      <c r="AT149" s="146"/>
      <c r="AU149" s="72"/>
      <c r="AV149" s="145"/>
      <c r="AW149" s="71"/>
      <c r="AX149" s="72"/>
      <c r="AY149" s="201"/>
      <c r="AZ149" s="71"/>
      <c r="BA149" s="72"/>
      <c r="BB149" s="178"/>
    </row>
    <row r="150" ht="16.5" customHeight="1" outlineLevel="1">
      <c r="A150" s="178"/>
      <c r="B150" s="141"/>
      <c r="C150" s="142"/>
      <c r="D150" s="72"/>
      <c r="E150" s="143"/>
      <c r="F150" s="71"/>
      <c r="G150" s="143"/>
      <c r="H150" s="71"/>
      <c r="I150" s="143"/>
      <c r="J150" s="71"/>
      <c r="K150" s="71"/>
      <c r="L150" s="71"/>
      <c r="M150" s="72"/>
      <c r="N150" s="144"/>
      <c r="O150" s="72"/>
      <c r="P150" s="199"/>
      <c r="Q150" s="71"/>
      <c r="R150" s="200"/>
      <c r="S150" s="72"/>
      <c r="T150" s="201"/>
      <c r="U150" s="72"/>
      <c r="V150" s="202"/>
      <c r="W150" s="71"/>
      <c r="X150" s="72"/>
      <c r="Y150" s="202"/>
      <c r="Z150" s="72"/>
      <c r="AA150" s="178"/>
      <c r="AB150" s="228"/>
      <c r="AC150" s="72"/>
      <c r="AD150" s="229"/>
      <c r="AE150" s="72"/>
      <c r="AF150" s="229"/>
      <c r="AG150" s="71"/>
      <c r="AH150" s="72"/>
      <c r="AI150" s="229"/>
      <c r="AJ150" s="71"/>
      <c r="AK150" s="72"/>
      <c r="AL150" s="229"/>
      <c r="AM150" s="72"/>
      <c r="AN150" s="201"/>
      <c r="AO150" s="72"/>
      <c r="AP150" s="145"/>
      <c r="AQ150" s="72"/>
      <c r="AR150" s="145"/>
      <c r="AS150" s="72"/>
      <c r="AT150" s="146"/>
      <c r="AU150" s="72"/>
      <c r="AV150" s="145"/>
      <c r="AW150" s="71"/>
      <c r="AX150" s="72"/>
      <c r="AY150" s="201"/>
      <c r="AZ150" s="71"/>
      <c r="BA150" s="72"/>
      <c r="BB150" s="178"/>
    </row>
    <row r="151" ht="16.5" customHeight="1" outlineLevel="1">
      <c r="A151" s="178"/>
      <c r="B151" s="141"/>
      <c r="C151" s="142"/>
      <c r="D151" s="72"/>
      <c r="E151" s="143"/>
      <c r="F151" s="71"/>
      <c r="G151" s="143"/>
      <c r="H151" s="71"/>
      <c r="I151" s="143"/>
      <c r="J151" s="71"/>
      <c r="K151" s="71"/>
      <c r="L151" s="71"/>
      <c r="M151" s="72"/>
      <c r="N151" s="144"/>
      <c r="O151" s="72"/>
      <c r="P151" s="199"/>
      <c r="Q151" s="71"/>
      <c r="R151" s="200"/>
      <c r="S151" s="72"/>
      <c r="T151" s="201"/>
      <c r="U151" s="72"/>
      <c r="V151" s="202"/>
      <c r="W151" s="71"/>
      <c r="X151" s="72"/>
      <c r="Y151" s="202"/>
      <c r="Z151" s="72"/>
      <c r="AA151" s="178"/>
      <c r="AB151" s="228"/>
      <c r="AC151" s="72"/>
      <c r="AD151" s="229"/>
      <c r="AE151" s="72"/>
      <c r="AF151" s="229"/>
      <c r="AG151" s="71"/>
      <c r="AH151" s="72"/>
      <c r="AI151" s="229"/>
      <c r="AJ151" s="71"/>
      <c r="AK151" s="72"/>
      <c r="AL151" s="229"/>
      <c r="AM151" s="72"/>
      <c r="AN151" s="201"/>
      <c r="AO151" s="72"/>
      <c r="AP151" s="145"/>
      <c r="AQ151" s="72"/>
      <c r="AR151" s="145"/>
      <c r="AS151" s="72"/>
      <c r="AT151" s="146"/>
      <c r="AU151" s="72"/>
      <c r="AV151" s="145"/>
      <c r="AW151" s="71"/>
      <c r="AX151" s="72"/>
      <c r="AY151" s="201"/>
      <c r="AZ151" s="71"/>
      <c r="BA151" s="72"/>
      <c r="BB151" s="178"/>
    </row>
    <row r="152" ht="16.5" customHeight="1" outlineLevel="1">
      <c r="A152" s="178"/>
      <c r="B152" s="141"/>
      <c r="C152" s="142"/>
      <c r="D152" s="72"/>
      <c r="E152" s="143"/>
      <c r="F152" s="71"/>
      <c r="G152" s="143"/>
      <c r="H152" s="71"/>
      <c r="I152" s="143"/>
      <c r="J152" s="71"/>
      <c r="K152" s="71"/>
      <c r="L152" s="71"/>
      <c r="M152" s="72"/>
      <c r="N152" s="144"/>
      <c r="O152" s="72"/>
      <c r="P152" s="199"/>
      <c r="Q152" s="71"/>
      <c r="R152" s="200"/>
      <c r="S152" s="72"/>
      <c r="T152" s="201"/>
      <c r="U152" s="72"/>
      <c r="V152" s="202"/>
      <c r="W152" s="71"/>
      <c r="X152" s="72"/>
      <c r="Y152" s="202"/>
      <c r="Z152" s="72"/>
      <c r="AA152" s="178"/>
      <c r="AB152" s="228"/>
      <c r="AC152" s="72"/>
      <c r="AD152" s="229"/>
      <c r="AE152" s="72"/>
      <c r="AF152" s="229"/>
      <c r="AG152" s="71"/>
      <c r="AH152" s="72"/>
      <c r="AI152" s="229"/>
      <c r="AJ152" s="71"/>
      <c r="AK152" s="72"/>
      <c r="AL152" s="229"/>
      <c r="AM152" s="72"/>
      <c r="AN152" s="201"/>
      <c r="AO152" s="72"/>
      <c r="AP152" s="145"/>
      <c r="AQ152" s="72"/>
      <c r="AR152" s="145"/>
      <c r="AS152" s="72"/>
      <c r="AT152" s="146"/>
      <c r="AU152" s="72"/>
      <c r="AV152" s="145"/>
      <c r="AW152" s="71"/>
      <c r="AX152" s="72"/>
      <c r="AY152" s="201"/>
      <c r="AZ152" s="71"/>
      <c r="BA152" s="72"/>
      <c r="BB152" s="178"/>
    </row>
    <row r="153" ht="16.5" customHeight="1" outlineLevel="1">
      <c r="A153" s="178"/>
      <c r="B153" s="141"/>
      <c r="C153" s="142"/>
      <c r="D153" s="72"/>
      <c r="E153" s="143"/>
      <c r="F153" s="71"/>
      <c r="G153" s="143"/>
      <c r="H153" s="71"/>
      <c r="I153" s="143"/>
      <c r="J153" s="71"/>
      <c r="K153" s="71"/>
      <c r="L153" s="71"/>
      <c r="M153" s="72"/>
      <c r="N153" s="144"/>
      <c r="O153" s="72"/>
      <c r="P153" s="199"/>
      <c r="Q153" s="71"/>
      <c r="R153" s="200"/>
      <c r="S153" s="72"/>
      <c r="T153" s="201"/>
      <c r="U153" s="72"/>
      <c r="V153" s="202"/>
      <c r="W153" s="71"/>
      <c r="X153" s="72"/>
      <c r="Y153" s="202"/>
      <c r="Z153" s="72"/>
      <c r="AA153" s="178"/>
      <c r="AB153" s="228"/>
      <c r="AC153" s="72"/>
      <c r="AD153" s="229"/>
      <c r="AE153" s="72"/>
      <c r="AF153" s="229"/>
      <c r="AG153" s="71"/>
      <c r="AH153" s="72"/>
      <c r="AI153" s="229"/>
      <c r="AJ153" s="71"/>
      <c r="AK153" s="72"/>
      <c r="AL153" s="229"/>
      <c r="AM153" s="72"/>
      <c r="AN153" s="201"/>
      <c r="AO153" s="72"/>
      <c r="AP153" s="145"/>
      <c r="AQ153" s="72"/>
      <c r="AR153" s="145"/>
      <c r="AS153" s="72"/>
      <c r="AT153" s="146"/>
      <c r="AU153" s="72"/>
      <c r="AV153" s="145"/>
      <c r="AW153" s="71"/>
      <c r="AX153" s="72"/>
      <c r="AY153" s="201"/>
      <c r="AZ153" s="71"/>
      <c r="BA153" s="72"/>
      <c r="BB153" s="178"/>
    </row>
    <row r="154" ht="16.5" customHeight="1" outlineLevel="1">
      <c r="A154" s="178"/>
      <c r="B154" s="141"/>
      <c r="C154" s="142"/>
      <c r="D154" s="72"/>
      <c r="E154" s="143"/>
      <c r="F154" s="71"/>
      <c r="G154" s="143"/>
      <c r="H154" s="71"/>
      <c r="I154" s="143"/>
      <c r="J154" s="71"/>
      <c r="K154" s="71"/>
      <c r="L154" s="71"/>
      <c r="M154" s="72"/>
      <c r="N154" s="144"/>
      <c r="O154" s="72"/>
      <c r="P154" s="199"/>
      <c r="Q154" s="71"/>
      <c r="R154" s="200"/>
      <c r="S154" s="72"/>
      <c r="T154" s="201"/>
      <c r="U154" s="72"/>
      <c r="V154" s="202"/>
      <c r="W154" s="71"/>
      <c r="X154" s="72"/>
      <c r="Y154" s="202"/>
      <c r="Z154" s="72"/>
      <c r="AA154" s="178"/>
      <c r="AB154" s="228"/>
      <c r="AC154" s="72"/>
      <c r="AD154" s="229"/>
      <c r="AE154" s="72"/>
      <c r="AF154" s="229"/>
      <c r="AG154" s="71"/>
      <c r="AH154" s="72"/>
      <c r="AI154" s="229"/>
      <c r="AJ154" s="71"/>
      <c r="AK154" s="72"/>
      <c r="AL154" s="229"/>
      <c r="AM154" s="72"/>
      <c r="AN154" s="201"/>
      <c r="AO154" s="72"/>
      <c r="AP154" s="145"/>
      <c r="AQ154" s="72"/>
      <c r="AR154" s="145"/>
      <c r="AS154" s="72"/>
      <c r="AT154" s="146"/>
      <c r="AU154" s="72"/>
      <c r="AV154" s="145"/>
      <c r="AW154" s="71"/>
      <c r="AX154" s="72"/>
      <c r="AY154" s="201"/>
      <c r="AZ154" s="71"/>
      <c r="BA154" s="72"/>
      <c r="BB154" s="178"/>
    </row>
    <row r="155" ht="16.5" customHeight="1" outlineLevel="1">
      <c r="A155" s="178"/>
      <c r="B155" s="141"/>
      <c r="C155" s="142"/>
      <c r="D155" s="72"/>
      <c r="E155" s="143"/>
      <c r="F155" s="71"/>
      <c r="G155" s="143"/>
      <c r="H155" s="71"/>
      <c r="I155" s="143"/>
      <c r="J155" s="71"/>
      <c r="K155" s="71"/>
      <c r="L155" s="71"/>
      <c r="M155" s="72"/>
      <c r="N155" s="144"/>
      <c r="O155" s="72"/>
      <c r="P155" s="199"/>
      <c r="Q155" s="71"/>
      <c r="R155" s="200"/>
      <c r="S155" s="72"/>
      <c r="T155" s="201"/>
      <c r="U155" s="72"/>
      <c r="V155" s="202"/>
      <c r="W155" s="71"/>
      <c r="X155" s="72"/>
      <c r="Y155" s="202"/>
      <c r="Z155" s="72"/>
      <c r="AA155" s="178"/>
      <c r="AB155" s="228"/>
      <c r="AC155" s="72"/>
      <c r="AD155" s="229"/>
      <c r="AE155" s="72"/>
      <c r="AF155" s="229"/>
      <c r="AG155" s="71"/>
      <c r="AH155" s="72"/>
      <c r="AI155" s="229"/>
      <c r="AJ155" s="71"/>
      <c r="AK155" s="72"/>
      <c r="AL155" s="229"/>
      <c r="AM155" s="72"/>
      <c r="AN155" s="201"/>
      <c r="AO155" s="72"/>
      <c r="AP155" s="145"/>
      <c r="AQ155" s="72"/>
      <c r="AR155" s="145"/>
      <c r="AS155" s="72"/>
      <c r="AT155" s="146"/>
      <c r="AU155" s="72"/>
      <c r="AV155" s="145"/>
      <c r="AW155" s="71"/>
      <c r="AX155" s="72"/>
      <c r="AY155" s="201"/>
      <c r="AZ155" s="71"/>
      <c r="BA155" s="72"/>
      <c r="BB155" s="178"/>
    </row>
    <row r="156" ht="16.5" customHeight="1" outlineLevel="1">
      <c r="A156" s="178"/>
      <c r="B156" s="141"/>
      <c r="C156" s="142"/>
      <c r="D156" s="72"/>
      <c r="E156" s="143"/>
      <c r="F156" s="71"/>
      <c r="G156" s="143"/>
      <c r="H156" s="71"/>
      <c r="I156" s="143"/>
      <c r="J156" s="71"/>
      <c r="K156" s="71"/>
      <c r="L156" s="71"/>
      <c r="M156" s="72"/>
      <c r="N156" s="144"/>
      <c r="O156" s="72"/>
      <c r="P156" s="199"/>
      <c r="Q156" s="71"/>
      <c r="R156" s="200"/>
      <c r="S156" s="72"/>
      <c r="T156" s="201"/>
      <c r="U156" s="72"/>
      <c r="V156" s="202"/>
      <c r="W156" s="71"/>
      <c r="X156" s="72"/>
      <c r="Y156" s="202"/>
      <c r="Z156" s="72"/>
      <c r="AA156" s="178"/>
      <c r="AB156" s="228"/>
      <c r="AC156" s="72"/>
      <c r="AD156" s="229"/>
      <c r="AE156" s="72"/>
      <c r="AF156" s="229"/>
      <c r="AG156" s="71"/>
      <c r="AH156" s="72"/>
      <c r="AI156" s="229"/>
      <c r="AJ156" s="71"/>
      <c r="AK156" s="72"/>
      <c r="AL156" s="229"/>
      <c r="AM156" s="72"/>
      <c r="AN156" s="201"/>
      <c r="AO156" s="72"/>
      <c r="AP156" s="145"/>
      <c r="AQ156" s="72"/>
      <c r="AR156" s="145"/>
      <c r="AS156" s="72"/>
      <c r="AT156" s="146"/>
      <c r="AU156" s="72"/>
      <c r="AV156" s="145"/>
      <c r="AW156" s="71"/>
      <c r="AX156" s="72"/>
      <c r="AY156" s="201"/>
      <c r="AZ156" s="71"/>
      <c r="BA156" s="72"/>
      <c r="BB156" s="178"/>
    </row>
    <row r="157" ht="16.5" customHeight="1" outlineLevel="1">
      <c r="A157" s="178"/>
      <c r="B157" s="141"/>
      <c r="C157" s="142"/>
      <c r="D157" s="72"/>
      <c r="E157" s="143"/>
      <c r="F157" s="71"/>
      <c r="G157" s="143"/>
      <c r="H157" s="71"/>
      <c r="I157" s="143"/>
      <c r="J157" s="71"/>
      <c r="K157" s="71"/>
      <c r="L157" s="71"/>
      <c r="M157" s="72"/>
      <c r="N157" s="144"/>
      <c r="O157" s="72"/>
      <c r="P157" s="199"/>
      <c r="Q157" s="71"/>
      <c r="R157" s="200"/>
      <c r="S157" s="72"/>
      <c r="T157" s="201"/>
      <c r="U157" s="72"/>
      <c r="V157" s="202"/>
      <c r="W157" s="71"/>
      <c r="X157" s="72"/>
      <c r="Y157" s="202"/>
      <c r="Z157" s="72"/>
      <c r="AA157" s="178"/>
      <c r="AB157" s="228"/>
      <c r="AC157" s="72"/>
      <c r="AD157" s="229"/>
      <c r="AE157" s="72"/>
      <c r="AF157" s="229"/>
      <c r="AG157" s="71"/>
      <c r="AH157" s="72"/>
      <c r="AI157" s="229"/>
      <c r="AJ157" s="71"/>
      <c r="AK157" s="72"/>
      <c r="AL157" s="229"/>
      <c r="AM157" s="72"/>
      <c r="AN157" s="201"/>
      <c r="AO157" s="72"/>
      <c r="AP157" s="145"/>
      <c r="AQ157" s="72"/>
      <c r="AR157" s="145"/>
      <c r="AS157" s="72"/>
      <c r="AT157" s="146"/>
      <c r="AU157" s="72"/>
      <c r="AV157" s="145"/>
      <c r="AW157" s="71"/>
      <c r="AX157" s="72"/>
      <c r="AY157" s="201"/>
      <c r="AZ157" s="71"/>
      <c r="BA157" s="72"/>
      <c r="BB157" s="178"/>
    </row>
    <row r="158" ht="16.5" customHeight="1" outlineLevel="1">
      <c r="A158" s="178"/>
      <c r="B158" s="141"/>
      <c r="C158" s="142"/>
      <c r="D158" s="72"/>
      <c r="E158" s="143"/>
      <c r="F158" s="71"/>
      <c r="G158" s="143"/>
      <c r="H158" s="71"/>
      <c r="I158" s="143"/>
      <c r="J158" s="71"/>
      <c r="K158" s="71"/>
      <c r="L158" s="71"/>
      <c r="M158" s="72"/>
      <c r="N158" s="144"/>
      <c r="O158" s="72"/>
      <c r="P158" s="199"/>
      <c r="Q158" s="71"/>
      <c r="R158" s="200"/>
      <c r="S158" s="72"/>
      <c r="T158" s="201"/>
      <c r="U158" s="72"/>
      <c r="V158" s="202"/>
      <c r="W158" s="71"/>
      <c r="X158" s="72"/>
      <c r="Y158" s="202"/>
      <c r="Z158" s="72"/>
      <c r="AA158" s="178"/>
      <c r="AB158" s="228"/>
      <c r="AC158" s="72"/>
      <c r="AD158" s="229"/>
      <c r="AE158" s="72"/>
      <c r="AF158" s="229"/>
      <c r="AG158" s="71"/>
      <c r="AH158" s="72"/>
      <c r="AI158" s="229"/>
      <c r="AJ158" s="71"/>
      <c r="AK158" s="72"/>
      <c r="AL158" s="229"/>
      <c r="AM158" s="72"/>
      <c r="AN158" s="201"/>
      <c r="AO158" s="72"/>
      <c r="AP158" s="145"/>
      <c r="AQ158" s="72"/>
      <c r="AR158" s="145"/>
      <c r="AS158" s="72"/>
      <c r="AT158" s="146"/>
      <c r="AU158" s="72"/>
      <c r="AV158" s="145"/>
      <c r="AW158" s="71"/>
      <c r="AX158" s="72"/>
      <c r="AY158" s="201"/>
      <c r="AZ158" s="71"/>
      <c r="BA158" s="72"/>
      <c r="BB158" s="178"/>
    </row>
    <row r="159" ht="16.5" customHeight="1" outlineLevel="1">
      <c r="A159" s="178"/>
      <c r="B159" s="141"/>
      <c r="C159" s="142"/>
      <c r="D159" s="72"/>
      <c r="E159" s="143"/>
      <c r="F159" s="71"/>
      <c r="G159" s="143"/>
      <c r="H159" s="71"/>
      <c r="I159" s="143"/>
      <c r="J159" s="71"/>
      <c r="K159" s="71"/>
      <c r="L159" s="71"/>
      <c r="M159" s="72"/>
      <c r="N159" s="144"/>
      <c r="O159" s="72"/>
      <c r="P159" s="199"/>
      <c r="Q159" s="71"/>
      <c r="R159" s="200"/>
      <c r="S159" s="72"/>
      <c r="T159" s="201"/>
      <c r="U159" s="72"/>
      <c r="V159" s="202"/>
      <c r="W159" s="71"/>
      <c r="X159" s="72"/>
      <c r="Y159" s="202"/>
      <c r="Z159" s="72"/>
      <c r="AA159" s="178"/>
      <c r="AB159" s="228"/>
      <c r="AC159" s="72"/>
      <c r="AD159" s="229"/>
      <c r="AE159" s="72"/>
      <c r="AF159" s="229"/>
      <c r="AG159" s="71"/>
      <c r="AH159" s="72"/>
      <c r="AI159" s="229"/>
      <c r="AJ159" s="71"/>
      <c r="AK159" s="72"/>
      <c r="AL159" s="229"/>
      <c r="AM159" s="72"/>
      <c r="AN159" s="201"/>
      <c r="AO159" s="72"/>
      <c r="AP159" s="145"/>
      <c r="AQ159" s="72"/>
      <c r="AR159" s="145"/>
      <c r="AS159" s="72"/>
      <c r="AT159" s="146"/>
      <c r="AU159" s="72"/>
      <c r="AV159" s="145"/>
      <c r="AW159" s="71"/>
      <c r="AX159" s="72"/>
      <c r="AY159" s="201"/>
      <c r="AZ159" s="71"/>
      <c r="BA159" s="72"/>
      <c r="BB159" s="178"/>
    </row>
    <row r="160" ht="16.5" customHeight="1" outlineLevel="1">
      <c r="A160" s="178"/>
      <c r="B160" s="141"/>
      <c r="C160" s="142"/>
      <c r="D160" s="72"/>
      <c r="E160" s="143"/>
      <c r="F160" s="71"/>
      <c r="G160" s="143"/>
      <c r="H160" s="71"/>
      <c r="I160" s="143"/>
      <c r="J160" s="71"/>
      <c r="K160" s="71"/>
      <c r="L160" s="71"/>
      <c r="M160" s="72"/>
      <c r="N160" s="144"/>
      <c r="O160" s="72"/>
      <c r="P160" s="199"/>
      <c r="Q160" s="71"/>
      <c r="R160" s="200"/>
      <c r="S160" s="72"/>
      <c r="T160" s="201"/>
      <c r="U160" s="72"/>
      <c r="V160" s="202"/>
      <c r="W160" s="71"/>
      <c r="X160" s="72"/>
      <c r="Y160" s="202"/>
      <c r="Z160" s="72"/>
      <c r="AA160" s="178"/>
      <c r="AB160" s="228"/>
      <c r="AC160" s="72"/>
      <c r="AD160" s="229"/>
      <c r="AE160" s="72"/>
      <c r="AF160" s="229"/>
      <c r="AG160" s="71"/>
      <c r="AH160" s="72"/>
      <c r="AI160" s="229"/>
      <c r="AJ160" s="71"/>
      <c r="AK160" s="72"/>
      <c r="AL160" s="229"/>
      <c r="AM160" s="72"/>
      <c r="AN160" s="201"/>
      <c r="AO160" s="72"/>
      <c r="AP160" s="145"/>
      <c r="AQ160" s="72"/>
      <c r="AR160" s="145"/>
      <c r="AS160" s="72"/>
      <c r="AT160" s="146"/>
      <c r="AU160" s="72"/>
      <c r="AV160" s="145"/>
      <c r="AW160" s="71"/>
      <c r="AX160" s="72"/>
      <c r="AY160" s="201"/>
      <c r="AZ160" s="71"/>
      <c r="BA160" s="72"/>
      <c r="BB160" s="178"/>
    </row>
    <row r="161" ht="16.5" customHeight="1" outlineLevel="1">
      <c r="A161" s="178"/>
      <c r="B161" s="141"/>
      <c r="C161" s="142"/>
      <c r="D161" s="72"/>
      <c r="E161" s="143"/>
      <c r="F161" s="71"/>
      <c r="G161" s="143"/>
      <c r="H161" s="71"/>
      <c r="I161" s="143"/>
      <c r="J161" s="71"/>
      <c r="K161" s="71"/>
      <c r="L161" s="71"/>
      <c r="M161" s="72"/>
      <c r="N161" s="144"/>
      <c r="O161" s="72"/>
      <c r="P161" s="199"/>
      <c r="Q161" s="71"/>
      <c r="R161" s="200"/>
      <c r="S161" s="72"/>
      <c r="T161" s="201"/>
      <c r="U161" s="72"/>
      <c r="V161" s="202"/>
      <c r="W161" s="71"/>
      <c r="X161" s="72"/>
      <c r="Y161" s="202"/>
      <c r="Z161" s="72"/>
      <c r="AA161" s="178"/>
      <c r="AB161" s="228"/>
      <c r="AC161" s="72"/>
      <c r="AD161" s="229"/>
      <c r="AE161" s="72"/>
      <c r="AF161" s="229"/>
      <c r="AG161" s="71"/>
      <c r="AH161" s="72"/>
      <c r="AI161" s="229"/>
      <c r="AJ161" s="71"/>
      <c r="AK161" s="72"/>
      <c r="AL161" s="229"/>
      <c r="AM161" s="72"/>
      <c r="AN161" s="201"/>
      <c r="AO161" s="72"/>
      <c r="AP161" s="145"/>
      <c r="AQ161" s="72"/>
      <c r="AR161" s="145"/>
      <c r="AS161" s="72"/>
      <c r="AT161" s="146"/>
      <c r="AU161" s="72"/>
      <c r="AV161" s="145"/>
      <c r="AW161" s="71"/>
      <c r="AX161" s="72"/>
      <c r="AY161" s="201"/>
      <c r="AZ161" s="71"/>
      <c r="BA161" s="72"/>
      <c r="BB161" s="178"/>
    </row>
    <row r="162" ht="16.5" customHeight="1" outlineLevel="1">
      <c r="A162" s="178"/>
      <c r="B162" s="141"/>
      <c r="C162" s="142"/>
      <c r="D162" s="72"/>
      <c r="E162" s="143"/>
      <c r="F162" s="71"/>
      <c r="G162" s="143"/>
      <c r="H162" s="71"/>
      <c r="I162" s="143"/>
      <c r="J162" s="71"/>
      <c r="K162" s="71"/>
      <c r="L162" s="71"/>
      <c r="M162" s="72"/>
      <c r="N162" s="144"/>
      <c r="O162" s="72"/>
      <c r="P162" s="199"/>
      <c r="Q162" s="71"/>
      <c r="R162" s="200"/>
      <c r="S162" s="72"/>
      <c r="T162" s="201"/>
      <c r="U162" s="72"/>
      <c r="V162" s="202"/>
      <c r="W162" s="71"/>
      <c r="X162" s="72"/>
      <c r="Y162" s="202"/>
      <c r="Z162" s="72"/>
      <c r="AA162" s="178"/>
      <c r="AB162" s="228"/>
      <c r="AC162" s="72"/>
      <c r="AD162" s="229"/>
      <c r="AE162" s="72"/>
      <c r="AF162" s="229"/>
      <c r="AG162" s="71"/>
      <c r="AH162" s="72"/>
      <c r="AI162" s="229"/>
      <c r="AJ162" s="71"/>
      <c r="AK162" s="72"/>
      <c r="AL162" s="229"/>
      <c r="AM162" s="72"/>
      <c r="AN162" s="201"/>
      <c r="AO162" s="72"/>
      <c r="AP162" s="145"/>
      <c r="AQ162" s="72"/>
      <c r="AR162" s="145"/>
      <c r="AS162" s="72"/>
      <c r="AT162" s="146"/>
      <c r="AU162" s="72"/>
      <c r="AV162" s="145"/>
      <c r="AW162" s="71"/>
      <c r="AX162" s="72"/>
      <c r="AY162" s="201"/>
      <c r="AZ162" s="71"/>
      <c r="BA162" s="72"/>
      <c r="BB162" s="178"/>
    </row>
    <row r="163" ht="16.5" customHeight="1" outlineLevel="1">
      <c r="A163" s="178"/>
      <c r="B163" s="141"/>
      <c r="C163" s="142"/>
      <c r="D163" s="72"/>
      <c r="E163" s="143"/>
      <c r="F163" s="71"/>
      <c r="G163" s="143"/>
      <c r="H163" s="71"/>
      <c r="I163" s="143"/>
      <c r="J163" s="71"/>
      <c r="K163" s="71"/>
      <c r="L163" s="71"/>
      <c r="M163" s="72"/>
      <c r="N163" s="144"/>
      <c r="O163" s="72"/>
      <c r="P163" s="199"/>
      <c r="Q163" s="71"/>
      <c r="R163" s="200"/>
      <c r="S163" s="72"/>
      <c r="T163" s="201"/>
      <c r="U163" s="72"/>
      <c r="V163" s="202"/>
      <c r="W163" s="71"/>
      <c r="X163" s="72"/>
      <c r="Y163" s="202"/>
      <c r="Z163" s="72"/>
      <c r="AA163" s="178"/>
      <c r="AB163" s="228"/>
      <c r="AC163" s="72"/>
      <c r="AD163" s="229"/>
      <c r="AE163" s="72"/>
      <c r="AF163" s="229"/>
      <c r="AG163" s="71"/>
      <c r="AH163" s="72"/>
      <c r="AI163" s="229"/>
      <c r="AJ163" s="71"/>
      <c r="AK163" s="72"/>
      <c r="AL163" s="229"/>
      <c r="AM163" s="72"/>
      <c r="AN163" s="201"/>
      <c r="AO163" s="72"/>
      <c r="AP163" s="145"/>
      <c r="AQ163" s="72"/>
      <c r="AR163" s="145"/>
      <c r="AS163" s="72"/>
      <c r="AT163" s="146"/>
      <c r="AU163" s="72"/>
      <c r="AV163" s="145"/>
      <c r="AW163" s="71"/>
      <c r="AX163" s="72"/>
      <c r="AY163" s="201"/>
      <c r="AZ163" s="71"/>
      <c r="BA163" s="72"/>
      <c r="BB163" s="178"/>
    </row>
    <row r="164" ht="16.5" customHeight="1" outlineLevel="1">
      <c r="A164" s="178"/>
      <c r="B164" s="141"/>
      <c r="C164" s="142"/>
      <c r="D164" s="72"/>
      <c r="E164" s="143"/>
      <c r="F164" s="71"/>
      <c r="G164" s="143"/>
      <c r="H164" s="71"/>
      <c r="I164" s="143"/>
      <c r="J164" s="71"/>
      <c r="K164" s="71"/>
      <c r="L164" s="71"/>
      <c r="M164" s="72"/>
      <c r="N164" s="144"/>
      <c r="O164" s="72"/>
      <c r="P164" s="199"/>
      <c r="Q164" s="71"/>
      <c r="R164" s="200"/>
      <c r="S164" s="72"/>
      <c r="T164" s="201"/>
      <c r="U164" s="72"/>
      <c r="V164" s="202"/>
      <c r="W164" s="71"/>
      <c r="X164" s="72"/>
      <c r="Y164" s="202"/>
      <c r="Z164" s="72"/>
      <c r="AA164" s="178"/>
      <c r="AB164" s="228"/>
      <c r="AC164" s="72"/>
      <c r="AD164" s="229"/>
      <c r="AE164" s="72"/>
      <c r="AF164" s="229"/>
      <c r="AG164" s="71"/>
      <c r="AH164" s="72"/>
      <c r="AI164" s="229"/>
      <c r="AJ164" s="71"/>
      <c r="AK164" s="72"/>
      <c r="AL164" s="229"/>
      <c r="AM164" s="72"/>
      <c r="AN164" s="201"/>
      <c r="AO164" s="72"/>
      <c r="AP164" s="145"/>
      <c r="AQ164" s="72"/>
      <c r="AR164" s="145"/>
      <c r="AS164" s="72"/>
      <c r="AT164" s="146"/>
      <c r="AU164" s="72"/>
      <c r="AV164" s="145"/>
      <c r="AW164" s="71"/>
      <c r="AX164" s="72"/>
      <c r="AY164" s="201"/>
      <c r="AZ164" s="71"/>
      <c r="BA164" s="72"/>
      <c r="BB164" s="178"/>
    </row>
    <row r="165" ht="16.5" customHeight="1" outlineLevel="1">
      <c r="A165" s="178"/>
      <c r="B165" s="141"/>
      <c r="C165" s="142"/>
      <c r="D165" s="72"/>
      <c r="E165" s="143"/>
      <c r="F165" s="71"/>
      <c r="G165" s="143"/>
      <c r="H165" s="71"/>
      <c r="I165" s="143"/>
      <c r="J165" s="71"/>
      <c r="K165" s="71"/>
      <c r="L165" s="71"/>
      <c r="M165" s="72"/>
      <c r="N165" s="144"/>
      <c r="O165" s="72"/>
      <c r="P165" s="199"/>
      <c r="Q165" s="71"/>
      <c r="R165" s="200"/>
      <c r="S165" s="72"/>
      <c r="T165" s="201"/>
      <c r="U165" s="72"/>
      <c r="V165" s="202"/>
      <c r="W165" s="71"/>
      <c r="X165" s="72"/>
      <c r="Y165" s="202"/>
      <c r="Z165" s="72"/>
      <c r="AA165" s="178"/>
      <c r="AB165" s="228"/>
      <c r="AC165" s="72"/>
      <c r="AD165" s="229"/>
      <c r="AE165" s="72"/>
      <c r="AF165" s="229"/>
      <c r="AG165" s="71"/>
      <c r="AH165" s="72"/>
      <c r="AI165" s="229"/>
      <c r="AJ165" s="71"/>
      <c r="AK165" s="72"/>
      <c r="AL165" s="229"/>
      <c r="AM165" s="72"/>
      <c r="AN165" s="201"/>
      <c r="AO165" s="72"/>
      <c r="AP165" s="145"/>
      <c r="AQ165" s="72"/>
      <c r="AR165" s="145"/>
      <c r="AS165" s="72"/>
      <c r="AT165" s="146"/>
      <c r="AU165" s="72"/>
      <c r="AV165" s="145"/>
      <c r="AW165" s="71"/>
      <c r="AX165" s="72"/>
      <c r="AY165" s="201"/>
      <c r="AZ165" s="71"/>
      <c r="BA165" s="72"/>
      <c r="BB165" s="178"/>
    </row>
    <row r="166" ht="16.5" customHeight="1" outlineLevel="1">
      <c r="A166" s="178"/>
      <c r="B166" s="141"/>
      <c r="C166" s="142"/>
      <c r="D166" s="72"/>
      <c r="E166" s="143"/>
      <c r="F166" s="71"/>
      <c r="G166" s="143"/>
      <c r="H166" s="71"/>
      <c r="I166" s="143"/>
      <c r="J166" s="71"/>
      <c r="K166" s="71"/>
      <c r="L166" s="71"/>
      <c r="M166" s="72"/>
      <c r="N166" s="144"/>
      <c r="O166" s="72"/>
      <c r="P166" s="199"/>
      <c r="Q166" s="71"/>
      <c r="R166" s="200"/>
      <c r="S166" s="72"/>
      <c r="T166" s="201"/>
      <c r="U166" s="72"/>
      <c r="V166" s="202"/>
      <c r="W166" s="71"/>
      <c r="X166" s="72"/>
      <c r="Y166" s="202"/>
      <c r="Z166" s="72"/>
      <c r="AA166" s="178"/>
      <c r="AB166" s="228"/>
      <c r="AC166" s="72"/>
      <c r="AD166" s="229"/>
      <c r="AE166" s="72"/>
      <c r="AF166" s="229"/>
      <c r="AG166" s="71"/>
      <c r="AH166" s="72"/>
      <c r="AI166" s="229"/>
      <c r="AJ166" s="71"/>
      <c r="AK166" s="72"/>
      <c r="AL166" s="229"/>
      <c r="AM166" s="72"/>
      <c r="AN166" s="201"/>
      <c r="AO166" s="72"/>
      <c r="AP166" s="145"/>
      <c r="AQ166" s="72"/>
      <c r="AR166" s="145"/>
      <c r="AS166" s="72"/>
      <c r="AT166" s="146"/>
      <c r="AU166" s="72"/>
      <c r="AV166" s="145"/>
      <c r="AW166" s="71"/>
      <c r="AX166" s="72"/>
      <c r="AY166" s="201"/>
      <c r="AZ166" s="71"/>
      <c r="BA166" s="72"/>
      <c r="BB166" s="178"/>
    </row>
    <row r="167" ht="16.5" customHeight="1" outlineLevel="1">
      <c r="A167" s="178"/>
      <c r="B167" s="141"/>
      <c r="C167" s="142"/>
      <c r="D167" s="72"/>
      <c r="E167" s="143"/>
      <c r="F167" s="71"/>
      <c r="G167" s="143"/>
      <c r="H167" s="71"/>
      <c r="I167" s="143"/>
      <c r="J167" s="71"/>
      <c r="K167" s="71"/>
      <c r="L167" s="71"/>
      <c r="M167" s="72"/>
      <c r="N167" s="144"/>
      <c r="O167" s="72"/>
      <c r="P167" s="199"/>
      <c r="Q167" s="71"/>
      <c r="R167" s="200"/>
      <c r="S167" s="72"/>
      <c r="T167" s="201"/>
      <c r="U167" s="72"/>
      <c r="V167" s="202"/>
      <c r="W167" s="71"/>
      <c r="X167" s="72"/>
      <c r="Y167" s="202"/>
      <c r="Z167" s="72"/>
      <c r="AA167" s="178"/>
      <c r="AB167" s="228"/>
      <c r="AC167" s="72"/>
      <c r="AD167" s="229"/>
      <c r="AE167" s="72"/>
      <c r="AF167" s="229"/>
      <c r="AG167" s="71"/>
      <c r="AH167" s="72"/>
      <c r="AI167" s="229"/>
      <c r="AJ167" s="71"/>
      <c r="AK167" s="72"/>
      <c r="AL167" s="229"/>
      <c r="AM167" s="72"/>
      <c r="AN167" s="201"/>
      <c r="AO167" s="72"/>
      <c r="AP167" s="145"/>
      <c r="AQ167" s="72"/>
      <c r="AR167" s="145"/>
      <c r="AS167" s="72"/>
      <c r="AT167" s="146"/>
      <c r="AU167" s="72"/>
      <c r="AV167" s="145"/>
      <c r="AW167" s="71"/>
      <c r="AX167" s="72"/>
      <c r="AY167" s="201"/>
      <c r="AZ167" s="71"/>
      <c r="BA167" s="72"/>
      <c r="BB167" s="178"/>
    </row>
    <row r="168" ht="16.5" customHeight="1" outlineLevel="1">
      <c r="A168" s="178"/>
      <c r="B168" s="141"/>
      <c r="C168" s="142"/>
      <c r="D168" s="72"/>
      <c r="E168" s="143"/>
      <c r="F168" s="71"/>
      <c r="G168" s="143"/>
      <c r="H168" s="71"/>
      <c r="I168" s="143"/>
      <c r="J168" s="71"/>
      <c r="K168" s="71"/>
      <c r="L168" s="71"/>
      <c r="M168" s="72"/>
      <c r="N168" s="144"/>
      <c r="O168" s="72"/>
      <c r="P168" s="199"/>
      <c r="Q168" s="71"/>
      <c r="R168" s="200"/>
      <c r="S168" s="72"/>
      <c r="T168" s="201"/>
      <c r="U168" s="72"/>
      <c r="V168" s="202"/>
      <c r="W168" s="71"/>
      <c r="X168" s="72"/>
      <c r="Y168" s="202"/>
      <c r="Z168" s="72"/>
      <c r="AA168" s="178"/>
      <c r="AB168" s="228"/>
      <c r="AC168" s="72"/>
      <c r="AD168" s="229"/>
      <c r="AE168" s="72"/>
      <c r="AF168" s="229"/>
      <c r="AG168" s="71"/>
      <c r="AH168" s="72"/>
      <c r="AI168" s="229"/>
      <c r="AJ168" s="71"/>
      <c r="AK168" s="72"/>
      <c r="AL168" s="229"/>
      <c r="AM168" s="72"/>
      <c r="AN168" s="201"/>
      <c r="AO168" s="72"/>
      <c r="AP168" s="145"/>
      <c r="AQ168" s="72"/>
      <c r="AR168" s="145"/>
      <c r="AS168" s="72"/>
      <c r="AT168" s="146"/>
      <c r="AU168" s="72"/>
      <c r="AV168" s="145"/>
      <c r="AW168" s="71"/>
      <c r="AX168" s="72"/>
      <c r="AY168" s="201"/>
      <c r="AZ168" s="71"/>
      <c r="BA168" s="72"/>
      <c r="BB168" s="178"/>
    </row>
    <row r="169" ht="16.5" customHeight="1" outlineLevel="1">
      <c r="A169" s="178"/>
      <c r="B169" s="141"/>
      <c r="C169" s="142"/>
      <c r="D169" s="72"/>
      <c r="E169" s="143"/>
      <c r="F169" s="71"/>
      <c r="G169" s="143"/>
      <c r="H169" s="71"/>
      <c r="I169" s="143"/>
      <c r="J169" s="71"/>
      <c r="K169" s="71"/>
      <c r="L169" s="71"/>
      <c r="M169" s="72"/>
      <c r="N169" s="144"/>
      <c r="O169" s="72"/>
      <c r="P169" s="199"/>
      <c r="Q169" s="71"/>
      <c r="R169" s="200"/>
      <c r="S169" s="72"/>
      <c r="T169" s="201"/>
      <c r="U169" s="72"/>
      <c r="V169" s="202"/>
      <c r="W169" s="71"/>
      <c r="X169" s="72"/>
      <c r="Y169" s="202"/>
      <c r="Z169" s="72"/>
      <c r="AA169" s="178"/>
      <c r="AB169" s="228"/>
      <c r="AC169" s="72"/>
      <c r="AD169" s="229"/>
      <c r="AE169" s="72"/>
      <c r="AF169" s="229"/>
      <c r="AG169" s="71"/>
      <c r="AH169" s="72"/>
      <c r="AI169" s="229"/>
      <c r="AJ169" s="71"/>
      <c r="AK169" s="72"/>
      <c r="AL169" s="229"/>
      <c r="AM169" s="72"/>
      <c r="AN169" s="201"/>
      <c r="AO169" s="72"/>
      <c r="AP169" s="145"/>
      <c r="AQ169" s="72"/>
      <c r="AR169" s="145"/>
      <c r="AS169" s="72"/>
      <c r="AT169" s="146"/>
      <c r="AU169" s="72"/>
      <c r="AV169" s="145"/>
      <c r="AW169" s="71"/>
      <c r="AX169" s="72"/>
      <c r="AY169" s="201"/>
      <c r="AZ169" s="71"/>
      <c r="BA169" s="72"/>
      <c r="BB169" s="178"/>
    </row>
    <row r="170" ht="16.5" customHeight="1" outlineLevel="1">
      <c r="A170" s="178"/>
      <c r="B170" s="141"/>
      <c r="C170" s="142"/>
      <c r="D170" s="72"/>
      <c r="E170" s="143"/>
      <c r="F170" s="71"/>
      <c r="G170" s="143"/>
      <c r="H170" s="71"/>
      <c r="I170" s="143"/>
      <c r="J170" s="71"/>
      <c r="K170" s="71"/>
      <c r="L170" s="71"/>
      <c r="M170" s="72"/>
      <c r="N170" s="144"/>
      <c r="O170" s="72"/>
      <c r="P170" s="199"/>
      <c r="Q170" s="71"/>
      <c r="R170" s="200"/>
      <c r="S170" s="72"/>
      <c r="T170" s="201"/>
      <c r="U170" s="72"/>
      <c r="V170" s="202"/>
      <c r="W170" s="71"/>
      <c r="X170" s="72"/>
      <c r="Y170" s="202"/>
      <c r="Z170" s="72"/>
      <c r="AA170" s="178"/>
      <c r="AB170" s="228"/>
      <c r="AC170" s="72"/>
      <c r="AD170" s="229"/>
      <c r="AE170" s="72"/>
      <c r="AF170" s="229"/>
      <c r="AG170" s="71"/>
      <c r="AH170" s="72"/>
      <c r="AI170" s="229"/>
      <c r="AJ170" s="71"/>
      <c r="AK170" s="72"/>
      <c r="AL170" s="229"/>
      <c r="AM170" s="72"/>
      <c r="AN170" s="201"/>
      <c r="AO170" s="72"/>
      <c r="AP170" s="145"/>
      <c r="AQ170" s="72"/>
      <c r="AR170" s="145"/>
      <c r="AS170" s="72"/>
      <c r="AT170" s="146"/>
      <c r="AU170" s="72"/>
      <c r="AV170" s="145"/>
      <c r="AW170" s="71"/>
      <c r="AX170" s="72"/>
      <c r="AY170" s="201"/>
      <c r="AZ170" s="71"/>
      <c r="BA170" s="72"/>
      <c r="BB170" s="178"/>
    </row>
    <row r="171" ht="16.5" customHeight="1" outlineLevel="1">
      <c r="A171" s="178"/>
      <c r="B171" s="141"/>
      <c r="C171" s="142"/>
      <c r="D171" s="72"/>
      <c r="E171" s="143"/>
      <c r="F171" s="71"/>
      <c r="G171" s="143"/>
      <c r="H171" s="71"/>
      <c r="I171" s="143"/>
      <c r="J171" s="71"/>
      <c r="K171" s="71"/>
      <c r="L171" s="71"/>
      <c r="M171" s="72"/>
      <c r="N171" s="144"/>
      <c r="O171" s="72"/>
      <c r="P171" s="199"/>
      <c r="Q171" s="71"/>
      <c r="R171" s="200"/>
      <c r="S171" s="72"/>
      <c r="T171" s="201"/>
      <c r="U171" s="72"/>
      <c r="V171" s="202"/>
      <c r="W171" s="71"/>
      <c r="X171" s="72"/>
      <c r="Y171" s="202"/>
      <c r="Z171" s="72"/>
      <c r="AA171" s="178"/>
      <c r="AB171" s="228"/>
      <c r="AC171" s="72"/>
      <c r="AD171" s="229"/>
      <c r="AE171" s="72"/>
      <c r="AF171" s="229"/>
      <c r="AG171" s="71"/>
      <c r="AH171" s="72"/>
      <c r="AI171" s="229"/>
      <c r="AJ171" s="71"/>
      <c r="AK171" s="72"/>
      <c r="AL171" s="229"/>
      <c r="AM171" s="72"/>
      <c r="AN171" s="201"/>
      <c r="AO171" s="72"/>
      <c r="AP171" s="145"/>
      <c r="AQ171" s="72"/>
      <c r="AR171" s="145"/>
      <c r="AS171" s="72"/>
      <c r="AT171" s="146"/>
      <c r="AU171" s="72"/>
      <c r="AV171" s="145"/>
      <c r="AW171" s="71"/>
      <c r="AX171" s="72"/>
      <c r="AY171" s="201"/>
      <c r="AZ171" s="71"/>
      <c r="BA171" s="72"/>
      <c r="BB171" s="178"/>
    </row>
    <row r="172" ht="16.5" customHeight="1" outlineLevel="1">
      <c r="A172" s="178"/>
      <c r="B172" s="141"/>
      <c r="C172" s="142"/>
      <c r="D172" s="72"/>
      <c r="E172" s="143"/>
      <c r="F172" s="71"/>
      <c r="G172" s="143"/>
      <c r="H172" s="71"/>
      <c r="I172" s="143"/>
      <c r="J172" s="71"/>
      <c r="K172" s="71"/>
      <c r="L172" s="71"/>
      <c r="M172" s="72"/>
      <c r="N172" s="144"/>
      <c r="O172" s="72"/>
      <c r="P172" s="199"/>
      <c r="Q172" s="71"/>
      <c r="R172" s="200"/>
      <c r="S172" s="72"/>
      <c r="T172" s="201"/>
      <c r="U172" s="72"/>
      <c r="V172" s="202"/>
      <c r="W172" s="71"/>
      <c r="X172" s="72"/>
      <c r="Y172" s="202"/>
      <c r="Z172" s="72"/>
      <c r="AA172" s="178"/>
      <c r="AB172" s="228"/>
      <c r="AC172" s="72"/>
      <c r="AD172" s="229"/>
      <c r="AE172" s="72"/>
      <c r="AF172" s="229"/>
      <c r="AG172" s="71"/>
      <c r="AH172" s="72"/>
      <c r="AI172" s="229"/>
      <c r="AJ172" s="71"/>
      <c r="AK172" s="72"/>
      <c r="AL172" s="229"/>
      <c r="AM172" s="72"/>
      <c r="AN172" s="201"/>
      <c r="AO172" s="72"/>
      <c r="AP172" s="145"/>
      <c r="AQ172" s="72"/>
      <c r="AR172" s="145"/>
      <c r="AS172" s="72"/>
      <c r="AT172" s="146"/>
      <c r="AU172" s="72"/>
      <c r="AV172" s="145"/>
      <c r="AW172" s="71"/>
      <c r="AX172" s="72"/>
      <c r="AY172" s="201"/>
      <c r="AZ172" s="71"/>
      <c r="BA172" s="72"/>
      <c r="BB172" s="178"/>
    </row>
    <row r="173" ht="16.5" customHeight="1" outlineLevel="1">
      <c r="A173" s="178"/>
      <c r="B173" s="141"/>
      <c r="C173" s="142"/>
      <c r="D173" s="72"/>
      <c r="E173" s="143"/>
      <c r="F173" s="71"/>
      <c r="G173" s="143"/>
      <c r="H173" s="71"/>
      <c r="I173" s="143"/>
      <c r="J173" s="71"/>
      <c r="K173" s="71"/>
      <c r="L173" s="71"/>
      <c r="M173" s="72"/>
      <c r="N173" s="144"/>
      <c r="O173" s="72"/>
      <c r="P173" s="199"/>
      <c r="Q173" s="71"/>
      <c r="R173" s="200"/>
      <c r="S173" s="72"/>
      <c r="T173" s="201"/>
      <c r="U173" s="72"/>
      <c r="V173" s="202"/>
      <c r="W173" s="71"/>
      <c r="X173" s="72"/>
      <c r="Y173" s="202"/>
      <c r="Z173" s="72"/>
      <c r="AA173" s="178"/>
      <c r="AB173" s="228"/>
      <c r="AC173" s="72"/>
      <c r="AD173" s="229"/>
      <c r="AE173" s="72"/>
      <c r="AF173" s="229"/>
      <c r="AG173" s="71"/>
      <c r="AH173" s="72"/>
      <c r="AI173" s="229"/>
      <c r="AJ173" s="71"/>
      <c r="AK173" s="72"/>
      <c r="AL173" s="229"/>
      <c r="AM173" s="72"/>
      <c r="AN173" s="201"/>
      <c r="AO173" s="72"/>
      <c r="AP173" s="145"/>
      <c r="AQ173" s="72"/>
      <c r="AR173" s="145"/>
      <c r="AS173" s="72"/>
      <c r="AT173" s="146"/>
      <c r="AU173" s="72"/>
      <c r="AV173" s="145"/>
      <c r="AW173" s="71"/>
      <c r="AX173" s="72"/>
      <c r="AY173" s="201"/>
      <c r="AZ173" s="71"/>
      <c r="BA173" s="72"/>
      <c r="BB173" s="178"/>
    </row>
    <row r="174" ht="16.5" customHeight="1" outlineLevel="1">
      <c r="A174" s="178"/>
      <c r="B174" s="141"/>
      <c r="C174" s="142"/>
      <c r="D174" s="72"/>
      <c r="E174" s="143"/>
      <c r="F174" s="71"/>
      <c r="G174" s="143"/>
      <c r="H174" s="71"/>
      <c r="I174" s="143"/>
      <c r="J174" s="71"/>
      <c r="K174" s="71"/>
      <c r="L174" s="71"/>
      <c r="M174" s="72"/>
      <c r="N174" s="144"/>
      <c r="O174" s="72"/>
      <c r="P174" s="199"/>
      <c r="Q174" s="71"/>
      <c r="R174" s="200"/>
      <c r="S174" s="72"/>
      <c r="T174" s="201"/>
      <c r="U174" s="72"/>
      <c r="V174" s="202"/>
      <c r="W174" s="71"/>
      <c r="X174" s="72"/>
      <c r="Y174" s="202"/>
      <c r="Z174" s="72"/>
      <c r="AA174" s="178"/>
      <c r="AB174" s="228"/>
      <c r="AC174" s="72"/>
      <c r="AD174" s="229"/>
      <c r="AE174" s="72"/>
      <c r="AF174" s="229"/>
      <c r="AG174" s="71"/>
      <c r="AH174" s="72"/>
      <c r="AI174" s="229"/>
      <c r="AJ174" s="71"/>
      <c r="AK174" s="72"/>
      <c r="AL174" s="229"/>
      <c r="AM174" s="72"/>
      <c r="AN174" s="201"/>
      <c r="AO174" s="72"/>
      <c r="AP174" s="145"/>
      <c r="AQ174" s="72"/>
      <c r="AR174" s="145"/>
      <c r="AS174" s="72"/>
      <c r="AT174" s="146"/>
      <c r="AU174" s="72"/>
      <c r="AV174" s="145"/>
      <c r="AW174" s="71"/>
      <c r="AX174" s="72"/>
      <c r="AY174" s="201"/>
      <c r="AZ174" s="71"/>
      <c r="BA174" s="72"/>
      <c r="BB174" s="178"/>
    </row>
    <row r="175" ht="16.5" customHeight="1" outlineLevel="1">
      <c r="A175" s="178"/>
      <c r="B175" s="141"/>
      <c r="C175" s="142"/>
      <c r="D175" s="72"/>
      <c r="E175" s="143"/>
      <c r="F175" s="71"/>
      <c r="G175" s="143"/>
      <c r="H175" s="71"/>
      <c r="I175" s="143"/>
      <c r="J175" s="71"/>
      <c r="K175" s="71"/>
      <c r="L175" s="71"/>
      <c r="M175" s="72"/>
      <c r="N175" s="144"/>
      <c r="O175" s="72"/>
      <c r="P175" s="199"/>
      <c r="Q175" s="71"/>
      <c r="R175" s="200"/>
      <c r="S175" s="72"/>
      <c r="T175" s="201"/>
      <c r="U175" s="72"/>
      <c r="V175" s="202"/>
      <c r="W175" s="71"/>
      <c r="X175" s="72"/>
      <c r="Y175" s="202"/>
      <c r="Z175" s="72"/>
      <c r="AA175" s="178"/>
      <c r="AB175" s="228"/>
      <c r="AC175" s="72"/>
      <c r="AD175" s="229"/>
      <c r="AE175" s="72"/>
      <c r="AF175" s="229"/>
      <c r="AG175" s="71"/>
      <c r="AH175" s="72"/>
      <c r="AI175" s="229"/>
      <c r="AJ175" s="71"/>
      <c r="AK175" s="72"/>
      <c r="AL175" s="229"/>
      <c r="AM175" s="72"/>
      <c r="AN175" s="201"/>
      <c r="AO175" s="72"/>
      <c r="AP175" s="145"/>
      <c r="AQ175" s="72"/>
      <c r="AR175" s="145"/>
      <c r="AS175" s="72"/>
      <c r="AT175" s="146"/>
      <c r="AU175" s="72"/>
      <c r="AV175" s="145"/>
      <c r="AW175" s="71"/>
      <c r="AX175" s="72"/>
      <c r="AY175" s="201"/>
      <c r="AZ175" s="71"/>
      <c r="BA175" s="72"/>
      <c r="BB175" s="178"/>
    </row>
    <row r="176" ht="16.5" customHeight="1" outlineLevel="1">
      <c r="A176" s="178"/>
      <c r="B176" s="141"/>
      <c r="C176" s="142"/>
      <c r="D176" s="72"/>
      <c r="E176" s="143"/>
      <c r="F176" s="71"/>
      <c r="G176" s="143"/>
      <c r="H176" s="71"/>
      <c r="I176" s="143"/>
      <c r="J176" s="71"/>
      <c r="K176" s="71"/>
      <c r="L176" s="71"/>
      <c r="M176" s="72"/>
      <c r="N176" s="144"/>
      <c r="O176" s="72"/>
      <c r="P176" s="199"/>
      <c r="Q176" s="71"/>
      <c r="R176" s="200"/>
      <c r="S176" s="72"/>
      <c r="T176" s="201"/>
      <c r="U176" s="72"/>
      <c r="V176" s="202"/>
      <c r="W176" s="71"/>
      <c r="X176" s="72"/>
      <c r="Y176" s="202"/>
      <c r="Z176" s="72"/>
      <c r="AA176" s="178"/>
      <c r="AB176" s="228"/>
      <c r="AC176" s="72"/>
      <c r="AD176" s="229"/>
      <c r="AE176" s="72"/>
      <c r="AF176" s="229"/>
      <c r="AG176" s="71"/>
      <c r="AH176" s="72"/>
      <c r="AI176" s="229"/>
      <c r="AJ176" s="71"/>
      <c r="AK176" s="72"/>
      <c r="AL176" s="229"/>
      <c r="AM176" s="72"/>
      <c r="AN176" s="201"/>
      <c r="AO176" s="72"/>
      <c r="AP176" s="145"/>
      <c r="AQ176" s="72"/>
      <c r="AR176" s="145"/>
      <c r="AS176" s="72"/>
      <c r="AT176" s="146"/>
      <c r="AU176" s="72"/>
      <c r="AV176" s="145"/>
      <c r="AW176" s="71"/>
      <c r="AX176" s="72"/>
      <c r="AY176" s="201"/>
      <c r="AZ176" s="71"/>
      <c r="BA176" s="72"/>
      <c r="BB176" s="178"/>
    </row>
    <row r="177" ht="16.5" customHeight="1" outlineLevel="1">
      <c r="A177" s="178"/>
      <c r="B177" s="141"/>
      <c r="C177" s="142"/>
      <c r="D177" s="72"/>
      <c r="E177" s="143"/>
      <c r="F177" s="71"/>
      <c r="G177" s="143"/>
      <c r="H177" s="71"/>
      <c r="I177" s="143"/>
      <c r="J177" s="71"/>
      <c r="K177" s="71"/>
      <c r="L177" s="71"/>
      <c r="M177" s="72"/>
      <c r="N177" s="144"/>
      <c r="O177" s="72"/>
      <c r="P177" s="199"/>
      <c r="Q177" s="71"/>
      <c r="R177" s="200"/>
      <c r="S177" s="72"/>
      <c r="T177" s="201"/>
      <c r="U177" s="72"/>
      <c r="V177" s="202"/>
      <c r="W177" s="71"/>
      <c r="X177" s="72"/>
      <c r="Y177" s="202"/>
      <c r="Z177" s="72"/>
      <c r="AA177" s="178"/>
      <c r="AB177" s="228"/>
      <c r="AC177" s="72"/>
      <c r="AD177" s="229"/>
      <c r="AE177" s="72"/>
      <c r="AF177" s="229"/>
      <c r="AG177" s="71"/>
      <c r="AH177" s="72"/>
      <c r="AI177" s="229"/>
      <c r="AJ177" s="71"/>
      <c r="AK177" s="72"/>
      <c r="AL177" s="229"/>
      <c r="AM177" s="72"/>
      <c r="AN177" s="201"/>
      <c r="AO177" s="72"/>
      <c r="AP177" s="145"/>
      <c r="AQ177" s="72"/>
      <c r="AR177" s="145"/>
      <c r="AS177" s="72"/>
      <c r="AT177" s="146"/>
      <c r="AU177" s="72"/>
      <c r="AV177" s="145"/>
      <c r="AW177" s="71"/>
      <c r="AX177" s="72"/>
      <c r="AY177" s="201"/>
      <c r="AZ177" s="71"/>
      <c r="BA177" s="72"/>
      <c r="BB177" s="178"/>
    </row>
    <row r="178" ht="16.5" customHeight="1" outlineLevel="1">
      <c r="A178" s="178"/>
      <c r="B178" s="141"/>
      <c r="C178" s="142"/>
      <c r="D178" s="72"/>
      <c r="E178" s="143"/>
      <c r="F178" s="71"/>
      <c r="G178" s="143"/>
      <c r="H178" s="71"/>
      <c r="I178" s="143"/>
      <c r="J178" s="71"/>
      <c r="K178" s="71"/>
      <c r="L178" s="71"/>
      <c r="M178" s="72"/>
      <c r="N178" s="144"/>
      <c r="O178" s="72"/>
      <c r="P178" s="199"/>
      <c r="Q178" s="71"/>
      <c r="R178" s="200"/>
      <c r="S178" s="72"/>
      <c r="T178" s="201"/>
      <c r="U178" s="72"/>
      <c r="V178" s="202"/>
      <c r="W178" s="71"/>
      <c r="X178" s="72"/>
      <c r="Y178" s="202"/>
      <c r="Z178" s="72"/>
      <c r="AA178" s="178"/>
      <c r="AB178" s="228"/>
      <c r="AC178" s="72"/>
      <c r="AD178" s="229"/>
      <c r="AE178" s="72"/>
      <c r="AF178" s="229"/>
      <c r="AG178" s="71"/>
      <c r="AH178" s="72"/>
      <c r="AI178" s="229"/>
      <c r="AJ178" s="71"/>
      <c r="AK178" s="72"/>
      <c r="AL178" s="229"/>
      <c r="AM178" s="72"/>
      <c r="AN178" s="201"/>
      <c r="AO178" s="72"/>
      <c r="AP178" s="145"/>
      <c r="AQ178" s="72"/>
      <c r="AR178" s="145"/>
      <c r="AS178" s="72"/>
      <c r="AT178" s="146"/>
      <c r="AU178" s="72"/>
      <c r="AV178" s="145"/>
      <c r="AW178" s="71"/>
      <c r="AX178" s="72"/>
      <c r="AY178" s="201"/>
      <c r="AZ178" s="71"/>
      <c r="BA178" s="72"/>
      <c r="BB178" s="178"/>
    </row>
    <row r="179" ht="16.5" customHeight="1" outlineLevel="1">
      <c r="A179" s="178"/>
      <c r="B179" s="141"/>
      <c r="C179" s="142"/>
      <c r="D179" s="72"/>
      <c r="E179" s="143"/>
      <c r="F179" s="71"/>
      <c r="G179" s="143"/>
      <c r="H179" s="71"/>
      <c r="I179" s="143"/>
      <c r="J179" s="71"/>
      <c r="K179" s="71"/>
      <c r="L179" s="71"/>
      <c r="M179" s="72"/>
      <c r="N179" s="144"/>
      <c r="O179" s="72"/>
      <c r="P179" s="199"/>
      <c r="Q179" s="71"/>
      <c r="R179" s="200"/>
      <c r="S179" s="72"/>
      <c r="T179" s="201"/>
      <c r="U179" s="72"/>
      <c r="V179" s="202"/>
      <c r="W179" s="71"/>
      <c r="X179" s="72"/>
      <c r="Y179" s="202"/>
      <c r="Z179" s="72"/>
      <c r="AA179" s="178"/>
      <c r="AB179" s="228"/>
      <c r="AC179" s="72"/>
      <c r="AD179" s="229"/>
      <c r="AE179" s="72"/>
      <c r="AF179" s="229"/>
      <c r="AG179" s="71"/>
      <c r="AH179" s="72"/>
      <c r="AI179" s="229"/>
      <c r="AJ179" s="71"/>
      <c r="AK179" s="72"/>
      <c r="AL179" s="229"/>
      <c r="AM179" s="72"/>
      <c r="AN179" s="201"/>
      <c r="AO179" s="72"/>
      <c r="AP179" s="145"/>
      <c r="AQ179" s="72"/>
      <c r="AR179" s="145"/>
      <c r="AS179" s="72"/>
      <c r="AT179" s="146"/>
      <c r="AU179" s="72"/>
      <c r="AV179" s="145"/>
      <c r="AW179" s="71"/>
      <c r="AX179" s="72"/>
      <c r="AY179" s="201"/>
      <c r="AZ179" s="71"/>
      <c r="BA179" s="72"/>
      <c r="BB179" s="178"/>
    </row>
    <row r="180" ht="16.5" customHeight="1" outlineLevel="1">
      <c r="A180" s="178"/>
      <c r="B180" s="141"/>
      <c r="C180" s="142"/>
      <c r="D180" s="72"/>
      <c r="E180" s="143"/>
      <c r="F180" s="71"/>
      <c r="G180" s="143"/>
      <c r="H180" s="71"/>
      <c r="I180" s="143"/>
      <c r="J180" s="71"/>
      <c r="K180" s="71"/>
      <c r="L180" s="71"/>
      <c r="M180" s="72"/>
      <c r="N180" s="144"/>
      <c r="O180" s="72"/>
      <c r="P180" s="199"/>
      <c r="Q180" s="71"/>
      <c r="R180" s="200"/>
      <c r="S180" s="72"/>
      <c r="T180" s="201"/>
      <c r="U180" s="72"/>
      <c r="V180" s="202"/>
      <c r="W180" s="71"/>
      <c r="X180" s="72"/>
      <c r="Y180" s="202"/>
      <c r="Z180" s="72"/>
      <c r="AA180" s="178"/>
      <c r="AB180" s="228"/>
      <c r="AC180" s="72"/>
      <c r="AD180" s="229"/>
      <c r="AE180" s="72"/>
      <c r="AF180" s="229"/>
      <c r="AG180" s="71"/>
      <c r="AH180" s="72"/>
      <c r="AI180" s="229"/>
      <c r="AJ180" s="71"/>
      <c r="AK180" s="72"/>
      <c r="AL180" s="229"/>
      <c r="AM180" s="72"/>
      <c r="AN180" s="201"/>
      <c r="AO180" s="72"/>
      <c r="AP180" s="145"/>
      <c r="AQ180" s="72"/>
      <c r="AR180" s="145"/>
      <c r="AS180" s="72"/>
      <c r="AT180" s="146"/>
      <c r="AU180" s="72"/>
      <c r="AV180" s="145"/>
      <c r="AW180" s="71"/>
      <c r="AX180" s="72"/>
      <c r="AY180" s="201"/>
      <c r="AZ180" s="71"/>
      <c r="BA180" s="72"/>
      <c r="BB180" s="178"/>
    </row>
    <row r="181" ht="16.5" customHeight="1" outlineLevel="1">
      <c r="A181" s="178"/>
      <c r="B181" s="141"/>
      <c r="C181" s="142"/>
      <c r="D181" s="72"/>
      <c r="E181" s="143"/>
      <c r="F181" s="71"/>
      <c r="G181" s="143"/>
      <c r="H181" s="71"/>
      <c r="I181" s="143"/>
      <c r="J181" s="71"/>
      <c r="K181" s="71"/>
      <c r="L181" s="71"/>
      <c r="M181" s="72"/>
      <c r="N181" s="144"/>
      <c r="O181" s="72"/>
      <c r="P181" s="199"/>
      <c r="Q181" s="71"/>
      <c r="R181" s="200"/>
      <c r="S181" s="72"/>
      <c r="T181" s="201"/>
      <c r="U181" s="72"/>
      <c r="V181" s="202"/>
      <c r="W181" s="71"/>
      <c r="X181" s="72"/>
      <c r="Y181" s="202"/>
      <c r="Z181" s="72"/>
      <c r="AA181" s="178"/>
      <c r="AB181" s="228"/>
      <c r="AC181" s="72"/>
      <c r="AD181" s="229"/>
      <c r="AE181" s="72"/>
      <c r="AF181" s="229"/>
      <c r="AG181" s="71"/>
      <c r="AH181" s="72"/>
      <c r="AI181" s="229"/>
      <c r="AJ181" s="71"/>
      <c r="AK181" s="72"/>
      <c r="AL181" s="229"/>
      <c r="AM181" s="72"/>
      <c r="AN181" s="201"/>
      <c r="AO181" s="72"/>
      <c r="AP181" s="145"/>
      <c r="AQ181" s="72"/>
      <c r="AR181" s="145"/>
      <c r="AS181" s="72"/>
      <c r="AT181" s="146"/>
      <c r="AU181" s="72"/>
      <c r="AV181" s="145"/>
      <c r="AW181" s="71"/>
      <c r="AX181" s="72"/>
      <c r="AY181" s="201"/>
      <c r="AZ181" s="71"/>
      <c r="BA181" s="72"/>
      <c r="BB181" s="178"/>
    </row>
    <row r="182" ht="16.5" customHeight="1" outlineLevel="1">
      <c r="A182" s="178"/>
      <c r="B182" s="141"/>
      <c r="C182" s="142"/>
      <c r="D182" s="72"/>
      <c r="E182" s="143"/>
      <c r="F182" s="71"/>
      <c r="G182" s="143"/>
      <c r="H182" s="71"/>
      <c r="I182" s="143"/>
      <c r="J182" s="71"/>
      <c r="K182" s="71"/>
      <c r="L182" s="71"/>
      <c r="M182" s="72"/>
      <c r="N182" s="144"/>
      <c r="O182" s="72"/>
      <c r="P182" s="199"/>
      <c r="Q182" s="71"/>
      <c r="R182" s="200"/>
      <c r="S182" s="72"/>
      <c r="T182" s="201"/>
      <c r="U182" s="72"/>
      <c r="V182" s="202"/>
      <c r="W182" s="71"/>
      <c r="X182" s="72"/>
      <c r="Y182" s="202"/>
      <c r="Z182" s="72"/>
      <c r="AA182" s="178"/>
      <c r="AB182" s="228"/>
      <c r="AC182" s="72"/>
      <c r="AD182" s="229"/>
      <c r="AE182" s="72"/>
      <c r="AF182" s="229"/>
      <c r="AG182" s="71"/>
      <c r="AH182" s="72"/>
      <c r="AI182" s="229"/>
      <c r="AJ182" s="71"/>
      <c r="AK182" s="72"/>
      <c r="AL182" s="229"/>
      <c r="AM182" s="72"/>
      <c r="AN182" s="201"/>
      <c r="AO182" s="72"/>
      <c r="AP182" s="145"/>
      <c r="AQ182" s="72"/>
      <c r="AR182" s="145"/>
      <c r="AS182" s="72"/>
      <c r="AT182" s="146"/>
      <c r="AU182" s="72"/>
      <c r="AV182" s="145"/>
      <c r="AW182" s="71"/>
      <c r="AX182" s="72"/>
      <c r="AY182" s="201"/>
      <c r="AZ182" s="71"/>
      <c r="BA182" s="72"/>
      <c r="BB182" s="178"/>
    </row>
    <row r="183" ht="16.5" customHeight="1" outlineLevel="1">
      <c r="A183" s="178"/>
      <c r="B183" s="141"/>
      <c r="C183" s="142"/>
      <c r="D183" s="72"/>
      <c r="E183" s="143"/>
      <c r="F183" s="71"/>
      <c r="G183" s="143"/>
      <c r="H183" s="71"/>
      <c r="I183" s="143"/>
      <c r="J183" s="71"/>
      <c r="K183" s="71"/>
      <c r="L183" s="71"/>
      <c r="M183" s="72"/>
      <c r="N183" s="144"/>
      <c r="O183" s="72"/>
      <c r="P183" s="199"/>
      <c r="Q183" s="71"/>
      <c r="R183" s="200"/>
      <c r="S183" s="72"/>
      <c r="T183" s="201"/>
      <c r="U183" s="72"/>
      <c r="V183" s="202"/>
      <c r="W183" s="71"/>
      <c r="X183" s="72"/>
      <c r="Y183" s="202"/>
      <c r="Z183" s="72"/>
      <c r="AA183" s="178"/>
      <c r="AB183" s="228"/>
      <c r="AC183" s="72"/>
      <c r="AD183" s="229"/>
      <c r="AE183" s="72"/>
      <c r="AF183" s="229"/>
      <c r="AG183" s="71"/>
      <c r="AH183" s="72"/>
      <c r="AI183" s="229"/>
      <c r="AJ183" s="71"/>
      <c r="AK183" s="72"/>
      <c r="AL183" s="229"/>
      <c r="AM183" s="72"/>
      <c r="AN183" s="201"/>
      <c r="AO183" s="72"/>
      <c r="AP183" s="145"/>
      <c r="AQ183" s="72"/>
      <c r="AR183" s="145"/>
      <c r="AS183" s="72"/>
      <c r="AT183" s="146"/>
      <c r="AU183" s="72"/>
      <c r="AV183" s="145"/>
      <c r="AW183" s="71"/>
      <c r="AX183" s="72"/>
      <c r="AY183" s="201"/>
      <c r="AZ183" s="71"/>
      <c r="BA183" s="72"/>
      <c r="BB183" s="178"/>
    </row>
    <row r="184" ht="16.5" customHeight="1" outlineLevel="1">
      <c r="A184" s="178"/>
      <c r="B184" s="141"/>
      <c r="C184" s="142"/>
      <c r="D184" s="72"/>
      <c r="E184" s="143"/>
      <c r="F184" s="71"/>
      <c r="G184" s="143"/>
      <c r="H184" s="71"/>
      <c r="I184" s="143"/>
      <c r="J184" s="71"/>
      <c r="K184" s="71"/>
      <c r="L184" s="71"/>
      <c r="M184" s="72"/>
      <c r="N184" s="144"/>
      <c r="O184" s="72"/>
      <c r="P184" s="199"/>
      <c r="Q184" s="71"/>
      <c r="R184" s="200"/>
      <c r="S184" s="72"/>
      <c r="T184" s="201"/>
      <c r="U184" s="72"/>
      <c r="V184" s="202"/>
      <c r="W184" s="71"/>
      <c r="X184" s="72"/>
      <c r="Y184" s="202"/>
      <c r="Z184" s="72"/>
      <c r="AA184" s="178"/>
      <c r="AB184" s="228"/>
      <c r="AC184" s="72"/>
      <c r="AD184" s="229"/>
      <c r="AE184" s="72"/>
      <c r="AF184" s="229"/>
      <c r="AG184" s="71"/>
      <c r="AH184" s="72"/>
      <c r="AI184" s="229"/>
      <c r="AJ184" s="71"/>
      <c r="AK184" s="72"/>
      <c r="AL184" s="229"/>
      <c r="AM184" s="72"/>
      <c r="AN184" s="201"/>
      <c r="AO184" s="72"/>
      <c r="AP184" s="145"/>
      <c r="AQ184" s="72"/>
      <c r="AR184" s="145"/>
      <c r="AS184" s="72"/>
      <c r="AT184" s="146"/>
      <c r="AU184" s="72"/>
      <c r="AV184" s="145"/>
      <c r="AW184" s="71"/>
      <c r="AX184" s="72"/>
      <c r="AY184" s="201"/>
      <c r="AZ184" s="71"/>
      <c r="BA184" s="72"/>
      <c r="BB184" s="178"/>
    </row>
    <row r="185" ht="16.5" customHeight="1" outlineLevel="1">
      <c r="A185" s="178"/>
      <c r="B185" s="141"/>
      <c r="C185" s="142"/>
      <c r="D185" s="72"/>
      <c r="E185" s="143"/>
      <c r="F185" s="71"/>
      <c r="G185" s="143"/>
      <c r="H185" s="71"/>
      <c r="I185" s="143"/>
      <c r="J185" s="71"/>
      <c r="K185" s="71"/>
      <c r="L185" s="71"/>
      <c r="M185" s="72"/>
      <c r="N185" s="144"/>
      <c r="O185" s="72"/>
      <c r="P185" s="199"/>
      <c r="Q185" s="71"/>
      <c r="R185" s="200"/>
      <c r="S185" s="72"/>
      <c r="T185" s="201"/>
      <c r="U185" s="72"/>
      <c r="V185" s="202"/>
      <c r="W185" s="71"/>
      <c r="X185" s="72"/>
      <c r="Y185" s="202"/>
      <c r="Z185" s="72"/>
      <c r="AA185" s="178"/>
      <c r="AB185" s="228"/>
      <c r="AC185" s="72"/>
      <c r="AD185" s="229"/>
      <c r="AE185" s="72"/>
      <c r="AF185" s="229"/>
      <c r="AG185" s="71"/>
      <c r="AH185" s="72"/>
      <c r="AI185" s="229"/>
      <c r="AJ185" s="71"/>
      <c r="AK185" s="72"/>
      <c r="AL185" s="229"/>
      <c r="AM185" s="72"/>
      <c r="AN185" s="201"/>
      <c r="AO185" s="72"/>
      <c r="AP185" s="145"/>
      <c r="AQ185" s="72"/>
      <c r="AR185" s="145"/>
      <c r="AS185" s="72"/>
      <c r="AT185" s="146"/>
      <c r="AU185" s="72"/>
      <c r="AV185" s="145"/>
      <c r="AW185" s="71"/>
      <c r="AX185" s="72"/>
      <c r="AY185" s="201"/>
      <c r="AZ185" s="71"/>
      <c r="BA185" s="72"/>
      <c r="BB185" s="178"/>
    </row>
    <row r="186" ht="16.5" customHeight="1" outlineLevel="1">
      <c r="A186" s="178"/>
      <c r="B186" s="141"/>
      <c r="C186" s="142"/>
      <c r="D186" s="72"/>
      <c r="E186" s="143"/>
      <c r="F186" s="71"/>
      <c r="G186" s="143"/>
      <c r="H186" s="71"/>
      <c r="I186" s="143"/>
      <c r="J186" s="71"/>
      <c r="K186" s="71"/>
      <c r="L186" s="71"/>
      <c r="M186" s="72"/>
      <c r="N186" s="144"/>
      <c r="O186" s="72"/>
      <c r="P186" s="199"/>
      <c r="Q186" s="71"/>
      <c r="R186" s="200"/>
      <c r="S186" s="72"/>
      <c r="T186" s="201"/>
      <c r="U186" s="72"/>
      <c r="V186" s="202"/>
      <c r="W186" s="71"/>
      <c r="X186" s="72"/>
      <c r="Y186" s="202"/>
      <c r="Z186" s="72"/>
      <c r="AA186" s="178"/>
      <c r="AB186" s="228"/>
      <c r="AC186" s="72"/>
      <c r="AD186" s="229"/>
      <c r="AE186" s="72"/>
      <c r="AF186" s="229"/>
      <c r="AG186" s="71"/>
      <c r="AH186" s="72"/>
      <c r="AI186" s="229"/>
      <c r="AJ186" s="71"/>
      <c r="AK186" s="72"/>
      <c r="AL186" s="229"/>
      <c r="AM186" s="72"/>
      <c r="AN186" s="201"/>
      <c r="AO186" s="72"/>
      <c r="AP186" s="145"/>
      <c r="AQ186" s="72"/>
      <c r="AR186" s="145"/>
      <c r="AS186" s="72"/>
      <c r="AT186" s="146"/>
      <c r="AU186" s="72"/>
      <c r="AV186" s="145"/>
      <c r="AW186" s="71"/>
      <c r="AX186" s="72"/>
      <c r="AY186" s="201"/>
      <c r="AZ186" s="71"/>
      <c r="BA186" s="72"/>
      <c r="BB186" s="178"/>
    </row>
    <row r="187" ht="16.5" customHeight="1" outlineLevel="1">
      <c r="A187" s="178"/>
      <c r="B187" s="141"/>
      <c r="C187" s="142"/>
      <c r="D187" s="72"/>
      <c r="E187" s="143"/>
      <c r="F187" s="71"/>
      <c r="G187" s="143"/>
      <c r="H187" s="71"/>
      <c r="I187" s="143"/>
      <c r="J187" s="71"/>
      <c r="K187" s="71"/>
      <c r="L187" s="71"/>
      <c r="M187" s="72"/>
      <c r="N187" s="144"/>
      <c r="O187" s="72"/>
      <c r="P187" s="199"/>
      <c r="Q187" s="71"/>
      <c r="R187" s="200"/>
      <c r="S187" s="72"/>
      <c r="T187" s="201"/>
      <c r="U187" s="72"/>
      <c r="V187" s="202"/>
      <c r="W187" s="71"/>
      <c r="X187" s="72"/>
      <c r="Y187" s="202"/>
      <c r="Z187" s="72"/>
      <c r="AA187" s="178"/>
      <c r="AB187" s="228"/>
      <c r="AC187" s="72"/>
      <c r="AD187" s="229"/>
      <c r="AE187" s="72"/>
      <c r="AF187" s="229"/>
      <c r="AG187" s="71"/>
      <c r="AH187" s="72"/>
      <c r="AI187" s="229"/>
      <c r="AJ187" s="71"/>
      <c r="AK187" s="72"/>
      <c r="AL187" s="229"/>
      <c r="AM187" s="72"/>
      <c r="AN187" s="201"/>
      <c r="AO187" s="72"/>
      <c r="AP187" s="145"/>
      <c r="AQ187" s="72"/>
      <c r="AR187" s="145"/>
      <c r="AS187" s="72"/>
      <c r="AT187" s="146"/>
      <c r="AU187" s="72"/>
      <c r="AV187" s="145"/>
      <c r="AW187" s="71"/>
      <c r="AX187" s="72"/>
      <c r="AY187" s="201"/>
      <c r="AZ187" s="71"/>
      <c r="BA187" s="72"/>
      <c r="BB187" s="178"/>
    </row>
    <row r="188" ht="16.5" customHeight="1" outlineLevel="1">
      <c r="A188" s="178"/>
      <c r="B188" s="141"/>
      <c r="C188" s="142"/>
      <c r="D188" s="72"/>
      <c r="E188" s="143"/>
      <c r="F188" s="71"/>
      <c r="G188" s="143"/>
      <c r="H188" s="71"/>
      <c r="I188" s="143"/>
      <c r="J188" s="71"/>
      <c r="K188" s="71"/>
      <c r="L188" s="71"/>
      <c r="M188" s="72"/>
      <c r="N188" s="144"/>
      <c r="O188" s="72"/>
      <c r="P188" s="199"/>
      <c r="Q188" s="71"/>
      <c r="R188" s="200"/>
      <c r="S188" s="72"/>
      <c r="T188" s="201"/>
      <c r="U188" s="72"/>
      <c r="V188" s="202"/>
      <c r="W188" s="71"/>
      <c r="X188" s="72"/>
      <c r="Y188" s="202"/>
      <c r="Z188" s="72"/>
      <c r="AA188" s="178"/>
      <c r="AB188" s="228"/>
      <c r="AC188" s="72"/>
      <c r="AD188" s="229"/>
      <c r="AE188" s="72"/>
      <c r="AF188" s="229"/>
      <c r="AG188" s="71"/>
      <c r="AH188" s="72"/>
      <c r="AI188" s="229"/>
      <c r="AJ188" s="71"/>
      <c r="AK188" s="72"/>
      <c r="AL188" s="229"/>
      <c r="AM188" s="72"/>
      <c r="AN188" s="201"/>
      <c r="AO188" s="72"/>
      <c r="AP188" s="145"/>
      <c r="AQ188" s="72"/>
      <c r="AR188" s="145"/>
      <c r="AS188" s="72"/>
      <c r="AT188" s="146"/>
      <c r="AU188" s="72"/>
      <c r="AV188" s="145"/>
      <c r="AW188" s="71"/>
      <c r="AX188" s="72"/>
      <c r="AY188" s="201"/>
      <c r="AZ188" s="71"/>
      <c r="BA188" s="72"/>
      <c r="BB188" s="178"/>
    </row>
    <row r="189" ht="16.5" customHeight="1" outlineLevel="1">
      <c r="A189" s="178"/>
      <c r="B189" s="141"/>
      <c r="C189" s="142"/>
      <c r="D189" s="72"/>
      <c r="E189" s="143"/>
      <c r="F189" s="71"/>
      <c r="G189" s="143"/>
      <c r="H189" s="71"/>
      <c r="I189" s="143"/>
      <c r="J189" s="71"/>
      <c r="K189" s="71"/>
      <c r="L189" s="71"/>
      <c r="M189" s="72"/>
      <c r="N189" s="144"/>
      <c r="O189" s="72"/>
      <c r="P189" s="199"/>
      <c r="Q189" s="71"/>
      <c r="R189" s="200"/>
      <c r="S189" s="72"/>
      <c r="T189" s="201"/>
      <c r="U189" s="72"/>
      <c r="V189" s="202"/>
      <c r="W189" s="71"/>
      <c r="X189" s="72"/>
      <c r="Y189" s="202"/>
      <c r="Z189" s="72"/>
      <c r="AA189" s="178"/>
      <c r="AB189" s="228"/>
      <c r="AC189" s="72"/>
      <c r="AD189" s="229"/>
      <c r="AE189" s="72"/>
      <c r="AF189" s="229"/>
      <c r="AG189" s="71"/>
      <c r="AH189" s="72"/>
      <c r="AI189" s="229"/>
      <c r="AJ189" s="71"/>
      <c r="AK189" s="72"/>
      <c r="AL189" s="229"/>
      <c r="AM189" s="72"/>
      <c r="AN189" s="201"/>
      <c r="AO189" s="72"/>
      <c r="AP189" s="145"/>
      <c r="AQ189" s="72"/>
      <c r="AR189" s="145"/>
      <c r="AS189" s="72"/>
      <c r="AT189" s="146"/>
      <c r="AU189" s="72"/>
      <c r="AV189" s="145"/>
      <c r="AW189" s="71"/>
      <c r="AX189" s="72"/>
      <c r="AY189" s="201"/>
      <c r="AZ189" s="71"/>
      <c r="BA189" s="72"/>
      <c r="BB189" s="178"/>
    </row>
    <row r="190" ht="16.5" customHeight="1" outlineLevel="1">
      <c r="A190" s="178"/>
      <c r="B190" s="141"/>
      <c r="C190" s="142"/>
      <c r="D190" s="72"/>
      <c r="E190" s="143"/>
      <c r="F190" s="71"/>
      <c r="G190" s="143"/>
      <c r="H190" s="71"/>
      <c r="I190" s="143"/>
      <c r="J190" s="71"/>
      <c r="K190" s="71"/>
      <c r="L190" s="71"/>
      <c r="M190" s="72"/>
      <c r="N190" s="144"/>
      <c r="O190" s="72"/>
      <c r="P190" s="199"/>
      <c r="Q190" s="71"/>
      <c r="R190" s="200"/>
      <c r="S190" s="72"/>
      <c r="T190" s="201"/>
      <c r="U190" s="72"/>
      <c r="V190" s="202"/>
      <c r="W190" s="71"/>
      <c r="X190" s="72"/>
      <c r="Y190" s="202"/>
      <c r="Z190" s="72"/>
      <c r="AA190" s="178"/>
      <c r="AB190" s="228"/>
      <c r="AC190" s="72"/>
      <c r="AD190" s="229"/>
      <c r="AE190" s="72"/>
      <c r="AF190" s="229"/>
      <c r="AG190" s="71"/>
      <c r="AH190" s="72"/>
      <c r="AI190" s="229"/>
      <c r="AJ190" s="71"/>
      <c r="AK190" s="72"/>
      <c r="AL190" s="229"/>
      <c r="AM190" s="72"/>
      <c r="AN190" s="201"/>
      <c r="AO190" s="72"/>
      <c r="AP190" s="145"/>
      <c r="AQ190" s="72"/>
      <c r="AR190" s="145"/>
      <c r="AS190" s="72"/>
      <c r="AT190" s="146"/>
      <c r="AU190" s="72"/>
      <c r="AV190" s="145"/>
      <c r="AW190" s="71"/>
      <c r="AX190" s="72"/>
      <c r="AY190" s="201"/>
      <c r="AZ190" s="71"/>
      <c r="BA190" s="72"/>
      <c r="BB190" s="178"/>
    </row>
    <row r="191" ht="16.5" customHeight="1" outlineLevel="1">
      <c r="A191" s="178"/>
      <c r="B191" s="141"/>
      <c r="C191" s="142"/>
      <c r="D191" s="72"/>
      <c r="E191" s="143"/>
      <c r="F191" s="71"/>
      <c r="G191" s="143"/>
      <c r="H191" s="71"/>
      <c r="I191" s="143"/>
      <c r="J191" s="71"/>
      <c r="K191" s="71"/>
      <c r="L191" s="71"/>
      <c r="M191" s="72"/>
      <c r="N191" s="144"/>
      <c r="O191" s="72"/>
      <c r="P191" s="199"/>
      <c r="Q191" s="71"/>
      <c r="R191" s="200"/>
      <c r="S191" s="72"/>
      <c r="T191" s="201"/>
      <c r="U191" s="72"/>
      <c r="V191" s="202"/>
      <c r="W191" s="71"/>
      <c r="X191" s="72"/>
      <c r="Y191" s="202"/>
      <c r="Z191" s="72"/>
      <c r="AA191" s="178"/>
      <c r="AB191" s="228"/>
      <c r="AC191" s="72"/>
      <c r="AD191" s="229"/>
      <c r="AE191" s="72"/>
      <c r="AF191" s="229"/>
      <c r="AG191" s="71"/>
      <c r="AH191" s="72"/>
      <c r="AI191" s="229"/>
      <c r="AJ191" s="71"/>
      <c r="AK191" s="72"/>
      <c r="AL191" s="229"/>
      <c r="AM191" s="72"/>
      <c r="AN191" s="201"/>
      <c r="AO191" s="72"/>
      <c r="AP191" s="145"/>
      <c r="AQ191" s="72"/>
      <c r="AR191" s="145"/>
      <c r="AS191" s="72"/>
      <c r="AT191" s="146"/>
      <c r="AU191" s="72"/>
      <c r="AV191" s="145"/>
      <c r="AW191" s="71"/>
      <c r="AX191" s="72"/>
      <c r="AY191" s="201"/>
      <c r="AZ191" s="71"/>
      <c r="BA191" s="72"/>
      <c r="BB191" s="178"/>
    </row>
    <row r="192" ht="16.5" customHeight="1" outlineLevel="1">
      <c r="A192" s="178"/>
      <c r="B192" s="141"/>
      <c r="C192" s="142"/>
      <c r="D192" s="72"/>
      <c r="E192" s="143"/>
      <c r="F192" s="71"/>
      <c r="G192" s="143"/>
      <c r="H192" s="71"/>
      <c r="I192" s="143"/>
      <c r="J192" s="71"/>
      <c r="K192" s="71"/>
      <c r="L192" s="71"/>
      <c r="M192" s="72"/>
      <c r="N192" s="144"/>
      <c r="O192" s="72"/>
      <c r="P192" s="199"/>
      <c r="Q192" s="71"/>
      <c r="R192" s="200"/>
      <c r="S192" s="72"/>
      <c r="T192" s="201"/>
      <c r="U192" s="72"/>
      <c r="V192" s="202"/>
      <c r="W192" s="71"/>
      <c r="X192" s="72"/>
      <c r="Y192" s="202"/>
      <c r="Z192" s="72"/>
      <c r="AA192" s="178"/>
      <c r="AB192" s="228"/>
      <c r="AC192" s="72"/>
      <c r="AD192" s="229"/>
      <c r="AE192" s="72"/>
      <c r="AF192" s="229"/>
      <c r="AG192" s="71"/>
      <c r="AH192" s="72"/>
      <c r="AI192" s="229"/>
      <c r="AJ192" s="71"/>
      <c r="AK192" s="72"/>
      <c r="AL192" s="229"/>
      <c r="AM192" s="72"/>
      <c r="AN192" s="201"/>
      <c r="AO192" s="72"/>
      <c r="AP192" s="145"/>
      <c r="AQ192" s="72"/>
      <c r="AR192" s="145"/>
      <c r="AS192" s="72"/>
      <c r="AT192" s="146"/>
      <c r="AU192" s="72"/>
      <c r="AV192" s="145"/>
      <c r="AW192" s="71"/>
      <c r="AX192" s="72"/>
      <c r="AY192" s="201"/>
      <c r="AZ192" s="71"/>
      <c r="BA192" s="72"/>
      <c r="BB192" s="178"/>
    </row>
    <row r="193" ht="16.5" customHeight="1" outlineLevel="1">
      <c r="A193" s="178"/>
      <c r="B193" s="141"/>
      <c r="C193" s="142"/>
      <c r="D193" s="72"/>
      <c r="E193" s="143"/>
      <c r="F193" s="71"/>
      <c r="G193" s="143"/>
      <c r="H193" s="71"/>
      <c r="I193" s="143"/>
      <c r="J193" s="71"/>
      <c r="K193" s="71"/>
      <c r="L193" s="71"/>
      <c r="M193" s="72"/>
      <c r="N193" s="144"/>
      <c r="O193" s="72"/>
      <c r="P193" s="199"/>
      <c r="Q193" s="71"/>
      <c r="R193" s="200"/>
      <c r="S193" s="72"/>
      <c r="T193" s="201"/>
      <c r="U193" s="72"/>
      <c r="V193" s="202"/>
      <c r="W193" s="71"/>
      <c r="X193" s="72"/>
      <c r="Y193" s="202"/>
      <c r="Z193" s="72"/>
      <c r="AA193" s="178"/>
      <c r="AB193" s="228"/>
      <c r="AC193" s="72"/>
      <c r="AD193" s="229"/>
      <c r="AE193" s="72"/>
      <c r="AF193" s="229"/>
      <c r="AG193" s="71"/>
      <c r="AH193" s="72"/>
      <c r="AI193" s="229"/>
      <c r="AJ193" s="71"/>
      <c r="AK193" s="72"/>
      <c r="AL193" s="229"/>
      <c r="AM193" s="72"/>
      <c r="AN193" s="201"/>
      <c r="AO193" s="72"/>
      <c r="AP193" s="145"/>
      <c r="AQ193" s="72"/>
      <c r="AR193" s="145"/>
      <c r="AS193" s="72"/>
      <c r="AT193" s="146"/>
      <c r="AU193" s="72"/>
      <c r="AV193" s="145"/>
      <c r="AW193" s="71"/>
      <c r="AX193" s="72"/>
      <c r="AY193" s="201"/>
      <c r="AZ193" s="71"/>
      <c r="BA193" s="72"/>
      <c r="BB193" s="178"/>
    </row>
    <row r="194" ht="16.5" customHeight="1" outlineLevel="1">
      <c r="A194" s="178"/>
      <c r="B194" s="141"/>
      <c r="C194" s="142"/>
      <c r="D194" s="72"/>
      <c r="E194" s="143"/>
      <c r="F194" s="71"/>
      <c r="G194" s="143"/>
      <c r="H194" s="71"/>
      <c r="I194" s="143"/>
      <c r="J194" s="71"/>
      <c r="K194" s="71"/>
      <c r="L194" s="71"/>
      <c r="M194" s="72"/>
      <c r="N194" s="144"/>
      <c r="O194" s="72"/>
      <c r="P194" s="199"/>
      <c r="Q194" s="71"/>
      <c r="R194" s="200"/>
      <c r="S194" s="72"/>
      <c r="T194" s="201"/>
      <c r="U194" s="72"/>
      <c r="V194" s="202"/>
      <c r="W194" s="71"/>
      <c r="X194" s="72"/>
      <c r="Y194" s="202"/>
      <c r="Z194" s="72"/>
      <c r="AA194" s="178"/>
      <c r="AB194" s="228"/>
      <c r="AC194" s="72"/>
      <c r="AD194" s="229"/>
      <c r="AE194" s="72"/>
      <c r="AF194" s="229"/>
      <c r="AG194" s="71"/>
      <c r="AH194" s="72"/>
      <c r="AI194" s="229"/>
      <c r="AJ194" s="71"/>
      <c r="AK194" s="72"/>
      <c r="AL194" s="229"/>
      <c r="AM194" s="72"/>
      <c r="AN194" s="201"/>
      <c r="AO194" s="72"/>
      <c r="AP194" s="145"/>
      <c r="AQ194" s="72"/>
      <c r="AR194" s="145"/>
      <c r="AS194" s="72"/>
      <c r="AT194" s="146"/>
      <c r="AU194" s="72"/>
      <c r="AV194" s="145"/>
      <c r="AW194" s="71"/>
      <c r="AX194" s="72"/>
      <c r="AY194" s="201"/>
      <c r="AZ194" s="71"/>
      <c r="BA194" s="72"/>
      <c r="BB194" s="178"/>
    </row>
    <row r="195" ht="16.5" customHeight="1" outlineLevel="1">
      <c r="A195" s="178"/>
      <c r="B195" s="141"/>
      <c r="C195" s="142"/>
      <c r="D195" s="72"/>
      <c r="E195" s="143"/>
      <c r="F195" s="71"/>
      <c r="G195" s="143"/>
      <c r="H195" s="71"/>
      <c r="I195" s="143"/>
      <c r="J195" s="71"/>
      <c r="K195" s="71"/>
      <c r="L195" s="71"/>
      <c r="M195" s="72"/>
      <c r="N195" s="144"/>
      <c r="O195" s="72"/>
      <c r="P195" s="199"/>
      <c r="Q195" s="71"/>
      <c r="R195" s="200"/>
      <c r="S195" s="72"/>
      <c r="T195" s="201"/>
      <c r="U195" s="72"/>
      <c r="V195" s="202"/>
      <c r="W195" s="71"/>
      <c r="X195" s="72"/>
      <c r="Y195" s="202"/>
      <c r="Z195" s="72"/>
      <c r="AA195" s="178"/>
      <c r="AB195" s="228"/>
      <c r="AC195" s="72"/>
      <c r="AD195" s="229"/>
      <c r="AE195" s="72"/>
      <c r="AF195" s="229"/>
      <c r="AG195" s="71"/>
      <c r="AH195" s="72"/>
      <c r="AI195" s="229"/>
      <c r="AJ195" s="71"/>
      <c r="AK195" s="72"/>
      <c r="AL195" s="229"/>
      <c r="AM195" s="72"/>
      <c r="AN195" s="201"/>
      <c r="AO195" s="72"/>
      <c r="AP195" s="145"/>
      <c r="AQ195" s="72"/>
      <c r="AR195" s="145"/>
      <c r="AS195" s="72"/>
      <c r="AT195" s="146"/>
      <c r="AU195" s="72"/>
      <c r="AV195" s="145"/>
      <c r="AW195" s="71"/>
      <c r="AX195" s="72"/>
      <c r="AY195" s="201"/>
      <c r="AZ195" s="71"/>
      <c r="BA195" s="72"/>
      <c r="BB195" s="178"/>
    </row>
    <row r="196" ht="16.5" customHeight="1" outlineLevel="1">
      <c r="A196" s="178"/>
      <c r="B196" s="141"/>
      <c r="C196" s="142"/>
      <c r="D196" s="72"/>
      <c r="E196" s="143"/>
      <c r="F196" s="71"/>
      <c r="G196" s="143"/>
      <c r="H196" s="71"/>
      <c r="I196" s="143"/>
      <c r="J196" s="71"/>
      <c r="K196" s="71"/>
      <c r="L196" s="71"/>
      <c r="M196" s="72"/>
      <c r="N196" s="144"/>
      <c r="O196" s="72"/>
      <c r="P196" s="199"/>
      <c r="Q196" s="71"/>
      <c r="R196" s="200"/>
      <c r="S196" s="72"/>
      <c r="T196" s="201"/>
      <c r="U196" s="72"/>
      <c r="V196" s="202"/>
      <c r="W196" s="71"/>
      <c r="X196" s="72"/>
      <c r="Y196" s="202"/>
      <c r="Z196" s="72"/>
      <c r="AA196" s="178"/>
      <c r="AB196" s="228"/>
      <c r="AC196" s="72"/>
      <c r="AD196" s="229"/>
      <c r="AE196" s="72"/>
      <c r="AF196" s="229"/>
      <c r="AG196" s="71"/>
      <c r="AH196" s="72"/>
      <c r="AI196" s="229"/>
      <c r="AJ196" s="71"/>
      <c r="AK196" s="72"/>
      <c r="AL196" s="229"/>
      <c r="AM196" s="72"/>
      <c r="AN196" s="201"/>
      <c r="AO196" s="72"/>
      <c r="AP196" s="145"/>
      <c r="AQ196" s="72"/>
      <c r="AR196" s="145"/>
      <c r="AS196" s="72"/>
      <c r="AT196" s="146"/>
      <c r="AU196" s="72"/>
      <c r="AV196" s="145"/>
      <c r="AW196" s="71"/>
      <c r="AX196" s="72"/>
      <c r="AY196" s="201"/>
      <c r="AZ196" s="71"/>
      <c r="BA196" s="72"/>
      <c r="BB196" s="178"/>
    </row>
    <row r="197" ht="16.5" customHeight="1" outlineLevel="1">
      <c r="A197" s="178"/>
      <c r="B197" s="141"/>
      <c r="C197" s="142"/>
      <c r="D197" s="72"/>
      <c r="E197" s="143"/>
      <c r="F197" s="71"/>
      <c r="G197" s="143"/>
      <c r="H197" s="71"/>
      <c r="I197" s="143"/>
      <c r="J197" s="71"/>
      <c r="K197" s="71"/>
      <c r="L197" s="71"/>
      <c r="M197" s="72"/>
      <c r="N197" s="144"/>
      <c r="O197" s="72"/>
      <c r="P197" s="199"/>
      <c r="Q197" s="71"/>
      <c r="R197" s="200"/>
      <c r="S197" s="72"/>
      <c r="T197" s="201"/>
      <c r="U197" s="72"/>
      <c r="V197" s="202"/>
      <c r="W197" s="71"/>
      <c r="X197" s="72"/>
      <c r="Y197" s="202"/>
      <c r="Z197" s="72"/>
      <c r="AA197" s="178"/>
      <c r="AB197" s="228"/>
      <c r="AC197" s="72"/>
      <c r="AD197" s="229"/>
      <c r="AE197" s="72"/>
      <c r="AF197" s="229"/>
      <c r="AG197" s="71"/>
      <c r="AH197" s="72"/>
      <c r="AI197" s="229"/>
      <c r="AJ197" s="71"/>
      <c r="AK197" s="72"/>
      <c r="AL197" s="229"/>
      <c r="AM197" s="72"/>
      <c r="AN197" s="201"/>
      <c r="AO197" s="72"/>
      <c r="AP197" s="145"/>
      <c r="AQ197" s="72"/>
      <c r="AR197" s="145"/>
      <c r="AS197" s="72"/>
      <c r="AT197" s="146"/>
      <c r="AU197" s="72"/>
      <c r="AV197" s="145"/>
      <c r="AW197" s="71"/>
      <c r="AX197" s="72"/>
      <c r="AY197" s="201"/>
      <c r="AZ197" s="71"/>
      <c r="BA197" s="72"/>
      <c r="BB197" s="178"/>
    </row>
    <row r="198" ht="16.5" customHeight="1" outlineLevel="1">
      <c r="A198" s="178"/>
      <c r="B198" s="141"/>
      <c r="C198" s="142"/>
      <c r="D198" s="72"/>
      <c r="E198" s="143"/>
      <c r="F198" s="71"/>
      <c r="G198" s="143"/>
      <c r="H198" s="71"/>
      <c r="I198" s="143"/>
      <c r="J198" s="71"/>
      <c r="K198" s="71"/>
      <c r="L198" s="71"/>
      <c r="M198" s="72"/>
      <c r="N198" s="144"/>
      <c r="O198" s="72"/>
      <c r="P198" s="199"/>
      <c r="Q198" s="71"/>
      <c r="R198" s="200"/>
      <c r="S198" s="72"/>
      <c r="T198" s="201"/>
      <c r="U198" s="72"/>
      <c r="V198" s="202"/>
      <c r="W198" s="71"/>
      <c r="X198" s="72"/>
      <c r="Y198" s="202"/>
      <c r="Z198" s="72"/>
      <c r="AA198" s="178"/>
      <c r="AB198" s="228"/>
      <c r="AC198" s="72"/>
      <c r="AD198" s="229"/>
      <c r="AE198" s="72"/>
      <c r="AF198" s="229"/>
      <c r="AG198" s="71"/>
      <c r="AH198" s="72"/>
      <c r="AI198" s="229"/>
      <c r="AJ198" s="71"/>
      <c r="AK198" s="72"/>
      <c r="AL198" s="229"/>
      <c r="AM198" s="72"/>
      <c r="AN198" s="201"/>
      <c r="AO198" s="72"/>
      <c r="AP198" s="145"/>
      <c r="AQ198" s="72"/>
      <c r="AR198" s="145"/>
      <c r="AS198" s="72"/>
      <c r="AT198" s="146"/>
      <c r="AU198" s="72"/>
      <c r="AV198" s="145"/>
      <c r="AW198" s="71"/>
      <c r="AX198" s="72"/>
      <c r="AY198" s="201"/>
      <c r="AZ198" s="71"/>
      <c r="BA198" s="72"/>
      <c r="BB198" s="178"/>
    </row>
    <row r="199" ht="16.5" customHeight="1" outlineLevel="1">
      <c r="A199" s="178"/>
      <c r="B199" s="141"/>
      <c r="C199" s="142"/>
      <c r="D199" s="72"/>
      <c r="E199" s="143"/>
      <c r="F199" s="71"/>
      <c r="G199" s="143"/>
      <c r="H199" s="71"/>
      <c r="I199" s="143"/>
      <c r="J199" s="71"/>
      <c r="K199" s="71"/>
      <c r="L199" s="71"/>
      <c r="M199" s="72"/>
      <c r="N199" s="144"/>
      <c r="O199" s="72"/>
      <c r="P199" s="199"/>
      <c r="Q199" s="71"/>
      <c r="R199" s="200"/>
      <c r="S199" s="72"/>
      <c r="T199" s="201"/>
      <c r="U199" s="72"/>
      <c r="V199" s="202"/>
      <c r="W199" s="71"/>
      <c r="X199" s="72"/>
      <c r="Y199" s="202"/>
      <c r="Z199" s="72"/>
      <c r="AA199" s="178"/>
      <c r="AB199" s="228"/>
      <c r="AC199" s="72"/>
      <c r="AD199" s="229"/>
      <c r="AE199" s="72"/>
      <c r="AF199" s="229"/>
      <c r="AG199" s="71"/>
      <c r="AH199" s="72"/>
      <c r="AI199" s="229"/>
      <c r="AJ199" s="71"/>
      <c r="AK199" s="72"/>
      <c r="AL199" s="229"/>
      <c r="AM199" s="72"/>
      <c r="AN199" s="201"/>
      <c r="AO199" s="72"/>
      <c r="AP199" s="145"/>
      <c r="AQ199" s="72"/>
      <c r="AR199" s="145"/>
      <c r="AS199" s="72"/>
      <c r="AT199" s="146"/>
      <c r="AU199" s="72"/>
      <c r="AV199" s="145"/>
      <c r="AW199" s="71"/>
      <c r="AX199" s="72"/>
      <c r="AY199" s="201"/>
      <c r="AZ199" s="71"/>
      <c r="BA199" s="72"/>
      <c r="BB199" s="178"/>
    </row>
    <row r="200" ht="16.5" customHeight="1" outlineLevel="1">
      <c r="A200" s="178"/>
      <c r="B200" s="141"/>
      <c r="C200" s="142"/>
      <c r="D200" s="72"/>
      <c r="E200" s="143"/>
      <c r="F200" s="71"/>
      <c r="G200" s="143"/>
      <c r="H200" s="71"/>
      <c r="I200" s="143"/>
      <c r="J200" s="71"/>
      <c r="K200" s="71"/>
      <c r="L200" s="71"/>
      <c r="M200" s="72"/>
      <c r="N200" s="144"/>
      <c r="O200" s="72"/>
      <c r="P200" s="199"/>
      <c r="Q200" s="71"/>
      <c r="R200" s="200"/>
      <c r="S200" s="72"/>
      <c r="T200" s="201"/>
      <c r="U200" s="72"/>
      <c r="V200" s="202"/>
      <c r="W200" s="71"/>
      <c r="X200" s="72"/>
      <c r="Y200" s="202"/>
      <c r="Z200" s="72"/>
      <c r="AA200" s="178"/>
      <c r="AB200" s="228"/>
      <c r="AC200" s="72"/>
      <c r="AD200" s="229"/>
      <c r="AE200" s="72"/>
      <c r="AF200" s="229"/>
      <c r="AG200" s="71"/>
      <c r="AH200" s="72"/>
      <c r="AI200" s="229"/>
      <c r="AJ200" s="71"/>
      <c r="AK200" s="72"/>
      <c r="AL200" s="229"/>
      <c r="AM200" s="72"/>
      <c r="AN200" s="201"/>
      <c r="AO200" s="72"/>
      <c r="AP200" s="145"/>
      <c r="AQ200" s="72"/>
      <c r="AR200" s="145"/>
      <c r="AS200" s="72"/>
      <c r="AT200" s="146"/>
      <c r="AU200" s="72"/>
      <c r="AV200" s="145"/>
      <c r="AW200" s="71"/>
      <c r="AX200" s="72"/>
      <c r="AY200" s="201"/>
      <c r="AZ200" s="71"/>
      <c r="BA200" s="72"/>
      <c r="BB200" s="178"/>
    </row>
    <row r="201" ht="16.5" customHeight="1" outlineLevel="1">
      <c r="A201" s="178"/>
      <c r="B201" s="141"/>
      <c r="C201" s="142"/>
      <c r="D201" s="72"/>
      <c r="E201" s="143"/>
      <c r="F201" s="71"/>
      <c r="G201" s="143"/>
      <c r="H201" s="71"/>
      <c r="I201" s="143"/>
      <c r="J201" s="71"/>
      <c r="K201" s="71"/>
      <c r="L201" s="71"/>
      <c r="M201" s="72"/>
      <c r="N201" s="144"/>
      <c r="O201" s="72"/>
      <c r="P201" s="199"/>
      <c r="Q201" s="71"/>
      <c r="R201" s="200"/>
      <c r="S201" s="72"/>
      <c r="T201" s="201"/>
      <c r="U201" s="72"/>
      <c r="V201" s="202"/>
      <c r="W201" s="71"/>
      <c r="X201" s="72"/>
      <c r="Y201" s="202"/>
      <c r="Z201" s="72"/>
      <c r="AA201" s="178"/>
      <c r="AB201" s="228"/>
      <c r="AC201" s="72"/>
      <c r="AD201" s="229"/>
      <c r="AE201" s="72"/>
      <c r="AF201" s="229"/>
      <c r="AG201" s="71"/>
      <c r="AH201" s="72"/>
      <c r="AI201" s="229"/>
      <c r="AJ201" s="71"/>
      <c r="AK201" s="72"/>
      <c r="AL201" s="229"/>
      <c r="AM201" s="72"/>
      <c r="AN201" s="201"/>
      <c r="AO201" s="72"/>
      <c r="AP201" s="145"/>
      <c r="AQ201" s="72"/>
      <c r="AR201" s="145"/>
      <c r="AS201" s="72"/>
      <c r="AT201" s="146"/>
      <c r="AU201" s="72"/>
      <c r="AV201" s="145"/>
      <c r="AW201" s="71"/>
      <c r="AX201" s="72"/>
      <c r="AY201" s="201"/>
      <c r="AZ201" s="71"/>
      <c r="BA201" s="72"/>
      <c r="BB201" s="178"/>
    </row>
    <row r="202" ht="16.5" customHeight="1" outlineLevel="1">
      <c r="A202" s="178"/>
      <c r="B202" s="141"/>
      <c r="C202" s="142"/>
      <c r="D202" s="72"/>
      <c r="E202" s="143"/>
      <c r="F202" s="71"/>
      <c r="G202" s="143"/>
      <c r="H202" s="71"/>
      <c r="I202" s="143"/>
      <c r="J202" s="71"/>
      <c r="K202" s="71"/>
      <c r="L202" s="71"/>
      <c r="M202" s="72"/>
      <c r="N202" s="144"/>
      <c r="O202" s="72"/>
      <c r="P202" s="199"/>
      <c r="Q202" s="71"/>
      <c r="R202" s="200"/>
      <c r="S202" s="72"/>
      <c r="T202" s="201"/>
      <c r="U202" s="72"/>
      <c r="V202" s="202"/>
      <c r="W202" s="71"/>
      <c r="X202" s="72"/>
      <c r="Y202" s="202"/>
      <c r="Z202" s="72"/>
      <c r="AA202" s="178"/>
      <c r="AB202" s="228"/>
      <c r="AC202" s="72"/>
      <c r="AD202" s="229"/>
      <c r="AE202" s="72"/>
      <c r="AF202" s="229"/>
      <c r="AG202" s="71"/>
      <c r="AH202" s="72"/>
      <c r="AI202" s="229"/>
      <c r="AJ202" s="71"/>
      <c r="AK202" s="72"/>
      <c r="AL202" s="229"/>
      <c r="AM202" s="72"/>
      <c r="AN202" s="201"/>
      <c r="AO202" s="72"/>
      <c r="AP202" s="145"/>
      <c r="AQ202" s="72"/>
      <c r="AR202" s="145"/>
      <c r="AS202" s="72"/>
      <c r="AT202" s="146"/>
      <c r="AU202" s="72"/>
      <c r="AV202" s="145"/>
      <c r="AW202" s="71"/>
      <c r="AX202" s="72"/>
      <c r="AY202" s="201"/>
      <c r="AZ202" s="71"/>
      <c r="BA202" s="72"/>
      <c r="BB202" s="178"/>
    </row>
    <row r="203" ht="16.5" customHeight="1" outlineLevel="1">
      <c r="A203" s="178"/>
      <c r="B203" s="141"/>
      <c r="C203" s="142"/>
      <c r="D203" s="72"/>
      <c r="E203" s="143"/>
      <c r="F203" s="71"/>
      <c r="G203" s="143"/>
      <c r="H203" s="71"/>
      <c r="I203" s="143"/>
      <c r="J203" s="71"/>
      <c r="K203" s="71"/>
      <c r="L203" s="71"/>
      <c r="M203" s="72"/>
      <c r="N203" s="144"/>
      <c r="O203" s="72"/>
      <c r="P203" s="199"/>
      <c r="Q203" s="71"/>
      <c r="R203" s="200"/>
      <c r="S203" s="72"/>
      <c r="T203" s="201"/>
      <c r="U203" s="72"/>
      <c r="V203" s="202"/>
      <c r="W203" s="71"/>
      <c r="X203" s="72"/>
      <c r="Y203" s="202"/>
      <c r="Z203" s="72"/>
      <c r="AA203" s="178"/>
      <c r="AB203" s="228"/>
      <c r="AC203" s="72"/>
      <c r="AD203" s="229"/>
      <c r="AE203" s="72"/>
      <c r="AF203" s="229"/>
      <c r="AG203" s="71"/>
      <c r="AH203" s="72"/>
      <c r="AI203" s="229"/>
      <c r="AJ203" s="71"/>
      <c r="AK203" s="72"/>
      <c r="AL203" s="229"/>
      <c r="AM203" s="72"/>
      <c r="AN203" s="201"/>
      <c r="AO203" s="72"/>
      <c r="AP203" s="145"/>
      <c r="AQ203" s="72"/>
      <c r="AR203" s="145"/>
      <c r="AS203" s="72"/>
      <c r="AT203" s="146"/>
      <c r="AU203" s="72"/>
      <c r="AV203" s="145"/>
      <c r="AW203" s="71"/>
      <c r="AX203" s="72"/>
      <c r="AY203" s="201"/>
      <c r="AZ203" s="71"/>
      <c r="BA203" s="72"/>
      <c r="BB203" s="178"/>
    </row>
    <row r="204" ht="16.5" customHeight="1" outlineLevel="1">
      <c r="A204" s="178"/>
      <c r="B204" s="141"/>
      <c r="C204" s="142"/>
      <c r="D204" s="72"/>
      <c r="E204" s="143"/>
      <c r="F204" s="71"/>
      <c r="G204" s="143"/>
      <c r="H204" s="71"/>
      <c r="I204" s="143"/>
      <c r="J204" s="71"/>
      <c r="K204" s="71"/>
      <c r="L204" s="71"/>
      <c r="M204" s="72"/>
      <c r="N204" s="144"/>
      <c r="O204" s="72"/>
      <c r="P204" s="199"/>
      <c r="Q204" s="71"/>
      <c r="R204" s="200"/>
      <c r="S204" s="72"/>
      <c r="T204" s="201"/>
      <c r="U204" s="72"/>
      <c r="V204" s="202"/>
      <c r="W204" s="71"/>
      <c r="X204" s="72"/>
      <c r="Y204" s="202"/>
      <c r="Z204" s="72"/>
      <c r="AA204" s="178"/>
      <c r="AB204" s="228"/>
      <c r="AC204" s="72"/>
      <c r="AD204" s="229"/>
      <c r="AE204" s="72"/>
      <c r="AF204" s="229"/>
      <c r="AG204" s="71"/>
      <c r="AH204" s="72"/>
      <c r="AI204" s="229"/>
      <c r="AJ204" s="71"/>
      <c r="AK204" s="72"/>
      <c r="AL204" s="229"/>
      <c r="AM204" s="72"/>
      <c r="AN204" s="201"/>
      <c r="AO204" s="72"/>
      <c r="AP204" s="145"/>
      <c r="AQ204" s="72"/>
      <c r="AR204" s="145"/>
      <c r="AS204" s="72"/>
      <c r="AT204" s="146"/>
      <c r="AU204" s="72"/>
      <c r="AV204" s="145"/>
      <c r="AW204" s="71"/>
      <c r="AX204" s="72"/>
      <c r="AY204" s="201"/>
      <c r="AZ204" s="71"/>
      <c r="BA204" s="72"/>
      <c r="BB204" s="178"/>
    </row>
    <row r="205" ht="16.5" customHeight="1" outlineLevel="1">
      <c r="A205" s="178"/>
      <c r="B205" s="141"/>
      <c r="C205" s="142"/>
      <c r="D205" s="72"/>
      <c r="E205" s="143"/>
      <c r="F205" s="71"/>
      <c r="G205" s="143"/>
      <c r="H205" s="71"/>
      <c r="I205" s="143"/>
      <c r="J205" s="71"/>
      <c r="K205" s="71"/>
      <c r="L205" s="71"/>
      <c r="M205" s="72"/>
      <c r="N205" s="144"/>
      <c r="O205" s="72"/>
      <c r="P205" s="199"/>
      <c r="Q205" s="71"/>
      <c r="R205" s="200"/>
      <c r="S205" s="72"/>
      <c r="T205" s="201"/>
      <c r="U205" s="72"/>
      <c r="V205" s="202"/>
      <c r="W205" s="71"/>
      <c r="X205" s="72"/>
      <c r="Y205" s="202"/>
      <c r="Z205" s="72"/>
      <c r="AA205" s="178"/>
      <c r="AB205" s="228"/>
      <c r="AC205" s="72"/>
      <c r="AD205" s="229"/>
      <c r="AE205" s="72"/>
      <c r="AF205" s="229"/>
      <c r="AG205" s="71"/>
      <c r="AH205" s="72"/>
      <c r="AI205" s="229"/>
      <c r="AJ205" s="71"/>
      <c r="AK205" s="72"/>
      <c r="AL205" s="229"/>
      <c r="AM205" s="72"/>
      <c r="AN205" s="201"/>
      <c r="AO205" s="72"/>
      <c r="AP205" s="145"/>
      <c r="AQ205" s="72"/>
      <c r="AR205" s="145"/>
      <c r="AS205" s="72"/>
      <c r="AT205" s="146"/>
      <c r="AU205" s="72"/>
      <c r="AV205" s="145"/>
      <c r="AW205" s="71"/>
      <c r="AX205" s="72"/>
      <c r="AY205" s="201"/>
      <c r="AZ205" s="71"/>
      <c r="BA205" s="72"/>
      <c r="BB205" s="178"/>
    </row>
    <row r="206" ht="16.5" customHeight="1" outlineLevel="1">
      <c r="A206" s="178"/>
      <c r="B206" s="141"/>
      <c r="C206" s="142"/>
      <c r="D206" s="72"/>
      <c r="E206" s="143"/>
      <c r="F206" s="71"/>
      <c r="G206" s="143"/>
      <c r="H206" s="71"/>
      <c r="I206" s="143"/>
      <c r="J206" s="71"/>
      <c r="K206" s="71"/>
      <c r="L206" s="71"/>
      <c r="M206" s="72"/>
      <c r="N206" s="144"/>
      <c r="O206" s="72"/>
      <c r="P206" s="199"/>
      <c r="Q206" s="71"/>
      <c r="R206" s="200"/>
      <c r="S206" s="72"/>
      <c r="T206" s="201"/>
      <c r="U206" s="72"/>
      <c r="V206" s="202"/>
      <c r="W206" s="71"/>
      <c r="X206" s="72"/>
      <c r="Y206" s="202"/>
      <c r="Z206" s="72"/>
      <c r="AA206" s="178"/>
      <c r="AB206" s="228"/>
      <c r="AC206" s="72"/>
      <c r="AD206" s="229"/>
      <c r="AE206" s="72"/>
      <c r="AF206" s="229"/>
      <c r="AG206" s="71"/>
      <c r="AH206" s="72"/>
      <c r="AI206" s="229"/>
      <c r="AJ206" s="71"/>
      <c r="AK206" s="72"/>
      <c r="AL206" s="229"/>
      <c r="AM206" s="72"/>
      <c r="AN206" s="201"/>
      <c r="AO206" s="72"/>
      <c r="AP206" s="145"/>
      <c r="AQ206" s="72"/>
      <c r="AR206" s="145"/>
      <c r="AS206" s="72"/>
      <c r="AT206" s="146"/>
      <c r="AU206" s="72"/>
      <c r="AV206" s="145"/>
      <c r="AW206" s="71"/>
      <c r="AX206" s="72"/>
      <c r="AY206" s="201"/>
      <c r="AZ206" s="71"/>
      <c r="BA206" s="72"/>
      <c r="BB206" s="178"/>
    </row>
    <row r="207" ht="16.5" customHeight="1" outlineLevel="1">
      <c r="A207" s="178"/>
      <c r="B207" s="141"/>
      <c r="C207" s="142"/>
      <c r="D207" s="72"/>
      <c r="E207" s="143"/>
      <c r="F207" s="71"/>
      <c r="G207" s="143"/>
      <c r="H207" s="71"/>
      <c r="I207" s="143"/>
      <c r="J207" s="71"/>
      <c r="K207" s="71"/>
      <c r="L207" s="71"/>
      <c r="M207" s="72"/>
      <c r="N207" s="144"/>
      <c r="O207" s="72"/>
      <c r="P207" s="199"/>
      <c r="Q207" s="71"/>
      <c r="R207" s="200"/>
      <c r="S207" s="72"/>
      <c r="T207" s="201"/>
      <c r="U207" s="72"/>
      <c r="V207" s="202"/>
      <c r="W207" s="71"/>
      <c r="X207" s="72"/>
      <c r="Y207" s="202"/>
      <c r="Z207" s="72"/>
      <c r="AA207" s="178"/>
      <c r="AB207" s="228"/>
      <c r="AC207" s="72"/>
      <c r="AD207" s="229"/>
      <c r="AE207" s="72"/>
      <c r="AF207" s="229"/>
      <c r="AG207" s="71"/>
      <c r="AH207" s="72"/>
      <c r="AI207" s="229"/>
      <c r="AJ207" s="71"/>
      <c r="AK207" s="72"/>
      <c r="AL207" s="229"/>
      <c r="AM207" s="72"/>
      <c r="AN207" s="201"/>
      <c r="AO207" s="72"/>
      <c r="AP207" s="145"/>
      <c r="AQ207" s="72"/>
      <c r="AR207" s="145"/>
      <c r="AS207" s="72"/>
      <c r="AT207" s="146"/>
      <c r="AU207" s="72"/>
      <c r="AV207" s="145"/>
      <c r="AW207" s="71"/>
      <c r="AX207" s="72"/>
      <c r="AY207" s="201"/>
      <c r="AZ207" s="71"/>
      <c r="BA207" s="72"/>
      <c r="BB207" s="178"/>
    </row>
    <row r="208" ht="16.5" customHeight="1" outlineLevel="1">
      <c r="A208" s="178"/>
      <c r="B208" s="141"/>
      <c r="C208" s="142"/>
      <c r="D208" s="72"/>
      <c r="E208" s="143"/>
      <c r="F208" s="71"/>
      <c r="G208" s="143"/>
      <c r="H208" s="71"/>
      <c r="I208" s="143"/>
      <c r="J208" s="71"/>
      <c r="K208" s="71"/>
      <c r="L208" s="71"/>
      <c r="M208" s="72"/>
      <c r="N208" s="144"/>
      <c r="O208" s="72"/>
      <c r="P208" s="199"/>
      <c r="Q208" s="71"/>
      <c r="R208" s="200"/>
      <c r="S208" s="72"/>
      <c r="T208" s="201"/>
      <c r="U208" s="72"/>
      <c r="V208" s="202"/>
      <c r="W208" s="71"/>
      <c r="X208" s="72"/>
      <c r="Y208" s="202"/>
      <c r="Z208" s="72"/>
      <c r="AA208" s="178"/>
      <c r="AB208" s="228"/>
      <c r="AC208" s="72"/>
      <c r="AD208" s="229"/>
      <c r="AE208" s="72"/>
      <c r="AF208" s="229"/>
      <c r="AG208" s="71"/>
      <c r="AH208" s="72"/>
      <c r="AI208" s="229"/>
      <c r="AJ208" s="71"/>
      <c r="AK208" s="72"/>
      <c r="AL208" s="229"/>
      <c r="AM208" s="72"/>
      <c r="AN208" s="201"/>
      <c r="AO208" s="72"/>
      <c r="AP208" s="145"/>
      <c r="AQ208" s="72"/>
      <c r="AR208" s="145"/>
      <c r="AS208" s="72"/>
      <c r="AT208" s="146"/>
      <c r="AU208" s="72"/>
      <c r="AV208" s="145"/>
      <c r="AW208" s="71"/>
      <c r="AX208" s="72"/>
      <c r="AY208" s="201"/>
      <c r="AZ208" s="71"/>
      <c r="BA208" s="72"/>
      <c r="BB208" s="178"/>
    </row>
    <row r="209" ht="16.5" customHeight="1" outlineLevel="1">
      <c r="A209" s="178"/>
      <c r="B209" s="141"/>
      <c r="C209" s="142"/>
      <c r="D209" s="72"/>
      <c r="E209" s="143"/>
      <c r="F209" s="71"/>
      <c r="G209" s="143"/>
      <c r="H209" s="71"/>
      <c r="I209" s="143"/>
      <c r="J209" s="71"/>
      <c r="K209" s="71"/>
      <c r="L209" s="71"/>
      <c r="M209" s="72"/>
      <c r="N209" s="144"/>
      <c r="O209" s="72"/>
      <c r="P209" s="199"/>
      <c r="Q209" s="71"/>
      <c r="R209" s="200"/>
      <c r="S209" s="72"/>
      <c r="T209" s="201"/>
      <c r="U209" s="72"/>
      <c r="V209" s="202"/>
      <c r="W209" s="71"/>
      <c r="X209" s="72"/>
      <c r="Y209" s="202"/>
      <c r="Z209" s="72"/>
      <c r="AA209" s="178"/>
      <c r="AB209" s="228"/>
      <c r="AC209" s="72"/>
      <c r="AD209" s="229"/>
      <c r="AE209" s="72"/>
      <c r="AF209" s="229"/>
      <c r="AG209" s="71"/>
      <c r="AH209" s="72"/>
      <c r="AI209" s="229"/>
      <c r="AJ209" s="71"/>
      <c r="AK209" s="72"/>
      <c r="AL209" s="229"/>
      <c r="AM209" s="72"/>
      <c r="AN209" s="201"/>
      <c r="AO209" s="72"/>
      <c r="AP209" s="145"/>
      <c r="AQ209" s="72"/>
      <c r="AR209" s="145"/>
      <c r="AS209" s="72"/>
      <c r="AT209" s="146"/>
      <c r="AU209" s="72"/>
      <c r="AV209" s="145"/>
      <c r="AW209" s="71"/>
      <c r="AX209" s="72"/>
      <c r="AY209" s="201"/>
      <c r="AZ209" s="71"/>
      <c r="BA209" s="72"/>
      <c r="BB209" s="178"/>
    </row>
    <row r="210" ht="16.5" customHeight="1" outlineLevel="1">
      <c r="A210" s="178"/>
      <c r="B210" s="141"/>
      <c r="C210" s="142"/>
      <c r="D210" s="72"/>
      <c r="E210" s="143"/>
      <c r="F210" s="71"/>
      <c r="G210" s="143"/>
      <c r="H210" s="71"/>
      <c r="I210" s="143"/>
      <c r="J210" s="71"/>
      <c r="K210" s="71"/>
      <c r="L210" s="71"/>
      <c r="M210" s="72"/>
      <c r="N210" s="144"/>
      <c r="O210" s="72"/>
      <c r="P210" s="199"/>
      <c r="Q210" s="71"/>
      <c r="R210" s="200"/>
      <c r="S210" s="72"/>
      <c r="T210" s="201"/>
      <c r="U210" s="72"/>
      <c r="V210" s="202"/>
      <c r="W210" s="71"/>
      <c r="X210" s="72"/>
      <c r="Y210" s="202"/>
      <c r="Z210" s="72"/>
      <c r="AA210" s="178"/>
      <c r="AB210" s="228"/>
      <c r="AC210" s="72"/>
      <c r="AD210" s="229"/>
      <c r="AE210" s="72"/>
      <c r="AF210" s="229"/>
      <c r="AG210" s="71"/>
      <c r="AH210" s="72"/>
      <c r="AI210" s="229"/>
      <c r="AJ210" s="71"/>
      <c r="AK210" s="72"/>
      <c r="AL210" s="229"/>
      <c r="AM210" s="72"/>
      <c r="AN210" s="201"/>
      <c r="AO210" s="72"/>
      <c r="AP210" s="145"/>
      <c r="AQ210" s="72"/>
      <c r="AR210" s="145"/>
      <c r="AS210" s="72"/>
      <c r="AT210" s="146"/>
      <c r="AU210" s="72"/>
      <c r="AV210" s="145"/>
      <c r="AW210" s="71"/>
      <c r="AX210" s="72"/>
      <c r="AY210" s="201"/>
      <c r="AZ210" s="71"/>
      <c r="BA210" s="72"/>
      <c r="BB210" s="178"/>
    </row>
    <row r="211" ht="16.5" customHeight="1" outlineLevel="1">
      <c r="A211" s="178"/>
      <c r="B211" s="141"/>
      <c r="C211" s="142"/>
      <c r="D211" s="72"/>
      <c r="E211" s="143"/>
      <c r="F211" s="71"/>
      <c r="G211" s="143"/>
      <c r="H211" s="71"/>
      <c r="I211" s="143"/>
      <c r="J211" s="71"/>
      <c r="K211" s="71"/>
      <c r="L211" s="71"/>
      <c r="M211" s="72"/>
      <c r="N211" s="144"/>
      <c r="O211" s="72"/>
      <c r="P211" s="199"/>
      <c r="Q211" s="71"/>
      <c r="R211" s="200"/>
      <c r="S211" s="72"/>
      <c r="T211" s="201"/>
      <c r="U211" s="72"/>
      <c r="V211" s="202"/>
      <c r="W211" s="71"/>
      <c r="X211" s="72"/>
      <c r="Y211" s="202"/>
      <c r="Z211" s="72"/>
      <c r="AA211" s="178"/>
      <c r="AB211" s="228"/>
      <c r="AC211" s="72"/>
      <c r="AD211" s="229"/>
      <c r="AE211" s="72"/>
      <c r="AF211" s="229"/>
      <c r="AG211" s="71"/>
      <c r="AH211" s="72"/>
      <c r="AI211" s="229"/>
      <c r="AJ211" s="71"/>
      <c r="AK211" s="72"/>
      <c r="AL211" s="229"/>
      <c r="AM211" s="72"/>
      <c r="AN211" s="201"/>
      <c r="AO211" s="72"/>
      <c r="AP211" s="145"/>
      <c r="AQ211" s="72"/>
      <c r="AR211" s="145"/>
      <c r="AS211" s="72"/>
      <c r="AT211" s="146"/>
      <c r="AU211" s="72"/>
      <c r="AV211" s="145"/>
      <c r="AW211" s="71"/>
      <c r="AX211" s="72"/>
      <c r="AY211" s="201"/>
      <c r="AZ211" s="71"/>
      <c r="BA211" s="72"/>
      <c r="BB211" s="178"/>
    </row>
    <row r="212" ht="16.5" customHeight="1" outlineLevel="1">
      <c r="A212" s="178"/>
      <c r="B212" s="141"/>
      <c r="C212" s="142"/>
      <c r="D212" s="72"/>
      <c r="E212" s="143"/>
      <c r="F212" s="71"/>
      <c r="G212" s="143"/>
      <c r="H212" s="71"/>
      <c r="I212" s="143"/>
      <c r="J212" s="71"/>
      <c r="K212" s="71"/>
      <c r="L212" s="71"/>
      <c r="M212" s="72"/>
      <c r="N212" s="144"/>
      <c r="O212" s="72"/>
      <c r="P212" s="199"/>
      <c r="Q212" s="71"/>
      <c r="R212" s="200"/>
      <c r="S212" s="72"/>
      <c r="T212" s="201"/>
      <c r="U212" s="72"/>
      <c r="V212" s="202"/>
      <c r="W212" s="71"/>
      <c r="X212" s="72"/>
      <c r="Y212" s="202"/>
      <c r="Z212" s="72"/>
      <c r="AA212" s="178"/>
      <c r="AB212" s="228"/>
      <c r="AC212" s="72"/>
      <c r="AD212" s="229"/>
      <c r="AE212" s="72"/>
      <c r="AF212" s="229"/>
      <c r="AG212" s="71"/>
      <c r="AH212" s="72"/>
      <c r="AI212" s="229"/>
      <c r="AJ212" s="71"/>
      <c r="AK212" s="72"/>
      <c r="AL212" s="229"/>
      <c r="AM212" s="72"/>
      <c r="AN212" s="201"/>
      <c r="AO212" s="72"/>
      <c r="AP212" s="145"/>
      <c r="AQ212" s="72"/>
      <c r="AR212" s="145"/>
      <c r="AS212" s="72"/>
      <c r="AT212" s="146"/>
      <c r="AU212" s="72"/>
      <c r="AV212" s="145"/>
      <c r="AW212" s="71"/>
      <c r="AX212" s="72"/>
      <c r="AY212" s="201"/>
      <c r="AZ212" s="71"/>
      <c r="BA212" s="72"/>
      <c r="BB212" s="178"/>
    </row>
    <row r="213" ht="16.5" customHeight="1" outlineLevel="1">
      <c r="A213" s="178"/>
      <c r="B213" s="141"/>
      <c r="C213" s="142"/>
      <c r="D213" s="72"/>
      <c r="E213" s="143"/>
      <c r="F213" s="71"/>
      <c r="G213" s="143"/>
      <c r="H213" s="71"/>
      <c r="I213" s="143"/>
      <c r="J213" s="71"/>
      <c r="K213" s="71"/>
      <c r="L213" s="71"/>
      <c r="M213" s="72"/>
      <c r="N213" s="144"/>
      <c r="O213" s="72"/>
      <c r="P213" s="199"/>
      <c r="Q213" s="71"/>
      <c r="R213" s="200"/>
      <c r="S213" s="72"/>
      <c r="T213" s="201"/>
      <c r="U213" s="72"/>
      <c r="V213" s="202"/>
      <c r="W213" s="71"/>
      <c r="X213" s="72"/>
      <c r="Y213" s="202"/>
      <c r="Z213" s="72"/>
      <c r="AA213" s="178"/>
      <c r="AB213" s="228"/>
      <c r="AC213" s="72"/>
      <c r="AD213" s="229"/>
      <c r="AE213" s="72"/>
      <c r="AF213" s="229"/>
      <c r="AG213" s="71"/>
      <c r="AH213" s="72"/>
      <c r="AI213" s="229"/>
      <c r="AJ213" s="71"/>
      <c r="AK213" s="72"/>
      <c r="AL213" s="229"/>
      <c r="AM213" s="72"/>
      <c r="AN213" s="201"/>
      <c r="AO213" s="72"/>
      <c r="AP213" s="145"/>
      <c r="AQ213" s="72"/>
      <c r="AR213" s="145"/>
      <c r="AS213" s="72"/>
      <c r="AT213" s="146"/>
      <c r="AU213" s="72"/>
      <c r="AV213" s="145"/>
      <c r="AW213" s="71"/>
      <c r="AX213" s="72"/>
      <c r="AY213" s="201"/>
      <c r="AZ213" s="71"/>
      <c r="BA213" s="72"/>
      <c r="BB213" s="178"/>
    </row>
    <row r="214" ht="16.5" customHeight="1" outlineLevel="1">
      <c r="A214" s="178"/>
      <c r="B214" s="141"/>
      <c r="C214" s="142"/>
      <c r="D214" s="72"/>
      <c r="E214" s="143"/>
      <c r="F214" s="71"/>
      <c r="G214" s="143"/>
      <c r="H214" s="71"/>
      <c r="I214" s="143"/>
      <c r="J214" s="71"/>
      <c r="K214" s="71"/>
      <c r="L214" s="71"/>
      <c r="M214" s="72"/>
      <c r="N214" s="144"/>
      <c r="O214" s="72"/>
      <c r="P214" s="199"/>
      <c r="Q214" s="71"/>
      <c r="R214" s="200"/>
      <c r="S214" s="72"/>
      <c r="T214" s="201"/>
      <c r="U214" s="72"/>
      <c r="V214" s="202"/>
      <c r="W214" s="71"/>
      <c r="X214" s="72"/>
      <c r="Y214" s="202"/>
      <c r="Z214" s="72"/>
      <c r="AA214" s="178"/>
      <c r="AB214" s="228"/>
      <c r="AC214" s="72"/>
      <c r="AD214" s="229"/>
      <c r="AE214" s="72"/>
      <c r="AF214" s="229"/>
      <c r="AG214" s="71"/>
      <c r="AH214" s="72"/>
      <c r="AI214" s="229"/>
      <c r="AJ214" s="71"/>
      <c r="AK214" s="72"/>
      <c r="AL214" s="229"/>
      <c r="AM214" s="72"/>
      <c r="AN214" s="201"/>
      <c r="AO214" s="72"/>
      <c r="AP214" s="145"/>
      <c r="AQ214" s="72"/>
      <c r="AR214" s="145"/>
      <c r="AS214" s="72"/>
      <c r="AT214" s="146"/>
      <c r="AU214" s="72"/>
      <c r="AV214" s="145"/>
      <c r="AW214" s="71"/>
      <c r="AX214" s="72"/>
      <c r="AY214" s="201"/>
      <c r="AZ214" s="71"/>
      <c r="BA214" s="72"/>
      <c r="BB214" s="178"/>
    </row>
    <row r="215" ht="16.5" customHeight="1" outlineLevel="1">
      <c r="A215" s="178"/>
      <c r="B215" s="141"/>
      <c r="C215" s="142"/>
      <c r="D215" s="72"/>
      <c r="E215" s="143"/>
      <c r="F215" s="71"/>
      <c r="G215" s="143"/>
      <c r="H215" s="71"/>
      <c r="I215" s="143"/>
      <c r="J215" s="71"/>
      <c r="K215" s="71"/>
      <c r="L215" s="71"/>
      <c r="M215" s="72"/>
      <c r="N215" s="144"/>
      <c r="O215" s="72"/>
      <c r="P215" s="199"/>
      <c r="Q215" s="71"/>
      <c r="R215" s="200"/>
      <c r="S215" s="72"/>
      <c r="T215" s="201"/>
      <c r="U215" s="72"/>
      <c r="V215" s="202"/>
      <c r="W215" s="71"/>
      <c r="X215" s="72"/>
      <c r="Y215" s="202"/>
      <c r="Z215" s="72"/>
      <c r="AA215" s="178"/>
      <c r="AB215" s="228"/>
      <c r="AC215" s="72"/>
      <c r="AD215" s="229"/>
      <c r="AE215" s="72"/>
      <c r="AF215" s="229"/>
      <c r="AG215" s="71"/>
      <c r="AH215" s="72"/>
      <c r="AI215" s="229"/>
      <c r="AJ215" s="71"/>
      <c r="AK215" s="72"/>
      <c r="AL215" s="229"/>
      <c r="AM215" s="72"/>
      <c r="AN215" s="201"/>
      <c r="AO215" s="72"/>
      <c r="AP215" s="145"/>
      <c r="AQ215" s="72"/>
      <c r="AR215" s="145"/>
      <c r="AS215" s="72"/>
      <c r="AT215" s="146"/>
      <c r="AU215" s="72"/>
      <c r="AV215" s="145"/>
      <c r="AW215" s="71"/>
      <c r="AX215" s="72"/>
      <c r="AY215" s="201"/>
      <c r="AZ215" s="71"/>
      <c r="BA215" s="72"/>
      <c r="BB215" s="178"/>
    </row>
    <row r="216" ht="16.5" customHeight="1" outlineLevel="1">
      <c r="A216" s="178"/>
      <c r="B216" s="141"/>
      <c r="C216" s="142"/>
      <c r="D216" s="72"/>
      <c r="E216" s="143"/>
      <c r="F216" s="71"/>
      <c r="G216" s="143"/>
      <c r="H216" s="71"/>
      <c r="I216" s="143"/>
      <c r="J216" s="71"/>
      <c r="K216" s="71"/>
      <c r="L216" s="71"/>
      <c r="M216" s="72"/>
      <c r="N216" s="144"/>
      <c r="O216" s="72"/>
      <c r="P216" s="199"/>
      <c r="Q216" s="71"/>
      <c r="R216" s="200"/>
      <c r="S216" s="72"/>
      <c r="T216" s="201"/>
      <c r="U216" s="72"/>
      <c r="V216" s="202"/>
      <c r="W216" s="71"/>
      <c r="X216" s="72"/>
      <c r="Y216" s="202"/>
      <c r="Z216" s="72"/>
      <c r="AA216" s="178"/>
      <c r="AB216" s="228"/>
      <c r="AC216" s="72"/>
      <c r="AD216" s="229"/>
      <c r="AE216" s="72"/>
      <c r="AF216" s="229"/>
      <c r="AG216" s="71"/>
      <c r="AH216" s="72"/>
      <c r="AI216" s="229"/>
      <c r="AJ216" s="71"/>
      <c r="AK216" s="72"/>
      <c r="AL216" s="229"/>
      <c r="AM216" s="72"/>
      <c r="AN216" s="201"/>
      <c r="AO216" s="72"/>
      <c r="AP216" s="145"/>
      <c r="AQ216" s="72"/>
      <c r="AR216" s="145"/>
      <c r="AS216" s="72"/>
      <c r="AT216" s="146"/>
      <c r="AU216" s="72"/>
      <c r="AV216" s="145"/>
      <c r="AW216" s="71"/>
      <c r="AX216" s="72"/>
      <c r="AY216" s="201"/>
      <c r="AZ216" s="71"/>
      <c r="BA216" s="72"/>
      <c r="BB216" s="178"/>
    </row>
    <row r="217" ht="16.5" customHeight="1" outlineLevel="1">
      <c r="A217" s="178"/>
      <c r="B217" s="141"/>
      <c r="C217" s="142"/>
      <c r="D217" s="72"/>
      <c r="E217" s="143"/>
      <c r="F217" s="71"/>
      <c r="G217" s="143"/>
      <c r="H217" s="71"/>
      <c r="I217" s="143"/>
      <c r="J217" s="71"/>
      <c r="K217" s="71"/>
      <c r="L217" s="71"/>
      <c r="M217" s="72"/>
      <c r="N217" s="144"/>
      <c r="O217" s="72"/>
      <c r="P217" s="199"/>
      <c r="Q217" s="71"/>
      <c r="R217" s="200"/>
      <c r="S217" s="72"/>
      <c r="T217" s="201"/>
      <c r="U217" s="72"/>
      <c r="V217" s="202"/>
      <c r="W217" s="71"/>
      <c r="X217" s="72"/>
      <c r="Y217" s="202"/>
      <c r="Z217" s="72"/>
      <c r="AA217" s="178"/>
      <c r="AB217" s="228"/>
      <c r="AC217" s="72"/>
      <c r="AD217" s="229"/>
      <c r="AE217" s="72"/>
      <c r="AF217" s="229"/>
      <c r="AG217" s="71"/>
      <c r="AH217" s="72"/>
      <c r="AI217" s="229"/>
      <c r="AJ217" s="71"/>
      <c r="AK217" s="72"/>
      <c r="AL217" s="229"/>
      <c r="AM217" s="72"/>
      <c r="AN217" s="201"/>
      <c r="AO217" s="72"/>
      <c r="AP217" s="145"/>
      <c r="AQ217" s="72"/>
      <c r="AR217" s="145"/>
      <c r="AS217" s="72"/>
      <c r="AT217" s="146"/>
      <c r="AU217" s="72"/>
      <c r="AV217" s="145"/>
      <c r="AW217" s="71"/>
      <c r="AX217" s="72"/>
      <c r="AY217" s="201"/>
      <c r="AZ217" s="71"/>
      <c r="BA217" s="72"/>
      <c r="BB217" s="178"/>
    </row>
    <row r="218" ht="16.5" customHeight="1" outlineLevel="1">
      <c r="A218" s="178"/>
      <c r="B218" s="141"/>
      <c r="C218" s="142"/>
      <c r="D218" s="72"/>
      <c r="E218" s="143"/>
      <c r="F218" s="71"/>
      <c r="G218" s="143"/>
      <c r="H218" s="71"/>
      <c r="I218" s="143"/>
      <c r="J218" s="71"/>
      <c r="K218" s="71"/>
      <c r="L218" s="71"/>
      <c r="M218" s="72"/>
      <c r="N218" s="144"/>
      <c r="O218" s="72"/>
      <c r="P218" s="199"/>
      <c r="Q218" s="71"/>
      <c r="R218" s="200"/>
      <c r="S218" s="72"/>
      <c r="T218" s="201"/>
      <c r="U218" s="72"/>
      <c r="V218" s="202"/>
      <c r="W218" s="71"/>
      <c r="X218" s="72"/>
      <c r="Y218" s="202"/>
      <c r="Z218" s="72"/>
      <c r="AA218" s="178"/>
      <c r="AB218" s="228"/>
      <c r="AC218" s="72"/>
      <c r="AD218" s="229"/>
      <c r="AE218" s="72"/>
      <c r="AF218" s="229"/>
      <c r="AG218" s="71"/>
      <c r="AH218" s="72"/>
      <c r="AI218" s="229"/>
      <c r="AJ218" s="71"/>
      <c r="AK218" s="72"/>
      <c r="AL218" s="229"/>
      <c r="AM218" s="72"/>
      <c r="AN218" s="201"/>
      <c r="AO218" s="72"/>
      <c r="AP218" s="145"/>
      <c r="AQ218" s="72"/>
      <c r="AR218" s="145"/>
      <c r="AS218" s="72"/>
      <c r="AT218" s="146"/>
      <c r="AU218" s="72"/>
      <c r="AV218" s="145"/>
      <c r="AW218" s="71"/>
      <c r="AX218" s="72"/>
      <c r="AY218" s="201"/>
      <c r="AZ218" s="71"/>
      <c r="BA218" s="72"/>
      <c r="BB218" s="178"/>
    </row>
    <row r="219" ht="16.5" customHeight="1" outlineLevel="1">
      <c r="A219" s="178"/>
      <c r="B219" s="141"/>
      <c r="C219" s="142"/>
      <c r="D219" s="72"/>
      <c r="E219" s="143"/>
      <c r="F219" s="71"/>
      <c r="G219" s="143"/>
      <c r="H219" s="71"/>
      <c r="I219" s="143"/>
      <c r="J219" s="71"/>
      <c r="K219" s="71"/>
      <c r="L219" s="71"/>
      <c r="M219" s="72"/>
      <c r="N219" s="144"/>
      <c r="O219" s="72"/>
      <c r="P219" s="199"/>
      <c r="Q219" s="71"/>
      <c r="R219" s="200"/>
      <c r="S219" s="72"/>
      <c r="T219" s="201"/>
      <c r="U219" s="72"/>
      <c r="V219" s="202"/>
      <c r="W219" s="71"/>
      <c r="X219" s="72"/>
      <c r="Y219" s="202"/>
      <c r="Z219" s="72"/>
      <c r="AA219" s="178"/>
      <c r="AB219" s="228"/>
      <c r="AC219" s="72"/>
      <c r="AD219" s="229"/>
      <c r="AE219" s="72"/>
      <c r="AF219" s="229"/>
      <c r="AG219" s="71"/>
      <c r="AH219" s="72"/>
      <c r="AI219" s="229"/>
      <c r="AJ219" s="71"/>
      <c r="AK219" s="72"/>
      <c r="AL219" s="229"/>
      <c r="AM219" s="72"/>
      <c r="AN219" s="201"/>
      <c r="AO219" s="72"/>
      <c r="AP219" s="145"/>
      <c r="AQ219" s="72"/>
      <c r="AR219" s="145"/>
      <c r="AS219" s="72"/>
      <c r="AT219" s="146"/>
      <c r="AU219" s="72"/>
      <c r="AV219" s="145"/>
      <c r="AW219" s="71"/>
      <c r="AX219" s="72"/>
      <c r="AY219" s="201"/>
      <c r="AZ219" s="71"/>
      <c r="BA219" s="72"/>
      <c r="BB219" s="178"/>
    </row>
    <row r="220" ht="16.5" customHeight="1" outlineLevel="1">
      <c r="A220" s="178"/>
      <c r="B220" s="141"/>
      <c r="C220" s="142"/>
      <c r="D220" s="72"/>
      <c r="E220" s="143"/>
      <c r="F220" s="71"/>
      <c r="G220" s="143"/>
      <c r="H220" s="71"/>
      <c r="I220" s="143"/>
      <c r="J220" s="71"/>
      <c r="K220" s="71"/>
      <c r="L220" s="71"/>
      <c r="M220" s="72"/>
      <c r="N220" s="144"/>
      <c r="O220" s="72"/>
      <c r="P220" s="199"/>
      <c r="Q220" s="71"/>
      <c r="R220" s="200"/>
      <c r="S220" s="72"/>
      <c r="T220" s="201"/>
      <c r="U220" s="72"/>
      <c r="V220" s="202"/>
      <c r="W220" s="71"/>
      <c r="X220" s="72"/>
      <c r="Y220" s="202"/>
      <c r="Z220" s="72"/>
      <c r="AA220" s="178"/>
      <c r="AB220" s="228"/>
      <c r="AC220" s="72"/>
      <c r="AD220" s="229"/>
      <c r="AE220" s="72"/>
      <c r="AF220" s="229"/>
      <c r="AG220" s="71"/>
      <c r="AH220" s="72"/>
      <c r="AI220" s="229"/>
      <c r="AJ220" s="71"/>
      <c r="AK220" s="72"/>
      <c r="AL220" s="229"/>
      <c r="AM220" s="72"/>
      <c r="AN220" s="201"/>
      <c r="AO220" s="72"/>
      <c r="AP220" s="145"/>
      <c r="AQ220" s="72"/>
      <c r="AR220" s="145"/>
      <c r="AS220" s="72"/>
      <c r="AT220" s="146"/>
      <c r="AU220" s="72"/>
      <c r="AV220" s="145"/>
      <c r="AW220" s="71"/>
      <c r="AX220" s="72"/>
      <c r="AY220" s="201"/>
      <c r="AZ220" s="71"/>
      <c r="BA220" s="72"/>
      <c r="BB220" s="178"/>
    </row>
    <row r="221" ht="16.5" customHeight="1" outlineLevel="1">
      <c r="A221" s="178"/>
      <c r="B221" s="141"/>
      <c r="C221" s="142"/>
      <c r="D221" s="72"/>
      <c r="E221" s="143"/>
      <c r="F221" s="71"/>
      <c r="G221" s="143"/>
      <c r="H221" s="71"/>
      <c r="I221" s="143"/>
      <c r="J221" s="71"/>
      <c r="K221" s="71"/>
      <c r="L221" s="71"/>
      <c r="M221" s="72"/>
      <c r="N221" s="144"/>
      <c r="O221" s="72"/>
      <c r="P221" s="199"/>
      <c r="Q221" s="71"/>
      <c r="R221" s="200"/>
      <c r="S221" s="72"/>
      <c r="T221" s="201"/>
      <c r="U221" s="72"/>
      <c r="V221" s="202"/>
      <c r="W221" s="71"/>
      <c r="X221" s="72"/>
      <c r="Y221" s="202"/>
      <c r="Z221" s="72"/>
      <c r="AA221" s="178"/>
      <c r="AB221" s="228"/>
      <c r="AC221" s="72"/>
      <c r="AD221" s="229"/>
      <c r="AE221" s="72"/>
      <c r="AF221" s="229"/>
      <c r="AG221" s="71"/>
      <c r="AH221" s="72"/>
      <c r="AI221" s="229"/>
      <c r="AJ221" s="71"/>
      <c r="AK221" s="72"/>
      <c r="AL221" s="229"/>
      <c r="AM221" s="72"/>
      <c r="AN221" s="201"/>
      <c r="AO221" s="72"/>
      <c r="AP221" s="145"/>
      <c r="AQ221" s="72"/>
      <c r="AR221" s="145"/>
      <c r="AS221" s="72"/>
      <c r="AT221" s="146"/>
      <c r="AU221" s="72"/>
      <c r="AV221" s="145"/>
      <c r="AW221" s="71"/>
      <c r="AX221" s="72"/>
      <c r="AY221" s="201"/>
      <c r="AZ221" s="71"/>
      <c r="BA221" s="72"/>
      <c r="BB221" s="178"/>
    </row>
    <row r="222" ht="16.5" customHeight="1" outlineLevel="1">
      <c r="A222" s="178"/>
      <c r="B222" s="141"/>
      <c r="C222" s="142"/>
      <c r="D222" s="72"/>
      <c r="E222" s="143"/>
      <c r="F222" s="71"/>
      <c r="G222" s="143"/>
      <c r="H222" s="71"/>
      <c r="I222" s="143"/>
      <c r="J222" s="71"/>
      <c r="K222" s="71"/>
      <c r="L222" s="71"/>
      <c r="M222" s="72"/>
      <c r="N222" s="144"/>
      <c r="O222" s="72"/>
      <c r="P222" s="199"/>
      <c r="Q222" s="71"/>
      <c r="R222" s="200"/>
      <c r="S222" s="72"/>
      <c r="T222" s="201"/>
      <c r="U222" s="72"/>
      <c r="V222" s="202"/>
      <c r="W222" s="71"/>
      <c r="X222" s="72"/>
      <c r="Y222" s="202"/>
      <c r="Z222" s="72"/>
      <c r="AA222" s="178"/>
      <c r="AB222" s="228"/>
      <c r="AC222" s="72"/>
      <c r="AD222" s="229"/>
      <c r="AE222" s="72"/>
      <c r="AF222" s="229"/>
      <c r="AG222" s="71"/>
      <c r="AH222" s="72"/>
      <c r="AI222" s="229"/>
      <c r="AJ222" s="71"/>
      <c r="AK222" s="72"/>
      <c r="AL222" s="229"/>
      <c r="AM222" s="72"/>
      <c r="AN222" s="201"/>
      <c r="AO222" s="72"/>
      <c r="AP222" s="145"/>
      <c r="AQ222" s="72"/>
      <c r="AR222" s="145"/>
      <c r="AS222" s="72"/>
      <c r="AT222" s="146"/>
      <c r="AU222" s="72"/>
      <c r="AV222" s="145"/>
      <c r="AW222" s="71"/>
      <c r="AX222" s="72"/>
      <c r="AY222" s="201"/>
      <c r="AZ222" s="71"/>
      <c r="BA222" s="72"/>
      <c r="BB222" s="178"/>
    </row>
    <row r="223" ht="16.5" customHeight="1" outlineLevel="1">
      <c r="A223" s="178"/>
      <c r="B223" s="141"/>
      <c r="C223" s="142"/>
      <c r="D223" s="72"/>
      <c r="E223" s="143"/>
      <c r="F223" s="71"/>
      <c r="G223" s="143"/>
      <c r="H223" s="71"/>
      <c r="I223" s="143"/>
      <c r="J223" s="71"/>
      <c r="K223" s="71"/>
      <c r="L223" s="71"/>
      <c r="M223" s="72"/>
      <c r="N223" s="144"/>
      <c r="O223" s="72"/>
      <c r="P223" s="199"/>
      <c r="Q223" s="71"/>
      <c r="R223" s="200"/>
      <c r="S223" s="72"/>
      <c r="T223" s="201"/>
      <c r="U223" s="72"/>
      <c r="V223" s="202"/>
      <c r="W223" s="71"/>
      <c r="X223" s="72"/>
      <c r="Y223" s="202"/>
      <c r="Z223" s="72"/>
      <c r="AA223" s="178"/>
      <c r="AB223" s="228"/>
      <c r="AC223" s="72"/>
      <c r="AD223" s="229"/>
      <c r="AE223" s="72"/>
      <c r="AF223" s="229"/>
      <c r="AG223" s="71"/>
      <c r="AH223" s="72"/>
      <c r="AI223" s="229"/>
      <c r="AJ223" s="71"/>
      <c r="AK223" s="72"/>
      <c r="AL223" s="229"/>
      <c r="AM223" s="72"/>
      <c r="AN223" s="201"/>
      <c r="AO223" s="72"/>
      <c r="AP223" s="145"/>
      <c r="AQ223" s="72"/>
      <c r="AR223" s="145"/>
      <c r="AS223" s="72"/>
      <c r="AT223" s="146"/>
      <c r="AU223" s="72"/>
      <c r="AV223" s="145"/>
      <c r="AW223" s="71"/>
      <c r="AX223" s="72"/>
      <c r="AY223" s="201"/>
      <c r="AZ223" s="71"/>
      <c r="BA223" s="72"/>
      <c r="BB223" s="178"/>
    </row>
    <row r="224" ht="16.5" customHeight="1" outlineLevel="1">
      <c r="A224" s="178"/>
      <c r="B224" s="141"/>
      <c r="C224" s="142"/>
      <c r="D224" s="72"/>
      <c r="E224" s="143"/>
      <c r="F224" s="71"/>
      <c r="G224" s="143"/>
      <c r="H224" s="71"/>
      <c r="I224" s="143"/>
      <c r="J224" s="71"/>
      <c r="K224" s="71"/>
      <c r="L224" s="71"/>
      <c r="M224" s="72"/>
      <c r="N224" s="144"/>
      <c r="O224" s="72"/>
      <c r="P224" s="199"/>
      <c r="Q224" s="71"/>
      <c r="R224" s="200"/>
      <c r="S224" s="72"/>
      <c r="T224" s="201"/>
      <c r="U224" s="72"/>
      <c r="V224" s="202"/>
      <c r="W224" s="71"/>
      <c r="X224" s="72"/>
      <c r="Y224" s="202"/>
      <c r="Z224" s="72"/>
      <c r="AA224" s="178"/>
      <c r="AB224" s="228"/>
      <c r="AC224" s="72"/>
      <c r="AD224" s="229"/>
      <c r="AE224" s="72"/>
      <c r="AF224" s="229"/>
      <c r="AG224" s="71"/>
      <c r="AH224" s="72"/>
      <c r="AI224" s="229"/>
      <c r="AJ224" s="71"/>
      <c r="AK224" s="72"/>
      <c r="AL224" s="229"/>
      <c r="AM224" s="72"/>
      <c r="AN224" s="201"/>
      <c r="AO224" s="72"/>
      <c r="AP224" s="145"/>
      <c r="AQ224" s="72"/>
      <c r="AR224" s="145"/>
      <c r="AS224" s="72"/>
      <c r="AT224" s="146"/>
      <c r="AU224" s="72"/>
      <c r="AV224" s="145"/>
      <c r="AW224" s="71"/>
      <c r="AX224" s="72"/>
      <c r="AY224" s="201"/>
      <c r="AZ224" s="71"/>
      <c r="BA224" s="72"/>
      <c r="BB224" s="178"/>
    </row>
    <row r="225" ht="16.5" customHeight="1" outlineLevel="1">
      <c r="A225" s="178"/>
      <c r="B225" s="141"/>
      <c r="C225" s="142"/>
      <c r="D225" s="72"/>
      <c r="E225" s="143"/>
      <c r="F225" s="71"/>
      <c r="G225" s="143"/>
      <c r="H225" s="71"/>
      <c r="I225" s="143"/>
      <c r="J225" s="71"/>
      <c r="K225" s="71"/>
      <c r="L225" s="71"/>
      <c r="M225" s="72"/>
      <c r="N225" s="144"/>
      <c r="O225" s="72"/>
      <c r="P225" s="199"/>
      <c r="Q225" s="71"/>
      <c r="R225" s="200"/>
      <c r="S225" s="72"/>
      <c r="T225" s="201"/>
      <c r="U225" s="72"/>
      <c r="V225" s="202"/>
      <c r="W225" s="71"/>
      <c r="X225" s="72"/>
      <c r="Y225" s="202"/>
      <c r="Z225" s="72"/>
      <c r="AA225" s="178"/>
      <c r="AB225" s="228"/>
      <c r="AC225" s="72"/>
      <c r="AD225" s="229"/>
      <c r="AE225" s="72"/>
      <c r="AF225" s="229"/>
      <c r="AG225" s="71"/>
      <c r="AH225" s="72"/>
      <c r="AI225" s="229"/>
      <c r="AJ225" s="71"/>
      <c r="AK225" s="72"/>
      <c r="AL225" s="229"/>
      <c r="AM225" s="72"/>
      <c r="AN225" s="201"/>
      <c r="AO225" s="72"/>
      <c r="AP225" s="145"/>
      <c r="AQ225" s="72"/>
      <c r="AR225" s="145"/>
      <c r="AS225" s="72"/>
      <c r="AT225" s="146"/>
      <c r="AU225" s="72"/>
      <c r="AV225" s="145"/>
      <c r="AW225" s="71"/>
      <c r="AX225" s="72"/>
      <c r="AY225" s="201"/>
      <c r="AZ225" s="71"/>
      <c r="BA225" s="72"/>
      <c r="BB225" s="178"/>
    </row>
    <row r="226" ht="16.5" customHeight="1" outlineLevel="1">
      <c r="A226" s="178"/>
      <c r="B226" s="141"/>
      <c r="C226" s="142"/>
      <c r="D226" s="72"/>
      <c r="E226" s="143"/>
      <c r="F226" s="71"/>
      <c r="G226" s="143"/>
      <c r="H226" s="71"/>
      <c r="I226" s="143"/>
      <c r="J226" s="71"/>
      <c r="K226" s="71"/>
      <c r="L226" s="71"/>
      <c r="M226" s="72"/>
      <c r="N226" s="144"/>
      <c r="O226" s="72"/>
      <c r="P226" s="199"/>
      <c r="Q226" s="71"/>
      <c r="R226" s="200"/>
      <c r="S226" s="72"/>
      <c r="T226" s="201"/>
      <c r="U226" s="72"/>
      <c r="V226" s="202"/>
      <c r="W226" s="71"/>
      <c r="X226" s="72"/>
      <c r="Y226" s="202"/>
      <c r="Z226" s="72"/>
      <c r="AA226" s="178"/>
      <c r="AB226" s="228"/>
      <c r="AC226" s="72"/>
      <c r="AD226" s="229"/>
      <c r="AE226" s="72"/>
      <c r="AF226" s="229"/>
      <c r="AG226" s="71"/>
      <c r="AH226" s="72"/>
      <c r="AI226" s="229"/>
      <c r="AJ226" s="71"/>
      <c r="AK226" s="72"/>
      <c r="AL226" s="229"/>
      <c r="AM226" s="72"/>
      <c r="AN226" s="201"/>
      <c r="AO226" s="72"/>
      <c r="AP226" s="145"/>
      <c r="AQ226" s="72"/>
      <c r="AR226" s="145"/>
      <c r="AS226" s="72"/>
      <c r="AT226" s="146"/>
      <c r="AU226" s="72"/>
      <c r="AV226" s="145"/>
      <c r="AW226" s="71"/>
      <c r="AX226" s="72"/>
      <c r="AY226" s="201"/>
      <c r="AZ226" s="71"/>
      <c r="BA226" s="72"/>
      <c r="BB226" s="178"/>
    </row>
    <row r="227" ht="16.5" customHeight="1" outlineLevel="1">
      <c r="A227" s="178"/>
      <c r="B227" s="141"/>
      <c r="C227" s="142"/>
      <c r="D227" s="72"/>
      <c r="E227" s="143"/>
      <c r="F227" s="71"/>
      <c r="G227" s="143"/>
      <c r="H227" s="71"/>
      <c r="I227" s="143"/>
      <c r="J227" s="71"/>
      <c r="K227" s="71"/>
      <c r="L227" s="71"/>
      <c r="M227" s="72"/>
      <c r="N227" s="144"/>
      <c r="O227" s="72"/>
      <c r="P227" s="199"/>
      <c r="Q227" s="71"/>
      <c r="R227" s="200"/>
      <c r="S227" s="72"/>
      <c r="T227" s="201"/>
      <c r="U227" s="72"/>
      <c r="V227" s="202"/>
      <c r="W227" s="71"/>
      <c r="X227" s="72"/>
      <c r="Y227" s="202"/>
      <c r="Z227" s="72"/>
      <c r="AA227" s="178"/>
      <c r="AB227" s="228"/>
      <c r="AC227" s="72"/>
      <c r="AD227" s="229"/>
      <c r="AE227" s="72"/>
      <c r="AF227" s="229"/>
      <c r="AG227" s="71"/>
      <c r="AH227" s="72"/>
      <c r="AI227" s="229"/>
      <c r="AJ227" s="71"/>
      <c r="AK227" s="72"/>
      <c r="AL227" s="229"/>
      <c r="AM227" s="72"/>
      <c r="AN227" s="201"/>
      <c r="AO227" s="72"/>
      <c r="AP227" s="145"/>
      <c r="AQ227" s="72"/>
      <c r="AR227" s="145"/>
      <c r="AS227" s="72"/>
      <c r="AT227" s="146"/>
      <c r="AU227" s="72"/>
      <c r="AV227" s="145"/>
      <c r="AW227" s="71"/>
      <c r="AX227" s="72"/>
      <c r="AY227" s="201"/>
      <c r="AZ227" s="71"/>
      <c r="BA227" s="72"/>
      <c r="BB227" s="178"/>
    </row>
    <row r="228" ht="16.5" customHeight="1" outlineLevel="1">
      <c r="A228" s="178"/>
      <c r="B228" s="141"/>
      <c r="C228" s="142"/>
      <c r="D228" s="72"/>
      <c r="E228" s="143"/>
      <c r="F228" s="71"/>
      <c r="G228" s="143"/>
      <c r="H228" s="71"/>
      <c r="I228" s="143"/>
      <c r="J228" s="71"/>
      <c r="K228" s="71"/>
      <c r="L228" s="71"/>
      <c r="M228" s="72"/>
      <c r="N228" s="144"/>
      <c r="O228" s="72"/>
      <c r="P228" s="199"/>
      <c r="Q228" s="71"/>
      <c r="R228" s="200"/>
      <c r="S228" s="72"/>
      <c r="T228" s="201"/>
      <c r="U228" s="72"/>
      <c r="V228" s="202"/>
      <c r="W228" s="71"/>
      <c r="X228" s="72"/>
      <c r="Y228" s="202"/>
      <c r="Z228" s="72"/>
      <c r="AA228" s="178"/>
      <c r="AB228" s="228"/>
      <c r="AC228" s="72"/>
      <c r="AD228" s="229"/>
      <c r="AE228" s="72"/>
      <c r="AF228" s="229"/>
      <c r="AG228" s="71"/>
      <c r="AH228" s="72"/>
      <c r="AI228" s="229"/>
      <c r="AJ228" s="71"/>
      <c r="AK228" s="72"/>
      <c r="AL228" s="229"/>
      <c r="AM228" s="72"/>
      <c r="AN228" s="201"/>
      <c r="AO228" s="72"/>
      <c r="AP228" s="145"/>
      <c r="AQ228" s="72"/>
      <c r="AR228" s="145"/>
      <c r="AS228" s="72"/>
      <c r="AT228" s="146"/>
      <c r="AU228" s="72"/>
      <c r="AV228" s="145"/>
      <c r="AW228" s="71"/>
      <c r="AX228" s="72"/>
      <c r="AY228" s="201"/>
      <c r="AZ228" s="71"/>
      <c r="BA228" s="72"/>
      <c r="BB228" s="178"/>
    </row>
    <row r="229" ht="16.5" customHeight="1" outlineLevel="1">
      <c r="A229" s="178"/>
      <c r="B229" s="141"/>
      <c r="C229" s="142"/>
      <c r="D229" s="72"/>
      <c r="E229" s="143"/>
      <c r="F229" s="71"/>
      <c r="G229" s="143"/>
      <c r="H229" s="71"/>
      <c r="I229" s="143"/>
      <c r="J229" s="71"/>
      <c r="K229" s="71"/>
      <c r="L229" s="71"/>
      <c r="M229" s="72"/>
      <c r="N229" s="144"/>
      <c r="O229" s="72"/>
      <c r="P229" s="199"/>
      <c r="Q229" s="71"/>
      <c r="R229" s="200"/>
      <c r="S229" s="72"/>
      <c r="T229" s="201"/>
      <c r="U229" s="72"/>
      <c r="V229" s="202"/>
      <c r="W229" s="71"/>
      <c r="X229" s="72"/>
      <c r="Y229" s="202"/>
      <c r="Z229" s="72"/>
      <c r="AA229" s="178"/>
      <c r="AB229" s="228"/>
      <c r="AC229" s="72"/>
      <c r="AD229" s="229"/>
      <c r="AE229" s="72"/>
      <c r="AF229" s="229"/>
      <c r="AG229" s="71"/>
      <c r="AH229" s="72"/>
      <c r="AI229" s="229"/>
      <c r="AJ229" s="71"/>
      <c r="AK229" s="72"/>
      <c r="AL229" s="229"/>
      <c r="AM229" s="72"/>
      <c r="AN229" s="201"/>
      <c r="AO229" s="72"/>
      <c r="AP229" s="145"/>
      <c r="AQ229" s="72"/>
      <c r="AR229" s="145"/>
      <c r="AS229" s="72"/>
      <c r="AT229" s="146"/>
      <c r="AU229" s="72"/>
      <c r="AV229" s="145"/>
      <c r="AW229" s="71"/>
      <c r="AX229" s="72"/>
      <c r="AY229" s="201"/>
      <c r="AZ229" s="71"/>
      <c r="BA229" s="72"/>
      <c r="BB229" s="178"/>
    </row>
    <row r="230" ht="16.5" customHeight="1" outlineLevel="1">
      <c r="A230" s="178"/>
      <c r="B230" s="141"/>
      <c r="C230" s="142"/>
      <c r="D230" s="72"/>
      <c r="E230" s="143"/>
      <c r="F230" s="71"/>
      <c r="G230" s="143"/>
      <c r="H230" s="71"/>
      <c r="I230" s="143"/>
      <c r="J230" s="71"/>
      <c r="K230" s="71"/>
      <c r="L230" s="71"/>
      <c r="M230" s="72"/>
      <c r="N230" s="144"/>
      <c r="O230" s="72"/>
      <c r="P230" s="199"/>
      <c r="Q230" s="71"/>
      <c r="R230" s="200"/>
      <c r="S230" s="72"/>
      <c r="T230" s="201"/>
      <c r="U230" s="72"/>
      <c r="V230" s="202"/>
      <c r="W230" s="71"/>
      <c r="X230" s="72"/>
      <c r="Y230" s="202"/>
      <c r="Z230" s="72"/>
      <c r="AA230" s="178"/>
      <c r="AB230" s="228"/>
      <c r="AC230" s="72"/>
      <c r="AD230" s="229"/>
      <c r="AE230" s="72"/>
      <c r="AF230" s="229"/>
      <c r="AG230" s="71"/>
      <c r="AH230" s="72"/>
      <c r="AI230" s="229"/>
      <c r="AJ230" s="71"/>
      <c r="AK230" s="72"/>
      <c r="AL230" s="229"/>
      <c r="AM230" s="72"/>
      <c r="AN230" s="201"/>
      <c r="AO230" s="72"/>
      <c r="AP230" s="145"/>
      <c r="AQ230" s="72"/>
      <c r="AR230" s="145"/>
      <c r="AS230" s="72"/>
      <c r="AT230" s="146"/>
      <c r="AU230" s="72"/>
      <c r="AV230" s="145"/>
      <c r="AW230" s="71"/>
      <c r="AX230" s="72"/>
      <c r="AY230" s="201"/>
      <c r="AZ230" s="71"/>
      <c r="BA230" s="72"/>
      <c r="BB230" s="178"/>
    </row>
    <row r="231" ht="16.5" customHeight="1" outlineLevel="1">
      <c r="A231" s="178"/>
      <c r="B231" s="141"/>
      <c r="C231" s="142"/>
      <c r="D231" s="72"/>
      <c r="E231" s="143"/>
      <c r="F231" s="71"/>
      <c r="G231" s="143"/>
      <c r="H231" s="71"/>
      <c r="I231" s="143"/>
      <c r="J231" s="71"/>
      <c r="K231" s="71"/>
      <c r="L231" s="71"/>
      <c r="M231" s="72"/>
      <c r="N231" s="144"/>
      <c r="O231" s="72"/>
      <c r="P231" s="199"/>
      <c r="Q231" s="71"/>
      <c r="R231" s="200"/>
      <c r="S231" s="72"/>
      <c r="T231" s="201"/>
      <c r="U231" s="72"/>
      <c r="V231" s="202"/>
      <c r="W231" s="71"/>
      <c r="X231" s="72"/>
      <c r="Y231" s="202"/>
      <c r="Z231" s="72"/>
      <c r="AA231" s="178"/>
      <c r="AB231" s="228"/>
      <c r="AC231" s="72"/>
      <c r="AD231" s="229"/>
      <c r="AE231" s="72"/>
      <c r="AF231" s="229"/>
      <c r="AG231" s="71"/>
      <c r="AH231" s="72"/>
      <c r="AI231" s="229"/>
      <c r="AJ231" s="71"/>
      <c r="AK231" s="72"/>
      <c r="AL231" s="229"/>
      <c r="AM231" s="72"/>
      <c r="AN231" s="201"/>
      <c r="AO231" s="72"/>
      <c r="AP231" s="145"/>
      <c r="AQ231" s="72"/>
      <c r="AR231" s="145"/>
      <c r="AS231" s="72"/>
      <c r="AT231" s="146"/>
      <c r="AU231" s="72"/>
      <c r="AV231" s="145"/>
      <c r="AW231" s="71"/>
      <c r="AX231" s="72"/>
      <c r="AY231" s="201"/>
      <c r="AZ231" s="71"/>
      <c r="BA231" s="72"/>
      <c r="BB231" s="178"/>
    </row>
    <row r="232" ht="16.5" customHeight="1" outlineLevel="1">
      <c r="A232" s="178"/>
      <c r="B232" s="141"/>
      <c r="C232" s="142"/>
      <c r="D232" s="72"/>
      <c r="E232" s="143"/>
      <c r="F232" s="71"/>
      <c r="G232" s="143"/>
      <c r="H232" s="71"/>
      <c r="I232" s="143"/>
      <c r="J232" s="71"/>
      <c r="K232" s="71"/>
      <c r="L232" s="71"/>
      <c r="M232" s="72"/>
      <c r="N232" s="144"/>
      <c r="O232" s="72"/>
      <c r="P232" s="199"/>
      <c r="Q232" s="71"/>
      <c r="R232" s="200"/>
      <c r="S232" s="72"/>
      <c r="T232" s="201"/>
      <c r="U232" s="72"/>
      <c r="V232" s="202"/>
      <c r="W232" s="71"/>
      <c r="X232" s="72"/>
      <c r="Y232" s="202"/>
      <c r="Z232" s="72"/>
      <c r="AA232" s="178"/>
      <c r="AB232" s="228"/>
      <c r="AC232" s="72"/>
      <c r="AD232" s="229"/>
      <c r="AE232" s="72"/>
      <c r="AF232" s="229"/>
      <c r="AG232" s="71"/>
      <c r="AH232" s="72"/>
      <c r="AI232" s="229"/>
      <c r="AJ232" s="71"/>
      <c r="AK232" s="72"/>
      <c r="AL232" s="229"/>
      <c r="AM232" s="72"/>
      <c r="AN232" s="201"/>
      <c r="AO232" s="72"/>
      <c r="AP232" s="145"/>
      <c r="AQ232" s="72"/>
      <c r="AR232" s="145"/>
      <c r="AS232" s="72"/>
      <c r="AT232" s="146"/>
      <c r="AU232" s="72"/>
      <c r="AV232" s="145"/>
      <c r="AW232" s="71"/>
      <c r="AX232" s="72"/>
      <c r="AY232" s="201"/>
      <c r="AZ232" s="71"/>
      <c r="BA232" s="72"/>
      <c r="BB232" s="178"/>
    </row>
    <row r="233" ht="16.5" customHeight="1" outlineLevel="1">
      <c r="A233" s="178"/>
      <c r="B233" s="141"/>
      <c r="C233" s="142"/>
      <c r="D233" s="72"/>
      <c r="E233" s="143"/>
      <c r="F233" s="71"/>
      <c r="G233" s="143"/>
      <c r="H233" s="71"/>
      <c r="I233" s="143"/>
      <c r="J233" s="71"/>
      <c r="K233" s="71"/>
      <c r="L233" s="71"/>
      <c r="M233" s="72"/>
      <c r="N233" s="144"/>
      <c r="O233" s="72"/>
      <c r="P233" s="199"/>
      <c r="Q233" s="71"/>
      <c r="R233" s="200"/>
      <c r="S233" s="72"/>
      <c r="T233" s="201"/>
      <c r="U233" s="72"/>
      <c r="V233" s="202"/>
      <c r="W233" s="71"/>
      <c r="X233" s="72"/>
      <c r="Y233" s="202"/>
      <c r="Z233" s="72"/>
      <c r="AA233" s="178"/>
      <c r="AB233" s="228"/>
      <c r="AC233" s="72"/>
      <c r="AD233" s="229"/>
      <c r="AE233" s="72"/>
      <c r="AF233" s="229"/>
      <c r="AG233" s="71"/>
      <c r="AH233" s="72"/>
      <c r="AI233" s="229"/>
      <c r="AJ233" s="71"/>
      <c r="AK233" s="72"/>
      <c r="AL233" s="229"/>
      <c r="AM233" s="72"/>
      <c r="AN233" s="201"/>
      <c r="AO233" s="72"/>
      <c r="AP233" s="145"/>
      <c r="AQ233" s="72"/>
      <c r="AR233" s="145"/>
      <c r="AS233" s="72"/>
      <c r="AT233" s="146"/>
      <c r="AU233" s="72"/>
      <c r="AV233" s="145"/>
      <c r="AW233" s="71"/>
      <c r="AX233" s="72"/>
      <c r="AY233" s="201"/>
      <c r="AZ233" s="71"/>
      <c r="BA233" s="72"/>
      <c r="BB233" s="178"/>
    </row>
    <row r="234" ht="16.5" customHeight="1" outlineLevel="1">
      <c r="A234" s="178"/>
      <c r="B234" s="141"/>
      <c r="C234" s="142"/>
      <c r="D234" s="72"/>
      <c r="E234" s="143"/>
      <c r="F234" s="71"/>
      <c r="G234" s="143"/>
      <c r="H234" s="71"/>
      <c r="I234" s="143"/>
      <c r="J234" s="71"/>
      <c r="K234" s="71"/>
      <c r="L234" s="71"/>
      <c r="M234" s="72"/>
      <c r="N234" s="144"/>
      <c r="O234" s="72"/>
      <c r="P234" s="199"/>
      <c r="Q234" s="71"/>
      <c r="R234" s="200"/>
      <c r="S234" s="72"/>
      <c r="T234" s="201"/>
      <c r="U234" s="72"/>
      <c r="V234" s="202"/>
      <c r="W234" s="71"/>
      <c r="X234" s="72"/>
      <c r="Y234" s="202"/>
      <c r="Z234" s="72"/>
      <c r="AA234" s="178"/>
      <c r="AB234" s="228"/>
      <c r="AC234" s="72"/>
      <c r="AD234" s="229"/>
      <c r="AE234" s="72"/>
      <c r="AF234" s="229"/>
      <c r="AG234" s="71"/>
      <c r="AH234" s="72"/>
      <c r="AI234" s="229"/>
      <c r="AJ234" s="71"/>
      <c r="AK234" s="72"/>
      <c r="AL234" s="229"/>
      <c r="AM234" s="72"/>
      <c r="AN234" s="201"/>
      <c r="AO234" s="72"/>
      <c r="AP234" s="145"/>
      <c r="AQ234" s="72"/>
      <c r="AR234" s="145"/>
      <c r="AS234" s="72"/>
      <c r="AT234" s="146"/>
      <c r="AU234" s="72"/>
      <c r="AV234" s="145"/>
      <c r="AW234" s="71"/>
      <c r="AX234" s="72"/>
      <c r="AY234" s="201"/>
      <c r="AZ234" s="71"/>
      <c r="BA234" s="72"/>
      <c r="BB234" s="178"/>
    </row>
    <row r="235" ht="16.5" customHeight="1" outlineLevel="1">
      <c r="A235" s="178"/>
      <c r="B235" s="141"/>
      <c r="C235" s="142"/>
      <c r="D235" s="72"/>
      <c r="E235" s="143"/>
      <c r="F235" s="71"/>
      <c r="G235" s="143"/>
      <c r="H235" s="71"/>
      <c r="I235" s="143"/>
      <c r="J235" s="71"/>
      <c r="K235" s="71"/>
      <c r="L235" s="71"/>
      <c r="M235" s="72"/>
      <c r="N235" s="144"/>
      <c r="O235" s="72"/>
      <c r="P235" s="199"/>
      <c r="Q235" s="71"/>
      <c r="R235" s="200"/>
      <c r="S235" s="72"/>
      <c r="T235" s="201"/>
      <c r="U235" s="72"/>
      <c r="V235" s="202"/>
      <c r="W235" s="71"/>
      <c r="X235" s="72"/>
      <c r="Y235" s="202"/>
      <c r="Z235" s="72"/>
      <c r="AA235" s="178"/>
      <c r="AB235" s="228"/>
      <c r="AC235" s="72"/>
      <c r="AD235" s="229"/>
      <c r="AE235" s="72"/>
      <c r="AF235" s="229"/>
      <c r="AG235" s="71"/>
      <c r="AH235" s="72"/>
      <c r="AI235" s="229"/>
      <c r="AJ235" s="71"/>
      <c r="AK235" s="72"/>
      <c r="AL235" s="229"/>
      <c r="AM235" s="72"/>
      <c r="AN235" s="201"/>
      <c r="AO235" s="72"/>
      <c r="AP235" s="145"/>
      <c r="AQ235" s="72"/>
      <c r="AR235" s="145"/>
      <c r="AS235" s="72"/>
      <c r="AT235" s="146"/>
      <c r="AU235" s="72"/>
      <c r="AV235" s="145"/>
      <c r="AW235" s="71"/>
      <c r="AX235" s="72"/>
      <c r="AY235" s="201"/>
      <c r="AZ235" s="71"/>
      <c r="BA235" s="72"/>
      <c r="BB235" s="178"/>
    </row>
    <row r="236" ht="16.5" customHeight="1" outlineLevel="1">
      <c r="A236" s="178"/>
      <c r="B236" s="141"/>
      <c r="C236" s="142"/>
      <c r="D236" s="72"/>
      <c r="E236" s="143"/>
      <c r="F236" s="71"/>
      <c r="G236" s="143"/>
      <c r="H236" s="71"/>
      <c r="I236" s="143"/>
      <c r="J236" s="71"/>
      <c r="K236" s="71"/>
      <c r="L236" s="71"/>
      <c r="M236" s="72"/>
      <c r="N236" s="144"/>
      <c r="O236" s="72"/>
      <c r="P236" s="199"/>
      <c r="Q236" s="71"/>
      <c r="R236" s="200"/>
      <c r="S236" s="72"/>
      <c r="T236" s="201"/>
      <c r="U236" s="72"/>
      <c r="V236" s="202"/>
      <c r="W236" s="71"/>
      <c r="X236" s="72"/>
      <c r="Y236" s="202"/>
      <c r="Z236" s="72"/>
      <c r="AA236" s="178"/>
      <c r="AB236" s="228"/>
      <c r="AC236" s="72"/>
      <c r="AD236" s="229"/>
      <c r="AE236" s="72"/>
      <c r="AF236" s="229"/>
      <c r="AG236" s="71"/>
      <c r="AH236" s="72"/>
      <c r="AI236" s="229"/>
      <c r="AJ236" s="71"/>
      <c r="AK236" s="72"/>
      <c r="AL236" s="229"/>
      <c r="AM236" s="72"/>
      <c r="AN236" s="201"/>
      <c r="AO236" s="72"/>
      <c r="AP236" s="145"/>
      <c r="AQ236" s="72"/>
      <c r="AR236" s="145"/>
      <c r="AS236" s="72"/>
      <c r="AT236" s="146"/>
      <c r="AU236" s="72"/>
      <c r="AV236" s="145"/>
      <c r="AW236" s="71"/>
      <c r="AX236" s="72"/>
      <c r="AY236" s="201"/>
      <c r="AZ236" s="71"/>
      <c r="BA236" s="72"/>
      <c r="BB236" s="178"/>
    </row>
    <row r="237" ht="16.5" customHeight="1" outlineLevel="1">
      <c r="A237" s="178"/>
      <c r="B237" s="141"/>
      <c r="C237" s="142"/>
      <c r="D237" s="72"/>
      <c r="E237" s="143"/>
      <c r="F237" s="71"/>
      <c r="G237" s="143"/>
      <c r="H237" s="71"/>
      <c r="I237" s="143"/>
      <c r="J237" s="71"/>
      <c r="K237" s="71"/>
      <c r="L237" s="71"/>
      <c r="M237" s="72"/>
      <c r="N237" s="144"/>
      <c r="O237" s="72"/>
      <c r="P237" s="199"/>
      <c r="Q237" s="71"/>
      <c r="R237" s="200"/>
      <c r="S237" s="72"/>
      <c r="T237" s="201"/>
      <c r="U237" s="72"/>
      <c r="V237" s="202"/>
      <c r="W237" s="71"/>
      <c r="X237" s="72"/>
      <c r="Y237" s="202"/>
      <c r="Z237" s="72"/>
      <c r="AA237" s="178"/>
      <c r="AB237" s="228"/>
      <c r="AC237" s="72"/>
      <c r="AD237" s="229"/>
      <c r="AE237" s="72"/>
      <c r="AF237" s="229"/>
      <c r="AG237" s="71"/>
      <c r="AH237" s="72"/>
      <c r="AI237" s="229"/>
      <c r="AJ237" s="71"/>
      <c r="AK237" s="72"/>
      <c r="AL237" s="229"/>
      <c r="AM237" s="72"/>
      <c r="AN237" s="201"/>
      <c r="AO237" s="72"/>
      <c r="AP237" s="145"/>
      <c r="AQ237" s="72"/>
      <c r="AR237" s="145"/>
      <c r="AS237" s="72"/>
      <c r="AT237" s="146"/>
      <c r="AU237" s="72"/>
      <c r="AV237" s="145"/>
      <c r="AW237" s="71"/>
      <c r="AX237" s="72"/>
      <c r="AY237" s="201"/>
      <c r="AZ237" s="71"/>
      <c r="BA237" s="72"/>
      <c r="BB237" s="178"/>
    </row>
    <row r="238" ht="16.5" customHeight="1" outlineLevel="1">
      <c r="A238" s="178"/>
      <c r="B238" s="141"/>
      <c r="C238" s="142"/>
      <c r="D238" s="72"/>
      <c r="E238" s="143"/>
      <c r="F238" s="71"/>
      <c r="G238" s="143"/>
      <c r="H238" s="71"/>
      <c r="I238" s="143"/>
      <c r="J238" s="71"/>
      <c r="K238" s="71"/>
      <c r="L238" s="71"/>
      <c r="M238" s="72"/>
      <c r="N238" s="144"/>
      <c r="O238" s="72"/>
      <c r="P238" s="199"/>
      <c r="Q238" s="71"/>
      <c r="R238" s="200"/>
      <c r="S238" s="72"/>
      <c r="T238" s="201"/>
      <c r="U238" s="72"/>
      <c r="V238" s="202"/>
      <c r="W238" s="71"/>
      <c r="X238" s="72"/>
      <c r="Y238" s="202"/>
      <c r="Z238" s="72"/>
      <c r="AA238" s="178"/>
      <c r="AB238" s="228"/>
      <c r="AC238" s="72"/>
      <c r="AD238" s="229"/>
      <c r="AE238" s="72"/>
      <c r="AF238" s="229"/>
      <c r="AG238" s="71"/>
      <c r="AH238" s="72"/>
      <c r="AI238" s="229"/>
      <c r="AJ238" s="71"/>
      <c r="AK238" s="72"/>
      <c r="AL238" s="229"/>
      <c r="AM238" s="72"/>
      <c r="AN238" s="201"/>
      <c r="AO238" s="72"/>
      <c r="AP238" s="145"/>
      <c r="AQ238" s="72"/>
      <c r="AR238" s="145"/>
      <c r="AS238" s="72"/>
      <c r="AT238" s="146"/>
      <c r="AU238" s="72"/>
      <c r="AV238" s="145"/>
      <c r="AW238" s="71"/>
      <c r="AX238" s="72"/>
      <c r="AY238" s="201"/>
      <c r="AZ238" s="71"/>
      <c r="BA238" s="72"/>
      <c r="BB238" s="178"/>
    </row>
    <row r="239" ht="16.5" customHeight="1" outlineLevel="1">
      <c r="A239" s="178"/>
      <c r="B239" s="141"/>
      <c r="C239" s="142"/>
      <c r="D239" s="72"/>
      <c r="E239" s="143"/>
      <c r="F239" s="71"/>
      <c r="G239" s="143"/>
      <c r="H239" s="71"/>
      <c r="I239" s="143"/>
      <c r="J239" s="71"/>
      <c r="K239" s="71"/>
      <c r="L239" s="71"/>
      <c r="M239" s="72"/>
      <c r="N239" s="144"/>
      <c r="O239" s="72"/>
      <c r="P239" s="199"/>
      <c r="Q239" s="71"/>
      <c r="R239" s="200"/>
      <c r="S239" s="72"/>
      <c r="T239" s="201"/>
      <c r="U239" s="72"/>
      <c r="V239" s="202"/>
      <c r="W239" s="71"/>
      <c r="X239" s="72"/>
      <c r="Y239" s="202"/>
      <c r="Z239" s="72"/>
      <c r="AA239" s="178"/>
      <c r="AB239" s="228"/>
      <c r="AC239" s="72"/>
      <c r="AD239" s="229"/>
      <c r="AE239" s="72"/>
      <c r="AF239" s="229"/>
      <c r="AG239" s="71"/>
      <c r="AH239" s="72"/>
      <c r="AI239" s="229"/>
      <c r="AJ239" s="71"/>
      <c r="AK239" s="72"/>
      <c r="AL239" s="229"/>
      <c r="AM239" s="72"/>
      <c r="AN239" s="201"/>
      <c r="AO239" s="72"/>
      <c r="AP239" s="145"/>
      <c r="AQ239" s="72"/>
      <c r="AR239" s="145"/>
      <c r="AS239" s="72"/>
      <c r="AT239" s="146"/>
      <c r="AU239" s="72"/>
      <c r="AV239" s="145"/>
      <c r="AW239" s="71"/>
      <c r="AX239" s="72"/>
      <c r="AY239" s="201"/>
      <c r="AZ239" s="71"/>
      <c r="BA239" s="72"/>
      <c r="BB239" s="178"/>
    </row>
    <row r="240" ht="16.5" customHeight="1" outlineLevel="1">
      <c r="A240" s="178"/>
      <c r="B240" s="141"/>
      <c r="C240" s="142"/>
      <c r="D240" s="72"/>
      <c r="E240" s="143"/>
      <c r="F240" s="71"/>
      <c r="G240" s="143"/>
      <c r="H240" s="71"/>
      <c r="I240" s="143"/>
      <c r="J240" s="71"/>
      <c r="K240" s="71"/>
      <c r="L240" s="71"/>
      <c r="M240" s="72"/>
      <c r="N240" s="144"/>
      <c r="O240" s="72"/>
      <c r="P240" s="199"/>
      <c r="Q240" s="71"/>
      <c r="R240" s="200"/>
      <c r="S240" s="72"/>
      <c r="T240" s="201"/>
      <c r="U240" s="72"/>
      <c r="V240" s="202"/>
      <c r="W240" s="71"/>
      <c r="X240" s="72"/>
      <c r="Y240" s="202"/>
      <c r="Z240" s="72"/>
      <c r="AA240" s="178"/>
      <c r="AB240" s="228"/>
      <c r="AC240" s="72"/>
      <c r="AD240" s="229"/>
      <c r="AE240" s="72"/>
      <c r="AF240" s="229"/>
      <c r="AG240" s="71"/>
      <c r="AH240" s="72"/>
      <c r="AI240" s="229"/>
      <c r="AJ240" s="71"/>
      <c r="AK240" s="72"/>
      <c r="AL240" s="229"/>
      <c r="AM240" s="72"/>
      <c r="AN240" s="201"/>
      <c r="AO240" s="72"/>
      <c r="AP240" s="145"/>
      <c r="AQ240" s="72"/>
      <c r="AR240" s="145"/>
      <c r="AS240" s="72"/>
      <c r="AT240" s="146"/>
      <c r="AU240" s="72"/>
      <c r="AV240" s="145"/>
      <c r="AW240" s="71"/>
      <c r="AX240" s="72"/>
      <c r="AY240" s="201"/>
      <c r="AZ240" s="71"/>
      <c r="BA240" s="72"/>
      <c r="BB240" s="178"/>
    </row>
    <row r="241" ht="16.5" customHeight="1" outlineLevel="1">
      <c r="A241" s="178"/>
      <c r="B241" s="141"/>
      <c r="C241" s="142"/>
      <c r="D241" s="72"/>
      <c r="E241" s="143"/>
      <c r="F241" s="71"/>
      <c r="G241" s="143"/>
      <c r="H241" s="71"/>
      <c r="I241" s="143"/>
      <c r="J241" s="71"/>
      <c r="K241" s="71"/>
      <c r="L241" s="71"/>
      <c r="M241" s="72"/>
      <c r="N241" s="144"/>
      <c r="O241" s="72"/>
      <c r="P241" s="199"/>
      <c r="Q241" s="71"/>
      <c r="R241" s="200"/>
      <c r="S241" s="72"/>
      <c r="T241" s="201"/>
      <c r="U241" s="72"/>
      <c r="V241" s="202"/>
      <c r="W241" s="71"/>
      <c r="X241" s="72"/>
      <c r="Y241" s="202"/>
      <c r="Z241" s="72"/>
      <c r="AA241" s="178"/>
      <c r="AB241" s="228"/>
      <c r="AC241" s="72"/>
      <c r="AD241" s="229"/>
      <c r="AE241" s="72"/>
      <c r="AF241" s="229"/>
      <c r="AG241" s="71"/>
      <c r="AH241" s="72"/>
      <c r="AI241" s="229"/>
      <c r="AJ241" s="71"/>
      <c r="AK241" s="72"/>
      <c r="AL241" s="229"/>
      <c r="AM241" s="72"/>
      <c r="AN241" s="201"/>
      <c r="AO241" s="72"/>
      <c r="AP241" s="145"/>
      <c r="AQ241" s="72"/>
      <c r="AR241" s="145"/>
      <c r="AS241" s="72"/>
      <c r="AT241" s="146"/>
      <c r="AU241" s="72"/>
      <c r="AV241" s="145"/>
      <c r="AW241" s="71"/>
      <c r="AX241" s="72"/>
      <c r="AY241" s="201"/>
      <c r="AZ241" s="71"/>
      <c r="BA241" s="72"/>
      <c r="BB241" s="178"/>
    </row>
    <row r="242" ht="16.5" customHeight="1" outlineLevel="1">
      <c r="A242" s="178"/>
      <c r="B242" s="141"/>
      <c r="C242" s="142"/>
      <c r="D242" s="72"/>
      <c r="E242" s="143"/>
      <c r="F242" s="71"/>
      <c r="G242" s="143"/>
      <c r="H242" s="71"/>
      <c r="I242" s="143"/>
      <c r="J242" s="71"/>
      <c r="K242" s="71"/>
      <c r="L242" s="71"/>
      <c r="M242" s="72"/>
      <c r="N242" s="144"/>
      <c r="O242" s="72"/>
      <c r="P242" s="199"/>
      <c r="Q242" s="71"/>
      <c r="R242" s="200"/>
      <c r="S242" s="72"/>
      <c r="T242" s="201"/>
      <c r="U242" s="72"/>
      <c r="V242" s="202"/>
      <c r="W242" s="71"/>
      <c r="X242" s="72"/>
      <c r="Y242" s="202"/>
      <c r="Z242" s="72"/>
      <c r="AA242" s="178"/>
      <c r="AB242" s="228"/>
      <c r="AC242" s="72"/>
      <c r="AD242" s="229"/>
      <c r="AE242" s="72"/>
      <c r="AF242" s="229"/>
      <c r="AG242" s="71"/>
      <c r="AH242" s="72"/>
      <c r="AI242" s="229"/>
      <c r="AJ242" s="71"/>
      <c r="AK242" s="72"/>
      <c r="AL242" s="229"/>
      <c r="AM242" s="72"/>
      <c r="AN242" s="201"/>
      <c r="AO242" s="72"/>
      <c r="AP242" s="145"/>
      <c r="AQ242" s="72"/>
      <c r="AR242" s="145"/>
      <c r="AS242" s="72"/>
      <c r="AT242" s="146"/>
      <c r="AU242" s="72"/>
      <c r="AV242" s="145"/>
      <c r="AW242" s="71"/>
      <c r="AX242" s="72"/>
      <c r="AY242" s="201"/>
      <c r="AZ242" s="71"/>
      <c r="BA242" s="72"/>
      <c r="BB242" s="178"/>
    </row>
    <row r="243" ht="16.5" customHeight="1" outlineLevel="1">
      <c r="A243" s="178"/>
      <c r="B243" s="141"/>
      <c r="C243" s="142"/>
      <c r="D243" s="72"/>
      <c r="E243" s="143"/>
      <c r="F243" s="71"/>
      <c r="G243" s="143"/>
      <c r="H243" s="71"/>
      <c r="I243" s="143"/>
      <c r="J243" s="71"/>
      <c r="K243" s="71"/>
      <c r="L243" s="71"/>
      <c r="M243" s="72"/>
      <c r="N243" s="144"/>
      <c r="O243" s="72"/>
      <c r="P243" s="199"/>
      <c r="Q243" s="71"/>
      <c r="R243" s="200"/>
      <c r="S243" s="72"/>
      <c r="T243" s="201"/>
      <c r="U243" s="72"/>
      <c r="V243" s="202"/>
      <c r="W243" s="71"/>
      <c r="X243" s="72"/>
      <c r="Y243" s="202"/>
      <c r="Z243" s="72"/>
      <c r="AA243" s="178"/>
      <c r="AB243" s="228"/>
      <c r="AC243" s="72"/>
      <c r="AD243" s="229"/>
      <c r="AE243" s="72"/>
      <c r="AF243" s="229"/>
      <c r="AG243" s="71"/>
      <c r="AH243" s="72"/>
      <c r="AI243" s="229"/>
      <c r="AJ243" s="71"/>
      <c r="AK243" s="72"/>
      <c r="AL243" s="229"/>
      <c r="AM243" s="72"/>
      <c r="AN243" s="201"/>
      <c r="AO243" s="72"/>
      <c r="AP243" s="145"/>
      <c r="AQ243" s="72"/>
      <c r="AR243" s="145"/>
      <c r="AS243" s="72"/>
      <c r="AT243" s="146"/>
      <c r="AU243" s="72"/>
      <c r="AV243" s="145"/>
      <c r="AW243" s="71"/>
      <c r="AX243" s="72"/>
      <c r="AY243" s="201"/>
      <c r="AZ243" s="71"/>
      <c r="BA243" s="72"/>
      <c r="BB243" s="178"/>
    </row>
    <row r="244" ht="16.5" customHeight="1" outlineLevel="1">
      <c r="A244" s="178"/>
      <c r="B244" s="141"/>
      <c r="C244" s="142"/>
      <c r="D244" s="72"/>
      <c r="E244" s="143"/>
      <c r="F244" s="71"/>
      <c r="G244" s="143"/>
      <c r="H244" s="71"/>
      <c r="I244" s="143"/>
      <c r="J244" s="71"/>
      <c r="K244" s="71"/>
      <c r="L244" s="71"/>
      <c r="M244" s="72"/>
      <c r="N244" s="144"/>
      <c r="O244" s="72"/>
      <c r="P244" s="199"/>
      <c r="Q244" s="71"/>
      <c r="R244" s="200"/>
      <c r="S244" s="72"/>
      <c r="T244" s="201"/>
      <c r="U244" s="72"/>
      <c r="V244" s="202"/>
      <c r="W244" s="71"/>
      <c r="X244" s="72"/>
      <c r="Y244" s="202"/>
      <c r="Z244" s="72"/>
      <c r="AA244" s="178"/>
      <c r="AB244" s="228"/>
      <c r="AC244" s="72"/>
      <c r="AD244" s="229"/>
      <c r="AE244" s="72"/>
      <c r="AF244" s="229"/>
      <c r="AG244" s="71"/>
      <c r="AH244" s="72"/>
      <c r="AI244" s="229"/>
      <c r="AJ244" s="71"/>
      <c r="AK244" s="72"/>
      <c r="AL244" s="229"/>
      <c r="AM244" s="72"/>
      <c r="AN244" s="201"/>
      <c r="AO244" s="72"/>
      <c r="AP244" s="145"/>
      <c r="AQ244" s="72"/>
      <c r="AR244" s="145"/>
      <c r="AS244" s="72"/>
      <c r="AT244" s="146"/>
      <c r="AU244" s="72"/>
      <c r="AV244" s="145"/>
      <c r="AW244" s="71"/>
      <c r="AX244" s="72"/>
      <c r="AY244" s="201"/>
      <c r="AZ244" s="71"/>
      <c r="BA244" s="72"/>
      <c r="BB244" s="178"/>
    </row>
    <row r="245" ht="16.5" customHeight="1" outlineLevel="1">
      <c r="A245" s="178"/>
      <c r="B245" s="141"/>
      <c r="C245" s="142"/>
      <c r="D245" s="72"/>
      <c r="E245" s="143"/>
      <c r="F245" s="71"/>
      <c r="G245" s="143"/>
      <c r="H245" s="71"/>
      <c r="I245" s="143"/>
      <c r="J245" s="71"/>
      <c r="K245" s="71"/>
      <c r="L245" s="71"/>
      <c r="M245" s="72"/>
      <c r="N245" s="144"/>
      <c r="O245" s="72"/>
      <c r="P245" s="199"/>
      <c r="Q245" s="71"/>
      <c r="R245" s="200"/>
      <c r="S245" s="72"/>
      <c r="T245" s="201"/>
      <c r="U245" s="72"/>
      <c r="V245" s="202"/>
      <c r="W245" s="71"/>
      <c r="X245" s="72"/>
      <c r="Y245" s="202"/>
      <c r="Z245" s="72"/>
      <c r="AA245" s="178"/>
      <c r="AB245" s="228"/>
      <c r="AC245" s="72"/>
      <c r="AD245" s="229"/>
      <c r="AE245" s="72"/>
      <c r="AF245" s="229"/>
      <c r="AG245" s="71"/>
      <c r="AH245" s="72"/>
      <c r="AI245" s="229"/>
      <c r="AJ245" s="71"/>
      <c r="AK245" s="72"/>
      <c r="AL245" s="229"/>
      <c r="AM245" s="72"/>
      <c r="AN245" s="201"/>
      <c r="AO245" s="72"/>
      <c r="AP245" s="145"/>
      <c r="AQ245" s="72"/>
      <c r="AR245" s="145"/>
      <c r="AS245" s="72"/>
      <c r="AT245" s="146"/>
      <c r="AU245" s="72"/>
      <c r="AV245" s="145"/>
      <c r="AW245" s="71"/>
      <c r="AX245" s="72"/>
      <c r="AY245" s="201"/>
      <c r="AZ245" s="71"/>
      <c r="BA245" s="72"/>
      <c r="BB245" s="178"/>
    </row>
    <row r="246" ht="16.5" customHeight="1" outlineLevel="1">
      <c r="A246" s="178"/>
      <c r="B246" s="141"/>
      <c r="C246" s="142"/>
      <c r="D246" s="72"/>
      <c r="E246" s="143"/>
      <c r="F246" s="71"/>
      <c r="G246" s="143"/>
      <c r="H246" s="71"/>
      <c r="I246" s="143"/>
      <c r="J246" s="71"/>
      <c r="K246" s="71"/>
      <c r="L246" s="71"/>
      <c r="M246" s="72"/>
      <c r="N246" s="144"/>
      <c r="O246" s="72"/>
      <c r="P246" s="199"/>
      <c r="Q246" s="71"/>
      <c r="R246" s="200"/>
      <c r="S246" s="72"/>
      <c r="T246" s="201"/>
      <c r="U246" s="72"/>
      <c r="V246" s="202"/>
      <c r="W246" s="71"/>
      <c r="X246" s="72"/>
      <c r="Y246" s="202"/>
      <c r="Z246" s="72"/>
      <c r="AA246" s="178"/>
      <c r="AB246" s="228"/>
      <c r="AC246" s="72"/>
      <c r="AD246" s="229"/>
      <c r="AE246" s="72"/>
      <c r="AF246" s="229"/>
      <c r="AG246" s="71"/>
      <c r="AH246" s="72"/>
      <c r="AI246" s="229"/>
      <c r="AJ246" s="71"/>
      <c r="AK246" s="72"/>
      <c r="AL246" s="229"/>
      <c r="AM246" s="72"/>
      <c r="AN246" s="201"/>
      <c r="AO246" s="72"/>
      <c r="AP246" s="145"/>
      <c r="AQ246" s="72"/>
      <c r="AR246" s="145"/>
      <c r="AS246" s="72"/>
      <c r="AT246" s="146"/>
      <c r="AU246" s="72"/>
      <c r="AV246" s="145"/>
      <c r="AW246" s="71"/>
      <c r="AX246" s="72"/>
      <c r="AY246" s="201"/>
      <c r="AZ246" s="71"/>
      <c r="BA246" s="72"/>
      <c r="BB246" s="178"/>
    </row>
    <row r="247" ht="16.5" customHeight="1" outlineLevel="1">
      <c r="A247" s="178"/>
      <c r="B247" s="141"/>
      <c r="C247" s="142"/>
      <c r="D247" s="72"/>
      <c r="E247" s="143"/>
      <c r="F247" s="71"/>
      <c r="G247" s="143"/>
      <c r="H247" s="71"/>
      <c r="I247" s="143"/>
      <c r="J247" s="71"/>
      <c r="K247" s="71"/>
      <c r="L247" s="71"/>
      <c r="M247" s="72"/>
      <c r="N247" s="144"/>
      <c r="O247" s="72"/>
      <c r="P247" s="199"/>
      <c r="Q247" s="71"/>
      <c r="R247" s="200"/>
      <c r="S247" s="72"/>
      <c r="T247" s="201"/>
      <c r="U247" s="72"/>
      <c r="V247" s="202"/>
      <c r="W247" s="71"/>
      <c r="X247" s="72"/>
      <c r="Y247" s="202"/>
      <c r="Z247" s="72"/>
      <c r="AA247" s="178"/>
      <c r="AB247" s="228"/>
      <c r="AC247" s="72"/>
      <c r="AD247" s="229"/>
      <c r="AE247" s="72"/>
      <c r="AF247" s="229"/>
      <c r="AG247" s="71"/>
      <c r="AH247" s="72"/>
      <c r="AI247" s="229"/>
      <c r="AJ247" s="71"/>
      <c r="AK247" s="72"/>
      <c r="AL247" s="229"/>
      <c r="AM247" s="72"/>
      <c r="AN247" s="201"/>
      <c r="AO247" s="72"/>
      <c r="AP247" s="145"/>
      <c r="AQ247" s="72"/>
      <c r="AR247" s="145"/>
      <c r="AS247" s="72"/>
      <c r="AT247" s="146"/>
      <c r="AU247" s="72"/>
      <c r="AV247" s="145"/>
      <c r="AW247" s="71"/>
      <c r="AX247" s="72"/>
      <c r="AY247" s="201"/>
      <c r="AZ247" s="71"/>
      <c r="BA247" s="72"/>
      <c r="BB247" s="178"/>
    </row>
    <row r="248" ht="16.5" customHeight="1" outlineLevel="1">
      <c r="A248" s="178"/>
      <c r="B248" s="141"/>
      <c r="C248" s="142"/>
      <c r="D248" s="72"/>
      <c r="E248" s="143"/>
      <c r="F248" s="71"/>
      <c r="G248" s="143"/>
      <c r="H248" s="71"/>
      <c r="I248" s="143"/>
      <c r="J248" s="71"/>
      <c r="K248" s="71"/>
      <c r="L248" s="71"/>
      <c r="M248" s="72"/>
      <c r="N248" s="144"/>
      <c r="O248" s="72"/>
      <c r="P248" s="199"/>
      <c r="Q248" s="71"/>
      <c r="R248" s="200"/>
      <c r="S248" s="72"/>
      <c r="T248" s="201"/>
      <c r="U248" s="72"/>
      <c r="V248" s="202"/>
      <c r="W248" s="71"/>
      <c r="X248" s="72"/>
      <c r="Y248" s="202"/>
      <c r="Z248" s="72"/>
      <c r="AA248" s="178"/>
      <c r="AB248" s="228"/>
      <c r="AC248" s="72"/>
      <c r="AD248" s="229"/>
      <c r="AE248" s="72"/>
      <c r="AF248" s="229"/>
      <c r="AG248" s="71"/>
      <c r="AH248" s="72"/>
      <c r="AI248" s="229"/>
      <c r="AJ248" s="71"/>
      <c r="AK248" s="72"/>
      <c r="AL248" s="229"/>
      <c r="AM248" s="72"/>
      <c r="AN248" s="201"/>
      <c r="AO248" s="72"/>
      <c r="AP248" s="145"/>
      <c r="AQ248" s="72"/>
      <c r="AR248" s="145"/>
      <c r="AS248" s="72"/>
      <c r="AT248" s="146"/>
      <c r="AU248" s="72"/>
      <c r="AV248" s="145"/>
      <c r="AW248" s="71"/>
      <c r="AX248" s="72"/>
      <c r="AY248" s="201"/>
      <c r="AZ248" s="71"/>
      <c r="BA248" s="72"/>
      <c r="BB248" s="178"/>
    </row>
    <row r="249" ht="16.5" customHeight="1" outlineLevel="1">
      <c r="A249" s="178"/>
      <c r="B249" s="141"/>
      <c r="C249" s="142"/>
      <c r="D249" s="72"/>
      <c r="E249" s="143"/>
      <c r="F249" s="71"/>
      <c r="G249" s="143"/>
      <c r="H249" s="71"/>
      <c r="I249" s="143"/>
      <c r="J249" s="71"/>
      <c r="K249" s="71"/>
      <c r="L249" s="71"/>
      <c r="M249" s="72"/>
      <c r="N249" s="144"/>
      <c r="O249" s="72"/>
      <c r="P249" s="199"/>
      <c r="Q249" s="71"/>
      <c r="R249" s="200"/>
      <c r="S249" s="72"/>
      <c r="T249" s="201"/>
      <c r="U249" s="72"/>
      <c r="V249" s="202"/>
      <c r="W249" s="71"/>
      <c r="X249" s="72"/>
      <c r="Y249" s="202"/>
      <c r="Z249" s="72"/>
      <c r="AA249" s="178"/>
      <c r="AB249" s="228"/>
      <c r="AC249" s="72"/>
      <c r="AD249" s="229"/>
      <c r="AE249" s="72"/>
      <c r="AF249" s="229"/>
      <c r="AG249" s="71"/>
      <c r="AH249" s="72"/>
      <c r="AI249" s="229"/>
      <c r="AJ249" s="71"/>
      <c r="AK249" s="72"/>
      <c r="AL249" s="229"/>
      <c r="AM249" s="72"/>
      <c r="AN249" s="201"/>
      <c r="AO249" s="72"/>
      <c r="AP249" s="145"/>
      <c r="AQ249" s="72"/>
      <c r="AR249" s="145"/>
      <c r="AS249" s="72"/>
      <c r="AT249" s="146"/>
      <c r="AU249" s="72"/>
      <c r="AV249" s="145"/>
      <c r="AW249" s="71"/>
      <c r="AX249" s="72"/>
      <c r="AY249" s="201"/>
      <c r="AZ249" s="71"/>
      <c r="BA249" s="72"/>
      <c r="BB249" s="178"/>
    </row>
    <row r="250" ht="16.5" customHeight="1" outlineLevel="1">
      <c r="A250" s="178"/>
      <c r="B250" s="141"/>
      <c r="C250" s="142"/>
      <c r="D250" s="72"/>
      <c r="E250" s="143"/>
      <c r="F250" s="71"/>
      <c r="G250" s="143"/>
      <c r="H250" s="71"/>
      <c r="I250" s="143"/>
      <c r="J250" s="71"/>
      <c r="K250" s="71"/>
      <c r="L250" s="71"/>
      <c r="M250" s="72"/>
      <c r="N250" s="144"/>
      <c r="O250" s="72"/>
      <c r="P250" s="199"/>
      <c r="Q250" s="71"/>
      <c r="R250" s="200"/>
      <c r="S250" s="72"/>
      <c r="T250" s="201"/>
      <c r="U250" s="72"/>
      <c r="V250" s="202"/>
      <c r="W250" s="71"/>
      <c r="X250" s="72"/>
      <c r="Y250" s="202"/>
      <c r="Z250" s="72"/>
      <c r="AA250" s="178"/>
      <c r="AB250" s="228"/>
      <c r="AC250" s="72"/>
      <c r="AD250" s="229"/>
      <c r="AE250" s="72"/>
      <c r="AF250" s="229"/>
      <c r="AG250" s="71"/>
      <c r="AH250" s="72"/>
      <c r="AI250" s="229"/>
      <c r="AJ250" s="71"/>
      <c r="AK250" s="72"/>
      <c r="AL250" s="229"/>
      <c r="AM250" s="72"/>
      <c r="AN250" s="201"/>
      <c r="AO250" s="72"/>
      <c r="AP250" s="145"/>
      <c r="AQ250" s="72"/>
      <c r="AR250" s="145"/>
      <c r="AS250" s="72"/>
      <c r="AT250" s="146"/>
      <c r="AU250" s="72"/>
      <c r="AV250" s="145"/>
      <c r="AW250" s="71"/>
      <c r="AX250" s="72"/>
      <c r="AY250" s="201"/>
      <c r="AZ250" s="71"/>
      <c r="BA250" s="72"/>
      <c r="BB250" s="178"/>
    </row>
    <row r="251" ht="16.5" customHeight="1" outlineLevel="1">
      <c r="A251" s="178"/>
      <c r="B251" s="141"/>
      <c r="C251" s="142"/>
      <c r="D251" s="72"/>
      <c r="E251" s="143"/>
      <c r="F251" s="71"/>
      <c r="G251" s="143"/>
      <c r="H251" s="71"/>
      <c r="I251" s="143"/>
      <c r="J251" s="71"/>
      <c r="K251" s="71"/>
      <c r="L251" s="71"/>
      <c r="M251" s="72"/>
      <c r="N251" s="144"/>
      <c r="O251" s="72"/>
      <c r="P251" s="199"/>
      <c r="Q251" s="71"/>
      <c r="R251" s="200"/>
      <c r="S251" s="72"/>
      <c r="T251" s="201"/>
      <c r="U251" s="72"/>
      <c r="V251" s="202"/>
      <c r="W251" s="71"/>
      <c r="X251" s="72"/>
      <c r="Y251" s="202"/>
      <c r="Z251" s="72"/>
      <c r="AA251" s="178"/>
      <c r="AB251" s="228"/>
      <c r="AC251" s="72"/>
      <c r="AD251" s="229"/>
      <c r="AE251" s="72"/>
      <c r="AF251" s="229"/>
      <c r="AG251" s="71"/>
      <c r="AH251" s="72"/>
      <c r="AI251" s="229"/>
      <c r="AJ251" s="71"/>
      <c r="AK251" s="72"/>
      <c r="AL251" s="229"/>
      <c r="AM251" s="72"/>
      <c r="AN251" s="201"/>
      <c r="AO251" s="72"/>
      <c r="AP251" s="145"/>
      <c r="AQ251" s="72"/>
      <c r="AR251" s="145"/>
      <c r="AS251" s="72"/>
      <c r="AT251" s="146"/>
      <c r="AU251" s="72"/>
      <c r="AV251" s="145"/>
      <c r="AW251" s="71"/>
      <c r="AX251" s="72"/>
      <c r="AY251" s="201"/>
      <c r="AZ251" s="71"/>
      <c r="BA251" s="72"/>
      <c r="BB251" s="178"/>
    </row>
    <row r="252" ht="16.5" customHeight="1" outlineLevel="1">
      <c r="A252" s="178"/>
      <c r="B252" s="141"/>
      <c r="C252" s="142"/>
      <c r="D252" s="72"/>
      <c r="E252" s="143"/>
      <c r="F252" s="71"/>
      <c r="G252" s="143"/>
      <c r="H252" s="71"/>
      <c r="I252" s="143"/>
      <c r="J252" s="71"/>
      <c r="K252" s="71"/>
      <c r="L252" s="71"/>
      <c r="M252" s="72"/>
      <c r="N252" s="144"/>
      <c r="O252" s="72"/>
      <c r="P252" s="199"/>
      <c r="Q252" s="71"/>
      <c r="R252" s="200"/>
      <c r="S252" s="72"/>
      <c r="T252" s="201"/>
      <c r="U252" s="72"/>
      <c r="V252" s="202"/>
      <c r="W252" s="71"/>
      <c r="X252" s="72"/>
      <c r="Y252" s="202"/>
      <c r="Z252" s="72"/>
      <c r="AA252" s="178"/>
      <c r="AB252" s="228"/>
      <c r="AC252" s="72"/>
      <c r="AD252" s="229"/>
      <c r="AE252" s="72"/>
      <c r="AF252" s="229"/>
      <c r="AG252" s="71"/>
      <c r="AH252" s="72"/>
      <c r="AI252" s="229"/>
      <c r="AJ252" s="71"/>
      <c r="AK252" s="72"/>
      <c r="AL252" s="229"/>
      <c r="AM252" s="72"/>
      <c r="AN252" s="201"/>
      <c r="AO252" s="72"/>
      <c r="AP252" s="145"/>
      <c r="AQ252" s="72"/>
      <c r="AR252" s="145"/>
      <c r="AS252" s="72"/>
      <c r="AT252" s="146"/>
      <c r="AU252" s="72"/>
      <c r="AV252" s="145"/>
      <c r="AW252" s="71"/>
      <c r="AX252" s="72"/>
      <c r="AY252" s="201"/>
      <c r="AZ252" s="71"/>
      <c r="BA252" s="72"/>
      <c r="BB252" s="178"/>
    </row>
    <row r="253" ht="16.5" customHeight="1" outlineLevel="1">
      <c r="A253" s="178"/>
      <c r="B253" s="141"/>
      <c r="C253" s="142"/>
      <c r="D253" s="72"/>
      <c r="E253" s="143"/>
      <c r="F253" s="71"/>
      <c r="G253" s="143"/>
      <c r="H253" s="71"/>
      <c r="I253" s="143"/>
      <c r="J253" s="71"/>
      <c r="K253" s="71"/>
      <c r="L253" s="71"/>
      <c r="M253" s="72"/>
      <c r="N253" s="144"/>
      <c r="O253" s="72"/>
      <c r="P253" s="199"/>
      <c r="Q253" s="71"/>
      <c r="R253" s="200"/>
      <c r="S253" s="72"/>
      <c r="T253" s="201"/>
      <c r="U253" s="72"/>
      <c r="V253" s="202"/>
      <c r="W253" s="71"/>
      <c r="X253" s="72"/>
      <c r="Y253" s="202"/>
      <c r="Z253" s="72"/>
      <c r="AA253" s="178"/>
      <c r="AB253" s="228"/>
      <c r="AC253" s="72"/>
      <c r="AD253" s="229"/>
      <c r="AE253" s="72"/>
      <c r="AF253" s="229"/>
      <c r="AG253" s="71"/>
      <c r="AH253" s="72"/>
      <c r="AI253" s="229"/>
      <c r="AJ253" s="71"/>
      <c r="AK253" s="72"/>
      <c r="AL253" s="229"/>
      <c r="AM253" s="72"/>
      <c r="AN253" s="201"/>
      <c r="AO253" s="72"/>
      <c r="AP253" s="145"/>
      <c r="AQ253" s="72"/>
      <c r="AR253" s="145"/>
      <c r="AS253" s="72"/>
      <c r="AT253" s="146"/>
      <c r="AU253" s="72"/>
      <c r="AV253" s="145"/>
      <c r="AW253" s="71"/>
      <c r="AX253" s="72"/>
      <c r="AY253" s="201"/>
      <c r="AZ253" s="71"/>
      <c r="BA253" s="72"/>
      <c r="BB253" s="178"/>
    </row>
    <row r="254" ht="16.5" customHeight="1" outlineLevel="1">
      <c r="A254" s="178"/>
      <c r="B254" s="141"/>
      <c r="C254" s="142"/>
      <c r="D254" s="72"/>
      <c r="E254" s="143"/>
      <c r="F254" s="71"/>
      <c r="G254" s="143"/>
      <c r="H254" s="71"/>
      <c r="I254" s="143"/>
      <c r="J254" s="71"/>
      <c r="K254" s="71"/>
      <c r="L254" s="71"/>
      <c r="M254" s="72"/>
      <c r="N254" s="144"/>
      <c r="O254" s="72"/>
      <c r="P254" s="199"/>
      <c r="Q254" s="71"/>
      <c r="R254" s="200"/>
      <c r="S254" s="72"/>
      <c r="T254" s="201"/>
      <c r="U254" s="72"/>
      <c r="V254" s="202"/>
      <c r="W254" s="71"/>
      <c r="X254" s="72"/>
      <c r="Y254" s="202"/>
      <c r="Z254" s="72"/>
      <c r="AA254" s="178"/>
      <c r="AB254" s="228"/>
      <c r="AC254" s="72"/>
      <c r="AD254" s="229"/>
      <c r="AE254" s="72"/>
      <c r="AF254" s="229"/>
      <c r="AG254" s="71"/>
      <c r="AH254" s="72"/>
      <c r="AI254" s="229"/>
      <c r="AJ254" s="71"/>
      <c r="AK254" s="72"/>
      <c r="AL254" s="229"/>
      <c r="AM254" s="72"/>
      <c r="AN254" s="201"/>
      <c r="AO254" s="72"/>
      <c r="AP254" s="145"/>
      <c r="AQ254" s="72"/>
      <c r="AR254" s="145"/>
      <c r="AS254" s="72"/>
      <c r="AT254" s="146"/>
      <c r="AU254" s="72"/>
      <c r="AV254" s="145"/>
      <c r="AW254" s="71"/>
      <c r="AX254" s="72"/>
      <c r="AY254" s="201"/>
      <c r="AZ254" s="71"/>
      <c r="BA254" s="72"/>
      <c r="BB254" s="178"/>
    </row>
    <row r="255" ht="16.5" customHeight="1" outlineLevel="1">
      <c r="A255" s="178"/>
      <c r="B255" s="141"/>
      <c r="C255" s="142"/>
      <c r="D255" s="72"/>
      <c r="E255" s="143"/>
      <c r="F255" s="71"/>
      <c r="G255" s="143"/>
      <c r="H255" s="71"/>
      <c r="I255" s="143"/>
      <c r="J255" s="71"/>
      <c r="K255" s="71"/>
      <c r="L255" s="71"/>
      <c r="M255" s="72"/>
      <c r="N255" s="144"/>
      <c r="O255" s="72"/>
      <c r="P255" s="199"/>
      <c r="Q255" s="71"/>
      <c r="R255" s="200"/>
      <c r="S255" s="72"/>
      <c r="T255" s="201"/>
      <c r="U255" s="72"/>
      <c r="V255" s="202"/>
      <c r="W255" s="71"/>
      <c r="X255" s="72"/>
      <c r="Y255" s="202"/>
      <c r="Z255" s="72"/>
      <c r="AA255" s="178"/>
      <c r="AB255" s="228"/>
      <c r="AC255" s="72"/>
      <c r="AD255" s="229"/>
      <c r="AE255" s="72"/>
      <c r="AF255" s="229"/>
      <c r="AG255" s="71"/>
      <c r="AH255" s="72"/>
      <c r="AI255" s="229"/>
      <c r="AJ255" s="71"/>
      <c r="AK255" s="72"/>
      <c r="AL255" s="229"/>
      <c r="AM255" s="72"/>
      <c r="AN255" s="201"/>
      <c r="AO255" s="72"/>
      <c r="AP255" s="145"/>
      <c r="AQ255" s="72"/>
      <c r="AR255" s="145"/>
      <c r="AS255" s="72"/>
      <c r="AT255" s="146"/>
      <c r="AU255" s="72"/>
      <c r="AV255" s="145"/>
      <c r="AW255" s="71"/>
      <c r="AX255" s="72"/>
      <c r="AY255" s="201"/>
      <c r="AZ255" s="71"/>
      <c r="BA255" s="72"/>
      <c r="BB255" s="178"/>
    </row>
    <row r="256" ht="16.5" customHeight="1" outlineLevel="1">
      <c r="A256" s="178"/>
      <c r="B256" s="141"/>
      <c r="C256" s="142"/>
      <c r="D256" s="72"/>
      <c r="E256" s="143"/>
      <c r="F256" s="71"/>
      <c r="G256" s="143"/>
      <c r="H256" s="71"/>
      <c r="I256" s="143"/>
      <c r="J256" s="71"/>
      <c r="K256" s="71"/>
      <c r="L256" s="71"/>
      <c r="M256" s="72"/>
      <c r="N256" s="144"/>
      <c r="O256" s="72"/>
      <c r="P256" s="199"/>
      <c r="Q256" s="71"/>
      <c r="R256" s="200"/>
      <c r="S256" s="72"/>
      <c r="T256" s="201"/>
      <c r="U256" s="72"/>
      <c r="V256" s="202"/>
      <c r="W256" s="71"/>
      <c r="X256" s="72"/>
      <c r="Y256" s="202"/>
      <c r="Z256" s="72"/>
      <c r="AA256" s="178"/>
      <c r="AB256" s="228"/>
      <c r="AC256" s="72"/>
      <c r="AD256" s="229"/>
      <c r="AE256" s="72"/>
      <c r="AF256" s="229"/>
      <c r="AG256" s="71"/>
      <c r="AH256" s="72"/>
      <c r="AI256" s="229"/>
      <c r="AJ256" s="71"/>
      <c r="AK256" s="72"/>
      <c r="AL256" s="229"/>
      <c r="AM256" s="72"/>
      <c r="AN256" s="201"/>
      <c r="AO256" s="72"/>
      <c r="AP256" s="145"/>
      <c r="AQ256" s="72"/>
      <c r="AR256" s="145"/>
      <c r="AS256" s="72"/>
      <c r="AT256" s="146"/>
      <c r="AU256" s="72"/>
      <c r="AV256" s="145"/>
      <c r="AW256" s="71"/>
      <c r="AX256" s="72"/>
      <c r="AY256" s="201"/>
      <c r="AZ256" s="71"/>
      <c r="BA256" s="72"/>
      <c r="BB256" s="178"/>
    </row>
    <row r="257" ht="16.5" customHeight="1" outlineLevel="1">
      <c r="A257" s="178"/>
      <c r="B257" s="141"/>
      <c r="C257" s="142"/>
      <c r="D257" s="72"/>
      <c r="E257" s="143"/>
      <c r="F257" s="71"/>
      <c r="G257" s="143"/>
      <c r="H257" s="71"/>
      <c r="I257" s="143"/>
      <c r="J257" s="71"/>
      <c r="K257" s="71"/>
      <c r="L257" s="71"/>
      <c r="M257" s="72"/>
      <c r="N257" s="144"/>
      <c r="O257" s="72"/>
      <c r="P257" s="199"/>
      <c r="Q257" s="71"/>
      <c r="R257" s="200"/>
      <c r="S257" s="72"/>
      <c r="T257" s="201"/>
      <c r="U257" s="72"/>
      <c r="V257" s="202"/>
      <c r="W257" s="71"/>
      <c r="X257" s="72"/>
      <c r="Y257" s="202"/>
      <c r="Z257" s="72"/>
      <c r="AA257" s="178"/>
      <c r="AB257" s="228"/>
      <c r="AC257" s="72"/>
      <c r="AD257" s="229"/>
      <c r="AE257" s="72"/>
      <c r="AF257" s="229"/>
      <c r="AG257" s="71"/>
      <c r="AH257" s="72"/>
      <c r="AI257" s="229"/>
      <c r="AJ257" s="71"/>
      <c r="AK257" s="72"/>
      <c r="AL257" s="229"/>
      <c r="AM257" s="72"/>
      <c r="AN257" s="201"/>
      <c r="AO257" s="72"/>
      <c r="AP257" s="145"/>
      <c r="AQ257" s="72"/>
      <c r="AR257" s="145"/>
      <c r="AS257" s="72"/>
      <c r="AT257" s="146"/>
      <c r="AU257" s="72"/>
      <c r="AV257" s="145"/>
      <c r="AW257" s="71"/>
      <c r="AX257" s="72"/>
      <c r="AY257" s="201"/>
      <c r="AZ257" s="71"/>
      <c r="BA257" s="72"/>
      <c r="BB257" s="178"/>
    </row>
    <row r="258" ht="16.5" customHeight="1" outlineLevel="1">
      <c r="A258" s="178"/>
      <c r="B258" s="141"/>
      <c r="C258" s="142"/>
      <c r="D258" s="72"/>
      <c r="E258" s="143"/>
      <c r="F258" s="71"/>
      <c r="G258" s="143"/>
      <c r="H258" s="71"/>
      <c r="I258" s="143"/>
      <c r="J258" s="71"/>
      <c r="K258" s="71"/>
      <c r="L258" s="71"/>
      <c r="M258" s="72"/>
      <c r="N258" s="144"/>
      <c r="O258" s="72"/>
      <c r="P258" s="199"/>
      <c r="Q258" s="71"/>
      <c r="R258" s="200"/>
      <c r="S258" s="72"/>
      <c r="T258" s="201"/>
      <c r="U258" s="72"/>
      <c r="V258" s="202"/>
      <c r="W258" s="71"/>
      <c r="X258" s="72"/>
      <c r="Y258" s="202"/>
      <c r="Z258" s="72"/>
      <c r="AA258" s="178"/>
      <c r="AB258" s="228"/>
      <c r="AC258" s="72"/>
      <c r="AD258" s="229"/>
      <c r="AE258" s="72"/>
      <c r="AF258" s="229"/>
      <c r="AG258" s="71"/>
      <c r="AH258" s="72"/>
      <c r="AI258" s="229"/>
      <c r="AJ258" s="71"/>
      <c r="AK258" s="72"/>
      <c r="AL258" s="229"/>
      <c r="AM258" s="72"/>
      <c r="AN258" s="201"/>
      <c r="AO258" s="72"/>
      <c r="AP258" s="145"/>
      <c r="AQ258" s="72"/>
      <c r="AR258" s="145"/>
      <c r="AS258" s="72"/>
      <c r="AT258" s="146"/>
      <c r="AU258" s="72"/>
      <c r="AV258" s="145"/>
      <c r="AW258" s="71"/>
      <c r="AX258" s="72"/>
      <c r="AY258" s="201"/>
      <c r="AZ258" s="71"/>
      <c r="BA258" s="72"/>
      <c r="BB258" s="178"/>
    </row>
    <row r="259" ht="16.5" customHeight="1" outlineLevel="1">
      <c r="A259" s="178"/>
      <c r="B259" s="141"/>
      <c r="C259" s="142"/>
      <c r="D259" s="72"/>
      <c r="E259" s="143"/>
      <c r="F259" s="71"/>
      <c r="G259" s="143"/>
      <c r="H259" s="71"/>
      <c r="I259" s="143"/>
      <c r="J259" s="71"/>
      <c r="K259" s="71"/>
      <c r="L259" s="71"/>
      <c r="M259" s="72"/>
      <c r="N259" s="144"/>
      <c r="O259" s="72"/>
      <c r="P259" s="199"/>
      <c r="Q259" s="71"/>
      <c r="R259" s="200"/>
      <c r="S259" s="72"/>
      <c r="T259" s="201"/>
      <c r="U259" s="72"/>
      <c r="V259" s="202"/>
      <c r="W259" s="71"/>
      <c r="X259" s="72"/>
      <c r="Y259" s="202"/>
      <c r="Z259" s="72"/>
      <c r="AA259" s="178"/>
      <c r="AB259" s="228"/>
      <c r="AC259" s="72"/>
      <c r="AD259" s="229"/>
      <c r="AE259" s="72"/>
      <c r="AF259" s="229"/>
      <c r="AG259" s="71"/>
      <c r="AH259" s="72"/>
      <c r="AI259" s="229"/>
      <c r="AJ259" s="71"/>
      <c r="AK259" s="72"/>
      <c r="AL259" s="229"/>
      <c r="AM259" s="72"/>
      <c r="AN259" s="201"/>
      <c r="AO259" s="72"/>
      <c r="AP259" s="145"/>
      <c r="AQ259" s="72"/>
      <c r="AR259" s="145"/>
      <c r="AS259" s="72"/>
      <c r="AT259" s="146"/>
      <c r="AU259" s="72"/>
      <c r="AV259" s="145"/>
      <c r="AW259" s="71"/>
      <c r="AX259" s="72"/>
      <c r="AY259" s="201"/>
      <c r="AZ259" s="71"/>
      <c r="BA259" s="72"/>
      <c r="BB259" s="178"/>
    </row>
    <row r="260" ht="16.5" customHeight="1" outlineLevel="1">
      <c r="A260" s="178"/>
      <c r="B260" s="141"/>
      <c r="C260" s="142"/>
      <c r="D260" s="72"/>
      <c r="E260" s="143"/>
      <c r="F260" s="71"/>
      <c r="G260" s="143"/>
      <c r="H260" s="71"/>
      <c r="I260" s="143"/>
      <c r="J260" s="71"/>
      <c r="K260" s="71"/>
      <c r="L260" s="71"/>
      <c r="M260" s="72"/>
      <c r="N260" s="144"/>
      <c r="O260" s="72"/>
      <c r="P260" s="199"/>
      <c r="Q260" s="71"/>
      <c r="R260" s="200"/>
      <c r="S260" s="72"/>
      <c r="T260" s="201"/>
      <c r="U260" s="72"/>
      <c r="V260" s="202"/>
      <c r="W260" s="71"/>
      <c r="X260" s="72"/>
      <c r="Y260" s="202"/>
      <c r="Z260" s="72"/>
      <c r="AA260" s="178"/>
      <c r="AB260" s="228"/>
      <c r="AC260" s="72"/>
      <c r="AD260" s="229"/>
      <c r="AE260" s="72"/>
      <c r="AF260" s="229"/>
      <c r="AG260" s="71"/>
      <c r="AH260" s="72"/>
      <c r="AI260" s="229"/>
      <c r="AJ260" s="71"/>
      <c r="AK260" s="72"/>
      <c r="AL260" s="229"/>
      <c r="AM260" s="72"/>
      <c r="AN260" s="201"/>
      <c r="AO260" s="72"/>
      <c r="AP260" s="145"/>
      <c r="AQ260" s="72"/>
      <c r="AR260" s="145"/>
      <c r="AS260" s="72"/>
      <c r="AT260" s="146"/>
      <c r="AU260" s="72"/>
      <c r="AV260" s="145"/>
      <c r="AW260" s="71"/>
      <c r="AX260" s="72"/>
      <c r="AY260" s="201"/>
      <c r="AZ260" s="71"/>
      <c r="BA260" s="72"/>
      <c r="BB260" s="178"/>
    </row>
    <row r="261" ht="16.5" customHeight="1" outlineLevel="1">
      <c r="A261" s="178"/>
      <c r="B261" s="141"/>
      <c r="C261" s="142"/>
      <c r="D261" s="72"/>
      <c r="E261" s="143"/>
      <c r="F261" s="71"/>
      <c r="G261" s="143"/>
      <c r="H261" s="71"/>
      <c r="I261" s="143"/>
      <c r="J261" s="71"/>
      <c r="K261" s="71"/>
      <c r="L261" s="71"/>
      <c r="M261" s="72"/>
      <c r="N261" s="144"/>
      <c r="O261" s="72"/>
      <c r="P261" s="199"/>
      <c r="Q261" s="71"/>
      <c r="R261" s="200"/>
      <c r="S261" s="72"/>
      <c r="T261" s="201"/>
      <c r="U261" s="72"/>
      <c r="V261" s="202"/>
      <c r="W261" s="71"/>
      <c r="X261" s="72"/>
      <c r="Y261" s="202"/>
      <c r="Z261" s="72"/>
      <c r="AA261" s="178"/>
      <c r="AB261" s="228"/>
      <c r="AC261" s="72"/>
      <c r="AD261" s="229"/>
      <c r="AE261" s="72"/>
      <c r="AF261" s="229"/>
      <c r="AG261" s="71"/>
      <c r="AH261" s="72"/>
      <c r="AI261" s="229"/>
      <c r="AJ261" s="71"/>
      <c r="AK261" s="72"/>
      <c r="AL261" s="229"/>
      <c r="AM261" s="72"/>
      <c r="AN261" s="201"/>
      <c r="AO261" s="72"/>
      <c r="AP261" s="145"/>
      <c r="AQ261" s="72"/>
      <c r="AR261" s="145"/>
      <c r="AS261" s="72"/>
      <c r="AT261" s="146"/>
      <c r="AU261" s="72"/>
      <c r="AV261" s="145"/>
      <c r="AW261" s="71"/>
      <c r="AX261" s="72"/>
      <c r="AY261" s="201"/>
      <c r="AZ261" s="71"/>
      <c r="BA261" s="72"/>
      <c r="BB261" s="178"/>
    </row>
    <row r="262" ht="16.5" customHeight="1" outlineLevel="1">
      <c r="A262" s="178"/>
      <c r="B262" s="141"/>
      <c r="C262" s="142"/>
      <c r="D262" s="72"/>
      <c r="E262" s="143"/>
      <c r="F262" s="71"/>
      <c r="G262" s="143"/>
      <c r="H262" s="71"/>
      <c r="I262" s="143"/>
      <c r="J262" s="71"/>
      <c r="K262" s="71"/>
      <c r="L262" s="71"/>
      <c r="M262" s="72"/>
      <c r="N262" s="144"/>
      <c r="O262" s="72"/>
      <c r="P262" s="199"/>
      <c r="Q262" s="71"/>
      <c r="R262" s="200"/>
      <c r="S262" s="72"/>
      <c r="T262" s="201"/>
      <c r="U262" s="72"/>
      <c r="V262" s="202"/>
      <c r="W262" s="71"/>
      <c r="X262" s="72"/>
      <c r="Y262" s="202"/>
      <c r="Z262" s="72"/>
      <c r="AA262" s="178"/>
      <c r="AB262" s="228"/>
      <c r="AC262" s="72"/>
      <c r="AD262" s="229"/>
      <c r="AE262" s="72"/>
      <c r="AF262" s="229"/>
      <c r="AG262" s="71"/>
      <c r="AH262" s="72"/>
      <c r="AI262" s="229"/>
      <c r="AJ262" s="71"/>
      <c r="AK262" s="72"/>
      <c r="AL262" s="229"/>
      <c r="AM262" s="72"/>
      <c r="AN262" s="201"/>
      <c r="AO262" s="72"/>
      <c r="AP262" s="145"/>
      <c r="AQ262" s="72"/>
      <c r="AR262" s="145"/>
      <c r="AS262" s="72"/>
      <c r="AT262" s="146"/>
      <c r="AU262" s="72"/>
      <c r="AV262" s="145"/>
      <c r="AW262" s="71"/>
      <c r="AX262" s="72"/>
      <c r="AY262" s="201"/>
      <c r="AZ262" s="71"/>
      <c r="BA262" s="72"/>
      <c r="BB262" s="178"/>
    </row>
    <row r="263" ht="16.5" customHeight="1" outlineLevel="1">
      <c r="A263" s="178"/>
      <c r="B263" s="141"/>
      <c r="C263" s="142"/>
      <c r="D263" s="72"/>
      <c r="E263" s="143"/>
      <c r="F263" s="71"/>
      <c r="G263" s="143"/>
      <c r="H263" s="71"/>
      <c r="I263" s="143"/>
      <c r="J263" s="71"/>
      <c r="K263" s="71"/>
      <c r="L263" s="71"/>
      <c r="M263" s="72"/>
      <c r="N263" s="144"/>
      <c r="O263" s="72"/>
      <c r="P263" s="199"/>
      <c r="Q263" s="71"/>
      <c r="R263" s="200"/>
      <c r="S263" s="72"/>
      <c r="T263" s="201"/>
      <c r="U263" s="72"/>
      <c r="V263" s="202"/>
      <c r="W263" s="71"/>
      <c r="X263" s="72"/>
      <c r="Y263" s="202"/>
      <c r="Z263" s="72"/>
      <c r="AA263" s="178"/>
      <c r="AB263" s="228"/>
      <c r="AC263" s="72"/>
      <c r="AD263" s="229"/>
      <c r="AE263" s="72"/>
      <c r="AF263" s="229"/>
      <c r="AG263" s="71"/>
      <c r="AH263" s="72"/>
      <c r="AI263" s="229"/>
      <c r="AJ263" s="71"/>
      <c r="AK263" s="72"/>
      <c r="AL263" s="229"/>
      <c r="AM263" s="72"/>
      <c r="AN263" s="201"/>
      <c r="AO263" s="72"/>
      <c r="AP263" s="145"/>
      <c r="AQ263" s="72"/>
      <c r="AR263" s="145"/>
      <c r="AS263" s="72"/>
      <c r="AT263" s="146"/>
      <c r="AU263" s="72"/>
      <c r="AV263" s="145"/>
      <c r="AW263" s="71"/>
      <c r="AX263" s="72"/>
      <c r="AY263" s="201"/>
      <c r="AZ263" s="71"/>
      <c r="BA263" s="72"/>
      <c r="BB263" s="178"/>
    </row>
    <row r="264" ht="16.5" customHeight="1" outlineLevel="1">
      <c r="A264" s="178"/>
      <c r="B264" s="141"/>
      <c r="C264" s="142"/>
      <c r="D264" s="72"/>
      <c r="E264" s="143"/>
      <c r="F264" s="71"/>
      <c r="G264" s="143"/>
      <c r="H264" s="71"/>
      <c r="I264" s="143"/>
      <c r="J264" s="71"/>
      <c r="K264" s="71"/>
      <c r="L264" s="71"/>
      <c r="M264" s="72"/>
      <c r="N264" s="144"/>
      <c r="O264" s="72"/>
      <c r="P264" s="199"/>
      <c r="Q264" s="71"/>
      <c r="R264" s="200"/>
      <c r="S264" s="72"/>
      <c r="T264" s="201"/>
      <c r="U264" s="72"/>
      <c r="V264" s="202"/>
      <c r="W264" s="71"/>
      <c r="X264" s="72"/>
      <c r="Y264" s="202"/>
      <c r="Z264" s="72"/>
      <c r="AA264" s="178"/>
      <c r="AB264" s="228"/>
      <c r="AC264" s="72"/>
      <c r="AD264" s="229"/>
      <c r="AE264" s="72"/>
      <c r="AF264" s="229"/>
      <c r="AG264" s="71"/>
      <c r="AH264" s="72"/>
      <c r="AI264" s="229"/>
      <c r="AJ264" s="71"/>
      <c r="AK264" s="72"/>
      <c r="AL264" s="229"/>
      <c r="AM264" s="72"/>
      <c r="AN264" s="201"/>
      <c r="AO264" s="72"/>
      <c r="AP264" s="145"/>
      <c r="AQ264" s="72"/>
      <c r="AR264" s="145"/>
      <c r="AS264" s="72"/>
      <c r="AT264" s="146"/>
      <c r="AU264" s="72"/>
      <c r="AV264" s="145"/>
      <c r="AW264" s="71"/>
      <c r="AX264" s="72"/>
      <c r="AY264" s="201"/>
      <c r="AZ264" s="71"/>
      <c r="BA264" s="72"/>
      <c r="BB264" s="178"/>
    </row>
    <row r="265" ht="16.5" customHeight="1" outlineLevel="1">
      <c r="A265" s="178"/>
      <c r="B265" s="141"/>
      <c r="C265" s="142"/>
      <c r="D265" s="72"/>
      <c r="E265" s="143"/>
      <c r="F265" s="71"/>
      <c r="G265" s="143"/>
      <c r="H265" s="71"/>
      <c r="I265" s="143"/>
      <c r="J265" s="71"/>
      <c r="K265" s="71"/>
      <c r="L265" s="71"/>
      <c r="M265" s="72"/>
      <c r="N265" s="144"/>
      <c r="O265" s="72"/>
      <c r="P265" s="199"/>
      <c r="Q265" s="71"/>
      <c r="R265" s="200"/>
      <c r="S265" s="72"/>
      <c r="T265" s="201"/>
      <c r="U265" s="72"/>
      <c r="V265" s="202"/>
      <c r="W265" s="71"/>
      <c r="X265" s="72"/>
      <c r="Y265" s="202"/>
      <c r="Z265" s="72"/>
      <c r="AA265" s="178"/>
      <c r="AB265" s="228"/>
      <c r="AC265" s="72"/>
      <c r="AD265" s="229"/>
      <c r="AE265" s="72"/>
      <c r="AF265" s="229"/>
      <c r="AG265" s="71"/>
      <c r="AH265" s="72"/>
      <c r="AI265" s="229"/>
      <c r="AJ265" s="71"/>
      <c r="AK265" s="72"/>
      <c r="AL265" s="229"/>
      <c r="AM265" s="72"/>
      <c r="AN265" s="201"/>
      <c r="AO265" s="72"/>
      <c r="AP265" s="145"/>
      <c r="AQ265" s="72"/>
      <c r="AR265" s="145"/>
      <c r="AS265" s="72"/>
      <c r="AT265" s="146"/>
      <c r="AU265" s="72"/>
      <c r="AV265" s="145"/>
      <c r="AW265" s="71"/>
      <c r="AX265" s="72"/>
      <c r="AY265" s="201"/>
      <c r="AZ265" s="71"/>
      <c r="BA265" s="72"/>
      <c r="BB265" s="178"/>
    </row>
    <row r="266" ht="16.5" customHeight="1" outlineLevel="1">
      <c r="A266" s="178"/>
      <c r="B266" s="141"/>
      <c r="C266" s="142"/>
      <c r="D266" s="72"/>
      <c r="E266" s="143"/>
      <c r="F266" s="71"/>
      <c r="G266" s="143"/>
      <c r="H266" s="71"/>
      <c r="I266" s="143"/>
      <c r="J266" s="71"/>
      <c r="K266" s="71"/>
      <c r="L266" s="71"/>
      <c r="M266" s="72"/>
      <c r="N266" s="144"/>
      <c r="O266" s="72"/>
      <c r="P266" s="199"/>
      <c r="Q266" s="71"/>
      <c r="R266" s="200"/>
      <c r="S266" s="72"/>
      <c r="T266" s="201"/>
      <c r="U266" s="72"/>
      <c r="V266" s="202"/>
      <c r="W266" s="71"/>
      <c r="X266" s="72"/>
      <c r="Y266" s="202"/>
      <c r="Z266" s="72"/>
      <c r="AA266" s="178"/>
      <c r="AB266" s="228"/>
      <c r="AC266" s="72"/>
      <c r="AD266" s="229"/>
      <c r="AE266" s="72"/>
      <c r="AF266" s="229"/>
      <c r="AG266" s="71"/>
      <c r="AH266" s="72"/>
      <c r="AI266" s="229"/>
      <c r="AJ266" s="71"/>
      <c r="AK266" s="72"/>
      <c r="AL266" s="229"/>
      <c r="AM266" s="72"/>
      <c r="AN266" s="201"/>
      <c r="AO266" s="72"/>
      <c r="AP266" s="145"/>
      <c r="AQ266" s="72"/>
      <c r="AR266" s="145"/>
      <c r="AS266" s="72"/>
      <c r="AT266" s="146"/>
      <c r="AU266" s="72"/>
      <c r="AV266" s="145"/>
      <c r="AW266" s="71"/>
      <c r="AX266" s="72"/>
      <c r="AY266" s="201"/>
      <c r="AZ266" s="71"/>
      <c r="BA266" s="72"/>
      <c r="BB266" s="178"/>
    </row>
    <row r="267" ht="16.5" customHeight="1" outlineLevel="1">
      <c r="A267" s="178"/>
      <c r="B267" s="141"/>
      <c r="C267" s="142"/>
      <c r="D267" s="72"/>
      <c r="E267" s="143"/>
      <c r="F267" s="71"/>
      <c r="G267" s="143"/>
      <c r="H267" s="71"/>
      <c r="I267" s="143"/>
      <c r="J267" s="71"/>
      <c r="K267" s="71"/>
      <c r="L267" s="71"/>
      <c r="M267" s="72"/>
      <c r="N267" s="144"/>
      <c r="O267" s="72"/>
      <c r="P267" s="199"/>
      <c r="Q267" s="71"/>
      <c r="R267" s="200"/>
      <c r="S267" s="72"/>
      <c r="T267" s="201"/>
      <c r="U267" s="72"/>
      <c r="V267" s="202"/>
      <c r="W267" s="71"/>
      <c r="X267" s="72"/>
      <c r="Y267" s="202"/>
      <c r="Z267" s="72"/>
      <c r="AA267" s="178"/>
      <c r="AB267" s="228"/>
      <c r="AC267" s="72"/>
      <c r="AD267" s="229"/>
      <c r="AE267" s="72"/>
      <c r="AF267" s="229"/>
      <c r="AG267" s="71"/>
      <c r="AH267" s="72"/>
      <c r="AI267" s="229"/>
      <c r="AJ267" s="71"/>
      <c r="AK267" s="72"/>
      <c r="AL267" s="229"/>
      <c r="AM267" s="72"/>
      <c r="AN267" s="201"/>
      <c r="AO267" s="72"/>
      <c r="AP267" s="145"/>
      <c r="AQ267" s="72"/>
      <c r="AR267" s="145"/>
      <c r="AS267" s="72"/>
      <c r="AT267" s="146"/>
      <c r="AU267" s="72"/>
      <c r="AV267" s="145"/>
      <c r="AW267" s="71"/>
      <c r="AX267" s="72"/>
      <c r="AY267" s="201"/>
      <c r="AZ267" s="71"/>
      <c r="BA267" s="72"/>
      <c r="BB267" s="178"/>
    </row>
    <row r="268" ht="16.5" customHeight="1" outlineLevel="1">
      <c r="A268" s="178"/>
      <c r="B268" s="141"/>
      <c r="C268" s="142"/>
      <c r="D268" s="72"/>
      <c r="E268" s="143"/>
      <c r="F268" s="71"/>
      <c r="G268" s="143"/>
      <c r="H268" s="71"/>
      <c r="I268" s="143"/>
      <c r="J268" s="71"/>
      <c r="K268" s="71"/>
      <c r="L268" s="71"/>
      <c r="M268" s="72"/>
      <c r="N268" s="144"/>
      <c r="O268" s="72"/>
      <c r="P268" s="199"/>
      <c r="Q268" s="71"/>
      <c r="R268" s="200"/>
      <c r="S268" s="72"/>
      <c r="T268" s="201"/>
      <c r="U268" s="72"/>
      <c r="V268" s="202"/>
      <c r="W268" s="71"/>
      <c r="X268" s="72"/>
      <c r="Y268" s="202"/>
      <c r="Z268" s="72"/>
      <c r="AA268" s="178"/>
      <c r="AB268" s="228"/>
      <c r="AC268" s="72"/>
      <c r="AD268" s="229"/>
      <c r="AE268" s="72"/>
      <c r="AF268" s="229"/>
      <c r="AG268" s="71"/>
      <c r="AH268" s="72"/>
      <c r="AI268" s="229"/>
      <c r="AJ268" s="71"/>
      <c r="AK268" s="72"/>
      <c r="AL268" s="229"/>
      <c r="AM268" s="72"/>
      <c r="AN268" s="201"/>
      <c r="AO268" s="72"/>
      <c r="AP268" s="145"/>
      <c r="AQ268" s="72"/>
      <c r="AR268" s="145"/>
      <c r="AS268" s="72"/>
      <c r="AT268" s="146"/>
      <c r="AU268" s="72"/>
      <c r="AV268" s="145"/>
      <c r="AW268" s="71"/>
      <c r="AX268" s="72"/>
      <c r="AY268" s="201"/>
      <c r="AZ268" s="71"/>
      <c r="BA268" s="72"/>
      <c r="BB268" s="178"/>
    </row>
    <row r="269" ht="16.5" customHeight="1" outlineLevel="1">
      <c r="A269" s="178"/>
      <c r="B269" s="141"/>
      <c r="C269" s="142"/>
      <c r="D269" s="72"/>
      <c r="E269" s="143"/>
      <c r="F269" s="71"/>
      <c r="G269" s="143"/>
      <c r="H269" s="71"/>
      <c r="I269" s="143"/>
      <c r="J269" s="71"/>
      <c r="K269" s="71"/>
      <c r="L269" s="71"/>
      <c r="M269" s="72"/>
      <c r="N269" s="144"/>
      <c r="O269" s="72"/>
      <c r="P269" s="199"/>
      <c r="Q269" s="71"/>
      <c r="R269" s="200"/>
      <c r="S269" s="72"/>
      <c r="T269" s="201"/>
      <c r="U269" s="72"/>
      <c r="V269" s="202"/>
      <c r="W269" s="71"/>
      <c r="X269" s="72"/>
      <c r="Y269" s="202"/>
      <c r="Z269" s="72"/>
      <c r="AA269" s="178"/>
      <c r="AB269" s="228"/>
      <c r="AC269" s="72"/>
      <c r="AD269" s="229"/>
      <c r="AE269" s="72"/>
      <c r="AF269" s="229"/>
      <c r="AG269" s="71"/>
      <c r="AH269" s="72"/>
      <c r="AI269" s="229"/>
      <c r="AJ269" s="71"/>
      <c r="AK269" s="72"/>
      <c r="AL269" s="229"/>
      <c r="AM269" s="72"/>
      <c r="AN269" s="201"/>
      <c r="AO269" s="72"/>
      <c r="AP269" s="145"/>
      <c r="AQ269" s="72"/>
      <c r="AR269" s="145"/>
      <c r="AS269" s="72"/>
      <c r="AT269" s="146"/>
      <c r="AU269" s="72"/>
      <c r="AV269" s="145"/>
      <c r="AW269" s="71"/>
      <c r="AX269" s="72"/>
      <c r="AY269" s="201"/>
      <c r="AZ269" s="71"/>
      <c r="BA269" s="72"/>
      <c r="BB269" s="178"/>
    </row>
    <row r="270" ht="16.5" customHeight="1" outlineLevel="1">
      <c r="A270" s="178"/>
      <c r="B270" s="141"/>
      <c r="C270" s="142"/>
      <c r="D270" s="72"/>
      <c r="E270" s="143"/>
      <c r="F270" s="71"/>
      <c r="G270" s="143"/>
      <c r="H270" s="71"/>
      <c r="I270" s="143"/>
      <c r="J270" s="71"/>
      <c r="K270" s="71"/>
      <c r="L270" s="71"/>
      <c r="M270" s="72"/>
      <c r="N270" s="144"/>
      <c r="O270" s="72"/>
      <c r="P270" s="199"/>
      <c r="Q270" s="71"/>
      <c r="R270" s="200"/>
      <c r="S270" s="72"/>
      <c r="T270" s="201"/>
      <c r="U270" s="72"/>
      <c r="V270" s="202"/>
      <c r="W270" s="71"/>
      <c r="X270" s="72"/>
      <c r="Y270" s="202"/>
      <c r="Z270" s="72"/>
      <c r="AA270" s="178"/>
      <c r="AB270" s="228"/>
      <c r="AC270" s="72"/>
      <c r="AD270" s="229"/>
      <c r="AE270" s="72"/>
      <c r="AF270" s="229"/>
      <c r="AG270" s="71"/>
      <c r="AH270" s="72"/>
      <c r="AI270" s="229"/>
      <c r="AJ270" s="71"/>
      <c r="AK270" s="72"/>
      <c r="AL270" s="229"/>
      <c r="AM270" s="72"/>
      <c r="AN270" s="201"/>
      <c r="AO270" s="72"/>
      <c r="AP270" s="145"/>
      <c r="AQ270" s="72"/>
      <c r="AR270" s="145"/>
      <c r="AS270" s="72"/>
      <c r="AT270" s="146"/>
      <c r="AU270" s="72"/>
      <c r="AV270" s="145"/>
      <c r="AW270" s="71"/>
      <c r="AX270" s="72"/>
      <c r="AY270" s="201"/>
      <c r="AZ270" s="71"/>
      <c r="BA270" s="72"/>
      <c r="BB270" s="178"/>
    </row>
    <row r="271" ht="16.5" customHeight="1" outlineLevel="1">
      <c r="A271" s="178"/>
      <c r="B271" s="141"/>
      <c r="C271" s="142"/>
      <c r="D271" s="72"/>
      <c r="E271" s="143"/>
      <c r="F271" s="71"/>
      <c r="G271" s="143"/>
      <c r="H271" s="71"/>
      <c r="I271" s="143"/>
      <c r="J271" s="71"/>
      <c r="K271" s="71"/>
      <c r="L271" s="71"/>
      <c r="M271" s="72"/>
      <c r="N271" s="144"/>
      <c r="O271" s="72"/>
      <c r="P271" s="199"/>
      <c r="Q271" s="71"/>
      <c r="R271" s="200"/>
      <c r="S271" s="72"/>
      <c r="T271" s="201"/>
      <c r="U271" s="72"/>
      <c r="V271" s="202"/>
      <c r="W271" s="71"/>
      <c r="X271" s="72"/>
      <c r="Y271" s="202"/>
      <c r="Z271" s="72"/>
      <c r="AA271" s="178"/>
      <c r="AB271" s="228"/>
      <c r="AC271" s="72"/>
      <c r="AD271" s="229"/>
      <c r="AE271" s="72"/>
      <c r="AF271" s="229"/>
      <c r="AG271" s="71"/>
      <c r="AH271" s="72"/>
      <c r="AI271" s="229"/>
      <c r="AJ271" s="71"/>
      <c r="AK271" s="72"/>
      <c r="AL271" s="229"/>
      <c r="AM271" s="72"/>
      <c r="AN271" s="201"/>
      <c r="AO271" s="72"/>
      <c r="AP271" s="145"/>
      <c r="AQ271" s="72"/>
      <c r="AR271" s="145"/>
      <c r="AS271" s="72"/>
      <c r="AT271" s="146"/>
      <c r="AU271" s="72"/>
      <c r="AV271" s="145"/>
      <c r="AW271" s="71"/>
      <c r="AX271" s="72"/>
      <c r="AY271" s="201"/>
      <c r="AZ271" s="71"/>
      <c r="BA271" s="72"/>
      <c r="BB271" s="178"/>
    </row>
    <row r="272" ht="16.5" customHeight="1" outlineLevel="1">
      <c r="A272" s="178"/>
      <c r="B272" s="141"/>
      <c r="C272" s="142"/>
      <c r="D272" s="72"/>
      <c r="E272" s="143"/>
      <c r="F272" s="71"/>
      <c r="G272" s="143"/>
      <c r="H272" s="71"/>
      <c r="I272" s="143"/>
      <c r="J272" s="71"/>
      <c r="K272" s="71"/>
      <c r="L272" s="71"/>
      <c r="M272" s="72"/>
      <c r="N272" s="144"/>
      <c r="O272" s="72"/>
      <c r="P272" s="199"/>
      <c r="Q272" s="71"/>
      <c r="R272" s="200"/>
      <c r="S272" s="72"/>
      <c r="T272" s="201"/>
      <c r="U272" s="72"/>
      <c r="V272" s="202"/>
      <c r="W272" s="71"/>
      <c r="X272" s="72"/>
      <c r="Y272" s="202"/>
      <c r="Z272" s="72"/>
      <c r="AA272" s="178"/>
      <c r="AB272" s="228"/>
      <c r="AC272" s="72"/>
      <c r="AD272" s="229"/>
      <c r="AE272" s="72"/>
      <c r="AF272" s="229"/>
      <c r="AG272" s="71"/>
      <c r="AH272" s="72"/>
      <c r="AI272" s="229"/>
      <c r="AJ272" s="71"/>
      <c r="AK272" s="72"/>
      <c r="AL272" s="229"/>
      <c r="AM272" s="72"/>
      <c r="AN272" s="201"/>
      <c r="AO272" s="72"/>
      <c r="AP272" s="145"/>
      <c r="AQ272" s="72"/>
      <c r="AR272" s="145"/>
      <c r="AS272" s="72"/>
      <c r="AT272" s="146"/>
      <c r="AU272" s="72"/>
      <c r="AV272" s="145"/>
      <c r="AW272" s="71"/>
      <c r="AX272" s="72"/>
      <c r="AY272" s="201"/>
      <c r="AZ272" s="71"/>
      <c r="BA272" s="72"/>
      <c r="BB272" s="178"/>
    </row>
    <row r="273" ht="16.5" customHeight="1" outlineLevel="1">
      <c r="A273" s="178"/>
      <c r="B273" s="141"/>
      <c r="C273" s="142"/>
      <c r="D273" s="72"/>
      <c r="E273" s="143"/>
      <c r="F273" s="71"/>
      <c r="G273" s="143"/>
      <c r="H273" s="71"/>
      <c r="I273" s="143"/>
      <c r="J273" s="71"/>
      <c r="K273" s="71"/>
      <c r="L273" s="71"/>
      <c r="M273" s="72"/>
      <c r="N273" s="144"/>
      <c r="O273" s="72"/>
      <c r="P273" s="199"/>
      <c r="Q273" s="71"/>
      <c r="R273" s="200"/>
      <c r="S273" s="72"/>
      <c r="T273" s="201"/>
      <c r="U273" s="72"/>
      <c r="V273" s="202"/>
      <c r="W273" s="71"/>
      <c r="X273" s="72"/>
      <c r="Y273" s="202"/>
      <c r="Z273" s="72"/>
      <c r="AA273" s="178"/>
      <c r="AB273" s="228"/>
      <c r="AC273" s="72"/>
      <c r="AD273" s="229"/>
      <c r="AE273" s="72"/>
      <c r="AF273" s="229"/>
      <c r="AG273" s="71"/>
      <c r="AH273" s="72"/>
      <c r="AI273" s="229"/>
      <c r="AJ273" s="71"/>
      <c r="AK273" s="72"/>
      <c r="AL273" s="229"/>
      <c r="AM273" s="72"/>
      <c r="AN273" s="201"/>
      <c r="AO273" s="72"/>
      <c r="AP273" s="145"/>
      <c r="AQ273" s="72"/>
      <c r="AR273" s="145"/>
      <c r="AS273" s="72"/>
      <c r="AT273" s="146"/>
      <c r="AU273" s="72"/>
      <c r="AV273" s="145"/>
      <c r="AW273" s="71"/>
      <c r="AX273" s="72"/>
      <c r="AY273" s="201"/>
      <c r="AZ273" s="71"/>
      <c r="BA273" s="72"/>
      <c r="BB273" s="178"/>
    </row>
    <row r="274" ht="16.5" customHeight="1" outlineLevel="1">
      <c r="A274" s="178"/>
      <c r="B274" s="141"/>
      <c r="C274" s="142"/>
      <c r="D274" s="72"/>
      <c r="E274" s="143"/>
      <c r="F274" s="71"/>
      <c r="G274" s="143"/>
      <c r="H274" s="71"/>
      <c r="I274" s="143"/>
      <c r="J274" s="71"/>
      <c r="K274" s="71"/>
      <c r="L274" s="71"/>
      <c r="M274" s="72"/>
      <c r="N274" s="144"/>
      <c r="O274" s="72"/>
      <c r="P274" s="199"/>
      <c r="Q274" s="71"/>
      <c r="R274" s="200"/>
      <c r="S274" s="72"/>
      <c r="T274" s="201"/>
      <c r="U274" s="72"/>
      <c r="V274" s="202"/>
      <c r="W274" s="71"/>
      <c r="X274" s="72"/>
      <c r="Y274" s="202"/>
      <c r="Z274" s="72"/>
      <c r="AA274" s="178"/>
      <c r="AB274" s="228"/>
      <c r="AC274" s="72"/>
      <c r="AD274" s="229"/>
      <c r="AE274" s="72"/>
      <c r="AF274" s="229"/>
      <c r="AG274" s="71"/>
      <c r="AH274" s="72"/>
      <c r="AI274" s="229"/>
      <c r="AJ274" s="71"/>
      <c r="AK274" s="72"/>
      <c r="AL274" s="229"/>
      <c r="AM274" s="72"/>
      <c r="AN274" s="201"/>
      <c r="AO274" s="72"/>
      <c r="AP274" s="145"/>
      <c r="AQ274" s="72"/>
      <c r="AR274" s="145"/>
      <c r="AS274" s="72"/>
      <c r="AT274" s="146"/>
      <c r="AU274" s="72"/>
      <c r="AV274" s="145"/>
      <c r="AW274" s="71"/>
      <c r="AX274" s="72"/>
      <c r="AY274" s="201"/>
      <c r="AZ274" s="71"/>
      <c r="BA274" s="72"/>
      <c r="BB274" s="178"/>
    </row>
    <row r="275" ht="16.5" customHeight="1" outlineLevel="1">
      <c r="A275" s="178"/>
      <c r="B275" s="141"/>
      <c r="C275" s="142"/>
      <c r="D275" s="72"/>
      <c r="E275" s="143"/>
      <c r="F275" s="71"/>
      <c r="G275" s="143"/>
      <c r="H275" s="71"/>
      <c r="I275" s="143"/>
      <c r="J275" s="71"/>
      <c r="K275" s="71"/>
      <c r="L275" s="71"/>
      <c r="M275" s="72"/>
      <c r="N275" s="144"/>
      <c r="O275" s="72"/>
      <c r="P275" s="199"/>
      <c r="Q275" s="71"/>
      <c r="R275" s="200"/>
      <c r="S275" s="72"/>
      <c r="T275" s="201"/>
      <c r="U275" s="72"/>
      <c r="V275" s="202"/>
      <c r="W275" s="71"/>
      <c r="X275" s="72"/>
      <c r="Y275" s="202"/>
      <c r="Z275" s="72"/>
      <c r="AA275" s="178"/>
      <c r="AB275" s="228"/>
      <c r="AC275" s="72"/>
      <c r="AD275" s="229"/>
      <c r="AE275" s="72"/>
      <c r="AF275" s="229"/>
      <c r="AG275" s="71"/>
      <c r="AH275" s="72"/>
      <c r="AI275" s="229"/>
      <c r="AJ275" s="71"/>
      <c r="AK275" s="72"/>
      <c r="AL275" s="229"/>
      <c r="AM275" s="72"/>
      <c r="AN275" s="201"/>
      <c r="AO275" s="72"/>
      <c r="AP275" s="145"/>
      <c r="AQ275" s="72"/>
      <c r="AR275" s="145"/>
      <c r="AS275" s="72"/>
      <c r="AT275" s="146"/>
      <c r="AU275" s="72"/>
      <c r="AV275" s="145"/>
      <c r="AW275" s="71"/>
      <c r="AX275" s="72"/>
      <c r="AY275" s="201"/>
      <c r="AZ275" s="71"/>
      <c r="BA275" s="72"/>
      <c r="BB275" s="178"/>
    </row>
    <row r="276" ht="16.5" customHeight="1" outlineLevel="1">
      <c r="A276" s="178"/>
      <c r="B276" s="141"/>
      <c r="C276" s="142"/>
      <c r="D276" s="72"/>
      <c r="E276" s="143"/>
      <c r="F276" s="71"/>
      <c r="G276" s="143"/>
      <c r="H276" s="71"/>
      <c r="I276" s="143"/>
      <c r="J276" s="71"/>
      <c r="K276" s="71"/>
      <c r="L276" s="71"/>
      <c r="M276" s="72"/>
      <c r="N276" s="144"/>
      <c r="O276" s="72"/>
      <c r="P276" s="199"/>
      <c r="Q276" s="71"/>
      <c r="R276" s="200"/>
      <c r="S276" s="72"/>
      <c r="T276" s="201"/>
      <c r="U276" s="72"/>
      <c r="V276" s="202"/>
      <c r="W276" s="71"/>
      <c r="X276" s="72"/>
      <c r="Y276" s="202"/>
      <c r="Z276" s="72"/>
      <c r="AA276" s="178"/>
      <c r="AB276" s="228"/>
      <c r="AC276" s="72"/>
      <c r="AD276" s="229"/>
      <c r="AE276" s="72"/>
      <c r="AF276" s="229"/>
      <c r="AG276" s="71"/>
      <c r="AH276" s="72"/>
      <c r="AI276" s="229"/>
      <c r="AJ276" s="71"/>
      <c r="AK276" s="72"/>
      <c r="AL276" s="229"/>
      <c r="AM276" s="72"/>
      <c r="AN276" s="201"/>
      <c r="AO276" s="72"/>
      <c r="AP276" s="145"/>
      <c r="AQ276" s="72"/>
      <c r="AR276" s="145"/>
      <c r="AS276" s="72"/>
      <c r="AT276" s="146"/>
      <c r="AU276" s="72"/>
      <c r="AV276" s="145"/>
      <c r="AW276" s="71"/>
      <c r="AX276" s="72"/>
      <c r="AY276" s="201"/>
      <c r="AZ276" s="71"/>
      <c r="BA276" s="72"/>
      <c r="BB276" s="178"/>
    </row>
    <row r="277" ht="16.5" customHeight="1" outlineLevel="1">
      <c r="A277" s="178"/>
      <c r="B277" s="141"/>
      <c r="C277" s="142"/>
      <c r="D277" s="72"/>
      <c r="E277" s="143"/>
      <c r="F277" s="71"/>
      <c r="G277" s="143"/>
      <c r="H277" s="71"/>
      <c r="I277" s="143"/>
      <c r="J277" s="71"/>
      <c r="K277" s="71"/>
      <c r="L277" s="71"/>
      <c r="M277" s="72"/>
      <c r="N277" s="144"/>
      <c r="O277" s="72"/>
      <c r="P277" s="199"/>
      <c r="Q277" s="71"/>
      <c r="R277" s="200"/>
      <c r="S277" s="72"/>
      <c r="T277" s="201"/>
      <c r="U277" s="72"/>
      <c r="V277" s="202"/>
      <c r="W277" s="71"/>
      <c r="X277" s="72"/>
      <c r="Y277" s="202"/>
      <c r="Z277" s="72"/>
      <c r="AA277" s="178"/>
      <c r="AB277" s="228"/>
      <c r="AC277" s="72"/>
      <c r="AD277" s="229"/>
      <c r="AE277" s="72"/>
      <c r="AF277" s="229"/>
      <c r="AG277" s="71"/>
      <c r="AH277" s="72"/>
      <c r="AI277" s="229"/>
      <c r="AJ277" s="71"/>
      <c r="AK277" s="72"/>
      <c r="AL277" s="229"/>
      <c r="AM277" s="72"/>
      <c r="AN277" s="201"/>
      <c r="AO277" s="72"/>
      <c r="AP277" s="145"/>
      <c r="AQ277" s="72"/>
      <c r="AR277" s="145"/>
      <c r="AS277" s="72"/>
      <c r="AT277" s="146"/>
      <c r="AU277" s="72"/>
      <c r="AV277" s="145"/>
      <c r="AW277" s="71"/>
      <c r="AX277" s="72"/>
      <c r="AY277" s="201"/>
      <c r="AZ277" s="71"/>
      <c r="BA277" s="72"/>
      <c r="BB277" s="178"/>
    </row>
    <row r="278" ht="16.5" customHeight="1" outlineLevel="1">
      <c r="A278" s="178"/>
      <c r="B278" s="141"/>
      <c r="C278" s="142"/>
      <c r="D278" s="72"/>
      <c r="E278" s="143"/>
      <c r="F278" s="71"/>
      <c r="G278" s="143"/>
      <c r="H278" s="71"/>
      <c r="I278" s="143"/>
      <c r="J278" s="71"/>
      <c r="K278" s="71"/>
      <c r="L278" s="71"/>
      <c r="M278" s="72"/>
      <c r="N278" s="144"/>
      <c r="O278" s="72"/>
      <c r="P278" s="199"/>
      <c r="Q278" s="71"/>
      <c r="R278" s="200"/>
      <c r="S278" s="72"/>
      <c r="T278" s="201"/>
      <c r="U278" s="72"/>
      <c r="V278" s="202"/>
      <c r="W278" s="71"/>
      <c r="X278" s="72"/>
      <c r="Y278" s="202"/>
      <c r="Z278" s="72"/>
      <c r="AA278" s="178"/>
      <c r="AB278" s="228"/>
      <c r="AC278" s="72"/>
      <c r="AD278" s="229"/>
      <c r="AE278" s="72"/>
      <c r="AF278" s="229"/>
      <c r="AG278" s="71"/>
      <c r="AH278" s="72"/>
      <c r="AI278" s="229"/>
      <c r="AJ278" s="71"/>
      <c r="AK278" s="72"/>
      <c r="AL278" s="229"/>
      <c r="AM278" s="72"/>
      <c r="AN278" s="201"/>
      <c r="AO278" s="72"/>
      <c r="AP278" s="145"/>
      <c r="AQ278" s="72"/>
      <c r="AR278" s="145"/>
      <c r="AS278" s="72"/>
      <c r="AT278" s="146"/>
      <c r="AU278" s="72"/>
      <c r="AV278" s="145"/>
      <c r="AW278" s="71"/>
      <c r="AX278" s="72"/>
      <c r="AY278" s="201"/>
      <c r="AZ278" s="71"/>
      <c r="BA278" s="72"/>
      <c r="BB278" s="178"/>
    </row>
    <row r="279" ht="16.5" customHeight="1" outlineLevel="1">
      <c r="A279" s="178"/>
      <c r="B279" s="141"/>
      <c r="C279" s="142"/>
      <c r="D279" s="72"/>
      <c r="E279" s="143"/>
      <c r="F279" s="71"/>
      <c r="G279" s="143"/>
      <c r="H279" s="71"/>
      <c r="I279" s="143"/>
      <c r="J279" s="71"/>
      <c r="K279" s="71"/>
      <c r="L279" s="71"/>
      <c r="M279" s="72"/>
      <c r="N279" s="144"/>
      <c r="O279" s="72"/>
      <c r="P279" s="199"/>
      <c r="Q279" s="71"/>
      <c r="R279" s="200"/>
      <c r="S279" s="72"/>
      <c r="T279" s="201"/>
      <c r="U279" s="72"/>
      <c r="V279" s="202"/>
      <c r="W279" s="71"/>
      <c r="X279" s="72"/>
      <c r="Y279" s="202"/>
      <c r="Z279" s="72"/>
      <c r="AA279" s="178"/>
      <c r="AB279" s="228"/>
      <c r="AC279" s="72"/>
      <c r="AD279" s="229"/>
      <c r="AE279" s="72"/>
      <c r="AF279" s="229"/>
      <c r="AG279" s="71"/>
      <c r="AH279" s="72"/>
      <c r="AI279" s="229"/>
      <c r="AJ279" s="71"/>
      <c r="AK279" s="72"/>
      <c r="AL279" s="229"/>
      <c r="AM279" s="72"/>
      <c r="AN279" s="201"/>
      <c r="AO279" s="72"/>
      <c r="AP279" s="145"/>
      <c r="AQ279" s="72"/>
      <c r="AR279" s="145"/>
      <c r="AS279" s="72"/>
      <c r="AT279" s="146"/>
      <c r="AU279" s="72"/>
      <c r="AV279" s="145"/>
      <c r="AW279" s="71"/>
      <c r="AX279" s="72"/>
      <c r="AY279" s="201"/>
      <c r="AZ279" s="71"/>
      <c r="BA279" s="72"/>
      <c r="BB279" s="178"/>
    </row>
    <row r="280" ht="16.5" customHeight="1" outlineLevel="1">
      <c r="A280" s="178"/>
      <c r="B280" s="141"/>
      <c r="C280" s="142"/>
      <c r="D280" s="72"/>
      <c r="E280" s="143"/>
      <c r="F280" s="71"/>
      <c r="G280" s="143"/>
      <c r="H280" s="71"/>
      <c r="I280" s="143"/>
      <c r="J280" s="71"/>
      <c r="K280" s="71"/>
      <c r="L280" s="71"/>
      <c r="M280" s="72"/>
      <c r="N280" s="144"/>
      <c r="O280" s="72"/>
      <c r="P280" s="199"/>
      <c r="Q280" s="71"/>
      <c r="R280" s="200"/>
      <c r="S280" s="72"/>
      <c r="T280" s="201"/>
      <c r="U280" s="72"/>
      <c r="V280" s="202"/>
      <c r="W280" s="71"/>
      <c r="X280" s="72"/>
      <c r="Y280" s="202"/>
      <c r="Z280" s="72"/>
      <c r="AA280" s="178"/>
      <c r="AB280" s="228"/>
      <c r="AC280" s="72"/>
      <c r="AD280" s="229"/>
      <c r="AE280" s="72"/>
      <c r="AF280" s="229"/>
      <c r="AG280" s="71"/>
      <c r="AH280" s="72"/>
      <c r="AI280" s="229"/>
      <c r="AJ280" s="71"/>
      <c r="AK280" s="72"/>
      <c r="AL280" s="229"/>
      <c r="AM280" s="72"/>
      <c r="AN280" s="201"/>
      <c r="AO280" s="72"/>
      <c r="AP280" s="145"/>
      <c r="AQ280" s="72"/>
      <c r="AR280" s="145"/>
      <c r="AS280" s="72"/>
      <c r="AT280" s="146"/>
      <c r="AU280" s="72"/>
      <c r="AV280" s="145"/>
      <c r="AW280" s="71"/>
      <c r="AX280" s="72"/>
      <c r="AY280" s="201"/>
      <c r="AZ280" s="71"/>
      <c r="BA280" s="72"/>
      <c r="BB280" s="178"/>
    </row>
    <row r="281" ht="16.5" customHeight="1" outlineLevel="1">
      <c r="A281" s="178"/>
      <c r="B281" s="141"/>
      <c r="C281" s="142"/>
      <c r="D281" s="72"/>
      <c r="E281" s="143"/>
      <c r="F281" s="71"/>
      <c r="G281" s="143"/>
      <c r="H281" s="71"/>
      <c r="I281" s="143"/>
      <c r="J281" s="71"/>
      <c r="K281" s="71"/>
      <c r="L281" s="71"/>
      <c r="M281" s="72"/>
      <c r="N281" s="144"/>
      <c r="O281" s="72"/>
      <c r="P281" s="199"/>
      <c r="Q281" s="71"/>
      <c r="R281" s="200"/>
      <c r="S281" s="72"/>
      <c r="T281" s="201"/>
      <c r="U281" s="72"/>
      <c r="V281" s="202"/>
      <c r="W281" s="71"/>
      <c r="X281" s="72"/>
      <c r="Y281" s="202"/>
      <c r="Z281" s="72"/>
      <c r="AA281" s="178"/>
      <c r="AB281" s="228"/>
      <c r="AC281" s="72"/>
      <c r="AD281" s="229"/>
      <c r="AE281" s="72"/>
      <c r="AF281" s="229"/>
      <c r="AG281" s="71"/>
      <c r="AH281" s="72"/>
      <c r="AI281" s="229"/>
      <c r="AJ281" s="71"/>
      <c r="AK281" s="72"/>
      <c r="AL281" s="229"/>
      <c r="AM281" s="72"/>
      <c r="AN281" s="201"/>
      <c r="AO281" s="72"/>
      <c r="AP281" s="145"/>
      <c r="AQ281" s="72"/>
      <c r="AR281" s="145"/>
      <c r="AS281" s="72"/>
      <c r="AT281" s="146"/>
      <c r="AU281" s="72"/>
      <c r="AV281" s="145"/>
      <c r="AW281" s="71"/>
      <c r="AX281" s="72"/>
      <c r="AY281" s="201"/>
      <c r="AZ281" s="71"/>
      <c r="BA281" s="72"/>
      <c r="BB281" s="178"/>
    </row>
    <row r="282" ht="16.5" customHeight="1" outlineLevel="1">
      <c r="A282" s="178"/>
      <c r="B282" s="141"/>
      <c r="C282" s="142"/>
      <c r="D282" s="72"/>
      <c r="E282" s="143"/>
      <c r="F282" s="71"/>
      <c r="G282" s="143"/>
      <c r="H282" s="71"/>
      <c r="I282" s="143"/>
      <c r="J282" s="71"/>
      <c r="K282" s="71"/>
      <c r="L282" s="71"/>
      <c r="M282" s="72"/>
      <c r="N282" s="144"/>
      <c r="O282" s="72"/>
      <c r="P282" s="199"/>
      <c r="Q282" s="71"/>
      <c r="R282" s="200"/>
      <c r="S282" s="72"/>
      <c r="T282" s="201"/>
      <c r="U282" s="72"/>
      <c r="V282" s="202"/>
      <c r="W282" s="71"/>
      <c r="X282" s="72"/>
      <c r="Y282" s="202"/>
      <c r="Z282" s="72"/>
      <c r="AA282" s="178"/>
      <c r="AB282" s="228"/>
      <c r="AC282" s="72"/>
      <c r="AD282" s="229"/>
      <c r="AE282" s="72"/>
      <c r="AF282" s="229"/>
      <c r="AG282" s="71"/>
      <c r="AH282" s="72"/>
      <c r="AI282" s="229"/>
      <c r="AJ282" s="71"/>
      <c r="AK282" s="72"/>
      <c r="AL282" s="229"/>
      <c r="AM282" s="72"/>
      <c r="AN282" s="201"/>
      <c r="AO282" s="72"/>
      <c r="AP282" s="145"/>
      <c r="AQ282" s="72"/>
      <c r="AR282" s="145"/>
      <c r="AS282" s="72"/>
      <c r="AT282" s="146"/>
      <c r="AU282" s="72"/>
      <c r="AV282" s="145"/>
      <c r="AW282" s="71"/>
      <c r="AX282" s="72"/>
      <c r="AY282" s="201"/>
      <c r="AZ282" s="71"/>
      <c r="BA282" s="72"/>
      <c r="BB282" s="178"/>
    </row>
    <row r="283" ht="16.5" customHeight="1" outlineLevel="1">
      <c r="A283" s="178"/>
      <c r="B283" s="141"/>
      <c r="C283" s="142"/>
      <c r="D283" s="72"/>
      <c r="E283" s="143"/>
      <c r="F283" s="71"/>
      <c r="G283" s="143"/>
      <c r="H283" s="71"/>
      <c r="I283" s="143"/>
      <c r="J283" s="71"/>
      <c r="K283" s="71"/>
      <c r="L283" s="71"/>
      <c r="M283" s="72"/>
      <c r="N283" s="144"/>
      <c r="O283" s="72"/>
      <c r="P283" s="199"/>
      <c r="Q283" s="71"/>
      <c r="R283" s="200"/>
      <c r="S283" s="72"/>
      <c r="T283" s="201"/>
      <c r="U283" s="72"/>
      <c r="V283" s="202"/>
      <c r="W283" s="71"/>
      <c r="X283" s="72"/>
      <c r="Y283" s="202"/>
      <c r="Z283" s="72"/>
      <c r="AA283" s="178"/>
      <c r="AB283" s="228"/>
      <c r="AC283" s="72"/>
      <c r="AD283" s="229"/>
      <c r="AE283" s="72"/>
      <c r="AF283" s="229"/>
      <c r="AG283" s="71"/>
      <c r="AH283" s="72"/>
      <c r="AI283" s="229"/>
      <c r="AJ283" s="71"/>
      <c r="AK283" s="72"/>
      <c r="AL283" s="229"/>
      <c r="AM283" s="72"/>
      <c r="AN283" s="201"/>
      <c r="AO283" s="72"/>
      <c r="AP283" s="145"/>
      <c r="AQ283" s="72"/>
      <c r="AR283" s="145"/>
      <c r="AS283" s="72"/>
      <c r="AT283" s="146"/>
      <c r="AU283" s="72"/>
      <c r="AV283" s="145"/>
      <c r="AW283" s="71"/>
      <c r="AX283" s="72"/>
      <c r="AY283" s="201"/>
      <c r="AZ283" s="71"/>
      <c r="BA283" s="72"/>
      <c r="BB283" s="178"/>
    </row>
    <row r="284" ht="16.5" customHeight="1" outlineLevel="1">
      <c r="A284" s="178"/>
      <c r="B284" s="141"/>
      <c r="C284" s="142"/>
      <c r="D284" s="72"/>
      <c r="E284" s="143"/>
      <c r="F284" s="71"/>
      <c r="G284" s="143"/>
      <c r="H284" s="71"/>
      <c r="I284" s="143"/>
      <c r="J284" s="71"/>
      <c r="K284" s="71"/>
      <c r="L284" s="71"/>
      <c r="M284" s="72"/>
      <c r="N284" s="144"/>
      <c r="O284" s="72"/>
      <c r="P284" s="199"/>
      <c r="Q284" s="71"/>
      <c r="R284" s="200"/>
      <c r="S284" s="72"/>
      <c r="T284" s="201"/>
      <c r="U284" s="72"/>
      <c r="V284" s="202"/>
      <c r="W284" s="71"/>
      <c r="X284" s="72"/>
      <c r="Y284" s="202"/>
      <c r="Z284" s="72"/>
      <c r="AA284" s="178"/>
      <c r="AB284" s="228"/>
      <c r="AC284" s="72"/>
      <c r="AD284" s="229"/>
      <c r="AE284" s="72"/>
      <c r="AF284" s="229"/>
      <c r="AG284" s="71"/>
      <c r="AH284" s="72"/>
      <c r="AI284" s="229"/>
      <c r="AJ284" s="71"/>
      <c r="AK284" s="72"/>
      <c r="AL284" s="229"/>
      <c r="AM284" s="72"/>
      <c r="AN284" s="201"/>
      <c r="AO284" s="72"/>
      <c r="AP284" s="145"/>
      <c r="AQ284" s="72"/>
      <c r="AR284" s="145"/>
      <c r="AS284" s="72"/>
      <c r="AT284" s="146"/>
      <c r="AU284" s="72"/>
      <c r="AV284" s="145"/>
      <c r="AW284" s="71"/>
      <c r="AX284" s="72"/>
      <c r="AY284" s="201"/>
      <c r="AZ284" s="71"/>
      <c r="BA284" s="72"/>
      <c r="BB284" s="178"/>
    </row>
    <row r="285" ht="16.5" customHeight="1" outlineLevel="1">
      <c r="A285" s="178"/>
      <c r="B285" s="141"/>
      <c r="C285" s="142"/>
      <c r="D285" s="72"/>
      <c r="E285" s="143"/>
      <c r="F285" s="71"/>
      <c r="G285" s="143"/>
      <c r="H285" s="71"/>
      <c r="I285" s="143"/>
      <c r="J285" s="71"/>
      <c r="K285" s="71"/>
      <c r="L285" s="71"/>
      <c r="M285" s="72"/>
      <c r="N285" s="144"/>
      <c r="O285" s="72"/>
      <c r="P285" s="199"/>
      <c r="Q285" s="71"/>
      <c r="R285" s="200"/>
      <c r="S285" s="72"/>
      <c r="T285" s="201"/>
      <c r="U285" s="72"/>
      <c r="V285" s="202"/>
      <c r="W285" s="71"/>
      <c r="X285" s="72"/>
      <c r="Y285" s="202"/>
      <c r="Z285" s="72"/>
      <c r="AA285" s="178"/>
      <c r="AB285" s="228"/>
      <c r="AC285" s="72"/>
      <c r="AD285" s="229"/>
      <c r="AE285" s="72"/>
      <c r="AF285" s="229"/>
      <c r="AG285" s="71"/>
      <c r="AH285" s="72"/>
      <c r="AI285" s="229"/>
      <c r="AJ285" s="71"/>
      <c r="AK285" s="72"/>
      <c r="AL285" s="229"/>
      <c r="AM285" s="72"/>
      <c r="AN285" s="201"/>
      <c r="AO285" s="72"/>
      <c r="AP285" s="145"/>
      <c r="AQ285" s="72"/>
      <c r="AR285" s="145"/>
      <c r="AS285" s="72"/>
      <c r="AT285" s="146"/>
      <c r="AU285" s="72"/>
      <c r="AV285" s="145"/>
      <c r="AW285" s="71"/>
      <c r="AX285" s="72"/>
      <c r="AY285" s="201"/>
      <c r="AZ285" s="71"/>
      <c r="BA285" s="72"/>
      <c r="BB285" s="178"/>
    </row>
    <row r="286" ht="16.5" customHeight="1" outlineLevel="1">
      <c r="A286" s="178"/>
      <c r="B286" s="141"/>
      <c r="C286" s="142"/>
      <c r="D286" s="72"/>
      <c r="E286" s="143"/>
      <c r="F286" s="71"/>
      <c r="G286" s="143"/>
      <c r="H286" s="71"/>
      <c r="I286" s="143"/>
      <c r="J286" s="71"/>
      <c r="K286" s="71"/>
      <c r="L286" s="71"/>
      <c r="M286" s="72"/>
      <c r="N286" s="144"/>
      <c r="O286" s="72"/>
      <c r="P286" s="199"/>
      <c r="Q286" s="71"/>
      <c r="R286" s="200"/>
      <c r="S286" s="72"/>
      <c r="T286" s="201"/>
      <c r="U286" s="72"/>
      <c r="V286" s="202"/>
      <c r="W286" s="71"/>
      <c r="X286" s="72"/>
      <c r="Y286" s="202"/>
      <c r="Z286" s="72"/>
      <c r="AA286" s="178"/>
      <c r="AB286" s="228"/>
      <c r="AC286" s="72"/>
      <c r="AD286" s="229"/>
      <c r="AE286" s="72"/>
      <c r="AF286" s="229"/>
      <c r="AG286" s="71"/>
      <c r="AH286" s="72"/>
      <c r="AI286" s="229"/>
      <c r="AJ286" s="71"/>
      <c r="AK286" s="72"/>
      <c r="AL286" s="229"/>
      <c r="AM286" s="72"/>
      <c r="AN286" s="201"/>
      <c r="AO286" s="72"/>
      <c r="AP286" s="145"/>
      <c r="AQ286" s="72"/>
      <c r="AR286" s="145"/>
      <c r="AS286" s="72"/>
      <c r="AT286" s="146"/>
      <c r="AU286" s="72"/>
      <c r="AV286" s="145"/>
      <c r="AW286" s="71"/>
      <c r="AX286" s="72"/>
      <c r="AY286" s="201"/>
      <c r="AZ286" s="71"/>
      <c r="BA286" s="72"/>
      <c r="BB286" s="178"/>
    </row>
    <row r="287" ht="16.5" customHeight="1" outlineLevel="1">
      <c r="A287" s="178"/>
      <c r="B287" s="141"/>
      <c r="C287" s="142"/>
      <c r="D287" s="72"/>
      <c r="E287" s="143"/>
      <c r="F287" s="71"/>
      <c r="G287" s="143"/>
      <c r="H287" s="71"/>
      <c r="I287" s="143"/>
      <c r="J287" s="71"/>
      <c r="K287" s="71"/>
      <c r="L287" s="71"/>
      <c r="M287" s="72"/>
      <c r="N287" s="144"/>
      <c r="O287" s="72"/>
      <c r="P287" s="199"/>
      <c r="Q287" s="71"/>
      <c r="R287" s="200"/>
      <c r="S287" s="72"/>
      <c r="T287" s="201"/>
      <c r="U287" s="72"/>
      <c r="V287" s="202"/>
      <c r="W287" s="71"/>
      <c r="X287" s="72"/>
      <c r="Y287" s="202"/>
      <c r="Z287" s="72"/>
      <c r="AA287" s="178"/>
      <c r="AB287" s="228"/>
      <c r="AC287" s="72"/>
      <c r="AD287" s="229"/>
      <c r="AE287" s="72"/>
      <c r="AF287" s="229"/>
      <c r="AG287" s="71"/>
      <c r="AH287" s="72"/>
      <c r="AI287" s="229"/>
      <c r="AJ287" s="71"/>
      <c r="AK287" s="72"/>
      <c r="AL287" s="229"/>
      <c r="AM287" s="72"/>
      <c r="AN287" s="201"/>
      <c r="AO287" s="72"/>
      <c r="AP287" s="145"/>
      <c r="AQ287" s="72"/>
      <c r="AR287" s="145"/>
      <c r="AS287" s="72"/>
      <c r="AT287" s="146"/>
      <c r="AU287" s="72"/>
      <c r="AV287" s="145"/>
      <c r="AW287" s="71"/>
      <c r="AX287" s="72"/>
      <c r="AY287" s="201"/>
      <c r="AZ287" s="71"/>
      <c r="BA287" s="72"/>
      <c r="BB287" s="178"/>
    </row>
    <row r="288" ht="16.5" customHeight="1" outlineLevel="1">
      <c r="A288" s="178"/>
      <c r="B288" s="141"/>
      <c r="C288" s="142"/>
      <c r="D288" s="72"/>
      <c r="E288" s="143"/>
      <c r="F288" s="71"/>
      <c r="G288" s="143"/>
      <c r="H288" s="71"/>
      <c r="I288" s="143"/>
      <c r="J288" s="71"/>
      <c r="K288" s="71"/>
      <c r="L288" s="71"/>
      <c r="M288" s="72"/>
      <c r="N288" s="144"/>
      <c r="O288" s="72"/>
      <c r="P288" s="199"/>
      <c r="Q288" s="71"/>
      <c r="R288" s="200"/>
      <c r="S288" s="72"/>
      <c r="T288" s="201"/>
      <c r="U288" s="72"/>
      <c r="V288" s="202"/>
      <c r="W288" s="71"/>
      <c r="X288" s="72"/>
      <c r="Y288" s="202"/>
      <c r="Z288" s="72"/>
      <c r="AA288" s="178"/>
      <c r="AB288" s="228"/>
      <c r="AC288" s="72"/>
      <c r="AD288" s="229"/>
      <c r="AE288" s="72"/>
      <c r="AF288" s="229"/>
      <c r="AG288" s="71"/>
      <c r="AH288" s="72"/>
      <c r="AI288" s="229"/>
      <c r="AJ288" s="71"/>
      <c r="AK288" s="72"/>
      <c r="AL288" s="229"/>
      <c r="AM288" s="72"/>
      <c r="AN288" s="201"/>
      <c r="AO288" s="72"/>
      <c r="AP288" s="145"/>
      <c r="AQ288" s="72"/>
      <c r="AR288" s="145"/>
      <c r="AS288" s="72"/>
      <c r="AT288" s="146"/>
      <c r="AU288" s="72"/>
      <c r="AV288" s="145"/>
      <c r="AW288" s="71"/>
      <c r="AX288" s="72"/>
      <c r="AY288" s="201"/>
      <c r="AZ288" s="71"/>
      <c r="BA288" s="72"/>
      <c r="BB288" s="178"/>
    </row>
    <row r="289" ht="16.5" customHeight="1" outlineLevel="1">
      <c r="A289" s="178"/>
      <c r="B289" s="141"/>
      <c r="C289" s="142"/>
      <c r="D289" s="72"/>
      <c r="E289" s="143"/>
      <c r="F289" s="71"/>
      <c r="G289" s="143"/>
      <c r="H289" s="71"/>
      <c r="I289" s="143"/>
      <c r="J289" s="71"/>
      <c r="K289" s="71"/>
      <c r="L289" s="71"/>
      <c r="M289" s="72"/>
      <c r="N289" s="144"/>
      <c r="O289" s="72"/>
      <c r="P289" s="199"/>
      <c r="Q289" s="71"/>
      <c r="R289" s="200"/>
      <c r="S289" s="72"/>
      <c r="T289" s="201"/>
      <c r="U289" s="72"/>
      <c r="V289" s="202"/>
      <c r="W289" s="71"/>
      <c r="X289" s="72"/>
      <c r="Y289" s="202"/>
      <c r="Z289" s="72"/>
      <c r="AA289" s="178"/>
      <c r="AB289" s="228"/>
      <c r="AC289" s="72"/>
      <c r="AD289" s="229"/>
      <c r="AE289" s="72"/>
      <c r="AF289" s="229"/>
      <c r="AG289" s="71"/>
      <c r="AH289" s="72"/>
      <c r="AI289" s="229"/>
      <c r="AJ289" s="71"/>
      <c r="AK289" s="72"/>
      <c r="AL289" s="229"/>
      <c r="AM289" s="72"/>
      <c r="AN289" s="201"/>
      <c r="AO289" s="72"/>
      <c r="AP289" s="145"/>
      <c r="AQ289" s="72"/>
      <c r="AR289" s="145"/>
      <c r="AS289" s="72"/>
      <c r="AT289" s="146"/>
      <c r="AU289" s="72"/>
      <c r="AV289" s="145"/>
      <c r="AW289" s="71"/>
      <c r="AX289" s="72"/>
      <c r="AY289" s="201"/>
      <c r="AZ289" s="71"/>
      <c r="BA289" s="72"/>
      <c r="BB289" s="178"/>
    </row>
    <row r="290" ht="16.5" customHeight="1" outlineLevel="1">
      <c r="A290" s="178"/>
      <c r="B290" s="141"/>
      <c r="C290" s="142"/>
      <c r="D290" s="72"/>
      <c r="E290" s="143"/>
      <c r="F290" s="71"/>
      <c r="G290" s="143"/>
      <c r="H290" s="71"/>
      <c r="I290" s="143"/>
      <c r="J290" s="71"/>
      <c r="K290" s="71"/>
      <c r="L290" s="71"/>
      <c r="M290" s="72"/>
      <c r="N290" s="144"/>
      <c r="O290" s="72"/>
      <c r="P290" s="199"/>
      <c r="Q290" s="71"/>
      <c r="R290" s="200"/>
      <c r="S290" s="72"/>
      <c r="T290" s="201"/>
      <c r="U290" s="72"/>
      <c r="V290" s="202"/>
      <c r="W290" s="71"/>
      <c r="X290" s="72"/>
      <c r="Y290" s="202"/>
      <c r="Z290" s="72"/>
      <c r="AA290" s="178"/>
      <c r="AB290" s="228"/>
      <c r="AC290" s="72"/>
      <c r="AD290" s="229"/>
      <c r="AE290" s="72"/>
      <c r="AF290" s="229"/>
      <c r="AG290" s="71"/>
      <c r="AH290" s="72"/>
      <c r="AI290" s="229"/>
      <c r="AJ290" s="71"/>
      <c r="AK290" s="72"/>
      <c r="AL290" s="229"/>
      <c r="AM290" s="72"/>
      <c r="AN290" s="201"/>
      <c r="AO290" s="72"/>
      <c r="AP290" s="145"/>
      <c r="AQ290" s="72"/>
      <c r="AR290" s="145"/>
      <c r="AS290" s="72"/>
      <c r="AT290" s="146"/>
      <c r="AU290" s="72"/>
      <c r="AV290" s="145"/>
      <c r="AW290" s="71"/>
      <c r="AX290" s="72"/>
      <c r="AY290" s="201"/>
      <c r="AZ290" s="71"/>
      <c r="BA290" s="72"/>
      <c r="BB290" s="178"/>
    </row>
    <row r="291" ht="16.5" customHeight="1" outlineLevel="1">
      <c r="A291" s="178"/>
      <c r="B291" s="141"/>
      <c r="C291" s="142"/>
      <c r="D291" s="72"/>
      <c r="E291" s="143"/>
      <c r="F291" s="71"/>
      <c r="G291" s="143"/>
      <c r="H291" s="71"/>
      <c r="I291" s="143"/>
      <c r="J291" s="71"/>
      <c r="K291" s="71"/>
      <c r="L291" s="71"/>
      <c r="M291" s="72"/>
      <c r="N291" s="144"/>
      <c r="O291" s="72"/>
      <c r="P291" s="199"/>
      <c r="Q291" s="71"/>
      <c r="R291" s="200"/>
      <c r="S291" s="72"/>
      <c r="T291" s="201"/>
      <c r="U291" s="72"/>
      <c r="V291" s="202"/>
      <c r="W291" s="71"/>
      <c r="X291" s="72"/>
      <c r="Y291" s="202"/>
      <c r="Z291" s="72"/>
      <c r="AA291" s="178"/>
      <c r="AB291" s="228"/>
      <c r="AC291" s="72"/>
      <c r="AD291" s="229"/>
      <c r="AE291" s="72"/>
      <c r="AF291" s="229"/>
      <c r="AG291" s="71"/>
      <c r="AH291" s="72"/>
      <c r="AI291" s="229"/>
      <c r="AJ291" s="71"/>
      <c r="AK291" s="72"/>
      <c r="AL291" s="229"/>
      <c r="AM291" s="72"/>
      <c r="AN291" s="201"/>
      <c r="AO291" s="72"/>
      <c r="AP291" s="145"/>
      <c r="AQ291" s="72"/>
      <c r="AR291" s="145"/>
      <c r="AS291" s="72"/>
      <c r="AT291" s="146"/>
      <c r="AU291" s="72"/>
      <c r="AV291" s="145"/>
      <c r="AW291" s="71"/>
      <c r="AX291" s="72"/>
      <c r="AY291" s="201"/>
      <c r="AZ291" s="71"/>
      <c r="BA291" s="72"/>
      <c r="BB291" s="178"/>
    </row>
    <row r="292" ht="16.5" customHeight="1" outlineLevel="1">
      <c r="A292" s="178"/>
      <c r="B292" s="141"/>
      <c r="C292" s="142"/>
      <c r="D292" s="72"/>
      <c r="E292" s="143"/>
      <c r="F292" s="71"/>
      <c r="G292" s="143"/>
      <c r="H292" s="71"/>
      <c r="I292" s="143"/>
      <c r="J292" s="71"/>
      <c r="K292" s="71"/>
      <c r="L292" s="71"/>
      <c r="M292" s="72"/>
      <c r="N292" s="144"/>
      <c r="O292" s="72"/>
      <c r="P292" s="199"/>
      <c r="Q292" s="71"/>
      <c r="R292" s="200"/>
      <c r="S292" s="72"/>
      <c r="T292" s="201"/>
      <c r="U292" s="72"/>
      <c r="V292" s="202"/>
      <c r="W292" s="71"/>
      <c r="X292" s="72"/>
      <c r="Y292" s="202"/>
      <c r="Z292" s="72"/>
      <c r="AA292" s="178"/>
      <c r="AB292" s="228"/>
      <c r="AC292" s="72"/>
      <c r="AD292" s="229"/>
      <c r="AE292" s="72"/>
      <c r="AF292" s="229"/>
      <c r="AG292" s="71"/>
      <c r="AH292" s="72"/>
      <c r="AI292" s="229"/>
      <c r="AJ292" s="71"/>
      <c r="AK292" s="72"/>
      <c r="AL292" s="229"/>
      <c r="AM292" s="72"/>
      <c r="AN292" s="201"/>
      <c r="AO292" s="72"/>
      <c r="AP292" s="145"/>
      <c r="AQ292" s="72"/>
      <c r="AR292" s="145"/>
      <c r="AS292" s="72"/>
      <c r="AT292" s="146"/>
      <c r="AU292" s="72"/>
      <c r="AV292" s="145"/>
      <c r="AW292" s="71"/>
      <c r="AX292" s="72"/>
      <c r="AY292" s="201"/>
      <c r="AZ292" s="71"/>
      <c r="BA292" s="72"/>
      <c r="BB292" s="178"/>
    </row>
    <row r="293" ht="16.5" customHeight="1" outlineLevel="1">
      <c r="A293" s="178"/>
      <c r="B293" s="141"/>
      <c r="C293" s="142"/>
      <c r="D293" s="72"/>
      <c r="E293" s="143"/>
      <c r="F293" s="71"/>
      <c r="G293" s="143"/>
      <c r="H293" s="71"/>
      <c r="I293" s="143"/>
      <c r="J293" s="71"/>
      <c r="K293" s="71"/>
      <c r="L293" s="71"/>
      <c r="M293" s="72"/>
      <c r="N293" s="144"/>
      <c r="O293" s="72"/>
      <c r="P293" s="199"/>
      <c r="Q293" s="71"/>
      <c r="R293" s="200"/>
      <c r="S293" s="72"/>
      <c r="T293" s="201"/>
      <c r="U293" s="72"/>
      <c r="V293" s="202"/>
      <c r="W293" s="71"/>
      <c r="X293" s="72"/>
      <c r="Y293" s="202"/>
      <c r="Z293" s="72"/>
      <c r="AA293" s="178"/>
      <c r="AB293" s="228"/>
      <c r="AC293" s="72"/>
      <c r="AD293" s="229"/>
      <c r="AE293" s="72"/>
      <c r="AF293" s="229"/>
      <c r="AG293" s="71"/>
      <c r="AH293" s="72"/>
      <c r="AI293" s="229"/>
      <c r="AJ293" s="71"/>
      <c r="AK293" s="72"/>
      <c r="AL293" s="229"/>
      <c r="AM293" s="72"/>
      <c r="AN293" s="201"/>
      <c r="AO293" s="72"/>
      <c r="AP293" s="145"/>
      <c r="AQ293" s="72"/>
      <c r="AR293" s="145"/>
      <c r="AS293" s="72"/>
      <c r="AT293" s="146"/>
      <c r="AU293" s="72"/>
      <c r="AV293" s="145"/>
      <c r="AW293" s="71"/>
      <c r="AX293" s="72"/>
      <c r="AY293" s="201"/>
      <c r="AZ293" s="71"/>
      <c r="BA293" s="72"/>
      <c r="BB293" s="178"/>
    </row>
    <row r="294" ht="16.5" customHeight="1" outlineLevel="1">
      <c r="A294" s="178"/>
      <c r="B294" s="141"/>
      <c r="C294" s="142"/>
      <c r="D294" s="72"/>
      <c r="E294" s="143"/>
      <c r="F294" s="71"/>
      <c r="G294" s="143"/>
      <c r="H294" s="71"/>
      <c r="I294" s="143"/>
      <c r="J294" s="71"/>
      <c r="K294" s="71"/>
      <c r="L294" s="71"/>
      <c r="M294" s="72"/>
      <c r="N294" s="144"/>
      <c r="O294" s="72"/>
      <c r="P294" s="199"/>
      <c r="Q294" s="71"/>
      <c r="R294" s="200"/>
      <c r="S294" s="72"/>
      <c r="T294" s="201"/>
      <c r="U294" s="72"/>
      <c r="V294" s="202"/>
      <c r="W294" s="71"/>
      <c r="X294" s="72"/>
      <c r="Y294" s="202"/>
      <c r="Z294" s="72"/>
      <c r="AA294" s="178"/>
      <c r="AB294" s="228"/>
      <c r="AC294" s="72"/>
      <c r="AD294" s="229"/>
      <c r="AE294" s="72"/>
      <c r="AF294" s="229"/>
      <c r="AG294" s="71"/>
      <c r="AH294" s="72"/>
      <c r="AI294" s="229"/>
      <c r="AJ294" s="71"/>
      <c r="AK294" s="72"/>
      <c r="AL294" s="229"/>
      <c r="AM294" s="72"/>
      <c r="AN294" s="201"/>
      <c r="AO294" s="72"/>
      <c r="AP294" s="145"/>
      <c r="AQ294" s="72"/>
      <c r="AR294" s="145"/>
      <c r="AS294" s="72"/>
      <c r="AT294" s="146"/>
      <c r="AU294" s="72"/>
      <c r="AV294" s="145"/>
      <c r="AW294" s="71"/>
      <c r="AX294" s="72"/>
      <c r="AY294" s="201"/>
      <c r="AZ294" s="71"/>
      <c r="BA294" s="72"/>
      <c r="BB294" s="178"/>
    </row>
    <row r="295" ht="16.5" customHeight="1" outlineLevel="1">
      <c r="A295" s="178"/>
      <c r="B295" s="141"/>
      <c r="C295" s="142"/>
      <c r="D295" s="72"/>
      <c r="E295" s="143"/>
      <c r="F295" s="71"/>
      <c r="G295" s="143"/>
      <c r="H295" s="71"/>
      <c r="I295" s="143"/>
      <c r="J295" s="71"/>
      <c r="K295" s="71"/>
      <c r="L295" s="71"/>
      <c r="M295" s="72"/>
      <c r="N295" s="144"/>
      <c r="O295" s="72"/>
      <c r="P295" s="199"/>
      <c r="Q295" s="71"/>
      <c r="R295" s="200"/>
      <c r="S295" s="72"/>
      <c r="T295" s="201"/>
      <c r="U295" s="72"/>
      <c r="V295" s="202"/>
      <c r="W295" s="71"/>
      <c r="X295" s="72"/>
      <c r="Y295" s="202"/>
      <c r="Z295" s="72"/>
      <c r="AA295" s="178"/>
      <c r="AB295" s="228"/>
      <c r="AC295" s="72"/>
      <c r="AD295" s="229"/>
      <c r="AE295" s="72"/>
      <c r="AF295" s="229"/>
      <c r="AG295" s="71"/>
      <c r="AH295" s="72"/>
      <c r="AI295" s="229"/>
      <c r="AJ295" s="71"/>
      <c r="AK295" s="72"/>
      <c r="AL295" s="229"/>
      <c r="AM295" s="72"/>
      <c r="AN295" s="201"/>
      <c r="AO295" s="72"/>
      <c r="AP295" s="145"/>
      <c r="AQ295" s="72"/>
      <c r="AR295" s="145"/>
      <c r="AS295" s="72"/>
      <c r="AT295" s="146"/>
      <c r="AU295" s="72"/>
      <c r="AV295" s="145"/>
      <c r="AW295" s="71"/>
      <c r="AX295" s="72"/>
      <c r="AY295" s="201"/>
      <c r="AZ295" s="71"/>
      <c r="BA295" s="72"/>
      <c r="BB295" s="178"/>
    </row>
    <row r="296" ht="16.5" customHeight="1" outlineLevel="1">
      <c r="A296" s="178"/>
      <c r="B296" s="141"/>
      <c r="C296" s="142"/>
      <c r="D296" s="72"/>
      <c r="E296" s="143"/>
      <c r="F296" s="71"/>
      <c r="G296" s="143"/>
      <c r="H296" s="71"/>
      <c r="I296" s="143"/>
      <c r="J296" s="71"/>
      <c r="K296" s="71"/>
      <c r="L296" s="71"/>
      <c r="M296" s="72"/>
      <c r="N296" s="144"/>
      <c r="O296" s="72"/>
      <c r="P296" s="199"/>
      <c r="Q296" s="71"/>
      <c r="R296" s="200"/>
      <c r="S296" s="72"/>
      <c r="T296" s="201"/>
      <c r="U296" s="72"/>
      <c r="V296" s="202"/>
      <c r="W296" s="71"/>
      <c r="X296" s="72"/>
      <c r="Y296" s="202"/>
      <c r="Z296" s="72"/>
      <c r="AA296" s="178"/>
      <c r="AB296" s="228"/>
      <c r="AC296" s="72"/>
      <c r="AD296" s="229"/>
      <c r="AE296" s="72"/>
      <c r="AF296" s="229"/>
      <c r="AG296" s="71"/>
      <c r="AH296" s="72"/>
      <c r="AI296" s="229"/>
      <c r="AJ296" s="71"/>
      <c r="AK296" s="72"/>
      <c r="AL296" s="229"/>
      <c r="AM296" s="72"/>
      <c r="AN296" s="201"/>
      <c r="AO296" s="72"/>
      <c r="AP296" s="145"/>
      <c r="AQ296" s="72"/>
      <c r="AR296" s="145"/>
      <c r="AS296" s="72"/>
      <c r="AT296" s="146"/>
      <c r="AU296" s="72"/>
      <c r="AV296" s="145"/>
      <c r="AW296" s="71"/>
      <c r="AX296" s="72"/>
      <c r="AY296" s="201"/>
      <c r="AZ296" s="71"/>
      <c r="BA296" s="72"/>
      <c r="BB296" s="178"/>
    </row>
    <row r="297" ht="16.5" customHeight="1" outlineLevel="1">
      <c r="A297" s="178"/>
      <c r="B297" s="141"/>
      <c r="C297" s="142"/>
      <c r="D297" s="72"/>
      <c r="E297" s="143"/>
      <c r="F297" s="71"/>
      <c r="G297" s="143"/>
      <c r="H297" s="71"/>
      <c r="I297" s="143"/>
      <c r="J297" s="71"/>
      <c r="K297" s="71"/>
      <c r="L297" s="71"/>
      <c r="M297" s="72"/>
      <c r="N297" s="144"/>
      <c r="O297" s="72"/>
      <c r="P297" s="199"/>
      <c r="Q297" s="71"/>
      <c r="R297" s="200"/>
      <c r="S297" s="72"/>
      <c r="T297" s="201"/>
      <c r="U297" s="72"/>
      <c r="V297" s="202"/>
      <c r="W297" s="71"/>
      <c r="X297" s="72"/>
      <c r="Y297" s="202"/>
      <c r="Z297" s="72"/>
      <c r="AA297" s="178"/>
      <c r="AB297" s="228"/>
      <c r="AC297" s="72"/>
      <c r="AD297" s="229"/>
      <c r="AE297" s="72"/>
      <c r="AF297" s="229"/>
      <c r="AG297" s="71"/>
      <c r="AH297" s="72"/>
      <c r="AI297" s="229"/>
      <c r="AJ297" s="71"/>
      <c r="AK297" s="72"/>
      <c r="AL297" s="229"/>
      <c r="AM297" s="72"/>
      <c r="AN297" s="201"/>
      <c r="AO297" s="72"/>
      <c r="AP297" s="145"/>
      <c r="AQ297" s="72"/>
      <c r="AR297" s="145"/>
      <c r="AS297" s="72"/>
      <c r="AT297" s="146"/>
      <c r="AU297" s="72"/>
      <c r="AV297" s="145"/>
      <c r="AW297" s="71"/>
      <c r="AX297" s="72"/>
      <c r="AY297" s="201"/>
      <c r="AZ297" s="71"/>
      <c r="BA297" s="72"/>
      <c r="BB297" s="178"/>
    </row>
    <row r="298" ht="16.5" customHeight="1" outlineLevel="1">
      <c r="A298" s="178"/>
      <c r="B298" s="141"/>
      <c r="C298" s="142"/>
      <c r="D298" s="72"/>
      <c r="E298" s="143"/>
      <c r="F298" s="71"/>
      <c r="G298" s="143"/>
      <c r="H298" s="71"/>
      <c r="I298" s="143"/>
      <c r="J298" s="71"/>
      <c r="K298" s="71"/>
      <c r="L298" s="71"/>
      <c r="M298" s="72"/>
      <c r="N298" s="144"/>
      <c r="O298" s="72"/>
      <c r="P298" s="199"/>
      <c r="Q298" s="71"/>
      <c r="R298" s="200"/>
      <c r="S298" s="72"/>
      <c r="T298" s="201"/>
      <c r="U298" s="72"/>
      <c r="V298" s="202"/>
      <c r="W298" s="71"/>
      <c r="X298" s="72"/>
      <c r="Y298" s="202"/>
      <c r="Z298" s="72"/>
      <c r="AA298" s="178"/>
      <c r="AB298" s="228"/>
      <c r="AC298" s="72"/>
      <c r="AD298" s="229"/>
      <c r="AE298" s="72"/>
      <c r="AF298" s="229"/>
      <c r="AG298" s="71"/>
      <c r="AH298" s="72"/>
      <c r="AI298" s="229"/>
      <c r="AJ298" s="71"/>
      <c r="AK298" s="72"/>
      <c r="AL298" s="229"/>
      <c r="AM298" s="72"/>
      <c r="AN298" s="201"/>
      <c r="AO298" s="72"/>
      <c r="AP298" s="145"/>
      <c r="AQ298" s="72"/>
      <c r="AR298" s="145"/>
      <c r="AS298" s="72"/>
      <c r="AT298" s="146"/>
      <c r="AU298" s="72"/>
      <c r="AV298" s="145"/>
      <c r="AW298" s="71"/>
      <c r="AX298" s="72"/>
      <c r="AY298" s="201"/>
      <c r="AZ298" s="71"/>
      <c r="BA298" s="72"/>
      <c r="BB298" s="178"/>
    </row>
    <row r="299" ht="16.5" customHeight="1" outlineLevel="1">
      <c r="A299" s="178"/>
      <c r="B299" s="141"/>
      <c r="C299" s="142"/>
      <c r="D299" s="72"/>
      <c r="E299" s="143"/>
      <c r="F299" s="71"/>
      <c r="G299" s="143"/>
      <c r="H299" s="71"/>
      <c r="I299" s="143"/>
      <c r="J299" s="71"/>
      <c r="K299" s="71"/>
      <c r="L299" s="71"/>
      <c r="M299" s="72"/>
      <c r="N299" s="144"/>
      <c r="O299" s="72"/>
      <c r="P299" s="199"/>
      <c r="Q299" s="71"/>
      <c r="R299" s="200"/>
      <c r="S299" s="72"/>
      <c r="T299" s="201"/>
      <c r="U299" s="72"/>
      <c r="V299" s="202"/>
      <c r="W299" s="71"/>
      <c r="X299" s="72"/>
      <c r="Y299" s="202"/>
      <c r="Z299" s="72"/>
      <c r="AA299" s="178"/>
      <c r="AB299" s="228"/>
      <c r="AC299" s="72"/>
      <c r="AD299" s="229"/>
      <c r="AE299" s="72"/>
      <c r="AF299" s="229"/>
      <c r="AG299" s="71"/>
      <c r="AH299" s="72"/>
      <c r="AI299" s="229"/>
      <c r="AJ299" s="71"/>
      <c r="AK299" s="72"/>
      <c r="AL299" s="229"/>
      <c r="AM299" s="72"/>
      <c r="AN299" s="201"/>
      <c r="AO299" s="72"/>
      <c r="AP299" s="145"/>
      <c r="AQ299" s="72"/>
      <c r="AR299" s="145"/>
      <c r="AS299" s="72"/>
      <c r="AT299" s="146"/>
      <c r="AU299" s="72"/>
      <c r="AV299" s="145"/>
      <c r="AW299" s="71"/>
      <c r="AX299" s="72"/>
      <c r="AY299" s="201"/>
      <c r="AZ299" s="71"/>
      <c r="BA299" s="72"/>
      <c r="BB299" s="178"/>
    </row>
    <row r="300" ht="16.5" customHeight="1" outlineLevel="1">
      <c r="A300" s="178"/>
      <c r="B300" s="141"/>
      <c r="C300" s="142"/>
      <c r="D300" s="72"/>
      <c r="E300" s="143"/>
      <c r="F300" s="71"/>
      <c r="G300" s="143"/>
      <c r="H300" s="71"/>
      <c r="I300" s="143"/>
      <c r="J300" s="71"/>
      <c r="K300" s="71"/>
      <c r="L300" s="71"/>
      <c r="M300" s="72"/>
      <c r="N300" s="144"/>
      <c r="O300" s="72"/>
      <c r="P300" s="199"/>
      <c r="Q300" s="71"/>
      <c r="R300" s="200"/>
      <c r="S300" s="72"/>
      <c r="T300" s="201"/>
      <c r="U300" s="72"/>
      <c r="V300" s="202"/>
      <c r="W300" s="71"/>
      <c r="X300" s="72"/>
      <c r="Y300" s="202"/>
      <c r="Z300" s="72"/>
      <c r="AA300" s="178"/>
      <c r="AB300" s="228"/>
      <c r="AC300" s="72"/>
      <c r="AD300" s="229"/>
      <c r="AE300" s="72"/>
      <c r="AF300" s="229"/>
      <c r="AG300" s="71"/>
      <c r="AH300" s="72"/>
      <c r="AI300" s="229"/>
      <c r="AJ300" s="71"/>
      <c r="AK300" s="72"/>
      <c r="AL300" s="229"/>
      <c r="AM300" s="72"/>
      <c r="AN300" s="201"/>
      <c r="AO300" s="72"/>
      <c r="AP300" s="145"/>
      <c r="AQ300" s="72"/>
      <c r="AR300" s="145"/>
      <c r="AS300" s="72"/>
      <c r="AT300" s="146"/>
      <c r="AU300" s="72"/>
      <c r="AV300" s="145"/>
      <c r="AW300" s="71"/>
      <c r="AX300" s="72"/>
      <c r="AY300" s="201"/>
      <c r="AZ300" s="71"/>
      <c r="BA300" s="72"/>
      <c r="BB300" s="178"/>
    </row>
    <row r="301" ht="16.5" customHeight="1" outlineLevel="1">
      <c r="A301" s="178"/>
      <c r="B301" s="141"/>
      <c r="C301" s="142"/>
      <c r="D301" s="72"/>
      <c r="E301" s="143"/>
      <c r="F301" s="71"/>
      <c r="G301" s="143"/>
      <c r="H301" s="71"/>
      <c r="I301" s="143"/>
      <c r="J301" s="71"/>
      <c r="K301" s="71"/>
      <c r="L301" s="71"/>
      <c r="M301" s="72"/>
      <c r="N301" s="144"/>
      <c r="O301" s="72"/>
      <c r="P301" s="199"/>
      <c r="Q301" s="71"/>
      <c r="R301" s="200"/>
      <c r="S301" s="72"/>
      <c r="T301" s="201"/>
      <c r="U301" s="72"/>
      <c r="V301" s="202"/>
      <c r="W301" s="71"/>
      <c r="X301" s="72"/>
      <c r="Y301" s="202"/>
      <c r="Z301" s="72"/>
      <c r="AA301" s="178"/>
      <c r="AB301" s="228"/>
      <c r="AC301" s="72"/>
      <c r="AD301" s="229"/>
      <c r="AE301" s="72"/>
      <c r="AF301" s="229"/>
      <c r="AG301" s="71"/>
      <c r="AH301" s="72"/>
      <c r="AI301" s="229"/>
      <c r="AJ301" s="71"/>
      <c r="AK301" s="72"/>
      <c r="AL301" s="229"/>
      <c r="AM301" s="72"/>
      <c r="AN301" s="201"/>
      <c r="AO301" s="72"/>
      <c r="AP301" s="145"/>
      <c r="AQ301" s="72"/>
      <c r="AR301" s="145"/>
      <c r="AS301" s="72"/>
      <c r="AT301" s="146"/>
      <c r="AU301" s="72"/>
      <c r="AV301" s="145"/>
      <c r="AW301" s="71"/>
      <c r="AX301" s="72"/>
      <c r="AY301" s="201"/>
      <c r="AZ301" s="71"/>
      <c r="BA301" s="72"/>
      <c r="BB301" s="178"/>
    </row>
    <row r="302" ht="16.5" customHeight="1" outlineLevel="1">
      <c r="A302" s="178"/>
      <c r="B302" s="141"/>
      <c r="C302" s="142"/>
      <c r="D302" s="72"/>
      <c r="E302" s="143"/>
      <c r="F302" s="71"/>
      <c r="G302" s="143"/>
      <c r="H302" s="71"/>
      <c r="I302" s="143"/>
      <c r="J302" s="71"/>
      <c r="K302" s="71"/>
      <c r="L302" s="71"/>
      <c r="M302" s="72"/>
      <c r="N302" s="144"/>
      <c r="O302" s="72"/>
      <c r="P302" s="199"/>
      <c r="Q302" s="71"/>
      <c r="R302" s="200"/>
      <c r="S302" s="72"/>
      <c r="T302" s="201"/>
      <c r="U302" s="72"/>
      <c r="V302" s="202"/>
      <c r="W302" s="71"/>
      <c r="X302" s="72"/>
      <c r="Y302" s="202"/>
      <c r="Z302" s="72"/>
      <c r="AA302" s="178"/>
      <c r="AB302" s="228"/>
      <c r="AC302" s="72"/>
      <c r="AD302" s="229"/>
      <c r="AE302" s="72"/>
      <c r="AF302" s="229"/>
      <c r="AG302" s="71"/>
      <c r="AH302" s="72"/>
      <c r="AI302" s="229"/>
      <c r="AJ302" s="71"/>
      <c r="AK302" s="72"/>
      <c r="AL302" s="229"/>
      <c r="AM302" s="72"/>
      <c r="AN302" s="201"/>
      <c r="AO302" s="72"/>
      <c r="AP302" s="145"/>
      <c r="AQ302" s="72"/>
      <c r="AR302" s="145"/>
      <c r="AS302" s="72"/>
      <c r="AT302" s="146"/>
      <c r="AU302" s="72"/>
      <c r="AV302" s="145"/>
      <c r="AW302" s="71"/>
      <c r="AX302" s="72"/>
      <c r="AY302" s="201"/>
      <c r="AZ302" s="71"/>
      <c r="BA302" s="72"/>
      <c r="BB302" s="178"/>
    </row>
    <row r="303" ht="16.5" customHeight="1" outlineLevel="1">
      <c r="A303" s="178"/>
      <c r="B303" s="141"/>
      <c r="C303" s="142"/>
      <c r="D303" s="72"/>
      <c r="E303" s="143"/>
      <c r="F303" s="71"/>
      <c r="G303" s="143"/>
      <c r="H303" s="71"/>
      <c r="I303" s="143"/>
      <c r="J303" s="71"/>
      <c r="K303" s="71"/>
      <c r="L303" s="71"/>
      <c r="M303" s="72"/>
      <c r="N303" s="144"/>
      <c r="O303" s="72"/>
      <c r="P303" s="199"/>
      <c r="Q303" s="71"/>
      <c r="R303" s="200"/>
      <c r="S303" s="72"/>
      <c r="T303" s="201"/>
      <c r="U303" s="72"/>
      <c r="V303" s="202"/>
      <c r="W303" s="71"/>
      <c r="X303" s="72"/>
      <c r="Y303" s="202"/>
      <c r="Z303" s="72"/>
      <c r="AA303" s="178"/>
      <c r="AB303" s="228"/>
      <c r="AC303" s="72"/>
      <c r="AD303" s="229"/>
      <c r="AE303" s="72"/>
      <c r="AF303" s="229"/>
      <c r="AG303" s="71"/>
      <c r="AH303" s="72"/>
      <c r="AI303" s="229"/>
      <c r="AJ303" s="71"/>
      <c r="AK303" s="72"/>
      <c r="AL303" s="229"/>
      <c r="AM303" s="72"/>
      <c r="AN303" s="201"/>
      <c r="AO303" s="72"/>
      <c r="AP303" s="145"/>
      <c r="AQ303" s="72"/>
      <c r="AR303" s="145"/>
      <c r="AS303" s="72"/>
      <c r="AT303" s="146"/>
      <c r="AU303" s="72"/>
      <c r="AV303" s="145"/>
      <c r="AW303" s="71"/>
      <c r="AX303" s="72"/>
      <c r="AY303" s="201"/>
      <c r="AZ303" s="71"/>
      <c r="BA303" s="72"/>
      <c r="BB303" s="178"/>
    </row>
    <row r="304" ht="16.5" customHeight="1" outlineLevel="1">
      <c r="A304" s="178"/>
      <c r="B304" s="141"/>
      <c r="C304" s="142"/>
      <c r="D304" s="72"/>
      <c r="E304" s="143"/>
      <c r="F304" s="71"/>
      <c r="G304" s="143"/>
      <c r="H304" s="71"/>
      <c r="I304" s="143"/>
      <c r="J304" s="71"/>
      <c r="K304" s="71"/>
      <c r="L304" s="71"/>
      <c r="M304" s="72"/>
      <c r="N304" s="144"/>
      <c r="O304" s="72"/>
      <c r="P304" s="199"/>
      <c r="Q304" s="71"/>
      <c r="R304" s="200"/>
      <c r="S304" s="72"/>
      <c r="T304" s="201"/>
      <c r="U304" s="72"/>
      <c r="V304" s="202"/>
      <c r="W304" s="71"/>
      <c r="X304" s="72"/>
      <c r="Y304" s="202"/>
      <c r="Z304" s="72"/>
      <c r="AA304" s="178"/>
      <c r="AB304" s="228"/>
      <c r="AC304" s="72"/>
      <c r="AD304" s="229"/>
      <c r="AE304" s="72"/>
      <c r="AF304" s="229"/>
      <c r="AG304" s="71"/>
      <c r="AH304" s="72"/>
      <c r="AI304" s="229"/>
      <c r="AJ304" s="71"/>
      <c r="AK304" s="72"/>
      <c r="AL304" s="229"/>
      <c r="AM304" s="72"/>
      <c r="AN304" s="201"/>
      <c r="AO304" s="72"/>
      <c r="AP304" s="145"/>
      <c r="AQ304" s="72"/>
      <c r="AR304" s="145"/>
      <c r="AS304" s="72"/>
      <c r="AT304" s="146"/>
      <c r="AU304" s="72"/>
      <c r="AV304" s="145"/>
      <c r="AW304" s="71"/>
      <c r="AX304" s="72"/>
      <c r="AY304" s="201"/>
      <c r="AZ304" s="71"/>
      <c r="BA304" s="72"/>
      <c r="BB304" s="178"/>
    </row>
    <row r="305" ht="16.5" customHeight="1" outlineLevel="1">
      <c r="A305" s="178"/>
      <c r="B305" s="141"/>
      <c r="C305" s="142"/>
      <c r="D305" s="72"/>
      <c r="E305" s="143"/>
      <c r="F305" s="71"/>
      <c r="G305" s="143"/>
      <c r="H305" s="71"/>
      <c r="I305" s="143"/>
      <c r="J305" s="71"/>
      <c r="K305" s="71"/>
      <c r="L305" s="71"/>
      <c r="M305" s="72"/>
      <c r="N305" s="144"/>
      <c r="O305" s="72"/>
      <c r="P305" s="199"/>
      <c r="Q305" s="71"/>
      <c r="R305" s="200"/>
      <c r="S305" s="72"/>
      <c r="T305" s="201"/>
      <c r="U305" s="72"/>
      <c r="V305" s="202"/>
      <c r="W305" s="71"/>
      <c r="X305" s="72"/>
      <c r="Y305" s="202"/>
      <c r="Z305" s="72"/>
      <c r="AA305" s="178"/>
      <c r="AB305" s="228"/>
      <c r="AC305" s="72"/>
      <c r="AD305" s="229"/>
      <c r="AE305" s="72"/>
      <c r="AF305" s="229"/>
      <c r="AG305" s="71"/>
      <c r="AH305" s="72"/>
      <c r="AI305" s="229"/>
      <c r="AJ305" s="71"/>
      <c r="AK305" s="72"/>
      <c r="AL305" s="229"/>
      <c r="AM305" s="72"/>
      <c r="AN305" s="201"/>
      <c r="AO305" s="72"/>
      <c r="AP305" s="145"/>
      <c r="AQ305" s="72"/>
      <c r="AR305" s="145"/>
      <c r="AS305" s="72"/>
      <c r="AT305" s="146"/>
      <c r="AU305" s="72"/>
      <c r="AV305" s="145"/>
      <c r="AW305" s="71"/>
      <c r="AX305" s="72"/>
      <c r="AY305" s="201"/>
      <c r="AZ305" s="71"/>
      <c r="BA305" s="72"/>
      <c r="BB305" s="178"/>
    </row>
    <row r="306" ht="16.5" customHeight="1" outlineLevel="1">
      <c r="A306" s="178"/>
      <c r="B306" s="141"/>
      <c r="C306" s="142"/>
      <c r="D306" s="72"/>
      <c r="E306" s="143"/>
      <c r="F306" s="71"/>
      <c r="G306" s="143"/>
      <c r="H306" s="71"/>
      <c r="I306" s="143"/>
      <c r="J306" s="71"/>
      <c r="K306" s="71"/>
      <c r="L306" s="71"/>
      <c r="M306" s="72"/>
      <c r="N306" s="144"/>
      <c r="O306" s="72"/>
      <c r="P306" s="199"/>
      <c r="Q306" s="71"/>
      <c r="R306" s="200"/>
      <c r="S306" s="72"/>
      <c r="T306" s="201"/>
      <c r="U306" s="72"/>
      <c r="V306" s="202"/>
      <c r="W306" s="71"/>
      <c r="X306" s="72"/>
      <c r="Y306" s="202"/>
      <c r="Z306" s="72"/>
      <c r="AA306" s="178"/>
      <c r="AB306" s="228"/>
      <c r="AC306" s="72"/>
      <c r="AD306" s="229"/>
      <c r="AE306" s="72"/>
      <c r="AF306" s="229"/>
      <c r="AG306" s="71"/>
      <c r="AH306" s="72"/>
      <c r="AI306" s="229"/>
      <c r="AJ306" s="71"/>
      <c r="AK306" s="72"/>
      <c r="AL306" s="229"/>
      <c r="AM306" s="72"/>
      <c r="AN306" s="201"/>
      <c r="AO306" s="72"/>
      <c r="AP306" s="145"/>
      <c r="AQ306" s="72"/>
      <c r="AR306" s="145"/>
      <c r="AS306" s="72"/>
      <c r="AT306" s="146"/>
      <c r="AU306" s="72"/>
      <c r="AV306" s="145"/>
      <c r="AW306" s="71"/>
      <c r="AX306" s="72"/>
      <c r="AY306" s="201"/>
      <c r="AZ306" s="71"/>
      <c r="BA306" s="72"/>
      <c r="BB306" s="178"/>
    </row>
    <row r="307" ht="16.5" customHeight="1" outlineLevel="1">
      <c r="A307" s="178"/>
      <c r="B307" s="141"/>
      <c r="C307" s="142"/>
      <c r="D307" s="72"/>
      <c r="E307" s="143"/>
      <c r="F307" s="71"/>
      <c r="G307" s="143"/>
      <c r="H307" s="71"/>
      <c r="I307" s="143"/>
      <c r="J307" s="71"/>
      <c r="K307" s="71"/>
      <c r="L307" s="71"/>
      <c r="M307" s="72"/>
      <c r="N307" s="144"/>
      <c r="O307" s="72"/>
      <c r="P307" s="199"/>
      <c r="Q307" s="71"/>
      <c r="R307" s="200"/>
      <c r="S307" s="72"/>
      <c r="T307" s="201"/>
      <c r="U307" s="72"/>
      <c r="V307" s="202"/>
      <c r="W307" s="71"/>
      <c r="X307" s="72"/>
      <c r="Y307" s="202"/>
      <c r="Z307" s="72"/>
      <c r="AA307" s="178"/>
      <c r="AB307" s="228"/>
      <c r="AC307" s="72"/>
      <c r="AD307" s="229"/>
      <c r="AE307" s="72"/>
      <c r="AF307" s="229"/>
      <c r="AG307" s="71"/>
      <c r="AH307" s="72"/>
      <c r="AI307" s="229"/>
      <c r="AJ307" s="71"/>
      <c r="AK307" s="72"/>
      <c r="AL307" s="229"/>
      <c r="AM307" s="72"/>
      <c r="AN307" s="201"/>
      <c r="AO307" s="72"/>
      <c r="AP307" s="145"/>
      <c r="AQ307" s="72"/>
      <c r="AR307" s="145"/>
      <c r="AS307" s="72"/>
      <c r="AT307" s="146"/>
      <c r="AU307" s="72"/>
      <c r="AV307" s="145"/>
      <c r="AW307" s="71"/>
      <c r="AX307" s="72"/>
      <c r="AY307" s="201"/>
      <c r="AZ307" s="71"/>
      <c r="BA307" s="72"/>
      <c r="BB307" s="178"/>
    </row>
    <row r="308" ht="16.5" customHeight="1" outlineLevel="1">
      <c r="A308" s="178"/>
      <c r="B308" s="141"/>
      <c r="C308" s="142"/>
      <c r="D308" s="72"/>
      <c r="E308" s="143"/>
      <c r="F308" s="71"/>
      <c r="G308" s="143"/>
      <c r="H308" s="71"/>
      <c r="I308" s="143"/>
      <c r="J308" s="71"/>
      <c r="K308" s="71"/>
      <c r="L308" s="71"/>
      <c r="M308" s="72"/>
      <c r="N308" s="144"/>
      <c r="O308" s="72"/>
      <c r="P308" s="199"/>
      <c r="Q308" s="71"/>
      <c r="R308" s="200"/>
      <c r="S308" s="72"/>
      <c r="T308" s="201"/>
      <c r="U308" s="72"/>
      <c r="V308" s="202"/>
      <c r="W308" s="71"/>
      <c r="X308" s="72"/>
      <c r="Y308" s="202"/>
      <c r="Z308" s="72"/>
      <c r="AA308" s="178"/>
      <c r="AB308" s="228"/>
      <c r="AC308" s="72"/>
      <c r="AD308" s="229"/>
      <c r="AE308" s="72"/>
      <c r="AF308" s="229"/>
      <c r="AG308" s="71"/>
      <c r="AH308" s="72"/>
      <c r="AI308" s="229"/>
      <c r="AJ308" s="71"/>
      <c r="AK308" s="72"/>
      <c r="AL308" s="229"/>
      <c r="AM308" s="72"/>
      <c r="AN308" s="201"/>
      <c r="AO308" s="72"/>
      <c r="AP308" s="145"/>
      <c r="AQ308" s="72"/>
      <c r="AR308" s="145"/>
      <c r="AS308" s="72"/>
      <c r="AT308" s="146"/>
      <c r="AU308" s="72"/>
      <c r="AV308" s="145"/>
      <c r="AW308" s="71"/>
      <c r="AX308" s="72"/>
      <c r="AY308" s="201"/>
      <c r="AZ308" s="71"/>
      <c r="BA308" s="72"/>
      <c r="BB308" s="178"/>
    </row>
    <row r="309" ht="16.5" customHeight="1" outlineLevel="1">
      <c r="A309" s="178"/>
      <c r="B309" s="141"/>
      <c r="C309" s="142"/>
      <c r="D309" s="72"/>
      <c r="E309" s="143"/>
      <c r="F309" s="71"/>
      <c r="G309" s="143"/>
      <c r="H309" s="71"/>
      <c r="I309" s="143"/>
      <c r="J309" s="71"/>
      <c r="K309" s="71"/>
      <c r="L309" s="71"/>
      <c r="M309" s="72"/>
      <c r="N309" s="144"/>
      <c r="O309" s="72"/>
      <c r="P309" s="199"/>
      <c r="Q309" s="71"/>
      <c r="R309" s="200"/>
      <c r="S309" s="72"/>
      <c r="T309" s="201"/>
      <c r="U309" s="72"/>
      <c r="V309" s="202"/>
      <c r="W309" s="71"/>
      <c r="X309" s="72"/>
      <c r="Y309" s="202"/>
      <c r="Z309" s="72"/>
      <c r="AA309" s="178"/>
      <c r="AB309" s="228"/>
      <c r="AC309" s="72"/>
      <c r="AD309" s="229"/>
      <c r="AE309" s="72"/>
      <c r="AF309" s="229"/>
      <c r="AG309" s="71"/>
      <c r="AH309" s="72"/>
      <c r="AI309" s="229"/>
      <c r="AJ309" s="71"/>
      <c r="AK309" s="72"/>
      <c r="AL309" s="229"/>
      <c r="AM309" s="72"/>
      <c r="AN309" s="201"/>
      <c r="AO309" s="72"/>
      <c r="AP309" s="145"/>
      <c r="AQ309" s="72"/>
      <c r="AR309" s="145"/>
      <c r="AS309" s="72"/>
      <c r="AT309" s="146"/>
      <c r="AU309" s="72"/>
      <c r="AV309" s="145"/>
      <c r="AW309" s="71"/>
      <c r="AX309" s="72"/>
      <c r="AY309" s="201"/>
      <c r="AZ309" s="71"/>
      <c r="BA309" s="72"/>
      <c r="BB309" s="178"/>
    </row>
    <row r="310" ht="16.5" customHeight="1" outlineLevel="1">
      <c r="A310" s="178"/>
      <c r="B310" s="141"/>
      <c r="C310" s="142"/>
      <c r="D310" s="72"/>
      <c r="E310" s="143"/>
      <c r="F310" s="71"/>
      <c r="G310" s="143"/>
      <c r="H310" s="71"/>
      <c r="I310" s="143"/>
      <c r="J310" s="71"/>
      <c r="K310" s="71"/>
      <c r="L310" s="71"/>
      <c r="M310" s="72"/>
      <c r="N310" s="144"/>
      <c r="O310" s="72"/>
      <c r="P310" s="199"/>
      <c r="Q310" s="71"/>
      <c r="R310" s="200"/>
      <c r="S310" s="72"/>
      <c r="T310" s="201"/>
      <c r="U310" s="72"/>
      <c r="V310" s="202"/>
      <c r="W310" s="71"/>
      <c r="X310" s="72"/>
      <c r="Y310" s="202"/>
      <c r="Z310" s="72"/>
      <c r="AA310" s="178"/>
      <c r="AB310" s="228"/>
      <c r="AC310" s="72"/>
      <c r="AD310" s="229"/>
      <c r="AE310" s="72"/>
      <c r="AF310" s="229"/>
      <c r="AG310" s="71"/>
      <c r="AH310" s="72"/>
      <c r="AI310" s="229"/>
      <c r="AJ310" s="71"/>
      <c r="AK310" s="72"/>
      <c r="AL310" s="229"/>
      <c r="AM310" s="72"/>
      <c r="AN310" s="201"/>
      <c r="AO310" s="72"/>
      <c r="AP310" s="145"/>
      <c r="AQ310" s="72"/>
      <c r="AR310" s="145"/>
      <c r="AS310" s="72"/>
      <c r="AT310" s="146"/>
      <c r="AU310" s="72"/>
      <c r="AV310" s="145"/>
      <c r="AW310" s="71"/>
      <c r="AX310" s="72"/>
      <c r="AY310" s="201"/>
      <c r="AZ310" s="71"/>
      <c r="BA310" s="72"/>
      <c r="BB310" s="178"/>
    </row>
    <row r="311" ht="16.5" customHeight="1" outlineLevel="1">
      <c r="A311" s="178"/>
      <c r="B311" s="141"/>
      <c r="C311" s="142"/>
      <c r="D311" s="72"/>
      <c r="E311" s="143"/>
      <c r="F311" s="71"/>
      <c r="G311" s="143"/>
      <c r="H311" s="71"/>
      <c r="I311" s="143"/>
      <c r="J311" s="71"/>
      <c r="K311" s="71"/>
      <c r="L311" s="71"/>
      <c r="M311" s="72"/>
      <c r="N311" s="144"/>
      <c r="O311" s="72"/>
      <c r="P311" s="199"/>
      <c r="Q311" s="71"/>
      <c r="R311" s="200"/>
      <c r="S311" s="72"/>
      <c r="T311" s="201"/>
      <c r="U311" s="72"/>
      <c r="V311" s="202"/>
      <c r="W311" s="71"/>
      <c r="X311" s="72"/>
      <c r="Y311" s="202"/>
      <c r="Z311" s="72"/>
      <c r="AA311" s="178"/>
      <c r="AB311" s="228"/>
      <c r="AC311" s="72"/>
      <c r="AD311" s="229"/>
      <c r="AE311" s="72"/>
      <c r="AF311" s="229"/>
      <c r="AG311" s="71"/>
      <c r="AH311" s="72"/>
      <c r="AI311" s="229"/>
      <c r="AJ311" s="71"/>
      <c r="AK311" s="72"/>
      <c r="AL311" s="229"/>
      <c r="AM311" s="72"/>
      <c r="AN311" s="201"/>
      <c r="AO311" s="72"/>
      <c r="AP311" s="145"/>
      <c r="AQ311" s="72"/>
      <c r="AR311" s="145"/>
      <c r="AS311" s="72"/>
      <c r="AT311" s="146"/>
      <c r="AU311" s="72"/>
      <c r="AV311" s="145"/>
      <c r="AW311" s="71"/>
      <c r="AX311" s="72"/>
      <c r="AY311" s="201"/>
      <c r="AZ311" s="71"/>
      <c r="BA311" s="72"/>
      <c r="BB311" s="178"/>
    </row>
    <row r="312" ht="16.5" customHeight="1" outlineLevel="1">
      <c r="A312" s="178"/>
      <c r="B312" s="141"/>
      <c r="C312" s="142"/>
      <c r="D312" s="72"/>
      <c r="E312" s="143"/>
      <c r="F312" s="71"/>
      <c r="G312" s="143"/>
      <c r="H312" s="71"/>
      <c r="I312" s="143"/>
      <c r="J312" s="71"/>
      <c r="K312" s="71"/>
      <c r="L312" s="71"/>
      <c r="M312" s="72"/>
      <c r="N312" s="144"/>
      <c r="O312" s="72"/>
      <c r="P312" s="199"/>
      <c r="Q312" s="71"/>
      <c r="R312" s="200"/>
      <c r="S312" s="72"/>
      <c r="T312" s="201"/>
      <c r="U312" s="72"/>
      <c r="V312" s="202"/>
      <c r="W312" s="71"/>
      <c r="X312" s="72"/>
      <c r="Y312" s="202"/>
      <c r="Z312" s="72"/>
      <c r="AA312" s="178"/>
      <c r="AB312" s="228"/>
      <c r="AC312" s="72"/>
      <c r="AD312" s="229"/>
      <c r="AE312" s="72"/>
      <c r="AF312" s="229"/>
      <c r="AG312" s="71"/>
      <c r="AH312" s="72"/>
      <c r="AI312" s="229"/>
      <c r="AJ312" s="71"/>
      <c r="AK312" s="72"/>
      <c r="AL312" s="229"/>
      <c r="AM312" s="72"/>
      <c r="AN312" s="201"/>
      <c r="AO312" s="72"/>
      <c r="AP312" s="145"/>
      <c r="AQ312" s="72"/>
      <c r="AR312" s="145"/>
      <c r="AS312" s="72"/>
      <c r="AT312" s="146"/>
      <c r="AU312" s="72"/>
      <c r="AV312" s="145"/>
      <c r="AW312" s="71"/>
      <c r="AX312" s="72"/>
      <c r="AY312" s="201"/>
      <c r="AZ312" s="71"/>
      <c r="BA312" s="72"/>
      <c r="BB312" s="178"/>
    </row>
    <row r="313" ht="16.5" customHeight="1" outlineLevel="1">
      <c r="A313" s="178"/>
      <c r="B313" s="141"/>
      <c r="C313" s="142"/>
      <c r="D313" s="72"/>
      <c r="E313" s="143"/>
      <c r="F313" s="71"/>
      <c r="G313" s="143"/>
      <c r="H313" s="71"/>
      <c r="I313" s="143"/>
      <c r="J313" s="71"/>
      <c r="K313" s="71"/>
      <c r="L313" s="71"/>
      <c r="M313" s="72"/>
      <c r="N313" s="144"/>
      <c r="O313" s="72"/>
      <c r="P313" s="199"/>
      <c r="Q313" s="71"/>
      <c r="R313" s="200"/>
      <c r="S313" s="72"/>
      <c r="T313" s="201"/>
      <c r="U313" s="72"/>
      <c r="V313" s="202"/>
      <c r="W313" s="71"/>
      <c r="X313" s="72"/>
      <c r="Y313" s="202"/>
      <c r="Z313" s="72"/>
      <c r="AA313" s="178"/>
      <c r="AB313" s="228"/>
      <c r="AC313" s="72"/>
      <c r="AD313" s="229"/>
      <c r="AE313" s="72"/>
      <c r="AF313" s="229"/>
      <c r="AG313" s="71"/>
      <c r="AH313" s="72"/>
      <c r="AI313" s="229"/>
      <c r="AJ313" s="71"/>
      <c r="AK313" s="72"/>
      <c r="AL313" s="229"/>
      <c r="AM313" s="72"/>
      <c r="AN313" s="201"/>
      <c r="AO313" s="72"/>
      <c r="AP313" s="145"/>
      <c r="AQ313" s="72"/>
      <c r="AR313" s="145"/>
      <c r="AS313" s="72"/>
      <c r="AT313" s="146"/>
      <c r="AU313" s="72"/>
      <c r="AV313" s="145"/>
      <c r="AW313" s="71"/>
      <c r="AX313" s="72"/>
      <c r="AY313" s="201"/>
      <c r="AZ313" s="71"/>
      <c r="BA313" s="72"/>
      <c r="BB313" s="178"/>
    </row>
    <row r="314" ht="16.5" customHeight="1" outlineLevel="1">
      <c r="A314" s="178"/>
      <c r="B314" s="141"/>
      <c r="C314" s="142"/>
      <c r="D314" s="72"/>
      <c r="E314" s="143"/>
      <c r="F314" s="71"/>
      <c r="G314" s="143"/>
      <c r="H314" s="71"/>
      <c r="I314" s="143"/>
      <c r="J314" s="71"/>
      <c r="K314" s="71"/>
      <c r="L314" s="71"/>
      <c r="M314" s="72"/>
      <c r="N314" s="144"/>
      <c r="O314" s="72"/>
      <c r="P314" s="199"/>
      <c r="Q314" s="71"/>
      <c r="R314" s="200"/>
      <c r="S314" s="72"/>
      <c r="T314" s="201"/>
      <c r="U314" s="72"/>
      <c r="V314" s="202"/>
      <c r="W314" s="71"/>
      <c r="X314" s="72"/>
      <c r="Y314" s="202"/>
      <c r="Z314" s="72"/>
      <c r="AA314" s="178"/>
      <c r="AB314" s="228"/>
      <c r="AC314" s="72"/>
      <c r="AD314" s="229"/>
      <c r="AE314" s="72"/>
      <c r="AF314" s="229"/>
      <c r="AG314" s="71"/>
      <c r="AH314" s="72"/>
      <c r="AI314" s="229"/>
      <c r="AJ314" s="71"/>
      <c r="AK314" s="72"/>
      <c r="AL314" s="229"/>
      <c r="AM314" s="72"/>
      <c r="AN314" s="201"/>
      <c r="AO314" s="72"/>
      <c r="AP314" s="145"/>
      <c r="AQ314" s="72"/>
      <c r="AR314" s="145"/>
      <c r="AS314" s="72"/>
      <c r="AT314" s="146"/>
      <c r="AU314" s="72"/>
      <c r="AV314" s="145"/>
      <c r="AW314" s="71"/>
      <c r="AX314" s="72"/>
      <c r="AY314" s="201"/>
      <c r="AZ314" s="71"/>
      <c r="BA314" s="72"/>
      <c r="BB314" s="178"/>
    </row>
    <row r="315" ht="16.5" customHeight="1" outlineLevel="1">
      <c r="A315" s="178"/>
      <c r="B315" s="141"/>
      <c r="C315" s="142"/>
      <c r="D315" s="72"/>
      <c r="E315" s="143"/>
      <c r="F315" s="71"/>
      <c r="G315" s="143"/>
      <c r="H315" s="71"/>
      <c r="I315" s="143"/>
      <c r="J315" s="71"/>
      <c r="K315" s="71"/>
      <c r="L315" s="71"/>
      <c r="M315" s="72"/>
      <c r="N315" s="144"/>
      <c r="O315" s="72"/>
      <c r="P315" s="199"/>
      <c r="Q315" s="71"/>
      <c r="R315" s="200"/>
      <c r="S315" s="72"/>
      <c r="T315" s="201"/>
      <c r="U315" s="72"/>
      <c r="V315" s="202"/>
      <c r="W315" s="71"/>
      <c r="X315" s="72"/>
      <c r="Y315" s="202"/>
      <c r="Z315" s="72"/>
      <c r="AA315" s="178"/>
      <c r="AB315" s="228"/>
      <c r="AC315" s="72"/>
      <c r="AD315" s="229"/>
      <c r="AE315" s="72"/>
      <c r="AF315" s="229"/>
      <c r="AG315" s="71"/>
      <c r="AH315" s="72"/>
      <c r="AI315" s="229"/>
      <c r="AJ315" s="71"/>
      <c r="AK315" s="72"/>
      <c r="AL315" s="229"/>
      <c r="AM315" s="72"/>
      <c r="AN315" s="201"/>
      <c r="AO315" s="72"/>
      <c r="AP315" s="145"/>
      <c r="AQ315" s="72"/>
      <c r="AR315" s="145"/>
      <c r="AS315" s="72"/>
      <c r="AT315" s="146"/>
      <c r="AU315" s="72"/>
      <c r="AV315" s="145"/>
      <c r="AW315" s="71"/>
      <c r="AX315" s="72"/>
      <c r="AY315" s="201"/>
      <c r="AZ315" s="71"/>
      <c r="BA315" s="72"/>
      <c r="BB315" s="178"/>
    </row>
    <row r="316" ht="16.5" customHeight="1" outlineLevel="1">
      <c r="A316" s="178"/>
      <c r="B316" s="141"/>
      <c r="C316" s="142"/>
      <c r="D316" s="72"/>
      <c r="E316" s="143"/>
      <c r="F316" s="71"/>
      <c r="G316" s="143"/>
      <c r="H316" s="71"/>
      <c r="I316" s="143"/>
      <c r="J316" s="71"/>
      <c r="K316" s="71"/>
      <c r="L316" s="71"/>
      <c r="M316" s="72"/>
      <c r="N316" s="144"/>
      <c r="O316" s="72"/>
      <c r="P316" s="199"/>
      <c r="Q316" s="71"/>
      <c r="R316" s="200"/>
      <c r="S316" s="72"/>
      <c r="T316" s="201"/>
      <c r="U316" s="72"/>
      <c r="V316" s="202"/>
      <c r="W316" s="71"/>
      <c r="X316" s="72"/>
      <c r="Y316" s="202"/>
      <c r="Z316" s="72"/>
      <c r="AA316" s="178"/>
      <c r="AB316" s="228"/>
      <c r="AC316" s="72"/>
      <c r="AD316" s="229"/>
      <c r="AE316" s="72"/>
      <c r="AF316" s="229"/>
      <c r="AG316" s="71"/>
      <c r="AH316" s="72"/>
      <c r="AI316" s="229"/>
      <c r="AJ316" s="71"/>
      <c r="AK316" s="72"/>
      <c r="AL316" s="229"/>
      <c r="AM316" s="72"/>
      <c r="AN316" s="201"/>
      <c r="AO316" s="72"/>
      <c r="AP316" s="145"/>
      <c r="AQ316" s="72"/>
      <c r="AR316" s="145"/>
      <c r="AS316" s="72"/>
      <c r="AT316" s="146"/>
      <c r="AU316" s="72"/>
      <c r="AV316" s="145"/>
      <c r="AW316" s="71"/>
      <c r="AX316" s="72"/>
      <c r="AY316" s="201"/>
      <c r="AZ316" s="71"/>
      <c r="BA316" s="72"/>
      <c r="BB316" s="178"/>
    </row>
    <row r="317" ht="16.5" customHeight="1" outlineLevel="1">
      <c r="A317" s="178"/>
      <c r="B317" s="141"/>
      <c r="C317" s="142"/>
      <c r="D317" s="72"/>
      <c r="E317" s="143"/>
      <c r="F317" s="71"/>
      <c r="G317" s="143"/>
      <c r="H317" s="71"/>
      <c r="I317" s="143"/>
      <c r="J317" s="71"/>
      <c r="K317" s="71"/>
      <c r="L317" s="71"/>
      <c r="M317" s="72"/>
      <c r="N317" s="144"/>
      <c r="O317" s="72"/>
      <c r="P317" s="199"/>
      <c r="Q317" s="71"/>
      <c r="R317" s="200"/>
      <c r="S317" s="72"/>
      <c r="T317" s="201"/>
      <c r="U317" s="72"/>
      <c r="V317" s="202"/>
      <c r="W317" s="71"/>
      <c r="X317" s="72"/>
      <c r="Y317" s="202"/>
      <c r="Z317" s="72"/>
      <c r="AA317" s="178"/>
      <c r="AB317" s="228"/>
      <c r="AC317" s="72"/>
      <c r="AD317" s="229"/>
      <c r="AE317" s="72"/>
      <c r="AF317" s="229"/>
      <c r="AG317" s="71"/>
      <c r="AH317" s="72"/>
      <c r="AI317" s="229"/>
      <c r="AJ317" s="71"/>
      <c r="AK317" s="72"/>
      <c r="AL317" s="229"/>
      <c r="AM317" s="72"/>
      <c r="AN317" s="201"/>
      <c r="AO317" s="72"/>
      <c r="AP317" s="145"/>
      <c r="AQ317" s="72"/>
      <c r="AR317" s="145"/>
      <c r="AS317" s="72"/>
      <c r="AT317" s="146"/>
      <c r="AU317" s="72"/>
      <c r="AV317" s="145"/>
      <c r="AW317" s="71"/>
      <c r="AX317" s="72"/>
      <c r="AY317" s="201"/>
      <c r="AZ317" s="71"/>
      <c r="BA317" s="72"/>
      <c r="BB317" s="178"/>
    </row>
    <row r="318" ht="16.5" customHeight="1" outlineLevel="1">
      <c r="A318" s="178"/>
      <c r="B318" s="141"/>
      <c r="C318" s="142"/>
      <c r="D318" s="72"/>
      <c r="E318" s="143"/>
      <c r="F318" s="71"/>
      <c r="G318" s="143"/>
      <c r="H318" s="71"/>
      <c r="I318" s="143"/>
      <c r="J318" s="71"/>
      <c r="K318" s="71"/>
      <c r="L318" s="71"/>
      <c r="M318" s="72"/>
      <c r="N318" s="144"/>
      <c r="O318" s="72"/>
      <c r="P318" s="199"/>
      <c r="Q318" s="71"/>
      <c r="R318" s="200"/>
      <c r="S318" s="72"/>
      <c r="T318" s="201"/>
      <c r="U318" s="72"/>
      <c r="V318" s="202"/>
      <c r="W318" s="71"/>
      <c r="X318" s="72"/>
      <c r="Y318" s="202"/>
      <c r="Z318" s="72"/>
      <c r="AA318" s="178"/>
      <c r="AB318" s="228"/>
      <c r="AC318" s="72"/>
      <c r="AD318" s="229"/>
      <c r="AE318" s="72"/>
      <c r="AF318" s="229"/>
      <c r="AG318" s="71"/>
      <c r="AH318" s="72"/>
      <c r="AI318" s="229"/>
      <c r="AJ318" s="71"/>
      <c r="AK318" s="72"/>
      <c r="AL318" s="229"/>
      <c r="AM318" s="72"/>
      <c r="AN318" s="201"/>
      <c r="AO318" s="72"/>
      <c r="AP318" s="145"/>
      <c r="AQ318" s="72"/>
      <c r="AR318" s="145"/>
      <c r="AS318" s="72"/>
      <c r="AT318" s="146"/>
      <c r="AU318" s="72"/>
      <c r="AV318" s="145"/>
      <c r="AW318" s="71"/>
      <c r="AX318" s="72"/>
      <c r="AY318" s="201"/>
      <c r="AZ318" s="71"/>
      <c r="BA318" s="72"/>
      <c r="BB318" s="178"/>
    </row>
    <row r="319" ht="16.5" customHeight="1" outlineLevel="1">
      <c r="A319" s="178"/>
      <c r="B319" s="141"/>
      <c r="C319" s="142"/>
      <c r="D319" s="72"/>
      <c r="E319" s="143"/>
      <c r="F319" s="71"/>
      <c r="G319" s="143"/>
      <c r="H319" s="71"/>
      <c r="I319" s="143"/>
      <c r="J319" s="71"/>
      <c r="K319" s="71"/>
      <c r="L319" s="71"/>
      <c r="M319" s="72"/>
      <c r="N319" s="144"/>
      <c r="O319" s="72"/>
      <c r="P319" s="199"/>
      <c r="Q319" s="71"/>
      <c r="R319" s="200"/>
      <c r="S319" s="72"/>
      <c r="T319" s="201"/>
      <c r="U319" s="72"/>
      <c r="V319" s="202"/>
      <c r="W319" s="71"/>
      <c r="X319" s="72"/>
      <c r="Y319" s="202"/>
      <c r="Z319" s="72"/>
      <c r="AA319" s="178"/>
      <c r="AB319" s="228"/>
      <c r="AC319" s="72"/>
      <c r="AD319" s="229"/>
      <c r="AE319" s="72"/>
      <c r="AF319" s="229"/>
      <c r="AG319" s="71"/>
      <c r="AH319" s="72"/>
      <c r="AI319" s="229"/>
      <c r="AJ319" s="71"/>
      <c r="AK319" s="72"/>
      <c r="AL319" s="229"/>
      <c r="AM319" s="72"/>
      <c r="AN319" s="201"/>
      <c r="AO319" s="72"/>
      <c r="AP319" s="145"/>
      <c r="AQ319" s="72"/>
      <c r="AR319" s="145"/>
      <c r="AS319" s="72"/>
      <c r="AT319" s="146"/>
      <c r="AU319" s="72"/>
      <c r="AV319" s="145"/>
      <c r="AW319" s="71"/>
      <c r="AX319" s="72"/>
      <c r="AY319" s="201"/>
      <c r="AZ319" s="71"/>
      <c r="BA319" s="72"/>
      <c r="BB319" s="178"/>
    </row>
    <row r="320" ht="16.5" customHeight="1" outlineLevel="1">
      <c r="A320" s="178"/>
      <c r="B320" s="141"/>
      <c r="C320" s="142"/>
      <c r="D320" s="72"/>
      <c r="E320" s="143"/>
      <c r="F320" s="71"/>
      <c r="G320" s="143"/>
      <c r="H320" s="71"/>
      <c r="I320" s="143"/>
      <c r="J320" s="71"/>
      <c r="K320" s="71"/>
      <c r="L320" s="71"/>
      <c r="M320" s="72"/>
      <c r="N320" s="144"/>
      <c r="O320" s="72"/>
      <c r="P320" s="199"/>
      <c r="Q320" s="71"/>
      <c r="R320" s="200"/>
      <c r="S320" s="72"/>
      <c r="T320" s="201"/>
      <c r="U320" s="72"/>
      <c r="V320" s="202"/>
      <c r="W320" s="71"/>
      <c r="X320" s="72"/>
      <c r="Y320" s="202"/>
      <c r="Z320" s="72"/>
      <c r="AA320" s="178"/>
      <c r="AB320" s="228"/>
      <c r="AC320" s="72"/>
      <c r="AD320" s="229"/>
      <c r="AE320" s="72"/>
      <c r="AF320" s="229"/>
      <c r="AG320" s="71"/>
      <c r="AH320" s="72"/>
      <c r="AI320" s="229"/>
      <c r="AJ320" s="71"/>
      <c r="AK320" s="72"/>
      <c r="AL320" s="229"/>
      <c r="AM320" s="72"/>
      <c r="AN320" s="201"/>
      <c r="AO320" s="72"/>
      <c r="AP320" s="145"/>
      <c r="AQ320" s="72"/>
      <c r="AR320" s="145"/>
      <c r="AS320" s="72"/>
      <c r="AT320" s="146"/>
      <c r="AU320" s="72"/>
      <c r="AV320" s="145"/>
      <c r="AW320" s="71"/>
      <c r="AX320" s="72"/>
      <c r="AY320" s="201"/>
      <c r="AZ320" s="71"/>
      <c r="BA320" s="72"/>
      <c r="BB320" s="178"/>
    </row>
    <row r="321" ht="16.5" customHeight="1" outlineLevel="1">
      <c r="A321" s="178"/>
      <c r="B321" s="141"/>
      <c r="C321" s="142"/>
      <c r="D321" s="72"/>
      <c r="E321" s="143"/>
      <c r="F321" s="71"/>
      <c r="G321" s="143"/>
      <c r="H321" s="71"/>
      <c r="I321" s="143"/>
      <c r="J321" s="71"/>
      <c r="K321" s="71"/>
      <c r="L321" s="71"/>
      <c r="M321" s="72"/>
      <c r="N321" s="144"/>
      <c r="O321" s="72"/>
      <c r="P321" s="199"/>
      <c r="Q321" s="71"/>
      <c r="R321" s="200"/>
      <c r="S321" s="72"/>
      <c r="T321" s="201"/>
      <c r="U321" s="72"/>
      <c r="V321" s="202"/>
      <c r="W321" s="71"/>
      <c r="X321" s="72"/>
      <c r="Y321" s="202"/>
      <c r="Z321" s="72"/>
      <c r="AA321" s="178"/>
      <c r="AB321" s="228"/>
      <c r="AC321" s="72"/>
      <c r="AD321" s="229"/>
      <c r="AE321" s="72"/>
      <c r="AF321" s="229"/>
      <c r="AG321" s="71"/>
      <c r="AH321" s="72"/>
      <c r="AI321" s="229"/>
      <c r="AJ321" s="71"/>
      <c r="AK321" s="72"/>
      <c r="AL321" s="229"/>
      <c r="AM321" s="72"/>
      <c r="AN321" s="201"/>
      <c r="AO321" s="72"/>
      <c r="AP321" s="145"/>
      <c r="AQ321" s="72"/>
      <c r="AR321" s="145"/>
      <c r="AS321" s="72"/>
      <c r="AT321" s="146"/>
      <c r="AU321" s="72"/>
      <c r="AV321" s="145"/>
      <c r="AW321" s="71"/>
      <c r="AX321" s="72"/>
      <c r="AY321" s="201"/>
      <c r="AZ321" s="71"/>
      <c r="BA321" s="72"/>
      <c r="BB321" s="178"/>
    </row>
    <row r="322" ht="16.5" customHeight="1" outlineLevel="1">
      <c r="A322" s="178"/>
      <c r="B322" s="141"/>
      <c r="C322" s="142"/>
      <c r="D322" s="72"/>
      <c r="E322" s="143"/>
      <c r="F322" s="71"/>
      <c r="G322" s="143"/>
      <c r="H322" s="71"/>
      <c r="I322" s="143"/>
      <c r="J322" s="71"/>
      <c r="K322" s="71"/>
      <c r="L322" s="71"/>
      <c r="M322" s="72"/>
      <c r="N322" s="144"/>
      <c r="O322" s="72"/>
      <c r="P322" s="199"/>
      <c r="Q322" s="71"/>
      <c r="R322" s="200"/>
      <c r="S322" s="72"/>
      <c r="T322" s="201"/>
      <c r="U322" s="72"/>
      <c r="V322" s="202"/>
      <c r="W322" s="71"/>
      <c r="X322" s="72"/>
      <c r="Y322" s="202"/>
      <c r="Z322" s="72"/>
      <c r="AA322" s="178"/>
      <c r="AB322" s="228"/>
      <c r="AC322" s="72"/>
      <c r="AD322" s="229"/>
      <c r="AE322" s="72"/>
      <c r="AF322" s="229"/>
      <c r="AG322" s="71"/>
      <c r="AH322" s="72"/>
      <c r="AI322" s="229"/>
      <c r="AJ322" s="71"/>
      <c r="AK322" s="72"/>
      <c r="AL322" s="229"/>
      <c r="AM322" s="72"/>
      <c r="AN322" s="201"/>
      <c r="AO322" s="72"/>
      <c r="AP322" s="145"/>
      <c r="AQ322" s="72"/>
      <c r="AR322" s="145"/>
      <c r="AS322" s="72"/>
      <c r="AT322" s="146"/>
      <c r="AU322" s="72"/>
      <c r="AV322" s="145"/>
      <c r="AW322" s="71"/>
      <c r="AX322" s="72"/>
      <c r="AY322" s="201"/>
      <c r="AZ322" s="71"/>
      <c r="BA322" s="72"/>
      <c r="BB322" s="178"/>
    </row>
    <row r="323" ht="16.5" customHeight="1" outlineLevel="1">
      <c r="A323" s="178"/>
      <c r="B323" s="141"/>
      <c r="C323" s="142"/>
      <c r="D323" s="72"/>
      <c r="E323" s="143"/>
      <c r="F323" s="71"/>
      <c r="G323" s="143"/>
      <c r="H323" s="71"/>
      <c r="I323" s="143"/>
      <c r="J323" s="71"/>
      <c r="K323" s="71"/>
      <c r="L323" s="71"/>
      <c r="M323" s="72"/>
      <c r="N323" s="144"/>
      <c r="O323" s="72"/>
      <c r="P323" s="199"/>
      <c r="Q323" s="71"/>
      <c r="R323" s="200"/>
      <c r="S323" s="72"/>
      <c r="T323" s="201"/>
      <c r="U323" s="72"/>
      <c r="V323" s="202"/>
      <c r="W323" s="71"/>
      <c r="X323" s="72"/>
      <c r="Y323" s="202"/>
      <c r="Z323" s="72"/>
      <c r="AA323" s="178"/>
      <c r="AB323" s="228"/>
      <c r="AC323" s="72"/>
      <c r="AD323" s="229"/>
      <c r="AE323" s="72"/>
      <c r="AF323" s="229"/>
      <c r="AG323" s="71"/>
      <c r="AH323" s="72"/>
      <c r="AI323" s="229"/>
      <c r="AJ323" s="71"/>
      <c r="AK323" s="72"/>
      <c r="AL323" s="229"/>
      <c r="AM323" s="72"/>
      <c r="AN323" s="201"/>
      <c r="AO323" s="72"/>
      <c r="AP323" s="145"/>
      <c r="AQ323" s="72"/>
      <c r="AR323" s="145"/>
      <c r="AS323" s="72"/>
      <c r="AT323" s="146"/>
      <c r="AU323" s="72"/>
      <c r="AV323" s="145"/>
      <c r="AW323" s="71"/>
      <c r="AX323" s="72"/>
      <c r="AY323" s="201"/>
      <c r="AZ323" s="71"/>
      <c r="BA323" s="72"/>
      <c r="BB323" s="178"/>
    </row>
    <row r="324" ht="16.5" customHeight="1" outlineLevel="1">
      <c r="A324" s="178"/>
      <c r="B324" s="141"/>
      <c r="C324" s="142"/>
      <c r="D324" s="72"/>
      <c r="E324" s="143"/>
      <c r="F324" s="71"/>
      <c r="G324" s="143"/>
      <c r="H324" s="71"/>
      <c r="I324" s="143"/>
      <c r="J324" s="71"/>
      <c r="K324" s="71"/>
      <c r="L324" s="71"/>
      <c r="M324" s="72"/>
      <c r="N324" s="144"/>
      <c r="O324" s="72"/>
      <c r="P324" s="199"/>
      <c r="Q324" s="71"/>
      <c r="R324" s="200"/>
      <c r="S324" s="72"/>
      <c r="T324" s="201"/>
      <c r="U324" s="72"/>
      <c r="V324" s="202"/>
      <c r="W324" s="71"/>
      <c r="X324" s="72"/>
      <c r="Y324" s="202"/>
      <c r="Z324" s="72"/>
      <c r="AA324" s="178"/>
      <c r="AB324" s="228"/>
      <c r="AC324" s="72"/>
      <c r="AD324" s="229"/>
      <c r="AE324" s="72"/>
      <c r="AF324" s="229"/>
      <c r="AG324" s="71"/>
      <c r="AH324" s="72"/>
      <c r="AI324" s="229"/>
      <c r="AJ324" s="71"/>
      <c r="AK324" s="72"/>
      <c r="AL324" s="229"/>
      <c r="AM324" s="72"/>
      <c r="AN324" s="201"/>
      <c r="AO324" s="72"/>
      <c r="AP324" s="145"/>
      <c r="AQ324" s="72"/>
      <c r="AR324" s="145"/>
      <c r="AS324" s="72"/>
      <c r="AT324" s="146"/>
      <c r="AU324" s="72"/>
      <c r="AV324" s="145"/>
      <c r="AW324" s="71"/>
      <c r="AX324" s="72"/>
      <c r="AY324" s="201"/>
      <c r="AZ324" s="71"/>
      <c r="BA324" s="72"/>
      <c r="BB324" s="178"/>
    </row>
    <row r="325" ht="16.5" customHeight="1" outlineLevel="1">
      <c r="A325" s="178"/>
      <c r="B325" s="141"/>
      <c r="C325" s="142"/>
      <c r="D325" s="72"/>
      <c r="E325" s="143"/>
      <c r="F325" s="71"/>
      <c r="G325" s="143"/>
      <c r="H325" s="71"/>
      <c r="I325" s="143"/>
      <c r="J325" s="71"/>
      <c r="K325" s="71"/>
      <c r="L325" s="71"/>
      <c r="M325" s="72"/>
      <c r="N325" s="144"/>
      <c r="O325" s="72"/>
      <c r="P325" s="199"/>
      <c r="Q325" s="71"/>
      <c r="R325" s="200"/>
      <c r="S325" s="72"/>
      <c r="T325" s="201"/>
      <c r="U325" s="72"/>
      <c r="V325" s="202"/>
      <c r="W325" s="71"/>
      <c r="X325" s="72"/>
      <c r="Y325" s="202"/>
      <c r="Z325" s="72"/>
      <c r="AA325" s="178"/>
      <c r="AB325" s="228"/>
      <c r="AC325" s="72"/>
      <c r="AD325" s="229"/>
      <c r="AE325" s="72"/>
      <c r="AF325" s="229"/>
      <c r="AG325" s="71"/>
      <c r="AH325" s="72"/>
      <c r="AI325" s="229"/>
      <c r="AJ325" s="71"/>
      <c r="AK325" s="72"/>
      <c r="AL325" s="229"/>
      <c r="AM325" s="72"/>
      <c r="AN325" s="201"/>
      <c r="AO325" s="72"/>
      <c r="AP325" s="145"/>
      <c r="AQ325" s="72"/>
      <c r="AR325" s="145"/>
      <c r="AS325" s="72"/>
      <c r="AT325" s="146"/>
      <c r="AU325" s="72"/>
      <c r="AV325" s="145"/>
      <c r="AW325" s="71"/>
      <c r="AX325" s="72"/>
      <c r="AY325" s="201"/>
      <c r="AZ325" s="71"/>
      <c r="BA325" s="72"/>
      <c r="BB325" s="178"/>
    </row>
    <row r="326" ht="16.5" customHeight="1" outlineLevel="1">
      <c r="A326" s="178"/>
      <c r="B326" s="141"/>
      <c r="C326" s="142"/>
      <c r="D326" s="72"/>
      <c r="E326" s="143"/>
      <c r="F326" s="71"/>
      <c r="G326" s="143"/>
      <c r="H326" s="71"/>
      <c r="I326" s="143"/>
      <c r="J326" s="71"/>
      <c r="K326" s="71"/>
      <c r="L326" s="71"/>
      <c r="M326" s="72"/>
      <c r="N326" s="144"/>
      <c r="O326" s="72"/>
      <c r="P326" s="199"/>
      <c r="Q326" s="71"/>
      <c r="R326" s="200"/>
      <c r="S326" s="72"/>
      <c r="T326" s="201"/>
      <c r="U326" s="72"/>
      <c r="V326" s="202"/>
      <c r="W326" s="71"/>
      <c r="X326" s="72"/>
      <c r="Y326" s="202"/>
      <c r="Z326" s="72"/>
      <c r="AA326" s="178"/>
      <c r="AB326" s="228"/>
      <c r="AC326" s="72"/>
      <c r="AD326" s="229"/>
      <c r="AE326" s="72"/>
      <c r="AF326" s="229"/>
      <c r="AG326" s="71"/>
      <c r="AH326" s="72"/>
      <c r="AI326" s="229"/>
      <c r="AJ326" s="71"/>
      <c r="AK326" s="72"/>
      <c r="AL326" s="229"/>
      <c r="AM326" s="72"/>
      <c r="AN326" s="201"/>
      <c r="AO326" s="72"/>
      <c r="AP326" s="145"/>
      <c r="AQ326" s="72"/>
      <c r="AR326" s="145"/>
      <c r="AS326" s="72"/>
      <c r="AT326" s="146"/>
      <c r="AU326" s="72"/>
      <c r="AV326" s="145"/>
      <c r="AW326" s="71"/>
      <c r="AX326" s="72"/>
      <c r="AY326" s="201"/>
      <c r="AZ326" s="71"/>
      <c r="BA326" s="72"/>
      <c r="BB326" s="178"/>
    </row>
    <row r="327" ht="16.5" customHeight="1" outlineLevel="1">
      <c r="A327" s="178"/>
      <c r="B327" s="141"/>
      <c r="C327" s="142"/>
      <c r="D327" s="72"/>
      <c r="E327" s="143"/>
      <c r="F327" s="71"/>
      <c r="G327" s="143"/>
      <c r="H327" s="71"/>
      <c r="I327" s="143"/>
      <c r="J327" s="71"/>
      <c r="K327" s="71"/>
      <c r="L327" s="71"/>
      <c r="M327" s="72"/>
      <c r="N327" s="144"/>
      <c r="O327" s="72"/>
      <c r="P327" s="199"/>
      <c r="Q327" s="71"/>
      <c r="R327" s="200"/>
      <c r="S327" s="72"/>
      <c r="T327" s="201"/>
      <c r="U327" s="72"/>
      <c r="V327" s="202"/>
      <c r="W327" s="71"/>
      <c r="X327" s="72"/>
      <c r="Y327" s="202"/>
      <c r="Z327" s="72"/>
      <c r="AA327" s="178"/>
      <c r="AB327" s="228"/>
      <c r="AC327" s="72"/>
      <c r="AD327" s="229"/>
      <c r="AE327" s="72"/>
      <c r="AF327" s="229"/>
      <c r="AG327" s="71"/>
      <c r="AH327" s="72"/>
      <c r="AI327" s="229"/>
      <c r="AJ327" s="71"/>
      <c r="AK327" s="72"/>
      <c r="AL327" s="229"/>
      <c r="AM327" s="72"/>
      <c r="AN327" s="201"/>
      <c r="AO327" s="72"/>
      <c r="AP327" s="145"/>
      <c r="AQ327" s="72"/>
      <c r="AR327" s="145"/>
      <c r="AS327" s="72"/>
      <c r="AT327" s="146"/>
      <c r="AU327" s="72"/>
      <c r="AV327" s="145"/>
      <c r="AW327" s="71"/>
      <c r="AX327" s="72"/>
      <c r="AY327" s="201"/>
      <c r="AZ327" s="71"/>
      <c r="BA327" s="72"/>
      <c r="BB327" s="178"/>
    </row>
    <row r="328" ht="16.5" customHeight="1" outlineLevel="1">
      <c r="A328" s="178"/>
      <c r="B328" s="141"/>
      <c r="C328" s="142"/>
      <c r="D328" s="72"/>
      <c r="E328" s="143"/>
      <c r="F328" s="71"/>
      <c r="G328" s="143"/>
      <c r="H328" s="71"/>
      <c r="I328" s="143"/>
      <c r="J328" s="71"/>
      <c r="K328" s="71"/>
      <c r="L328" s="71"/>
      <c r="M328" s="72"/>
      <c r="N328" s="144"/>
      <c r="O328" s="72"/>
      <c r="P328" s="199"/>
      <c r="Q328" s="71"/>
      <c r="R328" s="200"/>
      <c r="S328" s="72"/>
      <c r="T328" s="201"/>
      <c r="U328" s="72"/>
      <c r="V328" s="202"/>
      <c r="W328" s="71"/>
      <c r="X328" s="72"/>
      <c r="Y328" s="202"/>
      <c r="Z328" s="72"/>
      <c r="AA328" s="178"/>
      <c r="AB328" s="228"/>
      <c r="AC328" s="72"/>
      <c r="AD328" s="229"/>
      <c r="AE328" s="72"/>
      <c r="AF328" s="229"/>
      <c r="AG328" s="71"/>
      <c r="AH328" s="72"/>
      <c r="AI328" s="229"/>
      <c r="AJ328" s="71"/>
      <c r="AK328" s="72"/>
      <c r="AL328" s="229"/>
      <c r="AM328" s="72"/>
      <c r="AN328" s="201"/>
      <c r="AO328" s="72"/>
      <c r="AP328" s="145"/>
      <c r="AQ328" s="72"/>
      <c r="AR328" s="145"/>
      <c r="AS328" s="72"/>
      <c r="AT328" s="146"/>
      <c r="AU328" s="72"/>
      <c r="AV328" s="145"/>
      <c r="AW328" s="71"/>
      <c r="AX328" s="72"/>
      <c r="AY328" s="201"/>
      <c r="AZ328" s="71"/>
      <c r="BA328" s="72"/>
      <c r="BB328" s="178"/>
    </row>
    <row r="329" ht="16.5" customHeight="1" outlineLevel="1">
      <c r="A329" s="178"/>
      <c r="B329" s="141"/>
      <c r="C329" s="142"/>
      <c r="D329" s="72"/>
      <c r="E329" s="143"/>
      <c r="F329" s="71"/>
      <c r="G329" s="143"/>
      <c r="H329" s="71"/>
      <c r="I329" s="143"/>
      <c r="J329" s="71"/>
      <c r="K329" s="71"/>
      <c r="L329" s="71"/>
      <c r="M329" s="72"/>
      <c r="N329" s="144"/>
      <c r="O329" s="72"/>
      <c r="P329" s="199"/>
      <c r="Q329" s="71"/>
      <c r="R329" s="200"/>
      <c r="S329" s="72"/>
      <c r="T329" s="201"/>
      <c r="U329" s="72"/>
      <c r="V329" s="202"/>
      <c r="W329" s="71"/>
      <c r="X329" s="72"/>
      <c r="Y329" s="202"/>
      <c r="Z329" s="72"/>
      <c r="AA329" s="178"/>
      <c r="AB329" s="228"/>
      <c r="AC329" s="72"/>
      <c r="AD329" s="229"/>
      <c r="AE329" s="72"/>
      <c r="AF329" s="229"/>
      <c r="AG329" s="71"/>
      <c r="AH329" s="72"/>
      <c r="AI329" s="229"/>
      <c r="AJ329" s="71"/>
      <c r="AK329" s="72"/>
      <c r="AL329" s="229"/>
      <c r="AM329" s="72"/>
      <c r="AN329" s="201"/>
      <c r="AO329" s="72"/>
      <c r="AP329" s="145"/>
      <c r="AQ329" s="72"/>
      <c r="AR329" s="145"/>
      <c r="AS329" s="72"/>
      <c r="AT329" s="146"/>
      <c r="AU329" s="72"/>
      <c r="AV329" s="145"/>
      <c r="AW329" s="71"/>
      <c r="AX329" s="72"/>
      <c r="AY329" s="201"/>
      <c r="AZ329" s="71"/>
      <c r="BA329" s="72"/>
      <c r="BB329" s="178"/>
    </row>
    <row r="330" ht="16.5" customHeight="1" outlineLevel="1">
      <c r="A330" s="178"/>
      <c r="B330" s="141"/>
      <c r="C330" s="142"/>
      <c r="D330" s="72"/>
      <c r="E330" s="143"/>
      <c r="F330" s="71"/>
      <c r="G330" s="143"/>
      <c r="H330" s="71"/>
      <c r="I330" s="143"/>
      <c r="J330" s="71"/>
      <c r="K330" s="71"/>
      <c r="L330" s="71"/>
      <c r="M330" s="72"/>
      <c r="N330" s="144"/>
      <c r="O330" s="72"/>
      <c r="P330" s="199"/>
      <c r="Q330" s="71"/>
      <c r="R330" s="200"/>
      <c r="S330" s="72"/>
      <c r="T330" s="201"/>
      <c r="U330" s="72"/>
      <c r="V330" s="202"/>
      <c r="W330" s="71"/>
      <c r="X330" s="72"/>
      <c r="Y330" s="202"/>
      <c r="Z330" s="72"/>
      <c r="AA330" s="178"/>
      <c r="AB330" s="228"/>
      <c r="AC330" s="72"/>
      <c r="AD330" s="229"/>
      <c r="AE330" s="72"/>
      <c r="AF330" s="229"/>
      <c r="AG330" s="71"/>
      <c r="AH330" s="72"/>
      <c r="AI330" s="229"/>
      <c r="AJ330" s="71"/>
      <c r="AK330" s="72"/>
      <c r="AL330" s="229"/>
      <c r="AM330" s="72"/>
      <c r="AN330" s="201"/>
      <c r="AO330" s="72"/>
      <c r="AP330" s="145"/>
      <c r="AQ330" s="72"/>
      <c r="AR330" s="145"/>
      <c r="AS330" s="72"/>
      <c r="AT330" s="146"/>
      <c r="AU330" s="72"/>
      <c r="AV330" s="145"/>
      <c r="AW330" s="71"/>
      <c r="AX330" s="72"/>
      <c r="AY330" s="201"/>
      <c r="AZ330" s="71"/>
      <c r="BA330" s="72"/>
      <c r="BB330" s="178"/>
    </row>
    <row r="331" ht="16.5" customHeight="1" outlineLevel="1">
      <c r="A331" s="178"/>
      <c r="B331" s="141"/>
      <c r="C331" s="142"/>
      <c r="D331" s="72"/>
      <c r="E331" s="143"/>
      <c r="F331" s="71"/>
      <c r="G331" s="143"/>
      <c r="H331" s="71"/>
      <c r="I331" s="143"/>
      <c r="J331" s="71"/>
      <c r="K331" s="71"/>
      <c r="L331" s="71"/>
      <c r="M331" s="72"/>
      <c r="N331" s="144"/>
      <c r="O331" s="72"/>
      <c r="P331" s="199"/>
      <c r="Q331" s="71"/>
      <c r="R331" s="200"/>
      <c r="S331" s="72"/>
      <c r="T331" s="201"/>
      <c r="U331" s="72"/>
      <c r="V331" s="202"/>
      <c r="W331" s="71"/>
      <c r="X331" s="72"/>
      <c r="Y331" s="202"/>
      <c r="Z331" s="72"/>
      <c r="AA331" s="178"/>
      <c r="AB331" s="228"/>
      <c r="AC331" s="72"/>
      <c r="AD331" s="229"/>
      <c r="AE331" s="72"/>
      <c r="AF331" s="229"/>
      <c r="AG331" s="71"/>
      <c r="AH331" s="72"/>
      <c r="AI331" s="229"/>
      <c r="AJ331" s="71"/>
      <c r="AK331" s="72"/>
      <c r="AL331" s="229"/>
      <c r="AM331" s="72"/>
      <c r="AN331" s="201"/>
      <c r="AO331" s="72"/>
      <c r="AP331" s="145"/>
      <c r="AQ331" s="72"/>
      <c r="AR331" s="145"/>
      <c r="AS331" s="72"/>
      <c r="AT331" s="146"/>
      <c r="AU331" s="72"/>
      <c r="AV331" s="145"/>
      <c r="AW331" s="71"/>
      <c r="AX331" s="72"/>
      <c r="AY331" s="201"/>
      <c r="AZ331" s="71"/>
      <c r="BA331" s="72"/>
      <c r="BB331" s="178"/>
    </row>
    <row r="332" ht="16.5" customHeight="1" outlineLevel="1">
      <c r="A332" s="178"/>
      <c r="B332" s="141"/>
      <c r="C332" s="142"/>
      <c r="D332" s="72"/>
      <c r="E332" s="143"/>
      <c r="F332" s="71"/>
      <c r="G332" s="143"/>
      <c r="H332" s="71"/>
      <c r="I332" s="143"/>
      <c r="J332" s="71"/>
      <c r="K332" s="71"/>
      <c r="L332" s="71"/>
      <c r="M332" s="72"/>
      <c r="N332" s="144"/>
      <c r="O332" s="72"/>
      <c r="P332" s="199"/>
      <c r="Q332" s="71"/>
      <c r="R332" s="200"/>
      <c r="S332" s="72"/>
      <c r="T332" s="201"/>
      <c r="U332" s="72"/>
      <c r="V332" s="202"/>
      <c r="W332" s="71"/>
      <c r="X332" s="72"/>
      <c r="Y332" s="202"/>
      <c r="Z332" s="72"/>
      <c r="AA332" s="178"/>
      <c r="AB332" s="228"/>
      <c r="AC332" s="72"/>
      <c r="AD332" s="229"/>
      <c r="AE332" s="72"/>
      <c r="AF332" s="229"/>
      <c r="AG332" s="71"/>
      <c r="AH332" s="72"/>
      <c r="AI332" s="229"/>
      <c r="AJ332" s="71"/>
      <c r="AK332" s="72"/>
      <c r="AL332" s="229"/>
      <c r="AM332" s="72"/>
      <c r="AN332" s="201"/>
      <c r="AO332" s="72"/>
      <c r="AP332" s="145"/>
      <c r="AQ332" s="72"/>
      <c r="AR332" s="145"/>
      <c r="AS332" s="72"/>
      <c r="AT332" s="146"/>
      <c r="AU332" s="72"/>
      <c r="AV332" s="145"/>
      <c r="AW332" s="71"/>
      <c r="AX332" s="72"/>
      <c r="AY332" s="201"/>
      <c r="AZ332" s="71"/>
      <c r="BA332" s="72"/>
      <c r="BB332" s="178"/>
    </row>
    <row r="333" ht="16.5" customHeight="1" outlineLevel="1">
      <c r="A333" s="178"/>
      <c r="B333" s="141"/>
      <c r="C333" s="142"/>
      <c r="D333" s="72"/>
      <c r="E333" s="143"/>
      <c r="F333" s="71"/>
      <c r="G333" s="143"/>
      <c r="H333" s="71"/>
      <c r="I333" s="143"/>
      <c r="J333" s="71"/>
      <c r="K333" s="71"/>
      <c r="L333" s="71"/>
      <c r="M333" s="72"/>
      <c r="N333" s="144"/>
      <c r="O333" s="72"/>
      <c r="P333" s="199"/>
      <c r="Q333" s="71"/>
      <c r="R333" s="200"/>
      <c r="S333" s="72"/>
      <c r="T333" s="201"/>
      <c r="U333" s="72"/>
      <c r="V333" s="202"/>
      <c r="W333" s="71"/>
      <c r="X333" s="72"/>
      <c r="Y333" s="202"/>
      <c r="Z333" s="72"/>
      <c r="AA333" s="178"/>
      <c r="AB333" s="228"/>
      <c r="AC333" s="72"/>
      <c r="AD333" s="229"/>
      <c r="AE333" s="72"/>
      <c r="AF333" s="229"/>
      <c r="AG333" s="71"/>
      <c r="AH333" s="72"/>
      <c r="AI333" s="229"/>
      <c r="AJ333" s="71"/>
      <c r="AK333" s="72"/>
      <c r="AL333" s="229"/>
      <c r="AM333" s="72"/>
      <c r="AN333" s="201"/>
      <c r="AO333" s="72"/>
      <c r="AP333" s="145"/>
      <c r="AQ333" s="72"/>
      <c r="AR333" s="145"/>
      <c r="AS333" s="72"/>
      <c r="AT333" s="146"/>
      <c r="AU333" s="72"/>
      <c r="AV333" s="145"/>
      <c r="AW333" s="71"/>
      <c r="AX333" s="72"/>
      <c r="AY333" s="201"/>
      <c r="AZ333" s="71"/>
      <c r="BA333" s="72"/>
      <c r="BB333" s="178"/>
    </row>
    <row r="334" ht="16.5" customHeight="1" outlineLevel="1">
      <c r="A334" s="178"/>
      <c r="B334" s="141"/>
      <c r="C334" s="142"/>
      <c r="D334" s="72"/>
      <c r="E334" s="143"/>
      <c r="F334" s="71"/>
      <c r="G334" s="143"/>
      <c r="H334" s="71"/>
      <c r="I334" s="143"/>
      <c r="J334" s="71"/>
      <c r="K334" s="71"/>
      <c r="L334" s="71"/>
      <c r="M334" s="72"/>
      <c r="N334" s="144"/>
      <c r="O334" s="72"/>
      <c r="P334" s="199"/>
      <c r="Q334" s="71"/>
      <c r="R334" s="200"/>
      <c r="S334" s="72"/>
      <c r="T334" s="201"/>
      <c r="U334" s="72"/>
      <c r="V334" s="202"/>
      <c r="W334" s="71"/>
      <c r="X334" s="72"/>
      <c r="Y334" s="202"/>
      <c r="Z334" s="72"/>
      <c r="AA334" s="178"/>
      <c r="AB334" s="228"/>
      <c r="AC334" s="72"/>
      <c r="AD334" s="229"/>
      <c r="AE334" s="72"/>
      <c r="AF334" s="229"/>
      <c r="AG334" s="71"/>
      <c r="AH334" s="72"/>
      <c r="AI334" s="229"/>
      <c r="AJ334" s="71"/>
      <c r="AK334" s="72"/>
      <c r="AL334" s="229"/>
      <c r="AM334" s="72"/>
      <c r="AN334" s="201"/>
      <c r="AO334" s="72"/>
      <c r="AP334" s="145"/>
      <c r="AQ334" s="72"/>
      <c r="AR334" s="145"/>
      <c r="AS334" s="72"/>
      <c r="AT334" s="146"/>
      <c r="AU334" s="72"/>
      <c r="AV334" s="145"/>
      <c r="AW334" s="71"/>
      <c r="AX334" s="72"/>
      <c r="AY334" s="201"/>
      <c r="AZ334" s="71"/>
      <c r="BA334" s="72"/>
      <c r="BB334" s="178"/>
    </row>
    <row r="335" ht="16.5" customHeight="1" outlineLevel="1">
      <c r="A335" s="178"/>
      <c r="B335" s="141"/>
      <c r="C335" s="142"/>
      <c r="D335" s="72"/>
      <c r="E335" s="143"/>
      <c r="F335" s="71"/>
      <c r="G335" s="143"/>
      <c r="H335" s="71"/>
      <c r="I335" s="143"/>
      <c r="J335" s="71"/>
      <c r="K335" s="71"/>
      <c r="L335" s="71"/>
      <c r="M335" s="72"/>
      <c r="N335" s="144"/>
      <c r="O335" s="72"/>
      <c r="P335" s="199"/>
      <c r="Q335" s="71"/>
      <c r="R335" s="200"/>
      <c r="S335" s="72"/>
      <c r="T335" s="201"/>
      <c r="U335" s="72"/>
      <c r="V335" s="202"/>
      <c r="W335" s="71"/>
      <c r="X335" s="72"/>
      <c r="Y335" s="202"/>
      <c r="Z335" s="72"/>
      <c r="AA335" s="178"/>
      <c r="AB335" s="228"/>
      <c r="AC335" s="72"/>
      <c r="AD335" s="229"/>
      <c r="AE335" s="72"/>
      <c r="AF335" s="229"/>
      <c r="AG335" s="71"/>
      <c r="AH335" s="72"/>
      <c r="AI335" s="229"/>
      <c r="AJ335" s="71"/>
      <c r="AK335" s="72"/>
      <c r="AL335" s="229"/>
      <c r="AM335" s="72"/>
      <c r="AN335" s="201"/>
      <c r="AO335" s="72"/>
      <c r="AP335" s="145"/>
      <c r="AQ335" s="72"/>
      <c r="AR335" s="145"/>
      <c r="AS335" s="72"/>
      <c r="AT335" s="146"/>
      <c r="AU335" s="72"/>
      <c r="AV335" s="145"/>
      <c r="AW335" s="71"/>
      <c r="AX335" s="72"/>
      <c r="AY335" s="201"/>
      <c r="AZ335" s="71"/>
      <c r="BA335" s="72"/>
      <c r="BB335" s="178"/>
    </row>
    <row r="336" ht="16.5" customHeight="1" outlineLevel="1">
      <c r="A336" s="178"/>
      <c r="B336" s="141"/>
      <c r="C336" s="142"/>
      <c r="D336" s="72"/>
      <c r="E336" s="143"/>
      <c r="F336" s="71"/>
      <c r="G336" s="143"/>
      <c r="H336" s="71"/>
      <c r="I336" s="143"/>
      <c r="J336" s="71"/>
      <c r="K336" s="71"/>
      <c r="L336" s="71"/>
      <c r="M336" s="72"/>
      <c r="N336" s="144"/>
      <c r="O336" s="72"/>
      <c r="P336" s="199"/>
      <c r="Q336" s="71"/>
      <c r="R336" s="200"/>
      <c r="S336" s="72"/>
      <c r="T336" s="201"/>
      <c r="U336" s="72"/>
      <c r="V336" s="202"/>
      <c r="W336" s="71"/>
      <c r="X336" s="72"/>
      <c r="Y336" s="202"/>
      <c r="Z336" s="72"/>
      <c r="AA336" s="178"/>
      <c r="AB336" s="228"/>
      <c r="AC336" s="72"/>
      <c r="AD336" s="229"/>
      <c r="AE336" s="72"/>
      <c r="AF336" s="229"/>
      <c r="AG336" s="71"/>
      <c r="AH336" s="72"/>
      <c r="AI336" s="229"/>
      <c r="AJ336" s="71"/>
      <c r="AK336" s="72"/>
      <c r="AL336" s="229"/>
      <c r="AM336" s="72"/>
      <c r="AN336" s="201"/>
      <c r="AO336" s="72"/>
      <c r="AP336" s="145"/>
      <c r="AQ336" s="72"/>
      <c r="AR336" s="145"/>
      <c r="AS336" s="72"/>
      <c r="AT336" s="146"/>
      <c r="AU336" s="72"/>
      <c r="AV336" s="145"/>
      <c r="AW336" s="71"/>
      <c r="AX336" s="72"/>
      <c r="AY336" s="201"/>
      <c r="AZ336" s="71"/>
      <c r="BA336" s="72"/>
      <c r="BB336" s="178"/>
    </row>
    <row r="337" ht="16.5" customHeight="1" outlineLevel="1">
      <c r="A337" s="178"/>
      <c r="B337" s="141"/>
      <c r="C337" s="142"/>
      <c r="D337" s="72"/>
      <c r="E337" s="143"/>
      <c r="F337" s="71"/>
      <c r="G337" s="143"/>
      <c r="H337" s="71"/>
      <c r="I337" s="143"/>
      <c r="J337" s="71"/>
      <c r="K337" s="71"/>
      <c r="L337" s="71"/>
      <c r="M337" s="72"/>
      <c r="N337" s="144"/>
      <c r="O337" s="72"/>
      <c r="P337" s="199"/>
      <c r="Q337" s="71"/>
      <c r="R337" s="200"/>
      <c r="S337" s="72"/>
      <c r="T337" s="201"/>
      <c r="U337" s="72"/>
      <c r="V337" s="202"/>
      <c r="W337" s="71"/>
      <c r="X337" s="72"/>
      <c r="Y337" s="202"/>
      <c r="Z337" s="72"/>
      <c r="AA337" s="178"/>
      <c r="AB337" s="228"/>
      <c r="AC337" s="72"/>
      <c r="AD337" s="229"/>
      <c r="AE337" s="72"/>
      <c r="AF337" s="229"/>
      <c r="AG337" s="71"/>
      <c r="AH337" s="72"/>
      <c r="AI337" s="229"/>
      <c r="AJ337" s="71"/>
      <c r="AK337" s="72"/>
      <c r="AL337" s="229"/>
      <c r="AM337" s="72"/>
      <c r="AN337" s="201"/>
      <c r="AO337" s="72"/>
      <c r="AP337" s="145"/>
      <c r="AQ337" s="72"/>
      <c r="AR337" s="145"/>
      <c r="AS337" s="72"/>
      <c r="AT337" s="146"/>
      <c r="AU337" s="72"/>
      <c r="AV337" s="145"/>
      <c r="AW337" s="71"/>
      <c r="AX337" s="72"/>
      <c r="AY337" s="201"/>
      <c r="AZ337" s="71"/>
      <c r="BA337" s="72"/>
      <c r="BB337" s="178"/>
    </row>
    <row r="338" ht="16.5" customHeight="1" outlineLevel="1">
      <c r="A338" s="178"/>
      <c r="B338" s="141"/>
      <c r="C338" s="142"/>
      <c r="D338" s="72"/>
      <c r="E338" s="143"/>
      <c r="F338" s="71"/>
      <c r="G338" s="143"/>
      <c r="H338" s="71"/>
      <c r="I338" s="143"/>
      <c r="J338" s="71"/>
      <c r="K338" s="71"/>
      <c r="L338" s="71"/>
      <c r="M338" s="72"/>
      <c r="N338" s="144"/>
      <c r="O338" s="72"/>
      <c r="P338" s="199"/>
      <c r="Q338" s="71"/>
      <c r="R338" s="200"/>
      <c r="S338" s="72"/>
      <c r="T338" s="201"/>
      <c r="U338" s="72"/>
      <c r="V338" s="202"/>
      <c r="W338" s="71"/>
      <c r="X338" s="72"/>
      <c r="Y338" s="202"/>
      <c r="Z338" s="72"/>
      <c r="AA338" s="178"/>
      <c r="AB338" s="228"/>
      <c r="AC338" s="72"/>
      <c r="AD338" s="229"/>
      <c r="AE338" s="72"/>
      <c r="AF338" s="229"/>
      <c r="AG338" s="71"/>
      <c r="AH338" s="72"/>
      <c r="AI338" s="229"/>
      <c r="AJ338" s="71"/>
      <c r="AK338" s="72"/>
      <c r="AL338" s="229"/>
      <c r="AM338" s="72"/>
      <c r="AN338" s="201"/>
      <c r="AO338" s="72"/>
      <c r="AP338" s="145"/>
      <c r="AQ338" s="72"/>
      <c r="AR338" s="145"/>
      <c r="AS338" s="72"/>
      <c r="AT338" s="146"/>
      <c r="AU338" s="72"/>
      <c r="AV338" s="145"/>
      <c r="AW338" s="71"/>
      <c r="AX338" s="72"/>
      <c r="AY338" s="201"/>
      <c r="AZ338" s="71"/>
      <c r="BA338" s="72"/>
      <c r="BB338" s="178"/>
    </row>
    <row r="339" ht="16.5" customHeight="1" outlineLevel="1">
      <c r="A339" s="178"/>
      <c r="B339" s="141"/>
      <c r="C339" s="142"/>
      <c r="D339" s="72"/>
      <c r="E339" s="143"/>
      <c r="F339" s="71"/>
      <c r="G339" s="143"/>
      <c r="H339" s="71"/>
      <c r="I339" s="143"/>
      <c r="J339" s="71"/>
      <c r="K339" s="71"/>
      <c r="L339" s="71"/>
      <c r="M339" s="72"/>
      <c r="N339" s="144"/>
      <c r="O339" s="72"/>
      <c r="P339" s="199"/>
      <c r="Q339" s="71"/>
      <c r="R339" s="200"/>
      <c r="S339" s="72"/>
      <c r="T339" s="201"/>
      <c r="U339" s="72"/>
      <c r="V339" s="202"/>
      <c r="W339" s="71"/>
      <c r="X339" s="72"/>
      <c r="Y339" s="202"/>
      <c r="Z339" s="72"/>
      <c r="AA339" s="178"/>
      <c r="AB339" s="228"/>
      <c r="AC339" s="72"/>
      <c r="AD339" s="229"/>
      <c r="AE339" s="72"/>
      <c r="AF339" s="229"/>
      <c r="AG339" s="71"/>
      <c r="AH339" s="72"/>
      <c r="AI339" s="229"/>
      <c r="AJ339" s="71"/>
      <c r="AK339" s="72"/>
      <c r="AL339" s="229"/>
      <c r="AM339" s="72"/>
      <c r="AN339" s="201"/>
      <c r="AO339" s="72"/>
      <c r="AP339" s="145"/>
      <c r="AQ339" s="72"/>
      <c r="AR339" s="145"/>
      <c r="AS339" s="72"/>
      <c r="AT339" s="146"/>
      <c r="AU339" s="72"/>
      <c r="AV339" s="145"/>
      <c r="AW339" s="71"/>
      <c r="AX339" s="72"/>
      <c r="AY339" s="201"/>
      <c r="AZ339" s="71"/>
      <c r="BA339" s="72"/>
      <c r="BB339" s="178"/>
    </row>
    <row r="340" ht="16.5" customHeight="1" outlineLevel="1">
      <c r="A340" s="178"/>
      <c r="B340" s="141"/>
      <c r="C340" s="142"/>
      <c r="D340" s="72"/>
      <c r="E340" s="143"/>
      <c r="F340" s="71"/>
      <c r="G340" s="143"/>
      <c r="H340" s="71"/>
      <c r="I340" s="143"/>
      <c r="J340" s="71"/>
      <c r="K340" s="71"/>
      <c r="L340" s="71"/>
      <c r="M340" s="72"/>
      <c r="N340" s="144"/>
      <c r="O340" s="72"/>
      <c r="P340" s="199"/>
      <c r="Q340" s="71"/>
      <c r="R340" s="200"/>
      <c r="S340" s="72"/>
      <c r="T340" s="201"/>
      <c r="U340" s="72"/>
      <c r="V340" s="202"/>
      <c r="W340" s="71"/>
      <c r="X340" s="72"/>
      <c r="Y340" s="202"/>
      <c r="Z340" s="72"/>
      <c r="AA340" s="178"/>
      <c r="AB340" s="228"/>
      <c r="AC340" s="72"/>
      <c r="AD340" s="229"/>
      <c r="AE340" s="72"/>
      <c r="AF340" s="229"/>
      <c r="AG340" s="71"/>
      <c r="AH340" s="72"/>
      <c r="AI340" s="229"/>
      <c r="AJ340" s="71"/>
      <c r="AK340" s="72"/>
      <c r="AL340" s="229"/>
      <c r="AM340" s="72"/>
      <c r="AN340" s="201"/>
      <c r="AO340" s="72"/>
      <c r="AP340" s="145"/>
      <c r="AQ340" s="72"/>
      <c r="AR340" s="145"/>
      <c r="AS340" s="72"/>
      <c r="AT340" s="146"/>
      <c r="AU340" s="72"/>
      <c r="AV340" s="145"/>
      <c r="AW340" s="71"/>
      <c r="AX340" s="72"/>
      <c r="AY340" s="201"/>
      <c r="AZ340" s="71"/>
      <c r="BA340" s="72"/>
      <c r="BB340" s="178"/>
    </row>
    <row r="341" ht="16.5" customHeight="1" outlineLevel="1">
      <c r="A341" s="178"/>
      <c r="B341" s="141"/>
      <c r="C341" s="142"/>
      <c r="D341" s="72"/>
      <c r="E341" s="143"/>
      <c r="F341" s="71"/>
      <c r="G341" s="143"/>
      <c r="H341" s="71"/>
      <c r="I341" s="143"/>
      <c r="J341" s="71"/>
      <c r="K341" s="71"/>
      <c r="L341" s="71"/>
      <c r="M341" s="72"/>
      <c r="N341" s="144"/>
      <c r="O341" s="72"/>
      <c r="P341" s="199"/>
      <c r="Q341" s="71"/>
      <c r="R341" s="200"/>
      <c r="S341" s="72"/>
      <c r="T341" s="201"/>
      <c r="U341" s="72"/>
      <c r="V341" s="202"/>
      <c r="W341" s="71"/>
      <c r="X341" s="72"/>
      <c r="Y341" s="202"/>
      <c r="Z341" s="72"/>
      <c r="AA341" s="178"/>
      <c r="AB341" s="228"/>
      <c r="AC341" s="72"/>
      <c r="AD341" s="229"/>
      <c r="AE341" s="72"/>
      <c r="AF341" s="229"/>
      <c r="AG341" s="71"/>
      <c r="AH341" s="72"/>
      <c r="AI341" s="229"/>
      <c r="AJ341" s="71"/>
      <c r="AK341" s="72"/>
      <c r="AL341" s="229"/>
      <c r="AM341" s="72"/>
      <c r="AN341" s="201"/>
      <c r="AO341" s="72"/>
      <c r="AP341" s="145"/>
      <c r="AQ341" s="72"/>
      <c r="AR341" s="145"/>
      <c r="AS341" s="72"/>
      <c r="AT341" s="146"/>
      <c r="AU341" s="72"/>
      <c r="AV341" s="145"/>
      <c r="AW341" s="71"/>
      <c r="AX341" s="72"/>
      <c r="AY341" s="201"/>
      <c r="AZ341" s="71"/>
      <c r="BA341" s="72"/>
      <c r="BB341" s="178"/>
    </row>
    <row r="342" ht="16.5" customHeight="1" outlineLevel="1">
      <c r="A342" s="178"/>
      <c r="B342" s="141"/>
      <c r="C342" s="142"/>
      <c r="D342" s="72"/>
      <c r="E342" s="143"/>
      <c r="F342" s="71"/>
      <c r="G342" s="143"/>
      <c r="H342" s="71"/>
      <c r="I342" s="143"/>
      <c r="J342" s="71"/>
      <c r="K342" s="71"/>
      <c r="L342" s="71"/>
      <c r="M342" s="72"/>
      <c r="N342" s="144"/>
      <c r="O342" s="72"/>
      <c r="P342" s="199"/>
      <c r="Q342" s="71"/>
      <c r="R342" s="200"/>
      <c r="S342" s="72"/>
      <c r="T342" s="201"/>
      <c r="U342" s="72"/>
      <c r="V342" s="202"/>
      <c r="W342" s="71"/>
      <c r="X342" s="72"/>
      <c r="Y342" s="202"/>
      <c r="Z342" s="72"/>
      <c r="AA342" s="178"/>
      <c r="AB342" s="228"/>
      <c r="AC342" s="72"/>
      <c r="AD342" s="229"/>
      <c r="AE342" s="72"/>
      <c r="AF342" s="229"/>
      <c r="AG342" s="71"/>
      <c r="AH342" s="72"/>
      <c r="AI342" s="229"/>
      <c r="AJ342" s="71"/>
      <c r="AK342" s="72"/>
      <c r="AL342" s="229"/>
      <c r="AM342" s="72"/>
      <c r="AN342" s="201"/>
      <c r="AO342" s="72"/>
      <c r="AP342" s="145"/>
      <c r="AQ342" s="72"/>
      <c r="AR342" s="145"/>
      <c r="AS342" s="72"/>
      <c r="AT342" s="146"/>
      <c r="AU342" s="72"/>
      <c r="AV342" s="145"/>
      <c r="AW342" s="71"/>
      <c r="AX342" s="72"/>
      <c r="AY342" s="201"/>
      <c r="AZ342" s="71"/>
      <c r="BA342" s="72"/>
      <c r="BB342" s="178"/>
    </row>
    <row r="343" ht="16.5" customHeight="1" outlineLevel="1">
      <c r="A343" s="178"/>
      <c r="B343" s="141"/>
      <c r="C343" s="142"/>
      <c r="D343" s="72"/>
      <c r="E343" s="143"/>
      <c r="F343" s="71"/>
      <c r="G343" s="143"/>
      <c r="H343" s="71"/>
      <c r="I343" s="143"/>
      <c r="J343" s="71"/>
      <c r="K343" s="71"/>
      <c r="L343" s="71"/>
      <c r="M343" s="72"/>
      <c r="N343" s="144"/>
      <c r="O343" s="72"/>
      <c r="P343" s="199"/>
      <c r="Q343" s="71"/>
      <c r="R343" s="200"/>
      <c r="S343" s="72"/>
      <c r="T343" s="201"/>
      <c r="U343" s="72"/>
      <c r="V343" s="202"/>
      <c r="W343" s="71"/>
      <c r="X343" s="72"/>
      <c r="Y343" s="202"/>
      <c r="Z343" s="72"/>
      <c r="AA343" s="178"/>
      <c r="AB343" s="228"/>
      <c r="AC343" s="72"/>
      <c r="AD343" s="229"/>
      <c r="AE343" s="72"/>
      <c r="AF343" s="229"/>
      <c r="AG343" s="71"/>
      <c r="AH343" s="72"/>
      <c r="AI343" s="229"/>
      <c r="AJ343" s="71"/>
      <c r="AK343" s="72"/>
      <c r="AL343" s="229"/>
      <c r="AM343" s="72"/>
      <c r="AN343" s="201"/>
      <c r="AO343" s="72"/>
      <c r="AP343" s="145"/>
      <c r="AQ343" s="72"/>
      <c r="AR343" s="145"/>
      <c r="AS343" s="72"/>
      <c r="AT343" s="146"/>
      <c r="AU343" s="72"/>
      <c r="AV343" s="145"/>
      <c r="AW343" s="71"/>
      <c r="AX343" s="72"/>
      <c r="AY343" s="201"/>
      <c r="AZ343" s="71"/>
      <c r="BA343" s="72"/>
      <c r="BB343" s="178"/>
    </row>
    <row r="344" ht="16.5" customHeight="1" outlineLevel="1">
      <c r="A344" s="178"/>
      <c r="B344" s="141"/>
      <c r="C344" s="142"/>
      <c r="D344" s="72"/>
      <c r="E344" s="143"/>
      <c r="F344" s="71"/>
      <c r="G344" s="143"/>
      <c r="H344" s="71"/>
      <c r="I344" s="143"/>
      <c r="J344" s="71"/>
      <c r="K344" s="71"/>
      <c r="L344" s="71"/>
      <c r="M344" s="72"/>
      <c r="N344" s="144"/>
      <c r="O344" s="72"/>
      <c r="P344" s="199"/>
      <c r="Q344" s="71"/>
      <c r="R344" s="200"/>
      <c r="S344" s="72"/>
      <c r="T344" s="201"/>
      <c r="U344" s="72"/>
      <c r="V344" s="202"/>
      <c r="W344" s="71"/>
      <c r="X344" s="72"/>
      <c r="Y344" s="202"/>
      <c r="Z344" s="72"/>
      <c r="AA344" s="178"/>
      <c r="AB344" s="228"/>
      <c r="AC344" s="72"/>
      <c r="AD344" s="229"/>
      <c r="AE344" s="72"/>
      <c r="AF344" s="229"/>
      <c r="AG344" s="71"/>
      <c r="AH344" s="72"/>
      <c r="AI344" s="229"/>
      <c r="AJ344" s="71"/>
      <c r="AK344" s="72"/>
      <c r="AL344" s="229"/>
      <c r="AM344" s="72"/>
      <c r="AN344" s="201"/>
      <c r="AO344" s="72"/>
      <c r="AP344" s="145"/>
      <c r="AQ344" s="72"/>
      <c r="AR344" s="145"/>
      <c r="AS344" s="72"/>
      <c r="AT344" s="146"/>
      <c r="AU344" s="72"/>
      <c r="AV344" s="145"/>
      <c r="AW344" s="71"/>
      <c r="AX344" s="72"/>
      <c r="AY344" s="201"/>
      <c r="AZ344" s="71"/>
      <c r="BA344" s="72"/>
      <c r="BB344" s="178"/>
    </row>
    <row r="345" ht="16.5" customHeight="1" outlineLevel="1">
      <c r="A345" s="178"/>
      <c r="B345" s="141"/>
      <c r="C345" s="142"/>
      <c r="D345" s="72"/>
      <c r="E345" s="143"/>
      <c r="F345" s="71"/>
      <c r="G345" s="143"/>
      <c r="H345" s="71"/>
      <c r="I345" s="143"/>
      <c r="J345" s="71"/>
      <c r="K345" s="71"/>
      <c r="L345" s="71"/>
      <c r="M345" s="72"/>
      <c r="N345" s="144"/>
      <c r="O345" s="72"/>
      <c r="P345" s="199"/>
      <c r="Q345" s="71"/>
      <c r="R345" s="200"/>
      <c r="S345" s="72"/>
      <c r="T345" s="201"/>
      <c r="U345" s="72"/>
      <c r="V345" s="202"/>
      <c r="W345" s="71"/>
      <c r="X345" s="72"/>
      <c r="Y345" s="202"/>
      <c r="Z345" s="72"/>
      <c r="AA345" s="178"/>
      <c r="AB345" s="228"/>
      <c r="AC345" s="72"/>
      <c r="AD345" s="229"/>
      <c r="AE345" s="72"/>
      <c r="AF345" s="229"/>
      <c r="AG345" s="71"/>
      <c r="AH345" s="72"/>
      <c r="AI345" s="229"/>
      <c r="AJ345" s="71"/>
      <c r="AK345" s="72"/>
      <c r="AL345" s="229"/>
      <c r="AM345" s="72"/>
      <c r="AN345" s="201"/>
      <c r="AO345" s="72"/>
      <c r="AP345" s="145"/>
      <c r="AQ345" s="72"/>
      <c r="AR345" s="145"/>
      <c r="AS345" s="72"/>
      <c r="AT345" s="146"/>
      <c r="AU345" s="72"/>
      <c r="AV345" s="145"/>
      <c r="AW345" s="71"/>
      <c r="AX345" s="72"/>
      <c r="AY345" s="201"/>
      <c r="AZ345" s="71"/>
      <c r="BA345" s="72"/>
      <c r="BB345" s="178"/>
    </row>
    <row r="346" ht="16.5" customHeight="1" outlineLevel="1">
      <c r="A346" s="178"/>
      <c r="B346" s="141"/>
      <c r="C346" s="142"/>
      <c r="D346" s="72"/>
      <c r="E346" s="143"/>
      <c r="F346" s="71"/>
      <c r="G346" s="143"/>
      <c r="H346" s="71"/>
      <c r="I346" s="143"/>
      <c r="J346" s="71"/>
      <c r="K346" s="71"/>
      <c r="L346" s="71"/>
      <c r="M346" s="72"/>
      <c r="N346" s="144"/>
      <c r="O346" s="72"/>
      <c r="P346" s="199"/>
      <c r="Q346" s="71"/>
      <c r="R346" s="200"/>
      <c r="S346" s="72"/>
      <c r="T346" s="201"/>
      <c r="U346" s="72"/>
      <c r="V346" s="202"/>
      <c r="W346" s="71"/>
      <c r="X346" s="72"/>
      <c r="Y346" s="202"/>
      <c r="Z346" s="72"/>
      <c r="AA346" s="178"/>
      <c r="AB346" s="228"/>
      <c r="AC346" s="72"/>
      <c r="AD346" s="229"/>
      <c r="AE346" s="72"/>
      <c r="AF346" s="229"/>
      <c r="AG346" s="71"/>
      <c r="AH346" s="72"/>
      <c r="AI346" s="229"/>
      <c r="AJ346" s="71"/>
      <c r="AK346" s="72"/>
      <c r="AL346" s="229"/>
      <c r="AM346" s="72"/>
      <c r="AN346" s="201"/>
      <c r="AO346" s="72"/>
      <c r="AP346" s="145"/>
      <c r="AQ346" s="72"/>
      <c r="AR346" s="145"/>
      <c r="AS346" s="72"/>
      <c r="AT346" s="146"/>
      <c r="AU346" s="72"/>
      <c r="AV346" s="145"/>
      <c r="AW346" s="71"/>
      <c r="AX346" s="72"/>
      <c r="AY346" s="201"/>
      <c r="AZ346" s="71"/>
      <c r="BA346" s="72"/>
      <c r="BB346" s="178"/>
    </row>
    <row r="347" ht="16.5" customHeight="1" outlineLevel="1">
      <c r="A347" s="178"/>
      <c r="B347" s="141"/>
      <c r="C347" s="142"/>
      <c r="D347" s="72"/>
      <c r="E347" s="143"/>
      <c r="F347" s="71"/>
      <c r="G347" s="143"/>
      <c r="H347" s="71"/>
      <c r="I347" s="143"/>
      <c r="J347" s="71"/>
      <c r="K347" s="71"/>
      <c r="L347" s="71"/>
      <c r="M347" s="72"/>
      <c r="N347" s="144"/>
      <c r="O347" s="72"/>
      <c r="P347" s="199"/>
      <c r="Q347" s="71"/>
      <c r="R347" s="200"/>
      <c r="S347" s="72"/>
      <c r="T347" s="201"/>
      <c r="U347" s="72"/>
      <c r="V347" s="202"/>
      <c r="W347" s="71"/>
      <c r="X347" s="72"/>
      <c r="Y347" s="202"/>
      <c r="Z347" s="72"/>
      <c r="AA347" s="178"/>
      <c r="AB347" s="228"/>
      <c r="AC347" s="72"/>
      <c r="AD347" s="229"/>
      <c r="AE347" s="72"/>
      <c r="AF347" s="229"/>
      <c r="AG347" s="71"/>
      <c r="AH347" s="72"/>
      <c r="AI347" s="229"/>
      <c r="AJ347" s="71"/>
      <c r="AK347" s="72"/>
      <c r="AL347" s="229"/>
      <c r="AM347" s="72"/>
      <c r="AN347" s="201"/>
      <c r="AO347" s="72"/>
      <c r="AP347" s="145"/>
      <c r="AQ347" s="72"/>
      <c r="AR347" s="145"/>
      <c r="AS347" s="72"/>
      <c r="AT347" s="146"/>
      <c r="AU347" s="72"/>
      <c r="AV347" s="145"/>
      <c r="AW347" s="71"/>
      <c r="AX347" s="72"/>
      <c r="AY347" s="201"/>
      <c r="AZ347" s="71"/>
      <c r="BA347" s="72"/>
      <c r="BB347" s="178"/>
    </row>
    <row r="348" ht="16.5" customHeight="1" outlineLevel="1">
      <c r="A348" s="178"/>
      <c r="B348" s="141"/>
      <c r="C348" s="142"/>
      <c r="D348" s="72"/>
      <c r="E348" s="143"/>
      <c r="F348" s="71"/>
      <c r="G348" s="143"/>
      <c r="H348" s="71"/>
      <c r="I348" s="143"/>
      <c r="J348" s="71"/>
      <c r="K348" s="71"/>
      <c r="L348" s="71"/>
      <c r="M348" s="72"/>
      <c r="N348" s="144"/>
      <c r="O348" s="72"/>
      <c r="P348" s="199"/>
      <c r="Q348" s="71"/>
      <c r="R348" s="200"/>
      <c r="S348" s="72"/>
      <c r="T348" s="201"/>
      <c r="U348" s="72"/>
      <c r="V348" s="202"/>
      <c r="W348" s="71"/>
      <c r="X348" s="72"/>
      <c r="Y348" s="202"/>
      <c r="Z348" s="72"/>
      <c r="AA348" s="178"/>
      <c r="AB348" s="228"/>
      <c r="AC348" s="72"/>
      <c r="AD348" s="229"/>
      <c r="AE348" s="72"/>
      <c r="AF348" s="229"/>
      <c r="AG348" s="71"/>
      <c r="AH348" s="72"/>
      <c r="AI348" s="229"/>
      <c r="AJ348" s="71"/>
      <c r="AK348" s="72"/>
      <c r="AL348" s="229"/>
      <c r="AM348" s="72"/>
      <c r="AN348" s="201"/>
      <c r="AO348" s="72"/>
      <c r="AP348" s="145"/>
      <c r="AQ348" s="72"/>
      <c r="AR348" s="145"/>
      <c r="AS348" s="72"/>
      <c r="AT348" s="146"/>
      <c r="AU348" s="72"/>
      <c r="AV348" s="145"/>
      <c r="AW348" s="71"/>
      <c r="AX348" s="72"/>
      <c r="AY348" s="201"/>
      <c r="AZ348" s="71"/>
      <c r="BA348" s="72"/>
      <c r="BB348" s="178"/>
    </row>
    <row r="349" ht="16.5" customHeight="1" outlineLevel="1">
      <c r="A349" s="178"/>
      <c r="B349" s="141"/>
      <c r="C349" s="142"/>
      <c r="D349" s="72"/>
      <c r="E349" s="143"/>
      <c r="F349" s="71"/>
      <c r="G349" s="143"/>
      <c r="H349" s="71"/>
      <c r="I349" s="143"/>
      <c r="J349" s="71"/>
      <c r="K349" s="71"/>
      <c r="L349" s="71"/>
      <c r="M349" s="72"/>
      <c r="N349" s="144"/>
      <c r="O349" s="72"/>
      <c r="P349" s="199"/>
      <c r="Q349" s="71"/>
      <c r="R349" s="200"/>
      <c r="S349" s="72"/>
      <c r="T349" s="201"/>
      <c r="U349" s="72"/>
      <c r="V349" s="202"/>
      <c r="W349" s="71"/>
      <c r="X349" s="72"/>
      <c r="Y349" s="202"/>
      <c r="Z349" s="72"/>
      <c r="AA349" s="178"/>
      <c r="AB349" s="228"/>
      <c r="AC349" s="72"/>
      <c r="AD349" s="229"/>
      <c r="AE349" s="72"/>
      <c r="AF349" s="229"/>
      <c r="AG349" s="71"/>
      <c r="AH349" s="72"/>
      <c r="AI349" s="229"/>
      <c r="AJ349" s="71"/>
      <c r="AK349" s="72"/>
      <c r="AL349" s="229"/>
      <c r="AM349" s="72"/>
      <c r="AN349" s="201"/>
      <c r="AO349" s="72"/>
      <c r="AP349" s="145"/>
      <c r="AQ349" s="72"/>
      <c r="AR349" s="145"/>
      <c r="AS349" s="72"/>
      <c r="AT349" s="146"/>
      <c r="AU349" s="72"/>
      <c r="AV349" s="145"/>
      <c r="AW349" s="71"/>
      <c r="AX349" s="72"/>
      <c r="AY349" s="201"/>
      <c r="AZ349" s="71"/>
      <c r="BA349" s="72"/>
      <c r="BB349" s="178"/>
    </row>
    <row r="350" ht="16.5" customHeight="1" outlineLevel="1">
      <c r="A350" s="178"/>
      <c r="B350" s="141"/>
      <c r="C350" s="142"/>
      <c r="D350" s="72"/>
      <c r="E350" s="143"/>
      <c r="F350" s="71"/>
      <c r="G350" s="143"/>
      <c r="H350" s="71"/>
      <c r="I350" s="143"/>
      <c r="J350" s="71"/>
      <c r="K350" s="71"/>
      <c r="L350" s="71"/>
      <c r="M350" s="72"/>
      <c r="N350" s="144"/>
      <c r="O350" s="72"/>
      <c r="P350" s="199"/>
      <c r="Q350" s="71"/>
      <c r="R350" s="200"/>
      <c r="S350" s="72"/>
      <c r="T350" s="201"/>
      <c r="U350" s="72"/>
      <c r="V350" s="202"/>
      <c r="W350" s="71"/>
      <c r="X350" s="72"/>
      <c r="Y350" s="202"/>
      <c r="Z350" s="72"/>
      <c r="AA350" s="178"/>
      <c r="AB350" s="228"/>
      <c r="AC350" s="72"/>
      <c r="AD350" s="229"/>
      <c r="AE350" s="72"/>
      <c r="AF350" s="229"/>
      <c r="AG350" s="71"/>
      <c r="AH350" s="72"/>
      <c r="AI350" s="229"/>
      <c r="AJ350" s="71"/>
      <c r="AK350" s="72"/>
      <c r="AL350" s="229"/>
      <c r="AM350" s="72"/>
      <c r="AN350" s="201"/>
      <c r="AO350" s="72"/>
      <c r="AP350" s="145"/>
      <c r="AQ350" s="72"/>
      <c r="AR350" s="145"/>
      <c r="AS350" s="72"/>
      <c r="AT350" s="146"/>
      <c r="AU350" s="72"/>
      <c r="AV350" s="145"/>
      <c r="AW350" s="71"/>
      <c r="AX350" s="72"/>
      <c r="AY350" s="201"/>
      <c r="AZ350" s="71"/>
      <c r="BA350" s="72"/>
      <c r="BB350" s="178"/>
    </row>
    <row r="351" ht="16.5" customHeight="1" outlineLevel="1">
      <c r="A351" s="178"/>
      <c r="B351" s="141"/>
      <c r="C351" s="142"/>
      <c r="D351" s="72"/>
      <c r="E351" s="143"/>
      <c r="F351" s="71"/>
      <c r="G351" s="143"/>
      <c r="H351" s="71"/>
      <c r="I351" s="143"/>
      <c r="J351" s="71"/>
      <c r="K351" s="71"/>
      <c r="L351" s="71"/>
      <c r="M351" s="72"/>
      <c r="N351" s="144"/>
      <c r="O351" s="72"/>
      <c r="P351" s="199"/>
      <c r="Q351" s="71"/>
      <c r="R351" s="200"/>
      <c r="S351" s="72"/>
      <c r="T351" s="201"/>
      <c r="U351" s="72"/>
      <c r="V351" s="202"/>
      <c r="W351" s="71"/>
      <c r="X351" s="72"/>
      <c r="Y351" s="202"/>
      <c r="Z351" s="72"/>
      <c r="AA351" s="178"/>
      <c r="AB351" s="228"/>
      <c r="AC351" s="72"/>
      <c r="AD351" s="229"/>
      <c r="AE351" s="72"/>
      <c r="AF351" s="229"/>
      <c r="AG351" s="71"/>
      <c r="AH351" s="72"/>
      <c r="AI351" s="229"/>
      <c r="AJ351" s="71"/>
      <c r="AK351" s="72"/>
      <c r="AL351" s="229"/>
      <c r="AM351" s="72"/>
      <c r="AN351" s="201"/>
      <c r="AO351" s="72"/>
      <c r="AP351" s="145"/>
      <c r="AQ351" s="72"/>
      <c r="AR351" s="145"/>
      <c r="AS351" s="72"/>
      <c r="AT351" s="146"/>
      <c r="AU351" s="72"/>
      <c r="AV351" s="145"/>
      <c r="AW351" s="71"/>
      <c r="AX351" s="72"/>
      <c r="AY351" s="201"/>
      <c r="AZ351" s="71"/>
      <c r="BA351" s="72"/>
      <c r="BB351" s="178"/>
    </row>
    <row r="352" ht="16.5" customHeight="1" outlineLevel="1">
      <c r="A352" s="178"/>
      <c r="B352" s="141"/>
      <c r="C352" s="142"/>
      <c r="D352" s="72"/>
      <c r="E352" s="143"/>
      <c r="F352" s="71"/>
      <c r="G352" s="143"/>
      <c r="H352" s="71"/>
      <c r="I352" s="143"/>
      <c r="J352" s="71"/>
      <c r="K352" s="71"/>
      <c r="L352" s="71"/>
      <c r="M352" s="72"/>
      <c r="N352" s="144"/>
      <c r="O352" s="72"/>
      <c r="P352" s="199"/>
      <c r="Q352" s="71"/>
      <c r="R352" s="200"/>
      <c r="S352" s="72"/>
      <c r="T352" s="201"/>
      <c r="U352" s="72"/>
      <c r="V352" s="202"/>
      <c r="W352" s="71"/>
      <c r="X352" s="72"/>
      <c r="Y352" s="202"/>
      <c r="Z352" s="72"/>
      <c r="AA352" s="178"/>
      <c r="AB352" s="228"/>
      <c r="AC352" s="72"/>
      <c r="AD352" s="229"/>
      <c r="AE352" s="72"/>
      <c r="AF352" s="229"/>
      <c r="AG352" s="71"/>
      <c r="AH352" s="72"/>
      <c r="AI352" s="229"/>
      <c r="AJ352" s="71"/>
      <c r="AK352" s="72"/>
      <c r="AL352" s="229"/>
      <c r="AM352" s="72"/>
      <c r="AN352" s="201"/>
      <c r="AO352" s="72"/>
      <c r="AP352" s="145"/>
      <c r="AQ352" s="72"/>
      <c r="AR352" s="145"/>
      <c r="AS352" s="72"/>
      <c r="AT352" s="146"/>
      <c r="AU352" s="72"/>
      <c r="AV352" s="145"/>
      <c r="AW352" s="71"/>
      <c r="AX352" s="72"/>
      <c r="AY352" s="201"/>
      <c r="AZ352" s="71"/>
      <c r="BA352" s="72"/>
      <c r="BB352" s="178"/>
    </row>
    <row r="353" ht="16.5" customHeight="1" outlineLevel="1">
      <c r="A353" s="178"/>
      <c r="B353" s="141"/>
      <c r="C353" s="142"/>
      <c r="D353" s="72"/>
      <c r="E353" s="143"/>
      <c r="F353" s="71"/>
      <c r="G353" s="143"/>
      <c r="H353" s="71"/>
      <c r="I353" s="143"/>
      <c r="J353" s="71"/>
      <c r="K353" s="71"/>
      <c r="L353" s="71"/>
      <c r="M353" s="72"/>
      <c r="N353" s="144"/>
      <c r="O353" s="72"/>
      <c r="P353" s="199"/>
      <c r="Q353" s="71"/>
      <c r="R353" s="200"/>
      <c r="S353" s="72"/>
      <c r="T353" s="201"/>
      <c r="U353" s="72"/>
      <c r="V353" s="202"/>
      <c r="W353" s="71"/>
      <c r="X353" s="72"/>
      <c r="Y353" s="202"/>
      <c r="Z353" s="72"/>
      <c r="AA353" s="178"/>
      <c r="AB353" s="228"/>
      <c r="AC353" s="72"/>
      <c r="AD353" s="229"/>
      <c r="AE353" s="72"/>
      <c r="AF353" s="229"/>
      <c r="AG353" s="71"/>
      <c r="AH353" s="72"/>
      <c r="AI353" s="229"/>
      <c r="AJ353" s="71"/>
      <c r="AK353" s="72"/>
      <c r="AL353" s="229"/>
      <c r="AM353" s="72"/>
      <c r="AN353" s="201"/>
      <c r="AO353" s="72"/>
      <c r="AP353" s="145"/>
      <c r="AQ353" s="72"/>
      <c r="AR353" s="145"/>
      <c r="AS353" s="72"/>
      <c r="AT353" s="146"/>
      <c r="AU353" s="72"/>
      <c r="AV353" s="145"/>
      <c r="AW353" s="71"/>
      <c r="AX353" s="72"/>
      <c r="AY353" s="201"/>
      <c r="AZ353" s="71"/>
      <c r="BA353" s="72"/>
      <c r="BB353" s="178"/>
    </row>
    <row r="354" ht="16.5" customHeight="1" outlineLevel="1">
      <c r="A354" s="178"/>
      <c r="B354" s="141"/>
      <c r="C354" s="142"/>
      <c r="D354" s="72"/>
      <c r="E354" s="143"/>
      <c r="F354" s="71"/>
      <c r="G354" s="143"/>
      <c r="H354" s="71"/>
      <c r="I354" s="143"/>
      <c r="J354" s="71"/>
      <c r="K354" s="71"/>
      <c r="L354" s="71"/>
      <c r="M354" s="72"/>
      <c r="N354" s="144"/>
      <c r="O354" s="72"/>
      <c r="P354" s="199"/>
      <c r="Q354" s="71"/>
      <c r="R354" s="200"/>
      <c r="S354" s="72"/>
      <c r="T354" s="201"/>
      <c r="U354" s="72"/>
      <c r="V354" s="202"/>
      <c r="W354" s="71"/>
      <c r="X354" s="72"/>
      <c r="Y354" s="202"/>
      <c r="Z354" s="72"/>
      <c r="AA354" s="178"/>
      <c r="AB354" s="228"/>
      <c r="AC354" s="72"/>
      <c r="AD354" s="229"/>
      <c r="AE354" s="72"/>
      <c r="AF354" s="229"/>
      <c r="AG354" s="71"/>
      <c r="AH354" s="72"/>
      <c r="AI354" s="229"/>
      <c r="AJ354" s="71"/>
      <c r="AK354" s="72"/>
      <c r="AL354" s="229"/>
      <c r="AM354" s="72"/>
      <c r="AN354" s="201"/>
      <c r="AO354" s="72"/>
      <c r="AP354" s="145"/>
      <c r="AQ354" s="72"/>
      <c r="AR354" s="145"/>
      <c r="AS354" s="72"/>
      <c r="AT354" s="146"/>
      <c r="AU354" s="72"/>
      <c r="AV354" s="145"/>
      <c r="AW354" s="71"/>
      <c r="AX354" s="72"/>
      <c r="AY354" s="201"/>
      <c r="AZ354" s="71"/>
      <c r="BA354" s="72"/>
      <c r="BB354" s="178"/>
    </row>
    <row r="355" ht="16.5" customHeight="1" outlineLevel="1">
      <c r="A355" s="178"/>
      <c r="B355" s="141"/>
      <c r="C355" s="142"/>
      <c r="D355" s="72"/>
      <c r="E355" s="143"/>
      <c r="F355" s="71"/>
      <c r="G355" s="143"/>
      <c r="H355" s="71"/>
      <c r="I355" s="143"/>
      <c r="J355" s="71"/>
      <c r="K355" s="71"/>
      <c r="L355" s="71"/>
      <c r="M355" s="72"/>
      <c r="N355" s="144"/>
      <c r="O355" s="72"/>
      <c r="P355" s="199"/>
      <c r="Q355" s="71"/>
      <c r="R355" s="200"/>
      <c r="S355" s="72"/>
      <c r="T355" s="201"/>
      <c r="U355" s="72"/>
      <c r="V355" s="202"/>
      <c r="W355" s="71"/>
      <c r="X355" s="72"/>
      <c r="Y355" s="202"/>
      <c r="Z355" s="72"/>
      <c r="AA355" s="178"/>
      <c r="AB355" s="228"/>
      <c r="AC355" s="72"/>
      <c r="AD355" s="229"/>
      <c r="AE355" s="72"/>
      <c r="AF355" s="229"/>
      <c r="AG355" s="71"/>
      <c r="AH355" s="72"/>
      <c r="AI355" s="229"/>
      <c r="AJ355" s="71"/>
      <c r="AK355" s="72"/>
      <c r="AL355" s="229"/>
      <c r="AM355" s="72"/>
      <c r="AN355" s="201"/>
      <c r="AO355" s="72"/>
      <c r="AP355" s="145"/>
      <c r="AQ355" s="72"/>
      <c r="AR355" s="145"/>
      <c r="AS355" s="72"/>
      <c r="AT355" s="146"/>
      <c r="AU355" s="72"/>
      <c r="AV355" s="145"/>
      <c r="AW355" s="71"/>
      <c r="AX355" s="72"/>
      <c r="AY355" s="201"/>
      <c r="AZ355" s="71"/>
      <c r="BA355" s="72"/>
      <c r="BB355" s="178"/>
    </row>
    <row r="356" ht="16.5" customHeight="1" outlineLevel="1">
      <c r="A356" s="178"/>
      <c r="B356" s="141"/>
      <c r="C356" s="142"/>
      <c r="D356" s="72"/>
      <c r="E356" s="143"/>
      <c r="F356" s="71"/>
      <c r="G356" s="143"/>
      <c r="H356" s="71"/>
      <c r="I356" s="143"/>
      <c r="J356" s="71"/>
      <c r="K356" s="71"/>
      <c r="L356" s="71"/>
      <c r="M356" s="72"/>
      <c r="N356" s="144"/>
      <c r="O356" s="72"/>
      <c r="P356" s="199"/>
      <c r="Q356" s="71"/>
      <c r="R356" s="200"/>
      <c r="S356" s="72"/>
      <c r="T356" s="201"/>
      <c r="U356" s="72"/>
      <c r="V356" s="202"/>
      <c r="W356" s="71"/>
      <c r="X356" s="72"/>
      <c r="Y356" s="202"/>
      <c r="Z356" s="72"/>
      <c r="AA356" s="178"/>
      <c r="AB356" s="228"/>
      <c r="AC356" s="72"/>
      <c r="AD356" s="229"/>
      <c r="AE356" s="72"/>
      <c r="AF356" s="229"/>
      <c r="AG356" s="71"/>
      <c r="AH356" s="72"/>
      <c r="AI356" s="229"/>
      <c r="AJ356" s="71"/>
      <c r="AK356" s="72"/>
      <c r="AL356" s="229"/>
      <c r="AM356" s="72"/>
      <c r="AN356" s="201"/>
      <c r="AO356" s="72"/>
      <c r="AP356" s="145"/>
      <c r="AQ356" s="72"/>
      <c r="AR356" s="145"/>
      <c r="AS356" s="72"/>
      <c r="AT356" s="146"/>
      <c r="AU356" s="72"/>
      <c r="AV356" s="145"/>
      <c r="AW356" s="71"/>
      <c r="AX356" s="72"/>
      <c r="AY356" s="201"/>
      <c r="AZ356" s="71"/>
      <c r="BA356" s="72"/>
      <c r="BB356" s="178"/>
    </row>
    <row r="357" ht="16.5" customHeight="1" outlineLevel="1">
      <c r="A357" s="178"/>
      <c r="B357" s="141"/>
      <c r="C357" s="142"/>
      <c r="D357" s="72"/>
      <c r="E357" s="143"/>
      <c r="F357" s="71"/>
      <c r="G357" s="143"/>
      <c r="H357" s="71"/>
      <c r="I357" s="143"/>
      <c r="J357" s="71"/>
      <c r="K357" s="71"/>
      <c r="L357" s="71"/>
      <c r="M357" s="72"/>
      <c r="N357" s="144"/>
      <c r="O357" s="72"/>
      <c r="P357" s="199"/>
      <c r="Q357" s="71"/>
      <c r="R357" s="200"/>
      <c r="S357" s="72"/>
      <c r="T357" s="201"/>
      <c r="U357" s="72"/>
      <c r="V357" s="202"/>
      <c r="W357" s="71"/>
      <c r="X357" s="72"/>
      <c r="Y357" s="202"/>
      <c r="Z357" s="72"/>
      <c r="AA357" s="178"/>
      <c r="AB357" s="228"/>
      <c r="AC357" s="72"/>
      <c r="AD357" s="229"/>
      <c r="AE357" s="72"/>
      <c r="AF357" s="229"/>
      <c r="AG357" s="71"/>
      <c r="AH357" s="72"/>
      <c r="AI357" s="229"/>
      <c r="AJ357" s="71"/>
      <c r="AK357" s="72"/>
      <c r="AL357" s="229"/>
      <c r="AM357" s="72"/>
      <c r="AN357" s="201"/>
      <c r="AO357" s="72"/>
      <c r="AP357" s="145"/>
      <c r="AQ357" s="72"/>
      <c r="AR357" s="145"/>
      <c r="AS357" s="72"/>
      <c r="AT357" s="146"/>
      <c r="AU357" s="72"/>
      <c r="AV357" s="145"/>
      <c r="AW357" s="71"/>
      <c r="AX357" s="72"/>
      <c r="AY357" s="201"/>
      <c r="AZ357" s="71"/>
      <c r="BA357" s="72"/>
      <c r="BB357" s="178"/>
    </row>
    <row r="358" ht="16.5" customHeight="1" outlineLevel="1">
      <c r="A358" s="178"/>
      <c r="B358" s="141"/>
      <c r="C358" s="142"/>
      <c r="D358" s="72"/>
      <c r="E358" s="143"/>
      <c r="F358" s="71"/>
      <c r="G358" s="143"/>
      <c r="H358" s="71"/>
      <c r="I358" s="143"/>
      <c r="J358" s="71"/>
      <c r="K358" s="71"/>
      <c r="L358" s="71"/>
      <c r="M358" s="72"/>
      <c r="N358" s="144"/>
      <c r="O358" s="72"/>
      <c r="P358" s="199"/>
      <c r="Q358" s="71"/>
      <c r="R358" s="200"/>
      <c r="S358" s="72"/>
      <c r="T358" s="201"/>
      <c r="U358" s="72"/>
      <c r="V358" s="202"/>
      <c r="W358" s="71"/>
      <c r="X358" s="72"/>
      <c r="Y358" s="202"/>
      <c r="Z358" s="72"/>
      <c r="AA358" s="178"/>
      <c r="AB358" s="228"/>
      <c r="AC358" s="72"/>
      <c r="AD358" s="229"/>
      <c r="AE358" s="72"/>
      <c r="AF358" s="229"/>
      <c r="AG358" s="71"/>
      <c r="AH358" s="72"/>
      <c r="AI358" s="229"/>
      <c r="AJ358" s="71"/>
      <c r="AK358" s="72"/>
      <c r="AL358" s="229"/>
      <c r="AM358" s="72"/>
      <c r="AN358" s="201"/>
      <c r="AO358" s="72"/>
      <c r="AP358" s="145"/>
      <c r="AQ358" s="72"/>
      <c r="AR358" s="145"/>
      <c r="AS358" s="72"/>
      <c r="AT358" s="146"/>
      <c r="AU358" s="72"/>
      <c r="AV358" s="145"/>
      <c r="AW358" s="71"/>
      <c r="AX358" s="72"/>
      <c r="AY358" s="201"/>
      <c r="AZ358" s="71"/>
      <c r="BA358" s="72"/>
      <c r="BB358" s="178"/>
    </row>
    <row r="359" ht="16.5" customHeight="1" outlineLevel="1">
      <c r="A359" s="178"/>
      <c r="B359" s="141"/>
      <c r="C359" s="142"/>
      <c r="D359" s="72"/>
      <c r="E359" s="143"/>
      <c r="F359" s="71"/>
      <c r="G359" s="143"/>
      <c r="H359" s="71"/>
      <c r="I359" s="143"/>
      <c r="J359" s="71"/>
      <c r="K359" s="71"/>
      <c r="L359" s="71"/>
      <c r="M359" s="72"/>
      <c r="N359" s="144"/>
      <c r="O359" s="72"/>
      <c r="P359" s="199"/>
      <c r="Q359" s="71"/>
      <c r="R359" s="200"/>
      <c r="S359" s="72"/>
      <c r="T359" s="201"/>
      <c r="U359" s="72"/>
      <c r="V359" s="202"/>
      <c r="W359" s="71"/>
      <c r="X359" s="72"/>
      <c r="Y359" s="202"/>
      <c r="Z359" s="72"/>
      <c r="AA359" s="178"/>
      <c r="AB359" s="228"/>
      <c r="AC359" s="72"/>
      <c r="AD359" s="229"/>
      <c r="AE359" s="72"/>
      <c r="AF359" s="229"/>
      <c r="AG359" s="71"/>
      <c r="AH359" s="72"/>
      <c r="AI359" s="229"/>
      <c r="AJ359" s="71"/>
      <c r="AK359" s="72"/>
      <c r="AL359" s="229"/>
      <c r="AM359" s="72"/>
      <c r="AN359" s="201"/>
      <c r="AO359" s="72"/>
      <c r="AP359" s="145"/>
      <c r="AQ359" s="72"/>
      <c r="AR359" s="145"/>
      <c r="AS359" s="72"/>
      <c r="AT359" s="146"/>
      <c r="AU359" s="72"/>
      <c r="AV359" s="145"/>
      <c r="AW359" s="71"/>
      <c r="AX359" s="72"/>
      <c r="AY359" s="201"/>
      <c r="AZ359" s="71"/>
      <c r="BA359" s="72"/>
      <c r="BB359" s="178"/>
    </row>
    <row r="360" ht="16.5" customHeight="1" outlineLevel="1">
      <c r="A360" s="178"/>
      <c r="B360" s="141"/>
      <c r="C360" s="142"/>
      <c r="D360" s="72"/>
      <c r="E360" s="143"/>
      <c r="F360" s="71"/>
      <c r="G360" s="143"/>
      <c r="H360" s="71"/>
      <c r="I360" s="143"/>
      <c r="J360" s="71"/>
      <c r="K360" s="71"/>
      <c r="L360" s="71"/>
      <c r="M360" s="72"/>
      <c r="N360" s="144"/>
      <c r="O360" s="72"/>
      <c r="P360" s="199"/>
      <c r="Q360" s="71"/>
      <c r="R360" s="200"/>
      <c r="S360" s="72"/>
      <c r="T360" s="201"/>
      <c r="U360" s="72"/>
      <c r="V360" s="202"/>
      <c r="W360" s="71"/>
      <c r="X360" s="72"/>
      <c r="Y360" s="202"/>
      <c r="Z360" s="72"/>
      <c r="AA360" s="178"/>
      <c r="AB360" s="228"/>
      <c r="AC360" s="72"/>
      <c r="AD360" s="229"/>
      <c r="AE360" s="72"/>
      <c r="AF360" s="229"/>
      <c r="AG360" s="71"/>
      <c r="AH360" s="72"/>
      <c r="AI360" s="229"/>
      <c r="AJ360" s="71"/>
      <c r="AK360" s="72"/>
      <c r="AL360" s="229"/>
      <c r="AM360" s="72"/>
      <c r="AN360" s="201"/>
      <c r="AO360" s="72"/>
      <c r="AP360" s="145"/>
      <c r="AQ360" s="72"/>
      <c r="AR360" s="145"/>
      <c r="AS360" s="72"/>
      <c r="AT360" s="146"/>
      <c r="AU360" s="72"/>
      <c r="AV360" s="145"/>
      <c r="AW360" s="71"/>
      <c r="AX360" s="72"/>
      <c r="AY360" s="201"/>
      <c r="AZ360" s="71"/>
      <c r="BA360" s="72"/>
      <c r="BB360" s="178"/>
    </row>
    <row r="361" ht="16.5" customHeight="1" outlineLevel="1">
      <c r="A361" s="178"/>
      <c r="B361" s="141"/>
      <c r="C361" s="142"/>
      <c r="D361" s="72"/>
      <c r="E361" s="143"/>
      <c r="F361" s="71"/>
      <c r="G361" s="143"/>
      <c r="H361" s="71"/>
      <c r="I361" s="143"/>
      <c r="J361" s="71"/>
      <c r="K361" s="71"/>
      <c r="L361" s="71"/>
      <c r="M361" s="72"/>
      <c r="N361" s="144"/>
      <c r="O361" s="72"/>
      <c r="P361" s="199"/>
      <c r="Q361" s="71"/>
      <c r="R361" s="200"/>
      <c r="S361" s="72"/>
      <c r="T361" s="201"/>
      <c r="U361" s="72"/>
      <c r="V361" s="202"/>
      <c r="W361" s="71"/>
      <c r="X361" s="72"/>
      <c r="Y361" s="202"/>
      <c r="Z361" s="72"/>
      <c r="AA361" s="178"/>
      <c r="AB361" s="228"/>
      <c r="AC361" s="72"/>
      <c r="AD361" s="229"/>
      <c r="AE361" s="72"/>
      <c r="AF361" s="229"/>
      <c r="AG361" s="71"/>
      <c r="AH361" s="72"/>
      <c r="AI361" s="229"/>
      <c r="AJ361" s="71"/>
      <c r="AK361" s="72"/>
      <c r="AL361" s="229"/>
      <c r="AM361" s="72"/>
      <c r="AN361" s="201"/>
      <c r="AO361" s="72"/>
      <c r="AP361" s="145"/>
      <c r="AQ361" s="72"/>
      <c r="AR361" s="145"/>
      <c r="AS361" s="72"/>
      <c r="AT361" s="146"/>
      <c r="AU361" s="72"/>
      <c r="AV361" s="145"/>
      <c r="AW361" s="71"/>
      <c r="AX361" s="72"/>
      <c r="AY361" s="201"/>
      <c r="AZ361" s="71"/>
      <c r="BA361" s="72"/>
      <c r="BB361" s="178"/>
    </row>
    <row r="362" ht="16.5" customHeight="1" outlineLevel="1">
      <c r="A362" s="178"/>
      <c r="B362" s="141"/>
      <c r="C362" s="142"/>
      <c r="D362" s="72"/>
      <c r="E362" s="143"/>
      <c r="F362" s="71"/>
      <c r="G362" s="143"/>
      <c r="H362" s="71"/>
      <c r="I362" s="143"/>
      <c r="J362" s="71"/>
      <c r="K362" s="71"/>
      <c r="L362" s="71"/>
      <c r="M362" s="72"/>
      <c r="N362" s="144"/>
      <c r="O362" s="72"/>
      <c r="P362" s="199"/>
      <c r="Q362" s="71"/>
      <c r="R362" s="200"/>
      <c r="S362" s="72"/>
      <c r="T362" s="201"/>
      <c r="U362" s="72"/>
      <c r="V362" s="202"/>
      <c r="W362" s="71"/>
      <c r="X362" s="72"/>
      <c r="Y362" s="202"/>
      <c r="Z362" s="72"/>
      <c r="AA362" s="178"/>
      <c r="AB362" s="228"/>
      <c r="AC362" s="72"/>
      <c r="AD362" s="229"/>
      <c r="AE362" s="72"/>
      <c r="AF362" s="229"/>
      <c r="AG362" s="71"/>
      <c r="AH362" s="72"/>
      <c r="AI362" s="229"/>
      <c r="AJ362" s="71"/>
      <c r="AK362" s="72"/>
      <c r="AL362" s="229"/>
      <c r="AM362" s="72"/>
      <c r="AN362" s="201"/>
      <c r="AO362" s="72"/>
      <c r="AP362" s="145"/>
      <c r="AQ362" s="72"/>
      <c r="AR362" s="145"/>
      <c r="AS362" s="72"/>
      <c r="AT362" s="146"/>
      <c r="AU362" s="72"/>
      <c r="AV362" s="145"/>
      <c r="AW362" s="71"/>
      <c r="AX362" s="72"/>
      <c r="AY362" s="201"/>
      <c r="AZ362" s="71"/>
      <c r="BA362" s="72"/>
      <c r="BB362" s="178"/>
    </row>
    <row r="363" ht="16.5" customHeight="1" outlineLevel="1">
      <c r="A363" s="178"/>
      <c r="B363" s="141"/>
      <c r="C363" s="142"/>
      <c r="D363" s="72"/>
      <c r="E363" s="143"/>
      <c r="F363" s="71"/>
      <c r="G363" s="143"/>
      <c r="H363" s="71"/>
      <c r="I363" s="143"/>
      <c r="J363" s="71"/>
      <c r="K363" s="71"/>
      <c r="L363" s="71"/>
      <c r="M363" s="72"/>
      <c r="N363" s="144"/>
      <c r="O363" s="72"/>
      <c r="P363" s="199"/>
      <c r="Q363" s="71"/>
      <c r="R363" s="200"/>
      <c r="S363" s="72"/>
      <c r="T363" s="201"/>
      <c r="U363" s="72"/>
      <c r="V363" s="202"/>
      <c r="W363" s="71"/>
      <c r="X363" s="72"/>
      <c r="Y363" s="202"/>
      <c r="Z363" s="72"/>
      <c r="AA363" s="178"/>
      <c r="AB363" s="228"/>
      <c r="AC363" s="72"/>
      <c r="AD363" s="229"/>
      <c r="AE363" s="72"/>
      <c r="AF363" s="229"/>
      <c r="AG363" s="71"/>
      <c r="AH363" s="72"/>
      <c r="AI363" s="229"/>
      <c r="AJ363" s="71"/>
      <c r="AK363" s="72"/>
      <c r="AL363" s="229"/>
      <c r="AM363" s="72"/>
      <c r="AN363" s="201"/>
      <c r="AO363" s="72"/>
      <c r="AP363" s="145"/>
      <c r="AQ363" s="72"/>
      <c r="AR363" s="145"/>
      <c r="AS363" s="72"/>
      <c r="AT363" s="146"/>
      <c r="AU363" s="72"/>
      <c r="AV363" s="145"/>
      <c r="AW363" s="71"/>
      <c r="AX363" s="72"/>
      <c r="AY363" s="201"/>
      <c r="AZ363" s="71"/>
      <c r="BA363" s="72"/>
      <c r="BB363" s="178"/>
    </row>
    <row r="364" ht="16.5" customHeight="1" outlineLevel="1">
      <c r="A364" s="178"/>
      <c r="B364" s="141"/>
      <c r="C364" s="142"/>
      <c r="D364" s="72"/>
      <c r="E364" s="143"/>
      <c r="F364" s="71"/>
      <c r="G364" s="143"/>
      <c r="H364" s="71"/>
      <c r="I364" s="143"/>
      <c r="J364" s="71"/>
      <c r="K364" s="71"/>
      <c r="L364" s="71"/>
      <c r="M364" s="72"/>
      <c r="N364" s="144"/>
      <c r="O364" s="72"/>
      <c r="P364" s="199"/>
      <c r="Q364" s="71"/>
      <c r="R364" s="200"/>
      <c r="S364" s="72"/>
      <c r="T364" s="201"/>
      <c r="U364" s="72"/>
      <c r="V364" s="202"/>
      <c r="W364" s="71"/>
      <c r="X364" s="72"/>
      <c r="Y364" s="202"/>
      <c r="Z364" s="72"/>
      <c r="AA364" s="178"/>
      <c r="AB364" s="228"/>
      <c r="AC364" s="72"/>
      <c r="AD364" s="229"/>
      <c r="AE364" s="72"/>
      <c r="AF364" s="229"/>
      <c r="AG364" s="71"/>
      <c r="AH364" s="72"/>
      <c r="AI364" s="229"/>
      <c r="AJ364" s="71"/>
      <c r="AK364" s="72"/>
      <c r="AL364" s="229"/>
      <c r="AM364" s="72"/>
      <c r="AN364" s="201"/>
      <c r="AO364" s="72"/>
      <c r="AP364" s="145"/>
      <c r="AQ364" s="72"/>
      <c r="AR364" s="145"/>
      <c r="AS364" s="72"/>
      <c r="AT364" s="146"/>
      <c r="AU364" s="72"/>
      <c r="AV364" s="145"/>
      <c r="AW364" s="71"/>
      <c r="AX364" s="72"/>
      <c r="AY364" s="201"/>
      <c r="AZ364" s="71"/>
      <c r="BA364" s="72"/>
      <c r="BB364" s="178"/>
    </row>
    <row r="365" ht="16.5" customHeight="1" outlineLevel="1">
      <c r="A365" s="178"/>
      <c r="B365" s="141"/>
      <c r="C365" s="142"/>
      <c r="D365" s="72"/>
      <c r="E365" s="143"/>
      <c r="F365" s="71"/>
      <c r="G365" s="143"/>
      <c r="H365" s="71"/>
      <c r="I365" s="143"/>
      <c r="J365" s="71"/>
      <c r="K365" s="71"/>
      <c r="L365" s="71"/>
      <c r="M365" s="72"/>
      <c r="N365" s="144"/>
      <c r="O365" s="72"/>
      <c r="P365" s="199"/>
      <c r="Q365" s="71"/>
      <c r="R365" s="200"/>
      <c r="S365" s="72"/>
      <c r="T365" s="201"/>
      <c r="U365" s="72"/>
      <c r="V365" s="202"/>
      <c r="W365" s="71"/>
      <c r="X365" s="72"/>
      <c r="Y365" s="202"/>
      <c r="Z365" s="72"/>
      <c r="AA365" s="178"/>
      <c r="AB365" s="228"/>
      <c r="AC365" s="72"/>
      <c r="AD365" s="229"/>
      <c r="AE365" s="72"/>
      <c r="AF365" s="229"/>
      <c r="AG365" s="71"/>
      <c r="AH365" s="72"/>
      <c r="AI365" s="229"/>
      <c r="AJ365" s="71"/>
      <c r="AK365" s="72"/>
      <c r="AL365" s="229"/>
      <c r="AM365" s="72"/>
      <c r="AN365" s="201"/>
      <c r="AO365" s="72"/>
      <c r="AP365" s="145"/>
      <c r="AQ365" s="72"/>
      <c r="AR365" s="145"/>
      <c r="AS365" s="72"/>
      <c r="AT365" s="146"/>
      <c r="AU365" s="72"/>
      <c r="AV365" s="145"/>
      <c r="AW365" s="71"/>
      <c r="AX365" s="72"/>
      <c r="AY365" s="201"/>
      <c r="AZ365" s="71"/>
      <c r="BA365" s="72"/>
      <c r="BB365" s="178"/>
    </row>
    <row r="366" ht="16.5" customHeight="1" outlineLevel="1">
      <c r="A366" s="178"/>
      <c r="B366" s="141"/>
      <c r="C366" s="142"/>
      <c r="D366" s="72"/>
      <c r="E366" s="143"/>
      <c r="F366" s="71"/>
      <c r="G366" s="143"/>
      <c r="H366" s="71"/>
      <c r="I366" s="143"/>
      <c r="J366" s="71"/>
      <c r="K366" s="71"/>
      <c r="L366" s="71"/>
      <c r="M366" s="72"/>
      <c r="N366" s="144"/>
      <c r="O366" s="72"/>
      <c r="P366" s="199"/>
      <c r="Q366" s="71"/>
      <c r="R366" s="200"/>
      <c r="S366" s="72"/>
      <c r="T366" s="201"/>
      <c r="U366" s="72"/>
      <c r="V366" s="202"/>
      <c r="W366" s="71"/>
      <c r="X366" s="72"/>
      <c r="Y366" s="202"/>
      <c r="Z366" s="72"/>
      <c r="AA366" s="178"/>
      <c r="AB366" s="228"/>
      <c r="AC366" s="72"/>
      <c r="AD366" s="229"/>
      <c r="AE366" s="72"/>
      <c r="AF366" s="229"/>
      <c r="AG366" s="71"/>
      <c r="AH366" s="72"/>
      <c r="AI366" s="229"/>
      <c r="AJ366" s="71"/>
      <c r="AK366" s="72"/>
      <c r="AL366" s="229"/>
      <c r="AM366" s="72"/>
      <c r="AN366" s="201"/>
      <c r="AO366" s="72"/>
      <c r="AP366" s="145"/>
      <c r="AQ366" s="72"/>
      <c r="AR366" s="145"/>
      <c r="AS366" s="72"/>
      <c r="AT366" s="146"/>
      <c r="AU366" s="72"/>
      <c r="AV366" s="145"/>
      <c r="AW366" s="71"/>
      <c r="AX366" s="72"/>
      <c r="AY366" s="201"/>
      <c r="AZ366" s="71"/>
      <c r="BA366" s="72"/>
      <c r="BB366" s="178"/>
    </row>
    <row r="367" ht="16.5" customHeight="1" outlineLevel="1">
      <c r="A367" s="178"/>
      <c r="B367" s="141"/>
      <c r="C367" s="142"/>
      <c r="D367" s="72"/>
      <c r="E367" s="143"/>
      <c r="F367" s="71"/>
      <c r="G367" s="143"/>
      <c r="H367" s="71"/>
      <c r="I367" s="143"/>
      <c r="J367" s="71"/>
      <c r="K367" s="71"/>
      <c r="L367" s="71"/>
      <c r="M367" s="72"/>
      <c r="N367" s="144"/>
      <c r="O367" s="72"/>
      <c r="P367" s="199"/>
      <c r="Q367" s="71"/>
      <c r="R367" s="200"/>
      <c r="S367" s="72"/>
      <c r="T367" s="201"/>
      <c r="U367" s="72"/>
      <c r="V367" s="202"/>
      <c r="W367" s="71"/>
      <c r="X367" s="72"/>
      <c r="Y367" s="202"/>
      <c r="Z367" s="72"/>
      <c r="AA367" s="178"/>
      <c r="AB367" s="228"/>
      <c r="AC367" s="72"/>
      <c r="AD367" s="229"/>
      <c r="AE367" s="72"/>
      <c r="AF367" s="229"/>
      <c r="AG367" s="71"/>
      <c r="AH367" s="72"/>
      <c r="AI367" s="229"/>
      <c r="AJ367" s="71"/>
      <c r="AK367" s="72"/>
      <c r="AL367" s="229"/>
      <c r="AM367" s="72"/>
      <c r="AN367" s="201"/>
      <c r="AO367" s="72"/>
      <c r="AP367" s="145"/>
      <c r="AQ367" s="72"/>
      <c r="AR367" s="145"/>
      <c r="AS367" s="72"/>
      <c r="AT367" s="146"/>
      <c r="AU367" s="72"/>
      <c r="AV367" s="145"/>
      <c r="AW367" s="71"/>
      <c r="AX367" s="72"/>
      <c r="AY367" s="201"/>
      <c r="AZ367" s="71"/>
      <c r="BA367" s="72"/>
      <c r="BB367" s="178"/>
    </row>
    <row r="368" ht="16.5" customHeight="1" outlineLevel="1">
      <c r="A368" s="178"/>
      <c r="B368" s="141"/>
      <c r="C368" s="142"/>
      <c r="D368" s="72"/>
      <c r="E368" s="143"/>
      <c r="F368" s="71"/>
      <c r="G368" s="143"/>
      <c r="H368" s="71"/>
      <c r="I368" s="143"/>
      <c r="J368" s="71"/>
      <c r="K368" s="71"/>
      <c r="L368" s="71"/>
      <c r="M368" s="72"/>
      <c r="N368" s="144"/>
      <c r="O368" s="72"/>
      <c r="P368" s="199"/>
      <c r="Q368" s="71"/>
      <c r="R368" s="200"/>
      <c r="S368" s="72"/>
      <c r="T368" s="201"/>
      <c r="U368" s="72"/>
      <c r="V368" s="202"/>
      <c r="W368" s="71"/>
      <c r="X368" s="72"/>
      <c r="Y368" s="202"/>
      <c r="Z368" s="72"/>
      <c r="AA368" s="178"/>
      <c r="AB368" s="228"/>
      <c r="AC368" s="72"/>
      <c r="AD368" s="229"/>
      <c r="AE368" s="72"/>
      <c r="AF368" s="229"/>
      <c r="AG368" s="71"/>
      <c r="AH368" s="72"/>
      <c r="AI368" s="229"/>
      <c r="AJ368" s="71"/>
      <c r="AK368" s="72"/>
      <c r="AL368" s="229"/>
      <c r="AM368" s="72"/>
      <c r="AN368" s="201"/>
      <c r="AO368" s="72"/>
      <c r="AP368" s="145"/>
      <c r="AQ368" s="72"/>
      <c r="AR368" s="145"/>
      <c r="AS368" s="72"/>
      <c r="AT368" s="146"/>
      <c r="AU368" s="72"/>
      <c r="AV368" s="145"/>
      <c r="AW368" s="71"/>
      <c r="AX368" s="72"/>
      <c r="AY368" s="201"/>
      <c r="AZ368" s="71"/>
      <c r="BA368" s="72"/>
      <c r="BB368" s="178"/>
    </row>
    <row r="369" ht="16.5" customHeight="1" outlineLevel="1">
      <c r="A369" s="178"/>
      <c r="B369" s="141"/>
      <c r="C369" s="142"/>
      <c r="D369" s="72"/>
      <c r="E369" s="143"/>
      <c r="F369" s="71"/>
      <c r="G369" s="143"/>
      <c r="H369" s="71"/>
      <c r="I369" s="143"/>
      <c r="J369" s="71"/>
      <c r="K369" s="71"/>
      <c r="L369" s="71"/>
      <c r="M369" s="72"/>
      <c r="N369" s="144"/>
      <c r="O369" s="72"/>
      <c r="P369" s="199"/>
      <c r="Q369" s="71"/>
      <c r="R369" s="200"/>
      <c r="S369" s="72"/>
      <c r="T369" s="201"/>
      <c r="U369" s="72"/>
      <c r="V369" s="202"/>
      <c r="W369" s="71"/>
      <c r="X369" s="72"/>
      <c r="Y369" s="202"/>
      <c r="Z369" s="72"/>
      <c r="AA369" s="178"/>
      <c r="AB369" s="228"/>
      <c r="AC369" s="72"/>
      <c r="AD369" s="229"/>
      <c r="AE369" s="72"/>
      <c r="AF369" s="229"/>
      <c r="AG369" s="71"/>
      <c r="AH369" s="72"/>
      <c r="AI369" s="229"/>
      <c r="AJ369" s="71"/>
      <c r="AK369" s="72"/>
      <c r="AL369" s="229"/>
      <c r="AM369" s="72"/>
      <c r="AN369" s="201"/>
      <c r="AO369" s="72"/>
      <c r="AP369" s="145"/>
      <c r="AQ369" s="72"/>
      <c r="AR369" s="145"/>
      <c r="AS369" s="72"/>
      <c r="AT369" s="146"/>
      <c r="AU369" s="72"/>
      <c r="AV369" s="145"/>
      <c r="AW369" s="71"/>
      <c r="AX369" s="72"/>
      <c r="AY369" s="201"/>
      <c r="AZ369" s="71"/>
      <c r="BA369" s="72"/>
      <c r="BB369" s="178"/>
    </row>
    <row r="370" ht="16.5" customHeight="1" outlineLevel="1">
      <c r="A370" s="178"/>
      <c r="B370" s="141"/>
      <c r="C370" s="142"/>
      <c r="D370" s="72"/>
      <c r="E370" s="143"/>
      <c r="F370" s="71"/>
      <c r="G370" s="143"/>
      <c r="H370" s="71"/>
      <c r="I370" s="143"/>
      <c r="J370" s="71"/>
      <c r="K370" s="71"/>
      <c r="L370" s="71"/>
      <c r="M370" s="72"/>
      <c r="N370" s="144"/>
      <c r="O370" s="72"/>
      <c r="P370" s="199"/>
      <c r="Q370" s="71"/>
      <c r="R370" s="200"/>
      <c r="S370" s="72"/>
      <c r="T370" s="201"/>
      <c r="U370" s="72"/>
      <c r="V370" s="202"/>
      <c r="W370" s="71"/>
      <c r="X370" s="72"/>
      <c r="Y370" s="202"/>
      <c r="Z370" s="72"/>
      <c r="AA370" s="178"/>
      <c r="AB370" s="228"/>
      <c r="AC370" s="72"/>
      <c r="AD370" s="229"/>
      <c r="AE370" s="72"/>
      <c r="AF370" s="229"/>
      <c r="AG370" s="71"/>
      <c r="AH370" s="72"/>
      <c r="AI370" s="229"/>
      <c r="AJ370" s="71"/>
      <c r="AK370" s="72"/>
      <c r="AL370" s="229"/>
      <c r="AM370" s="72"/>
      <c r="AN370" s="201"/>
      <c r="AO370" s="72"/>
      <c r="AP370" s="145"/>
      <c r="AQ370" s="72"/>
      <c r="AR370" s="145"/>
      <c r="AS370" s="72"/>
      <c r="AT370" s="146"/>
      <c r="AU370" s="72"/>
      <c r="AV370" s="145"/>
      <c r="AW370" s="71"/>
      <c r="AX370" s="72"/>
      <c r="AY370" s="201"/>
      <c r="AZ370" s="71"/>
      <c r="BA370" s="72"/>
      <c r="BB370" s="178"/>
    </row>
    <row r="371" ht="16.5" customHeight="1" outlineLevel="1">
      <c r="A371" s="178"/>
      <c r="B371" s="141"/>
      <c r="C371" s="142"/>
      <c r="D371" s="72"/>
      <c r="E371" s="143"/>
      <c r="F371" s="71"/>
      <c r="G371" s="143"/>
      <c r="H371" s="71"/>
      <c r="I371" s="143"/>
      <c r="J371" s="71"/>
      <c r="K371" s="71"/>
      <c r="L371" s="71"/>
      <c r="M371" s="72"/>
      <c r="N371" s="144"/>
      <c r="O371" s="72"/>
      <c r="P371" s="199"/>
      <c r="Q371" s="71"/>
      <c r="R371" s="200"/>
      <c r="S371" s="72"/>
      <c r="T371" s="201"/>
      <c r="U371" s="72"/>
      <c r="V371" s="202"/>
      <c r="W371" s="71"/>
      <c r="X371" s="72"/>
      <c r="Y371" s="202"/>
      <c r="Z371" s="72"/>
      <c r="AA371" s="178"/>
      <c r="AB371" s="228"/>
      <c r="AC371" s="72"/>
      <c r="AD371" s="229"/>
      <c r="AE371" s="72"/>
      <c r="AF371" s="229"/>
      <c r="AG371" s="71"/>
      <c r="AH371" s="72"/>
      <c r="AI371" s="229"/>
      <c r="AJ371" s="71"/>
      <c r="AK371" s="72"/>
      <c r="AL371" s="229"/>
      <c r="AM371" s="72"/>
      <c r="AN371" s="201"/>
      <c r="AO371" s="72"/>
      <c r="AP371" s="145"/>
      <c r="AQ371" s="72"/>
      <c r="AR371" s="145"/>
      <c r="AS371" s="72"/>
      <c r="AT371" s="146"/>
      <c r="AU371" s="72"/>
      <c r="AV371" s="145"/>
      <c r="AW371" s="71"/>
      <c r="AX371" s="72"/>
      <c r="AY371" s="201"/>
      <c r="AZ371" s="71"/>
      <c r="BA371" s="72"/>
      <c r="BB371" s="178"/>
    </row>
    <row r="372" ht="16.5" customHeight="1" outlineLevel="1">
      <c r="A372" s="178"/>
      <c r="B372" s="141"/>
      <c r="C372" s="142"/>
      <c r="D372" s="72"/>
      <c r="E372" s="143"/>
      <c r="F372" s="71"/>
      <c r="G372" s="143"/>
      <c r="H372" s="71"/>
      <c r="I372" s="143"/>
      <c r="J372" s="71"/>
      <c r="K372" s="71"/>
      <c r="L372" s="71"/>
      <c r="M372" s="72"/>
      <c r="N372" s="144"/>
      <c r="O372" s="72"/>
      <c r="P372" s="199"/>
      <c r="Q372" s="71"/>
      <c r="R372" s="200"/>
      <c r="S372" s="72"/>
      <c r="T372" s="201"/>
      <c r="U372" s="72"/>
      <c r="V372" s="202"/>
      <c r="W372" s="71"/>
      <c r="X372" s="72"/>
      <c r="Y372" s="202"/>
      <c r="Z372" s="72"/>
      <c r="AA372" s="178"/>
      <c r="AB372" s="228"/>
      <c r="AC372" s="72"/>
      <c r="AD372" s="229"/>
      <c r="AE372" s="72"/>
      <c r="AF372" s="229"/>
      <c r="AG372" s="71"/>
      <c r="AH372" s="72"/>
      <c r="AI372" s="229"/>
      <c r="AJ372" s="71"/>
      <c r="AK372" s="72"/>
      <c r="AL372" s="229"/>
      <c r="AM372" s="72"/>
      <c r="AN372" s="201"/>
      <c r="AO372" s="72"/>
      <c r="AP372" s="145"/>
      <c r="AQ372" s="72"/>
      <c r="AR372" s="145"/>
      <c r="AS372" s="72"/>
      <c r="AT372" s="146"/>
      <c r="AU372" s="72"/>
      <c r="AV372" s="145"/>
      <c r="AW372" s="71"/>
      <c r="AX372" s="72"/>
      <c r="AY372" s="201"/>
      <c r="AZ372" s="71"/>
      <c r="BA372" s="72"/>
      <c r="BB372" s="178"/>
    </row>
    <row r="373" ht="16.5" customHeight="1" outlineLevel="1">
      <c r="A373" s="178"/>
      <c r="B373" s="141"/>
      <c r="C373" s="142"/>
      <c r="D373" s="72"/>
      <c r="E373" s="143"/>
      <c r="F373" s="71"/>
      <c r="G373" s="143"/>
      <c r="H373" s="71"/>
      <c r="I373" s="143"/>
      <c r="J373" s="71"/>
      <c r="K373" s="71"/>
      <c r="L373" s="71"/>
      <c r="M373" s="72"/>
      <c r="N373" s="144"/>
      <c r="O373" s="72"/>
      <c r="P373" s="199"/>
      <c r="Q373" s="71"/>
      <c r="R373" s="200"/>
      <c r="S373" s="72"/>
      <c r="T373" s="201"/>
      <c r="U373" s="72"/>
      <c r="V373" s="202"/>
      <c r="W373" s="71"/>
      <c r="X373" s="72"/>
      <c r="Y373" s="202"/>
      <c r="Z373" s="72"/>
      <c r="AA373" s="178"/>
      <c r="AB373" s="228"/>
      <c r="AC373" s="72"/>
      <c r="AD373" s="229"/>
      <c r="AE373" s="72"/>
      <c r="AF373" s="229"/>
      <c r="AG373" s="71"/>
      <c r="AH373" s="72"/>
      <c r="AI373" s="229"/>
      <c r="AJ373" s="71"/>
      <c r="AK373" s="72"/>
      <c r="AL373" s="229"/>
      <c r="AM373" s="72"/>
      <c r="AN373" s="201"/>
      <c r="AO373" s="72"/>
      <c r="AP373" s="145"/>
      <c r="AQ373" s="72"/>
      <c r="AR373" s="145"/>
      <c r="AS373" s="72"/>
      <c r="AT373" s="146"/>
      <c r="AU373" s="72"/>
      <c r="AV373" s="145"/>
      <c r="AW373" s="71"/>
      <c r="AX373" s="72"/>
      <c r="AY373" s="201"/>
      <c r="AZ373" s="71"/>
      <c r="BA373" s="72"/>
      <c r="BB373" s="178"/>
    </row>
    <row r="374" ht="16.5" customHeight="1" outlineLevel="1">
      <c r="A374" s="178"/>
      <c r="B374" s="141"/>
      <c r="C374" s="142"/>
      <c r="D374" s="72"/>
      <c r="E374" s="143"/>
      <c r="F374" s="71"/>
      <c r="G374" s="143"/>
      <c r="H374" s="71"/>
      <c r="I374" s="143"/>
      <c r="J374" s="71"/>
      <c r="K374" s="71"/>
      <c r="L374" s="71"/>
      <c r="M374" s="72"/>
      <c r="N374" s="144"/>
      <c r="O374" s="72"/>
      <c r="P374" s="199"/>
      <c r="Q374" s="71"/>
      <c r="R374" s="200"/>
      <c r="S374" s="72"/>
      <c r="T374" s="201"/>
      <c r="U374" s="72"/>
      <c r="V374" s="202"/>
      <c r="W374" s="71"/>
      <c r="X374" s="72"/>
      <c r="Y374" s="202"/>
      <c r="Z374" s="72"/>
      <c r="AA374" s="178"/>
      <c r="AB374" s="228"/>
      <c r="AC374" s="72"/>
      <c r="AD374" s="229"/>
      <c r="AE374" s="72"/>
      <c r="AF374" s="229"/>
      <c r="AG374" s="71"/>
      <c r="AH374" s="72"/>
      <c r="AI374" s="229"/>
      <c r="AJ374" s="71"/>
      <c r="AK374" s="72"/>
      <c r="AL374" s="229"/>
      <c r="AM374" s="72"/>
      <c r="AN374" s="201"/>
      <c r="AO374" s="72"/>
      <c r="AP374" s="145"/>
      <c r="AQ374" s="72"/>
      <c r="AR374" s="145"/>
      <c r="AS374" s="72"/>
      <c r="AT374" s="146"/>
      <c r="AU374" s="72"/>
      <c r="AV374" s="145"/>
      <c r="AW374" s="71"/>
      <c r="AX374" s="72"/>
      <c r="AY374" s="201"/>
      <c r="AZ374" s="71"/>
      <c r="BA374" s="72"/>
      <c r="BB374" s="178"/>
    </row>
    <row r="375" ht="16.5" customHeight="1" outlineLevel="1">
      <c r="A375" s="178"/>
      <c r="B375" s="141"/>
      <c r="C375" s="142"/>
      <c r="D375" s="72"/>
      <c r="E375" s="143"/>
      <c r="F375" s="71"/>
      <c r="G375" s="143"/>
      <c r="H375" s="71"/>
      <c r="I375" s="143"/>
      <c r="J375" s="71"/>
      <c r="K375" s="71"/>
      <c r="L375" s="71"/>
      <c r="M375" s="72"/>
      <c r="N375" s="144"/>
      <c r="O375" s="72"/>
      <c r="P375" s="199"/>
      <c r="Q375" s="71"/>
      <c r="R375" s="200"/>
      <c r="S375" s="72"/>
      <c r="T375" s="201"/>
      <c r="U375" s="72"/>
      <c r="V375" s="202"/>
      <c r="W375" s="71"/>
      <c r="X375" s="72"/>
      <c r="Y375" s="202"/>
      <c r="Z375" s="72"/>
      <c r="AA375" s="178"/>
      <c r="AB375" s="228"/>
      <c r="AC375" s="72"/>
      <c r="AD375" s="229"/>
      <c r="AE375" s="72"/>
      <c r="AF375" s="229"/>
      <c r="AG375" s="71"/>
      <c r="AH375" s="72"/>
      <c r="AI375" s="229"/>
      <c r="AJ375" s="71"/>
      <c r="AK375" s="72"/>
      <c r="AL375" s="229"/>
      <c r="AM375" s="72"/>
      <c r="AN375" s="201"/>
      <c r="AO375" s="72"/>
      <c r="AP375" s="145"/>
      <c r="AQ375" s="72"/>
      <c r="AR375" s="145"/>
      <c r="AS375" s="72"/>
      <c r="AT375" s="146"/>
      <c r="AU375" s="72"/>
      <c r="AV375" s="145"/>
      <c r="AW375" s="71"/>
      <c r="AX375" s="72"/>
      <c r="AY375" s="201"/>
      <c r="AZ375" s="71"/>
      <c r="BA375" s="72"/>
      <c r="BB375" s="178"/>
    </row>
    <row r="376" ht="16.5" customHeight="1" outlineLevel="1">
      <c r="A376" s="178"/>
      <c r="B376" s="141"/>
      <c r="C376" s="142"/>
      <c r="D376" s="72"/>
      <c r="E376" s="143"/>
      <c r="F376" s="71"/>
      <c r="G376" s="143"/>
      <c r="H376" s="71"/>
      <c r="I376" s="143"/>
      <c r="J376" s="71"/>
      <c r="K376" s="71"/>
      <c r="L376" s="71"/>
      <c r="M376" s="72"/>
      <c r="N376" s="144"/>
      <c r="O376" s="72"/>
      <c r="P376" s="199"/>
      <c r="Q376" s="71"/>
      <c r="R376" s="200"/>
      <c r="S376" s="72"/>
      <c r="T376" s="201"/>
      <c r="U376" s="72"/>
      <c r="V376" s="202"/>
      <c r="W376" s="71"/>
      <c r="X376" s="72"/>
      <c r="Y376" s="202"/>
      <c r="Z376" s="72"/>
      <c r="AA376" s="178"/>
      <c r="AB376" s="228"/>
      <c r="AC376" s="72"/>
      <c r="AD376" s="229"/>
      <c r="AE376" s="72"/>
      <c r="AF376" s="229"/>
      <c r="AG376" s="71"/>
      <c r="AH376" s="72"/>
      <c r="AI376" s="229"/>
      <c r="AJ376" s="71"/>
      <c r="AK376" s="72"/>
      <c r="AL376" s="229"/>
      <c r="AM376" s="72"/>
      <c r="AN376" s="201"/>
      <c r="AO376" s="72"/>
      <c r="AP376" s="145"/>
      <c r="AQ376" s="72"/>
      <c r="AR376" s="145"/>
      <c r="AS376" s="72"/>
      <c r="AT376" s="146"/>
      <c r="AU376" s="72"/>
      <c r="AV376" s="145"/>
      <c r="AW376" s="71"/>
      <c r="AX376" s="72"/>
      <c r="AY376" s="201"/>
      <c r="AZ376" s="71"/>
      <c r="BA376" s="72"/>
      <c r="BB376" s="178"/>
    </row>
    <row r="377" ht="16.5" customHeight="1" outlineLevel="1">
      <c r="A377" s="178"/>
      <c r="B377" s="141"/>
      <c r="C377" s="142"/>
      <c r="D377" s="72"/>
      <c r="E377" s="143"/>
      <c r="F377" s="71"/>
      <c r="G377" s="143"/>
      <c r="H377" s="71"/>
      <c r="I377" s="143"/>
      <c r="J377" s="71"/>
      <c r="K377" s="71"/>
      <c r="L377" s="71"/>
      <c r="M377" s="72"/>
      <c r="N377" s="144"/>
      <c r="O377" s="72"/>
      <c r="P377" s="199"/>
      <c r="Q377" s="71"/>
      <c r="R377" s="200"/>
      <c r="S377" s="72"/>
      <c r="T377" s="201"/>
      <c r="U377" s="72"/>
      <c r="V377" s="202"/>
      <c r="W377" s="71"/>
      <c r="X377" s="72"/>
      <c r="Y377" s="202"/>
      <c r="Z377" s="72"/>
      <c r="AA377" s="178"/>
      <c r="AB377" s="228"/>
      <c r="AC377" s="72"/>
      <c r="AD377" s="229"/>
      <c r="AE377" s="72"/>
      <c r="AF377" s="229"/>
      <c r="AG377" s="71"/>
      <c r="AH377" s="72"/>
      <c r="AI377" s="229"/>
      <c r="AJ377" s="71"/>
      <c r="AK377" s="72"/>
      <c r="AL377" s="229"/>
      <c r="AM377" s="72"/>
      <c r="AN377" s="201"/>
      <c r="AO377" s="72"/>
      <c r="AP377" s="145"/>
      <c r="AQ377" s="72"/>
      <c r="AR377" s="145"/>
      <c r="AS377" s="72"/>
      <c r="AT377" s="146"/>
      <c r="AU377" s="72"/>
      <c r="AV377" s="145"/>
      <c r="AW377" s="71"/>
      <c r="AX377" s="72"/>
      <c r="AY377" s="201"/>
      <c r="AZ377" s="71"/>
      <c r="BA377" s="72"/>
      <c r="BB377" s="178"/>
    </row>
    <row r="378" ht="16.5" customHeight="1" outlineLevel="1">
      <c r="A378" s="178"/>
      <c r="B378" s="141"/>
      <c r="C378" s="142"/>
      <c r="D378" s="72"/>
      <c r="E378" s="143"/>
      <c r="F378" s="71"/>
      <c r="G378" s="143"/>
      <c r="H378" s="71"/>
      <c r="I378" s="143"/>
      <c r="J378" s="71"/>
      <c r="K378" s="71"/>
      <c r="L378" s="71"/>
      <c r="M378" s="72"/>
      <c r="N378" s="144"/>
      <c r="O378" s="72"/>
      <c r="P378" s="199"/>
      <c r="Q378" s="71"/>
      <c r="R378" s="200"/>
      <c r="S378" s="72"/>
      <c r="T378" s="201"/>
      <c r="U378" s="72"/>
      <c r="V378" s="202"/>
      <c r="W378" s="71"/>
      <c r="X378" s="72"/>
      <c r="Y378" s="202"/>
      <c r="Z378" s="72"/>
      <c r="AA378" s="178"/>
      <c r="AB378" s="228"/>
      <c r="AC378" s="72"/>
      <c r="AD378" s="229"/>
      <c r="AE378" s="72"/>
      <c r="AF378" s="229"/>
      <c r="AG378" s="71"/>
      <c r="AH378" s="72"/>
      <c r="AI378" s="229"/>
      <c r="AJ378" s="71"/>
      <c r="AK378" s="72"/>
      <c r="AL378" s="229"/>
      <c r="AM378" s="72"/>
      <c r="AN378" s="201"/>
      <c r="AO378" s="72"/>
      <c r="AP378" s="145"/>
      <c r="AQ378" s="72"/>
      <c r="AR378" s="145"/>
      <c r="AS378" s="72"/>
      <c r="AT378" s="146"/>
      <c r="AU378" s="72"/>
      <c r="AV378" s="145"/>
      <c r="AW378" s="71"/>
      <c r="AX378" s="72"/>
      <c r="AY378" s="201"/>
      <c r="AZ378" s="71"/>
      <c r="BA378" s="72"/>
      <c r="BB378" s="178"/>
    </row>
    <row r="379" ht="16.5" customHeight="1" outlineLevel="1">
      <c r="A379" s="178"/>
      <c r="B379" s="141"/>
      <c r="C379" s="142"/>
      <c r="D379" s="72"/>
      <c r="E379" s="143"/>
      <c r="F379" s="71"/>
      <c r="G379" s="143"/>
      <c r="H379" s="71"/>
      <c r="I379" s="143"/>
      <c r="J379" s="71"/>
      <c r="K379" s="71"/>
      <c r="L379" s="71"/>
      <c r="M379" s="72"/>
      <c r="N379" s="144"/>
      <c r="O379" s="72"/>
      <c r="P379" s="199"/>
      <c r="Q379" s="71"/>
      <c r="R379" s="200"/>
      <c r="S379" s="72"/>
      <c r="T379" s="201"/>
      <c r="U379" s="72"/>
      <c r="V379" s="202"/>
      <c r="W379" s="71"/>
      <c r="X379" s="72"/>
      <c r="Y379" s="202"/>
      <c r="Z379" s="72"/>
      <c r="AA379" s="178"/>
      <c r="AB379" s="228"/>
      <c r="AC379" s="72"/>
      <c r="AD379" s="229"/>
      <c r="AE379" s="72"/>
      <c r="AF379" s="229"/>
      <c r="AG379" s="71"/>
      <c r="AH379" s="72"/>
      <c r="AI379" s="229"/>
      <c r="AJ379" s="71"/>
      <c r="AK379" s="72"/>
      <c r="AL379" s="229"/>
      <c r="AM379" s="72"/>
      <c r="AN379" s="201"/>
      <c r="AO379" s="72"/>
      <c r="AP379" s="145"/>
      <c r="AQ379" s="72"/>
      <c r="AR379" s="145"/>
      <c r="AS379" s="72"/>
      <c r="AT379" s="146"/>
      <c r="AU379" s="72"/>
      <c r="AV379" s="145"/>
      <c r="AW379" s="71"/>
      <c r="AX379" s="72"/>
      <c r="AY379" s="201"/>
      <c r="AZ379" s="71"/>
      <c r="BA379" s="72"/>
      <c r="BB379" s="178"/>
    </row>
    <row r="380" ht="16.5" customHeight="1" outlineLevel="1">
      <c r="A380" s="178"/>
      <c r="B380" s="141"/>
      <c r="C380" s="142"/>
      <c r="D380" s="72"/>
      <c r="E380" s="143"/>
      <c r="F380" s="71"/>
      <c r="G380" s="143"/>
      <c r="H380" s="71"/>
      <c r="I380" s="143"/>
      <c r="J380" s="71"/>
      <c r="K380" s="71"/>
      <c r="L380" s="71"/>
      <c r="M380" s="72"/>
      <c r="N380" s="144"/>
      <c r="O380" s="72"/>
      <c r="P380" s="199"/>
      <c r="Q380" s="71"/>
      <c r="R380" s="200"/>
      <c r="S380" s="72"/>
      <c r="T380" s="201"/>
      <c r="U380" s="72"/>
      <c r="V380" s="202"/>
      <c r="W380" s="71"/>
      <c r="X380" s="72"/>
      <c r="Y380" s="202"/>
      <c r="Z380" s="72"/>
      <c r="AA380" s="178"/>
      <c r="AB380" s="228"/>
      <c r="AC380" s="72"/>
      <c r="AD380" s="229"/>
      <c r="AE380" s="72"/>
      <c r="AF380" s="229"/>
      <c r="AG380" s="71"/>
      <c r="AH380" s="72"/>
      <c r="AI380" s="229"/>
      <c r="AJ380" s="71"/>
      <c r="AK380" s="72"/>
      <c r="AL380" s="229"/>
      <c r="AM380" s="72"/>
      <c r="AN380" s="201"/>
      <c r="AO380" s="72"/>
      <c r="AP380" s="145"/>
      <c r="AQ380" s="72"/>
      <c r="AR380" s="145"/>
      <c r="AS380" s="72"/>
      <c r="AT380" s="146"/>
      <c r="AU380" s="72"/>
      <c r="AV380" s="145"/>
      <c r="AW380" s="71"/>
      <c r="AX380" s="72"/>
      <c r="AY380" s="201"/>
      <c r="AZ380" s="71"/>
      <c r="BA380" s="72"/>
      <c r="BB380" s="178"/>
    </row>
    <row r="381" ht="16.5" customHeight="1" outlineLevel="1">
      <c r="A381" s="178"/>
      <c r="B381" s="141"/>
      <c r="C381" s="142"/>
      <c r="D381" s="72"/>
      <c r="E381" s="143"/>
      <c r="F381" s="71"/>
      <c r="G381" s="143"/>
      <c r="H381" s="71"/>
      <c r="I381" s="143"/>
      <c r="J381" s="71"/>
      <c r="K381" s="71"/>
      <c r="L381" s="71"/>
      <c r="M381" s="72"/>
      <c r="N381" s="144"/>
      <c r="O381" s="72"/>
      <c r="P381" s="199"/>
      <c r="Q381" s="71"/>
      <c r="R381" s="200"/>
      <c r="S381" s="72"/>
      <c r="T381" s="201"/>
      <c r="U381" s="72"/>
      <c r="V381" s="202"/>
      <c r="W381" s="71"/>
      <c r="X381" s="72"/>
      <c r="Y381" s="202"/>
      <c r="Z381" s="72"/>
      <c r="AA381" s="178"/>
      <c r="AB381" s="228"/>
      <c r="AC381" s="72"/>
      <c r="AD381" s="229"/>
      <c r="AE381" s="72"/>
      <c r="AF381" s="229"/>
      <c r="AG381" s="71"/>
      <c r="AH381" s="72"/>
      <c r="AI381" s="229"/>
      <c r="AJ381" s="71"/>
      <c r="AK381" s="72"/>
      <c r="AL381" s="229"/>
      <c r="AM381" s="72"/>
      <c r="AN381" s="201"/>
      <c r="AO381" s="72"/>
      <c r="AP381" s="145"/>
      <c r="AQ381" s="72"/>
      <c r="AR381" s="145"/>
      <c r="AS381" s="72"/>
      <c r="AT381" s="146"/>
      <c r="AU381" s="72"/>
      <c r="AV381" s="145"/>
      <c r="AW381" s="71"/>
      <c r="AX381" s="72"/>
      <c r="AY381" s="201"/>
      <c r="AZ381" s="71"/>
      <c r="BA381" s="72"/>
      <c r="BB381" s="178"/>
    </row>
    <row r="382" ht="16.5" customHeight="1" outlineLevel="1">
      <c r="A382" s="178"/>
      <c r="B382" s="141"/>
      <c r="C382" s="142"/>
      <c r="D382" s="72"/>
      <c r="E382" s="143"/>
      <c r="F382" s="71"/>
      <c r="G382" s="143"/>
      <c r="H382" s="71"/>
      <c r="I382" s="143"/>
      <c r="J382" s="71"/>
      <c r="K382" s="71"/>
      <c r="L382" s="71"/>
      <c r="M382" s="72"/>
      <c r="N382" s="144"/>
      <c r="O382" s="72"/>
      <c r="P382" s="199"/>
      <c r="Q382" s="71"/>
      <c r="R382" s="200"/>
      <c r="S382" s="72"/>
      <c r="T382" s="201"/>
      <c r="U382" s="72"/>
      <c r="V382" s="202"/>
      <c r="W382" s="71"/>
      <c r="X382" s="72"/>
      <c r="Y382" s="202"/>
      <c r="Z382" s="72"/>
      <c r="AA382" s="178"/>
      <c r="AB382" s="228"/>
      <c r="AC382" s="72"/>
      <c r="AD382" s="229"/>
      <c r="AE382" s="72"/>
      <c r="AF382" s="229"/>
      <c r="AG382" s="71"/>
      <c r="AH382" s="72"/>
      <c r="AI382" s="229"/>
      <c r="AJ382" s="71"/>
      <c r="AK382" s="72"/>
      <c r="AL382" s="229"/>
      <c r="AM382" s="72"/>
      <c r="AN382" s="201"/>
      <c r="AO382" s="72"/>
      <c r="AP382" s="145"/>
      <c r="AQ382" s="72"/>
      <c r="AR382" s="145"/>
      <c r="AS382" s="72"/>
      <c r="AT382" s="146"/>
      <c r="AU382" s="72"/>
      <c r="AV382" s="145"/>
      <c r="AW382" s="71"/>
      <c r="AX382" s="72"/>
      <c r="AY382" s="201"/>
      <c r="AZ382" s="71"/>
      <c r="BA382" s="72"/>
      <c r="BB382" s="178"/>
    </row>
    <row r="383" ht="16.5" customHeight="1" outlineLevel="1">
      <c r="A383" s="178"/>
      <c r="B383" s="141"/>
      <c r="C383" s="142"/>
      <c r="D383" s="72"/>
      <c r="E383" s="143"/>
      <c r="F383" s="71"/>
      <c r="G383" s="143"/>
      <c r="H383" s="71"/>
      <c r="I383" s="143"/>
      <c r="J383" s="71"/>
      <c r="K383" s="71"/>
      <c r="L383" s="71"/>
      <c r="M383" s="72"/>
      <c r="N383" s="144"/>
      <c r="O383" s="72"/>
      <c r="P383" s="199"/>
      <c r="Q383" s="71"/>
      <c r="R383" s="200"/>
      <c r="S383" s="72"/>
      <c r="T383" s="201"/>
      <c r="U383" s="72"/>
      <c r="V383" s="202"/>
      <c r="W383" s="71"/>
      <c r="X383" s="72"/>
      <c r="Y383" s="202"/>
      <c r="Z383" s="72"/>
      <c r="AA383" s="178"/>
      <c r="AB383" s="228"/>
      <c r="AC383" s="72"/>
      <c r="AD383" s="229"/>
      <c r="AE383" s="72"/>
      <c r="AF383" s="229"/>
      <c r="AG383" s="71"/>
      <c r="AH383" s="72"/>
      <c r="AI383" s="229"/>
      <c r="AJ383" s="71"/>
      <c r="AK383" s="72"/>
      <c r="AL383" s="229"/>
      <c r="AM383" s="72"/>
      <c r="AN383" s="201"/>
      <c r="AO383" s="72"/>
      <c r="AP383" s="145"/>
      <c r="AQ383" s="72"/>
      <c r="AR383" s="145"/>
      <c r="AS383" s="72"/>
      <c r="AT383" s="146"/>
      <c r="AU383" s="72"/>
      <c r="AV383" s="145"/>
      <c r="AW383" s="71"/>
      <c r="AX383" s="72"/>
      <c r="AY383" s="201"/>
      <c r="AZ383" s="71"/>
      <c r="BA383" s="72"/>
      <c r="BB383" s="178"/>
    </row>
    <row r="384" ht="16.5" customHeight="1" outlineLevel="1">
      <c r="A384" s="178"/>
      <c r="B384" s="141"/>
      <c r="C384" s="142"/>
      <c r="D384" s="72"/>
      <c r="E384" s="143"/>
      <c r="F384" s="71"/>
      <c r="G384" s="143"/>
      <c r="H384" s="71"/>
      <c r="I384" s="143"/>
      <c r="J384" s="71"/>
      <c r="K384" s="71"/>
      <c r="L384" s="71"/>
      <c r="M384" s="72"/>
      <c r="N384" s="144"/>
      <c r="O384" s="72"/>
      <c r="P384" s="199"/>
      <c r="Q384" s="71"/>
      <c r="R384" s="200"/>
      <c r="S384" s="72"/>
      <c r="T384" s="201"/>
      <c r="U384" s="72"/>
      <c r="V384" s="202"/>
      <c r="W384" s="71"/>
      <c r="X384" s="72"/>
      <c r="Y384" s="202"/>
      <c r="Z384" s="72"/>
      <c r="AA384" s="178"/>
      <c r="AB384" s="228"/>
      <c r="AC384" s="72"/>
      <c r="AD384" s="229"/>
      <c r="AE384" s="72"/>
      <c r="AF384" s="229"/>
      <c r="AG384" s="71"/>
      <c r="AH384" s="72"/>
      <c r="AI384" s="229"/>
      <c r="AJ384" s="71"/>
      <c r="AK384" s="72"/>
      <c r="AL384" s="229"/>
      <c r="AM384" s="72"/>
      <c r="AN384" s="201"/>
      <c r="AO384" s="72"/>
      <c r="AP384" s="145"/>
      <c r="AQ384" s="72"/>
      <c r="AR384" s="145"/>
      <c r="AS384" s="72"/>
      <c r="AT384" s="146"/>
      <c r="AU384" s="72"/>
      <c r="AV384" s="145"/>
      <c r="AW384" s="71"/>
      <c r="AX384" s="72"/>
      <c r="AY384" s="201"/>
      <c r="AZ384" s="71"/>
      <c r="BA384" s="72"/>
      <c r="BB384" s="178"/>
    </row>
    <row r="385" ht="16.5" customHeight="1" outlineLevel="1">
      <c r="A385" s="178"/>
      <c r="B385" s="141"/>
      <c r="C385" s="142"/>
      <c r="D385" s="72"/>
      <c r="E385" s="143"/>
      <c r="F385" s="71"/>
      <c r="G385" s="143"/>
      <c r="H385" s="71"/>
      <c r="I385" s="143"/>
      <c r="J385" s="71"/>
      <c r="K385" s="71"/>
      <c r="L385" s="71"/>
      <c r="M385" s="72"/>
      <c r="N385" s="144"/>
      <c r="O385" s="72"/>
      <c r="P385" s="199"/>
      <c r="Q385" s="71"/>
      <c r="R385" s="200"/>
      <c r="S385" s="72"/>
      <c r="T385" s="201"/>
      <c r="U385" s="72"/>
      <c r="V385" s="202"/>
      <c r="W385" s="71"/>
      <c r="X385" s="72"/>
      <c r="Y385" s="202"/>
      <c r="Z385" s="72"/>
      <c r="AA385" s="178"/>
      <c r="AB385" s="228"/>
      <c r="AC385" s="72"/>
      <c r="AD385" s="229"/>
      <c r="AE385" s="72"/>
      <c r="AF385" s="229"/>
      <c r="AG385" s="71"/>
      <c r="AH385" s="72"/>
      <c r="AI385" s="229"/>
      <c r="AJ385" s="71"/>
      <c r="AK385" s="72"/>
      <c r="AL385" s="229"/>
      <c r="AM385" s="72"/>
      <c r="AN385" s="201"/>
      <c r="AO385" s="72"/>
      <c r="AP385" s="145"/>
      <c r="AQ385" s="72"/>
      <c r="AR385" s="145"/>
      <c r="AS385" s="72"/>
      <c r="AT385" s="146"/>
      <c r="AU385" s="72"/>
      <c r="AV385" s="145"/>
      <c r="AW385" s="71"/>
      <c r="AX385" s="72"/>
      <c r="AY385" s="201"/>
      <c r="AZ385" s="71"/>
      <c r="BA385" s="72"/>
      <c r="BB385" s="178"/>
    </row>
    <row r="386" ht="16.5" customHeight="1" outlineLevel="1">
      <c r="A386" s="178"/>
      <c r="B386" s="141"/>
      <c r="C386" s="142"/>
      <c r="D386" s="72"/>
      <c r="E386" s="143"/>
      <c r="F386" s="71"/>
      <c r="G386" s="143"/>
      <c r="H386" s="71"/>
      <c r="I386" s="143"/>
      <c r="J386" s="71"/>
      <c r="K386" s="71"/>
      <c r="L386" s="71"/>
      <c r="M386" s="72"/>
      <c r="N386" s="144"/>
      <c r="O386" s="72"/>
      <c r="P386" s="199"/>
      <c r="Q386" s="71"/>
      <c r="R386" s="200"/>
      <c r="S386" s="72"/>
      <c r="T386" s="201"/>
      <c r="U386" s="72"/>
      <c r="V386" s="202"/>
      <c r="W386" s="71"/>
      <c r="X386" s="72"/>
      <c r="Y386" s="202"/>
      <c r="Z386" s="72"/>
      <c r="AA386" s="178"/>
      <c r="AB386" s="228"/>
      <c r="AC386" s="72"/>
      <c r="AD386" s="229"/>
      <c r="AE386" s="72"/>
      <c r="AF386" s="229"/>
      <c r="AG386" s="71"/>
      <c r="AH386" s="72"/>
      <c r="AI386" s="229"/>
      <c r="AJ386" s="71"/>
      <c r="AK386" s="72"/>
      <c r="AL386" s="229"/>
      <c r="AM386" s="72"/>
      <c r="AN386" s="201"/>
      <c r="AO386" s="72"/>
      <c r="AP386" s="145"/>
      <c r="AQ386" s="72"/>
      <c r="AR386" s="145"/>
      <c r="AS386" s="72"/>
      <c r="AT386" s="146"/>
      <c r="AU386" s="72"/>
      <c r="AV386" s="145"/>
      <c r="AW386" s="71"/>
      <c r="AX386" s="72"/>
      <c r="AY386" s="201"/>
      <c r="AZ386" s="71"/>
      <c r="BA386" s="72"/>
      <c r="BB386" s="178"/>
    </row>
    <row r="387" ht="16.5" customHeight="1" outlineLevel="1">
      <c r="A387" s="178"/>
      <c r="B387" s="141"/>
      <c r="C387" s="142"/>
      <c r="D387" s="72"/>
      <c r="E387" s="143"/>
      <c r="F387" s="71"/>
      <c r="G387" s="143"/>
      <c r="H387" s="71"/>
      <c r="I387" s="143"/>
      <c r="J387" s="71"/>
      <c r="K387" s="71"/>
      <c r="L387" s="71"/>
      <c r="M387" s="72"/>
      <c r="N387" s="144"/>
      <c r="O387" s="72"/>
      <c r="P387" s="199"/>
      <c r="Q387" s="71"/>
      <c r="R387" s="200"/>
      <c r="S387" s="72"/>
      <c r="T387" s="201"/>
      <c r="U387" s="72"/>
      <c r="V387" s="202"/>
      <c r="W387" s="71"/>
      <c r="X387" s="72"/>
      <c r="Y387" s="202"/>
      <c r="Z387" s="72"/>
      <c r="AA387" s="178"/>
      <c r="AB387" s="228"/>
      <c r="AC387" s="72"/>
      <c r="AD387" s="229"/>
      <c r="AE387" s="72"/>
      <c r="AF387" s="229"/>
      <c r="AG387" s="71"/>
      <c r="AH387" s="72"/>
      <c r="AI387" s="229"/>
      <c r="AJ387" s="71"/>
      <c r="AK387" s="72"/>
      <c r="AL387" s="229"/>
      <c r="AM387" s="72"/>
      <c r="AN387" s="201"/>
      <c r="AO387" s="72"/>
      <c r="AP387" s="145"/>
      <c r="AQ387" s="72"/>
      <c r="AR387" s="145"/>
      <c r="AS387" s="72"/>
      <c r="AT387" s="146"/>
      <c r="AU387" s="72"/>
      <c r="AV387" s="145"/>
      <c r="AW387" s="71"/>
      <c r="AX387" s="72"/>
      <c r="AY387" s="201"/>
      <c r="AZ387" s="71"/>
      <c r="BA387" s="72"/>
      <c r="BB387" s="178"/>
    </row>
    <row r="388" ht="16.5" customHeight="1" outlineLevel="1">
      <c r="A388" s="178"/>
      <c r="B388" s="141"/>
      <c r="C388" s="142"/>
      <c r="D388" s="72"/>
      <c r="E388" s="143"/>
      <c r="F388" s="71"/>
      <c r="G388" s="143"/>
      <c r="H388" s="71"/>
      <c r="I388" s="143"/>
      <c r="J388" s="71"/>
      <c r="K388" s="71"/>
      <c r="L388" s="71"/>
      <c r="M388" s="72"/>
      <c r="N388" s="144"/>
      <c r="O388" s="72"/>
      <c r="P388" s="199"/>
      <c r="Q388" s="71"/>
      <c r="R388" s="200"/>
      <c r="S388" s="72"/>
      <c r="T388" s="201"/>
      <c r="U388" s="72"/>
      <c r="V388" s="202"/>
      <c r="W388" s="71"/>
      <c r="X388" s="72"/>
      <c r="Y388" s="202"/>
      <c r="Z388" s="72"/>
      <c r="AA388" s="178"/>
      <c r="AB388" s="228"/>
      <c r="AC388" s="72"/>
      <c r="AD388" s="229"/>
      <c r="AE388" s="72"/>
      <c r="AF388" s="229"/>
      <c r="AG388" s="71"/>
      <c r="AH388" s="72"/>
      <c r="AI388" s="229"/>
      <c r="AJ388" s="71"/>
      <c r="AK388" s="72"/>
      <c r="AL388" s="229"/>
      <c r="AM388" s="72"/>
      <c r="AN388" s="201"/>
      <c r="AO388" s="72"/>
      <c r="AP388" s="145"/>
      <c r="AQ388" s="72"/>
      <c r="AR388" s="145"/>
      <c r="AS388" s="72"/>
      <c r="AT388" s="146"/>
      <c r="AU388" s="72"/>
      <c r="AV388" s="145"/>
      <c r="AW388" s="71"/>
      <c r="AX388" s="72"/>
      <c r="AY388" s="201"/>
      <c r="AZ388" s="71"/>
      <c r="BA388" s="72"/>
      <c r="BB388" s="178"/>
    </row>
    <row r="389" ht="16.5" customHeight="1" outlineLevel="1">
      <c r="A389" s="178"/>
      <c r="B389" s="141"/>
      <c r="C389" s="142"/>
      <c r="D389" s="72"/>
      <c r="E389" s="143"/>
      <c r="F389" s="71"/>
      <c r="G389" s="143"/>
      <c r="H389" s="71"/>
      <c r="I389" s="143"/>
      <c r="J389" s="71"/>
      <c r="K389" s="71"/>
      <c r="L389" s="71"/>
      <c r="M389" s="72"/>
      <c r="N389" s="144"/>
      <c r="O389" s="72"/>
      <c r="P389" s="199"/>
      <c r="Q389" s="71"/>
      <c r="R389" s="200"/>
      <c r="S389" s="72"/>
      <c r="T389" s="201"/>
      <c r="U389" s="72"/>
      <c r="V389" s="202"/>
      <c r="W389" s="71"/>
      <c r="X389" s="72"/>
      <c r="Y389" s="202"/>
      <c r="Z389" s="72"/>
      <c r="AA389" s="178"/>
      <c r="AB389" s="228"/>
      <c r="AC389" s="72"/>
      <c r="AD389" s="229"/>
      <c r="AE389" s="72"/>
      <c r="AF389" s="229"/>
      <c r="AG389" s="71"/>
      <c r="AH389" s="72"/>
      <c r="AI389" s="229"/>
      <c r="AJ389" s="71"/>
      <c r="AK389" s="72"/>
      <c r="AL389" s="229"/>
      <c r="AM389" s="72"/>
      <c r="AN389" s="201"/>
      <c r="AO389" s="72"/>
      <c r="AP389" s="145"/>
      <c r="AQ389" s="72"/>
      <c r="AR389" s="145"/>
      <c r="AS389" s="72"/>
      <c r="AT389" s="146"/>
      <c r="AU389" s="72"/>
      <c r="AV389" s="145"/>
      <c r="AW389" s="71"/>
      <c r="AX389" s="72"/>
      <c r="AY389" s="201"/>
      <c r="AZ389" s="71"/>
      <c r="BA389" s="72"/>
      <c r="BB389" s="178"/>
    </row>
    <row r="390" ht="16.5" customHeight="1" outlineLevel="1">
      <c r="A390" s="178"/>
      <c r="B390" s="141"/>
      <c r="C390" s="142"/>
      <c r="D390" s="72"/>
      <c r="E390" s="143"/>
      <c r="F390" s="71"/>
      <c r="G390" s="143"/>
      <c r="H390" s="71"/>
      <c r="I390" s="143"/>
      <c r="J390" s="71"/>
      <c r="K390" s="71"/>
      <c r="L390" s="71"/>
      <c r="M390" s="72"/>
      <c r="N390" s="144"/>
      <c r="O390" s="72"/>
      <c r="P390" s="199"/>
      <c r="Q390" s="71"/>
      <c r="R390" s="200"/>
      <c r="S390" s="72"/>
      <c r="T390" s="201"/>
      <c r="U390" s="72"/>
      <c r="V390" s="202"/>
      <c r="W390" s="71"/>
      <c r="X390" s="72"/>
      <c r="Y390" s="202"/>
      <c r="Z390" s="72"/>
      <c r="AA390" s="178"/>
      <c r="AB390" s="228"/>
      <c r="AC390" s="72"/>
      <c r="AD390" s="229"/>
      <c r="AE390" s="72"/>
      <c r="AF390" s="229"/>
      <c r="AG390" s="71"/>
      <c r="AH390" s="72"/>
      <c r="AI390" s="229"/>
      <c r="AJ390" s="71"/>
      <c r="AK390" s="72"/>
      <c r="AL390" s="229"/>
      <c r="AM390" s="72"/>
      <c r="AN390" s="201"/>
      <c r="AO390" s="72"/>
      <c r="AP390" s="145"/>
      <c r="AQ390" s="72"/>
      <c r="AR390" s="145"/>
      <c r="AS390" s="72"/>
      <c r="AT390" s="146"/>
      <c r="AU390" s="72"/>
      <c r="AV390" s="145"/>
      <c r="AW390" s="71"/>
      <c r="AX390" s="72"/>
      <c r="AY390" s="201"/>
      <c r="AZ390" s="71"/>
      <c r="BA390" s="72"/>
      <c r="BB390" s="178"/>
    </row>
    <row r="391" ht="16.5" customHeight="1" outlineLevel="1">
      <c r="A391" s="178"/>
      <c r="B391" s="141"/>
      <c r="C391" s="142"/>
      <c r="D391" s="72"/>
      <c r="E391" s="143"/>
      <c r="F391" s="71"/>
      <c r="G391" s="143"/>
      <c r="H391" s="71"/>
      <c r="I391" s="143"/>
      <c r="J391" s="71"/>
      <c r="K391" s="71"/>
      <c r="L391" s="71"/>
      <c r="M391" s="72"/>
      <c r="N391" s="144"/>
      <c r="O391" s="72"/>
      <c r="P391" s="199"/>
      <c r="Q391" s="71"/>
      <c r="R391" s="200"/>
      <c r="S391" s="72"/>
      <c r="T391" s="201"/>
      <c r="U391" s="72"/>
      <c r="V391" s="202"/>
      <c r="W391" s="71"/>
      <c r="X391" s="72"/>
      <c r="Y391" s="202"/>
      <c r="Z391" s="72"/>
      <c r="AA391" s="178"/>
      <c r="AB391" s="228"/>
      <c r="AC391" s="72"/>
      <c r="AD391" s="229"/>
      <c r="AE391" s="72"/>
      <c r="AF391" s="229"/>
      <c r="AG391" s="71"/>
      <c r="AH391" s="72"/>
      <c r="AI391" s="229"/>
      <c r="AJ391" s="71"/>
      <c r="AK391" s="72"/>
      <c r="AL391" s="229"/>
      <c r="AM391" s="72"/>
      <c r="AN391" s="201"/>
      <c r="AO391" s="72"/>
      <c r="AP391" s="145"/>
      <c r="AQ391" s="72"/>
      <c r="AR391" s="145"/>
      <c r="AS391" s="72"/>
      <c r="AT391" s="146"/>
      <c r="AU391" s="72"/>
      <c r="AV391" s="145"/>
      <c r="AW391" s="71"/>
      <c r="AX391" s="72"/>
      <c r="AY391" s="201"/>
      <c r="AZ391" s="71"/>
      <c r="BA391" s="72"/>
      <c r="BB391" s="178"/>
    </row>
    <row r="392" ht="16.5" customHeight="1" outlineLevel="1">
      <c r="A392" s="178"/>
      <c r="B392" s="141"/>
      <c r="C392" s="142"/>
      <c r="D392" s="72"/>
      <c r="E392" s="143"/>
      <c r="F392" s="71"/>
      <c r="G392" s="143"/>
      <c r="H392" s="71"/>
      <c r="I392" s="143"/>
      <c r="J392" s="71"/>
      <c r="K392" s="71"/>
      <c r="L392" s="71"/>
      <c r="M392" s="72"/>
      <c r="N392" s="144"/>
      <c r="O392" s="72"/>
      <c r="P392" s="199"/>
      <c r="Q392" s="71"/>
      <c r="R392" s="200"/>
      <c r="S392" s="72"/>
      <c r="T392" s="201"/>
      <c r="U392" s="72"/>
      <c r="V392" s="202"/>
      <c r="W392" s="71"/>
      <c r="X392" s="72"/>
      <c r="Y392" s="202"/>
      <c r="Z392" s="72"/>
      <c r="AA392" s="178"/>
      <c r="AB392" s="228"/>
      <c r="AC392" s="72"/>
      <c r="AD392" s="229"/>
      <c r="AE392" s="72"/>
      <c r="AF392" s="229"/>
      <c r="AG392" s="71"/>
      <c r="AH392" s="72"/>
      <c r="AI392" s="229"/>
      <c r="AJ392" s="71"/>
      <c r="AK392" s="72"/>
      <c r="AL392" s="229"/>
      <c r="AM392" s="72"/>
      <c r="AN392" s="201"/>
      <c r="AO392" s="72"/>
      <c r="AP392" s="145"/>
      <c r="AQ392" s="72"/>
      <c r="AR392" s="145"/>
      <c r="AS392" s="72"/>
      <c r="AT392" s="146"/>
      <c r="AU392" s="72"/>
      <c r="AV392" s="145"/>
      <c r="AW392" s="71"/>
      <c r="AX392" s="72"/>
      <c r="AY392" s="201"/>
      <c r="AZ392" s="71"/>
      <c r="BA392" s="72"/>
      <c r="BB392" s="178"/>
    </row>
    <row r="393" ht="16.5" customHeight="1" outlineLevel="1">
      <c r="A393" s="178"/>
      <c r="B393" s="141"/>
      <c r="C393" s="142"/>
      <c r="D393" s="72"/>
      <c r="E393" s="143"/>
      <c r="F393" s="71"/>
      <c r="G393" s="143"/>
      <c r="H393" s="71"/>
      <c r="I393" s="143"/>
      <c r="J393" s="71"/>
      <c r="K393" s="71"/>
      <c r="L393" s="71"/>
      <c r="M393" s="72"/>
      <c r="N393" s="144"/>
      <c r="O393" s="72"/>
      <c r="P393" s="199"/>
      <c r="Q393" s="71"/>
      <c r="R393" s="200"/>
      <c r="S393" s="72"/>
      <c r="T393" s="201"/>
      <c r="U393" s="72"/>
      <c r="V393" s="202"/>
      <c r="W393" s="71"/>
      <c r="X393" s="72"/>
      <c r="Y393" s="202"/>
      <c r="Z393" s="72"/>
      <c r="AA393" s="178"/>
      <c r="AB393" s="228"/>
      <c r="AC393" s="72"/>
      <c r="AD393" s="229"/>
      <c r="AE393" s="72"/>
      <c r="AF393" s="229"/>
      <c r="AG393" s="71"/>
      <c r="AH393" s="72"/>
      <c r="AI393" s="229"/>
      <c r="AJ393" s="71"/>
      <c r="AK393" s="72"/>
      <c r="AL393" s="229"/>
      <c r="AM393" s="72"/>
      <c r="AN393" s="201"/>
      <c r="AO393" s="72"/>
      <c r="AP393" s="145"/>
      <c r="AQ393" s="72"/>
      <c r="AR393" s="145"/>
      <c r="AS393" s="72"/>
      <c r="AT393" s="146"/>
      <c r="AU393" s="72"/>
      <c r="AV393" s="145"/>
      <c r="AW393" s="71"/>
      <c r="AX393" s="72"/>
      <c r="AY393" s="201"/>
      <c r="AZ393" s="71"/>
      <c r="BA393" s="72"/>
      <c r="BB393" s="178"/>
    </row>
    <row r="394" ht="16.5" customHeight="1" outlineLevel="1">
      <c r="A394" s="178"/>
      <c r="B394" s="141"/>
      <c r="C394" s="142"/>
      <c r="D394" s="72"/>
      <c r="E394" s="143"/>
      <c r="F394" s="71"/>
      <c r="G394" s="143"/>
      <c r="H394" s="71"/>
      <c r="I394" s="143"/>
      <c r="J394" s="71"/>
      <c r="K394" s="71"/>
      <c r="L394" s="71"/>
      <c r="M394" s="72"/>
      <c r="N394" s="144"/>
      <c r="O394" s="72"/>
      <c r="P394" s="199"/>
      <c r="Q394" s="71"/>
      <c r="R394" s="200"/>
      <c r="S394" s="72"/>
      <c r="T394" s="201"/>
      <c r="U394" s="72"/>
      <c r="V394" s="202"/>
      <c r="W394" s="71"/>
      <c r="X394" s="72"/>
      <c r="Y394" s="202"/>
      <c r="Z394" s="72"/>
      <c r="AA394" s="178"/>
      <c r="AB394" s="228"/>
      <c r="AC394" s="72"/>
      <c r="AD394" s="229"/>
      <c r="AE394" s="72"/>
      <c r="AF394" s="229"/>
      <c r="AG394" s="71"/>
      <c r="AH394" s="72"/>
      <c r="AI394" s="229"/>
      <c r="AJ394" s="71"/>
      <c r="AK394" s="72"/>
      <c r="AL394" s="229"/>
      <c r="AM394" s="72"/>
      <c r="AN394" s="201"/>
      <c r="AO394" s="72"/>
      <c r="AP394" s="145"/>
      <c r="AQ394" s="72"/>
      <c r="AR394" s="145"/>
      <c r="AS394" s="72"/>
      <c r="AT394" s="146"/>
      <c r="AU394" s="72"/>
      <c r="AV394" s="145"/>
      <c r="AW394" s="71"/>
      <c r="AX394" s="72"/>
      <c r="AY394" s="201"/>
      <c r="AZ394" s="71"/>
      <c r="BA394" s="72"/>
      <c r="BB394" s="178"/>
    </row>
    <row r="395" ht="16.5" customHeight="1" outlineLevel="1">
      <c r="A395" s="178"/>
      <c r="B395" s="141"/>
      <c r="C395" s="142"/>
      <c r="D395" s="72"/>
      <c r="E395" s="143"/>
      <c r="F395" s="71"/>
      <c r="G395" s="143"/>
      <c r="H395" s="71"/>
      <c r="I395" s="143"/>
      <c r="J395" s="71"/>
      <c r="K395" s="71"/>
      <c r="L395" s="71"/>
      <c r="M395" s="72"/>
      <c r="N395" s="144"/>
      <c r="O395" s="72"/>
      <c r="P395" s="199"/>
      <c r="Q395" s="71"/>
      <c r="R395" s="200"/>
      <c r="S395" s="72"/>
      <c r="T395" s="201"/>
      <c r="U395" s="72"/>
      <c r="V395" s="202"/>
      <c r="W395" s="71"/>
      <c r="X395" s="72"/>
      <c r="Y395" s="202"/>
      <c r="Z395" s="72"/>
      <c r="AA395" s="178"/>
      <c r="AB395" s="228"/>
      <c r="AC395" s="72"/>
      <c r="AD395" s="229"/>
      <c r="AE395" s="72"/>
      <c r="AF395" s="229"/>
      <c r="AG395" s="71"/>
      <c r="AH395" s="72"/>
      <c r="AI395" s="229"/>
      <c r="AJ395" s="71"/>
      <c r="AK395" s="72"/>
      <c r="AL395" s="229"/>
      <c r="AM395" s="72"/>
      <c r="AN395" s="201"/>
      <c r="AO395" s="72"/>
      <c r="AP395" s="145"/>
      <c r="AQ395" s="72"/>
      <c r="AR395" s="145"/>
      <c r="AS395" s="72"/>
      <c r="AT395" s="146"/>
      <c r="AU395" s="72"/>
      <c r="AV395" s="145"/>
      <c r="AW395" s="71"/>
      <c r="AX395" s="72"/>
      <c r="AY395" s="201"/>
      <c r="AZ395" s="71"/>
      <c r="BA395" s="72"/>
      <c r="BB395" s="178"/>
    </row>
    <row r="396" ht="16.5" customHeight="1" outlineLevel="1">
      <c r="A396" s="178"/>
      <c r="B396" s="141"/>
      <c r="C396" s="142"/>
      <c r="D396" s="72"/>
      <c r="E396" s="143"/>
      <c r="F396" s="71"/>
      <c r="G396" s="143"/>
      <c r="H396" s="71"/>
      <c r="I396" s="143"/>
      <c r="J396" s="71"/>
      <c r="K396" s="71"/>
      <c r="L396" s="71"/>
      <c r="M396" s="72"/>
      <c r="N396" s="144"/>
      <c r="O396" s="72"/>
      <c r="P396" s="199"/>
      <c r="Q396" s="71"/>
      <c r="R396" s="200"/>
      <c r="S396" s="72"/>
      <c r="T396" s="201"/>
      <c r="U396" s="72"/>
      <c r="V396" s="202"/>
      <c r="W396" s="71"/>
      <c r="X396" s="72"/>
      <c r="Y396" s="202"/>
      <c r="Z396" s="72"/>
      <c r="AA396" s="178"/>
      <c r="AB396" s="228"/>
      <c r="AC396" s="72"/>
      <c r="AD396" s="229"/>
      <c r="AE396" s="72"/>
      <c r="AF396" s="229"/>
      <c r="AG396" s="71"/>
      <c r="AH396" s="72"/>
      <c r="AI396" s="229"/>
      <c r="AJ396" s="71"/>
      <c r="AK396" s="72"/>
      <c r="AL396" s="229"/>
      <c r="AM396" s="72"/>
      <c r="AN396" s="201"/>
      <c r="AO396" s="72"/>
      <c r="AP396" s="145"/>
      <c r="AQ396" s="72"/>
      <c r="AR396" s="145"/>
      <c r="AS396" s="72"/>
      <c r="AT396" s="146"/>
      <c r="AU396" s="72"/>
      <c r="AV396" s="145"/>
      <c r="AW396" s="71"/>
      <c r="AX396" s="72"/>
      <c r="AY396" s="201"/>
      <c r="AZ396" s="71"/>
      <c r="BA396" s="72"/>
      <c r="BB396" s="178"/>
    </row>
    <row r="397" ht="16.5" customHeight="1" outlineLevel="1">
      <c r="A397" s="178"/>
      <c r="B397" s="141"/>
      <c r="C397" s="142"/>
      <c r="D397" s="72"/>
      <c r="E397" s="143"/>
      <c r="F397" s="71"/>
      <c r="G397" s="143"/>
      <c r="H397" s="71"/>
      <c r="I397" s="143"/>
      <c r="J397" s="71"/>
      <c r="K397" s="71"/>
      <c r="L397" s="71"/>
      <c r="M397" s="72"/>
      <c r="N397" s="144"/>
      <c r="O397" s="72"/>
      <c r="P397" s="199"/>
      <c r="Q397" s="71"/>
      <c r="R397" s="200"/>
      <c r="S397" s="72"/>
      <c r="T397" s="201"/>
      <c r="U397" s="72"/>
      <c r="V397" s="202"/>
      <c r="W397" s="71"/>
      <c r="X397" s="72"/>
      <c r="Y397" s="202"/>
      <c r="Z397" s="72"/>
      <c r="AA397" s="178"/>
      <c r="AB397" s="228"/>
      <c r="AC397" s="72"/>
      <c r="AD397" s="229"/>
      <c r="AE397" s="72"/>
      <c r="AF397" s="229"/>
      <c r="AG397" s="71"/>
      <c r="AH397" s="72"/>
      <c r="AI397" s="229"/>
      <c r="AJ397" s="71"/>
      <c r="AK397" s="72"/>
      <c r="AL397" s="229"/>
      <c r="AM397" s="72"/>
      <c r="AN397" s="201"/>
      <c r="AO397" s="72"/>
      <c r="AP397" s="145"/>
      <c r="AQ397" s="72"/>
      <c r="AR397" s="145"/>
      <c r="AS397" s="72"/>
      <c r="AT397" s="146"/>
      <c r="AU397" s="72"/>
      <c r="AV397" s="145"/>
      <c r="AW397" s="71"/>
      <c r="AX397" s="72"/>
      <c r="AY397" s="201"/>
      <c r="AZ397" s="71"/>
      <c r="BA397" s="72"/>
      <c r="BB397" s="178"/>
    </row>
    <row r="398" ht="16.5" customHeight="1" outlineLevel="1">
      <c r="A398" s="178"/>
      <c r="B398" s="141"/>
      <c r="C398" s="142"/>
      <c r="D398" s="72"/>
      <c r="E398" s="143"/>
      <c r="F398" s="71"/>
      <c r="G398" s="143"/>
      <c r="H398" s="71"/>
      <c r="I398" s="143"/>
      <c r="J398" s="71"/>
      <c r="K398" s="71"/>
      <c r="L398" s="71"/>
      <c r="M398" s="72"/>
      <c r="N398" s="144"/>
      <c r="O398" s="72"/>
      <c r="P398" s="199"/>
      <c r="Q398" s="71"/>
      <c r="R398" s="200"/>
      <c r="S398" s="72"/>
      <c r="T398" s="201"/>
      <c r="U398" s="72"/>
      <c r="V398" s="202"/>
      <c r="W398" s="71"/>
      <c r="X398" s="72"/>
      <c r="Y398" s="202"/>
      <c r="Z398" s="72"/>
      <c r="AA398" s="178"/>
      <c r="AB398" s="228"/>
      <c r="AC398" s="72"/>
      <c r="AD398" s="229"/>
      <c r="AE398" s="72"/>
      <c r="AF398" s="229"/>
      <c r="AG398" s="71"/>
      <c r="AH398" s="72"/>
      <c r="AI398" s="229"/>
      <c r="AJ398" s="71"/>
      <c r="AK398" s="72"/>
      <c r="AL398" s="229"/>
      <c r="AM398" s="72"/>
      <c r="AN398" s="201"/>
      <c r="AO398" s="72"/>
      <c r="AP398" s="145"/>
      <c r="AQ398" s="72"/>
      <c r="AR398" s="145"/>
      <c r="AS398" s="72"/>
      <c r="AT398" s="146"/>
      <c r="AU398" s="72"/>
      <c r="AV398" s="145"/>
      <c r="AW398" s="71"/>
      <c r="AX398" s="72"/>
      <c r="AY398" s="201"/>
      <c r="AZ398" s="71"/>
      <c r="BA398" s="72"/>
      <c r="BB398" s="178"/>
    </row>
    <row r="399" ht="16.5" customHeight="1" outlineLevel="1">
      <c r="A399" s="178"/>
      <c r="B399" s="141"/>
      <c r="C399" s="142"/>
      <c r="D399" s="72"/>
      <c r="E399" s="143"/>
      <c r="F399" s="71"/>
      <c r="G399" s="143"/>
      <c r="H399" s="71"/>
      <c r="I399" s="143"/>
      <c r="J399" s="71"/>
      <c r="K399" s="71"/>
      <c r="L399" s="71"/>
      <c r="M399" s="72"/>
      <c r="N399" s="144"/>
      <c r="O399" s="72"/>
      <c r="P399" s="199"/>
      <c r="Q399" s="71"/>
      <c r="R399" s="200"/>
      <c r="S399" s="72"/>
      <c r="T399" s="201"/>
      <c r="U399" s="72"/>
      <c r="V399" s="202"/>
      <c r="W399" s="71"/>
      <c r="X399" s="72"/>
      <c r="Y399" s="202"/>
      <c r="Z399" s="72"/>
      <c r="AA399" s="178"/>
      <c r="AB399" s="228"/>
      <c r="AC399" s="72"/>
      <c r="AD399" s="229"/>
      <c r="AE399" s="72"/>
      <c r="AF399" s="229"/>
      <c r="AG399" s="71"/>
      <c r="AH399" s="72"/>
      <c r="AI399" s="229"/>
      <c r="AJ399" s="71"/>
      <c r="AK399" s="72"/>
      <c r="AL399" s="229"/>
      <c r="AM399" s="72"/>
      <c r="AN399" s="201"/>
      <c r="AO399" s="72"/>
      <c r="AP399" s="145"/>
      <c r="AQ399" s="72"/>
      <c r="AR399" s="145"/>
      <c r="AS399" s="72"/>
      <c r="AT399" s="146"/>
      <c r="AU399" s="72"/>
      <c r="AV399" s="145"/>
      <c r="AW399" s="71"/>
      <c r="AX399" s="72"/>
      <c r="AY399" s="201"/>
      <c r="AZ399" s="71"/>
      <c r="BA399" s="72"/>
      <c r="BB399" s="178"/>
    </row>
    <row r="400" ht="16.5" customHeight="1" outlineLevel="1">
      <c r="A400" s="178"/>
      <c r="B400" s="141"/>
      <c r="C400" s="142"/>
      <c r="D400" s="72"/>
      <c r="E400" s="143"/>
      <c r="F400" s="71"/>
      <c r="G400" s="143"/>
      <c r="H400" s="71"/>
      <c r="I400" s="143"/>
      <c r="J400" s="71"/>
      <c r="K400" s="71"/>
      <c r="L400" s="71"/>
      <c r="M400" s="72"/>
      <c r="N400" s="144"/>
      <c r="O400" s="72"/>
      <c r="P400" s="199"/>
      <c r="Q400" s="71"/>
      <c r="R400" s="200"/>
      <c r="S400" s="72"/>
      <c r="T400" s="201"/>
      <c r="U400" s="72"/>
      <c r="V400" s="202"/>
      <c r="W400" s="71"/>
      <c r="X400" s="72"/>
      <c r="Y400" s="202"/>
      <c r="Z400" s="72"/>
      <c r="AA400" s="178"/>
      <c r="AB400" s="228"/>
      <c r="AC400" s="72"/>
      <c r="AD400" s="229"/>
      <c r="AE400" s="72"/>
      <c r="AF400" s="229"/>
      <c r="AG400" s="71"/>
      <c r="AH400" s="72"/>
      <c r="AI400" s="229"/>
      <c r="AJ400" s="71"/>
      <c r="AK400" s="72"/>
      <c r="AL400" s="229"/>
      <c r="AM400" s="72"/>
      <c r="AN400" s="201"/>
      <c r="AO400" s="72"/>
      <c r="AP400" s="145"/>
      <c r="AQ400" s="72"/>
      <c r="AR400" s="145"/>
      <c r="AS400" s="72"/>
      <c r="AT400" s="146"/>
      <c r="AU400" s="72"/>
      <c r="AV400" s="145"/>
      <c r="AW400" s="71"/>
      <c r="AX400" s="72"/>
      <c r="AY400" s="201"/>
      <c r="AZ400" s="71"/>
      <c r="BA400" s="72"/>
      <c r="BB400" s="178"/>
    </row>
    <row r="401" ht="16.5" customHeight="1" outlineLevel="1">
      <c r="A401" s="178"/>
      <c r="B401" s="141"/>
      <c r="C401" s="142"/>
      <c r="D401" s="72"/>
      <c r="E401" s="143"/>
      <c r="F401" s="71"/>
      <c r="G401" s="143"/>
      <c r="H401" s="71"/>
      <c r="I401" s="143"/>
      <c r="J401" s="71"/>
      <c r="K401" s="71"/>
      <c r="L401" s="71"/>
      <c r="M401" s="72"/>
      <c r="N401" s="144"/>
      <c r="O401" s="72"/>
      <c r="P401" s="199"/>
      <c r="Q401" s="71"/>
      <c r="R401" s="200"/>
      <c r="S401" s="72"/>
      <c r="T401" s="201"/>
      <c r="U401" s="72"/>
      <c r="V401" s="202"/>
      <c r="W401" s="71"/>
      <c r="X401" s="72"/>
      <c r="Y401" s="202"/>
      <c r="Z401" s="72"/>
      <c r="AA401" s="178"/>
      <c r="AB401" s="228"/>
      <c r="AC401" s="72"/>
      <c r="AD401" s="229"/>
      <c r="AE401" s="72"/>
      <c r="AF401" s="229"/>
      <c r="AG401" s="71"/>
      <c r="AH401" s="72"/>
      <c r="AI401" s="229"/>
      <c r="AJ401" s="71"/>
      <c r="AK401" s="72"/>
      <c r="AL401" s="229"/>
      <c r="AM401" s="72"/>
      <c r="AN401" s="201"/>
      <c r="AO401" s="72"/>
      <c r="AP401" s="145"/>
      <c r="AQ401" s="72"/>
      <c r="AR401" s="145"/>
      <c r="AS401" s="72"/>
      <c r="AT401" s="146"/>
      <c r="AU401" s="72"/>
      <c r="AV401" s="145"/>
      <c r="AW401" s="71"/>
      <c r="AX401" s="72"/>
      <c r="AY401" s="201"/>
      <c r="AZ401" s="71"/>
      <c r="BA401" s="72"/>
      <c r="BB401" s="178"/>
    </row>
    <row r="402" ht="16.5" customHeight="1" outlineLevel="1">
      <c r="A402" s="178"/>
      <c r="B402" s="141"/>
      <c r="C402" s="142"/>
      <c r="D402" s="72"/>
      <c r="E402" s="143"/>
      <c r="F402" s="71"/>
      <c r="G402" s="143"/>
      <c r="H402" s="71"/>
      <c r="I402" s="143"/>
      <c r="J402" s="71"/>
      <c r="K402" s="71"/>
      <c r="L402" s="71"/>
      <c r="M402" s="72"/>
      <c r="N402" s="144"/>
      <c r="O402" s="72"/>
      <c r="P402" s="199"/>
      <c r="Q402" s="71"/>
      <c r="R402" s="200"/>
      <c r="S402" s="72"/>
      <c r="T402" s="201"/>
      <c r="U402" s="72"/>
      <c r="V402" s="202"/>
      <c r="W402" s="71"/>
      <c r="X402" s="72"/>
      <c r="Y402" s="202"/>
      <c r="Z402" s="72"/>
      <c r="AA402" s="178"/>
      <c r="AB402" s="228"/>
      <c r="AC402" s="72"/>
      <c r="AD402" s="229"/>
      <c r="AE402" s="72"/>
      <c r="AF402" s="229"/>
      <c r="AG402" s="71"/>
      <c r="AH402" s="72"/>
      <c r="AI402" s="229"/>
      <c r="AJ402" s="71"/>
      <c r="AK402" s="72"/>
      <c r="AL402" s="229"/>
      <c r="AM402" s="72"/>
      <c r="AN402" s="201"/>
      <c r="AO402" s="72"/>
      <c r="AP402" s="145"/>
      <c r="AQ402" s="72"/>
      <c r="AR402" s="145"/>
      <c r="AS402" s="72"/>
      <c r="AT402" s="146"/>
      <c r="AU402" s="72"/>
      <c r="AV402" s="145"/>
      <c r="AW402" s="71"/>
      <c r="AX402" s="72"/>
      <c r="AY402" s="201"/>
      <c r="AZ402" s="71"/>
      <c r="BA402" s="72"/>
      <c r="BB402" s="178"/>
    </row>
    <row r="403" ht="16.5" customHeight="1" outlineLevel="1">
      <c r="A403" s="178"/>
      <c r="B403" s="141"/>
      <c r="C403" s="142"/>
      <c r="D403" s="72"/>
      <c r="E403" s="143"/>
      <c r="F403" s="71"/>
      <c r="G403" s="143"/>
      <c r="H403" s="71"/>
      <c r="I403" s="143"/>
      <c r="J403" s="71"/>
      <c r="K403" s="71"/>
      <c r="L403" s="71"/>
      <c r="M403" s="72"/>
      <c r="N403" s="144"/>
      <c r="O403" s="72"/>
      <c r="P403" s="199"/>
      <c r="Q403" s="71"/>
      <c r="R403" s="200"/>
      <c r="S403" s="72"/>
      <c r="T403" s="201"/>
      <c r="U403" s="72"/>
      <c r="V403" s="202"/>
      <c r="W403" s="71"/>
      <c r="X403" s="72"/>
      <c r="Y403" s="202"/>
      <c r="Z403" s="72"/>
      <c r="AA403" s="178"/>
      <c r="AB403" s="228"/>
      <c r="AC403" s="72"/>
      <c r="AD403" s="229"/>
      <c r="AE403" s="72"/>
      <c r="AF403" s="229"/>
      <c r="AG403" s="71"/>
      <c r="AH403" s="72"/>
      <c r="AI403" s="229"/>
      <c r="AJ403" s="71"/>
      <c r="AK403" s="72"/>
      <c r="AL403" s="229"/>
      <c r="AM403" s="72"/>
      <c r="AN403" s="201"/>
      <c r="AO403" s="72"/>
      <c r="AP403" s="145"/>
      <c r="AQ403" s="72"/>
      <c r="AR403" s="145"/>
      <c r="AS403" s="72"/>
      <c r="AT403" s="146"/>
      <c r="AU403" s="72"/>
      <c r="AV403" s="145"/>
      <c r="AW403" s="71"/>
      <c r="AX403" s="72"/>
      <c r="AY403" s="201"/>
      <c r="AZ403" s="71"/>
      <c r="BA403" s="72"/>
      <c r="BB403" s="178"/>
    </row>
    <row r="404" ht="16.5" customHeight="1" outlineLevel="1">
      <c r="A404" s="178"/>
      <c r="B404" s="141"/>
      <c r="C404" s="142"/>
      <c r="D404" s="72"/>
      <c r="E404" s="143"/>
      <c r="F404" s="71"/>
      <c r="G404" s="143"/>
      <c r="H404" s="71"/>
      <c r="I404" s="143"/>
      <c r="J404" s="71"/>
      <c r="K404" s="71"/>
      <c r="L404" s="71"/>
      <c r="M404" s="72"/>
      <c r="N404" s="144"/>
      <c r="O404" s="72"/>
      <c r="P404" s="199"/>
      <c r="Q404" s="71"/>
      <c r="R404" s="200"/>
      <c r="S404" s="72"/>
      <c r="T404" s="201"/>
      <c r="U404" s="72"/>
      <c r="V404" s="202"/>
      <c r="W404" s="71"/>
      <c r="X404" s="72"/>
      <c r="Y404" s="202"/>
      <c r="Z404" s="72"/>
      <c r="AA404" s="178"/>
      <c r="AB404" s="228"/>
      <c r="AC404" s="72"/>
      <c r="AD404" s="229"/>
      <c r="AE404" s="72"/>
      <c r="AF404" s="229"/>
      <c r="AG404" s="71"/>
      <c r="AH404" s="72"/>
      <c r="AI404" s="229"/>
      <c r="AJ404" s="71"/>
      <c r="AK404" s="72"/>
      <c r="AL404" s="229"/>
      <c r="AM404" s="72"/>
      <c r="AN404" s="201"/>
      <c r="AO404" s="72"/>
      <c r="AP404" s="145"/>
      <c r="AQ404" s="72"/>
      <c r="AR404" s="145"/>
      <c r="AS404" s="72"/>
      <c r="AT404" s="146"/>
      <c r="AU404" s="72"/>
      <c r="AV404" s="145"/>
      <c r="AW404" s="71"/>
      <c r="AX404" s="72"/>
      <c r="AY404" s="201"/>
      <c r="AZ404" s="71"/>
      <c r="BA404" s="72"/>
      <c r="BB404" s="178"/>
    </row>
    <row r="405" ht="16.5" customHeight="1" outlineLevel="1">
      <c r="A405" s="178"/>
      <c r="B405" s="141"/>
      <c r="C405" s="142"/>
      <c r="D405" s="72"/>
      <c r="E405" s="143"/>
      <c r="F405" s="71"/>
      <c r="G405" s="143"/>
      <c r="H405" s="71"/>
      <c r="I405" s="143"/>
      <c r="J405" s="71"/>
      <c r="K405" s="71"/>
      <c r="L405" s="71"/>
      <c r="M405" s="72"/>
      <c r="N405" s="144"/>
      <c r="O405" s="72"/>
      <c r="P405" s="199"/>
      <c r="Q405" s="71"/>
      <c r="R405" s="200"/>
      <c r="S405" s="72"/>
      <c r="T405" s="201"/>
      <c r="U405" s="72"/>
      <c r="V405" s="202"/>
      <c r="W405" s="71"/>
      <c r="X405" s="72"/>
      <c r="Y405" s="202"/>
      <c r="Z405" s="72"/>
      <c r="AA405" s="178"/>
      <c r="AB405" s="228"/>
      <c r="AC405" s="72"/>
      <c r="AD405" s="229"/>
      <c r="AE405" s="72"/>
      <c r="AF405" s="229"/>
      <c r="AG405" s="71"/>
      <c r="AH405" s="72"/>
      <c r="AI405" s="229"/>
      <c r="AJ405" s="71"/>
      <c r="AK405" s="72"/>
      <c r="AL405" s="229"/>
      <c r="AM405" s="72"/>
      <c r="AN405" s="201"/>
      <c r="AO405" s="72"/>
      <c r="AP405" s="145"/>
      <c r="AQ405" s="72"/>
      <c r="AR405" s="145"/>
      <c r="AS405" s="72"/>
      <c r="AT405" s="146"/>
      <c r="AU405" s="72"/>
      <c r="AV405" s="145"/>
      <c r="AW405" s="71"/>
      <c r="AX405" s="72"/>
      <c r="AY405" s="201"/>
      <c r="AZ405" s="71"/>
      <c r="BA405" s="72"/>
      <c r="BB405" s="178"/>
    </row>
    <row r="406" ht="16.5" customHeight="1" outlineLevel="1">
      <c r="A406" s="178"/>
      <c r="B406" s="141"/>
      <c r="C406" s="142"/>
      <c r="D406" s="72"/>
      <c r="E406" s="143"/>
      <c r="F406" s="71"/>
      <c r="G406" s="143"/>
      <c r="H406" s="71"/>
      <c r="I406" s="143"/>
      <c r="J406" s="71"/>
      <c r="K406" s="71"/>
      <c r="L406" s="71"/>
      <c r="M406" s="72"/>
      <c r="N406" s="144"/>
      <c r="O406" s="72"/>
      <c r="P406" s="199"/>
      <c r="Q406" s="71"/>
      <c r="R406" s="200"/>
      <c r="S406" s="72"/>
      <c r="T406" s="201"/>
      <c r="U406" s="72"/>
      <c r="V406" s="202"/>
      <c r="W406" s="71"/>
      <c r="X406" s="72"/>
      <c r="Y406" s="202"/>
      <c r="Z406" s="72"/>
      <c r="AA406" s="178"/>
      <c r="AB406" s="228"/>
      <c r="AC406" s="72"/>
      <c r="AD406" s="229"/>
      <c r="AE406" s="72"/>
      <c r="AF406" s="229"/>
      <c r="AG406" s="71"/>
      <c r="AH406" s="72"/>
      <c r="AI406" s="229"/>
      <c r="AJ406" s="71"/>
      <c r="AK406" s="72"/>
      <c r="AL406" s="229"/>
      <c r="AM406" s="72"/>
      <c r="AN406" s="201"/>
      <c r="AO406" s="72"/>
      <c r="AP406" s="145"/>
      <c r="AQ406" s="72"/>
      <c r="AR406" s="145"/>
      <c r="AS406" s="72"/>
      <c r="AT406" s="146"/>
      <c r="AU406" s="72"/>
      <c r="AV406" s="145"/>
      <c r="AW406" s="71"/>
      <c r="AX406" s="72"/>
      <c r="AY406" s="201"/>
      <c r="AZ406" s="71"/>
      <c r="BA406" s="72"/>
      <c r="BB406" s="178"/>
    </row>
    <row r="407" ht="16.5" customHeight="1" outlineLevel="1">
      <c r="A407" s="178"/>
      <c r="B407" s="141"/>
      <c r="C407" s="142"/>
      <c r="D407" s="72"/>
      <c r="E407" s="143"/>
      <c r="F407" s="71"/>
      <c r="G407" s="143"/>
      <c r="H407" s="71"/>
      <c r="I407" s="143"/>
      <c r="J407" s="71"/>
      <c r="K407" s="71"/>
      <c r="L407" s="71"/>
      <c r="M407" s="72"/>
      <c r="N407" s="144"/>
      <c r="O407" s="72"/>
      <c r="P407" s="199"/>
      <c r="Q407" s="71"/>
      <c r="R407" s="200"/>
      <c r="S407" s="72"/>
      <c r="T407" s="201"/>
      <c r="U407" s="72"/>
      <c r="V407" s="202"/>
      <c r="W407" s="71"/>
      <c r="X407" s="72"/>
      <c r="Y407" s="202"/>
      <c r="Z407" s="72"/>
      <c r="AA407" s="178"/>
      <c r="AB407" s="228"/>
      <c r="AC407" s="72"/>
      <c r="AD407" s="229"/>
      <c r="AE407" s="72"/>
      <c r="AF407" s="229"/>
      <c r="AG407" s="71"/>
      <c r="AH407" s="72"/>
      <c r="AI407" s="229"/>
      <c r="AJ407" s="71"/>
      <c r="AK407" s="72"/>
      <c r="AL407" s="229"/>
      <c r="AM407" s="72"/>
      <c r="AN407" s="201"/>
      <c r="AO407" s="72"/>
      <c r="AP407" s="145"/>
      <c r="AQ407" s="72"/>
      <c r="AR407" s="145"/>
      <c r="AS407" s="72"/>
      <c r="AT407" s="146"/>
      <c r="AU407" s="72"/>
      <c r="AV407" s="145"/>
      <c r="AW407" s="71"/>
      <c r="AX407" s="72"/>
      <c r="AY407" s="201"/>
      <c r="AZ407" s="71"/>
      <c r="BA407" s="72"/>
      <c r="BB407" s="178"/>
    </row>
    <row r="408" ht="16.5" customHeight="1" outlineLevel="1">
      <c r="A408" s="178"/>
      <c r="B408" s="141"/>
      <c r="C408" s="142"/>
      <c r="D408" s="72"/>
      <c r="E408" s="143"/>
      <c r="F408" s="71"/>
      <c r="G408" s="143"/>
      <c r="H408" s="71"/>
      <c r="I408" s="143"/>
      <c r="J408" s="71"/>
      <c r="K408" s="71"/>
      <c r="L408" s="71"/>
      <c r="M408" s="72"/>
      <c r="N408" s="144"/>
      <c r="O408" s="72"/>
      <c r="P408" s="199"/>
      <c r="Q408" s="71"/>
      <c r="R408" s="200"/>
      <c r="S408" s="72"/>
      <c r="T408" s="201"/>
      <c r="U408" s="72"/>
      <c r="V408" s="202"/>
      <c r="W408" s="71"/>
      <c r="X408" s="72"/>
      <c r="Y408" s="202"/>
      <c r="Z408" s="72"/>
      <c r="AA408" s="178"/>
      <c r="AB408" s="228"/>
      <c r="AC408" s="72"/>
      <c r="AD408" s="229"/>
      <c r="AE408" s="72"/>
      <c r="AF408" s="229"/>
      <c r="AG408" s="71"/>
      <c r="AH408" s="72"/>
      <c r="AI408" s="229"/>
      <c r="AJ408" s="71"/>
      <c r="AK408" s="72"/>
      <c r="AL408" s="229"/>
      <c r="AM408" s="72"/>
      <c r="AN408" s="201"/>
      <c r="AO408" s="72"/>
      <c r="AP408" s="145"/>
      <c r="AQ408" s="72"/>
      <c r="AR408" s="145"/>
      <c r="AS408" s="72"/>
      <c r="AT408" s="146"/>
      <c r="AU408" s="72"/>
      <c r="AV408" s="145"/>
      <c r="AW408" s="71"/>
      <c r="AX408" s="72"/>
      <c r="AY408" s="201"/>
      <c r="AZ408" s="71"/>
      <c r="BA408" s="72"/>
      <c r="BB408" s="178"/>
    </row>
    <row r="409" ht="16.5" customHeight="1" outlineLevel="1">
      <c r="A409" s="178"/>
      <c r="B409" s="141"/>
      <c r="C409" s="142"/>
      <c r="D409" s="72"/>
      <c r="E409" s="143"/>
      <c r="F409" s="71"/>
      <c r="G409" s="143"/>
      <c r="H409" s="71"/>
      <c r="I409" s="143"/>
      <c r="J409" s="71"/>
      <c r="K409" s="71"/>
      <c r="L409" s="71"/>
      <c r="M409" s="72"/>
      <c r="N409" s="144"/>
      <c r="O409" s="72"/>
      <c r="P409" s="199"/>
      <c r="Q409" s="71"/>
      <c r="R409" s="200"/>
      <c r="S409" s="72"/>
      <c r="T409" s="201"/>
      <c r="U409" s="72"/>
      <c r="V409" s="202"/>
      <c r="W409" s="71"/>
      <c r="X409" s="72"/>
      <c r="Y409" s="202"/>
      <c r="Z409" s="72"/>
      <c r="AA409" s="178"/>
      <c r="AB409" s="228"/>
      <c r="AC409" s="72"/>
      <c r="AD409" s="229"/>
      <c r="AE409" s="72"/>
      <c r="AF409" s="229"/>
      <c r="AG409" s="71"/>
      <c r="AH409" s="72"/>
      <c r="AI409" s="229"/>
      <c r="AJ409" s="71"/>
      <c r="AK409" s="72"/>
      <c r="AL409" s="229"/>
      <c r="AM409" s="72"/>
      <c r="AN409" s="201"/>
      <c r="AO409" s="72"/>
      <c r="AP409" s="145"/>
      <c r="AQ409" s="72"/>
      <c r="AR409" s="145"/>
      <c r="AS409" s="72"/>
      <c r="AT409" s="146"/>
      <c r="AU409" s="72"/>
      <c r="AV409" s="145"/>
      <c r="AW409" s="71"/>
      <c r="AX409" s="72"/>
      <c r="AY409" s="201"/>
      <c r="AZ409" s="71"/>
      <c r="BA409" s="72"/>
      <c r="BB409" s="178"/>
    </row>
    <row r="410" ht="16.5" customHeight="1" outlineLevel="1">
      <c r="A410" s="178"/>
      <c r="B410" s="141"/>
      <c r="C410" s="142"/>
      <c r="D410" s="72"/>
      <c r="E410" s="143"/>
      <c r="F410" s="71"/>
      <c r="G410" s="143"/>
      <c r="H410" s="71"/>
      <c r="I410" s="143"/>
      <c r="J410" s="71"/>
      <c r="K410" s="71"/>
      <c r="L410" s="71"/>
      <c r="M410" s="72"/>
      <c r="N410" s="144"/>
      <c r="O410" s="72"/>
      <c r="P410" s="199"/>
      <c r="Q410" s="71"/>
      <c r="R410" s="200"/>
      <c r="S410" s="72"/>
      <c r="T410" s="201"/>
      <c r="U410" s="72"/>
      <c r="V410" s="202"/>
      <c r="W410" s="71"/>
      <c r="X410" s="72"/>
      <c r="Y410" s="202"/>
      <c r="Z410" s="72"/>
      <c r="AA410" s="178"/>
      <c r="AB410" s="228"/>
      <c r="AC410" s="72"/>
      <c r="AD410" s="229"/>
      <c r="AE410" s="72"/>
      <c r="AF410" s="229"/>
      <c r="AG410" s="71"/>
      <c r="AH410" s="72"/>
      <c r="AI410" s="229"/>
      <c r="AJ410" s="71"/>
      <c r="AK410" s="72"/>
      <c r="AL410" s="229"/>
      <c r="AM410" s="72"/>
      <c r="AN410" s="201"/>
      <c r="AO410" s="72"/>
      <c r="AP410" s="145"/>
      <c r="AQ410" s="72"/>
      <c r="AR410" s="145"/>
      <c r="AS410" s="72"/>
      <c r="AT410" s="146"/>
      <c r="AU410" s="72"/>
      <c r="AV410" s="145"/>
      <c r="AW410" s="71"/>
      <c r="AX410" s="72"/>
      <c r="AY410" s="201"/>
      <c r="AZ410" s="71"/>
      <c r="BA410" s="72"/>
      <c r="BB410" s="178"/>
    </row>
    <row r="411" ht="16.5" customHeight="1" outlineLevel="1">
      <c r="A411" s="178"/>
      <c r="B411" s="141"/>
      <c r="C411" s="142"/>
      <c r="D411" s="72"/>
      <c r="E411" s="143"/>
      <c r="F411" s="71"/>
      <c r="G411" s="143"/>
      <c r="H411" s="71"/>
      <c r="I411" s="143"/>
      <c r="J411" s="71"/>
      <c r="K411" s="71"/>
      <c r="L411" s="71"/>
      <c r="M411" s="72"/>
      <c r="N411" s="144"/>
      <c r="O411" s="72"/>
      <c r="P411" s="199"/>
      <c r="Q411" s="71"/>
      <c r="R411" s="200"/>
      <c r="S411" s="72"/>
      <c r="T411" s="201"/>
      <c r="U411" s="72"/>
      <c r="V411" s="202"/>
      <c r="W411" s="71"/>
      <c r="X411" s="72"/>
      <c r="Y411" s="202"/>
      <c r="Z411" s="72"/>
      <c r="AA411" s="178"/>
      <c r="AB411" s="228"/>
      <c r="AC411" s="72"/>
      <c r="AD411" s="229"/>
      <c r="AE411" s="72"/>
      <c r="AF411" s="229"/>
      <c r="AG411" s="71"/>
      <c r="AH411" s="72"/>
      <c r="AI411" s="229"/>
      <c r="AJ411" s="71"/>
      <c r="AK411" s="72"/>
      <c r="AL411" s="229"/>
      <c r="AM411" s="72"/>
      <c r="AN411" s="201"/>
      <c r="AO411" s="72"/>
      <c r="AP411" s="145"/>
      <c r="AQ411" s="72"/>
      <c r="AR411" s="145"/>
      <c r="AS411" s="72"/>
      <c r="AT411" s="146"/>
      <c r="AU411" s="72"/>
      <c r="AV411" s="145"/>
      <c r="AW411" s="71"/>
      <c r="AX411" s="72"/>
      <c r="AY411" s="201"/>
      <c r="AZ411" s="71"/>
      <c r="BA411" s="72"/>
      <c r="BB411" s="178"/>
    </row>
    <row r="412" ht="16.5" customHeight="1" outlineLevel="1">
      <c r="A412" s="178"/>
      <c r="B412" s="141"/>
      <c r="C412" s="142"/>
      <c r="D412" s="72"/>
      <c r="E412" s="143"/>
      <c r="F412" s="71"/>
      <c r="G412" s="143"/>
      <c r="H412" s="71"/>
      <c r="I412" s="143"/>
      <c r="J412" s="71"/>
      <c r="K412" s="71"/>
      <c r="L412" s="71"/>
      <c r="M412" s="72"/>
      <c r="N412" s="144"/>
      <c r="O412" s="72"/>
      <c r="P412" s="199"/>
      <c r="Q412" s="71"/>
      <c r="R412" s="200"/>
      <c r="S412" s="72"/>
      <c r="T412" s="201"/>
      <c r="U412" s="72"/>
      <c r="V412" s="202"/>
      <c r="W412" s="71"/>
      <c r="X412" s="72"/>
      <c r="Y412" s="202"/>
      <c r="Z412" s="72"/>
      <c r="AA412" s="178"/>
      <c r="AB412" s="228"/>
      <c r="AC412" s="72"/>
      <c r="AD412" s="229"/>
      <c r="AE412" s="72"/>
      <c r="AF412" s="229"/>
      <c r="AG412" s="71"/>
      <c r="AH412" s="72"/>
      <c r="AI412" s="229"/>
      <c r="AJ412" s="71"/>
      <c r="AK412" s="72"/>
      <c r="AL412" s="229"/>
      <c r="AM412" s="72"/>
      <c r="AN412" s="201"/>
      <c r="AO412" s="72"/>
      <c r="AP412" s="145"/>
      <c r="AQ412" s="72"/>
      <c r="AR412" s="145"/>
      <c r="AS412" s="72"/>
      <c r="AT412" s="146"/>
      <c r="AU412" s="72"/>
      <c r="AV412" s="145"/>
      <c r="AW412" s="71"/>
      <c r="AX412" s="72"/>
      <c r="AY412" s="201"/>
      <c r="AZ412" s="71"/>
      <c r="BA412" s="72"/>
      <c r="BB412" s="178"/>
    </row>
    <row r="413" ht="16.5" customHeight="1" outlineLevel="1">
      <c r="A413" s="178"/>
      <c r="B413" s="141"/>
      <c r="C413" s="142"/>
      <c r="D413" s="72"/>
      <c r="E413" s="143"/>
      <c r="F413" s="71"/>
      <c r="G413" s="143"/>
      <c r="H413" s="71"/>
      <c r="I413" s="143"/>
      <c r="J413" s="71"/>
      <c r="K413" s="71"/>
      <c r="L413" s="71"/>
      <c r="M413" s="72"/>
      <c r="N413" s="144"/>
      <c r="O413" s="72"/>
      <c r="P413" s="199"/>
      <c r="Q413" s="71"/>
      <c r="R413" s="200"/>
      <c r="S413" s="72"/>
      <c r="T413" s="201"/>
      <c r="U413" s="72"/>
      <c r="V413" s="202"/>
      <c r="W413" s="71"/>
      <c r="X413" s="72"/>
      <c r="Y413" s="202"/>
      <c r="Z413" s="72"/>
      <c r="AA413" s="178"/>
      <c r="AB413" s="228"/>
      <c r="AC413" s="72"/>
      <c r="AD413" s="229"/>
      <c r="AE413" s="72"/>
      <c r="AF413" s="229"/>
      <c r="AG413" s="71"/>
      <c r="AH413" s="72"/>
      <c r="AI413" s="229"/>
      <c r="AJ413" s="71"/>
      <c r="AK413" s="72"/>
      <c r="AL413" s="229"/>
      <c r="AM413" s="72"/>
      <c r="AN413" s="201"/>
      <c r="AO413" s="72"/>
      <c r="AP413" s="145"/>
      <c r="AQ413" s="72"/>
      <c r="AR413" s="145"/>
      <c r="AS413" s="72"/>
      <c r="AT413" s="146"/>
      <c r="AU413" s="72"/>
      <c r="AV413" s="145"/>
      <c r="AW413" s="71"/>
      <c r="AX413" s="72"/>
      <c r="AY413" s="201"/>
      <c r="AZ413" s="71"/>
      <c r="BA413" s="72"/>
      <c r="BB413" s="178"/>
    </row>
    <row r="414" ht="16.5" customHeight="1" outlineLevel="1">
      <c r="A414" s="178"/>
      <c r="B414" s="141"/>
      <c r="C414" s="142"/>
      <c r="D414" s="72"/>
      <c r="E414" s="143"/>
      <c r="F414" s="71"/>
      <c r="G414" s="143"/>
      <c r="H414" s="71"/>
      <c r="I414" s="143"/>
      <c r="J414" s="71"/>
      <c r="K414" s="71"/>
      <c r="L414" s="71"/>
      <c r="M414" s="72"/>
      <c r="N414" s="144"/>
      <c r="O414" s="72"/>
      <c r="P414" s="199"/>
      <c r="Q414" s="71"/>
      <c r="R414" s="200"/>
      <c r="S414" s="72"/>
      <c r="T414" s="201"/>
      <c r="U414" s="72"/>
      <c r="V414" s="202"/>
      <c r="W414" s="71"/>
      <c r="X414" s="72"/>
      <c r="Y414" s="202"/>
      <c r="Z414" s="72"/>
      <c r="AA414" s="178"/>
      <c r="AB414" s="228"/>
      <c r="AC414" s="72"/>
      <c r="AD414" s="229"/>
      <c r="AE414" s="72"/>
      <c r="AF414" s="229"/>
      <c r="AG414" s="71"/>
      <c r="AH414" s="72"/>
      <c r="AI414" s="229"/>
      <c r="AJ414" s="71"/>
      <c r="AK414" s="72"/>
      <c r="AL414" s="229"/>
      <c r="AM414" s="72"/>
      <c r="AN414" s="201"/>
      <c r="AO414" s="72"/>
      <c r="AP414" s="145"/>
      <c r="AQ414" s="72"/>
      <c r="AR414" s="145"/>
      <c r="AS414" s="72"/>
      <c r="AT414" s="146"/>
      <c r="AU414" s="72"/>
      <c r="AV414" s="145"/>
      <c r="AW414" s="71"/>
      <c r="AX414" s="72"/>
      <c r="AY414" s="201"/>
      <c r="AZ414" s="71"/>
      <c r="BA414" s="72"/>
      <c r="BB414" s="178"/>
    </row>
    <row r="415" ht="16.5" customHeight="1" outlineLevel="1">
      <c r="A415" s="178"/>
      <c r="B415" s="141"/>
      <c r="C415" s="142"/>
      <c r="D415" s="72"/>
      <c r="E415" s="143"/>
      <c r="F415" s="71"/>
      <c r="G415" s="143"/>
      <c r="H415" s="71"/>
      <c r="I415" s="143"/>
      <c r="J415" s="71"/>
      <c r="K415" s="71"/>
      <c r="L415" s="71"/>
      <c r="M415" s="72"/>
      <c r="N415" s="144"/>
      <c r="O415" s="72"/>
      <c r="P415" s="199"/>
      <c r="Q415" s="71"/>
      <c r="R415" s="200"/>
      <c r="S415" s="72"/>
      <c r="T415" s="201"/>
      <c r="U415" s="72"/>
      <c r="V415" s="202"/>
      <c r="W415" s="71"/>
      <c r="X415" s="72"/>
      <c r="Y415" s="202"/>
      <c r="Z415" s="72"/>
      <c r="AA415" s="178"/>
      <c r="AB415" s="228"/>
      <c r="AC415" s="72"/>
      <c r="AD415" s="229"/>
      <c r="AE415" s="72"/>
      <c r="AF415" s="229"/>
      <c r="AG415" s="71"/>
      <c r="AH415" s="72"/>
      <c r="AI415" s="229"/>
      <c r="AJ415" s="71"/>
      <c r="AK415" s="72"/>
      <c r="AL415" s="229"/>
      <c r="AM415" s="72"/>
      <c r="AN415" s="201"/>
      <c r="AO415" s="72"/>
      <c r="AP415" s="145"/>
      <c r="AQ415" s="72"/>
      <c r="AR415" s="145"/>
      <c r="AS415" s="72"/>
      <c r="AT415" s="146"/>
      <c r="AU415" s="72"/>
      <c r="AV415" s="145"/>
      <c r="AW415" s="71"/>
      <c r="AX415" s="72"/>
      <c r="AY415" s="201"/>
      <c r="AZ415" s="71"/>
      <c r="BA415" s="72"/>
      <c r="BB415" s="178"/>
    </row>
    <row r="416" ht="16.5" customHeight="1" outlineLevel="1">
      <c r="A416" s="178"/>
      <c r="B416" s="141"/>
      <c r="C416" s="142"/>
      <c r="D416" s="72"/>
      <c r="E416" s="143"/>
      <c r="F416" s="71"/>
      <c r="G416" s="143"/>
      <c r="H416" s="71"/>
      <c r="I416" s="143"/>
      <c r="J416" s="71"/>
      <c r="K416" s="71"/>
      <c r="L416" s="71"/>
      <c r="M416" s="72"/>
      <c r="N416" s="144"/>
      <c r="O416" s="72"/>
      <c r="P416" s="199"/>
      <c r="Q416" s="71"/>
      <c r="R416" s="200"/>
      <c r="S416" s="72"/>
      <c r="T416" s="201"/>
      <c r="U416" s="72"/>
      <c r="V416" s="202"/>
      <c r="W416" s="71"/>
      <c r="X416" s="72"/>
      <c r="Y416" s="202"/>
      <c r="Z416" s="72"/>
      <c r="AA416" s="178"/>
      <c r="AB416" s="228"/>
      <c r="AC416" s="72"/>
      <c r="AD416" s="229"/>
      <c r="AE416" s="72"/>
      <c r="AF416" s="229"/>
      <c r="AG416" s="71"/>
      <c r="AH416" s="72"/>
      <c r="AI416" s="229"/>
      <c r="AJ416" s="71"/>
      <c r="AK416" s="72"/>
      <c r="AL416" s="229"/>
      <c r="AM416" s="72"/>
      <c r="AN416" s="201"/>
      <c r="AO416" s="72"/>
      <c r="AP416" s="145"/>
      <c r="AQ416" s="72"/>
      <c r="AR416" s="145"/>
      <c r="AS416" s="72"/>
      <c r="AT416" s="146"/>
      <c r="AU416" s="72"/>
      <c r="AV416" s="145"/>
      <c r="AW416" s="71"/>
      <c r="AX416" s="72"/>
      <c r="AY416" s="201"/>
      <c r="AZ416" s="71"/>
      <c r="BA416" s="72"/>
      <c r="BB416" s="178"/>
    </row>
    <row r="417" ht="16.5" customHeight="1" outlineLevel="1">
      <c r="A417" s="178"/>
      <c r="B417" s="141"/>
      <c r="C417" s="142"/>
      <c r="D417" s="72"/>
      <c r="E417" s="143"/>
      <c r="F417" s="71"/>
      <c r="G417" s="143"/>
      <c r="H417" s="71"/>
      <c r="I417" s="143"/>
      <c r="J417" s="71"/>
      <c r="K417" s="71"/>
      <c r="L417" s="71"/>
      <c r="M417" s="72"/>
      <c r="N417" s="144"/>
      <c r="O417" s="72"/>
      <c r="P417" s="199"/>
      <c r="Q417" s="71"/>
      <c r="R417" s="200"/>
      <c r="S417" s="72"/>
      <c r="T417" s="201"/>
      <c r="U417" s="72"/>
      <c r="V417" s="202"/>
      <c r="W417" s="71"/>
      <c r="X417" s="72"/>
      <c r="Y417" s="202"/>
      <c r="Z417" s="72"/>
      <c r="AA417" s="178"/>
      <c r="AB417" s="228"/>
      <c r="AC417" s="72"/>
      <c r="AD417" s="229"/>
      <c r="AE417" s="72"/>
      <c r="AF417" s="229"/>
      <c r="AG417" s="71"/>
      <c r="AH417" s="72"/>
      <c r="AI417" s="229"/>
      <c r="AJ417" s="71"/>
      <c r="AK417" s="72"/>
      <c r="AL417" s="229"/>
      <c r="AM417" s="72"/>
      <c r="AN417" s="201"/>
      <c r="AO417" s="72"/>
      <c r="AP417" s="145"/>
      <c r="AQ417" s="72"/>
      <c r="AR417" s="145"/>
      <c r="AS417" s="72"/>
      <c r="AT417" s="146"/>
      <c r="AU417" s="72"/>
      <c r="AV417" s="145"/>
      <c r="AW417" s="71"/>
      <c r="AX417" s="72"/>
      <c r="AY417" s="201"/>
      <c r="AZ417" s="71"/>
      <c r="BA417" s="72"/>
      <c r="BB417" s="178"/>
    </row>
    <row r="418" ht="16.5" customHeight="1" outlineLevel="1">
      <c r="A418" s="178"/>
      <c r="B418" s="141"/>
      <c r="C418" s="142"/>
      <c r="D418" s="72"/>
      <c r="E418" s="143"/>
      <c r="F418" s="71"/>
      <c r="G418" s="143"/>
      <c r="H418" s="71"/>
      <c r="I418" s="143"/>
      <c r="J418" s="71"/>
      <c r="K418" s="71"/>
      <c r="L418" s="71"/>
      <c r="M418" s="72"/>
      <c r="N418" s="144"/>
      <c r="O418" s="72"/>
      <c r="P418" s="199"/>
      <c r="Q418" s="71"/>
      <c r="R418" s="200"/>
      <c r="S418" s="72"/>
      <c r="T418" s="201"/>
      <c r="U418" s="72"/>
      <c r="V418" s="202"/>
      <c r="W418" s="71"/>
      <c r="X418" s="72"/>
      <c r="Y418" s="202"/>
      <c r="Z418" s="72"/>
      <c r="AA418" s="178"/>
      <c r="AB418" s="228"/>
      <c r="AC418" s="72"/>
      <c r="AD418" s="229"/>
      <c r="AE418" s="72"/>
      <c r="AF418" s="229"/>
      <c r="AG418" s="71"/>
      <c r="AH418" s="72"/>
      <c r="AI418" s="229"/>
      <c r="AJ418" s="71"/>
      <c r="AK418" s="72"/>
      <c r="AL418" s="229"/>
      <c r="AM418" s="72"/>
      <c r="AN418" s="201"/>
      <c r="AO418" s="72"/>
      <c r="AP418" s="145"/>
      <c r="AQ418" s="72"/>
      <c r="AR418" s="145"/>
      <c r="AS418" s="72"/>
      <c r="AT418" s="146"/>
      <c r="AU418" s="72"/>
      <c r="AV418" s="145"/>
      <c r="AW418" s="71"/>
      <c r="AX418" s="72"/>
      <c r="AY418" s="201"/>
      <c r="AZ418" s="71"/>
      <c r="BA418" s="72"/>
      <c r="BB418" s="178"/>
    </row>
    <row r="419" ht="16.5" customHeight="1" outlineLevel="1">
      <c r="A419" s="178"/>
      <c r="B419" s="141"/>
      <c r="C419" s="142"/>
      <c r="D419" s="72"/>
      <c r="E419" s="143"/>
      <c r="F419" s="71"/>
      <c r="G419" s="143"/>
      <c r="H419" s="71"/>
      <c r="I419" s="143"/>
      <c r="J419" s="71"/>
      <c r="K419" s="71"/>
      <c r="L419" s="71"/>
      <c r="M419" s="72"/>
      <c r="N419" s="144"/>
      <c r="O419" s="72"/>
      <c r="P419" s="199"/>
      <c r="Q419" s="71"/>
      <c r="R419" s="200"/>
      <c r="S419" s="72"/>
      <c r="T419" s="201"/>
      <c r="U419" s="72"/>
      <c r="V419" s="202"/>
      <c r="W419" s="71"/>
      <c r="X419" s="72"/>
      <c r="Y419" s="202"/>
      <c r="Z419" s="72"/>
      <c r="AA419" s="178"/>
      <c r="AB419" s="228"/>
      <c r="AC419" s="72"/>
      <c r="AD419" s="229"/>
      <c r="AE419" s="72"/>
      <c r="AF419" s="229"/>
      <c r="AG419" s="71"/>
      <c r="AH419" s="72"/>
      <c r="AI419" s="229"/>
      <c r="AJ419" s="71"/>
      <c r="AK419" s="72"/>
      <c r="AL419" s="229"/>
      <c r="AM419" s="72"/>
      <c r="AN419" s="201"/>
      <c r="AO419" s="72"/>
      <c r="AP419" s="145"/>
      <c r="AQ419" s="72"/>
      <c r="AR419" s="145"/>
      <c r="AS419" s="72"/>
      <c r="AT419" s="146"/>
      <c r="AU419" s="72"/>
      <c r="AV419" s="145"/>
      <c r="AW419" s="71"/>
      <c r="AX419" s="72"/>
      <c r="AY419" s="201"/>
      <c r="AZ419" s="71"/>
      <c r="BA419" s="72"/>
      <c r="BB419" s="178"/>
    </row>
    <row r="420" ht="16.5" customHeight="1" outlineLevel="1">
      <c r="A420" s="178"/>
      <c r="B420" s="141"/>
      <c r="C420" s="142"/>
      <c r="D420" s="72"/>
      <c r="E420" s="143"/>
      <c r="F420" s="71"/>
      <c r="G420" s="143"/>
      <c r="H420" s="71"/>
      <c r="I420" s="143"/>
      <c r="J420" s="71"/>
      <c r="K420" s="71"/>
      <c r="L420" s="71"/>
      <c r="M420" s="72"/>
      <c r="N420" s="144"/>
      <c r="O420" s="72"/>
      <c r="P420" s="199"/>
      <c r="Q420" s="71"/>
      <c r="R420" s="200"/>
      <c r="S420" s="72"/>
      <c r="T420" s="201"/>
      <c r="U420" s="72"/>
      <c r="V420" s="202"/>
      <c r="W420" s="71"/>
      <c r="X420" s="72"/>
      <c r="Y420" s="202"/>
      <c r="Z420" s="72"/>
      <c r="AA420" s="178"/>
      <c r="AB420" s="228"/>
      <c r="AC420" s="72"/>
      <c r="AD420" s="229"/>
      <c r="AE420" s="72"/>
      <c r="AF420" s="229"/>
      <c r="AG420" s="71"/>
      <c r="AH420" s="72"/>
      <c r="AI420" s="229"/>
      <c r="AJ420" s="71"/>
      <c r="AK420" s="72"/>
      <c r="AL420" s="229"/>
      <c r="AM420" s="72"/>
      <c r="AN420" s="201"/>
      <c r="AO420" s="72"/>
      <c r="AP420" s="145"/>
      <c r="AQ420" s="72"/>
      <c r="AR420" s="145"/>
      <c r="AS420" s="72"/>
      <c r="AT420" s="146"/>
      <c r="AU420" s="72"/>
      <c r="AV420" s="145"/>
      <c r="AW420" s="71"/>
      <c r="AX420" s="72"/>
      <c r="AY420" s="201"/>
      <c r="AZ420" s="71"/>
      <c r="BA420" s="72"/>
      <c r="BB420" s="178"/>
    </row>
    <row r="421" ht="16.5" customHeight="1" outlineLevel="1">
      <c r="A421" s="178"/>
      <c r="B421" s="141"/>
      <c r="C421" s="142"/>
      <c r="D421" s="72"/>
      <c r="E421" s="143"/>
      <c r="F421" s="71"/>
      <c r="G421" s="143"/>
      <c r="H421" s="71"/>
      <c r="I421" s="143"/>
      <c r="J421" s="71"/>
      <c r="K421" s="71"/>
      <c r="L421" s="71"/>
      <c r="M421" s="72"/>
      <c r="N421" s="144"/>
      <c r="O421" s="72"/>
      <c r="P421" s="199"/>
      <c r="Q421" s="71"/>
      <c r="R421" s="200"/>
      <c r="S421" s="72"/>
      <c r="T421" s="201"/>
      <c r="U421" s="72"/>
      <c r="V421" s="202"/>
      <c r="W421" s="71"/>
      <c r="X421" s="72"/>
      <c r="Y421" s="202"/>
      <c r="Z421" s="72"/>
      <c r="AA421" s="178"/>
      <c r="AB421" s="228"/>
      <c r="AC421" s="72"/>
      <c r="AD421" s="229"/>
      <c r="AE421" s="72"/>
      <c r="AF421" s="229"/>
      <c r="AG421" s="71"/>
      <c r="AH421" s="72"/>
      <c r="AI421" s="229"/>
      <c r="AJ421" s="71"/>
      <c r="AK421" s="72"/>
      <c r="AL421" s="229"/>
      <c r="AM421" s="72"/>
      <c r="AN421" s="201"/>
      <c r="AO421" s="72"/>
      <c r="AP421" s="145"/>
      <c r="AQ421" s="72"/>
      <c r="AR421" s="145"/>
      <c r="AS421" s="72"/>
      <c r="AT421" s="146"/>
      <c r="AU421" s="72"/>
      <c r="AV421" s="145"/>
      <c r="AW421" s="71"/>
      <c r="AX421" s="72"/>
      <c r="AY421" s="201"/>
      <c r="AZ421" s="71"/>
      <c r="BA421" s="72"/>
      <c r="BB421" s="178"/>
    </row>
    <row r="422" ht="16.5" customHeight="1" outlineLevel="1">
      <c r="A422" s="178"/>
      <c r="B422" s="141"/>
      <c r="C422" s="142"/>
      <c r="D422" s="72"/>
      <c r="E422" s="143"/>
      <c r="F422" s="71"/>
      <c r="G422" s="143"/>
      <c r="H422" s="71"/>
      <c r="I422" s="143"/>
      <c r="J422" s="71"/>
      <c r="K422" s="71"/>
      <c r="L422" s="71"/>
      <c r="M422" s="72"/>
      <c r="N422" s="144"/>
      <c r="O422" s="72"/>
      <c r="P422" s="199"/>
      <c r="Q422" s="71"/>
      <c r="R422" s="200"/>
      <c r="S422" s="72"/>
      <c r="T422" s="201"/>
      <c r="U422" s="72"/>
      <c r="V422" s="202"/>
      <c r="W422" s="71"/>
      <c r="X422" s="72"/>
      <c r="Y422" s="202"/>
      <c r="Z422" s="72"/>
      <c r="AA422" s="178"/>
      <c r="AB422" s="228"/>
      <c r="AC422" s="72"/>
      <c r="AD422" s="229"/>
      <c r="AE422" s="72"/>
      <c r="AF422" s="229"/>
      <c r="AG422" s="71"/>
      <c r="AH422" s="72"/>
      <c r="AI422" s="229"/>
      <c r="AJ422" s="71"/>
      <c r="AK422" s="72"/>
      <c r="AL422" s="229"/>
      <c r="AM422" s="72"/>
      <c r="AN422" s="201"/>
      <c r="AO422" s="72"/>
      <c r="AP422" s="145"/>
      <c r="AQ422" s="72"/>
      <c r="AR422" s="145"/>
      <c r="AS422" s="72"/>
      <c r="AT422" s="146"/>
      <c r="AU422" s="72"/>
      <c r="AV422" s="145"/>
      <c r="AW422" s="71"/>
      <c r="AX422" s="72"/>
      <c r="AY422" s="201"/>
      <c r="AZ422" s="71"/>
      <c r="BA422" s="72"/>
      <c r="BB422" s="178"/>
    </row>
    <row r="423" ht="16.5" customHeight="1" outlineLevel="1">
      <c r="A423" s="178"/>
      <c r="B423" s="141"/>
      <c r="C423" s="142"/>
      <c r="D423" s="72"/>
      <c r="E423" s="143"/>
      <c r="F423" s="71"/>
      <c r="G423" s="143"/>
      <c r="H423" s="71"/>
      <c r="I423" s="143"/>
      <c r="J423" s="71"/>
      <c r="K423" s="71"/>
      <c r="L423" s="71"/>
      <c r="M423" s="72"/>
      <c r="N423" s="144"/>
      <c r="O423" s="72"/>
      <c r="P423" s="199"/>
      <c r="Q423" s="71"/>
      <c r="R423" s="200"/>
      <c r="S423" s="72"/>
      <c r="T423" s="201"/>
      <c r="U423" s="72"/>
      <c r="V423" s="202"/>
      <c r="W423" s="71"/>
      <c r="X423" s="72"/>
      <c r="Y423" s="202"/>
      <c r="Z423" s="72"/>
      <c r="AA423" s="178"/>
      <c r="AB423" s="228"/>
      <c r="AC423" s="72"/>
      <c r="AD423" s="229"/>
      <c r="AE423" s="72"/>
      <c r="AF423" s="229"/>
      <c r="AG423" s="71"/>
      <c r="AH423" s="72"/>
      <c r="AI423" s="229"/>
      <c r="AJ423" s="71"/>
      <c r="AK423" s="72"/>
      <c r="AL423" s="229"/>
      <c r="AM423" s="72"/>
      <c r="AN423" s="201"/>
      <c r="AO423" s="72"/>
      <c r="AP423" s="145"/>
      <c r="AQ423" s="72"/>
      <c r="AR423" s="145"/>
      <c r="AS423" s="72"/>
      <c r="AT423" s="146"/>
      <c r="AU423" s="72"/>
      <c r="AV423" s="145"/>
      <c r="AW423" s="71"/>
      <c r="AX423" s="72"/>
      <c r="AY423" s="201"/>
      <c r="AZ423" s="71"/>
      <c r="BA423" s="72"/>
      <c r="BB423" s="178"/>
    </row>
    <row r="424" ht="16.5" customHeight="1" outlineLevel="1">
      <c r="A424" s="178"/>
      <c r="B424" s="141"/>
      <c r="C424" s="142"/>
      <c r="D424" s="72"/>
      <c r="E424" s="143"/>
      <c r="F424" s="71"/>
      <c r="G424" s="143"/>
      <c r="H424" s="71"/>
      <c r="I424" s="143"/>
      <c r="J424" s="71"/>
      <c r="K424" s="71"/>
      <c r="L424" s="71"/>
      <c r="M424" s="72"/>
      <c r="N424" s="144"/>
      <c r="O424" s="72"/>
      <c r="P424" s="199"/>
      <c r="Q424" s="71"/>
      <c r="R424" s="200"/>
      <c r="S424" s="72"/>
      <c r="T424" s="201"/>
      <c r="U424" s="72"/>
      <c r="V424" s="202"/>
      <c r="W424" s="71"/>
      <c r="X424" s="72"/>
      <c r="Y424" s="202"/>
      <c r="Z424" s="72"/>
      <c r="AA424" s="178"/>
      <c r="AB424" s="228"/>
      <c r="AC424" s="72"/>
      <c r="AD424" s="229"/>
      <c r="AE424" s="72"/>
      <c r="AF424" s="229"/>
      <c r="AG424" s="71"/>
      <c r="AH424" s="72"/>
      <c r="AI424" s="229"/>
      <c r="AJ424" s="71"/>
      <c r="AK424" s="72"/>
      <c r="AL424" s="229"/>
      <c r="AM424" s="72"/>
      <c r="AN424" s="201"/>
      <c r="AO424" s="72"/>
      <c r="AP424" s="145"/>
      <c r="AQ424" s="72"/>
      <c r="AR424" s="145"/>
      <c r="AS424" s="72"/>
      <c r="AT424" s="146"/>
      <c r="AU424" s="72"/>
      <c r="AV424" s="145"/>
      <c r="AW424" s="71"/>
      <c r="AX424" s="72"/>
      <c r="AY424" s="201"/>
      <c r="AZ424" s="71"/>
      <c r="BA424" s="72"/>
      <c r="BB424" s="178"/>
    </row>
    <row r="425" ht="16.5" customHeight="1" outlineLevel="1">
      <c r="A425" s="178"/>
      <c r="B425" s="141"/>
      <c r="C425" s="142"/>
      <c r="D425" s="72"/>
      <c r="E425" s="143"/>
      <c r="F425" s="71"/>
      <c r="G425" s="143"/>
      <c r="H425" s="71"/>
      <c r="I425" s="143"/>
      <c r="J425" s="71"/>
      <c r="K425" s="71"/>
      <c r="L425" s="71"/>
      <c r="M425" s="72"/>
      <c r="N425" s="144"/>
      <c r="O425" s="72"/>
      <c r="P425" s="199"/>
      <c r="Q425" s="71"/>
      <c r="R425" s="200"/>
      <c r="S425" s="72"/>
      <c r="T425" s="201"/>
      <c r="U425" s="72"/>
      <c r="V425" s="202"/>
      <c r="W425" s="71"/>
      <c r="X425" s="72"/>
      <c r="Y425" s="202"/>
      <c r="Z425" s="72"/>
      <c r="AA425" s="178"/>
      <c r="AB425" s="228"/>
      <c r="AC425" s="72"/>
      <c r="AD425" s="229"/>
      <c r="AE425" s="72"/>
      <c r="AF425" s="229"/>
      <c r="AG425" s="71"/>
      <c r="AH425" s="72"/>
      <c r="AI425" s="229"/>
      <c r="AJ425" s="71"/>
      <c r="AK425" s="72"/>
      <c r="AL425" s="229"/>
      <c r="AM425" s="72"/>
      <c r="AN425" s="201"/>
      <c r="AO425" s="72"/>
      <c r="AP425" s="145"/>
      <c r="AQ425" s="72"/>
      <c r="AR425" s="145"/>
      <c r="AS425" s="72"/>
      <c r="AT425" s="146"/>
      <c r="AU425" s="72"/>
      <c r="AV425" s="145"/>
      <c r="AW425" s="71"/>
      <c r="AX425" s="72"/>
      <c r="AY425" s="201"/>
      <c r="AZ425" s="71"/>
      <c r="BA425" s="72"/>
      <c r="BB425" s="178"/>
    </row>
    <row r="426" ht="16.5" customHeight="1" outlineLevel="1">
      <c r="A426" s="178"/>
      <c r="B426" s="141"/>
      <c r="C426" s="142"/>
      <c r="D426" s="72"/>
      <c r="E426" s="143"/>
      <c r="F426" s="71"/>
      <c r="G426" s="143"/>
      <c r="H426" s="71"/>
      <c r="I426" s="143"/>
      <c r="J426" s="71"/>
      <c r="K426" s="71"/>
      <c r="L426" s="71"/>
      <c r="M426" s="72"/>
      <c r="N426" s="144"/>
      <c r="O426" s="72"/>
      <c r="P426" s="199"/>
      <c r="Q426" s="71"/>
      <c r="R426" s="200"/>
      <c r="S426" s="72"/>
      <c r="T426" s="201"/>
      <c r="U426" s="72"/>
      <c r="V426" s="202"/>
      <c r="W426" s="71"/>
      <c r="X426" s="72"/>
      <c r="Y426" s="202"/>
      <c r="Z426" s="72"/>
      <c r="AA426" s="178"/>
      <c r="AB426" s="228"/>
      <c r="AC426" s="72"/>
      <c r="AD426" s="229"/>
      <c r="AE426" s="72"/>
      <c r="AF426" s="229"/>
      <c r="AG426" s="71"/>
      <c r="AH426" s="72"/>
      <c r="AI426" s="229"/>
      <c r="AJ426" s="71"/>
      <c r="AK426" s="72"/>
      <c r="AL426" s="229"/>
      <c r="AM426" s="72"/>
      <c r="AN426" s="201"/>
      <c r="AO426" s="72"/>
      <c r="AP426" s="145"/>
      <c r="AQ426" s="72"/>
      <c r="AR426" s="145"/>
      <c r="AS426" s="72"/>
      <c r="AT426" s="146"/>
      <c r="AU426" s="72"/>
      <c r="AV426" s="145"/>
      <c r="AW426" s="71"/>
      <c r="AX426" s="72"/>
      <c r="AY426" s="201"/>
      <c r="AZ426" s="71"/>
      <c r="BA426" s="72"/>
      <c r="BB426" s="178"/>
    </row>
    <row r="427" ht="16.5" customHeight="1" outlineLevel="1">
      <c r="A427" s="178"/>
      <c r="B427" s="141"/>
      <c r="C427" s="142"/>
      <c r="D427" s="72"/>
      <c r="E427" s="143"/>
      <c r="F427" s="71"/>
      <c r="G427" s="143"/>
      <c r="H427" s="71"/>
      <c r="I427" s="143"/>
      <c r="J427" s="71"/>
      <c r="K427" s="71"/>
      <c r="L427" s="71"/>
      <c r="M427" s="72"/>
      <c r="N427" s="144"/>
      <c r="O427" s="72"/>
      <c r="P427" s="199"/>
      <c r="Q427" s="71"/>
      <c r="R427" s="200"/>
      <c r="S427" s="72"/>
      <c r="T427" s="201"/>
      <c r="U427" s="72"/>
      <c r="V427" s="202"/>
      <c r="W427" s="71"/>
      <c r="X427" s="72"/>
      <c r="Y427" s="202"/>
      <c r="Z427" s="72"/>
      <c r="AA427" s="178"/>
      <c r="AB427" s="228"/>
      <c r="AC427" s="72"/>
      <c r="AD427" s="229"/>
      <c r="AE427" s="72"/>
      <c r="AF427" s="229"/>
      <c r="AG427" s="71"/>
      <c r="AH427" s="72"/>
      <c r="AI427" s="229"/>
      <c r="AJ427" s="71"/>
      <c r="AK427" s="72"/>
      <c r="AL427" s="229"/>
      <c r="AM427" s="72"/>
      <c r="AN427" s="201"/>
      <c r="AO427" s="72"/>
      <c r="AP427" s="145"/>
      <c r="AQ427" s="72"/>
      <c r="AR427" s="145"/>
      <c r="AS427" s="72"/>
      <c r="AT427" s="146"/>
      <c r="AU427" s="72"/>
      <c r="AV427" s="145"/>
      <c r="AW427" s="71"/>
      <c r="AX427" s="72"/>
      <c r="AY427" s="201"/>
      <c r="AZ427" s="71"/>
      <c r="BA427" s="72"/>
      <c r="BB427" s="178"/>
    </row>
    <row r="428" ht="16.5" customHeight="1" outlineLevel="1">
      <c r="A428" s="178"/>
      <c r="B428" s="141"/>
      <c r="C428" s="142"/>
      <c r="D428" s="72"/>
      <c r="E428" s="143"/>
      <c r="F428" s="71"/>
      <c r="G428" s="143"/>
      <c r="H428" s="71"/>
      <c r="I428" s="143"/>
      <c r="J428" s="71"/>
      <c r="K428" s="71"/>
      <c r="L428" s="71"/>
      <c r="M428" s="72"/>
      <c r="N428" s="144"/>
      <c r="O428" s="72"/>
      <c r="P428" s="199"/>
      <c r="Q428" s="71"/>
      <c r="R428" s="200"/>
      <c r="S428" s="72"/>
      <c r="T428" s="201"/>
      <c r="U428" s="72"/>
      <c r="V428" s="202"/>
      <c r="W428" s="71"/>
      <c r="X428" s="72"/>
      <c r="Y428" s="202"/>
      <c r="Z428" s="72"/>
      <c r="AA428" s="178"/>
      <c r="AB428" s="228"/>
      <c r="AC428" s="72"/>
      <c r="AD428" s="229"/>
      <c r="AE428" s="72"/>
      <c r="AF428" s="229"/>
      <c r="AG428" s="71"/>
      <c r="AH428" s="72"/>
      <c r="AI428" s="229"/>
      <c r="AJ428" s="71"/>
      <c r="AK428" s="72"/>
      <c r="AL428" s="229"/>
      <c r="AM428" s="72"/>
      <c r="AN428" s="201"/>
      <c r="AO428" s="72"/>
      <c r="AP428" s="145"/>
      <c r="AQ428" s="72"/>
      <c r="AR428" s="145"/>
      <c r="AS428" s="72"/>
      <c r="AT428" s="146"/>
      <c r="AU428" s="72"/>
      <c r="AV428" s="145"/>
      <c r="AW428" s="71"/>
      <c r="AX428" s="72"/>
      <c r="AY428" s="201"/>
      <c r="AZ428" s="71"/>
      <c r="BA428" s="72"/>
      <c r="BB428" s="178"/>
    </row>
    <row r="429" ht="16.5" customHeight="1" outlineLevel="1">
      <c r="A429" s="178"/>
      <c r="B429" s="141"/>
      <c r="C429" s="142"/>
      <c r="D429" s="72"/>
      <c r="E429" s="143"/>
      <c r="F429" s="71"/>
      <c r="G429" s="143"/>
      <c r="H429" s="71"/>
      <c r="I429" s="143"/>
      <c r="J429" s="71"/>
      <c r="K429" s="71"/>
      <c r="L429" s="71"/>
      <c r="M429" s="72"/>
      <c r="N429" s="144"/>
      <c r="O429" s="72"/>
      <c r="P429" s="199"/>
      <c r="Q429" s="71"/>
      <c r="R429" s="200"/>
      <c r="S429" s="72"/>
      <c r="T429" s="201"/>
      <c r="U429" s="72"/>
      <c r="V429" s="202"/>
      <c r="W429" s="71"/>
      <c r="X429" s="72"/>
      <c r="Y429" s="202"/>
      <c r="Z429" s="72"/>
      <c r="AA429" s="178"/>
      <c r="AB429" s="228"/>
      <c r="AC429" s="72"/>
      <c r="AD429" s="229"/>
      <c r="AE429" s="72"/>
      <c r="AF429" s="229"/>
      <c r="AG429" s="71"/>
      <c r="AH429" s="72"/>
      <c r="AI429" s="229"/>
      <c r="AJ429" s="71"/>
      <c r="AK429" s="72"/>
      <c r="AL429" s="229"/>
      <c r="AM429" s="72"/>
      <c r="AN429" s="201"/>
      <c r="AO429" s="72"/>
      <c r="AP429" s="145"/>
      <c r="AQ429" s="72"/>
      <c r="AR429" s="145"/>
      <c r="AS429" s="72"/>
      <c r="AT429" s="146"/>
      <c r="AU429" s="72"/>
      <c r="AV429" s="145"/>
      <c r="AW429" s="71"/>
      <c r="AX429" s="72"/>
      <c r="AY429" s="201"/>
      <c r="AZ429" s="71"/>
      <c r="BA429" s="72"/>
      <c r="BB429" s="178"/>
    </row>
    <row r="430" ht="16.5" customHeight="1" outlineLevel="1">
      <c r="A430" s="178"/>
      <c r="B430" s="141"/>
      <c r="C430" s="142"/>
      <c r="D430" s="72"/>
      <c r="E430" s="143"/>
      <c r="F430" s="71"/>
      <c r="G430" s="143"/>
      <c r="H430" s="71"/>
      <c r="I430" s="143"/>
      <c r="J430" s="71"/>
      <c r="K430" s="71"/>
      <c r="L430" s="71"/>
      <c r="M430" s="72"/>
      <c r="N430" s="144"/>
      <c r="O430" s="72"/>
      <c r="P430" s="199"/>
      <c r="Q430" s="71"/>
      <c r="R430" s="200"/>
      <c r="S430" s="72"/>
      <c r="T430" s="201"/>
      <c r="U430" s="72"/>
      <c r="V430" s="202"/>
      <c r="W430" s="71"/>
      <c r="X430" s="72"/>
      <c r="Y430" s="202"/>
      <c r="Z430" s="72"/>
      <c r="AA430" s="178"/>
      <c r="AB430" s="228"/>
      <c r="AC430" s="72"/>
      <c r="AD430" s="229"/>
      <c r="AE430" s="72"/>
      <c r="AF430" s="229"/>
      <c r="AG430" s="71"/>
      <c r="AH430" s="72"/>
      <c r="AI430" s="229"/>
      <c r="AJ430" s="71"/>
      <c r="AK430" s="72"/>
      <c r="AL430" s="229"/>
      <c r="AM430" s="72"/>
      <c r="AN430" s="201"/>
      <c r="AO430" s="72"/>
      <c r="AP430" s="145"/>
      <c r="AQ430" s="72"/>
      <c r="AR430" s="145"/>
      <c r="AS430" s="72"/>
      <c r="AT430" s="146"/>
      <c r="AU430" s="72"/>
      <c r="AV430" s="145"/>
      <c r="AW430" s="71"/>
      <c r="AX430" s="72"/>
      <c r="AY430" s="201"/>
      <c r="AZ430" s="71"/>
      <c r="BA430" s="72"/>
      <c r="BB430" s="178"/>
    </row>
    <row r="431" ht="16.5" customHeight="1" outlineLevel="1">
      <c r="A431" s="178"/>
      <c r="B431" s="141"/>
      <c r="C431" s="142"/>
      <c r="D431" s="72"/>
      <c r="E431" s="143"/>
      <c r="F431" s="71"/>
      <c r="G431" s="143"/>
      <c r="H431" s="71"/>
      <c r="I431" s="143"/>
      <c r="J431" s="71"/>
      <c r="K431" s="71"/>
      <c r="L431" s="71"/>
      <c r="M431" s="72"/>
      <c r="N431" s="144"/>
      <c r="O431" s="72"/>
      <c r="P431" s="199"/>
      <c r="Q431" s="71"/>
      <c r="R431" s="200"/>
      <c r="S431" s="72"/>
      <c r="T431" s="201"/>
      <c r="U431" s="72"/>
      <c r="V431" s="202"/>
      <c r="W431" s="71"/>
      <c r="X431" s="72"/>
      <c r="Y431" s="202"/>
      <c r="Z431" s="72"/>
      <c r="AA431" s="178"/>
      <c r="AB431" s="228"/>
      <c r="AC431" s="72"/>
      <c r="AD431" s="229"/>
      <c r="AE431" s="72"/>
      <c r="AF431" s="229"/>
      <c r="AG431" s="71"/>
      <c r="AH431" s="72"/>
      <c r="AI431" s="229"/>
      <c r="AJ431" s="71"/>
      <c r="AK431" s="72"/>
      <c r="AL431" s="229"/>
      <c r="AM431" s="72"/>
      <c r="AN431" s="201"/>
      <c r="AO431" s="72"/>
      <c r="AP431" s="145"/>
      <c r="AQ431" s="72"/>
      <c r="AR431" s="145"/>
      <c r="AS431" s="72"/>
      <c r="AT431" s="146"/>
      <c r="AU431" s="72"/>
      <c r="AV431" s="145"/>
      <c r="AW431" s="71"/>
      <c r="AX431" s="72"/>
      <c r="AY431" s="201"/>
      <c r="AZ431" s="71"/>
      <c r="BA431" s="72"/>
      <c r="BB431" s="178"/>
    </row>
    <row r="432" ht="16.5" customHeight="1" outlineLevel="1">
      <c r="A432" s="178"/>
      <c r="B432" s="141"/>
      <c r="C432" s="142"/>
      <c r="D432" s="72"/>
      <c r="E432" s="143"/>
      <c r="F432" s="71"/>
      <c r="G432" s="143"/>
      <c r="H432" s="71"/>
      <c r="I432" s="143"/>
      <c r="J432" s="71"/>
      <c r="K432" s="71"/>
      <c r="L432" s="71"/>
      <c r="M432" s="72"/>
      <c r="N432" s="144"/>
      <c r="O432" s="72"/>
      <c r="P432" s="199"/>
      <c r="Q432" s="71"/>
      <c r="R432" s="200"/>
      <c r="S432" s="72"/>
      <c r="T432" s="201"/>
      <c r="U432" s="72"/>
      <c r="V432" s="202"/>
      <c r="W432" s="71"/>
      <c r="X432" s="72"/>
      <c r="Y432" s="202"/>
      <c r="Z432" s="72"/>
      <c r="AA432" s="178"/>
      <c r="AB432" s="228"/>
      <c r="AC432" s="72"/>
      <c r="AD432" s="229"/>
      <c r="AE432" s="72"/>
      <c r="AF432" s="229"/>
      <c r="AG432" s="71"/>
      <c r="AH432" s="72"/>
      <c r="AI432" s="229"/>
      <c r="AJ432" s="71"/>
      <c r="AK432" s="72"/>
      <c r="AL432" s="229"/>
      <c r="AM432" s="72"/>
      <c r="AN432" s="201"/>
      <c r="AO432" s="72"/>
      <c r="AP432" s="145"/>
      <c r="AQ432" s="72"/>
      <c r="AR432" s="145"/>
      <c r="AS432" s="72"/>
      <c r="AT432" s="146"/>
      <c r="AU432" s="72"/>
      <c r="AV432" s="145"/>
      <c r="AW432" s="71"/>
      <c r="AX432" s="72"/>
      <c r="AY432" s="201"/>
      <c r="AZ432" s="71"/>
      <c r="BA432" s="72"/>
      <c r="BB432" s="178"/>
    </row>
    <row r="433" ht="16.5" customHeight="1" outlineLevel="1">
      <c r="A433" s="178"/>
      <c r="B433" s="141"/>
      <c r="C433" s="142"/>
      <c r="D433" s="72"/>
      <c r="E433" s="143"/>
      <c r="F433" s="71"/>
      <c r="G433" s="143"/>
      <c r="H433" s="71"/>
      <c r="I433" s="143"/>
      <c r="J433" s="71"/>
      <c r="K433" s="71"/>
      <c r="L433" s="71"/>
      <c r="M433" s="72"/>
      <c r="N433" s="144"/>
      <c r="O433" s="72"/>
      <c r="P433" s="199"/>
      <c r="Q433" s="71"/>
      <c r="R433" s="200"/>
      <c r="S433" s="72"/>
      <c r="T433" s="201"/>
      <c r="U433" s="72"/>
      <c r="V433" s="202"/>
      <c r="W433" s="71"/>
      <c r="X433" s="72"/>
      <c r="Y433" s="202"/>
      <c r="Z433" s="72"/>
      <c r="AA433" s="178"/>
      <c r="AB433" s="228"/>
      <c r="AC433" s="72"/>
      <c r="AD433" s="229"/>
      <c r="AE433" s="72"/>
      <c r="AF433" s="229"/>
      <c r="AG433" s="71"/>
      <c r="AH433" s="72"/>
      <c r="AI433" s="229"/>
      <c r="AJ433" s="71"/>
      <c r="AK433" s="72"/>
      <c r="AL433" s="229"/>
      <c r="AM433" s="72"/>
      <c r="AN433" s="201"/>
      <c r="AO433" s="72"/>
      <c r="AP433" s="145"/>
      <c r="AQ433" s="72"/>
      <c r="AR433" s="145"/>
      <c r="AS433" s="72"/>
      <c r="AT433" s="146"/>
      <c r="AU433" s="72"/>
      <c r="AV433" s="145"/>
      <c r="AW433" s="71"/>
      <c r="AX433" s="72"/>
      <c r="AY433" s="201"/>
      <c r="AZ433" s="71"/>
      <c r="BA433" s="72"/>
      <c r="BB433" s="178"/>
    </row>
    <row r="434" ht="16.5" customHeight="1" outlineLevel="1">
      <c r="A434" s="178"/>
      <c r="B434" s="141"/>
      <c r="C434" s="142"/>
      <c r="D434" s="72"/>
      <c r="E434" s="143"/>
      <c r="F434" s="71"/>
      <c r="G434" s="143"/>
      <c r="H434" s="71"/>
      <c r="I434" s="143"/>
      <c r="J434" s="71"/>
      <c r="K434" s="71"/>
      <c r="L434" s="71"/>
      <c r="M434" s="72"/>
      <c r="N434" s="144"/>
      <c r="O434" s="72"/>
      <c r="P434" s="199"/>
      <c r="Q434" s="71"/>
      <c r="R434" s="200"/>
      <c r="S434" s="72"/>
      <c r="T434" s="201"/>
      <c r="U434" s="72"/>
      <c r="V434" s="202"/>
      <c r="W434" s="71"/>
      <c r="X434" s="72"/>
      <c r="Y434" s="202"/>
      <c r="Z434" s="72"/>
      <c r="AA434" s="178"/>
      <c r="AB434" s="228"/>
      <c r="AC434" s="72"/>
      <c r="AD434" s="229"/>
      <c r="AE434" s="72"/>
      <c r="AF434" s="229"/>
      <c r="AG434" s="71"/>
      <c r="AH434" s="72"/>
      <c r="AI434" s="229"/>
      <c r="AJ434" s="71"/>
      <c r="AK434" s="72"/>
      <c r="AL434" s="229"/>
      <c r="AM434" s="72"/>
      <c r="AN434" s="201"/>
      <c r="AO434" s="72"/>
      <c r="AP434" s="145"/>
      <c r="AQ434" s="72"/>
      <c r="AR434" s="145"/>
      <c r="AS434" s="72"/>
      <c r="AT434" s="146"/>
      <c r="AU434" s="72"/>
      <c r="AV434" s="145"/>
      <c r="AW434" s="71"/>
      <c r="AX434" s="72"/>
      <c r="AY434" s="201"/>
      <c r="AZ434" s="71"/>
      <c r="BA434" s="72"/>
      <c r="BB434" s="178"/>
    </row>
    <row r="435" ht="16.5" customHeight="1" outlineLevel="1">
      <c r="A435" s="178"/>
      <c r="B435" s="141"/>
      <c r="C435" s="142"/>
      <c r="D435" s="72"/>
      <c r="E435" s="143"/>
      <c r="F435" s="71"/>
      <c r="G435" s="143"/>
      <c r="H435" s="71"/>
      <c r="I435" s="143"/>
      <c r="J435" s="71"/>
      <c r="K435" s="71"/>
      <c r="L435" s="71"/>
      <c r="M435" s="72"/>
      <c r="N435" s="144"/>
      <c r="O435" s="72"/>
      <c r="P435" s="199"/>
      <c r="Q435" s="71"/>
      <c r="R435" s="200"/>
      <c r="S435" s="72"/>
      <c r="T435" s="201"/>
      <c r="U435" s="72"/>
      <c r="V435" s="202"/>
      <c r="W435" s="71"/>
      <c r="X435" s="72"/>
      <c r="Y435" s="202"/>
      <c r="Z435" s="72"/>
      <c r="AA435" s="178"/>
      <c r="AB435" s="228"/>
      <c r="AC435" s="72"/>
      <c r="AD435" s="229"/>
      <c r="AE435" s="72"/>
      <c r="AF435" s="229"/>
      <c r="AG435" s="71"/>
      <c r="AH435" s="72"/>
      <c r="AI435" s="229"/>
      <c r="AJ435" s="71"/>
      <c r="AK435" s="72"/>
      <c r="AL435" s="229"/>
      <c r="AM435" s="72"/>
      <c r="AN435" s="201"/>
      <c r="AO435" s="72"/>
      <c r="AP435" s="145"/>
      <c r="AQ435" s="72"/>
      <c r="AR435" s="145"/>
      <c r="AS435" s="72"/>
      <c r="AT435" s="146"/>
      <c r="AU435" s="72"/>
      <c r="AV435" s="145"/>
      <c r="AW435" s="71"/>
      <c r="AX435" s="72"/>
      <c r="AY435" s="201"/>
      <c r="AZ435" s="71"/>
      <c r="BA435" s="72"/>
      <c r="BB435" s="178"/>
    </row>
    <row r="436" ht="16.5" customHeight="1" outlineLevel="1">
      <c r="A436" s="178"/>
      <c r="B436" s="141"/>
      <c r="C436" s="142"/>
      <c r="D436" s="72"/>
      <c r="E436" s="143"/>
      <c r="F436" s="71"/>
      <c r="G436" s="143"/>
      <c r="H436" s="71"/>
      <c r="I436" s="143"/>
      <c r="J436" s="71"/>
      <c r="K436" s="71"/>
      <c r="L436" s="71"/>
      <c r="M436" s="72"/>
      <c r="N436" s="144"/>
      <c r="O436" s="72"/>
      <c r="P436" s="199"/>
      <c r="Q436" s="71"/>
      <c r="R436" s="200"/>
      <c r="S436" s="72"/>
      <c r="T436" s="201"/>
      <c r="U436" s="72"/>
      <c r="V436" s="202"/>
      <c r="W436" s="71"/>
      <c r="X436" s="72"/>
      <c r="Y436" s="202"/>
      <c r="Z436" s="72"/>
      <c r="AA436" s="178"/>
      <c r="AB436" s="228"/>
      <c r="AC436" s="72"/>
      <c r="AD436" s="229"/>
      <c r="AE436" s="72"/>
      <c r="AF436" s="229"/>
      <c r="AG436" s="71"/>
      <c r="AH436" s="72"/>
      <c r="AI436" s="229"/>
      <c r="AJ436" s="71"/>
      <c r="AK436" s="72"/>
      <c r="AL436" s="229"/>
      <c r="AM436" s="72"/>
      <c r="AN436" s="201"/>
      <c r="AO436" s="72"/>
      <c r="AP436" s="145"/>
      <c r="AQ436" s="72"/>
      <c r="AR436" s="145"/>
      <c r="AS436" s="72"/>
      <c r="AT436" s="146"/>
      <c r="AU436" s="72"/>
      <c r="AV436" s="145"/>
      <c r="AW436" s="71"/>
      <c r="AX436" s="72"/>
      <c r="AY436" s="201"/>
      <c r="AZ436" s="71"/>
      <c r="BA436" s="72"/>
      <c r="BB436" s="178"/>
    </row>
    <row r="437" ht="16.5" customHeight="1" outlineLevel="1">
      <c r="A437" s="178"/>
      <c r="B437" s="141"/>
      <c r="C437" s="142"/>
      <c r="D437" s="72"/>
      <c r="E437" s="143"/>
      <c r="F437" s="71"/>
      <c r="G437" s="143"/>
      <c r="H437" s="71"/>
      <c r="I437" s="143"/>
      <c r="J437" s="71"/>
      <c r="K437" s="71"/>
      <c r="L437" s="71"/>
      <c r="M437" s="72"/>
      <c r="N437" s="144"/>
      <c r="O437" s="72"/>
      <c r="P437" s="199"/>
      <c r="Q437" s="71"/>
      <c r="R437" s="200"/>
      <c r="S437" s="72"/>
      <c r="T437" s="201"/>
      <c r="U437" s="72"/>
      <c r="V437" s="202"/>
      <c r="W437" s="71"/>
      <c r="X437" s="72"/>
      <c r="Y437" s="202"/>
      <c r="Z437" s="72"/>
      <c r="AA437" s="178"/>
      <c r="AB437" s="228"/>
      <c r="AC437" s="72"/>
      <c r="AD437" s="229"/>
      <c r="AE437" s="72"/>
      <c r="AF437" s="229"/>
      <c r="AG437" s="71"/>
      <c r="AH437" s="72"/>
      <c r="AI437" s="229"/>
      <c r="AJ437" s="71"/>
      <c r="AK437" s="72"/>
      <c r="AL437" s="229"/>
      <c r="AM437" s="72"/>
      <c r="AN437" s="201"/>
      <c r="AO437" s="72"/>
      <c r="AP437" s="145"/>
      <c r="AQ437" s="72"/>
      <c r="AR437" s="145"/>
      <c r="AS437" s="72"/>
      <c r="AT437" s="146"/>
      <c r="AU437" s="72"/>
      <c r="AV437" s="145"/>
      <c r="AW437" s="71"/>
      <c r="AX437" s="72"/>
      <c r="AY437" s="201"/>
      <c r="AZ437" s="71"/>
      <c r="BA437" s="72"/>
      <c r="BB437" s="178"/>
    </row>
    <row r="438" ht="16.5" customHeight="1" outlineLevel="1">
      <c r="A438" s="178"/>
      <c r="B438" s="141"/>
      <c r="C438" s="142"/>
      <c r="D438" s="72"/>
      <c r="E438" s="143"/>
      <c r="F438" s="71"/>
      <c r="G438" s="143"/>
      <c r="H438" s="71"/>
      <c r="I438" s="143"/>
      <c r="J438" s="71"/>
      <c r="K438" s="71"/>
      <c r="L438" s="71"/>
      <c r="M438" s="72"/>
      <c r="N438" s="144"/>
      <c r="O438" s="72"/>
      <c r="P438" s="199"/>
      <c r="Q438" s="71"/>
      <c r="R438" s="200"/>
      <c r="S438" s="72"/>
      <c r="T438" s="201"/>
      <c r="U438" s="72"/>
      <c r="V438" s="202"/>
      <c r="W438" s="71"/>
      <c r="X438" s="72"/>
      <c r="Y438" s="202"/>
      <c r="Z438" s="72"/>
      <c r="AA438" s="178"/>
      <c r="AB438" s="228"/>
      <c r="AC438" s="72"/>
      <c r="AD438" s="229"/>
      <c r="AE438" s="72"/>
      <c r="AF438" s="229"/>
      <c r="AG438" s="71"/>
      <c r="AH438" s="72"/>
      <c r="AI438" s="229"/>
      <c r="AJ438" s="71"/>
      <c r="AK438" s="72"/>
      <c r="AL438" s="229"/>
      <c r="AM438" s="72"/>
      <c r="AN438" s="201"/>
      <c r="AO438" s="72"/>
      <c r="AP438" s="145"/>
      <c r="AQ438" s="72"/>
      <c r="AR438" s="145"/>
      <c r="AS438" s="72"/>
      <c r="AT438" s="146"/>
      <c r="AU438" s="72"/>
      <c r="AV438" s="145"/>
      <c r="AW438" s="71"/>
      <c r="AX438" s="72"/>
      <c r="AY438" s="201"/>
      <c r="AZ438" s="71"/>
      <c r="BA438" s="72"/>
      <c r="BB438" s="178"/>
    </row>
    <row r="439" ht="16.5" customHeight="1" outlineLevel="1">
      <c r="A439" s="178"/>
      <c r="B439" s="141"/>
      <c r="C439" s="142"/>
      <c r="D439" s="72"/>
      <c r="E439" s="143"/>
      <c r="F439" s="71"/>
      <c r="G439" s="143"/>
      <c r="H439" s="71"/>
      <c r="I439" s="143"/>
      <c r="J439" s="71"/>
      <c r="K439" s="71"/>
      <c r="L439" s="71"/>
      <c r="M439" s="72"/>
      <c r="N439" s="144"/>
      <c r="O439" s="72"/>
      <c r="P439" s="199"/>
      <c r="Q439" s="71"/>
      <c r="R439" s="200"/>
      <c r="S439" s="72"/>
      <c r="T439" s="201"/>
      <c r="U439" s="72"/>
      <c r="V439" s="202"/>
      <c r="W439" s="71"/>
      <c r="X439" s="72"/>
      <c r="Y439" s="202"/>
      <c r="Z439" s="72"/>
      <c r="AA439" s="178"/>
      <c r="AB439" s="228"/>
      <c r="AC439" s="72"/>
      <c r="AD439" s="229"/>
      <c r="AE439" s="72"/>
      <c r="AF439" s="229"/>
      <c r="AG439" s="71"/>
      <c r="AH439" s="72"/>
      <c r="AI439" s="229"/>
      <c r="AJ439" s="71"/>
      <c r="AK439" s="72"/>
      <c r="AL439" s="229"/>
      <c r="AM439" s="72"/>
      <c r="AN439" s="201"/>
      <c r="AO439" s="72"/>
      <c r="AP439" s="145"/>
      <c r="AQ439" s="72"/>
      <c r="AR439" s="145"/>
      <c r="AS439" s="72"/>
      <c r="AT439" s="146"/>
      <c r="AU439" s="72"/>
      <c r="AV439" s="145"/>
      <c r="AW439" s="71"/>
      <c r="AX439" s="72"/>
      <c r="AY439" s="201"/>
      <c r="AZ439" s="71"/>
      <c r="BA439" s="72"/>
      <c r="BB439" s="178"/>
    </row>
    <row r="440" ht="16.5" customHeight="1" outlineLevel="1">
      <c r="A440" s="178"/>
      <c r="B440" s="141"/>
      <c r="C440" s="142"/>
      <c r="D440" s="72"/>
      <c r="E440" s="143"/>
      <c r="F440" s="71"/>
      <c r="G440" s="143"/>
      <c r="H440" s="71"/>
      <c r="I440" s="143"/>
      <c r="J440" s="71"/>
      <c r="K440" s="71"/>
      <c r="L440" s="71"/>
      <c r="M440" s="72"/>
      <c r="N440" s="144"/>
      <c r="O440" s="72"/>
      <c r="P440" s="199"/>
      <c r="Q440" s="71"/>
      <c r="R440" s="200"/>
      <c r="S440" s="72"/>
      <c r="T440" s="201"/>
      <c r="U440" s="72"/>
      <c r="V440" s="202"/>
      <c r="W440" s="71"/>
      <c r="X440" s="72"/>
      <c r="Y440" s="202"/>
      <c r="Z440" s="72"/>
      <c r="AA440" s="178"/>
      <c r="AB440" s="228"/>
      <c r="AC440" s="72"/>
      <c r="AD440" s="229"/>
      <c r="AE440" s="72"/>
      <c r="AF440" s="229"/>
      <c r="AG440" s="71"/>
      <c r="AH440" s="72"/>
      <c r="AI440" s="229"/>
      <c r="AJ440" s="71"/>
      <c r="AK440" s="72"/>
      <c r="AL440" s="229"/>
      <c r="AM440" s="72"/>
      <c r="AN440" s="201"/>
      <c r="AO440" s="72"/>
      <c r="AP440" s="145"/>
      <c r="AQ440" s="72"/>
      <c r="AR440" s="145"/>
      <c r="AS440" s="72"/>
      <c r="AT440" s="146"/>
      <c r="AU440" s="72"/>
      <c r="AV440" s="145"/>
      <c r="AW440" s="71"/>
      <c r="AX440" s="72"/>
      <c r="AY440" s="201"/>
      <c r="AZ440" s="71"/>
      <c r="BA440" s="72"/>
      <c r="BB440" s="178"/>
    </row>
    <row r="441" ht="16.5" customHeight="1" outlineLevel="1">
      <c r="A441" s="178"/>
      <c r="B441" s="141"/>
      <c r="C441" s="142"/>
      <c r="D441" s="72"/>
      <c r="E441" s="143"/>
      <c r="F441" s="71"/>
      <c r="G441" s="143"/>
      <c r="H441" s="71"/>
      <c r="I441" s="143"/>
      <c r="J441" s="71"/>
      <c r="K441" s="71"/>
      <c r="L441" s="71"/>
      <c r="M441" s="72"/>
      <c r="N441" s="144"/>
      <c r="O441" s="72"/>
      <c r="P441" s="199"/>
      <c r="Q441" s="71"/>
      <c r="R441" s="200"/>
      <c r="S441" s="72"/>
      <c r="T441" s="201"/>
      <c r="U441" s="72"/>
      <c r="V441" s="202"/>
      <c r="W441" s="71"/>
      <c r="X441" s="72"/>
      <c r="Y441" s="202"/>
      <c r="Z441" s="72"/>
      <c r="AA441" s="178"/>
      <c r="AB441" s="228"/>
      <c r="AC441" s="72"/>
      <c r="AD441" s="229"/>
      <c r="AE441" s="72"/>
      <c r="AF441" s="229"/>
      <c r="AG441" s="71"/>
      <c r="AH441" s="72"/>
      <c r="AI441" s="229"/>
      <c r="AJ441" s="71"/>
      <c r="AK441" s="72"/>
      <c r="AL441" s="229"/>
      <c r="AM441" s="72"/>
      <c r="AN441" s="201"/>
      <c r="AO441" s="72"/>
      <c r="AP441" s="145"/>
      <c r="AQ441" s="72"/>
      <c r="AR441" s="145"/>
      <c r="AS441" s="72"/>
      <c r="AT441" s="146"/>
      <c r="AU441" s="72"/>
      <c r="AV441" s="145"/>
      <c r="AW441" s="71"/>
      <c r="AX441" s="72"/>
      <c r="AY441" s="201"/>
      <c r="AZ441" s="71"/>
      <c r="BA441" s="72"/>
      <c r="BB441" s="178"/>
    </row>
    <row r="442" ht="16.5" customHeight="1" outlineLevel="1">
      <c r="A442" s="178"/>
      <c r="B442" s="141"/>
      <c r="C442" s="142"/>
      <c r="D442" s="72"/>
      <c r="E442" s="143"/>
      <c r="F442" s="71"/>
      <c r="G442" s="143"/>
      <c r="H442" s="71"/>
      <c r="I442" s="143"/>
      <c r="J442" s="71"/>
      <c r="K442" s="71"/>
      <c r="L442" s="71"/>
      <c r="M442" s="72"/>
      <c r="N442" s="144"/>
      <c r="O442" s="72"/>
      <c r="P442" s="199"/>
      <c r="Q442" s="71"/>
      <c r="R442" s="200"/>
      <c r="S442" s="72"/>
      <c r="T442" s="201"/>
      <c r="U442" s="72"/>
      <c r="V442" s="202"/>
      <c r="W442" s="71"/>
      <c r="X442" s="72"/>
      <c r="Y442" s="202"/>
      <c r="Z442" s="72"/>
      <c r="AA442" s="178"/>
      <c r="AB442" s="228"/>
      <c r="AC442" s="72"/>
      <c r="AD442" s="229"/>
      <c r="AE442" s="72"/>
      <c r="AF442" s="229"/>
      <c r="AG442" s="71"/>
      <c r="AH442" s="72"/>
      <c r="AI442" s="229"/>
      <c r="AJ442" s="71"/>
      <c r="AK442" s="72"/>
      <c r="AL442" s="229"/>
      <c r="AM442" s="72"/>
      <c r="AN442" s="201"/>
      <c r="AO442" s="72"/>
      <c r="AP442" s="145"/>
      <c r="AQ442" s="72"/>
      <c r="AR442" s="145"/>
      <c r="AS442" s="72"/>
      <c r="AT442" s="146"/>
      <c r="AU442" s="72"/>
      <c r="AV442" s="145"/>
      <c r="AW442" s="71"/>
      <c r="AX442" s="72"/>
      <c r="AY442" s="201"/>
      <c r="AZ442" s="71"/>
      <c r="BA442" s="72"/>
      <c r="BB442" s="178"/>
    </row>
    <row r="443" ht="16.5" customHeight="1" outlineLevel="1">
      <c r="A443" s="178"/>
      <c r="B443" s="141"/>
      <c r="C443" s="142"/>
      <c r="D443" s="72"/>
      <c r="E443" s="143"/>
      <c r="F443" s="71"/>
      <c r="G443" s="143"/>
      <c r="H443" s="71"/>
      <c r="I443" s="143"/>
      <c r="J443" s="71"/>
      <c r="K443" s="71"/>
      <c r="L443" s="71"/>
      <c r="M443" s="72"/>
      <c r="N443" s="144"/>
      <c r="O443" s="72"/>
      <c r="P443" s="199"/>
      <c r="Q443" s="71"/>
      <c r="R443" s="200"/>
      <c r="S443" s="72"/>
      <c r="T443" s="201"/>
      <c r="U443" s="72"/>
      <c r="V443" s="202"/>
      <c r="W443" s="71"/>
      <c r="X443" s="72"/>
      <c r="Y443" s="202"/>
      <c r="Z443" s="72"/>
      <c r="AA443" s="178"/>
      <c r="AB443" s="228"/>
      <c r="AC443" s="72"/>
      <c r="AD443" s="229"/>
      <c r="AE443" s="72"/>
      <c r="AF443" s="229"/>
      <c r="AG443" s="71"/>
      <c r="AH443" s="72"/>
      <c r="AI443" s="229"/>
      <c r="AJ443" s="71"/>
      <c r="AK443" s="72"/>
      <c r="AL443" s="229"/>
      <c r="AM443" s="72"/>
      <c r="AN443" s="201"/>
      <c r="AO443" s="72"/>
      <c r="AP443" s="145"/>
      <c r="AQ443" s="72"/>
      <c r="AR443" s="145"/>
      <c r="AS443" s="72"/>
      <c r="AT443" s="146"/>
      <c r="AU443" s="72"/>
      <c r="AV443" s="145"/>
      <c r="AW443" s="71"/>
      <c r="AX443" s="72"/>
      <c r="AY443" s="201"/>
      <c r="AZ443" s="71"/>
      <c r="BA443" s="72"/>
      <c r="BB443" s="178"/>
    </row>
    <row r="444" ht="16.5" customHeight="1" outlineLevel="1">
      <c r="A444" s="178"/>
      <c r="B444" s="141"/>
      <c r="C444" s="142"/>
      <c r="D444" s="72"/>
      <c r="E444" s="143"/>
      <c r="F444" s="71"/>
      <c r="G444" s="143"/>
      <c r="H444" s="71"/>
      <c r="I444" s="143"/>
      <c r="J444" s="71"/>
      <c r="K444" s="71"/>
      <c r="L444" s="71"/>
      <c r="M444" s="72"/>
      <c r="N444" s="144"/>
      <c r="O444" s="72"/>
      <c r="P444" s="199"/>
      <c r="Q444" s="71"/>
      <c r="R444" s="200"/>
      <c r="S444" s="72"/>
      <c r="T444" s="201"/>
      <c r="U444" s="72"/>
      <c r="V444" s="202"/>
      <c r="W444" s="71"/>
      <c r="X444" s="72"/>
      <c r="Y444" s="202"/>
      <c r="Z444" s="72"/>
      <c r="AA444" s="178"/>
      <c r="AB444" s="228"/>
      <c r="AC444" s="72"/>
      <c r="AD444" s="229"/>
      <c r="AE444" s="72"/>
      <c r="AF444" s="229"/>
      <c r="AG444" s="71"/>
      <c r="AH444" s="72"/>
      <c r="AI444" s="229"/>
      <c r="AJ444" s="71"/>
      <c r="AK444" s="72"/>
      <c r="AL444" s="229"/>
      <c r="AM444" s="72"/>
      <c r="AN444" s="201"/>
      <c r="AO444" s="72"/>
      <c r="AP444" s="145"/>
      <c r="AQ444" s="72"/>
      <c r="AR444" s="145"/>
      <c r="AS444" s="72"/>
      <c r="AT444" s="146"/>
      <c r="AU444" s="72"/>
      <c r="AV444" s="145"/>
      <c r="AW444" s="71"/>
      <c r="AX444" s="72"/>
      <c r="AY444" s="201"/>
      <c r="AZ444" s="71"/>
      <c r="BA444" s="72"/>
      <c r="BB444" s="178"/>
    </row>
    <row r="445" ht="16.5" customHeight="1" outlineLevel="1">
      <c r="A445" s="178"/>
      <c r="B445" s="141"/>
      <c r="C445" s="142"/>
      <c r="D445" s="72"/>
      <c r="E445" s="143"/>
      <c r="F445" s="71"/>
      <c r="G445" s="143"/>
      <c r="H445" s="71"/>
      <c r="I445" s="143"/>
      <c r="J445" s="71"/>
      <c r="K445" s="71"/>
      <c r="L445" s="71"/>
      <c r="M445" s="72"/>
      <c r="N445" s="144"/>
      <c r="O445" s="72"/>
      <c r="P445" s="199"/>
      <c r="Q445" s="71"/>
      <c r="R445" s="200"/>
      <c r="S445" s="72"/>
      <c r="T445" s="201"/>
      <c r="U445" s="72"/>
      <c r="V445" s="202"/>
      <c r="W445" s="71"/>
      <c r="X445" s="72"/>
      <c r="Y445" s="202"/>
      <c r="Z445" s="72"/>
      <c r="AA445" s="178"/>
      <c r="AB445" s="228"/>
      <c r="AC445" s="72"/>
      <c r="AD445" s="229"/>
      <c r="AE445" s="72"/>
      <c r="AF445" s="229"/>
      <c r="AG445" s="71"/>
      <c r="AH445" s="72"/>
      <c r="AI445" s="229"/>
      <c r="AJ445" s="71"/>
      <c r="AK445" s="72"/>
      <c r="AL445" s="229"/>
      <c r="AM445" s="72"/>
      <c r="AN445" s="201"/>
      <c r="AO445" s="72"/>
      <c r="AP445" s="145"/>
      <c r="AQ445" s="72"/>
      <c r="AR445" s="145"/>
      <c r="AS445" s="72"/>
      <c r="AT445" s="146"/>
      <c r="AU445" s="72"/>
      <c r="AV445" s="145"/>
      <c r="AW445" s="71"/>
      <c r="AX445" s="72"/>
      <c r="AY445" s="201"/>
      <c r="AZ445" s="71"/>
      <c r="BA445" s="72"/>
      <c r="BB445" s="178"/>
    </row>
    <row r="446" ht="16.5" customHeight="1" outlineLevel="1">
      <c r="A446" s="178"/>
      <c r="B446" s="141"/>
      <c r="C446" s="142"/>
      <c r="D446" s="72"/>
      <c r="E446" s="143"/>
      <c r="F446" s="71"/>
      <c r="G446" s="143"/>
      <c r="H446" s="71"/>
      <c r="I446" s="143"/>
      <c r="J446" s="71"/>
      <c r="K446" s="71"/>
      <c r="L446" s="71"/>
      <c r="M446" s="72"/>
      <c r="N446" s="144"/>
      <c r="O446" s="72"/>
      <c r="P446" s="199"/>
      <c r="Q446" s="71"/>
      <c r="R446" s="200"/>
      <c r="S446" s="72"/>
      <c r="T446" s="201"/>
      <c r="U446" s="72"/>
      <c r="V446" s="202"/>
      <c r="W446" s="71"/>
      <c r="X446" s="72"/>
      <c r="Y446" s="202"/>
      <c r="Z446" s="72"/>
      <c r="AA446" s="178"/>
      <c r="AB446" s="228"/>
      <c r="AC446" s="72"/>
      <c r="AD446" s="229"/>
      <c r="AE446" s="72"/>
      <c r="AF446" s="229"/>
      <c r="AG446" s="71"/>
      <c r="AH446" s="72"/>
      <c r="AI446" s="229"/>
      <c r="AJ446" s="71"/>
      <c r="AK446" s="72"/>
      <c r="AL446" s="229"/>
      <c r="AM446" s="72"/>
      <c r="AN446" s="201"/>
      <c r="AO446" s="72"/>
      <c r="AP446" s="145"/>
      <c r="AQ446" s="72"/>
      <c r="AR446" s="145"/>
      <c r="AS446" s="72"/>
      <c r="AT446" s="146"/>
      <c r="AU446" s="72"/>
      <c r="AV446" s="145"/>
      <c r="AW446" s="71"/>
      <c r="AX446" s="72"/>
      <c r="AY446" s="201"/>
      <c r="AZ446" s="71"/>
      <c r="BA446" s="72"/>
      <c r="BB446" s="178"/>
    </row>
    <row r="447" ht="16.5" customHeight="1" outlineLevel="1">
      <c r="A447" s="178"/>
      <c r="B447" s="141"/>
      <c r="C447" s="142"/>
      <c r="D447" s="72"/>
      <c r="E447" s="143"/>
      <c r="F447" s="71"/>
      <c r="G447" s="143"/>
      <c r="H447" s="71"/>
      <c r="I447" s="143"/>
      <c r="J447" s="71"/>
      <c r="K447" s="71"/>
      <c r="L447" s="71"/>
      <c r="M447" s="72"/>
      <c r="N447" s="144"/>
      <c r="O447" s="72"/>
      <c r="P447" s="199"/>
      <c r="Q447" s="71"/>
      <c r="R447" s="200"/>
      <c r="S447" s="72"/>
      <c r="T447" s="201"/>
      <c r="U447" s="72"/>
      <c r="V447" s="202"/>
      <c r="W447" s="71"/>
      <c r="X447" s="72"/>
      <c r="Y447" s="202"/>
      <c r="Z447" s="72"/>
      <c r="AA447" s="178"/>
      <c r="AB447" s="228"/>
      <c r="AC447" s="72"/>
      <c r="AD447" s="229"/>
      <c r="AE447" s="72"/>
      <c r="AF447" s="229"/>
      <c r="AG447" s="71"/>
      <c r="AH447" s="72"/>
      <c r="AI447" s="229"/>
      <c r="AJ447" s="71"/>
      <c r="AK447" s="72"/>
      <c r="AL447" s="229"/>
      <c r="AM447" s="72"/>
      <c r="AN447" s="201"/>
      <c r="AO447" s="72"/>
      <c r="AP447" s="145"/>
      <c r="AQ447" s="72"/>
      <c r="AR447" s="145"/>
      <c r="AS447" s="72"/>
      <c r="AT447" s="146"/>
      <c r="AU447" s="72"/>
      <c r="AV447" s="145"/>
      <c r="AW447" s="71"/>
      <c r="AX447" s="72"/>
      <c r="AY447" s="201"/>
      <c r="AZ447" s="71"/>
      <c r="BA447" s="72"/>
      <c r="BB447" s="178"/>
    </row>
    <row r="448" ht="16.5" customHeight="1" outlineLevel="1">
      <c r="A448" s="178"/>
      <c r="B448" s="141"/>
      <c r="C448" s="142"/>
      <c r="D448" s="72"/>
      <c r="E448" s="143"/>
      <c r="F448" s="71"/>
      <c r="G448" s="143"/>
      <c r="H448" s="71"/>
      <c r="I448" s="143"/>
      <c r="J448" s="71"/>
      <c r="K448" s="71"/>
      <c r="L448" s="71"/>
      <c r="M448" s="72"/>
      <c r="N448" s="144"/>
      <c r="O448" s="72"/>
      <c r="P448" s="199"/>
      <c r="Q448" s="71"/>
      <c r="R448" s="200"/>
      <c r="S448" s="72"/>
      <c r="T448" s="201"/>
      <c r="U448" s="72"/>
      <c r="V448" s="202"/>
      <c r="W448" s="71"/>
      <c r="X448" s="72"/>
      <c r="Y448" s="202"/>
      <c r="Z448" s="72"/>
      <c r="AA448" s="178"/>
      <c r="AB448" s="228"/>
      <c r="AC448" s="72"/>
      <c r="AD448" s="229"/>
      <c r="AE448" s="72"/>
      <c r="AF448" s="229"/>
      <c r="AG448" s="71"/>
      <c r="AH448" s="72"/>
      <c r="AI448" s="229"/>
      <c r="AJ448" s="71"/>
      <c r="AK448" s="72"/>
      <c r="AL448" s="229"/>
      <c r="AM448" s="72"/>
      <c r="AN448" s="201"/>
      <c r="AO448" s="72"/>
      <c r="AP448" s="145"/>
      <c r="AQ448" s="72"/>
      <c r="AR448" s="145"/>
      <c r="AS448" s="72"/>
      <c r="AT448" s="146"/>
      <c r="AU448" s="72"/>
      <c r="AV448" s="145"/>
      <c r="AW448" s="71"/>
      <c r="AX448" s="72"/>
      <c r="AY448" s="201"/>
      <c r="AZ448" s="71"/>
      <c r="BA448" s="72"/>
      <c r="BB448" s="178"/>
    </row>
    <row r="449" ht="16.5" customHeight="1" outlineLevel="1">
      <c r="A449" s="178"/>
      <c r="B449" s="141"/>
      <c r="C449" s="142"/>
      <c r="D449" s="72"/>
      <c r="E449" s="143"/>
      <c r="F449" s="71"/>
      <c r="G449" s="143"/>
      <c r="H449" s="71"/>
      <c r="I449" s="143"/>
      <c r="J449" s="71"/>
      <c r="K449" s="71"/>
      <c r="L449" s="71"/>
      <c r="M449" s="72"/>
      <c r="N449" s="144"/>
      <c r="O449" s="72"/>
      <c r="P449" s="199"/>
      <c r="Q449" s="71"/>
      <c r="R449" s="200"/>
      <c r="S449" s="72"/>
      <c r="T449" s="201"/>
      <c r="U449" s="72"/>
      <c r="V449" s="202"/>
      <c r="W449" s="71"/>
      <c r="X449" s="72"/>
      <c r="Y449" s="202"/>
      <c r="Z449" s="72"/>
      <c r="AA449" s="178"/>
      <c r="AB449" s="228"/>
      <c r="AC449" s="72"/>
      <c r="AD449" s="229"/>
      <c r="AE449" s="72"/>
      <c r="AF449" s="229"/>
      <c r="AG449" s="71"/>
      <c r="AH449" s="72"/>
      <c r="AI449" s="229"/>
      <c r="AJ449" s="71"/>
      <c r="AK449" s="72"/>
      <c r="AL449" s="229"/>
      <c r="AM449" s="72"/>
      <c r="AN449" s="201"/>
      <c r="AO449" s="72"/>
      <c r="AP449" s="145"/>
      <c r="AQ449" s="72"/>
      <c r="AR449" s="145"/>
      <c r="AS449" s="72"/>
      <c r="AT449" s="146"/>
      <c r="AU449" s="72"/>
      <c r="AV449" s="145"/>
      <c r="AW449" s="71"/>
      <c r="AX449" s="72"/>
      <c r="AY449" s="201"/>
      <c r="AZ449" s="71"/>
      <c r="BA449" s="72"/>
      <c r="BB449" s="178"/>
    </row>
    <row r="450" ht="16.5" customHeight="1" outlineLevel="1">
      <c r="A450" s="178"/>
      <c r="B450" s="141"/>
      <c r="C450" s="142"/>
      <c r="D450" s="72"/>
      <c r="E450" s="143"/>
      <c r="F450" s="71"/>
      <c r="G450" s="143"/>
      <c r="H450" s="71"/>
      <c r="I450" s="143"/>
      <c r="J450" s="71"/>
      <c r="K450" s="71"/>
      <c r="L450" s="71"/>
      <c r="M450" s="72"/>
      <c r="N450" s="144"/>
      <c r="O450" s="72"/>
      <c r="P450" s="199"/>
      <c r="Q450" s="71"/>
      <c r="R450" s="200"/>
      <c r="S450" s="72"/>
      <c r="T450" s="201"/>
      <c r="U450" s="72"/>
      <c r="V450" s="202"/>
      <c r="W450" s="71"/>
      <c r="X450" s="72"/>
      <c r="Y450" s="202"/>
      <c r="Z450" s="72"/>
      <c r="AA450" s="178"/>
      <c r="AB450" s="228"/>
      <c r="AC450" s="72"/>
      <c r="AD450" s="229"/>
      <c r="AE450" s="72"/>
      <c r="AF450" s="229"/>
      <c r="AG450" s="71"/>
      <c r="AH450" s="72"/>
      <c r="AI450" s="229"/>
      <c r="AJ450" s="71"/>
      <c r="AK450" s="72"/>
      <c r="AL450" s="229"/>
      <c r="AM450" s="72"/>
      <c r="AN450" s="201"/>
      <c r="AO450" s="72"/>
      <c r="AP450" s="145"/>
      <c r="AQ450" s="72"/>
      <c r="AR450" s="145"/>
      <c r="AS450" s="72"/>
      <c r="AT450" s="146"/>
      <c r="AU450" s="72"/>
      <c r="AV450" s="145"/>
      <c r="AW450" s="71"/>
      <c r="AX450" s="72"/>
      <c r="AY450" s="201"/>
      <c r="AZ450" s="71"/>
      <c r="BA450" s="72"/>
      <c r="BB450" s="178"/>
    </row>
    <row r="451" ht="16.5" customHeight="1" outlineLevel="1">
      <c r="A451" s="178"/>
      <c r="B451" s="141"/>
      <c r="C451" s="142"/>
      <c r="D451" s="72"/>
      <c r="E451" s="143"/>
      <c r="F451" s="71"/>
      <c r="G451" s="143"/>
      <c r="H451" s="71"/>
      <c r="I451" s="143"/>
      <c r="J451" s="71"/>
      <c r="K451" s="71"/>
      <c r="L451" s="71"/>
      <c r="M451" s="72"/>
      <c r="N451" s="144"/>
      <c r="O451" s="72"/>
      <c r="P451" s="199"/>
      <c r="Q451" s="71"/>
      <c r="R451" s="200"/>
      <c r="S451" s="72"/>
      <c r="T451" s="201"/>
      <c r="U451" s="72"/>
      <c r="V451" s="202"/>
      <c r="W451" s="71"/>
      <c r="X451" s="72"/>
      <c r="Y451" s="202"/>
      <c r="Z451" s="72"/>
      <c r="AA451" s="178"/>
      <c r="AB451" s="228"/>
      <c r="AC451" s="72"/>
      <c r="AD451" s="229"/>
      <c r="AE451" s="72"/>
      <c r="AF451" s="229"/>
      <c r="AG451" s="71"/>
      <c r="AH451" s="72"/>
      <c r="AI451" s="229"/>
      <c r="AJ451" s="71"/>
      <c r="AK451" s="72"/>
      <c r="AL451" s="229"/>
      <c r="AM451" s="72"/>
      <c r="AN451" s="201"/>
      <c r="AO451" s="72"/>
      <c r="AP451" s="145"/>
      <c r="AQ451" s="72"/>
      <c r="AR451" s="145"/>
      <c r="AS451" s="72"/>
      <c r="AT451" s="146"/>
      <c r="AU451" s="72"/>
      <c r="AV451" s="145"/>
      <c r="AW451" s="71"/>
      <c r="AX451" s="72"/>
      <c r="AY451" s="201"/>
      <c r="AZ451" s="71"/>
      <c r="BA451" s="72"/>
      <c r="BB451" s="178"/>
    </row>
    <row r="452" ht="16.5" customHeight="1" outlineLevel="1">
      <c r="A452" s="178"/>
      <c r="B452" s="141"/>
      <c r="C452" s="142"/>
      <c r="D452" s="72"/>
      <c r="E452" s="143"/>
      <c r="F452" s="71"/>
      <c r="G452" s="143"/>
      <c r="H452" s="71"/>
      <c r="I452" s="143"/>
      <c r="J452" s="71"/>
      <c r="K452" s="71"/>
      <c r="L452" s="71"/>
      <c r="M452" s="72"/>
      <c r="N452" s="144"/>
      <c r="O452" s="72"/>
      <c r="P452" s="199"/>
      <c r="Q452" s="71"/>
      <c r="R452" s="200"/>
      <c r="S452" s="72"/>
      <c r="T452" s="201"/>
      <c r="U452" s="72"/>
      <c r="V452" s="202"/>
      <c r="W452" s="71"/>
      <c r="X452" s="72"/>
      <c r="Y452" s="202"/>
      <c r="Z452" s="72"/>
      <c r="AA452" s="178"/>
      <c r="AB452" s="228"/>
      <c r="AC452" s="72"/>
      <c r="AD452" s="229"/>
      <c r="AE452" s="72"/>
      <c r="AF452" s="229"/>
      <c r="AG452" s="71"/>
      <c r="AH452" s="72"/>
      <c r="AI452" s="229"/>
      <c r="AJ452" s="71"/>
      <c r="AK452" s="72"/>
      <c r="AL452" s="229"/>
      <c r="AM452" s="72"/>
      <c r="AN452" s="201"/>
      <c r="AO452" s="72"/>
      <c r="AP452" s="145"/>
      <c r="AQ452" s="72"/>
      <c r="AR452" s="145"/>
      <c r="AS452" s="72"/>
      <c r="AT452" s="146"/>
      <c r="AU452" s="72"/>
      <c r="AV452" s="145"/>
      <c r="AW452" s="71"/>
      <c r="AX452" s="72"/>
      <c r="AY452" s="201"/>
      <c r="AZ452" s="71"/>
      <c r="BA452" s="72"/>
      <c r="BB452" s="178"/>
    </row>
    <row r="453" ht="16.5" customHeight="1" outlineLevel="1">
      <c r="A453" s="178"/>
      <c r="B453" s="141"/>
      <c r="C453" s="142"/>
      <c r="D453" s="72"/>
      <c r="E453" s="143"/>
      <c r="F453" s="71"/>
      <c r="G453" s="143"/>
      <c r="H453" s="71"/>
      <c r="I453" s="143"/>
      <c r="J453" s="71"/>
      <c r="K453" s="71"/>
      <c r="L453" s="71"/>
      <c r="M453" s="72"/>
      <c r="N453" s="144"/>
      <c r="O453" s="72"/>
      <c r="P453" s="199"/>
      <c r="Q453" s="71"/>
      <c r="R453" s="200"/>
      <c r="S453" s="72"/>
      <c r="T453" s="201"/>
      <c r="U453" s="72"/>
      <c r="V453" s="202"/>
      <c r="W453" s="71"/>
      <c r="X453" s="72"/>
      <c r="Y453" s="202"/>
      <c r="Z453" s="72"/>
      <c r="AA453" s="178"/>
      <c r="AB453" s="228"/>
      <c r="AC453" s="72"/>
      <c r="AD453" s="229"/>
      <c r="AE453" s="72"/>
      <c r="AF453" s="229"/>
      <c r="AG453" s="71"/>
      <c r="AH453" s="72"/>
      <c r="AI453" s="229"/>
      <c r="AJ453" s="71"/>
      <c r="AK453" s="72"/>
      <c r="AL453" s="229"/>
      <c r="AM453" s="72"/>
      <c r="AN453" s="201"/>
      <c r="AO453" s="72"/>
      <c r="AP453" s="145"/>
      <c r="AQ453" s="72"/>
      <c r="AR453" s="145"/>
      <c r="AS453" s="72"/>
      <c r="AT453" s="146"/>
      <c r="AU453" s="72"/>
      <c r="AV453" s="145"/>
      <c r="AW453" s="71"/>
      <c r="AX453" s="72"/>
      <c r="AY453" s="201"/>
      <c r="AZ453" s="71"/>
      <c r="BA453" s="72"/>
      <c r="BB453" s="178"/>
    </row>
    <row r="454" ht="16.5" customHeight="1" outlineLevel="1">
      <c r="A454" s="178"/>
      <c r="B454" s="141"/>
      <c r="C454" s="142"/>
      <c r="D454" s="72"/>
      <c r="E454" s="143"/>
      <c r="F454" s="71"/>
      <c r="G454" s="143"/>
      <c r="H454" s="71"/>
      <c r="I454" s="143"/>
      <c r="J454" s="71"/>
      <c r="K454" s="71"/>
      <c r="L454" s="71"/>
      <c r="M454" s="72"/>
      <c r="N454" s="144"/>
      <c r="O454" s="72"/>
      <c r="P454" s="199"/>
      <c r="Q454" s="71"/>
      <c r="R454" s="200"/>
      <c r="S454" s="72"/>
      <c r="T454" s="201"/>
      <c r="U454" s="72"/>
      <c r="V454" s="202"/>
      <c r="W454" s="71"/>
      <c r="X454" s="72"/>
      <c r="Y454" s="202"/>
      <c r="Z454" s="72"/>
      <c r="AA454" s="178"/>
      <c r="AB454" s="228"/>
      <c r="AC454" s="72"/>
      <c r="AD454" s="229"/>
      <c r="AE454" s="72"/>
      <c r="AF454" s="229"/>
      <c r="AG454" s="71"/>
      <c r="AH454" s="72"/>
      <c r="AI454" s="229"/>
      <c r="AJ454" s="71"/>
      <c r="AK454" s="72"/>
      <c r="AL454" s="229"/>
      <c r="AM454" s="72"/>
      <c r="AN454" s="201"/>
      <c r="AO454" s="72"/>
      <c r="AP454" s="145"/>
      <c r="AQ454" s="72"/>
      <c r="AR454" s="145"/>
      <c r="AS454" s="72"/>
      <c r="AT454" s="146"/>
      <c r="AU454" s="72"/>
      <c r="AV454" s="145"/>
      <c r="AW454" s="71"/>
      <c r="AX454" s="72"/>
      <c r="AY454" s="201"/>
      <c r="AZ454" s="71"/>
      <c r="BA454" s="72"/>
      <c r="BB454" s="178"/>
    </row>
    <row r="455" ht="16.5" customHeight="1" outlineLevel="1">
      <c r="A455" s="178"/>
      <c r="B455" s="141"/>
      <c r="C455" s="142"/>
      <c r="D455" s="72"/>
      <c r="E455" s="143"/>
      <c r="F455" s="71"/>
      <c r="G455" s="143"/>
      <c r="H455" s="71"/>
      <c r="I455" s="143"/>
      <c r="J455" s="71"/>
      <c r="K455" s="71"/>
      <c r="L455" s="71"/>
      <c r="M455" s="72"/>
      <c r="N455" s="144"/>
      <c r="O455" s="72"/>
      <c r="P455" s="199"/>
      <c r="Q455" s="71"/>
      <c r="R455" s="200"/>
      <c r="S455" s="72"/>
      <c r="T455" s="201"/>
      <c r="U455" s="72"/>
      <c r="V455" s="202"/>
      <c r="W455" s="71"/>
      <c r="X455" s="72"/>
      <c r="Y455" s="202"/>
      <c r="Z455" s="72"/>
      <c r="AA455" s="178"/>
      <c r="AB455" s="228"/>
      <c r="AC455" s="72"/>
      <c r="AD455" s="229"/>
      <c r="AE455" s="72"/>
      <c r="AF455" s="229"/>
      <c r="AG455" s="71"/>
      <c r="AH455" s="72"/>
      <c r="AI455" s="229"/>
      <c r="AJ455" s="71"/>
      <c r="AK455" s="72"/>
      <c r="AL455" s="229"/>
      <c r="AM455" s="72"/>
      <c r="AN455" s="201"/>
      <c r="AO455" s="72"/>
      <c r="AP455" s="145"/>
      <c r="AQ455" s="72"/>
      <c r="AR455" s="145"/>
      <c r="AS455" s="72"/>
      <c r="AT455" s="146"/>
      <c r="AU455" s="72"/>
      <c r="AV455" s="145"/>
      <c r="AW455" s="71"/>
      <c r="AX455" s="72"/>
      <c r="AY455" s="201"/>
      <c r="AZ455" s="71"/>
      <c r="BA455" s="72"/>
      <c r="BB455" s="178"/>
    </row>
    <row r="456" ht="16.5" customHeight="1" outlineLevel="1">
      <c r="A456" s="178"/>
      <c r="B456" s="141"/>
      <c r="C456" s="142"/>
      <c r="D456" s="72"/>
      <c r="E456" s="143"/>
      <c r="F456" s="71"/>
      <c r="G456" s="143"/>
      <c r="H456" s="71"/>
      <c r="I456" s="143"/>
      <c r="J456" s="71"/>
      <c r="K456" s="71"/>
      <c r="L456" s="71"/>
      <c r="M456" s="72"/>
      <c r="N456" s="144"/>
      <c r="O456" s="72"/>
      <c r="P456" s="199"/>
      <c r="Q456" s="71"/>
      <c r="R456" s="200"/>
      <c r="S456" s="72"/>
      <c r="T456" s="201"/>
      <c r="U456" s="72"/>
      <c r="V456" s="202"/>
      <c r="W456" s="71"/>
      <c r="X456" s="72"/>
      <c r="Y456" s="202"/>
      <c r="Z456" s="72"/>
      <c r="AA456" s="178"/>
      <c r="AB456" s="228"/>
      <c r="AC456" s="72"/>
      <c r="AD456" s="229"/>
      <c r="AE456" s="72"/>
      <c r="AF456" s="229"/>
      <c r="AG456" s="71"/>
      <c r="AH456" s="72"/>
      <c r="AI456" s="229"/>
      <c r="AJ456" s="71"/>
      <c r="AK456" s="72"/>
      <c r="AL456" s="229"/>
      <c r="AM456" s="72"/>
      <c r="AN456" s="201"/>
      <c r="AO456" s="72"/>
      <c r="AP456" s="145"/>
      <c r="AQ456" s="72"/>
      <c r="AR456" s="145"/>
      <c r="AS456" s="72"/>
      <c r="AT456" s="146"/>
      <c r="AU456" s="72"/>
      <c r="AV456" s="145"/>
      <c r="AW456" s="71"/>
      <c r="AX456" s="72"/>
      <c r="AY456" s="201"/>
      <c r="AZ456" s="71"/>
      <c r="BA456" s="72"/>
      <c r="BB456" s="178"/>
    </row>
    <row r="457" ht="16.5" customHeight="1" outlineLevel="1">
      <c r="A457" s="178"/>
      <c r="B457" s="141"/>
      <c r="C457" s="142"/>
      <c r="D457" s="72"/>
      <c r="E457" s="143"/>
      <c r="F457" s="71"/>
      <c r="G457" s="143"/>
      <c r="H457" s="71"/>
      <c r="I457" s="143"/>
      <c r="J457" s="71"/>
      <c r="K457" s="71"/>
      <c r="L457" s="71"/>
      <c r="M457" s="72"/>
      <c r="N457" s="144"/>
      <c r="O457" s="72"/>
      <c r="P457" s="199"/>
      <c r="Q457" s="71"/>
      <c r="R457" s="200"/>
      <c r="S457" s="72"/>
      <c r="T457" s="201"/>
      <c r="U457" s="72"/>
      <c r="V457" s="202"/>
      <c r="W457" s="71"/>
      <c r="X457" s="72"/>
      <c r="Y457" s="202"/>
      <c r="Z457" s="72"/>
      <c r="AA457" s="178"/>
      <c r="AB457" s="228"/>
      <c r="AC457" s="72"/>
      <c r="AD457" s="229"/>
      <c r="AE457" s="72"/>
      <c r="AF457" s="229"/>
      <c r="AG457" s="71"/>
      <c r="AH457" s="72"/>
      <c r="AI457" s="229"/>
      <c r="AJ457" s="71"/>
      <c r="AK457" s="72"/>
      <c r="AL457" s="229"/>
      <c r="AM457" s="72"/>
      <c r="AN457" s="201"/>
      <c r="AO457" s="72"/>
      <c r="AP457" s="145"/>
      <c r="AQ457" s="72"/>
      <c r="AR457" s="145"/>
      <c r="AS457" s="72"/>
      <c r="AT457" s="146"/>
      <c r="AU457" s="72"/>
      <c r="AV457" s="145"/>
      <c r="AW457" s="71"/>
      <c r="AX457" s="72"/>
      <c r="AY457" s="201"/>
      <c r="AZ457" s="71"/>
      <c r="BA457" s="72"/>
      <c r="BB457" s="178"/>
    </row>
    <row r="458" ht="16.5" customHeight="1" outlineLevel="1">
      <c r="A458" s="178"/>
      <c r="B458" s="141"/>
      <c r="C458" s="142"/>
      <c r="D458" s="72"/>
      <c r="E458" s="143"/>
      <c r="F458" s="71"/>
      <c r="G458" s="143"/>
      <c r="H458" s="71"/>
      <c r="I458" s="143"/>
      <c r="J458" s="71"/>
      <c r="K458" s="71"/>
      <c r="L458" s="71"/>
      <c r="M458" s="72"/>
      <c r="N458" s="144"/>
      <c r="O458" s="72"/>
      <c r="P458" s="199"/>
      <c r="Q458" s="71"/>
      <c r="R458" s="200"/>
      <c r="S458" s="72"/>
      <c r="T458" s="201"/>
      <c r="U458" s="72"/>
      <c r="V458" s="202"/>
      <c r="W458" s="71"/>
      <c r="X458" s="72"/>
      <c r="Y458" s="202"/>
      <c r="Z458" s="72"/>
      <c r="AA458" s="178"/>
      <c r="AB458" s="228"/>
      <c r="AC458" s="72"/>
      <c r="AD458" s="229"/>
      <c r="AE458" s="72"/>
      <c r="AF458" s="229"/>
      <c r="AG458" s="71"/>
      <c r="AH458" s="72"/>
      <c r="AI458" s="229"/>
      <c r="AJ458" s="71"/>
      <c r="AK458" s="72"/>
      <c r="AL458" s="229"/>
      <c r="AM458" s="72"/>
      <c r="AN458" s="201"/>
      <c r="AO458" s="72"/>
      <c r="AP458" s="145"/>
      <c r="AQ458" s="72"/>
      <c r="AR458" s="145"/>
      <c r="AS458" s="72"/>
      <c r="AT458" s="146"/>
      <c r="AU458" s="72"/>
      <c r="AV458" s="145"/>
      <c r="AW458" s="71"/>
      <c r="AX458" s="72"/>
      <c r="AY458" s="201"/>
      <c r="AZ458" s="71"/>
      <c r="BA458" s="72"/>
      <c r="BB458" s="178"/>
    </row>
    <row r="459" ht="16.5" customHeight="1" outlineLevel="1">
      <c r="A459" s="178"/>
      <c r="B459" s="141"/>
      <c r="C459" s="142"/>
      <c r="D459" s="72"/>
      <c r="E459" s="143"/>
      <c r="F459" s="71"/>
      <c r="G459" s="143"/>
      <c r="H459" s="71"/>
      <c r="I459" s="143"/>
      <c r="J459" s="71"/>
      <c r="K459" s="71"/>
      <c r="L459" s="71"/>
      <c r="M459" s="72"/>
      <c r="N459" s="144"/>
      <c r="O459" s="72"/>
      <c r="P459" s="199"/>
      <c r="Q459" s="71"/>
      <c r="R459" s="200"/>
      <c r="S459" s="72"/>
      <c r="T459" s="201"/>
      <c r="U459" s="72"/>
      <c r="V459" s="202"/>
      <c r="W459" s="71"/>
      <c r="X459" s="72"/>
      <c r="Y459" s="202"/>
      <c r="Z459" s="72"/>
      <c r="AA459" s="178"/>
      <c r="AB459" s="228"/>
      <c r="AC459" s="72"/>
      <c r="AD459" s="229"/>
      <c r="AE459" s="72"/>
      <c r="AF459" s="229"/>
      <c r="AG459" s="71"/>
      <c r="AH459" s="72"/>
      <c r="AI459" s="229"/>
      <c r="AJ459" s="71"/>
      <c r="AK459" s="72"/>
      <c r="AL459" s="229"/>
      <c r="AM459" s="72"/>
      <c r="AN459" s="201"/>
      <c r="AO459" s="72"/>
      <c r="AP459" s="145"/>
      <c r="AQ459" s="72"/>
      <c r="AR459" s="145"/>
      <c r="AS459" s="72"/>
      <c r="AT459" s="146"/>
      <c r="AU459" s="72"/>
      <c r="AV459" s="145"/>
      <c r="AW459" s="71"/>
      <c r="AX459" s="72"/>
      <c r="AY459" s="201"/>
      <c r="AZ459" s="71"/>
      <c r="BA459" s="72"/>
      <c r="BB459" s="178"/>
    </row>
    <row r="460" ht="16.5" customHeight="1" outlineLevel="1">
      <c r="A460" s="178"/>
      <c r="B460" s="141"/>
      <c r="C460" s="142"/>
      <c r="D460" s="72"/>
      <c r="E460" s="143"/>
      <c r="F460" s="71"/>
      <c r="G460" s="143"/>
      <c r="H460" s="71"/>
      <c r="I460" s="143"/>
      <c r="J460" s="71"/>
      <c r="K460" s="71"/>
      <c r="L460" s="71"/>
      <c r="M460" s="72"/>
      <c r="N460" s="144"/>
      <c r="O460" s="72"/>
      <c r="P460" s="199"/>
      <c r="Q460" s="71"/>
      <c r="R460" s="200"/>
      <c r="S460" s="72"/>
      <c r="T460" s="201"/>
      <c r="U460" s="72"/>
      <c r="V460" s="202"/>
      <c r="W460" s="71"/>
      <c r="X460" s="72"/>
      <c r="Y460" s="202"/>
      <c r="Z460" s="72"/>
      <c r="AA460" s="178"/>
      <c r="AB460" s="228"/>
      <c r="AC460" s="72"/>
      <c r="AD460" s="229"/>
      <c r="AE460" s="72"/>
      <c r="AF460" s="229"/>
      <c r="AG460" s="71"/>
      <c r="AH460" s="72"/>
      <c r="AI460" s="229"/>
      <c r="AJ460" s="71"/>
      <c r="AK460" s="72"/>
      <c r="AL460" s="229"/>
      <c r="AM460" s="72"/>
      <c r="AN460" s="201"/>
      <c r="AO460" s="72"/>
      <c r="AP460" s="145"/>
      <c r="AQ460" s="72"/>
      <c r="AR460" s="145"/>
      <c r="AS460" s="72"/>
      <c r="AT460" s="146"/>
      <c r="AU460" s="72"/>
      <c r="AV460" s="145"/>
      <c r="AW460" s="71"/>
      <c r="AX460" s="72"/>
      <c r="AY460" s="201"/>
      <c r="AZ460" s="71"/>
      <c r="BA460" s="72"/>
      <c r="BB460" s="178"/>
    </row>
    <row r="461" ht="16.5" customHeight="1" outlineLevel="1">
      <c r="A461" s="178"/>
      <c r="B461" s="141"/>
      <c r="C461" s="142"/>
      <c r="D461" s="72"/>
      <c r="E461" s="143"/>
      <c r="F461" s="71"/>
      <c r="G461" s="143"/>
      <c r="H461" s="71"/>
      <c r="I461" s="143"/>
      <c r="J461" s="71"/>
      <c r="K461" s="71"/>
      <c r="L461" s="71"/>
      <c r="M461" s="72"/>
      <c r="N461" s="144"/>
      <c r="O461" s="72"/>
      <c r="P461" s="199"/>
      <c r="Q461" s="71"/>
      <c r="R461" s="200"/>
      <c r="S461" s="72"/>
      <c r="T461" s="201"/>
      <c r="U461" s="72"/>
      <c r="V461" s="202"/>
      <c r="W461" s="71"/>
      <c r="X461" s="72"/>
      <c r="Y461" s="202"/>
      <c r="Z461" s="72"/>
      <c r="AA461" s="178"/>
      <c r="AB461" s="228"/>
      <c r="AC461" s="72"/>
      <c r="AD461" s="229"/>
      <c r="AE461" s="72"/>
      <c r="AF461" s="229"/>
      <c r="AG461" s="71"/>
      <c r="AH461" s="72"/>
      <c r="AI461" s="229"/>
      <c r="AJ461" s="71"/>
      <c r="AK461" s="72"/>
      <c r="AL461" s="229"/>
      <c r="AM461" s="72"/>
      <c r="AN461" s="201"/>
      <c r="AO461" s="72"/>
      <c r="AP461" s="145"/>
      <c r="AQ461" s="72"/>
      <c r="AR461" s="145"/>
      <c r="AS461" s="72"/>
      <c r="AT461" s="146"/>
      <c r="AU461" s="72"/>
      <c r="AV461" s="145"/>
      <c r="AW461" s="71"/>
      <c r="AX461" s="72"/>
      <c r="AY461" s="201"/>
      <c r="AZ461" s="71"/>
      <c r="BA461" s="72"/>
      <c r="BB461" s="178"/>
    </row>
    <row r="462" ht="16.5" customHeight="1" outlineLevel="1">
      <c r="A462" s="178"/>
      <c r="B462" s="141"/>
      <c r="C462" s="142"/>
      <c r="D462" s="72"/>
      <c r="E462" s="143"/>
      <c r="F462" s="71"/>
      <c r="G462" s="143"/>
      <c r="H462" s="71"/>
      <c r="I462" s="143"/>
      <c r="J462" s="71"/>
      <c r="K462" s="71"/>
      <c r="L462" s="71"/>
      <c r="M462" s="72"/>
      <c r="N462" s="144"/>
      <c r="O462" s="72"/>
      <c r="P462" s="199"/>
      <c r="Q462" s="71"/>
      <c r="R462" s="200"/>
      <c r="S462" s="72"/>
      <c r="T462" s="201"/>
      <c r="U462" s="72"/>
      <c r="V462" s="202"/>
      <c r="W462" s="71"/>
      <c r="X462" s="72"/>
      <c r="Y462" s="202"/>
      <c r="Z462" s="72"/>
      <c r="AA462" s="178"/>
      <c r="AB462" s="228"/>
      <c r="AC462" s="72"/>
      <c r="AD462" s="229"/>
      <c r="AE462" s="72"/>
      <c r="AF462" s="229"/>
      <c r="AG462" s="71"/>
      <c r="AH462" s="72"/>
      <c r="AI462" s="229"/>
      <c r="AJ462" s="71"/>
      <c r="AK462" s="72"/>
      <c r="AL462" s="229"/>
      <c r="AM462" s="72"/>
      <c r="AN462" s="201"/>
      <c r="AO462" s="72"/>
      <c r="AP462" s="145"/>
      <c r="AQ462" s="72"/>
      <c r="AR462" s="145"/>
      <c r="AS462" s="72"/>
      <c r="AT462" s="146"/>
      <c r="AU462" s="72"/>
      <c r="AV462" s="145"/>
      <c r="AW462" s="71"/>
      <c r="AX462" s="72"/>
      <c r="AY462" s="201"/>
      <c r="AZ462" s="71"/>
      <c r="BA462" s="72"/>
      <c r="BB462" s="178"/>
    </row>
    <row r="463" ht="16.5" customHeight="1" outlineLevel="1">
      <c r="A463" s="178"/>
      <c r="B463" s="141"/>
      <c r="C463" s="142"/>
      <c r="D463" s="72"/>
      <c r="E463" s="143"/>
      <c r="F463" s="71"/>
      <c r="G463" s="143"/>
      <c r="H463" s="71"/>
      <c r="I463" s="143"/>
      <c r="J463" s="71"/>
      <c r="K463" s="71"/>
      <c r="L463" s="71"/>
      <c r="M463" s="72"/>
      <c r="N463" s="144"/>
      <c r="O463" s="72"/>
      <c r="P463" s="199"/>
      <c r="Q463" s="71"/>
      <c r="R463" s="200"/>
      <c r="S463" s="72"/>
      <c r="T463" s="201"/>
      <c r="U463" s="72"/>
      <c r="V463" s="202"/>
      <c r="W463" s="71"/>
      <c r="X463" s="72"/>
      <c r="Y463" s="202"/>
      <c r="Z463" s="72"/>
      <c r="AA463" s="178"/>
      <c r="AB463" s="228"/>
      <c r="AC463" s="72"/>
      <c r="AD463" s="229"/>
      <c r="AE463" s="72"/>
      <c r="AF463" s="229"/>
      <c r="AG463" s="71"/>
      <c r="AH463" s="72"/>
      <c r="AI463" s="229"/>
      <c r="AJ463" s="71"/>
      <c r="AK463" s="72"/>
      <c r="AL463" s="229"/>
      <c r="AM463" s="72"/>
      <c r="AN463" s="201"/>
      <c r="AO463" s="72"/>
      <c r="AP463" s="145"/>
      <c r="AQ463" s="72"/>
      <c r="AR463" s="145"/>
      <c r="AS463" s="72"/>
      <c r="AT463" s="146"/>
      <c r="AU463" s="72"/>
      <c r="AV463" s="145"/>
      <c r="AW463" s="71"/>
      <c r="AX463" s="72"/>
      <c r="AY463" s="201"/>
      <c r="AZ463" s="71"/>
      <c r="BA463" s="72"/>
      <c r="BB463" s="178"/>
    </row>
    <row r="464" ht="16.5" customHeight="1" outlineLevel="1">
      <c r="A464" s="178"/>
      <c r="B464" s="141"/>
      <c r="C464" s="142"/>
      <c r="D464" s="72"/>
      <c r="E464" s="143"/>
      <c r="F464" s="71"/>
      <c r="G464" s="143"/>
      <c r="H464" s="71"/>
      <c r="I464" s="143"/>
      <c r="J464" s="71"/>
      <c r="K464" s="71"/>
      <c r="L464" s="71"/>
      <c r="M464" s="72"/>
      <c r="N464" s="144"/>
      <c r="O464" s="72"/>
      <c r="P464" s="199"/>
      <c r="Q464" s="71"/>
      <c r="R464" s="200"/>
      <c r="S464" s="72"/>
      <c r="T464" s="201"/>
      <c r="U464" s="72"/>
      <c r="V464" s="202"/>
      <c r="W464" s="71"/>
      <c r="X464" s="72"/>
      <c r="Y464" s="202"/>
      <c r="Z464" s="72"/>
      <c r="AA464" s="178"/>
      <c r="AB464" s="228"/>
      <c r="AC464" s="72"/>
      <c r="AD464" s="229"/>
      <c r="AE464" s="72"/>
      <c r="AF464" s="229"/>
      <c r="AG464" s="71"/>
      <c r="AH464" s="72"/>
      <c r="AI464" s="229"/>
      <c r="AJ464" s="71"/>
      <c r="AK464" s="72"/>
      <c r="AL464" s="229"/>
      <c r="AM464" s="72"/>
      <c r="AN464" s="201"/>
      <c r="AO464" s="72"/>
      <c r="AP464" s="145"/>
      <c r="AQ464" s="72"/>
      <c r="AR464" s="145"/>
      <c r="AS464" s="72"/>
      <c r="AT464" s="146"/>
      <c r="AU464" s="72"/>
      <c r="AV464" s="145"/>
      <c r="AW464" s="71"/>
      <c r="AX464" s="72"/>
      <c r="AY464" s="201"/>
      <c r="AZ464" s="71"/>
      <c r="BA464" s="72"/>
      <c r="BB464" s="178"/>
    </row>
    <row r="465" ht="16.5" customHeight="1" outlineLevel="1">
      <c r="A465" s="178"/>
      <c r="B465" s="141"/>
      <c r="C465" s="142"/>
      <c r="D465" s="72"/>
      <c r="E465" s="143"/>
      <c r="F465" s="71"/>
      <c r="G465" s="143"/>
      <c r="H465" s="71"/>
      <c r="I465" s="143"/>
      <c r="J465" s="71"/>
      <c r="K465" s="71"/>
      <c r="L465" s="71"/>
      <c r="M465" s="72"/>
      <c r="N465" s="144"/>
      <c r="O465" s="72"/>
      <c r="P465" s="199"/>
      <c r="Q465" s="71"/>
      <c r="R465" s="200"/>
      <c r="S465" s="72"/>
      <c r="T465" s="201"/>
      <c r="U465" s="72"/>
      <c r="V465" s="202"/>
      <c r="W465" s="71"/>
      <c r="X465" s="72"/>
      <c r="Y465" s="202"/>
      <c r="Z465" s="72"/>
      <c r="AA465" s="178"/>
      <c r="AB465" s="228"/>
      <c r="AC465" s="72"/>
      <c r="AD465" s="229"/>
      <c r="AE465" s="72"/>
      <c r="AF465" s="229"/>
      <c r="AG465" s="71"/>
      <c r="AH465" s="72"/>
      <c r="AI465" s="229"/>
      <c r="AJ465" s="71"/>
      <c r="AK465" s="72"/>
      <c r="AL465" s="229"/>
      <c r="AM465" s="72"/>
      <c r="AN465" s="201"/>
      <c r="AO465" s="72"/>
      <c r="AP465" s="145"/>
      <c r="AQ465" s="72"/>
      <c r="AR465" s="145"/>
      <c r="AS465" s="72"/>
      <c r="AT465" s="146"/>
      <c r="AU465" s="72"/>
      <c r="AV465" s="145"/>
      <c r="AW465" s="71"/>
      <c r="AX465" s="72"/>
      <c r="AY465" s="201"/>
      <c r="AZ465" s="71"/>
      <c r="BA465" s="72"/>
      <c r="BB465" s="178"/>
    </row>
    <row r="466" ht="16.5" customHeight="1" outlineLevel="1">
      <c r="A466" s="178"/>
      <c r="B466" s="141"/>
      <c r="C466" s="142"/>
      <c r="D466" s="72"/>
      <c r="E466" s="143"/>
      <c r="F466" s="71"/>
      <c r="G466" s="143"/>
      <c r="H466" s="71"/>
      <c r="I466" s="143"/>
      <c r="J466" s="71"/>
      <c r="K466" s="71"/>
      <c r="L466" s="71"/>
      <c r="M466" s="72"/>
      <c r="N466" s="144"/>
      <c r="O466" s="72"/>
      <c r="P466" s="199"/>
      <c r="Q466" s="71"/>
      <c r="R466" s="200"/>
      <c r="S466" s="72"/>
      <c r="T466" s="201"/>
      <c r="U466" s="72"/>
      <c r="V466" s="202"/>
      <c r="W466" s="71"/>
      <c r="X466" s="72"/>
      <c r="Y466" s="202"/>
      <c r="Z466" s="72"/>
      <c r="AA466" s="178"/>
      <c r="AB466" s="228"/>
      <c r="AC466" s="72"/>
      <c r="AD466" s="229"/>
      <c r="AE466" s="72"/>
      <c r="AF466" s="229"/>
      <c r="AG466" s="71"/>
      <c r="AH466" s="72"/>
      <c r="AI466" s="229"/>
      <c r="AJ466" s="71"/>
      <c r="AK466" s="72"/>
      <c r="AL466" s="229"/>
      <c r="AM466" s="72"/>
      <c r="AN466" s="201"/>
      <c r="AO466" s="72"/>
      <c r="AP466" s="145"/>
      <c r="AQ466" s="72"/>
      <c r="AR466" s="145"/>
      <c r="AS466" s="72"/>
      <c r="AT466" s="146"/>
      <c r="AU466" s="72"/>
      <c r="AV466" s="145"/>
      <c r="AW466" s="71"/>
      <c r="AX466" s="72"/>
      <c r="AY466" s="201"/>
      <c r="AZ466" s="71"/>
      <c r="BA466" s="72"/>
      <c r="BB466" s="178"/>
    </row>
    <row r="467" ht="16.5" customHeight="1" outlineLevel="1">
      <c r="A467" s="178"/>
      <c r="B467" s="141"/>
      <c r="C467" s="142"/>
      <c r="D467" s="72"/>
      <c r="E467" s="143"/>
      <c r="F467" s="71"/>
      <c r="G467" s="143"/>
      <c r="H467" s="71"/>
      <c r="I467" s="143"/>
      <c r="J467" s="71"/>
      <c r="K467" s="71"/>
      <c r="L467" s="71"/>
      <c r="M467" s="72"/>
      <c r="N467" s="144"/>
      <c r="O467" s="72"/>
      <c r="P467" s="199"/>
      <c r="Q467" s="71"/>
      <c r="R467" s="200"/>
      <c r="S467" s="72"/>
      <c r="T467" s="201"/>
      <c r="U467" s="72"/>
      <c r="V467" s="202"/>
      <c r="W467" s="71"/>
      <c r="X467" s="72"/>
      <c r="Y467" s="202"/>
      <c r="Z467" s="72"/>
      <c r="AA467" s="178"/>
      <c r="AB467" s="228"/>
      <c r="AC467" s="72"/>
      <c r="AD467" s="229"/>
      <c r="AE467" s="72"/>
      <c r="AF467" s="229"/>
      <c r="AG467" s="71"/>
      <c r="AH467" s="72"/>
      <c r="AI467" s="229"/>
      <c r="AJ467" s="71"/>
      <c r="AK467" s="72"/>
      <c r="AL467" s="229"/>
      <c r="AM467" s="72"/>
      <c r="AN467" s="201"/>
      <c r="AO467" s="72"/>
      <c r="AP467" s="145"/>
      <c r="AQ467" s="72"/>
      <c r="AR467" s="145"/>
      <c r="AS467" s="72"/>
      <c r="AT467" s="146"/>
      <c r="AU467" s="72"/>
      <c r="AV467" s="145"/>
      <c r="AW467" s="71"/>
      <c r="AX467" s="72"/>
      <c r="AY467" s="201"/>
      <c r="AZ467" s="71"/>
      <c r="BA467" s="72"/>
      <c r="BB467" s="178"/>
    </row>
    <row r="468" ht="16.5" customHeight="1" outlineLevel="1">
      <c r="A468" s="178"/>
      <c r="B468" s="141"/>
      <c r="C468" s="142"/>
      <c r="D468" s="72"/>
      <c r="E468" s="143"/>
      <c r="F468" s="71"/>
      <c r="G468" s="143"/>
      <c r="H468" s="71"/>
      <c r="I468" s="143"/>
      <c r="J468" s="71"/>
      <c r="K468" s="71"/>
      <c r="L468" s="71"/>
      <c r="M468" s="72"/>
      <c r="N468" s="144"/>
      <c r="O468" s="72"/>
      <c r="P468" s="199"/>
      <c r="Q468" s="71"/>
      <c r="R468" s="200"/>
      <c r="S468" s="72"/>
      <c r="T468" s="201"/>
      <c r="U468" s="72"/>
      <c r="V468" s="202"/>
      <c r="W468" s="71"/>
      <c r="X468" s="72"/>
      <c r="Y468" s="202"/>
      <c r="Z468" s="72"/>
      <c r="AA468" s="178"/>
      <c r="AB468" s="228"/>
      <c r="AC468" s="72"/>
      <c r="AD468" s="229"/>
      <c r="AE468" s="72"/>
      <c r="AF468" s="229"/>
      <c r="AG468" s="71"/>
      <c r="AH468" s="72"/>
      <c r="AI468" s="229"/>
      <c r="AJ468" s="71"/>
      <c r="AK468" s="72"/>
      <c r="AL468" s="229"/>
      <c r="AM468" s="72"/>
      <c r="AN468" s="201"/>
      <c r="AO468" s="72"/>
      <c r="AP468" s="145"/>
      <c r="AQ468" s="72"/>
      <c r="AR468" s="145"/>
      <c r="AS468" s="72"/>
      <c r="AT468" s="146"/>
      <c r="AU468" s="72"/>
      <c r="AV468" s="145"/>
      <c r="AW468" s="71"/>
      <c r="AX468" s="72"/>
      <c r="AY468" s="201"/>
      <c r="AZ468" s="71"/>
      <c r="BA468" s="72"/>
      <c r="BB468" s="178"/>
    </row>
    <row r="469" ht="16.5" customHeight="1" outlineLevel="1">
      <c r="A469" s="178"/>
      <c r="B469" s="141"/>
      <c r="C469" s="142"/>
      <c r="D469" s="72"/>
      <c r="E469" s="143"/>
      <c r="F469" s="71"/>
      <c r="G469" s="143"/>
      <c r="H469" s="71"/>
      <c r="I469" s="143"/>
      <c r="J469" s="71"/>
      <c r="K469" s="71"/>
      <c r="L469" s="71"/>
      <c r="M469" s="72"/>
      <c r="N469" s="144"/>
      <c r="O469" s="72"/>
      <c r="P469" s="199"/>
      <c r="Q469" s="71"/>
      <c r="R469" s="200"/>
      <c r="S469" s="72"/>
      <c r="T469" s="201"/>
      <c r="U469" s="72"/>
      <c r="V469" s="202"/>
      <c r="W469" s="71"/>
      <c r="X469" s="72"/>
      <c r="Y469" s="202"/>
      <c r="Z469" s="72"/>
      <c r="AA469" s="178"/>
      <c r="AB469" s="228"/>
      <c r="AC469" s="72"/>
      <c r="AD469" s="229"/>
      <c r="AE469" s="72"/>
      <c r="AF469" s="229"/>
      <c r="AG469" s="71"/>
      <c r="AH469" s="72"/>
      <c r="AI469" s="229"/>
      <c r="AJ469" s="71"/>
      <c r="AK469" s="72"/>
      <c r="AL469" s="229"/>
      <c r="AM469" s="72"/>
      <c r="AN469" s="201"/>
      <c r="AO469" s="72"/>
      <c r="AP469" s="145"/>
      <c r="AQ469" s="72"/>
      <c r="AR469" s="145"/>
      <c r="AS469" s="72"/>
      <c r="AT469" s="146"/>
      <c r="AU469" s="72"/>
      <c r="AV469" s="145"/>
      <c r="AW469" s="71"/>
      <c r="AX469" s="72"/>
      <c r="AY469" s="201"/>
      <c r="AZ469" s="71"/>
      <c r="BA469" s="72"/>
      <c r="BB469" s="178"/>
    </row>
    <row r="470" ht="16.5" customHeight="1" outlineLevel="1">
      <c r="A470" s="178"/>
      <c r="B470" s="141"/>
      <c r="C470" s="142"/>
      <c r="D470" s="72"/>
      <c r="E470" s="143"/>
      <c r="F470" s="71"/>
      <c r="G470" s="143"/>
      <c r="H470" s="71"/>
      <c r="I470" s="143"/>
      <c r="J470" s="71"/>
      <c r="K470" s="71"/>
      <c r="L470" s="71"/>
      <c r="M470" s="72"/>
      <c r="N470" s="144"/>
      <c r="O470" s="72"/>
      <c r="P470" s="199"/>
      <c r="Q470" s="71"/>
      <c r="R470" s="200"/>
      <c r="S470" s="72"/>
      <c r="T470" s="201"/>
      <c r="U470" s="72"/>
      <c r="V470" s="202"/>
      <c r="W470" s="71"/>
      <c r="X470" s="72"/>
      <c r="Y470" s="202"/>
      <c r="Z470" s="72"/>
      <c r="AA470" s="178"/>
      <c r="AB470" s="228"/>
      <c r="AC470" s="72"/>
      <c r="AD470" s="229"/>
      <c r="AE470" s="72"/>
      <c r="AF470" s="229"/>
      <c r="AG470" s="71"/>
      <c r="AH470" s="72"/>
      <c r="AI470" s="229"/>
      <c r="AJ470" s="71"/>
      <c r="AK470" s="72"/>
      <c r="AL470" s="229"/>
      <c r="AM470" s="72"/>
      <c r="AN470" s="201"/>
      <c r="AO470" s="72"/>
      <c r="AP470" s="145"/>
      <c r="AQ470" s="72"/>
      <c r="AR470" s="145"/>
      <c r="AS470" s="72"/>
      <c r="AT470" s="146"/>
      <c r="AU470" s="72"/>
      <c r="AV470" s="145"/>
      <c r="AW470" s="71"/>
      <c r="AX470" s="72"/>
      <c r="AY470" s="201"/>
      <c r="AZ470" s="71"/>
      <c r="BA470" s="72"/>
      <c r="BB470" s="178"/>
    </row>
    <row r="471" ht="16.5" customHeight="1" outlineLevel="1">
      <c r="A471" s="178"/>
      <c r="B471" s="141"/>
      <c r="C471" s="142"/>
      <c r="D471" s="72"/>
      <c r="E471" s="143"/>
      <c r="F471" s="71"/>
      <c r="G471" s="143"/>
      <c r="H471" s="71"/>
      <c r="I471" s="143"/>
      <c r="J471" s="71"/>
      <c r="K471" s="71"/>
      <c r="L471" s="71"/>
      <c r="M471" s="72"/>
      <c r="N471" s="144"/>
      <c r="O471" s="72"/>
      <c r="P471" s="199"/>
      <c r="Q471" s="71"/>
      <c r="R471" s="200"/>
      <c r="S471" s="72"/>
      <c r="T471" s="201"/>
      <c r="U471" s="72"/>
      <c r="V471" s="202"/>
      <c r="W471" s="71"/>
      <c r="X471" s="72"/>
      <c r="Y471" s="202"/>
      <c r="Z471" s="72"/>
      <c r="AA471" s="178"/>
      <c r="AB471" s="228"/>
      <c r="AC471" s="72"/>
      <c r="AD471" s="229"/>
      <c r="AE471" s="72"/>
      <c r="AF471" s="229"/>
      <c r="AG471" s="71"/>
      <c r="AH471" s="72"/>
      <c r="AI471" s="229"/>
      <c r="AJ471" s="71"/>
      <c r="AK471" s="72"/>
      <c r="AL471" s="229"/>
      <c r="AM471" s="72"/>
      <c r="AN471" s="201"/>
      <c r="AO471" s="72"/>
      <c r="AP471" s="145"/>
      <c r="AQ471" s="72"/>
      <c r="AR471" s="145"/>
      <c r="AS471" s="72"/>
      <c r="AT471" s="146"/>
      <c r="AU471" s="72"/>
      <c r="AV471" s="145"/>
      <c r="AW471" s="71"/>
      <c r="AX471" s="72"/>
      <c r="AY471" s="201"/>
      <c r="AZ471" s="71"/>
      <c r="BA471" s="72"/>
      <c r="BB471" s="178"/>
    </row>
    <row r="472" ht="16.5" customHeight="1" outlineLevel="1">
      <c r="A472" s="178"/>
      <c r="B472" s="141"/>
      <c r="C472" s="142"/>
      <c r="D472" s="72"/>
      <c r="E472" s="143"/>
      <c r="F472" s="71"/>
      <c r="G472" s="143"/>
      <c r="H472" s="71"/>
      <c r="I472" s="143"/>
      <c r="J472" s="71"/>
      <c r="K472" s="71"/>
      <c r="L472" s="71"/>
      <c r="M472" s="72"/>
      <c r="N472" s="144"/>
      <c r="O472" s="72"/>
      <c r="P472" s="199"/>
      <c r="Q472" s="71"/>
      <c r="R472" s="200"/>
      <c r="S472" s="72"/>
      <c r="T472" s="201"/>
      <c r="U472" s="72"/>
      <c r="V472" s="202"/>
      <c r="W472" s="71"/>
      <c r="X472" s="72"/>
      <c r="Y472" s="202"/>
      <c r="Z472" s="72"/>
      <c r="AA472" s="178"/>
      <c r="AB472" s="228"/>
      <c r="AC472" s="72"/>
      <c r="AD472" s="229"/>
      <c r="AE472" s="72"/>
      <c r="AF472" s="229"/>
      <c r="AG472" s="71"/>
      <c r="AH472" s="72"/>
      <c r="AI472" s="229"/>
      <c r="AJ472" s="71"/>
      <c r="AK472" s="72"/>
      <c r="AL472" s="229"/>
      <c r="AM472" s="72"/>
      <c r="AN472" s="201"/>
      <c r="AO472" s="72"/>
      <c r="AP472" s="145"/>
      <c r="AQ472" s="72"/>
      <c r="AR472" s="145"/>
      <c r="AS472" s="72"/>
      <c r="AT472" s="146"/>
      <c r="AU472" s="72"/>
      <c r="AV472" s="145"/>
      <c r="AW472" s="71"/>
      <c r="AX472" s="72"/>
      <c r="AY472" s="201"/>
      <c r="AZ472" s="71"/>
      <c r="BA472" s="72"/>
      <c r="BB472" s="178"/>
    </row>
    <row r="473" ht="16.5" customHeight="1" outlineLevel="1">
      <c r="A473" s="178"/>
      <c r="B473" s="141"/>
      <c r="C473" s="142"/>
      <c r="D473" s="72"/>
      <c r="E473" s="143"/>
      <c r="F473" s="71"/>
      <c r="G473" s="143"/>
      <c r="H473" s="71"/>
      <c r="I473" s="143"/>
      <c r="J473" s="71"/>
      <c r="K473" s="71"/>
      <c r="L473" s="71"/>
      <c r="M473" s="72"/>
      <c r="N473" s="144"/>
      <c r="O473" s="72"/>
      <c r="P473" s="199"/>
      <c r="Q473" s="71"/>
      <c r="R473" s="200"/>
      <c r="S473" s="72"/>
      <c r="T473" s="201"/>
      <c r="U473" s="72"/>
      <c r="V473" s="202"/>
      <c r="W473" s="71"/>
      <c r="X473" s="72"/>
      <c r="Y473" s="202"/>
      <c r="Z473" s="72"/>
      <c r="AA473" s="178"/>
      <c r="AB473" s="228"/>
      <c r="AC473" s="72"/>
      <c r="AD473" s="229"/>
      <c r="AE473" s="72"/>
      <c r="AF473" s="229"/>
      <c r="AG473" s="71"/>
      <c r="AH473" s="72"/>
      <c r="AI473" s="229"/>
      <c r="AJ473" s="71"/>
      <c r="AK473" s="72"/>
      <c r="AL473" s="229"/>
      <c r="AM473" s="72"/>
      <c r="AN473" s="201"/>
      <c r="AO473" s="72"/>
      <c r="AP473" s="145"/>
      <c r="AQ473" s="72"/>
      <c r="AR473" s="145"/>
      <c r="AS473" s="72"/>
      <c r="AT473" s="146"/>
      <c r="AU473" s="72"/>
      <c r="AV473" s="145"/>
      <c r="AW473" s="71"/>
      <c r="AX473" s="72"/>
      <c r="AY473" s="201"/>
      <c r="AZ473" s="71"/>
      <c r="BA473" s="72"/>
      <c r="BB473" s="178"/>
    </row>
    <row r="474" ht="16.5" customHeight="1" outlineLevel="1">
      <c r="A474" s="178"/>
      <c r="B474" s="141"/>
      <c r="C474" s="142"/>
      <c r="D474" s="72"/>
      <c r="E474" s="143"/>
      <c r="F474" s="71"/>
      <c r="G474" s="143"/>
      <c r="H474" s="71"/>
      <c r="I474" s="143"/>
      <c r="J474" s="71"/>
      <c r="K474" s="71"/>
      <c r="L474" s="71"/>
      <c r="M474" s="72"/>
      <c r="N474" s="144"/>
      <c r="O474" s="72"/>
      <c r="P474" s="199"/>
      <c r="Q474" s="71"/>
      <c r="R474" s="200"/>
      <c r="S474" s="72"/>
      <c r="T474" s="201"/>
      <c r="U474" s="72"/>
      <c r="V474" s="202"/>
      <c r="W474" s="71"/>
      <c r="X474" s="72"/>
      <c r="Y474" s="202"/>
      <c r="Z474" s="72"/>
      <c r="AA474" s="178"/>
      <c r="AB474" s="228"/>
      <c r="AC474" s="72"/>
      <c r="AD474" s="229"/>
      <c r="AE474" s="72"/>
      <c r="AF474" s="229"/>
      <c r="AG474" s="71"/>
      <c r="AH474" s="72"/>
      <c r="AI474" s="229"/>
      <c r="AJ474" s="71"/>
      <c r="AK474" s="72"/>
      <c r="AL474" s="229"/>
      <c r="AM474" s="72"/>
      <c r="AN474" s="201"/>
      <c r="AO474" s="72"/>
      <c r="AP474" s="145"/>
      <c r="AQ474" s="72"/>
      <c r="AR474" s="145"/>
      <c r="AS474" s="72"/>
      <c r="AT474" s="146"/>
      <c r="AU474" s="72"/>
      <c r="AV474" s="145"/>
      <c r="AW474" s="71"/>
      <c r="AX474" s="72"/>
      <c r="AY474" s="201"/>
      <c r="AZ474" s="71"/>
      <c r="BA474" s="72"/>
      <c r="BB474" s="178"/>
    </row>
    <row r="475" ht="16.5" customHeight="1" outlineLevel="1">
      <c r="A475" s="178"/>
      <c r="B475" s="141"/>
      <c r="C475" s="142"/>
      <c r="D475" s="72"/>
      <c r="E475" s="143"/>
      <c r="F475" s="71"/>
      <c r="G475" s="143"/>
      <c r="H475" s="71"/>
      <c r="I475" s="143"/>
      <c r="J475" s="71"/>
      <c r="K475" s="71"/>
      <c r="L475" s="71"/>
      <c r="M475" s="72"/>
      <c r="N475" s="144"/>
      <c r="O475" s="72"/>
      <c r="P475" s="199"/>
      <c r="Q475" s="71"/>
      <c r="R475" s="200"/>
      <c r="S475" s="72"/>
      <c r="T475" s="201"/>
      <c r="U475" s="72"/>
      <c r="V475" s="202"/>
      <c r="W475" s="71"/>
      <c r="X475" s="72"/>
      <c r="Y475" s="202"/>
      <c r="Z475" s="72"/>
      <c r="AA475" s="178"/>
      <c r="AB475" s="228"/>
      <c r="AC475" s="72"/>
      <c r="AD475" s="229"/>
      <c r="AE475" s="72"/>
      <c r="AF475" s="229"/>
      <c r="AG475" s="71"/>
      <c r="AH475" s="72"/>
      <c r="AI475" s="229"/>
      <c r="AJ475" s="71"/>
      <c r="AK475" s="72"/>
      <c r="AL475" s="229"/>
      <c r="AM475" s="72"/>
      <c r="AN475" s="201"/>
      <c r="AO475" s="72"/>
      <c r="AP475" s="145"/>
      <c r="AQ475" s="72"/>
      <c r="AR475" s="145"/>
      <c r="AS475" s="72"/>
      <c r="AT475" s="146"/>
      <c r="AU475" s="72"/>
      <c r="AV475" s="145"/>
      <c r="AW475" s="71"/>
      <c r="AX475" s="72"/>
      <c r="AY475" s="201"/>
      <c r="AZ475" s="71"/>
      <c r="BA475" s="72"/>
      <c r="BB475" s="178"/>
    </row>
    <row r="476" ht="16.5" customHeight="1" outlineLevel="1">
      <c r="A476" s="178"/>
      <c r="B476" s="141"/>
      <c r="C476" s="142"/>
      <c r="D476" s="72"/>
      <c r="E476" s="143"/>
      <c r="F476" s="71"/>
      <c r="G476" s="143"/>
      <c r="H476" s="71"/>
      <c r="I476" s="143"/>
      <c r="J476" s="71"/>
      <c r="K476" s="71"/>
      <c r="L476" s="71"/>
      <c r="M476" s="72"/>
      <c r="N476" s="144"/>
      <c r="O476" s="72"/>
      <c r="P476" s="199"/>
      <c r="Q476" s="71"/>
      <c r="R476" s="200"/>
      <c r="S476" s="72"/>
      <c r="T476" s="201"/>
      <c r="U476" s="72"/>
      <c r="V476" s="202"/>
      <c r="W476" s="71"/>
      <c r="X476" s="72"/>
      <c r="Y476" s="202"/>
      <c r="Z476" s="72"/>
      <c r="AA476" s="178"/>
      <c r="AB476" s="228"/>
      <c r="AC476" s="72"/>
      <c r="AD476" s="229"/>
      <c r="AE476" s="72"/>
      <c r="AF476" s="229"/>
      <c r="AG476" s="71"/>
      <c r="AH476" s="72"/>
      <c r="AI476" s="229"/>
      <c r="AJ476" s="71"/>
      <c r="AK476" s="72"/>
      <c r="AL476" s="229"/>
      <c r="AM476" s="72"/>
      <c r="AN476" s="201"/>
      <c r="AO476" s="72"/>
      <c r="AP476" s="145"/>
      <c r="AQ476" s="72"/>
      <c r="AR476" s="145"/>
      <c r="AS476" s="72"/>
      <c r="AT476" s="146"/>
      <c r="AU476" s="72"/>
      <c r="AV476" s="145"/>
      <c r="AW476" s="71"/>
      <c r="AX476" s="72"/>
      <c r="AY476" s="201"/>
      <c r="AZ476" s="71"/>
      <c r="BA476" s="72"/>
      <c r="BB476" s="178"/>
    </row>
    <row r="477" ht="16.5" customHeight="1" outlineLevel="1">
      <c r="A477" s="178"/>
      <c r="B477" s="141"/>
      <c r="C477" s="142"/>
      <c r="D477" s="72"/>
      <c r="E477" s="143"/>
      <c r="F477" s="71"/>
      <c r="G477" s="143"/>
      <c r="H477" s="71"/>
      <c r="I477" s="143"/>
      <c r="J477" s="71"/>
      <c r="K477" s="71"/>
      <c r="L477" s="71"/>
      <c r="M477" s="72"/>
      <c r="N477" s="144"/>
      <c r="O477" s="72"/>
      <c r="P477" s="199"/>
      <c r="Q477" s="71"/>
      <c r="R477" s="200"/>
      <c r="S477" s="72"/>
      <c r="T477" s="201"/>
      <c r="U477" s="72"/>
      <c r="V477" s="202"/>
      <c r="W477" s="71"/>
      <c r="X477" s="72"/>
      <c r="Y477" s="202"/>
      <c r="Z477" s="72"/>
      <c r="AA477" s="178"/>
      <c r="AB477" s="228"/>
      <c r="AC477" s="72"/>
      <c r="AD477" s="229"/>
      <c r="AE477" s="72"/>
      <c r="AF477" s="229"/>
      <c r="AG477" s="71"/>
      <c r="AH477" s="72"/>
      <c r="AI477" s="229"/>
      <c r="AJ477" s="71"/>
      <c r="AK477" s="72"/>
      <c r="AL477" s="229"/>
      <c r="AM477" s="72"/>
      <c r="AN477" s="201"/>
      <c r="AO477" s="72"/>
      <c r="AP477" s="145"/>
      <c r="AQ477" s="72"/>
      <c r="AR477" s="145"/>
      <c r="AS477" s="72"/>
      <c r="AT477" s="146"/>
      <c r="AU477" s="72"/>
      <c r="AV477" s="145"/>
      <c r="AW477" s="71"/>
      <c r="AX477" s="72"/>
      <c r="AY477" s="201"/>
      <c r="AZ477" s="71"/>
      <c r="BA477" s="72"/>
      <c r="BB477" s="178"/>
    </row>
    <row r="478" ht="16.5" customHeight="1" outlineLevel="1">
      <c r="A478" s="178"/>
      <c r="B478" s="141"/>
      <c r="C478" s="142"/>
      <c r="D478" s="72"/>
      <c r="E478" s="143"/>
      <c r="F478" s="71"/>
      <c r="G478" s="143"/>
      <c r="H478" s="71"/>
      <c r="I478" s="143"/>
      <c r="J478" s="71"/>
      <c r="K478" s="71"/>
      <c r="L478" s="71"/>
      <c r="M478" s="72"/>
      <c r="N478" s="144"/>
      <c r="O478" s="72"/>
      <c r="P478" s="199"/>
      <c r="Q478" s="71"/>
      <c r="R478" s="200"/>
      <c r="S478" s="72"/>
      <c r="T478" s="201"/>
      <c r="U478" s="72"/>
      <c r="V478" s="202"/>
      <c r="W478" s="71"/>
      <c r="X478" s="72"/>
      <c r="Y478" s="202"/>
      <c r="Z478" s="72"/>
      <c r="AA478" s="178"/>
      <c r="AB478" s="228"/>
      <c r="AC478" s="72"/>
      <c r="AD478" s="229"/>
      <c r="AE478" s="72"/>
      <c r="AF478" s="229"/>
      <c r="AG478" s="71"/>
      <c r="AH478" s="72"/>
      <c r="AI478" s="229"/>
      <c r="AJ478" s="71"/>
      <c r="AK478" s="72"/>
      <c r="AL478" s="229"/>
      <c r="AM478" s="72"/>
      <c r="AN478" s="201"/>
      <c r="AO478" s="72"/>
      <c r="AP478" s="145"/>
      <c r="AQ478" s="72"/>
      <c r="AR478" s="145"/>
      <c r="AS478" s="72"/>
      <c r="AT478" s="146"/>
      <c r="AU478" s="72"/>
      <c r="AV478" s="145"/>
      <c r="AW478" s="71"/>
      <c r="AX478" s="72"/>
      <c r="AY478" s="201"/>
      <c r="AZ478" s="71"/>
      <c r="BA478" s="72"/>
      <c r="BB478" s="178"/>
    </row>
    <row r="479" ht="16.5" customHeight="1" outlineLevel="1">
      <c r="A479" s="178"/>
      <c r="B479" s="141"/>
      <c r="C479" s="142"/>
      <c r="D479" s="72"/>
      <c r="E479" s="143"/>
      <c r="F479" s="71"/>
      <c r="G479" s="143"/>
      <c r="H479" s="71"/>
      <c r="I479" s="143"/>
      <c r="J479" s="71"/>
      <c r="K479" s="71"/>
      <c r="L479" s="71"/>
      <c r="M479" s="72"/>
      <c r="N479" s="144"/>
      <c r="O479" s="72"/>
      <c r="P479" s="199"/>
      <c r="Q479" s="71"/>
      <c r="R479" s="200"/>
      <c r="S479" s="72"/>
      <c r="T479" s="201"/>
      <c r="U479" s="72"/>
      <c r="V479" s="202"/>
      <c r="W479" s="71"/>
      <c r="X479" s="72"/>
      <c r="Y479" s="202"/>
      <c r="Z479" s="72"/>
      <c r="AA479" s="178"/>
      <c r="AB479" s="228"/>
      <c r="AC479" s="72"/>
      <c r="AD479" s="229"/>
      <c r="AE479" s="72"/>
      <c r="AF479" s="229"/>
      <c r="AG479" s="71"/>
      <c r="AH479" s="72"/>
      <c r="AI479" s="229"/>
      <c r="AJ479" s="71"/>
      <c r="AK479" s="72"/>
      <c r="AL479" s="229"/>
      <c r="AM479" s="72"/>
      <c r="AN479" s="201"/>
      <c r="AO479" s="72"/>
      <c r="AP479" s="145"/>
      <c r="AQ479" s="72"/>
      <c r="AR479" s="145"/>
      <c r="AS479" s="72"/>
      <c r="AT479" s="146"/>
      <c r="AU479" s="72"/>
      <c r="AV479" s="145"/>
      <c r="AW479" s="71"/>
      <c r="AX479" s="72"/>
      <c r="AY479" s="201"/>
      <c r="AZ479" s="71"/>
      <c r="BA479" s="72"/>
      <c r="BB479" s="178"/>
    </row>
    <row r="480" ht="16.5" customHeight="1" outlineLevel="1">
      <c r="A480" s="178"/>
      <c r="B480" s="141"/>
      <c r="C480" s="142"/>
      <c r="D480" s="72"/>
      <c r="E480" s="143"/>
      <c r="F480" s="71"/>
      <c r="G480" s="143"/>
      <c r="H480" s="71"/>
      <c r="I480" s="143"/>
      <c r="J480" s="71"/>
      <c r="K480" s="71"/>
      <c r="L480" s="71"/>
      <c r="M480" s="72"/>
      <c r="N480" s="144"/>
      <c r="O480" s="72"/>
      <c r="P480" s="199"/>
      <c r="Q480" s="71"/>
      <c r="R480" s="200"/>
      <c r="S480" s="72"/>
      <c r="T480" s="201"/>
      <c r="U480" s="72"/>
      <c r="V480" s="202"/>
      <c r="W480" s="71"/>
      <c r="X480" s="72"/>
      <c r="Y480" s="202"/>
      <c r="Z480" s="72"/>
      <c r="AA480" s="178"/>
      <c r="AB480" s="228"/>
      <c r="AC480" s="72"/>
      <c r="AD480" s="229"/>
      <c r="AE480" s="72"/>
      <c r="AF480" s="229"/>
      <c r="AG480" s="71"/>
      <c r="AH480" s="72"/>
      <c r="AI480" s="229"/>
      <c r="AJ480" s="71"/>
      <c r="AK480" s="72"/>
      <c r="AL480" s="229"/>
      <c r="AM480" s="72"/>
      <c r="AN480" s="201"/>
      <c r="AO480" s="72"/>
      <c r="AP480" s="145"/>
      <c r="AQ480" s="72"/>
      <c r="AR480" s="145"/>
      <c r="AS480" s="72"/>
      <c r="AT480" s="146"/>
      <c r="AU480" s="72"/>
      <c r="AV480" s="145"/>
      <c r="AW480" s="71"/>
      <c r="AX480" s="72"/>
      <c r="AY480" s="201"/>
      <c r="AZ480" s="71"/>
      <c r="BA480" s="72"/>
      <c r="BB480" s="178"/>
    </row>
    <row r="481" ht="16.5" customHeight="1" outlineLevel="1">
      <c r="A481" s="178"/>
      <c r="B481" s="141"/>
      <c r="C481" s="142"/>
      <c r="D481" s="72"/>
      <c r="E481" s="143"/>
      <c r="F481" s="71"/>
      <c r="G481" s="143"/>
      <c r="H481" s="71"/>
      <c r="I481" s="143"/>
      <c r="J481" s="71"/>
      <c r="K481" s="71"/>
      <c r="L481" s="71"/>
      <c r="M481" s="72"/>
      <c r="N481" s="144"/>
      <c r="O481" s="72"/>
      <c r="P481" s="199"/>
      <c r="Q481" s="71"/>
      <c r="R481" s="200"/>
      <c r="S481" s="72"/>
      <c r="T481" s="201"/>
      <c r="U481" s="72"/>
      <c r="V481" s="202"/>
      <c r="W481" s="71"/>
      <c r="X481" s="72"/>
      <c r="Y481" s="202"/>
      <c r="Z481" s="72"/>
      <c r="AA481" s="178"/>
      <c r="AB481" s="228"/>
      <c r="AC481" s="72"/>
      <c r="AD481" s="229"/>
      <c r="AE481" s="72"/>
      <c r="AF481" s="229"/>
      <c r="AG481" s="71"/>
      <c r="AH481" s="72"/>
      <c r="AI481" s="229"/>
      <c r="AJ481" s="71"/>
      <c r="AK481" s="72"/>
      <c r="AL481" s="229"/>
      <c r="AM481" s="72"/>
      <c r="AN481" s="201"/>
      <c r="AO481" s="72"/>
      <c r="AP481" s="145"/>
      <c r="AQ481" s="72"/>
      <c r="AR481" s="145"/>
      <c r="AS481" s="72"/>
      <c r="AT481" s="146"/>
      <c r="AU481" s="72"/>
      <c r="AV481" s="145"/>
      <c r="AW481" s="71"/>
      <c r="AX481" s="72"/>
      <c r="AY481" s="201"/>
      <c r="AZ481" s="71"/>
      <c r="BA481" s="72"/>
      <c r="BB481" s="178"/>
    </row>
    <row r="482" ht="16.5" customHeight="1" outlineLevel="1">
      <c r="A482" s="178"/>
      <c r="B482" s="141"/>
      <c r="C482" s="142"/>
      <c r="D482" s="72"/>
      <c r="E482" s="143"/>
      <c r="F482" s="71"/>
      <c r="G482" s="143"/>
      <c r="H482" s="71"/>
      <c r="I482" s="143"/>
      <c r="J482" s="71"/>
      <c r="K482" s="71"/>
      <c r="L482" s="71"/>
      <c r="M482" s="72"/>
      <c r="N482" s="144"/>
      <c r="O482" s="72"/>
      <c r="P482" s="199"/>
      <c r="Q482" s="71"/>
      <c r="R482" s="200"/>
      <c r="S482" s="72"/>
      <c r="T482" s="201"/>
      <c r="U482" s="72"/>
      <c r="V482" s="202"/>
      <c r="W482" s="71"/>
      <c r="X482" s="72"/>
      <c r="Y482" s="202"/>
      <c r="Z482" s="72"/>
      <c r="AA482" s="178"/>
      <c r="AB482" s="228"/>
      <c r="AC482" s="72"/>
      <c r="AD482" s="229"/>
      <c r="AE482" s="72"/>
      <c r="AF482" s="229"/>
      <c r="AG482" s="71"/>
      <c r="AH482" s="72"/>
      <c r="AI482" s="229"/>
      <c r="AJ482" s="71"/>
      <c r="AK482" s="72"/>
      <c r="AL482" s="229"/>
      <c r="AM482" s="72"/>
      <c r="AN482" s="201"/>
      <c r="AO482" s="72"/>
      <c r="AP482" s="145"/>
      <c r="AQ482" s="72"/>
      <c r="AR482" s="145"/>
      <c r="AS482" s="72"/>
      <c r="AT482" s="146"/>
      <c r="AU482" s="72"/>
      <c r="AV482" s="145"/>
      <c r="AW482" s="71"/>
      <c r="AX482" s="72"/>
      <c r="AY482" s="201"/>
      <c r="AZ482" s="71"/>
      <c r="BA482" s="72"/>
      <c r="BB482" s="178"/>
    </row>
    <row r="483" ht="16.5" customHeight="1" outlineLevel="1">
      <c r="A483" s="178"/>
      <c r="B483" s="141"/>
      <c r="C483" s="142"/>
      <c r="D483" s="72"/>
      <c r="E483" s="143"/>
      <c r="F483" s="71"/>
      <c r="G483" s="143"/>
      <c r="H483" s="71"/>
      <c r="I483" s="143"/>
      <c r="J483" s="71"/>
      <c r="K483" s="71"/>
      <c r="L483" s="71"/>
      <c r="M483" s="72"/>
      <c r="N483" s="144"/>
      <c r="O483" s="72"/>
      <c r="P483" s="199"/>
      <c r="Q483" s="71"/>
      <c r="R483" s="200"/>
      <c r="S483" s="72"/>
      <c r="T483" s="201"/>
      <c r="U483" s="72"/>
      <c r="V483" s="202"/>
      <c r="W483" s="71"/>
      <c r="X483" s="72"/>
      <c r="Y483" s="202"/>
      <c r="Z483" s="72"/>
      <c r="AA483" s="178"/>
      <c r="AB483" s="228"/>
      <c r="AC483" s="72"/>
      <c r="AD483" s="229"/>
      <c r="AE483" s="72"/>
      <c r="AF483" s="229"/>
      <c r="AG483" s="71"/>
      <c r="AH483" s="72"/>
      <c r="AI483" s="229"/>
      <c r="AJ483" s="71"/>
      <c r="AK483" s="72"/>
      <c r="AL483" s="229"/>
      <c r="AM483" s="72"/>
      <c r="AN483" s="201"/>
      <c r="AO483" s="72"/>
      <c r="AP483" s="145"/>
      <c r="AQ483" s="72"/>
      <c r="AR483" s="145"/>
      <c r="AS483" s="72"/>
      <c r="AT483" s="146"/>
      <c r="AU483" s="72"/>
      <c r="AV483" s="145"/>
      <c r="AW483" s="71"/>
      <c r="AX483" s="72"/>
      <c r="AY483" s="201"/>
      <c r="AZ483" s="71"/>
      <c r="BA483" s="72"/>
      <c r="BB483" s="178"/>
    </row>
    <row r="484" ht="16.5" customHeight="1" outlineLevel="1">
      <c r="A484" s="178"/>
      <c r="B484" s="141"/>
      <c r="C484" s="142"/>
      <c r="D484" s="72"/>
      <c r="E484" s="143"/>
      <c r="F484" s="71"/>
      <c r="G484" s="143"/>
      <c r="H484" s="71"/>
      <c r="I484" s="143"/>
      <c r="J484" s="71"/>
      <c r="K484" s="71"/>
      <c r="L484" s="71"/>
      <c r="M484" s="72"/>
      <c r="N484" s="144"/>
      <c r="O484" s="72"/>
      <c r="P484" s="199"/>
      <c r="Q484" s="71"/>
      <c r="R484" s="200"/>
      <c r="S484" s="72"/>
      <c r="T484" s="201"/>
      <c r="U484" s="72"/>
      <c r="V484" s="202"/>
      <c r="W484" s="71"/>
      <c r="X484" s="72"/>
      <c r="Y484" s="202"/>
      <c r="Z484" s="72"/>
      <c r="AA484" s="178"/>
      <c r="AB484" s="228"/>
      <c r="AC484" s="72"/>
      <c r="AD484" s="229"/>
      <c r="AE484" s="72"/>
      <c r="AF484" s="229"/>
      <c r="AG484" s="71"/>
      <c r="AH484" s="72"/>
      <c r="AI484" s="229"/>
      <c r="AJ484" s="71"/>
      <c r="AK484" s="72"/>
      <c r="AL484" s="229"/>
      <c r="AM484" s="72"/>
      <c r="AN484" s="201"/>
      <c r="AO484" s="72"/>
      <c r="AP484" s="145"/>
      <c r="AQ484" s="72"/>
      <c r="AR484" s="145"/>
      <c r="AS484" s="72"/>
      <c r="AT484" s="146"/>
      <c r="AU484" s="72"/>
      <c r="AV484" s="145"/>
      <c r="AW484" s="71"/>
      <c r="AX484" s="72"/>
      <c r="AY484" s="201"/>
      <c r="AZ484" s="71"/>
      <c r="BA484" s="72"/>
      <c r="BB484" s="178"/>
    </row>
    <row r="485" ht="16.5" customHeight="1" outlineLevel="1">
      <c r="A485" s="178"/>
      <c r="B485" s="141"/>
      <c r="C485" s="142"/>
      <c r="D485" s="72"/>
      <c r="E485" s="143"/>
      <c r="F485" s="71"/>
      <c r="G485" s="143"/>
      <c r="H485" s="71"/>
      <c r="I485" s="143"/>
      <c r="J485" s="71"/>
      <c r="K485" s="71"/>
      <c r="L485" s="71"/>
      <c r="M485" s="72"/>
      <c r="N485" s="144"/>
      <c r="O485" s="72"/>
      <c r="P485" s="199"/>
      <c r="Q485" s="71"/>
      <c r="R485" s="200"/>
      <c r="S485" s="72"/>
      <c r="T485" s="201"/>
      <c r="U485" s="72"/>
      <c r="V485" s="202"/>
      <c r="W485" s="71"/>
      <c r="X485" s="72"/>
      <c r="Y485" s="202"/>
      <c r="Z485" s="72"/>
      <c r="AA485" s="178"/>
      <c r="AB485" s="228"/>
      <c r="AC485" s="72"/>
      <c r="AD485" s="229"/>
      <c r="AE485" s="72"/>
      <c r="AF485" s="229"/>
      <c r="AG485" s="71"/>
      <c r="AH485" s="72"/>
      <c r="AI485" s="229"/>
      <c r="AJ485" s="71"/>
      <c r="AK485" s="72"/>
      <c r="AL485" s="229"/>
      <c r="AM485" s="72"/>
      <c r="AN485" s="201"/>
      <c r="AO485" s="72"/>
      <c r="AP485" s="145"/>
      <c r="AQ485" s="72"/>
      <c r="AR485" s="145"/>
      <c r="AS485" s="72"/>
      <c r="AT485" s="146"/>
      <c r="AU485" s="72"/>
      <c r="AV485" s="145"/>
      <c r="AW485" s="71"/>
      <c r="AX485" s="72"/>
      <c r="AY485" s="201"/>
      <c r="AZ485" s="71"/>
      <c r="BA485" s="72"/>
      <c r="BB485" s="178"/>
    </row>
    <row r="486" ht="16.5" customHeight="1" outlineLevel="1">
      <c r="A486" s="178"/>
      <c r="B486" s="141"/>
      <c r="C486" s="142"/>
      <c r="D486" s="72"/>
      <c r="E486" s="143"/>
      <c r="F486" s="71"/>
      <c r="G486" s="143"/>
      <c r="H486" s="71"/>
      <c r="I486" s="143"/>
      <c r="J486" s="71"/>
      <c r="K486" s="71"/>
      <c r="L486" s="71"/>
      <c r="M486" s="72"/>
      <c r="N486" s="144"/>
      <c r="O486" s="72"/>
      <c r="P486" s="199"/>
      <c r="Q486" s="71"/>
      <c r="R486" s="200"/>
      <c r="S486" s="72"/>
      <c r="T486" s="201"/>
      <c r="U486" s="72"/>
      <c r="V486" s="202"/>
      <c r="W486" s="71"/>
      <c r="X486" s="72"/>
      <c r="Y486" s="202"/>
      <c r="Z486" s="72"/>
      <c r="AA486" s="178"/>
      <c r="AB486" s="228"/>
      <c r="AC486" s="72"/>
      <c r="AD486" s="229"/>
      <c r="AE486" s="72"/>
      <c r="AF486" s="229"/>
      <c r="AG486" s="71"/>
      <c r="AH486" s="72"/>
      <c r="AI486" s="229"/>
      <c r="AJ486" s="71"/>
      <c r="AK486" s="72"/>
      <c r="AL486" s="229"/>
      <c r="AM486" s="72"/>
      <c r="AN486" s="201"/>
      <c r="AO486" s="72"/>
      <c r="AP486" s="145"/>
      <c r="AQ486" s="72"/>
      <c r="AR486" s="145"/>
      <c r="AS486" s="72"/>
      <c r="AT486" s="146"/>
      <c r="AU486" s="72"/>
      <c r="AV486" s="145"/>
      <c r="AW486" s="71"/>
      <c r="AX486" s="72"/>
      <c r="AY486" s="201"/>
      <c r="AZ486" s="71"/>
      <c r="BA486" s="72"/>
      <c r="BB486" s="178"/>
    </row>
    <row r="487" ht="16.5" customHeight="1" outlineLevel="1">
      <c r="A487" s="178"/>
      <c r="B487" s="141"/>
      <c r="C487" s="142"/>
      <c r="D487" s="72"/>
      <c r="E487" s="143"/>
      <c r="F487" s="71"/>
      <c r="G487" s="143"/>
      <c r="H487" s="71"/>
      <c r="I487" s="143"/>
      <c r="J487" s="71"/>
      <c r="K487" s="71"/>
      <c r="L487" s="71"/>
      <c r="M487" s="72"/>
      <c r="N487" s="144"/>
      <c r="O487" s="72"/>
      <c r="P487" s="199"/>
      <c r="Q487" s="71"/>
      <c r="R487" s="200"/>
      <c r="S487" s="72"/>
      <c r="T487" s="201"/>
      <c r="U487" s="72"/>
      <c r="V487" s="202"/>
      <c r="W487" s="71"/>
      <c r="X487" s="72"/>
      <c r="Y487" s="202"/>
      <c r="Z487" s="72"/>
      <c r="AA487" s="178"/>
      <c r="AB487" s="228"/>
      <c r="AC487" s="72"/>
      <c r="AD487" s="229"/>
      <c r="AE487" s="72"/>
      <c r="AF487" s="229"/>
      <c r="AG487" s="71"/>
      <c r="AH487" s="72"/>
      <c r="AI487" s="229"/>
      <c r="AJ487" s="71"/>
      <c r="AK487" s="72"/>
      <c r="AL487" s="229"/>
      <c r="AM487" s="72"/>
      <c r="AN487" s="201"/>
      <c r="AO487" s="72"/>
      <c r="AP487" s="145"/>
      <c r="AQ487" s="72"/>
      <c r="AR487" s="145"/>
      <c r="AS487" s="72"/>
      <c r="AT487" s="146"/>
      <c r="AU487" s="72"/>
      <c r="AV487" s="145"/>
      <c r="AW487" s="71"/>
      <c r="AX487" s="72"/>
      <c r="AY487" s="201"/>
      <c r="AZ487" s="71"/>
      <c r="BA487" s="72"/>
      <c r="BB487" s="178"/>
    </row>
    <row r="488" ht="16.5" customHeight="1" outlineLevel="1">
      <c r="A488" s="178"/>
      <c r="B488" s="141"/>
      <c r="C488" s="142"/>
      <c r="D488" s="72"/>
      <c r="E488" s="143"/>
      <c r="F488" s="71"/>
      <c r="G488" s="143"/>
      <c r="H488" s="71"/>
      <c r="I488" s="143"/>
      <c r="J488" s="71"/>
      <c r="K488" s="71"/>
      <c r="L488" s="71"/>
      <c r="M488" s="72"/>
      <c r="N488" s="144"/>
      <c r="O488" s="72"/>
      <c r="P488" s="199"/>
      <c r="Q488" s="71"/>
      <c r="R488" s="200"/>
      <c r="S488" s="72"/>
      <c r="T488" s="201"/>
      <c r="U488" s="72"/>
      <c r="V488" s="202"/>
      <c r="W488" s="71"/>
      <c r="X488" s="72"/>
      <c r="Y488" s="202"/>
      <c r="Z488" s="72"/>
      <c r="AA488" s="178"/>
      <c r="AB488" s="228"/>
      <c r="AC488" s="72"/>
      <c r="AD488" s="229"/>
      <c r="AE488" s="72"/>
      <c r="AF488" s="229"/>
      <c r="AG488" s="71"/>
      <c r="AH488" s="72"/>
      <c r="AI488" s="229"/>
      <c r="AJ488" s="71"/>
      <c r="AK488" s="72"/>
      <c r="AL488" s="229"/>
      <c r="AM488" s="72"/>
      <c r="AN488" s="201"/>
      <c r="AO488" s="72"/>
      <c r="AP488" s="145"/>
      <c r="AQ488" s="72"/>
      <c r="AR488" s="145"/>
      <c r="AS488" s="72"/>
      <c r="AT488" s="146"/>
      <c r="AU488" s="72"/>
      <c r="AV488" s="145"/>
      <c r="AW488" s="71"/>
      <c r="AX488" s="72"/>
      <c r="AY488" s="201"/>
      <c r="AZ488" s="71"/>
      <c r="BA488" s="72"/>
      <c r="BB488" s="178"/>
    </row>
    <row r="489" ht="16.5" customHeight="1" outlineLevel="1">
      <c r="A489" s="178"/>
      <c r="B489" s="141"/>
      <c r="C489" s="142"/>
      <c r="D489" s="72"/>
      <c r="E489" s="143"/>
      <c r="F489" s="71"/>
      <c r="G489" s="143"/>
      <c r="H489" s="71"/>
      <c r="I489" s="143"/>
      <c r="J489" s="71"/>
      <c r="K489" s="71"/>
      <c r="L489" s="71"/>
      <c r="M489" s="72"/>
      <c r="N489" s="144"/>
      <c r="O489" s="72"/>
      <c r="P489" s="199"/>
      <c r="Q489" s="71"/>
      <c r="R489" s="200"/>
      <c r="S489" s="72"/>
      <c r="T489" s="201"/>
      <c r="U489" s="72"/>
      <c r="V489" s="202"/>
      <c r="W489" s="71"/>
      <c r="X489" s="72"/>
      <c r="Y489" s="202"/>
      <c r="Z489" s="72"/>
      <c r="AA489" s="178"/>
      <c r="AB489" s="228"/>
      <c r="AC489" s="72"/>
      <c r="AD489" s="229"/>
      <c r="AE489" s="72"/>
      <c r="AF489" s="229"/>
      <c r="AG489" s="71"/>
      <c r="AH489" s="72"/>
      <c r="AI489" s="229"/>
      <c r="AJ489" s="71"/>
      <c r="AK489" s="72"/>
      <c r="AL489" s="229"/>
      <c r="AM489" s="72"/>
      <c r="AN489" s="201"/>
      <c r="AO489" s="72"/>
      <c r="AP489" s="145"/>
      <c r="AQ489" s="72"/>
      <c r="AR489" s="145"/>
      <c r="AS489" s="72"/>
      <c r="AT489" s="146"/>
      <c r="AU489" s="72"/>
      <c r="AV489" s="145"/>
      <c r="AW489" s="71"/>
      <c r="AX489" s="72"/>
      <c r="AY489" s="201"/>
      <c r="AZ489" s="71"/>
      <c r="BA489" s="72"/>
      <c r="BB489" s="178"/>
    </row>
    <row r="490" ht="16.5" customHeight="1" outlineLevel="1">
      <c r="A490" s="178"/>
      <c r="B490" s="141"/>
      <c r="C490" s="142"/>
      <c r="D490" s="72"/>
      <c r="E490" s="143"/>
      <c r="F490" s="71"/>
      <c r="G490" s="143"/>
      <c r="H490" s="71"/>
      <c r="I490" s="143"/>
      <c r="J490" s="71"/>
      <c r="K490" s="71"/>
      <c r="L490" s="71"/>
      <c r="M490" s="72"/>
      <c r="N490" s="144"/>
      <c r="O490" s="72"/>
      <c r="P490" s="199"/>
      <c r="Q490" s="71"/>
      <c r="R490" s="200"/>
      <c r="S490" s="72"/>
      <c r="T490" s="201"/>
      <c r="U490" s="72"/>
      <c r="V490" s="202"/>
      <c r="W490" s="71"/>
      <c r="X490" s="72"/>
      <c r="Y490" s="202"/>
      <c r="Z490" s="72"/>
      <c r="AA490" s="178"/>
      <c r="AB490" s="228"/>
      <c r="AC490" s="72"/>
      <c r="AD490" s="229"/>
      <c r="AE490" s="72"/>
      <c r="AF490" s="229"/>
      <c r="AG490" s="71"/>
      <c r="AH490" s="72"/>
      <c r="AI490" s="229"/>
      <c r="AJ490" s="71"/>
      <c r="AK490" s="72"/>
      <c r="AL490" s="229"/>
      <c r="AM490" s="72"/>
      <c r="AN490" s="201"/>
      <c r="AO490" s="72"/>
      <c r="AP490" s="145"/>
      <c r="AQ490" s="72"/>
      <c r="AR490" s="145"/>
      <c r="AS490" s="72"/>
      <c r="AT490" s="146"/>
      <c r="AU490" s="72"/>
      <c r="AV490" s="145"/>
      <c r="AW490" s="71"/>
      <c r="AX490" s="72"/>
      <c r="AY490" s="201"/>
      <c r="AZ490" s="71"/>
      <c r="BA490" s="72"/>
      <c r="BB490" s="178"/>
    </row>
    <row r="491" ht="16.5" customHeight="1" outlineLevel="1">
      <c r="A491" s="178"/>
      <c r="B491" s="141"/>
      <c r="C491" s="142"/>
      <c r="D491" s="72"/>
      <c r="E491" s="143"/>
      <c r="F491" s="71"/>
      <c r="G491" s="143"/>
      <c r="H491" s="71"/>
      <c r="I491" s="143"/>
      <c r="J491" s="71"/>
      <c r="K491" s="71"/>
      <c r="L491" s="71"/>
      <c r="M491" s="72"/>
      <c r="N491" s="144"/>
      <c r="O491" s="72"/>
      <c r="P491" s="199"/>
      <c r="Q491" s="71"/>
      <c r="R491" s="200"/>
      <c r="S491" s="72"/>
      <c r="T491" s="201"/>
      <c r="U491" s="72"/>
      <c r="V491" s="202"/>
      <c r="W491" s="71"/>
      <c r="X491" s="72"/>
      <c r="Y491" s="202"/>
      <c r="Z491" s="72"/>
      <c r="AA491" s="178"/>
      <c r="AB491" s="228"/>
      <c r="AC491" s="72"/>
      <c r="AD491" s="229"/>
      <c r="AE491" s="72"/>
      <c r="AF491" s="229"/>
      <c r="AG491" s="71"/>
      <c r="AH491" s="72"/>
      <c r="AI491" s="229"/>
      <c r="AJ491" s="71"/>
      <c r="AK491" s="72"/>
      <c r="AL491" s="229"/>
      <c r="AM491" s="72"/>
      <c r="AN491" s="201"/>
      <c r="AO491" s="72"/>
      <c r="AP491" s="145"/>
      <c r="AQ491" s="72"/>
      <c r="AR491" s="145"/>
      <c r="AS491" s="72"/>
      <c r="AT491" s="146"/>
      <c r="AU491" s="72"/>
      <c r="AV491" s="145"/>
      <c r="AW491" s="71"/>
      <c r="AX491" s="72"/>
      <c r="AY491" s="201"/>
      <c r="AZ491" s="71"/>
      <c r="BA491" s="72"/>
      <c r="BB491" s="178"/>
    </row>
    <row r="492" ht="16.5" customHeight="1" outlineLevel="1">
      <c r="A492" s="178"/>
      <c r="B492" s="141"/>
      <c r="C492" s="142"/>
      <c r="D492" s="72"/>
      <c r="E492" s="143"/>
      <c r="F492" s="71"/>
      <c r="G492" s="143"/>
      <c r="H492" s="71"/>
      <c r="I492" s="143"/>
      <c r="J492" s="71"/>
      <c r="K492" s="71"/>
      <c r="L492" s="71"/>
      <c r="M492" s="72"/>
      <c r="N492" s="144"/>
      <c r="O492" s="72"/>
      <c r="P492" s="199"/>
      <c r="Q492" s="71"/>
      <c r="R492" s="200"/>
      <c r="S492" s="72"/>
      <c r="T492" s="201"/>
      <c r="U492" s="72"/>
      <c r="V492" s="202"/>
      <c r="W492" s="71"/>
      <c r="X492" s="72"/>
      <c r="Y492" s="202"/>
      <c r="Z492" s="72"/>
      <c r="AA492" s="178"/>
      <c r="AB492" s="228"/>
      <c r="AC492" s="72"/>
      <c r="AD492" s="229"/>
      <c r="AE492" s="72"/>
      <c r="AF492" s="229"/>
      <c r="AG492" s="71"/>
      <c r="AH492" s="72"/>
      <c r="AI492" s="229"/>
      <c r="AJ492" s="71"/>
      <c r="AK492" s="72"/>
      <c r="AL492" s="229"/>
      <c r="AM492" s="72"/>
      <c r="AN492" s="201"/>
      <c r="AO492" s="72"/>
      <c r="AP492" s="145"/>
      <c r="AQ492" s="72"/>
      <c r="AR492" s="145"/>
      <c r="AS492" s="72"/>
      <c r="AT492" s="146"/>
      <c r="AU492" s="72"/>
      <c r="AV492" s="145"/>
      <c r="AW492" s="71"/>
      <c r="AX492" s="72"/>
      <c r="AY492" s="201"/>
      <c r="AZ492" s="71"/>
      <c r="BA492" s="72"/>
      <c r="BB492" s="178"/>
    </row>
    <row r="493" ht="16.5" customHeight="1" outlineLevel="1">
      <c r="A493" s="178"/>
      <c r="B493" s="141"/>
      <c r="C493" s="142"/>
      <c r="D493" s="72"/>
      <c r="E493" s="143"/>
      <c r="F493" s="71"/>
      <c r="G493" s="143"/>
      <c r="H493" s="71"/>
      <c r="I493" s="143"/>
      <c r="J493" s="71"/>
      <c r="K493" s="71"/>
      <c r="L493" s="71"/>
      <c r="M493" s="72"/>
      <c r="N493" s="144"/>
      <c r="O493" s="72"/>
      <c r="P493" s="199"/>
      <c r="Q493" s="71"/>
      <c r="R493" s="200"/>
      <c r="S493" s="72"/>
      <c r="T493" s="201"/>
      <c r="U493" s="72"/>
      <c r="V493" s="202"/>
      <c r="W493" s="71"/>
      <c r="X493" s="72"/>
      <c r="Y493" s="202"/>
      <c r="Z493" s="72"/>
      <c r="AA493" s="178"/>
      <c r="AB493" s="228"/>
      <c r="AC493" s="72"/>
      <c r="AD493" s="229"/>
      <c r="AE493" s="72"/>
      <c r="AF493" s="229"/>
      <c r="AG493" s="71"/>
      <c r="AH493" s="72"/>
      <c r="AI493" s="229"/>
      <c r="AJ493" s="71"/>
      <c r="AK493" s="72"/>
      <c r="AL493" s="229"/>
      <c r="AM493" s="72"/>
      <c r="AN493" s="201"/>
      <c r="AO493" s="72"/>
      <c r="AP493" s="145"/>
      <c r="AQ493" s="72"/>
      <c r="AR493" s="145"/>
      <c r="AS493" s="72"/>
      <c r="AT493" s="146"/>
      <c r="AU493" s="72"/>
      <c r="AV493" s="145"/>
      <c r="AW493" s="71"/>
      <c r="AX493" s="72"/>
      <c r="AY493" s="201"/>
      <c r="AZ493" s="71"/>
      <c r="BA493" s="72"/>
      <c r="BB493" s="178"/>
    </row>
    <row r="494" ht="16.5" customHeight="1" outlineLevel="1">
      <c r="A494" s="178"/>
      <c r="B494" s="141"/>
      <c r="C494" s="142"/>
      <c r="D494" s="72"/>
      <c r="E494" s="143"/>
      <c r="F494" s="71"/>
      <c r="G494" s="143"/>
      <c r="H494" s="71"/>
      <c r="I494" s="143"/>
      <c r="J494" s="71"/>
      <c r="K494" s="71"/>
      <c r="L494" s="71"/>
      <c r="M494" s="72"/>
      <c r="N494" s="144"/>
      <c r="O494" s="72"/>
      <c r="P494" s="199"/>
      <c r="Q494" s="71"/>
      <c r="R494" s="200"/>
      <c r="S494" s="72"/>
      <c r="T494" s="201"/>
      <c r="U494" s="72"/>
      <c r="V494" s="202"/>
      <c r="W494" s="71"/>
      <c r="X494" s="72"/>
      <c r="Y494" s="202"/>
      <c r="Z494" s="72"/>
      <c r="AA494" s="178"/>
      <c r="AB494" s="228"/>
      <c r="AC494" s="72"/>
      <c r="AD494" s="229"/>
      <c r="AE494" s="72"/>
      <c r="AF494" s="229"/>
      <c r="AG494" s="71"/>
      <c r="AH494" s="72"/>
      <c r="AI494" s="229"/>
      <c r="AJ494" s="71"/>
      <c r="AK494" s="72"/>
      <c r="AL494" s="229"/>
      <c r="AM494" s="72"/>
      <c r="AN494" s="201"/>
      <c r="AO494" s="72"/>
      <c r="AP494" s="145"/>
      <c r="AQ494" s="72"/>
      <c r="AR494" s="145"/>
      <c r="AS494" s="72"/>
      <c r="AT494" s="146"/>
      <c r="AU494" s="72"/>
      <c r="AV494" s="145"/>
      <c r="AW494" s="71"/>
      <c r="AX494" s="72"/>
      <c r="AY494" s="201"/>
      <c r="AZ494" s="71"/>
      <c r="BA494" s="72"/>
      <c r="BB494" s="178"/>
    </row>
    <row r="495" ht="16.5" customHeight="1" outlineLevel="1">
      <c r="A495" s="178"/>
      <c r="B495" s="141"/>
      <c r="C495" s="142"/>
      <c r="D495" s="72"/>
      <c r="E495" s="143"/>
      <c r="F495" s="71"/>
      <c r="G495" s="143"/>
      <c r="H495" s="71"/>
      <c r="I495" s="143"/>
      <c r="J495" s="71"/>
      <c r="K495" s="71"/>
      <c r="L495" s="71"/>
      <c r="M495" s="72"/>
      <c r="N495" s="144"/>
      <c r="O495" s="72"/>
      <c r="P495" s="199"/>
      <c r="Q495" s="71"/>
      <c r="R495" s="200"/>
      <c r="S495" s="72"/>
      <c r="T495" s="201"/>
      <c r="U495" s="72"/>
      <c r="V495" s="202"/>
      <c r="W495" s="71"/>
      <c r="X495" s="72"/>
      <c r="Y495" s="202"/>
      <c r="Z495" s="72"/>
      <c r="AA495" s="178"/>
      <c r="AB495" s="228"/>
      <c r="AC495" s="72"/>
      <c r="AD495" s="229"/>
      <c r="AE495" s="72"/>
      <c r="AF495" s="229"/>
      <c r="AG495" s="71"/>
      <c r="AH495" s="72"/>
      <c r="AI495" s="229"/>
      <c r="AJ495" s="71"/>
      <c r="AK495" s="72"/>
      <c r="AL495" s="229"/>
      <c r="AM495" s="72"/>
      <c r="AN495" s="201"/>
      <c r="AO495" s="72"/>
      <c r="AP495" s="145"/>
      <c r="AQ495" s="72"/>
      <c r="AR495" s="145"/>
      <c r="AS495" s="72"/>
      <c r="AT495" s="146"/>
      <c r="AU495" s="72"/>
      <c r="AV495" s="145"/>
      <c r="AW495" s="71"/>
      <c r="AX495" s="72"/>
      <c r="AY495" s="201"/>
      <c r="AZ495" s="71"/>
      <c r="BA495" s="72"/>
      <c r="BB495" s="178"/>
    </row>
    <row r="496" ht="16.5" customHeight="1" outlineLevel="1">
      <c r="A496" s="178"/>
      <c r="B496" s="141"/>
      <c r="C496" s="142"/>
      <c r="D496" s="72"/>
      <c r="E496" s="143"/>
      <c r="F496" s="71"/>
      <c r="G496" s="143"/>
      <c r="H496" s="71"/>
      <c r="I496" s="143"/>
      <c r="J496" s="71"/>
      <c r="K496" s="71"/>
      <c r="L496" s="71"/>
      <c r="M496" s="72"/>
      <c r="N496" s="144"/>
      <c r="O496" s="72"/>
      <c r="P496" s="199"/>
      <c r="Q496" s="71"/>
      <c r="R496" s="200"/>
      <c r="S496" s="72"/>
      <c r="T496" s="201"/>
      <c r="U496" s="72"/>
      <c r="V496" s="202"/>
      <c r="W496" s="71"/>
      <c r="X496" s="72"/>
      <c r="Y496" s="202"/>
      <c r="Z496" s="72"/>
      <c r="AA496" s="178"/>
      <c r="AB496" s="228"/>
      <c r="AC496" s="72"/>
      <c r="AD496" s="229"/>
      <c r="AE496" s="72"/>
      <c r="AF496" s="229"/>
      <c r="AG496" s="71"/>
      <c r="AH496" s="72"/>
      <c r="AI496" s="229"/>
      <c r="AJ496" s="71"/>
      <c r="AK496" s="72"/>
      <c r="AL496" s="229"/>
      <c r="AM496" s="72"/>
      <c r="AN496" s="201"/>
      <c r="AO496" s="72"/>
      <c r="AP496" s="145"/>
      <c r="AQ496" s="72"/>
      <c r="AR496" s="145"/>
      <c r="AS496" s="72"/>
      <c r="AT496" s="146"/>
      <c r="AU496" s="72"/>
      <c r="AV496" s="145"/>
      <c r="AW496" s="71"/>
      <c r="AX496" s="72"/>
      <c r="AY496" s="201"/>
      <c r="AZ496" s="71"/>
      <c r="BA496" s="72"/>
      <c r="BB496" s="178"/>
    </row>
    <row r="497" ht="16.5" customHeight="1" outlineLevel="1">
      <c r="A497" s="178"/>
      <c r="B497" s="141"/>
      <c r="C497" s="142"/>
      <c r="D497" s="72"/>
      <c r="E497" s="143"/>
      <c r="F497" s="71"/>
      <c r="G497" s="143"/>
      <c r="H497" s="71"/>
      <c r="I497" s="143"/>
      <c r="J497" s="71"/>
      <c r="K497" s="71"/>
      <c r="L497" s="71"/>
      <c r="M497" s="72"/>
      <c r="N497" s="144"/>
      <c r="O497" s="72"/>
      <c r="P497" s="199"/>
      <c r="Q497" s="71"/>
      <c r="R497" s="200"/>
      <c r="S497" s="72"/>
      <c r="T497" s="201"/>
      <c r="U497" s="72"/>
      <c r="V497" s="202"/>
      <c r="W497" s="71"/>
      <c r="X497" s="72"/>
      <c r="Y497" s="202"/>
      <c r="Z497" s="72"/>
      <c r="AA497" s="178"/>
      <c r="AB497" s="228"/>
      <c r="AC497" s="72"/>
      <c r="AD497" s="229"/>
      <c r="AE497" s="72"/>
      <c r="AF497" s="229"/>
      <c r="AG497" s="71"/>
      <c r="AH497" s="72"/>
      <c r="AI497" s="229"/>
      <c r="AJ497" s="71"/>
      <c r="AK497" s="72"/>
      <c r="AL497" s="229"/>
      <c r="AM497" s="72"/>
      <c r="AN497" s="201"/>
      <c r="AO497" s="72"/>
      <c r="AP497" s="145"/>
      <c r="AQ497" s="72"/>
      <c r="AR497" s="145"/>
      <c r="AS497" s="72"/>
      <c r="AT497" s="146"/>
      <c r="AU497" s="72"/>
      <c r="AV497" s="145"/>
      <c r="AW497" s="71"/>
      <c r="AX497" s="72"/>
      <c r="AY497" s="201"/>
      <c r="AZ497" s="71"/>
      <c r="BA497" s="72"/>
      <c r="BB497" s="178"/>
    </row>
    <row r="498" ht="16.5" customHeight="1" outlineLevel="1">
      <c r="A498" s="178"/>
      <c r="B498" s="141"/>
      <c r="C498" s="142"/>
      <c r="D498" s="72"/>
      <c r="E498" s="143"/>
      <c r="F498" s="71"/>
      <c r="G498" s="143"/>
      <c r="H498" s="71"/>
      <c r="I498" s="143"/>
      <c r="J498" s="71"/>
      <c r="K498" s="71"/>
      <c r="L498" s="71"/>
      <c r="M498" s="72"/>
      <c r="N498" s="144"/>
      <c r="O498" s="72"/>
      <c r="P498" s="199"/>
      <c r="Q498" s="71"/>
      <c r="R498" s="200"/>
      <c r="S498" s="72"/>
      <c r="T498" s="201"/>
      <c r="U498" s="72"/>
      <c r="V498" s="202"/>
      <c r="W498" s="71"/>
      <c r="X498" s="72"/>
      <c r="Y498" s="202"/>
      <c r="Z498" s="72"/>
      <c r="AA498" s="178"/>
      <c r="AB498" s="228"/>
      <c r="AC498" s="72"/>
      <c r="AD498" s="229"/>
      <c r="AE498" s="72"/>
      <c r="AF498" s="229"/>
      <c r="AG498" s="71"/>
      <c r="AH498" s="72"/>
      <c r="AI498" s="229"/>
      <c r="AJ498" s="71"/>
      <c r="AK498" s="72"/>
      <c r="AL498" s="229"/>
      <c r="AM498" s="72"/>
      <c r="AN498" s="201"/>
      <c r="AO498" s="72"/>
      <c r="AP498" s="145"/>
      <c r="AQ498" s="72"/>
      <c r="AR498" s="145"/>
      <c r="AS498" s="72"/>
      <c r="AT498" s="146"/>
      <c r="AU498" s="72"/>
      <c r="AV498" s="145"/>
      <c r="AW498" s="71"/>
      <c r="AX498" s="72"/>
      <c r="AY498" s="201"/>
      <c r="AZ498" s="71"/>
      <c r="BA498" s="72"/>
      <c r="BB498" s="178"/>
    </row>
    <row r="499" ht="16.5" customHeight="1" outlineLevel="1">
      <c r="A499" s="178"/>
      <c r="B499" s="141"/>
      <c r="C499" s="142"/>
      <c r="D499" s="72"/>
      <c r="E499" s="143"/>
      <c r="F499" s="71"/>
      <c r="G499" s="143"/>
      <c r="H499" s="71"/>
      <c r="I499" s="143"/>
      <c r="J499" s="71"/>
      <c r="K499" s="71"/>
      <c r="L499" s="71"/>
      <c r="M499" s="72"/>
      <c r="N499" s="144"/>
      <c r="O499" s="72"/>
      <c r="P499" s="199"/>
      <c r="Q499" s="71"/>
      <c r="R499" s="200"/>
      <c r="S499" s="72"/>
      <c r="T499" s="201"/>
      <c r="U499" s="72"/>
      <c r="V499" s="202"/>
      <c r="W499" s="71"/>
      <c r="X499" s="72"/>
      <c r="Y499" s="202"/>
      <c r="Z499" s="72"/>
      <c r="AA499" s="178"/>
      <c r="AB499" s="228"/>
      <c r="AC499" s="72"/>
      <c r="AD499" s="229"/>
      <c r="AE499" s="72"/>
      <c r="AF499" s="229"/>
      <c r="AG499" s="71"/>
      <c r="AH499" s="72"/>
      <c r="AI499" s="229"/>
      <c r="AJ499" s="71"/>
      <c r="AK499" s="72"/>
      <c r="AL499" s="229"/>
      <c r="AM499" s="72"/>
      <c r="AN499" s="201"/>
      <c r="AO499" s="72"/>
      <c r="AP499" s="145"/>
      <c r="AQ499" s="72"/>
      <c r="AR499" s="145"/>
      <c r="AS499" s="72"/>
      <c r="AT499" s="146"/>
      <c r="AU499" s="72"/>
      <c r="AV499" s="145"/>
      <c r="AW499" s="71"/>
      <c r="AX499" s="72"/>
      <c r="AY499" s="201"/>
      <c r="AZ499" s="71"/>
      <c r="BA499" s="72"/>
      <c r="BB499" s="178"/>
    </row>
    <row r="500" ht="16.5" customHeight="1" outlineLevel="1">
      <c r="A500" s="178"/>
      <c r="B500" s="141"/>
      <c r="C500" s="142"/>
      <c r="D500" s="72"/>
      <c r="E500" s="143"/>
      <c r="F500" s="71"/>
      <c r="G500" s="143"/>
      <c r="H500" s="71"/>
      <c r="I500" s="143"/>
      <c r="J500" s="71"/>
      <c r="K500" s="71"/>
      <c r="L500" s="71"/>
      <c r="M500" s="72"/>
      <c r="N500" s="144"/>
      <c r="O500" s="72"/>
      <c r="P500" s="199"/>
      <c r="Q500" s="71"/>
      <c r="R500" s="200"/>
      <c r="S500" s="72"/>
      <c r="T500" s="201"/>
      <c r="U500" s="72"/>
      <c r="V500" s="202"/>
      <c r="W500" s="71"/>
      <c r="X500" s="72"/>
      <c r="Y500" s="202"/>
      <c r="Z500" s="72"/>
      <c r="AA500" s="178"/>
      <c r="AB500" s="228"/>
      <c r="AC500" s="72"/>
      <c r="AD500" s="229"/>
      <c r="AE500" s="72"/>
      <c r="AF500" s="229"/>
      <c r="AG500" s="71"/>
      <c r="AH500" s="72"/>
      <c r="AI500" s="229"/>
      <c r="AJ500" s="71"/>
      <c r="AK500" s="72"/>
      <c r="AL500" s="229"/>
      <c r="AM500" s="72"/>
      <c r="AN500" s="201"/>
      <c r="AO500" s="72"/>
      <c r="AP500" s="145"/>
      <c r="AQ500" s="72"/>
      <c r="AR500" s="145"/>
      <c r="AS500" s="72"/>
      <c r="AT500" s="146"/>
      <c r="AU500" s="72"/>
      <c r="AV500" s="145"/>
      <c r="AW500" s="71"/>
      <c r="AX500" s="72"/>
      <c r="AY500" s="201"/>
      <c r="AZ500" s="71"/>
      <c r="BA500" s="72"/>
      <c r="BB500" s="178"/>
    </row>
    <row r="501" ht="16.5" customHeight="1" outlineLevel="1">
      <c r="A501" s="178"/>
      <c r="B501" s="141"/>
      <c r="C501" s="142"/>
      <c r="D501" s="72"/>
      <c r="E501" s="143"/>
      <c r="F501" s="71"/>
      <c r="G501" s="143"/>
      <c r="H501" s="71"/>
      <c r="I501" s="143"/>
      <c r="J501" s="71"/>
      <c r="K501" s="71"/>
      <c r="L501" s="71"/>
      <c r="M501" s="72"/>
      <c r="N501" s="144"/>
      <c r="O501" s="72"/>
      <c r="P501" s="199"/>
      <c r="Q501" s="71"/>
      <c r="R501" s="200"/>
      <c r="S501" s="72"/>
      <c r="T501" s="201"/>
      <c r="U501" s="72"/>
      <c r="V501" s="202"/>
      <c r="W501" s="71"/>
      <c r="X501" s="72"/>
      <c r="Y501" s="202"/>
      <c r="Z501" s="72"/>
      <c r="AA501" s="178"/>
      <c r="AB501" s="228"/>
      <c r="AC501" s="72"/>
      <c r="AD501" s="229"/>
      <c r="AE501" s="72"/>
      <c r="AF501" s="229"/>
      <c r="AG501" s="71"/>
      <c r="AH501" s="72"/>
      <c r="AI501" s="229"/>
      <c r="AJ501" s="71"/>
      <c r="AK501" s="72"/>
      <c r="AL501" s="229"/>
      <c r="AM501" s="72"/>
      <c r="AN501" s="201"/>
      <c r="AO501" s="72"/>
      <c r="AP501" s="145"/>
      <c r="AQ501" s="72"/>
      <c r="AR501" s="145"/>
      <c r="AS501" s="72"/>
      <c r="AT501" s="146"/>
      <c r="AU501" s="72"/>
      <c r="AV501" s="145"/>
      <c r="AW501" s="71"/>
      <c r="AX501" s="72"/>
      <c r="AY501" s="201"/>
      <c r="AZ501" s="71"/>
      <c r="BA501" s="72"/>
      <c r="BB501" s="178"/>
    </row>
    <row r="502" ht="16.5" customHeight="1" outlineLevel="1">
      <c r="A502" s="178"/>
      <c r="B502" s="141"/>
      <c r="C502" s="142"/>
      <c r="D502" s="72"/>
      <c r="E502" s="143"/>
      <c r="F502" s="71"/>
      <c r="G502" s="143"/>
      <c r="H502" s="71"/>
      <c r="I502" s="143"/>
      <c r="J502" s="71"/>
      <c r="K502" s="71"/>
      <c r="L502" s="71"/>
      <c r="M502" s="72"/>
      <c r="N502" s="144"/>
      <c r="O502" s="72"/>
      <c r="P502" s="199"/>
      <c r="Q502" s="71"/>
      <c r="R502" s="200"/>
      <c r="S502" s="72"/>
      <c r="T502" s="201"/>
      <c r="U502" s="72"/>
      <c r="V502" s="202"/>
      <c r="W502" s="71"/>
      <c r="X502" s="72"/>
      <c r="Y502" s="202"/>
      <c r="Z502" s="72"/>
      <c r="AA502" s="178"/>
      <c r="AB502" s="228"/>
      <c r="AC502" s="72"/>
      <c r="AD502" s="229"/>
      <c r="AE502" s="72"/>
      <c r="AF502" s="229"/>
      <c r="AG502" s="71"/>
      <c r="AH502" s="72"/>
      <c r="AI502" s="229"/>
      <c r="AJ502" s="71"/>
      <c r="AK502" s="72"/>
      <c r="AL502" s="229"/>
      <c r="AM502" s="72"/>
      <c r="AN502" s="201"/>
      <c r="AO502" s="72"/>
      <c r="AP502" s="145"/>
      <c r="AQ502" s="72"/>
      <c r="AR502" s="145"/>
      <c r="AS502" s="72"/>
      <c r="AT502" s="146"/>
      <c r="AU502" s="72"/>
      <c r="AV502" s="145"/>
      <c r="AW502" s="71"/>
      <c r="AX502" s="72"/>
      <c r="AY502" s="201"/>
      <c r="AZ502" s="71"/>
      <c r="BA502" s="72"/>
      <c r="BB502" s="178"/>
    </row>
    <row r="503" ht="16.5" customHeight="1" outlineLevel="1">
      <c r="A503" s="178"/>
      <c r="B503" s="141"/>
      <c r="C503" s="142"/>
      <c r="D503" s="72"/>
      <c r="E503" s="143"/>
      <c r="F503" s="71"/>
      <c r="G503" s="143"/>
      <c r="H503" s="71"/>
      <c r="I503" s="143"/>
      <c r="J503" s="71"/>
      <c r="K503" s="71"/>
      <c r="L503" s="71"/>
      <c r="M503" s="72"/>
      <c r="N503" s="144"/>
      <c r="O503" s="72"/>
      <c r="P503" s="199"/>
      <c r="Q503" s="71"/>
      <c r="R503" s="200"/>
      <c r="S503" s="72"/>
      <c r="T503" s="201"/>
      <c r="U503" s="72"/>
      <c r="V503" s="202"/>
      <c r="W503" s="71"/>
      <c r="X503" s="72"/>
      <c r="Y503" s="202"/>
      <c r="Z503" s="72"/>
      <c r="AA503" s="178"/>
      <c r="AB503" s="228"/>
      <c r="AC503" s="72"/>
      <c r="AD503" s="229"/>
      <c r="AE503" s="72"/>
      <c r="AF503" s="229"/>
      <c r="AG503" s="71"/>
      <c r="AH503" s="72"/>
      <c r="AI503" s="229"/>
      <c r="AJ503" s="71"/>
      <c r="AK503" s="72"/>
      <c r="AL503" s="229"/>
      <c r="AM503" s="72"/>
      <c r="AN503" s="201"/>
      <c r="AO503" s="72"/>
      <c r="AP503" s="145"/>
      <c r="AQ503" s="72"/>
      <c r="AR503" s="145"/>
      <c r="AS503" s="72"/>
      <c r="AT503" s="146"/>
      <c r="AU503" s="72"/>
      <c r="AV503" s="145"/>
      <c r="AW503" s="71"/>
      <c r="AX503" s="72"/>
      <c r="AY503" s="201"/>
      <c r="AZ503" s="71"/>
      <c r="BA503" s="72"/>
      <c r="BB503" s="178"/>
    </row>
    <row r="504" ht="16.5" customHeight="1" outlineLevel="1">
      <c r="A504" s="178"/>
      <c r="B504" s="141"/>
      <c r="C504" s="142"/>
      <c r="D504" s="72"/>
      <c r="E504" s="143"/>
      <c r="F504" s="71"/>
      <c r="G504" s="143"/>
      <c r="H504" s="71"/>
      <c r="I504" s="143"/>
      <c r="J504" s="71"/>
      <c r="K504" s="71"/>
      <c r="L504" s="71"/>
      <c r="M504" s="72"/>
      <c r="N504" s="144"/>
      <c r="O504" s="72"/>
      <c r="P504" s="199"/>
      <c r="Q504" s="71"/>
      <c r="R504" s="200"/>
      <c r="S504" s="72"/>
      <c r="T504" s="201"/>
      <c r="U504" s="72"/>
      <c r="V504" s="202"/>
      <c r="W504" s="71"/>
      <c r="X504" s="72"/>
      <c r="Y504" s="202"/>
      <c r="Z504" s="72"/>
      <c r="AA504" s="178"/>
      <c r="AB504" s="228"/>
      <c r="AC504" s="72"/>
      <c r="AD504" s="229"/>
      <c r="AE504" s="72"/>
      <c r="AF504" s="229"/>
      <c r="AG504" s="71"/>
      <c r="AH504" s="72"/>
      <c r="AI504" s="229"/>
      <c r="AJ504" s="71"/>
      <c r="AK504" s="72"/>
      <c r="AL504" s="229"/>
      <c r="AM504" s="72"/>
      <c r="AN504" s="201"/>
      <c r="AO504" s="72"/>
      <c r="AP504" s="145"/>
      <c r="AQ504" s="72"/>
      <c r="AR504" s="145"/>
      <c r="AS504" s="72"/>
      <c r="AT504" s="146"/>
      <c r="AU504" s="72"/>
      <c r="AV504" s="145"/>
      <c r="AW504" s="71"/>
      <c r="AX504" s="72"/>
      <c r="AY504" s="201"/>
      <c r="AZ504" s="71"/>
      <c r="BA504" s="72"/>
      <c r="BB504" s="178"/>
    </row>
    <row r="505" ht="16.5" customHeight="1" outlineLevel="1">
      <c r="A505" s="178"/>
      <c r="B505" s="141"/>
      <c r="C505" s="142"/>
      <c r="D505" s="72"/>
      <c r="E505" s="143"/>
      <c r="F505" s="71"/>
      <c r="G505" s="143"/>
      <c r="H505" s="71"/>
      <c r="I505" s="143"/>
      <c r="J505" s="71"/>
      <c r="K505" s="71"/>
      <c r="L505" s="71"/>
      <c r="M505" s="72"/>
      <c r="N505" s="144"/>
      <c r="O505" s="72"/>
      <c r="P505" s="199"/>
      <c r="Q505" s="71"/>
      <c r="R505" s="200"/>
      <c r="S505" s="72"/>
      <c r="T505" s="201"/>
      <c r="U505" s="72"/>
      <c r="V505" s="202"/>
      <c r="W505" s="71"/>
      <c r="X505" s="72"/>
      <c r="Y505" s="202"/>
      <c r="Z505" s="72"/>
      <c r="AA505" s="178"/>
      <c r="AB505" s="228"/>
      <c r="AC505" s="72"/>
      <c r="AD505" s="229"/>
      <c r="AE505" s="72"/>
      <c r="AF505" s="229"/>
      <c r="AG505" s="71"/>
      <c r="AH505" s="72"/>
      <c r="AI505" s="229"/>
      <c r="AJ505" s="71"/>
      <c r="AK505" s="72"/>
      <c r="AL505" s="229"/>
      <c r="AM505" s="72"/>
      <c r="AN505" s="201"/>
      <c r="AO505" s="72"/>
      <c r="AP505" s="145"/>
      <c r="AQ505" s="72"/>
      <c r="AR505" s="145"/>
      <c r="AS505" s="72"/>
      <c r="AT505" s="146"/>
      <c r="AU505" s="72"/>
      <c r="AV505" s="145"/>
      <c r="AW505" s="71"/>
      <c r="AX505" s="72"/>
      <c r="AY505" s="201"/>
      <c r="AZ505" s="71"/>
      <c r="BA505" s="72"/>
      <c r="BB505" s="178"/>
    </row>
    <row r="506" ht="16.5" customHeight="1" outlineLevel="1">
      <c r="A506" s="178"/>
      <c r="B506" s="141"/>
      <c r="C506" s="142"/>
      <c r="D506" s="72"/>
      <c r="E506" s="143"/>
      <c r="F506" s="71"/>
      <c r="G506" s="143"/>
      <c r="H506" s="71"/>
      <c r="I506" s="143"/>
      <c r="J506" s="71"/>
      <c r="K506" s="71"/>
      <c r="L506" s="71"/>
      <c r="M506" s="72"/>
      <c r="N506" s="144"/>
      <c r="O506" s="72"/>
      <c r="P506" s="199"/>
      <c r="Q506" s="71"/>
      <c r="R506" s="200"/>
      <c r="S506" s="72"/>
      <c r="T506" s="201"/>
      <c r="U506" s="72"/>
      <c r="V506" s="202"/>
      <c r="W506" s="71"/>
      <c r="X506" s="72"/>
      <c r="Y506" s="202"/>
      <c r="Z506" s="72"/>
      <c r="AA506" s="178"/>
      <c r="AB506" s="228"/>
      <c r="AC506" s="72"/>
      <c r="AD506" s="229"/>
      <c r="AE506" s="72"/>
      <c r="AF506" s="229"/>
      <c r="AG506" s="71"/>
      <c r="AH506" s="72"/>
      <c r="AI506" s="229"/>
      <c r="AJ506" s="71"/>
      <c r="AK506" s="72"/>
      <c r="AL506" s="229"/>
      <c r="AM506" s="72"/>
      <c r="AN506" s="201"/>
      <c r="AO506" s="72"/>
      <c r="AP506" s="145"/>
      <c r="AQ506" s="72"/>
      <c r="AR506" s="145"/>
      <c r="AS506" s="72"/>
      <c r="AT506" s="146"/>
      <c r="AU506" s="72"/>
      <c r="AV506" s="145"/>
      <c r="AW506" s="71"/>
      <c r="AX506" s="72"/>
      <c r="AY506" s="201"/>
      <c r="AZ506" s="71"/>
      <c r="BA506" s="72"/>
      <c r="BB506" s="178"/>
    </row>
    <row r="507" ht="16.5" customHeight="1" outlineLevel="1">
      <c r="A507" s="178"/>
      <c r="B507" s="141"/>
      <c r="C507" s="142"/>
      <c r="D507" s="72"/>
      <c r="E507" s="143"/>
      <c r="F507" s="71"/>
      <c r="G507" s="143"/>
      <c r="H507" s="71"/>
      <c r="I507" s="143"/>
      <c r="J507" s="71"/>
      <c r="K507" s="71"/>
      <c r="L507" s="71"/>
      <c r="M507" s="72"/>
      <c r="N507" s="144"/>
      <c r="O507" s="72"/>
      <c r="P507" s="199"/>
      <c r="Q507" s="71"/>
      <c r="R507" s="200"/>
      <c r="S507" s="72"/>
      <c r="T507" s="201"/>
      <c r="U507" s="72"/>
      <c r="V507" s="202"/>
      <c r="W507" s="71"/>
      <c r="X507" s="72"/>
      <c r="Y507" s="202"/>
      <c r="Z507" s="72"/>
      <c r="AA507" s="178"/>
      <c r="AB507" s="228"/>
      <c r="AC507" s="72"/>
      <c r="AD507" s="229"/>
      <c r="AE507" s="72"/>
      <c r="AF507" s="229"/>
      <c r="AG507" s="71"/>
      <c r="AH507" s="72"/>
      <c r="AI507" s="229"/>
      <c r="AJ507" s="71"/>
      <c r="AK507" s="72"/>
      <c r="AL507" s="229"/>
      <c r="AM507" s="72"/>
      <c r="AN507" s="201"/>
      <c r="AO507" s="72"/>
      <c r="AP507" s="145"/>
      <c r="AQ507" s="72"/>
      <c r="AR507" s="145"/>
      <c r="AS507" s="72"/>
      <c r="AT507" s="146"/>
      <c r="AU507" s="72"/>
      <c r="AV507" s="145"/>
      <c r="AW507" s="71"/>
      <c r="AX507" s="72"/>
      <c r="AY507" s="201"/>
      <c r="AZ507" s="71"/>
      <c r="BA507" s="72"/>
      <c r="BB507" s="178"/>
    </row>
    <row r="508" ht="16.5" customHeight="1" outlineLevel="1">
      <c r="A508" s="178"/>
      <c r="B508" s="141"/>
      <c r="C508" s="142"/>
      <c r="D508" s="72"/>
      <c r="E508" s="143"/>
      <c r="F508" s="71"/>
      <c r="G508" s="143"/>
      <c r="H508" s="71"/>
      <c r="I508" s="143"/>
      <c r="J508" s="71"/>
      <c r="K508" s="71"/>
      <c r="L508" s="71"/>
      <c r="M508" s="72"/>
      <c r="N508" s="144"/>
      <c r="O508" s="72"/>
      <c r="P508" s="199"/>
      <c r="Q508" s="71"/>
      <c r="R508" s="200"/>
      <c r="S508" s="72"/>
      <c r="T508" s="201"/>
      <c r="U508" s="72"/>
      <c r="V508" s="202"/>
      <c r="W508" s="71"/>
      <c r="X508" s="72"/>
      <c r="Y508" s="202"/>
      <c r="Z508" s="72"/>
      <c r="AA508" s="178"/>
      <c r="AB508" s="228"/>
      <c r="AC508" s="72"/>
      <c r="AD508" s="229"/>
      <c r="AE508" s="72"/>
      <c r="AF508" s="229"/>
      <c r="AG508" s="71"/>
      <c r="AH508" s="72"/>
      <c r="AI508" s="229"/>
      <c r="AJ508" s="71"/>
      <c r="AK508" s="72"/>
      <c r="AL508" s="229"/>
      <c r="AM508" s="72"/>
      <c r="AN508" s="201"/>
      <c r="AO508" s="72"/>
      <c r="AP508" s="145"/>
      <c r="AQ508" s="72"/>
      <c r="AR508" s="145"/>
      <c r="AS508" s="72"/>
      <c r="AT508" s="146"/>
      <c r="AU508" s="72"/>
      <c r="AV508" s="145"/>
      <c r="AW508" s="71"/>
      <c r="AX508" s="72"/>
      <c r="AY508" s="201"/>
      <c r="AZ508" s="71"/>
      <c r="BA508" s="72"/>
      <c r="BB508" s="178"/>
    </row>
    <row r="509" ht="16.5" customHeight="1" outlineLevel="1">
      <c r="A509" s="178"/>
      <c r="B509" s="141"/>
      <c r="C509" s="142"/>
      <c r="D509" s="72"/>
      <c r="E509" s="143"/>
      <c r="F509" s="71"/>
      <c r="G509" s="143"/>
      <c r="H509" s="71"/>
      <c r="I509" s="143"/>
      <c r="J509" s="71"/>
      <c r="K509" s="71"/>
      <c r="L509" s="71"/>
      <c r="M509" s="72"/>
      <c r="N509" s="144"/>
      <c r="O509" s="72"/>
      <c r="P509" s="199"/>
      <c r="Q509" s="71"/>
      <c r="R509" s="200"/>
      <c r="S509" s="72"/>
      <c r="T509" s="201"/>
      <c r="U509" s="72"/>
      <c r="V509" s="202"/>
      <c r="W509" s="71"/>
      <c r="X509" s="72"/>
      <c r="Y509" s="202"/>
      <c r="Z509" s="72"/>
      <c r="AA509" s="178"/>
      <c r="AB509" s="228"/>
      <c r="AC509" s="72"/>
      <c r="AD509" s="229"/>
      <c r="AE509" s="72"/>
      <c r="AF509" s="229"/>
      <c r="AG509" s="71"/>
      <c r="AH509" s="72"/>
      <c r="AI509" s="229"/>
      <c r="AJ509" s="71"/>
      <c r="AK509" s="72"/>
      <c r="AL509" s="229"/>
      <c r="AM509" s="72"/>
      <c r="AN509" s="201"/>
      <c r="AO509" s="72"/>
      <c r="AP509" s="145"/>
      <c r="AQ509" s="72"/>
      <c r="AR509" s="145"/>
      <c r="AS509" s="72"/>
      <c r="AT509" s="146"/>
      <c r="AU509" s="72"/>
      <c r="AV509" s="145"/>
      <c r="AW509" s="71"/>
      <c r="AX509" s="72"/>
      <c r="AY509" s="201"/>
      <c r="AZ509" s="71"/>
      <c r="BA509" s="72"/>
      <c r="BB509" s="178"/>
    </row>
    <row r="510" ht="16.5" customHeight="1" outlineLevel="1">
      <c r="A510" s="178"/>
      <c r="B510" s="141"/>
      <c r="C510" s="142"/>
      <c r="D510" s="72"/>
      <c r="E510" s="143"/>
      <c r="F510" s="71"/>
      <c r="G510" s="143"/>
      <c r="H510" s="71"/>
      <c r="I510" s="143"/>
      <c r="J510" s="71"/>
      <c r="K510" s="71"/>
      <c r="L510" s="71"/>
      <c r="M510" s="72"/>
      <c r="N510" s="144"/>
      <c r="O510" s="72"/>
      <c r="P510" s="199"/>
      <c r="Q510" s="71"/>
      <c r="R510" s="200"/>
      <c r="S510" s="72"/>
      <c r="T510" s="201"/>
      <c r="U510" s="72"/>
      <c r="V510" s="202"/>
      <c r="W510" s="71"/>
      <c r="X510" s="72"/>
      <c r="Y510" s="202"/>
      <c r="Z510" s="72"/>
      <c r="AA510" s="178"/>
      <c r="AB510" s="228"/>
      <c r="AC510" s="72"/>
      <c r="AD510" s="229"/>
      <c r="AE510" s="72"/>
      <c r="AF510" s="229"/>
      <c r="AG510" s="71"/>
      <c r="AH510" s="72"/>
      <c r="AI510" s="229"/>
      <c r="AJ510" s="71"/>
      <c r="AK510" s="72"/>
      <c r="AL510" s="229"/>
      <c r="AM510" s="72"/>
      <c r="AN510" s="201"/>
      <c r="AO510" s="72"/>
      <c r="AP510" s="145"/>
      <c r="AQ510" s="72"/>
      <c r="AR510" s="145"/>
      <c r="AS510" s="72"/>
      <c r="AT510" s="146"/>
      <c r="AU510" s="72"/>
      <c r="AV510" s="145"/>
      <c r="AW510" s="71"/>
      <c r="AX510" s="72"/>
      <c r="AY510" s="201"/>
      <c r="AZ510" s="71"/>
      <c r="BA510" s="72"/>
      <c r="BB510" s="178"/>
    </row>
    <row r="511" ht="16.5" customHeight="1" outlineLevel="1">
      <c r="A511" s="178"/>
      <c r="B511" s="141"/>
      <c r="C511" s="142"/>
      <c r="D511" s="72"/>
      <c r="E511" s="143"/>
      <c r="F511" s="71"/>
      <c r="G511" s="143"/>
      <c r="H511" s="71"/>
      <c r="I511" s="143"/>
      <c r="J511" s="71"/>
      <c r="K511" s="71"/>
      <c r="L511" s="71"/>
      <c r="M511" s="72"/>
      <c r="N511" s="144"/>
      <c r="O511" s="72"/>
      <c r="P511" s="199"/>
      <c r="Q511" s="71"/>
      <c r="R511" s="200"/>
      <c r="S511" s="72"/>
      <c r="T511" s="201"/>
      <c r="U511" s="72"/>
      <c r="V511" s="202"/>
      <c r="W511" s="71"/>
      <c r="X511" s="72"/>
      <c r="Y511" s="202"/>
      <c r="Z511" s="72"/>
      <c r="AA511" s="178"/>
      <c r="AB511" s="228"/>
      <c r="AC511" s="72"/>
      <c r="AD511" s="229"/>
      <c r="AE511" s="72"/>
      <c r="AF511" s="229"/>
      <c r="AG511" s="71"/>
      <c r="AH511" s="72"/>
      <c r="AI511" s="229"/>
      <c r="AJ511" s="71"/>
      <c r="AK511" s="72"/>
      <c r="AL511" s="229"/>
      <c r="AM511" s="72"/>
      <c r="AN511" s="201"/>
      <c r="AO511" s="72"/>
      <c r="AP511" s="145"/>
      <c r="AQ511" s="72"/>
      <c r="AR511" s="145"/>
      <c r="AS511" s="72"/>
      <c r="AT511" s="146"/>
      <c r="AU511" s="72"/>
      <c r="AV511" s="145"/>
      <c r="AW511" s="71"/>
      <c r="AX511" s="72"/>
      <c r="AY511" s="201"/>
      <c r="AZ511" s="71"/>
      <c r="BA511" s="72"/>
      <c r="BB511" s="178"/>
    </row>
    <row r="512" ht="16.5" customHeight="1" outlineLevel="1">
      <c r="A512" s="178"/>
      <c r="B512" s="141"/>
      <c r="C512" s="142"/>
      <c r="D512" s="72"/>
      <c r="E512" s="143"/>
      <c r="F512" s="71"/>
      <c r="G512" s="143"/>
      <c r="H512" s="71"/>
      <c r="I512" s="143"/>
      <c r="J512" s="71"/>
      <c r="K512" s="71"/>
      <c r="L512" s="71"/>
      <c r="M512" s="72"/>
      <c r="N512" s="144"/>
      <c r="O512" s="72"/>
      <c r="P512" s="199"/>
      <c r="Q512" s="71"/>
      <c r="R512" s="200"/>
      <c r="S512" s="72"/>
      <c r="T512" s="201"/>
      <c r="U512" s="72"/>
      <c r="V512" s="202"/>
      <c r="W512" s="71"/>
      <c r="X512" s="72"/>
      <c r="Y512" s="202"/>
      <c r="Z512" s="72"/>
      <c r="AA512" s="178"/>
      <c r="AB512" s="228"/>
      <c r="AC512" s="72"/>
      <c r="AD512" s="229"/>
      <c r="AE512" s="72"/>
      <c r="AF512" s="229"/>
      <c r="AG512" s="71"/>
      <c r="AH512" s="72"/>
      <c r="AI512" s="229"/>
      <c r="AJ512" s="71"/>
      <c r="AK512" s="72"/>
      <c r="AL512" s="229"/>
      <c r="AM512" s="72"/>
      <c r="AN512" s="201"/>
      <c r="AO512" s="72"/>
      <c r="AP512" s="145"/>
      <c r="AQ512" s="72"/>
      <c r="AR512" s="145"/>
      <c r="AS512" s="72"/>
      <c r="AT512" s="146"/>
      <c r="AU512" s="72"/>
      <c r="AV512" s="145"/>
      <c r="AW512" s="71"/>
      <c r="AX512" s="72"/>
      <c r="AY512" s="201"/>
      <c r="AZ512" s="71"/>
      <c r="BA512" s="72"/>
      <c r="BB512" s="178"/>
    </row>
    <row r="513" ht="16.5" customHeight="1" outlineLevel="1">
      <c r="A513" s="178"/>
      <c r="B513" s="141"/>
      <c r="C513" s="142"/>
      <c r="D513" s="72"/>
      <c r="E513" s="143"/>
      <c r="F513" s="71"/>
      <c r="G513" s="143"/>
      <c r="H513" s="71"/>
      <c r="I513" s="143"/>
      <c r="J513" s="71"/>
      <c r="K513" s="71"/>
      <c r="L513" s="71"/>
      <c r="M513" s="72"/>
      <c r="N513" s="144"/>
      <c r="O513" s="72"/>
      <c r="P513" s="199"/>
      <c r="Q513" s="71"/>
      <c r="R513" s="200"/>
      <c r="S513" s="72"/>
      <c r="T513" s="201"/>
      <c r="U513" s="72"/>
      <c r="V513" s="202"/>
      <c r="W513" s="71"/>
      <c r="X513" s="72"/>
      <c r="Y513" s="202"/>
      <c r="Z513" s="72"/>
      <c r="AA513" s="178"/>
      <c r="AB513" s="228"/>
      <c r="AC513" s="72"/>
      <c r="AD513" s="229"/>
      <c r="AE513" s="72"/>
      <c r="AF513" s="229"/>
      <c r="AG513" s="71"/>
      <c r="AH513" s="72"/>
      <c r="AI513" s="229"/>
      <c r="AJ513" s="71"/>
      <c r="AK513" s="72"/>
      <c r="AL513" s="229"/>
      <c r="AM513" s="72"/>
      <c r="AN513" s="201"/>
      <c r="AO513" s="72"/>
      <c r="AP513" s="145"/>
      <c r="AQ513" s="72"/>
      <c r="AR513" s="145"/>
      <c r="AS513" s="72"/>
      <c r="AT513" s="146"/>
      <c r="AU513" s="72"/>
      <c r="AV513" s="145"/>
      <c r="AW513" s="71"/>
      <c r="AX513" s="72"/>
      <c r="AY513" s="201"/>
      <c r="AZ513" s="71"/>
      <c r="BA513" s="72"/>
      <c r="BB513" s="178"/>
    </row>
    <row r="514" ht="16.5" customHeight="1" outlineLevel="1">
      <c r="A514" s="178"/>
      <c r="B514" s="141"/>
      <c r="C514" s="142"/>
      <c r="D514" s="72"/>
      <c r="E514" s="143"/>
      <c r="F514" s="71"/>
      <c r="G514" s="143"/>
      <c r="H514" s="71"/>
      <c r="I514" s="143"/>
      <c r="J514" s="71"/>
      <c r="K514" s="71"/>
      <c r="L514" s="71"/>
      <c r="M514" s="72"/>
      <c r="N514" s="144"/>
      <c r="O514" s="72"/>
      <c r="P514" s="199"/>
      <c r="Q514" s="71"/>
      <c r="R514" s="200"/>
      <c r="S514" s="72"/>
      <c r="T514" s="201"/>
      <c r="U514" s="72"/>
      <c r="V514" s="202"/>
      <c r="W514" s="71"/>
      <c r="X514" s="72"/>
      <c r="Y514" s="202"/>
      <c r="Z514" s="72"/>
      <c r="AA514" s="178"/>
      <c r="AB514" s="228"/>
      <c r="AC514" s="72"/>
      <c r="AD514" s="229"/>
      <c r="AE514" s="72"/>
      <c r="AF514" s="229"/>
      <c r="AG514" s="71"/>
      <c r="AH514" s="72"/>
      <c r="AI514" s="229"/>
      <c r="AJ514" s="71"/>
      <c r="AK514" s="72"/>
      <c r="AL514" s="229"/>
      <c r="AM514" s="72"/>
      <c r="AN514" s="201"/>
      <c r="AO514" s="72"/>
      <c r="AP514" s="145"/>
      <c r="AQ514" s="72"/>
      <c r="AR514" s="145"/>
      <c r="AS514" s="72"/>
      <c r="AT514" s="146"/>
      <c r="AU514" s="72"/>
      <c r="AV514" s="145"/>
      <c r="AW514" s="71"/>
      <c r="AX514" s="72"/>
      <c r="AY514" s="201"/>
      <c r="AZ514" s="71"/>
      <c r="BA514" s="72"/>
      <c r="BB514" s="178"/>
    </row>
    <row r="515" ht="16.5" customHeight="1" outlineLevel="1">
      <c r="A515" s="178"/>
      <c r="B515" s="141"/>
      <c r="C515" s="142"/>
      <c r="D515" s="72"/>
      <c r="E515" s="143"/>
      <c r="F515" s="71"/>
      <c r="G515" s="143"/>
      <c r="H515" s="71"/>
      <c r="I515" s="143"/>
      <c r="J515" s="71"/>
      <c r="K515" s="71"/>
      <c r="L515" s="71"/>
      <c r="M515" s="72"/>
      <c r="N515" s="144"/>
      <c r="O515" s="72"/>
      <c r="P515" s="199"/>
      <c r="Q515" s="71"/>
      <c r="R515" s="200"/>
      <c r="S515" s="72"/>
      <c r="T515" s="201"/>
      <c r="U515" s="72"/>
      <c r="V515" s="202"/>
      <c r="W515" s="71"/>
      <c r="X515" s="72"/>
      <c r="Y515" s="202"/>
      <c r="Z515" s="72"/>
      <c r="AA515" s="178"/>
      <c r="AB515" s="228"/>
      <c r="AC515" s="72"/>
      <c r="AD515" s="229"/>
      <c r="AE515" s="72"/>
      <c r="AF515" s="229"/>
      <c r="AG515" s="71"/>
      <c r="AH515" s="72"/>
      <c r="AI515" s="229"/>
      <c r="AJ515" s="71"/>
      <c r="AK515" s="72"/>
      <c r="AL515" s="229"/>
      <c r="AM515" s="72"/>
      <c r="AN515" s="201"/>
      <c r="AO515" s="72"/>
      <c r="AP515" s="145"/>
      <c r="AQ515" s="72"/>
      <c r="AR515" s="145"/>
      <c r="AS515" s="72"/>
      <c r="AT515" s="146"/>
      <c r="AU515" s="72"/>
      <c r="AV515" s="145"/>
      <c r="AW515" s="71"/>
      <c r="AX515" s="72"/>
      <c r="AY515" s="201"/>
      <c r="AZ515" s="71"/>
      <c r="BA515" s="72"/>
      <c r="BB515" s="178"/>
    </row>
    <row r="516" ht="16.5" customHeight="1" outlineLevel="1">
      <c r="A516" s="178"/>
      <c r="B516" s="141"/>
      <c r="C516" s="142"/>
      <c r="D516" s="72"/>
      <c r="E516" s="143"/>
      <c r="F516" s="71"/>
      <c r="G516" s="143"/>
      <c r="H516" s="71"/>
      <c r="I516" s="143"/>
      <c r="J516" s="71"/>
      <c r="K516" s="71"/>
      <c r="L516" s="71"/>
      <c r="M516" s="72"/>
      <c r="N516" s="144"/>
      <c r="O516" s="72"/>
      <c r="P516" s="199"/>
      <c r="Q516" s="71"/>
      <c r="R516" s="200"/>
      <c r="S516" s="72"/>
      <c r="T516" s="201"/>
      <c r="U516" s="72"/>
      <c r="V516" s="202"/>
      <c r="W516" s="71"/>
      <c r="X516" s="72"/>
      <c r="Y516" s="202"/>
      <c r="Z516" s="72"/>
      <c r="AA516" s="178"/>
      <c r="AB516" s="228"/>
      <c r="AC516" s="72"/>
      <c r="AD516" s="229"/>
      <c r="AE516" s="72"/>
      <c r="AF516" s="229"/>
      <c r="AG516" s="71"/>
      <c r="AH516" s="72"/>
      <c r="AI516" s="229"/>
      <c r="AJ516" s="71"/>
      <c r="AK516" s="72"/>
      <c r="AL516" s="229"/>
      <c r="AM516" s="72"/>
      <c r="AN516" s="201"/>
      <c r="AO516" s="72"/>
      <c r="AP516" s="145"/>
      <c r="AQ516" s="72"/>
      <c r="AR516" s="145"/>
      <c r="AS516" s="72"/>
      <c r="AT516" s="146"/>
      <c r="AU516" s="72"/>
      <c r="AV516" s="145"/>
      <c r="AW516" s="71"/>
      <c r="AX516" s="72"/>
      <c r="AY516" s="201"/>
      <c r="AZ516" s="71"/>
      <c r="BA516" s="72"/>
      <c r="BB516" s="178"/>
    </row>
    <row r="517" ht="16.5" customHeight="1" outlineLevel="1">
      <c r="A517" s="178"/>
      <c r="B517" s="141"/>
      <c r="C517" s="142"/>
      <c r="D517" s="72"/>
      <c r="E517" s="143"/>
      <c r="F517" s="71"/>
      <c r="G517" s="143"/>
      <c r="H517" s="71"/>
      <c r="I517" s="143"/>
      <c r="J517" s="71"/>
      <c r="K517" s="71"/>
      <c r="L517" s="71"/>
      <c r="M517" s="72"/>
      <c r="N517" s="144"/>
      <c r="O517" s="72"/>
      <c r="P517" s="199"/>
      <c r="Q517" s="71"/>
      <c r="R517" s="200"/>
      <c r="S517" s="72"/>
      <c r="T517" s="201"/>
      <c r="U517" s="72"/>
      <c r="V517" s="202"/>
      <c r="W517" s="71"/>
      <c r="X517" s="72"/>
      <c r="Y517" s="202"/>
      <c r="Z517" s="72"/>
      <c r="AA517" s="178"/>
      <c r="AB517" s="228"/>
      <c r="AC517" s="72"/>
      <c r="AD517" s="229"/>
      <c r="AE517" s="72"/>
      <c r="AF517" s="229"/>
      <c r="AG517" s="71"/>
      <c r="AH517" s="72"/>
      <c r="AI517" s="229"/>
      <c r="AJ517" s="71"/>
      <c r="AK517" s="72"/>
      <c r="AL517" s="229"/>
      <c r="AM517" s="72"/>
      <c r="AN517" s="201"/>
      <c r="AO517" s="72"/>
      <c r="AP517" s="145"/>
      <c r="AQ517" s="72"/>
      <c r="AR517" s="145"/>
      <c r="AS517" s="72"/>
      <c r="AT517" s="146"/>
      <c r="AU517" s="72"/>
      <c r="AV517" s="145"/>
      <c r="AW517" s="71"/>
      <c r="AX517" s="72"/>
      <c r="AY517" s="201"/>
      <c r="AZ517" s="71"/>
      <c r="BA517" s="72"/>
      <c r="BB517" s="178"/>
    </row>
    <row r="518" ht="16.5" customHeight="1" outlineLevel="1">
      <c r="A518" s="178"/>
      <c r="B518" s="141"/>
      <c r="C518" s="142"/>
      <c r="D518" s="72"/>
      <c r="E518" s="143"/>
      <c r="F518" s="71"/>
      <c r="G518" s="143"/>
      <c r="H518" s="71"/>
      <c r="I518" s="143"/>
      <c r="J518" s="71"/>
      <c r="K518" s="71"/>
      <c r="L518" s="71"/>
      <c r="M518" s="72"/>
      <c r="N518" s="144"/>
      <c r="O518" s="72"/>
      <c r="P518" s="199"/>
      <c r="Q518" s="71"/>
      <c r="R518" s="200"/>
      <c r="S518" s="72"/>
      <c r="T518" s="201"/>
      <c r="U518" s="72"/>
      <c r="V518" s="202"/>
      <c r="W518" s="71"/>
      <c r="X518" s="72"/>
      <c r="Y518" s="202"/>
      <c r="Z518" s="72"/>
      <c r="AA518" s="178"/>
      <c r="AB518" s="228"/>
      <c r="AC518" s="72"/>
      <c r="AD518" s="229"/>
      <c r="AE518" s="72"/>
      <c r="AF518" s="229"/>
      <c r="AG518" s="71"/>
      <c r="AH518" s="72"/>
      <c r="AI518" s="229"/>
      <c r="AJ518" s="71"/>
      <c r="AK518" s="72"/>
      <c r="AL518" s="229"/>
      <c r="AM518" s="72"/>
      <c r="AN518" s="201"/>
      <c r="AO518" s="72"/>
      <c r="AP518" s="145"/>
      <c r="AQ518" s="72"/>
      <c r="AR518" s="145"/>
      <c r="AS518" s="72"/>
      <c r="AT518" s="146"/>
      <c r="AU518" s="72"/>
      <c r="AV518" s="145"/>
      <c r="AW518" s="71"/>
      <c r="AX518" s="72"/>
      <c r="AY518" s="201"/>
      <c r="AZ518" s="71"/>
      <c r="BA518" s="72"/>
      <c r="BB518" s="178"/>
    </row>
    <row r="519" ht="16.5" customHeight="1" outlineLevel="1">
      <c r="A519" s="178"/>
      <c r="B519" s="141"/>
      <c r="C519" s="142"/>
      <c r="D519" s="72"/>
      <c r="E519" s="143"/>
      <c r="F519" s="71"/>
      <c r="G519" s="143"/>
      <c r="H519" s="71"/>
      <c r="I519" s="143"/>
      <c r="J519" s="71"/>
      <c r="K519" s="71"/>
      <c r="L519" s="71"/>
      <c r="M519" s="72"/>
      <c r="N519" s="144"/>
      <c r="O519" s="72"/>
      <c r="P519" s="199"/>
      <c r="Q519" s="71"/>
      <c r="R519" s="200"/>
      <c r="S519" s="72"/>
      <c r="T519" s="201"/>
      <c r="U519" s="72"/>
      <c r="V519" s="202"/>
      <c r="W519" s="71"/>
      <c r="X519" s="72"/>
      <c r="Y519" s="202"/>
      <c r="Z519" s="72"/>
      <c r="AA519" s="178"/>
      <c r="AB519" s="228"/>
      <c r="AC519" s="72"/>
      <c r="AD519" s="229"/>
      <c r="AE519" s="72"/>
      <c r="AF519" s="229"/>
      <c r="AG519" s="71"/>
      <c r="AH519" s="72"/>
      <c r="AI519" s="229"/>
      <c r="AJ519" s="71"/>
      <c r="AK519" s="72"/>
      <c r="AL519" s="229"/>
      <c r="AM519" s="72"/>
      <c r="AN519" s="201"/>
      <c r="AO519" s="72"/>
      <c r="AP519" s="145"/>
      <c r="AQ519" s="72"/>
      <c r="AR519" s="145"/>
      <c r="AS519" s="72"/>
      <c r="AT519" s="146"/>
      <c r="AU519" s="72"/>
      <c r="AV519" s="145"/>
      <c r="AW519" s="71"/>
      <c r="AX519" s="72"/>
      <c r="AY519" s="201"/>
      <c r="AZ519" s="71"/>
      <c r="BA519" s="72"/>
      <c r="BB519" s="178"/>
    </row>
    <row r="520" ht="16.5" customHeight="1" outlineLevel="1">
      <c r="A520" s="178"/>
      <c r="B520" s="141"/>
      <c r="C520" s="142"/>
      <c r="D520" s="72"/>
      <c r="E520" s="143"/>
      <c r="F520" s="71"/>
      <c r="G520" s="143"/>
      <c r="H520" s="71"/>
      <c r="I520" s="143"/>
      <c r="J520" s="71"/>
      <c r="K520" s="71"/>
      <c r="L520" s="71"/>
      <c r="M520" s="72"/>
      <c r="N520" s="144"/>
      <c r="O520" s="72"/>
      <c r="P520" s="199"/>
      <c r="Q520" s="71"/>
      <c r="R520" s="200"/>
      <c r="S520" s="72"/>
      <c r="T520" s="201"/>
      <c r="U520" s="72"/>
      <c r="V520" s="202"/>
      <c r="W520" s="71"/>
      <c r="X520" s="72"/>
      <c r="Y520" s="202"/>
      <c r="Z520" s="72"/>
      <c r="AA520" s="178"/>
      <c r="AB520" s="228"/>
      <c r="AC520" s="72"/>
      <c r="AD520" s="229"/>
      <c r="AE520" s="72"/>
      <c r="AF520" s="229"/>
      <c r="AG520" s="71"/>
      <c r="AH520" s="72"/>
      <c r="AI520" s="229"/>
      <c r="AJ520" s="71"/>
      <c r="AK520" s="72"/>
      <c r="AL520" s="229"/>
      <c r="AM520" s="72"/>
      <c r="AN520" s="201"/>
      <c r="AO520" s="72"/>
      <c r="AP520" s="145"/>
      <c r="AQ520" s="72"/>
      <c r="AR520" s="145"/>
      <c r="AS520" s="72"/>
      <c r="AT520" s="146"/>
      <c r="AU520" s="72"/>
      <c r="AV520" s="145"/>
      <c r="AW520" s="71"/>
      <c r="AX520" s="72"/>
      <c r="AY520" s="201"/>
      <c r="AZ520" s="71"/>
      <c r="BA520" s="72"/>
      <c r="BB520" s="178"/>
    </row>
    <row r="521" ht="16.5" customHeight="1" outlineLevel="1">
      <c r="A521" s="178"/>
      <c r="B521" s="141"/>
      <c r="C521" s="142"/>
      <c r="D521" s="72"/>
      <c r="E521" s="143"/>
      <c r="F521" s="71"/>
      <c r="G521" s="143"/>
      <c r="H521" s="71"/>
      <c r="I521" s="143"/>
      <c r="J521" s="71"/>
      <c r="K521" s="71"/>
      <c r="L521" s="71"/>
      <c r="M521" s="72"/>
      <c r="N521" s="144"/>
      <c r="O521" s="72"/>
      <c r="P521" s="199"/>
      <c r="Q521" s="71"/>
      <c r="R521" s="200"/>
      <c r="S521" s="72"/>
      <c r="T521" s="201"/>
      <c r="U521" s="72"/>
      <c r="V521" s="202"/>
      <c r="W521" s="71"/>
      <c r="X521" s="72"/>
      <c r="Y521" s="202"/>
      <c r="Z521" s="72"/>
      <c r="AA521" s="178"/>
      <c r="AB521" s="228"/>
      <c r="AC521" s="72"/>
      <c r="AD521" s="229"/>
      <c r="AE521" s="72"/>
      <c r="AF521" s="229"/>
      <c r="AG521" s="71"/>
      <c r="AH521" s="72"/>
      <c r="AI521" s="229"/>
      <c r="AJ521" s="71"/>
      <c r="AK521" s="72"/>
      <c r="AL521" s="229"/>
      <c r="AM521" s="72"/>
      <c r="AN521" s="201"/>
      <c r="AO521" s="72"/>
      <c r="AP521" s="145"/>
      <c r="AQ521" s="72"/>
      <c r="AR521" s="145"/>
      <c r="AS521" s="72"/>
      <c r="AT521" s="146"/>
      <c r="AU521" s="72"/>
      <c r="AV521" s="145"/>
      <c r="AW521" s="71"/>
      <c r="AX521" s="72"/>
      <c r="AY521" s="201"/>
      <c r="AZ521" s="71"/>
      <c r="BA521" s="72"/>
      <c r="BB521" s="178"/>
    </row>
    <row r="522" ht="16.5" customHeight="1" outlineLevel="1">
      <c r="A522" s="178"/>
      <c r="B522" s="141"/>
      <c r="C522" s="142"/>
      <c r="D522" s="72"/>
      <c r="E522" s="143"/>
      <c r="F522" s="71"/>
      <c r="G522" s="143"/>
      <c r="H522" s="71"/>
      <c r="I522" s="143"/>
      <c r="J522" s="71"/>
      <c r="K522" s="71"/>
      <c r="L522" s="71"/>
      <c r="M522" s="72"/>
      <c r="N522" s="144"/>
      <c r="O522" s="72"/>
      <c r="P522" s="199"/>
      <c r="Q522" s="71"/>
      <c r="R522" s="200"/>
      <c r="S522" s="72"/>
      <c r="T522" s="201"/>
      <c r="U522" s="72"/>
      <c r="V522" s="202"/>
      <c r="W522" s="71"/>
      <c r="X522" s="72"/>
      <c r="Y522" s="202"/>
      <c r="Z522" s="72"/>
      <c r="AA522" s="178"/>
      <c r="AB522" s="228"/>
      <c r="AC522" s="72"/>
      <c r="AD522" s="229"/>
      <c r="AE522" s="72"/>
      <c r="AF522" s="229"/>
      <c r="AG522" s="71"/>
      <c r="AH522" s="72"/>
      <c r="AI522" s="229"/>
      <c r="AJ522" s="71"/>
      <c r="AK522" s="72"/>
      <c r="AL522" s="229"/>
      <c r="AM522" s="72"/>
      <c r="AN522" s="201"/>
      <c r="AO522" s="72"/>
      <c r="AP522" s="145"/>
      <c r="AQ522" s="72"/>
      <c r="AR522" s="145"/>
      <c r="AS522" s="72"/>
      <c r="AT522" s="146"/>
      <c r="AU522" s="72"/>
      <c r="AV522" s="145"/>
      <c r="AW522" s="71"/>
      <c r="AX522" s="72"/>
      <c r="AY522" s="201"/>
      <c r="AZ522" s="71"/>
      <c r="BA522" s="72"/>
      <c r="BB522" s="178"/>
    </row>
    <row r="523" ht="16.5" customHeight="1" outlineLevel="1">
      <c r="A523" s="178"/>
      <c r="B523" s="141"/>
      <c r="C523" s="142"/>
      <c r="D523" s="72"/>
      <c r="E523" s="143"/>
      <c r="F523" s="71"/>
      <c r="G523" s="143"/>
      <c r="H523" s="71"/>
      <c r="I523" s="143"/>
      <c r="J523" s="71"/>
      <c r="K523" s="71"/>
      <c r="L523" s="71"/>
      <c r="M523" s="72"/>
      <c r="N523" s="144"/>
      <c r="O523" s="72"/>
      <c r="P523" s="199"/>
      <c r="Q523" s="71"/>
      <c r="R523" s="200"/>
      <c r="S523" s="72"/>
      <c r="T523" s="201"/>
      <c r="U523" s="72"/>
      <c r="V523" s="202"/>
      <c r="W523" s="71"/>
      <c r="X523" s="72"/>
      <c r="Y523" s="202"/>
      <c r="Z523" s="72"/>
      <c r="AA523" s="178"/>
      <c r="AB523" s="228"/>
      <c r="AC523" s="72"/>
      <c r="AD523" s="229"/>
      <c r="AE523" s="72"/>
      <c r="AF523" s="229"/>
      <c r="AG523" s="71"/>
      <c r="AH523" s="72"/>
      <c r="AI523" s="229"/>
      <c r="AJ523" s="71"/>
      <c r="AK523" s="72"/>
      <c r="AL523" s="229"/>
      <c r="AM523" s="72"/>
      <c r="AN523" s="201"/>
      <c r="AO523" s="72"/>
      <c r="AP523" s="145"/>
      <c r="AQ523" s="72"/>
      <c r="AR523" s="145"/>
      <c r="AS523" s="72"/>
      <c r="AT523" s="146"/>
      <c r="AU523" s="72"/>
      <c r="AV523" s="145"/>
      <c r="AW523" s="71"/>
      <c r="AX523" s="72"/>
      <c r="AY523" s="201"/>
      <c r="AZ523" s="71"/>
      <c r="BA523" s="72"/>
      <c r="BB523" s="178"/>
    </row>
    <row r="524" ht="16.5" customHeight="1" outlineLevel="1">
      <c r="A524" s="178"/>
      <c r="B524" s="141"/>
      <c r="C524" s="142"/>
      <c r="D524" s="72"/>
      <c r="E524" s="143"/>
      <c r="F524" s="71"/>
      <c r="G524" s="143"/>
      <c r="H524" s="71"/>
      <c r="I524" s="143"/>
      <c r="J524" s="71"/>
      <c r="K524" s="71"/>
      <c r="L524" s="71"/>
      <c r="M524" s="72"/>
      <c r="N524" s="144"/>
      <c r="O524" s="72"/>
      <c r="P524" s="199"/>
      <c r="Q524" s="71"/>
      <c r="R524" s="200"/>
      <c r="S524" s="72"/>
      <c r="T524" s="201"/>
      <c r="U524" s="72"/>
      <c r="V524" s="202"/>
      <c r="W524" s="71"/>
      <c r="X524" s="72"/>
      <c r="Y524" s="202"/>
      <c r="Z524" s="72"/>
      <c r="AA524" s="178"/>
      <c r="AB524" s="228"/>
      <c r="AC524" s="72"/>
      <c r="AD524" s="229"/>
      <c r="AE524" s="72"/>
      <c r="AF524" s="229"/>
      <c r="AG524" s="71"/>
      <c r="AH524" s="72"/>
      <c r="AI524" s="229"/>
      <c r="AJ524" s="71"/>
      <c r="AK524" s="72"/>
      <c r="AL524" s="229"/>
      <c r="AM524" s="72"/>
      <c r="AN524" s="201"/>
      <c r="AO524" s="72"/>
      <c r="AP524" s="145"/>
      <c r="AQ524" s="72"/>
      <c r="AR524" s="145"/>
      <c r="AS524" s="72"/>
      <c r="AT524" s="146"/>
      <c r="AU524" s="72"/>
      <c r="AV524" s="145"/>
      <c r="AW524" s="71"/>
      <c r="AX524" s="72"/>
      <c r="AY524" s="201"/>
      <c r="AZ524" s="71"/>
      <c r="BA524" s="72"/>
      <c r="BB524" s="178"/>
    </row>
    <row r="525" ht="16.5" customHeight="1" outlineLevel="1">
      <c r="A525" s="178"/>
      <c r="B525" s="141"/>
      <c r="C525" s="142"/>
      <c r="D525" s="72"/>
      <c r="E525" s="143"/>
      <c r="F525" s="71"/>
      <c r="G525" s="143"/>
      <c r="H525" s="71"/>
      <c r="I525" s="143"/>
      <c r="J525" s="71"/>
      <c r="K525" s="71"/>
      <c r="L525" s="71"/>
      <c r="M525" s="72"/>
      <c r="N525" s="144"/>
      <c r="O525" s="72"/>
      <c r="P525" s="199"/>
      <c r="Q525" s="71"/>
      <c r="R525" s="200"/>
      <c r="S525" s="72"/>
      <c r="T525" s="201"/>
      <c r="U525" s="72"/>
      <c r="V525" s="202"/>
      <c r="W525" s="71"/>
      <c r="X525" s="72"/>
      <c r="Y525" s="202"/>
      <c r="Z525" s="72"/>
      <c r="AA525" s="178"/>
      <c r="AB525" s="228"/>
      <c r="AC525" s="72"/>
      <c r="AD525" s="229"/>
      <c r="AE525" s="72"/>
      <c r="AF525" s="229"/>
      <c r="AG525" s="71"/>
      <c r="AH525" s="72"/>
      <c r="AI525" s="229"/>
      <c r="AJ525" s="71"/>
      <c r="AK525" s="72"/>
      <c r="AL525" s="229"/>
      <c r="AM525" s="72"/>
      <c r="AN525" s="201"/>
      <c r="AO525" s="72"/>
      <c r="AP525" s="145"/>
      <c r="AQ525" s="72"/>
      <c r="AR525" s="145"/>
      <c r="AS525" s="72"/>
      <c r="AT525" s="146"/>
      <c r="AU525" s="72"/>
      <c r="AV525" s="145"/>
      <c r="AW525" s="71"/>
      <c r="AX525" s="72"/>
      <c r="AY525" s="201"/>
      <c r="AZ525" s="71"/>
      <c r="BA525" s="72"/>
      <c r="BB525" s="178"/>
    </row>
    <row r="526" ht="16.5" customHeight="1" outlineLevel="1">
      <c r="A526" s="178"/>
      <c r="B526" s="141"/>
      <c r="C526" s="142"/>
      <c r="D526" s="72"/>
      <c r="E526" s="143"/>
      <c r="F526" s="71"/>
      <c r="G526" s="143"/>
      <c r="H526" s="71"/>
      <c r="I526" s="143"/>
      <c r="J526" s="71"/>
      <c r="K526" s="71"/>
      <c r="L526" s="71"/>
      <c r="M526" s="72"/>
      <c r="N526" s="144"/>
      <c r="O526" s="72"/>
      <c r="P526" s="199"/>
      <c r="Q526" s="71"/>
      <c r="R526" s="200"/>
      <c r="S526" s="72"/>
      <c r="T526" s="201"/>
      <c r="U526" s="72"/>
      <c r="V526" s="202"/>
      <c r="W526" s="71"/>
      <c r="X526" s="72"/>
      <c r="Y526" s="202"/>
      <c r="Z526" s="72"/>
      <c r="AA526" s="178"/>
      <c r="AB526" s="228"/>
      <c r="AC526" s="72"/>
      <c r="AD526" s="229"/>
      <c r="AE526" s="72"/>
      <c r="AF526" s="229"/>
      <c r="AG526" s="71"/>
      <c r="AH526" s="72"/>
      <c r="AI526" s="229"/>
      <c r="AJ526" s="71"/>
      <c r="AK526" s="72"/>
      <c r="AL526" s="229"/>
      <c r="AM526" s="72"/>
      <c r="AN526" s="201"/>
      <c r="AO526" s="72"/>
      <c r="AP526" s="145"/>
      <c r="AQ526" s="72"/>
      <c r="AR526" s="145"/>
      <c r="AS526" s="72"/>
      <c r="AT526" s="146"/>
      <c r="AU526" s="72"/>
      <c r="AV526" s="145"/>
      <c r="AW526" s="71"/>
      <c r="AX526" s="72"/>
      <c r="AY526" s="201"/>
      <c r="AZ526" s="71"/>
      <c r="BA526" s="72"/>
      <c r="BB526" s="178"/>
    </row>
    <row r="527" ht="16.5" customHeight="1" outlineLevel="1">
      <c r="A527" s="178"/>
      <c r="B527" s="141"/>
      <c r="C527" s="142"/>
      <c r="D527" s="72"/>
      <c r="E527" s="143"/>
      <c r="F527" s="71"/>
      <c r="G527" s="143"/>
      <c r="H527" s="71"/>
      <c r="I527" s="143"/>
      <c r="J527" s="71"/>
      <c r="K527" s="71"/>
      <c r="L527" s="71"/>
      <c r="M527" s="72"/>
      <c r="N527" s="144"/>
      <c r="O527" s="72"/>
      <c r="P527" s="199"/>
      <c r="Q527" s="71"/>
      <c r="R527" s="200"/>
      <c r="S527" s="72"/>
      <c r="T527" s="201"/>
      <c r="U527" s="72"/>
      <c r="V527" s="202"/>
      <c r="W527" s="71"/>
      <c r="X527" s="72"/>
      <c r="Y527" s="202"/>
      <c r="Z527" s="72"/>
      <c r="AA527" s="178"/>
      <c r="AB527" s="228"/>
      <c r="AC527" s="72"/>
      <c r="AD527" s="229"/>
      <c r="AE527" s="72"/>
      <c r="AF527" s="229"/>
      <c r="AG527" s="71"/>
      <c r="AH527" s="72"/>
      <c r="AI527" s="229"/>
      <c r="AJ527" s="71"/>
      <c r="AK527" s="72"/>
      <c r="AL527" s="229"/>
      <c r="AM527" s="72"/>
      <c r="AN527" s="201"/>
      <c r="AO527" s="72"/>
      <c r="AP527" s="145"/>
      <c r="AQ527" s="72"/>
      <c r="AR527" s="145"/>
      <c r="AS527" s="72"/>
      <c r="AT527" s="146"/>
      <c r="AU527" s="72"/>
      <c r="AV527" s="145"/>
      <c r="AW527" s="71"/>
      <c r="AX527" s="72"/>
      <c r="AY527" s="201"/>
      <c r="AZ527" s="71"/>
      <c r="BA527" s="72"/>
      <c r="BB527" s="178"/>
    </row>
    <row r="528" ht="16.5" customHeight="1" outlineLevel="1">
      <c r="A528" s="178"/>
      <c r="B528" s="141"/>
      <c r="C528" s="142"/>
      <c r="D528" s="72"/>
      <c r="E528" s="143"/>
      <c r="F528" s="71"/>
      <c r="G528" s="143"/>
      <c r="H528" s="71"/>
      <c r="I528" s="143"/>
      <c r="J528" s="71"/>
      <c r="K528" s="71"/>
      <c r="L528" s="71"/>
      <c r="M528" s="72"/>
      <c r="N528" s="144"/>
      <c r="O528" s="72"/>
      <c r="P528" s="199"/>
      <c r="Q528" s="71"/>
      <c r="R528" s="200"/>
      <c r="S528" s="72"/>
      <c r="T528" s="201"/>
      <c r="U528" s="72"/>
      <c r="V528" s="202"/>
      <c r="W528" s="71"/>
      <c r="X528" s="72"/>
      <c r="Y528" s="202"/>
      <c r="Z528" s="72"/>
      <c r="AA528" s="178"/>
      <c r="AB528" s="228"/>
      <c r="AC528" s="72"/>
      <c r="AD528" s="229"/>
      <c r="AE528" s="72"/>
      <c r="AF528" s="229"/>
      <c r="AG528" s="71"/>
      <c r="AH528" s="72"/>
      <c r="AI528" s="229"/>
      <c r="AJ528" s="71"/>
      <c r="AK528" s="72"/>
      <c r="AL528" s="229"/>
      <c r="AM528" s="72"/>
      <c r="AN528" s="201"/>
      <c r="AO528" s="72"/>
      <c r="AP528" s="145"/>
      <c r="AQ528" s="72"/>
      <c r="AR528" s="145"/>
      <c r="AS528" s="72"/>
      <c r="AT528" s="146"/>
      <c r="AU528" s="72"/>
      <c r="AV528" s="145"/>
      <c r="AW528" s="71"/>
      <c r="AX528" s="72"/>
      <c r="AY528" s="201"/>
      <c r="AZ528" s="71"/>
      <c r="BA528" s="72"/>
      <c r="BB528" s="178"/>
    </row>
    <row r="529" ht="16.5" customHeight="1" outlineLevel="1">
      <c r="A529" s="178"/>
      <c r="B529" s="141"/>
      <c r="C529" s="142"/>
      <c r="D529" s="72"/>
      <c r="E529" s="143"/>
      <c r="F529" s="71"/>
      <c r="G529" s="143"/>
      <c r="H529" s="71"/>
      <c r="I529" s="143"/>
      <c r="J529" s="71"/>
      <c r="K529" s="71"/>
      <c r="L529" s="71"/>
      <c r="M529" s="72"/>
      <c r="N529" s="144"/>
      <c r="O529" s="72"/>
      <c r="P529" s="199"/>
      <c r="Q529" s="71"/>
      <c r="R529" s="200"/>
      <c r="S529" s="72"/>
      <c r="T529" s="201"/>
      <c r="U529" s="72"/>
      <c r="V529" s="202"/>
      <c r="W529" s="71"/>
      <c r="X529" s="72"/>
      <c r="Y529" s="202"/>
      <c r="Z529" s="72"/>
      <c r="AA529" s="178"/>
      <c r="AB529" s="228"/>
      <c r="AC529" s="72"/>
      <c r="AD529" s="229"/>
      <c r="AE529" s="72"/>
      <c r="AF529" s="229"/>
      <c r="AG529" s="71"/>
      <c r="AH529" s="72"/>
      <c r="AI529" s="229"/>
      <c r="AJ529" s="71"/>
      <c r="AK529" s="72"/>
      <c r="AL529" s="229"/>
      <c r="AM529" s="72"/>
      <c r="AN529" s="201"/>
      <c r="AO529" s="72"/>
      <c r="AP529" s="145"/>
      <c r="AQ529" s="72"/>
      <c r="AR529" s="145"/>
      <c r="AS529" s="72"/>
      <c r="AT529" s="146"/>
      <c r="AU529" s="72"/>
      <c r="AV529" s="145"/>
      <c r="AW529" s="71"/>
      <c r="AX529" s="72"/>
      <c r="AY529" s="201"/>
      <c r="AZ529" s="71"/>
      <c r="BA529" s="72"/>
      <c r="BB529" s="178"/>
    </row>
    <row r="530" ht="16.5" customHeight="1" outlineLevel="1">
      <c r="A530" s="178"/>
      <c r="B530" s="141"/>
      <c r="C530" s="142"/>
      <c r="D530" s="72"/>
      <c r="E530" s="143"/>
      <c r="F530" s="71"/>
      <c r="G530" s="143"/>
      <c r="H530" s="71"/>
      <c r="I530" s="143"/>
      <c r="J530" s="71"/>
      <c r="K530" s="71"/>
      <c r="L530" s="71"/>
      <c r="M530" s="72"/>
      <c r="N530" s="144"/>
      <c r="O530" s="72"/>
      <c r="P530" s="199"/>
      <c r="Q530" s="71"/>
      <c r="R530" s="200"/>
      <c r="S530" s="72"/>
      <c r="T530" s="201"/>
      <c r="U530" s="72"/>
      <c r="V530" s="202"/>
      <c r="W530" s="71"/>
      <c r="X530" s="72"/>
      <c r="Y530" s="202"/>
      <c r="Z530" s="72"/>
      <c r="AA530" s="178"/>
      <c r="AB530" s="228"/>
      <c r="AC530" s="72"/>
      <c r="AD530" s="229"/>
      <c r="AE530" s="72"/>
      <c r="AF530" s="229"/>
      <c r="AG530" s="71"/>
      <c r="AH530" s="72"/>
      <c r="AI530" s="229"/>
      <c r="AJ530" s="71"/>
      <c r="AK530" s="72"/>
      <c r="AL530" s="229"/>
      <c r="AM530" s="72"/>
      <c r="AN530" s="201"/>
      <c r="AO530" s="72"/>
      <c r="AP530" s="145"/>
      <c r="AQ530" s="72"/>
      <c r="AR530" s="145"/>
      <c r="AS530" s="72"/>
      <c r="AT530" s="146"/>
      <c r="AU530" s="72"/>
      <c r="AV530" s="145"/>
      <c r="AW530" s="71"/>
      <c r="AX530" s="72"/>
      <c r="AY530" s="201"/>
      <c r="AZ530" s="71"/>
      <c r="BA530" s="72"/>
      <c r="BB530" s="178"/>
    </row>
    <row r="531" ht="16.5" customHeight="1" outlineLevel="1">
      <c r="A531" s="178"/>
      <c r="B531" s="141"/>
      <c r="C531" s="142"/>
      <c r="D531" s="72"/>
      <c r="E531" s="143"/>
      <c r="F531" s="71"/>
      <c r="G531" s="143"/>
      <c r="H531" s="71"/>
      <c r="I531" s="143"/>
      <c r="J531" s="71"/>
      <c r="K531" s="71"/>
      <c r="L531" s="71"/>
      <c r="M531" s="72"/>
      <c r="N531" s="144"/>
      <c r="O531" s="72"/>
      <c r="P531" s="199"/>
      <c r="Q531" s="71"/>
      <c r="R531" s="200"/>
      <c r="S531" s="72"/>
      <c r="T531" s="201"/>
      <c r="U531" s="72"/>
      <c r="V531" s="202"/>
      <c r="W531" s="71"/>
      <c r="X531" s="72"/>
      <c r="Y531" s="202"/>
      <c r="Z531" s="72"/>
      <c r="AA531" s="178"/>
      <c r="AB531" s="228"/>
      <c r="AC531" s="72"/>
      <c r="AD531" s="229"/>
      <c r="AE531" s="72"/>
      <c r="AF531" s="229"/>
      <c r="AG531" s="71"/>
      <c r="AH531" s="72"/>
      <c r="AI531" s="229"/>
      <c r="AJ531" s="71"/>
      <c r="AK531" s="72"/>
      <c r="AL531" s="229"/>
      <c r="AM531" s="72"/>
      <c r="AN531" s="201"/>
      <c r="AO531" s="72"/>
      <c r="AP531" s="145"/>
      <c r="AQ531" s="72"/>
      <c r="AR531" s="145"/>
      <c r="AS531" s="72"/>
      <c r="AT531" s="146"/>
      <c r="AU531" s="72"/>
      <c r="AV531" s="145"/>
      <c r="AW531" s="71"/>
      <c r="AX531" s="72"/>
      <c r="AY531" s="201"/>
      <c r="AZ531" s="71"/>
      <c r="BA531" s="72"/>
      <c r="BB531" s="178"/>
    </row>
    <row r="532" ht="16.5" customHeight="1" outlineLevel="1">
      <c r="A532" s="178"/>
      <c r="B532" s="141"/>
      <c r="C532" s="142"/>
      <c r="D532" s="72"/>
      <c r="E532" s="143"/>
      <c r="F532" s="71"/>
      <c r="G532" s="143"/>
      <c r="H532" s="71"/>
      <c r="I532" s="143"/>
      <c r="J532" s="71"/>
      <c r="K532" s="71"/>
      <c r="L532" s="71"/>
      <c r="M532" s="72"/>
      <c r="N532" s="144"/>
      <c r="O532" s="72"/>
      <c r="P532" s="199"/>
      <c r="Q532" s="71"/>
      <c r="R532" s="200"/>
      <c r="S532" s="72"/>
      <c r="T532" s="201"/>
      <c r="U532" s="72"/>
      <c r="V532" s="202"/>
      <c r="W532" s="71"/>
      <c r="X532" s="72"/>
      <c r="Y532" s="202"/>
      <c r="Z532" s="72"/>
      <c r="AA532" s="178"/>
      <c r="AB532" s="228"/>
      <c r="AC532" s="72"/>
      <c r="AD532" s="229"/>
      <c r="AE532" s="72"/>
      <c r="AF532" s="229"/>
      <c r="AG532" s="71"/>
      <c r="AH532" s="72"/>
      <c r="AI532" s="229"/>
      <c r="AJ532" s="71"/>
      <c r="AK532" s="72"/>
      <c r="AL532" s="229"/>
      <c r="AM532" s="72"/>
      <c r="AN532" s="201"/>
      <c r="AO532" s="72"/>
      <c r="AP532" s="145"/>
      <c r="AQ532" s="72"/>
      <c r="AR532" s="145"/>
      <c r="AS532" s="72"/>
      <c r="AT532" s="146"/>
      <c r="AU532" s="72"/>
      <c r="AV532" s="145"/>
      <c r="AW532" s="71"/>
      <c r="AX532" s="72"/>
      <c r="AY532" s="201"/>
      <c r="AZ532" s="71"/>
      <c r="BA532" s="72"/>
      <c r="BB532" s="178"/>
    </row>
    <row r="533" ht="16.5" customHeight="1" outlineLevel="1">
      <c r="A533" s="178"/>
      <c r="B533" s="141"/>
      <c r="C533" s="142"/>
      <c r="D533" s="72"/>
      <c r="E533" s="143"/>
      <c r="F533" s="71"/>
      <c r="G533" s="143"/>
      <c r="H533" s="71"/>
      <c r="I533" s="143"/>
      <c r="J533" s="71"/>
      <c r="K533" s="71"/>
      <c r="L533" s="71"/>
      <c r="M533" s="72"/>
      <c r="N533" s="144"/>
      <c r="O533" s="72"/>
      <c r="P533" s="199"/>
      <c r="Q533" s="71"/>
      <c r="R533" s="200"/>
      <c r="S533" s="72"/>
      <c r="T533" s="201"/>
      <c r="U533" s="72"/>
      <c r="V533" s="202"/>
      <c r="W533" s="71"/>
      <c r="X533" s="72"/>
      <c r="Y533" s="202"/>
      <c r="Z533" s="72"/>
      <c r="AA533" s="178"/>
      <c r="AB533" s="228"/>
      <c r="AC533" s="72"/>
      <c r="AD533" s="229"/>
      <c r="AE533" s="72"/>
      <c r="AF533" s="229"/>
      <c r="AG533" s="71"/>
      <c r="AH533" s="72"/>
      <c r="AI533" s="229"/>
      <c r="AJ533" s="71"/>
      <c r="AK533" s="72"/>
      <c r="AL533" s="229"/>
      <c r="AM533" s="72"/>
      <c r="AN533" s="201"/>
      <c r="AO533" s="72"/>
      <c r="AP533" s="145"/>
      <c r="AQ533" s="72"/>
      <c r="AR533" s="145"/>
      <c r="AS533" s="72"/>
      <c r="AT533" s="146"/>
      <c r="AU533" s="72"/>
      <c r="AV533" s="145"/>
      <c r="AW533" s="71"/>
      <c r="AX533" s="72"/>
      <c r="AY533" s="201"/>
      <c r="AZ533" s="71"/>
      <c r="BA533" s="72"/>
      <c r="BB533" s="178"/>
    </row>
    <row r="534" ht="16.5" customHeight="1" outlineLevel="1">
      <c r="A534" s="178"/>
      <c r="B534" s="141"/>
      <c r="C534" s="142"/>
      <c r="D534" s="72"/>
      <c r="E534" s="143"/>
      <c r="F534" s="71"/>
      <c r="G534" s="143"/>
      <c r="H534" s="71"/>
      <c r="I534" s="143"/>
      <c r="J534" s="71"/>
      <c r="K534" s="71"/>
      <c r="L534" s="71"/>
      <c r="M534" s="72"/>
      <c r="N534" s="144"/>
      <c r="O534" s="72"/>
      <c r="P534" s="199"/>
      <c r="Q534" s="71"/>
      <c r="R534" s="200"/>
      <c r="S534" s="72"/>
      <c r="T534" s="201"/>
      <c r="U534" s="72"/>
      <c r="V534" s="202"/>
      <c r="W534" s="71"/>
      <c r="X534" s="72"/>
      <c r="Y534" s="202"/>
      <c r="Z534" s="72"/>
      <c r="AA534" s="178"/>
      <c r="AB534" s="228"/>
      <c r="AC534" s="72"/>
      <c r="AD534" s="229"/>
      <c r="AE534" s="72"/>
      <c r="AF534" s="229"/>
      <c r="AG534" s="71"/>
      <c r="AH534" s="72"/>
      <c r="AI534" s="229"/>
      <c r="AJ534" s="71"/>
      <c r="AK534" s="72"/>
      <c r="AL534" s="229"/>
      <c r="AM534" s="72"/>
      <c r="AN534" s="201"/>
      <c r="AO534" s="72"/>
      <c r="AP534" s="145"/>
      <c r="AQ534" s="72"/>
      <c r="AR534" s="145"/>
      <c r="AS534" s="72"/>
      <c r="AT534" s="146"/>
      <c r="AU534" s="72"/>
      <c r="AV534" s="145"/>
      <c r="AW534" s="71"/>
      <c r="AX534" s="72"/>
      <c r="AY534" s="201"/>
      <c r="AZ534" s="71"/>
      <c r="BA534" s="72"/>
      <c r="BB534" s="178"/>
    </row>
    <row r="535" ht="16.5" customHeight="1" outlineLevel="1">
      <c r="A535" s="178"/>
      <c r="B535" s="141"/>
      <c r="C535" s="142"/>
      <c r="D535" s="72"/>
      <c r="E535" s="143"/>
      <c r="F535" s="71"/>
      <c r="G535" s="143"/>
      <c r="H535" s="71"/>
      <c r="I535" s="143"/>
      <c r="J535" s="71"/>
      <c r="K535" s="71"/>
      <c r="L535" s="71"/>
      <c r="M535" s="72"/>
      <c r="N535" s="144"/>
      <c r="O535" s="72"/>
      <c r="P535" s="199"/>
      <c r="Q535" s="71"/>
      <c r="R535" s="200"/>
      <c r="S535" s="72"/>
      <c r="T535" s="201"/>
      <c r="U535" s="72"/>
      <c r="V535" s="202"/>
      <c r="W535" s="71"/>
      <c r="X535" s="72"/>
      <c r="Y535" s="202"/>
      <c r="Z535" s="72"/>
      <c r="AA535" s="178"/>
      <c r="AB535" s="228"/>
      <c r="AC535" s="72"/>
      <c r="AD535" s="229"/>
      <c r="AE535" s="72"/>
      <c r="AF535" s="229"/>
      <c r="AG535" s="71"/>
      <c r="AH535" s="72"/>
      <c r="AI535" s="229"/>
      <c r="AJ535" s="71"/>
      <c r="AK535" s="72"/>
      <c r="AL535" s="229"/>
      <c r="AM535" s="72"/>
      <c r="AN535" s="201"/>
      <c r="AO535" s="72"/>
      <c r="AP535" s="145"/>
      <c r="AQ535" s="72"/>
      <c r="AR535" s="145"/>
      <c r="AS535" s="72"/>
      <c r="AT535" s="146"/>
      <c r="AU535" s="72"/>
      <c r="AV535" s="145"/>
      <c r="AW535" s="71"/>
      <c r="AX535" s="72"/>
      <c r="AY535" s="201"/>
      <c r="AZ535" s="71"/>
      <c r="BA535" s="72"/>
      <c r="BB535" s="178"/>
    </row>
    <row r="536" ht="16.5" customHeight="1" outlineLevel="1">
      <c r="A536" s="178"/>
      <c r="B536" s="141"/>
      <c r="C536" s="142"/>
      <c r="D536" s="72"/>
      <c r="E536" s="143"/>
      <c r="F536" s="71"/>
      <c r="G536" s="143"/>
      <c r="H536" s="71"/>
      <c r="I536" s="143"/>
      <c r="J536" s="71"/>
      <c r="K536" s="71"/>
      <c r="L536" s="71"/>
      <c r="M536" s="72"/>
      <c r="N536" s="144"/>
      <c r="O536" s="72"/>
      <c r="P536" s="199"/>
      <c r="Q536" s="71"/>
      <c r="R536" s="200"/>
      <c r="S536" s="72"/>
      <c r="T536" s="201"/>
      <c r="U536" s="72"/>
      <c r="V536" s="202"/>
      <c r="W536" s="71"/>
      <c r="X536" s="72"/>
      <c r="Y536" s="202"/>
      <c r="Z536" s="72"/>
      <c r="AA536" s="178"/>
      <c r="AB536" s="228"/>
      <c r="AC536" s="72"/>
      <c r="AD536" s="229"/>
      <c r="AE536" s="72"/>
      <c r="AF536" s="229"/>
      <c r="AG536" s="71"/>
      <c r="AH536" s="72"/>
      <c r="AI536" s="229"/>
      <c r="AJ536" s="71"/>
      <c r="AK536" s="72"/>
      <c r="AL536" s="229"/>
      <c r="AM536" s="72"/>
      <c r="AN536" s="201"/>
      <c r="AO536" s="72"/>
      <c r="AP536" s="145"/>
      <c r="AQ536" s="72"/>
      <c r="AR536" s="145"/>
      <c r="AS536" s="72"/>
      <c r="AT536" s="146"/>
      <c r="AU536" s="72"/>
      <c r="AV536" s="145"/>
      <c r="AW536" s="71"/>
      <c r="AX536" s="72"/>
      <c r="AY536" s="201"/>
      <c r="AZ536" s="71"/>
      <c r="BA536" s="72"/>
      <c r="BB536" s="178"/>
    </row>
    <row r="537" ht="16.5" customHeight="1" outlineLevel="1">
      <c r="A537" s="178"/>
      <c r="B537" s="141"/>
      <c r="C537" s="142"/>
      <c r="D537" s="72"/>
      <c r="E537" s="143"/>
      <c r="F537" s="71"/>
      <c r="G537" s="143"/>
      <c r="H537" s="71"/>
      <c r="I537" s="143"/>
      <c r="J537" s="71"/>
      <c r="K537" s="71"/>
      <c r="L537" s="71"/>
      <c r="M537" s="72"/>
      <c r="N537" s="144"/>
      <c r="O537" s="72"/>
      <c r="P537" s="199"/>
      <c r="Q537" s="71"/>
      <c r="R537" s="200"/>
      <c r="S537" s="72"/>
      <c r="T537" s="201"/>
      <c r="U537" s="72"/>
      <c r="V537" s="202"/>
      <c r="W537" s="71"/>
      <c r="X537" s="72"/>
      <c r="Y537" s="202"/>
      <c r="Z537" s="72"/>
      <c r="AA537" s="178"/>
      <c r="AB537" s="228"/>
      <c r="AC537" s="72"/>
      <c r="AD537" s="229"/>
      <c r="AE537" s="72"/>
      <c r="AF537" s="229"/>
      <c r="AG537" s="71"/>
      <c r="AH537" s="72"/>
      <c r="AI537" s="229"/>
      <c r="AJ537" s="71"/>
      <c r="AK537" s="72"/>
      <c r="AL537" s="229"/>
      <c r="AM537" s="72"/>
      <c r="AN537" s="201"/>
      <c r="AO537" s="72"/>
      <c r="AP537" s="145"/>
      <c r="AQ537" s="72"/>
      <c r="AR537" s="145"/>
      <c r="AS537" s="72"/>
      <c r="AT537" s="146"/>
      <c r="AU537" s="72"/>
      <c r="AV537" s="145"/>
      <c r="AW537" s="71"/>
      <c r="AX537" s="72"/>
      <c r="AY537" s="201"/>
      <c r="AZ537" s="71"/>
      <c r="BA537" s="72"/>
      <c r="BB537" s="178"/>
    </row>
    <row r="538" ht="16.5" customHeight="1" outlineLevel="1">
      <c r="A538" s="178"/>
      <c r="B538" s="141"/>
      <c r="C538" s="142"/>
      <c r="D538" s="72"/>
      <c r="E538" s="143"/>
      <c r="F538" s="71"/>
      <c r="G538" s="143"/>
      <c r="H538" s="71"/>
      <c r="I538" s="143"/>
      <c r="J538" s="71"/>
      <c r="K538" s="71"/>
      <c r="L538" s="71"/>
      <c r="M538" s="72"/>
      <c r="N538" s="144"/>
      <c r="O538" s="72"/>
      <c r="P538" s="199"/>
      <c r="Q538" s="71"/>
      <c r="R538" s="200"/>
      <c r="S538" s="72"/>
      <c r="T538" s="201"/>
      <c r="U538" s="72"/>
      <c r="V538" s="202"/>
      <c r="W538" s="71"/>
      <c r="X538" s="72"/>
      <c r="Y538" s="202"/>
      <c r="Z538" s="72"/>
      <c r="AA538" s="178"/>
      <c r="AB538" s="228"/>
      <c r="AC538" s="72"/>
      <c r="AD538" s="229"/>
      <c r="AE538" s="72"/>
      <c r="AF538" s="229"/>
      <c r="AG538" s="71"/>
      <c r="AH538" s="72"/>
      <c r="AI538" s="229"/>
      <c r="AJ538" s="71"/>
      <c r="AK538" s="72"/>
      <c r="AL538" s="229"/>
      <c r="AM538" s="72"/>
      <c r="AN538" s="201"/>
      <c r="AO538" s="72"/>
      <c r="AP538" s="145"/>
      <c r="AQ538" s="72"/>
      <c r="AR538" s="145"/>
      <c r="AS538" s="72"/>
      <c r="AT538" s="146"/>
      <c r="AU538" s="72"/>
      <c r="AV538" s="145"/>
      <c r="AW538" s="71"/>
      <c r="AX538" s="72"/>
      <c r="AY538" s="201"/>
      <c r="AZ538" s="71"/>
      <c r="BA538" s="72"/>
      <c r="BB538" s="178"/>
    </row>
    <row r="539" ht="16.5" customHeight="1" outlineLevel="1">
      <c r="A539" s="178"/>
      <c r="B539" s="141"/>
      <c r="C539" s="142"/>
      <c r="D539" s="72"/>
      <c r="E539" s="143"/>
      <c r="F539" s="71"/>
      <c r="G539" s="143"/>
      <c r="H539" s="71"/>
      <c r="I539" s="143"/>
      <c r="J539" s="71"/>
      <c r="K539" s="71"/>
      <c r="L539" s="71"/>
      <c r="M539" s="72"/>
      <c r="N539" s="144"/>
      <c r="O539" s="72"/>
      <c r="P539" s="199"/>
      <c r="Q539" s="71"/>
      <c r="R539" s="200"/>
      <c r="S539" s="72"/>
      <c r="T539" s="201"/>
      <c r="U539" s="72"/>
      <c r="V539" s="202"/>
      <c r="W539" s="71"/>
      <c r="X539" s="72"/>
      <c r="Y539" s="202"/>
      <c r="Z539" s="72"/>
      <c r="AA539" s="178"/>
      <c r="AB539" s="228"/>
      <c r="AC539" s="72"/>
      <c r="AD539" s="229"/>
      <c r="AE539" s="72"/>
      <c r="AF539" s="229"/>
      <c r="AG539" s="71"/>
      <c r="AH539" s="72"/>
      <c r="AI539" s="229"/>
      <c r="AJ539" s="71"/>
      <c r="AK539" s="72"/>
      <c r="AL539" s="229"/>
      <c r="AM539" s="72"/>
      <c r="AN539" s="201"/>
      <c r="AO539" s="72"/>
      <c r="AP539" s="145"/>
      <c r="AQ539" s="72"/>
      <c r="AR539" s="145"/>
      <c r="AS539" s="72"/>
      <c r="AT539" s="146"/>
      <c r="AU539" s="72"/>
      <c r="AV539" s="145"/>
      <c r="AW539" s="71"/>
      <c r="AX539" s="72"/>
      <c r="AY539" s="201"/>
      <c r="AZ539" s="71"/>
      <c r="BA539" s="72"/>
      <c r="BB539" s="178"/>
    </row>
    <row r="540" ht="16.5" customHeight="1" outlineLevel="1">
      <c r="A540" s="178"/>
      <c r="B540" s="141"/>
      <c r="C540" s="142"/>
      <c r="D540" s="72"/>
      <c r="E540" s="143"/>
      <c r="F540" s="71"/>
      <c r="G540" s="143"/>
      <c r="H540" s="71"/>
      <c r="I540" s="143"/>
      <c r="J540" s="71"/>
      <c r="K540" s="71"/>
      <c r="L540" s="71"/>
      <c r="M540" s="72"/>
      <c r="N540" s="144"/>
      <c r="O540" s="72"/>
      <c r="P540" s="199"/>
      <c r="Q540" s="71"/>
      <c r="R540" s="200"/>
      <c r="S540" s="72"/>
      <c r="T540" s="201"/>
      <c r="U540" s="72"/>
      <c r="V540" s="202"/>
      <c r="W540" s="71"/>
      <c r="X540" s="72"/>
      <c r="Y540" s="202"/>
      <c r="Z540" s="72"/>
      <c r="AA540" s="178"/>
      <c r="AB540" s="228"/>
      <c r="AC540" s="72"/>
      <c r="AD540" s="229"/>
      <c r="AE540" s="72"/>
      <c r="AF540" s="229"/>
      <c r="AG540" s="71"/>
      <c r="AH540" s="72"/>
      <c r="AI540" s="229"/>
      <c r="AJ540" s="71"/>
      <c r="AK540" s="72"/>
      <c r="AL540" s="229"/>
      <c r="AM540" s="72"/>
      <c r="AN540" s="201"/>
      <c r="AO540" s="72"/>
      <c r="AP540" s="145"/>
      <c r="AQ540" s="72"/>
      <c r="AR540" s="145"/>
      <c r="AS540" s="72"/>
      <c r="AT540" s="146"/>
      <c r="AU540" s="72"/>
      <c r="AV540" s="145"/>
      <c r="AW540" s="71"/>
      <c r="AX540" s="72"/>
      <c r="AY540" s="201"/>
      <c r="AZ540" s="71"/>
      <c r="BA540" s="72"/>
      <c r="BB540" s="178"/>
    </row>
    <row r="541" ht="16.5" customHeight="1" outlineLevel="1">
      <c r="A541" s="178"/>
      <c r="B541" s="141"/>
      <c r="C541" s="142"/>
      <c r="D541" s="72"/>
      <c r="E541" s="143"/>
      <c r="F541" s="71"/>
      <c r="G541" s="143"/>
      <c r="H541" s="71"/>
      <c r="I541" s="143"/>
      <c r="J541" s="71"/>
      <c r="K541" s="71"/>
      <c r="L541" s="71"/>
      <c r="M541" s="72"/>
      <c r="N541" s="144"/>
      <c r="O541" s="72"/>
      <c r="P541" s="199"/>
      <c r="Q541" s="71"/>
      <c r="R541" s="200"/>
      <c r="S541" s="72"/>
      <c r="T541" s="201"/>
      <c r="U541" s="72"/>
      <c r="V541" s="202"/>
      <c r="W541" s="71"/>
      <c r="X541" s="72"/>
      <c r="Y541" s="202"/>
      <c r="Z541" s="72"/>
      <c r="AA541" s="178"/>
      <c r="AB541" s="228"/>
      <c r="AC541" s="72"/>
      <c r="AD541" s="229"/>
      <c r="AE541" s="72"/>
      <c r="AF541" s="229"/>
      <c r="AG541" s="71"/>
      <c r="AH541" s="72"/>
      <c r="AI541" s="229"/>
      <c r="AJ541" s="71"/>
      <c r="AK541" s="72"/>
      <c r="AL541" s="229"/>
      <c r="AM541" s="72"/>
      <c r="AN541" s="201"/>
      <c r="AO541" s="72"/>
      <c r="AP541" s="145"/>
      <c r="AQ541" s="72"/>
      <c r="AR541" s="145"/>
      <c r="AS541" s="72"/>
      <c r="AT541" s="146"/>
      <c r="AU541" s="72"/>
      <c r="AV541" s="145"/>
      <c r="AW541" s="71"/>
      <c r="AX541" s="72"/>
      <c r="AY541" s="201"/>
      <c r="AZ541" s="71"/>
      <c r="BA541" s="72"/>
      <c r="BB541" s="178"/>
    </row>
    <row r="542" ht="16.5" customHeight="1" outlineLevel="1">
      <c r="A542" s="178"/>
      <c r="B542" s="141"/>
      <c r="C542" s="142"/>
      <c r="D542" s="72"/>
      <c r="E542" s="143"/>
      <c r="F542" s="71"/>
      <c r="G542" s="143"/>
      <c r="H542" s="71"/>
      <c r="I542" s="143"/>
      <c r="J542" s="71"/>
      <c r="K542" s="71"/>
      <c r="L542" s="71"/>
      <c r="M542" s="72"/>
      <c r="N542" s="144"/>
      <c r="O542" s="72"/>
      <c r="P542" s="199"/>
      <c r="Q542" s="71"/>
      <c r="R542" s="200"/>
      <c r="S542" s="72"/>
      <c r="T542" s="201"/>
      <c r="U542" s="72"/>
      <c r="V542" s="202"/>
      <c r="W542" s="71"/>
      <c r="X542" s="72"/>
      <c r="Y542" s="202"/>
      <c r="Z542" s="72"/>
      <c r="AA542" s="178"/>
      <c r="AB542" s="228"/>
      <c r="AC542" s="72"/>
      <c r="AD542" s="229"/>
      <c r="AE542" s="72"/>
      <c r="AF542" s="229"/>
      <c r="AG542" s="71"/>
      <c r="AH542" s="72"/>
      <c r="AI542" s="229"/>
      <c r="AJ542" s="71"/>
      <c r="AK542" s="72"/>
      <c r="AL542" s="229"/>
      <c r="AM542" s="72"/>
      <c r="AN542" s="201"/>
      <c r="AO542" s="72"/>
      <c r="AP542" s="145"/>
      <c r="AQ542" s="72"/>
      <c r="AR542" s="145"/>
      <c r="AS542" s="72"/>
      <c r="AT542" s="146"/>
      <c r="AU542" s="72"/>
      <c r="AV542" s="145"/>
      <c r="AW542" s="71"/>
      <c r="AX542" s="72"/>
      <c r="AY542" s="201"/>
      <c r="AZ542" s="71"/>
      <c r="BA542" s="72"/>
      <c r="BB542" s="178"/>
    </row>
    <row r="543" ht="16.5" customHeight="1" outlineLevel="1">
      <c r="A543" s="178"/>
      <c r="B543" s="141"/>
      <c r="C543" s="142"/>
      <c r="D543" s="72"/>
      <c r="E543" s="143"/>
      <c r="F543" s="71"/>
      <c r="G543" s="143"/>
      <c r="H543" s="71"/>
      <c r="I543" s="143"/>
      <c r="J543" s="71"/>
      <c r="K543" s="71"/>
      <c r="L543" s="71"/>
      <c r="M543" s="72"/>
      <c r="N543" s="144"/>
      <c r="O543" s="72"/>
      <c r="P543" s="199"/>
      <c r="Q543" s="71"/>
      <c r="R543" s="200"/>
      <c r="S543" s="72"/>
      <c r="T543" s="201"/>
      <c r="U543" s="72"/>
      <c r="V543" s="202"/>
      <c r="W543" s="71"/>
      <c r="X543" s="72"/>
      <c r="Y543" s="202"/>
      <c r="Z543" s="72"/>
      <c r="AA543" s="178"/>
      <c r="AB543" s="228"/>
      <c r="AC543" s="72"/>
      <c r="AD543" s="229"/>
      <c r="AE543" s="72"/>
      <c r="AF543" s="229"/>
      <c r="AG543" s="71"/>
      <c r="AH543" s="72"/>
      <c r="AI543" s="229"/>
      <c r="AJ543" s="71"/>
      <c r="AK543" s="72"/>
      <c r="AL543" s="229"/>
      <c r="AM543" s="72"/>
      <c r="AN543" s="201"/>
      <c r="AO543" s="72"/>
      <c r="AP543" s="145"/>
      <c r="AQ543" s="72"/>
      <c r="AR543" s="145"/>
      <c r="AS543" s="72"/>
      <c r="AT543" s="146"/>
      <c r="AU543" s="72"/>
      <c r="AV543" s="145"/>
      <c r="AW543" s="71"/>
      <c r="AX543" s="72"/>
      <c r="AY543" s="201"/>
      <c r="AZ543" s="71"/>
      <c r="BA543" s="72"/>
      <c r="BB543" s="178"/>
    </row>
    <row r="544" ht="16.5" customHeight="1" outlineLevel="1">
      <c r="A544" s="178"/>
      <c r="B544" s="141"/>
      <c r="C544" s="142"/>
      <c r="D544" s="72"/>
      <c r="E544" s="143"/>
      <c r="F544" s="71"/>
      <c r="G544" s="143"/>
      <c r="H544" s="71"/>
      <c r="I544" s="143"/>
      <c r="J544" s="71"/>
      <c r="K544" s="71"/>
      <c r="L544" s="71"/>
      <c r="M544" s="72"/>
      <c r="N544" s="144"/>
      <c r="O544" s="72"/>
      <c r="P544" s="199"/>
      <c r="Q544" s="71"/>
      <c r="R544" s="200"/>
      <c r="S544" s="72"/>
      <c r="T544" s="201"/>
      <c r="U544" s="72"/>
      <c r="V544" s="202"/>
      <c r="W544" s="71"/>
      <c r="X544" s="72"/>
      <c r="Y544" s="202"/>
      <c r="Z544" s="72"/>
      <c r="AA544" s="178"/>
      <c r="AB544" s="228"/>
      <c r="AC544" s="72"/>
      <c r="AD544" s="229"/>
      <c r="AE544" s="72"/>
      <c r="AF544" s="229"/>
      <c r="AG544" s="71"/>
      <c r="AH544" s="72"/>
      <c r="AI544" s="229"/>
      <c r="AJ544" s="71"/>
      <c r="AK544" s="72"/>
      <c r="AL544" s="229"/>
      <c r="AM544" s="72"/>
      <c r="AN544" s="201"/>
      <c r="AO544" s="72"/>
      <c r="AP544" s="145"/>
      <c r="AQ544" s="72"/>
      <c r="AR544" s="145"/>
      <c r="AS544" s="72"/>
      <c r="AT544" s="146"/>
      <c r="AU544" s="72"/>
      <c r="AV544" s="145"/>
      <c r="AW544" s="71"/>
      <c r="AX544" s="72"/>
      <c r="AY544" s="201"/>
      <c r="AZ544" s="71"/>
      <c r="BA544" s="72"/>
      <c r="BB544" s="178"/>
    </row>
    <row r="545" ht="16.5" customHeight="1" outlineLevel="1">
      <c r="A545" s="178"/>
      <c r="B545" s="141"/>
      <c r="C545" s="142"/>
      <c r="D545" s="72"/>
      <c r="E545" s="143"/>
      <c r="F545" s="71"/>
      <c r="G545" s="143"/>
      <c r="H545" s="71"/>
      <c r="I545" s="143"/>
      <c r="J545" s="71"/>
      <c r="K545" s="71"/>
      <c r="L545" s="71"/>
      <c r="M545" s="72"/>
      <c r="N545" s="144"/>
      <c r="O545" s="72"/>
      <c r="P545" s="199"/>
      <c r="Q545" s="71"/>
      <c r="R545" s="200"/>
      <c r="S545" s="72"/>
      <c r="T545" s="201"/>
      <c r="U545" s="72"/>
      <c r="V545" s="202"/>
      <c r="W545" s="71"/>
      <c r="X545" s="72"/>
      <c r="Y545" s="202"/>
      <c r="Z545" s="72"/>
      <c r="AA545" s="178"/>
      <c r="AB545" s="228"/>
      <c r="AC545" s="72"/>
      <c r="AD545" s="229"/>
      <c r="AE545" s="72"/>
      <c r="AF545" s="229"/>
      <c r="AG545" s="71"/>
      <c r="AH545" s="72"/>
      <c r="AI545" s="229"/>
      <c r="AJ545" s="71"/>
      <c r="AK545" s="72"/>
      <c r="AL545" s="229"/>
      <c r="AM545" s="72"/>
      <c r="AN545" s="201"/>
      <c r="AO545" s="72"/>
      <c r="AP545" s="145"/>
      <c r="AQ545" s="72"/>
      <c r="AR545" s="145"/>
      <c r="AS545" s="72"/>
      <c r="AT545" s="146"/>
      <c r="AU545" s="72"/>
      <c r="AV545" s="145"/>
      <c r="AW545" s="71"/>
      <c r="AX545" s="72"/>
      <c r="AY545" s="201"/>
      <c r="AZ545" s="71"/>
      <c r="BA545" s="72"/>
      <c r="BB545" s="178"/>
    </row>
    <row r="546" ht="16.5" customHeight="1" outlineLevel="1">
      <c r="A546" s="178"/>
      <c r="B546" s="141"/>
      <c r="C546" s="142"/>
      <c r="D546" s="72"/>
      <c r="E546" s="143"/>
      <c r="F546" s="71"/>
      <c r="G546" s="143"/>
      <c r="H546" s="71"/>
      <c r="I546" s="143"/>
      <c r="J546" s="71"/>
      <c r="K546" s="71"/>
      <c r="L546" s="71"/>
      <c r="M546" s="72"/>
      <c r="N546" s="144"/>
      <c r="O546" s="72"/>
      <c r="P546" s="199"/>
      <c r="Q546" s="71"/>
      <c r="R546" s="200"/>
      <c r="S546" s="72"/>
      <c r="T546" s="201"/>
      <c r="U546" s="72"/>
      <c r="V546" s="202"/>
      <c r="W546" s="71"/>
      <c r="X546" s="72"/>
      <c r="Y546" s="202"/>
      <c r="Z546" s="72"/>
      <c r="AA546" s="178"/>
      <c r="AB546" s="228"/>
      <c r="AC546" s="72"/>
      <c r="AD546" s="229"/>
      <c r="AE546" s="72"/>
      <c r="AF546" s="229"/>
      <c r="AG546" s="71"/>
      <c r="AH546" s="72"/>
      <c r="AI546" s="229"/>
      <c r="AJ546" s="71"/>
      <c r="AK546" s="72"/>
      <c r="AL546" s="229"/>
      <c r="AM546" s="72"/>
      <c r="AN546" s="201"/>
      <c r="AO546" s="72"/>
      <c r="AP546" s="145"/>
      <c r="AQ546" s="72"/>
      <c r="AR546" s="145"/>
      <c r="AS546" s="72"/>
      <c r="AT546" s="146"/>
      <c r="AU546" s="72"/>
      <c r="AV546" s="145"/>
      <c r="AW546" s="71"/>
      <c r="AX546" s="72"/>
      <c r="AY546" s="201"/>
      <c r="AZ546" s="71"/>
      <c r="BA546" s="72"/>
      <c r="BB546" s="178"/>
    </row>
    <row r="547" ht="16.5" customHeight="1" outlineLevel="1">
      <c r="A547" s="178"/>
      <c r="B547" s="141"/>
      <c r="C547" s="142"/>
      <c r="D547" s="72"/>
      <c r="E547" s="143"/>
      <c r="F547" s="71"/>
      <c r="G547" s="143"/>
      <c r="H547" s="71"/>
      <c r="I547" s="143"/>
      <c r="J547" s="71"/>
      <c r="K547" s="71"/>
      <c r="L547" s="71"/>
      <c r="M547" s="72"/>
      <c r="N547" s="144"/>
      <c r="O547" s="72"/>
      <c r="P547" s="199"/>
      <c r="Q547" s="71"/>
      <c r="R547" s="200"/>
      <c r="S547" s="72"/>
      <c r="T547" s="201"/>
      <c r="U547" s="72"/>
      <c r="V547" s="202"/>
      <c r="W547" s="71"/>
      <c r="X547" s="72"/>
      <c r="Y547" s="202"/>
      <c r="Z547" s="72"/>
      <c r="AA547" s="178"/>
      <c r="AB547" s="228"/>
      <c r="AC547" s="72"/>
      <c r="AD547" s="229"/>
      <c r="AE547" s="72"/>
      <c r="AF547" s="229"/>
      <c r="AG547" s="71"/>
      <c r="AH547" s="72"/>
      <c r="AI547" s="229"/>
      <c r="AJ547" s="71"/>
      <c r="AK547" s="72"/>
      <c r="AL547" s="229"/>
      <c r="AM547" s="72"/>
      <c r="AN547" s="201"/>
      <c r="AO547" s="72"/>
      <c r="AP547" s="145"/>
      <c r="AQ547" s="72"/>
      <c r="AR547" s="145"/>
      <c r="AS547" s="72"/>
      <c r="AT547" s="146"/>
      <c r="AU547" s="72"/>
      <c r="AV547" s="145"/>
      <c r="AW547" s="71"/>
      <c r="AX547" s="72"/>
      <c r="AY547" s="201"/>
      <c r="AZ547" s="71"/>
      <c r="BA547" s="72"/>
      <c r="BB547" s="178"/>
    </row>
    <row r="548" ht="16.5" customHeight="1" outlineLevel="1">
      <c r="A548" s="178"/>
      <c r="B548" s="141"/>
      <c r="C548" s="142"/>
      <c r="D548" s="72"/>
      <c r="E548" s="143"/>
      <c r="F548" s="71"/>
      <c r="G548" s="143"/>
      <c r="H548" s="71"/>
      <c r="I548" s="143"/>
      <c r="J548" s="71"/>
      <c r="K548" s="71"/>
      <c r="L548" s="71"/>
      <c r="M548" s="72"/>
      <c r="N548" s="144"/>
      <c r="O548" s="72"/>
      <c r="P548" s="199"/>
      <c r="Q548" s="71"/>
      <c r="R548" s="200"/>
      <c r="S548" s="72"/>
      <c r="T548" s="201"/>
      <c r="U548" s="72"/>
      <c r="V548" s="202"/>
      <c r="W548" s="71"/>
      <c r="X548" s="72"/>
      <c r="Y548" s="202"/>
      <c r="Z548" s="72"/>
      <c r="AA548" s="178"/>
      <c r="AB548" s="228"/>
      <c r="AC548" s="72"/>
      <c r="AD548" s="229"/>
      <c r="AE548" s="72"/>
      <c r="AF548" s="229"/>
      <c r="AG548" s="71"/>
      <c r="AH548" s="72"/>
      <c r="AI548" s="229"/>
      <c r="AJ548" s="71"/>
      <c r="AK548" s="72"/>
      <c r="AL548" s="229"/>
      <c r="AM548" s="72"/>
      <c r="AN548" s="201"/>
      <c r="AO548" s="72"/>
      <c r="AP548" s="145"/>
      <c r="AQ548" s="72"/>
      <c r="AR548" s="145"/>
      <c r="AS548" s="72"/>
      <c r="AT548" s="146"/>
      <c r="AU548" s="72"/>
      <c r="AV548" s="145"/>
      <c r="AW548" s="71"/>
      <c r="AX548" s="72"/>
      <c r="AY548" s="201"/>
      <c r="AZ548" s="71"/>
      <c r="BA548" s="72"/>
      <c r="BB548" s="178"/>
    </row>
    <row r="549" ht="16.5" customHeight="1" outlineLevel="1">
      <c r="A549" s="178"/>
      <c r="B549" s="141"/>
      <c r="C549" s="142"/>
      <c r="D549" s="72"/>
      <c r="E549" s="143"/>
      <c r="F549" s="71"/>
      <c r="G549" s="143"/>
      <c r="H549" s="71"/>
      <c r="I549" s="143"/>
      <c r="J549" s="71"/>
      <c r="K549" s="71"/>
      <c r="L549" s="71"/>
      <c r="M549" s="72"/>
      <c r="N549" s="144"/>
      <c r="O549" s="72"/>
      <c r="P549" s="199"/>
      <c r="Q549" s="71"/>
      <c r="R549" s="200"/>
      <c r="S549" s="72"/>
      <c r="T549" s="201"/>
      <c r="U549" s="72"/>
      <c r="V549" s="202"/>
      <c r="W549" s="71"/>
      <c r="X549" s="72"/>
      <c r="Y549" s="202"/>
      <c r="Z549" s="72"/>
      <c r="AA549" s="178"/>
      <c r="AB549" s="228"/>
      <c r="AC549" s="72"/>
      <c r="AD549" s="229"/>
      <c r="AE549" s="72"/>
      <c r="AF549" s="229"/>
      <c r="AG549" s="71"/>
      <c r="AH549" s="72"/>
      <c r="AI549" s="229"/>
      <c r="AJ549" s="71"/>
      <c r="AK549" s="72"/>
      <c r="AL549" s="229"/>
      <c r="AM549" s="72"/>
      <c r="AN549" s="201"/>
      <c r="AO549" s="72"/>
      <c r="AP549" s="145"/>
      <c r="AQ549" s="72"/>
      <c r="AR549" s="145"/>
      <c r="AS549" s="72"/>
      <c r="AT549" s="146"/>
      <c r="AU549" s="72"/>
      <c r="AV549" s="145"/>
      <c r="AW549" s="71"/>
      <c r="AX549" s="72"/>
      <c r="AY549" s="201"/>
      <c r="AZ549" s="71"/>
      <c r="BA549" s="72"/>
      <c r="BB549" s="178"/>
    </row>
    <row r="550" ht="16.5" customHeight="1" outlineLevel="1">
      <c r="A550" s="178"/>
      <c r="B550" s="141"/>
      <c r="C550" s="142"/>
      <c r="D550" s="72"/>
      <c r="E550" s="143"/>
      <c r="F550" s="71"/>
      <c r="G550" s="143"/>
      <c r="H550" s="71"/>
      <c r="I550" s="143"/>
      <c r="J550" s="71"/>
      <c r="K550" s="71"/>
      <c r="L550" s="71"/>
      <c r="M550" s="72"/>
      <c r="N550" s="144"/>
      <c r="O550" s="72"/>
      <c r="P550" s="199"/>
      <c r="Q550" s="71"/>
      <c r="R550" s="200"/>
      <c r="S550" s="72"/>
      <c r="T550" s="201"/>
      <c r="U550" s="72"/>
      <c r="V550" s="202"/>
      <c r="W550" s="71"/>
      <c r="X550" s="72"/>
      <c r="Y550" s="202"/>
      <c r="Z550" s="72"/>
      <c r="AA550" s="178"/>
      <c r="AB550" s="228"/>
      <c r="AC550" s="72"/>
      <c r="AD550" s="229"/>
      <c r="AE550" s="72"/>
      <c r="AF550" s="229"/>
      <c r="AG550" s="71"/>
      <c r="AH550" s="72"/>
      <c r="AI550" s="229"/>
      <c r="AJ550" s="71"/>
      <c r="AK550" s="72"/>
      <c r="AL550" s="229"/>
      <c r="AM550" s="72"/>
      <c r="AN550" s="201"/>
      <c r="AO550" s="72"/>
      <c r="AP550" s="145"/>
      <c r="AQ550" s="72"/>
      <c r="AR550" s="145"/>
      <c r="AS550" s="72"/>
      <c r="AT550" s="146"/>
      <c r="AU550" s="72"/>
      <c r="AV550" s="145"/>
      <c r="AW550" s="71"/>
      <c r="AX550" s="72"/>
      <c r="AY550" s="201"/>
      <c r="AZ550" s="71"/>
      <c r="BA550" s="72"/>
      <c r="BB550" s="178"/>
    </row>
    <row r="551" ht="16.5" customHeight="1" outlineLevel="1">
      <c r="A551" s="178"/>
      <c r="B551" s="141"/>
      <c r="C551" s="142"/>
      <c r="D551" s="72"/>
      <c r="E551" s="143"/>
      <c r="F551" s="71"/>
      <c r="G551" s="143"/>
      <c r="H551" s="71"/>
      <c r="I551" s="143"/>
      <c r="J551" s="71"/>
      <c r="K551" s="71"/>
      <c r="L551" s="71"/>
      <c r="M551" s="72"/>
      <c r="N551" s="144"/>
      <c r="O551" s="72"/>
      <c r="P551" s="199"/>
      <c r="Q551" s="71"/>
      <c r="R551" s="200"/>
      <c r="S551" s="72"/>
      <c r="T551" s="201"/>
      <c r="U551" s="72"/>
      <c r="V551" s="202"/>
      <c r="W551" s="71"/>
      <c r="X551" s="72"/>
      <c r="Y551" s="202"/>
      <c r="Z551" s="72"/>
      <c r="AA551" s="178"/>
      <c r="AB551" s="228"/>
      <c r="AC551" s="72"/>
      <c r="AD551" s="229"/>
      <c r="AE551" s="72"/>
      <c r="AF551" s="229"/>
      <c r="AG551" s="71"/>
      <c r="AH551" s="72"/>
      <c r="AI551" s="229"/>
      <c r="AJ551" s="71"/>
      <c r="AK551" s="72"/>
      <c r="AL551" s="229"/>
      <c r="AM551" s="72"/>
      <c r="AN551" s="201"/>
      <c r="AO551" s="72"/>
      <c r="AP551" s="145"/>
      <c r="AQ551" s="72"/>
      <c r="AR551" s="145"/>
      <c r="AS551" s="72"/>
      <c r="AT551" s="146"/>
      <c r="AU551" s="72"/>
      <c r="AV551" s="145"/>
      <c r="AW551" s="71"/>
      <c r="AX551" s="72"/>
      <c r="AY551" s="201"/>
      <c r="AZ551" s="71"/>
      <c r="BA551" s="72"/>
      <c r="BB551" s="178"/>
    </row>
    <row r="552" ht="16.5" customHeight="1" outlineLevel="1">
      <c r="A552" s="178"/>
      <c r="B552" s="141"/>
      <c r="C552" s="142"/>
      <c r="D552" s="72"/>
      <c r="E552" s="143"/>
      <c r="F552" s="71"/>
      <c r="G552" s="143"/>
      <c r="H552" s="71"/>
      <c r="I552" s="143"/>
      <c r="J552" s="71"/>
      <c r="K552" s="71"/>
      <c r="L552" s="71"/>
      <c r="M552" s="72"/>
      <c r="N552" s="144"/>
      <c r="O552" s="72"/>
      <c r="P552" s="199"/>
      <c r="Q552" s="71"/>
      <c r="R552" s="200"/>
      <c r="S552" s="72"/>
      <c r="T552" s="201"/>
      <c r="U552" s="72"/>
      <c r="V552" s="202"/>
      <c r="W552" s="71"/>
      <c r="X552" s="72"/>
      <c r="Y552" s="202"/>
      <c r="Z552" s="72"/>
      <c r="AA552" s="178"/>
      <c r="AB552" s="228"/>
      <c r="AC552" s="72"/>
      <c r="AD552" s="229"/>
      <c r="AE552" s="72"/>
      <c r="AF552" s="229"/>
      <c r="AG552" s="71"/>
      <c r="AH552" s="72"/>
      <c r="AI552" s="229"/>
      <c r="AJ552" s="71"/>
      <c r="AK552" s="72"/>
      <c r="AL552" s="229"/>
      <c r="AM552" s="72"/>
      <c r="AN552" s="201"/>
      <c r="AO552" s="72"/>
      <c r="AP552" s="145"/>
      <c r="AQ552" s="72"/>
      <c r="AR552" s="145"/>
      <c r="AS552" s="72"/>
      <c r="AT552" s="146"/>
      <c r="AU552" s="72"/>
      <c r="AV552" s="145"/>
      <c r="AW552" s="71"/>
      <c r="AX552" s="72"/>
      <c r="AY552" s="201"/>
      <c r="AZ552" s="71"/>
      <c r="BA552" s="72"/>
      <c r="BB552" s="178"/>
    </row>
    <row r="553" ht="16.5" customHeight="1" outlineLevel="1">
      <c r="A553" s="178"/>
      <c r="B553" s="141"/>
      <c r="C553" s="142"/>
      <c r="D553" s="72"/>
      <c r="E553" s="143"/>
      <c r="F553" s="71"/>
      <c r="G553" s="143"/>
      <c r="H553" s="71"/>
      <c r="I553" s="143"/>
      <c r="J553" s="71"/>
      <c r="K553" s="71"/>
      <c r="L553" s="71"/>
      <c r="M553" s="72"/>
      <c r="N553" s="144"/>
      <c r="O553" s="72"/>
      <c r="P553" s="199"/>
      <c r="Q553" s="71"/>
      <c r="R553" s="200"/>
      <c r="S553" s="72"/>
      <c r="T553" s="201"/>
      <c r="U553" s="72"/>
      <c r="V553" s="202"/>
      <c r="W553" s="71"/>
      <c r="X553" s="72"/>
      <c r="Y553" s="202"/>
      <c r="Z553" s="72"/>
      <c r="AA553" s="178"/>
      <c r="AB553" s="228"/>
      <c r="AC553" s="72"/>
      <c r="AD553" s="229"/>
      <c r="AE553" s="72"/>
      <c r="AF553" s="229"/>
      <c r="AG553" s="71"/>
      <c r="AH553" s="72"/>
      <c r="AI553" s="229"/>
      <c r="AJ553" s="71"/>
      <c r="AK553" s="72"/>
      <c r="AL553" s="229"/>
      <c r="AM553" s="72"/>
      <c r="AN553" s="201"/>
      <c r="AO553" s="72"/>
      <c r="AP553" s="145"/>
      <c r="AQ553" s="72"/>
      <c r="AR553" s="145"/>
      <c r="AS553" s="72"/>
      <c r="AT553" s="146"/>
      <c r="AU553" s="72"/>
      <c r="AV553" s="145"/>
      <c r="AW553" s="71"/>
      <c r="AX553" s="72"/>
      <c r="AY553" s="201"/>
      <c r="AZ553" s="71"/>
      <c r="BA553" s="72"/>
      <c r="BB553" s="178"/>
    </row>
    <row r="554" ht="16.5" customHeight="1" outlineLevel="1">
      <c r="A554" s="178"/>
      <c r="B554" s="141"/>
      <c r="C554" s="142"/>
      <c r="D554" s="72"/>
      <c r="E554" s="143"/>
      <c r="F554" s="71"/>
      <c r="G554" s="143"/>
      <c r="H554" s="71"/>
      <c r="I554" s="143"/>
      <c r="J554" s="71"/>
      <c r="K554" s="71"/>
      <c r="L554" s="71"/>
      <c r="M554" s="72"/>
      <c r="N554" s="144"/>
      <c r="O554" s="72"/>
      <c r="P554" s="199"/>
      <c r="Q554" s="71"/>
      <c r="R554" s="200"/>
      <c r="S554" s="72"/>
      <c r="T554" s="201"/>
      <c r="U554" s="72"/>
      <c r="V554" s="202"/>
      <c r="W554" s="71"/>
      <c r="X554" s="72"/>
      <c r="Y554" s="202"/>
      <c r="Z554" s="72"/>
      <c r="AA554" s="178"/>
      <c r="AB554" s="228"/>
      <c r="AC554" s="72"/>
      <c r="AD554" s="229"/>
      <c r="AE554" s="72"/>
      <c r="AF554" s="229"/>
      <c r="AG554" s="71"/>
      <c r="AH554" s="72"/>
      <c r="AI554" s="229"/>
      <c r="AJ554" s="71"/>
      <c r="AK554" s="72"/>
      <c r="AL554" s="229"/>
      <c r="AM554" s="72"/>
      <c r="AN554" s="201"/>
      <c r="AO554" s="72"/>
      <c r="AP554" s="145"/>
      <c r="AQ554" s="72"/>
      <c r="AR554" s="145"/>
      <c r="AS554" s="72"/>
      <c r="AT554" s="146"/>
      <c r="AU554" s="72"/>
      <c r="AV554" s="145"/>
      <c r="AW554" s="71"/>
      <c r="AX554" s="72"/>
      <c r="AY554" s="201"/>
      <c r="AZ554" s="71"/>
      <c r="BA554" s="72"/>
      <c r="BB554" s="178"/>
    </row>
    <row r="555" ht="16.5" customHeight="1" outlineLevel="1">
      <c r="A555" s="178"/>
      <c r="B555" s="141"/>
      <c r="C555" s="142"/>
      <c r="D555" s="72"/>
      <c r="E555" s="143"/>
      <c r="F555" s="71"/>
      <c r="G555" s="143"/>
      <c r="H555" s="71"/>
      <c r="I555" s="143"/>
      <c r="J555" s="71"/>
      <c r="K555" s="71"/>
      <c r="L555" s="71"/>
      <c r="M555" s="72"/>
      <c r="N555" s="144"/>
      <c r="O555" s="72"/>
      <c r="P555" s="199"/>
      <c r="Q555" s="71"/>
      <c r="R555" s="200"/>
      <c r="S555" s="72"/>
      <c r="T555" s="201"/>
      <c r="U555" s="72"/>
      <c r="V555" s="202"/>
      <c r="W555" s="71"/>
      <c r="X555" s="72"/>
      <c r="Y555" s="202"/>
      <c r="Z555" s="72"/>
      <c r="AA555" s="178"/>
      <c r="AB555" s="228"/>
      <c r="AC555" s="72"/>
      <c r="AD555" s="229"/>
      <c r="AE555" s="72"/>
      <c r="AF555" s="229"/>
      <c r="AG555" s="71"/>
      <c r="AH555" s="72"/>
      <c r="AI555" s="229"/>
      <c r="AJ555" s="71"/>
      <c r="AK555" s="72"/>
      <c r="AL555" s="229"/>
      <c r="AM555" s="72"/>
      <c r="AN555" s="201"/>
      <c r="AO555" s="72"/>
      <c r="AP555" s="145"/>
      <c r="AQ555" s="72"/>
      <c r="AR555" s="145"/>
      <c r="AS555" s="72"/>
      <c r="AT555" s="146"/>
      <c r="AU555" s="72"/>
      <c r="AV555" s="145"/>
      <c r="AW555" s="71"/>
      <c r="AX555" s="72"/>
      <c r="AY555" s="201"/>
      <c r="AZ555" s="71"/>
      <c r="BA555" s="72"/>
      <c r="BB555" s="178"/>
    </row>
    <row r="556" ht="16.5" customHeight="1" outlineLevel="1">
      <c r="A556" s="178"/>
      <c r="B556" s="141"/>
      <c r="C556" s="142"/>
      <c r="D556" s="72"/>
      <c r="E556" s="143"/>
      <c r="F556" s="71"/>
      <c r="G556" s="143"/>
      <c r="H556" s="71"/>
      <c r="I556" s="143"/>
      <c r="J556" s="71"/>
      <c r="K556" s="71"/>
      <c r="L556" s="71"/>
      <c r="M556" s="72"/>
      <c r="N556" s="144"/>
      <c r="O556" s="72"/>
      <c r="P556" s="199"/>
      <c r="Q556" s="71"/>
      <c r="R556" s="200"/>
      <c r="S556" s="72"/>
      <c r="T556" s="201"/>
      <c r="U556" s="72"/>
      <c r="V556" s="202"/>
      <c r="W556" s="71"/>
      <c r="X556" s="72"/>
      <c r="Y556" s="202"/>
      <c r="Z556" s="72"/>
      <c r="AA556" s="178"/>
      <c r="AB556" s="228"/>
      <c r="AC556" s="72"/>
      <c r="AD556" s="229"/>
      <c r="AE556" s="72"/>
      <c r="AF556" s="229"/>
      <c r="AG556" s="71"/>
      <c r="AH556" s="72"/>
      <c r="AI556" s="229"/>
      <c r="AJ556" s="71"/>
      <c r="AK556" s="72"/>
      <c r="AL556" s="229"/>
      <c r="AM556" s="72"/>
      <c r="AN556" s="201"/>
      <c r="AO556" s="72"/>
      <c r="AP556" s="145"/>
      <c r="AQ556" s="72"/>
      <c r="AR556" s="145"/>
      <c r="AS556" s="72"/>
      <c r="AT556" s="146"/>
      <c r="AU556" s="72"/>
      <c r="AV556" s="145"/>
      <c r="AW556" s="71"/>
      <c r="AX556" s="72"/>
      <c r="AY556" s="201"/>
      <c r="AZ556" s="71"/>
      <c r="BA556" s="72"/>
      <c r="BB556" s="178"/>
    </row>
    <row r="557" ht="16.5" customHeight="1" outlineLevel="1">
      <c r="A557" s="178"/>
      <c r="B557" s="141"/>
      <c r="C557" s="142"/>
      <c r="D557" s="72"/>
      <c r="E557" s="143"/>
      <c r="F557" s="71"/>
      <c r="G557" s="143"/>
      <c r="H557" s="71"/>
      <c r="I557" s="143"/>
      <c r="J557" s="71"/>
      <c r="K557" s="71"/>
      <c r="L557" s="71"/>
      <c r="M557" s="72"/>
      <c r="N557" s="144"/>
      <c r="O557" s="72"/>
      <c r="P557" s="199"/>
      <c r="Q557" s="71"/>
      <c r="R557" s="200"/>
      <c r="S557" s="72"/>
      <c r="T557" s="201"/>
      <c r="U557" s="72"/>
      <c r="V557" s="202"/>
      <c r="W557" s="71"/>
      <c r="X557" s="72"/>
      <c r="Y557" s="202"/>
      <c r="Z557" s="72"/>
      <c r="AA557" s="178"/>
      <c r="AB557" s="228"/>
      <c r="AC557" s="72"/>
      <c r="AD557" s="229"/>
      <c r="AE557" s="72"/>
      <c r="AF557" s="229"/>
      <c r="AG557" s="71"/>
      <c r="AH557" s="72"/>
      <c r="AI557" s="229"/>
      <c r="AJ557" s="71"/>
      <c r="AK557" s="72"/>
      <c r="AL557" s="229"/>
      <c r="AM557" s="72"/>
      <c r="AN557" s="201"/>
      <c r="AO557" s="72"/>
      <c r="AP557" s="145"/>
      <c r="AQ557" s="72"/>
      <c r="AR557" s="145"/>
      <c r="AS557" s="72"/>
      <c r="AT557" s="146"/>
      <c r="AU557" s="72"/>
      <c r="AV557" s="145"/>
      <c r="AW557" s="71"/>
      <c r="AX557" s="72"/>
      <c r="AY557" s="201"/>
      <c r="AZ557" s="71"/>
      <c r="BA557" s="72"/>
      <c r="BB557" s="178"/>
    </row>
    <row r="558" ht="16.5" customHeight="1" outlineLevel="1">
      <c r="A558" s="178"/>
      <c r="B558" s="141"/>
      <c r="C558" s="142"/>
      <c r="D558" s="72"/>
      <c r="E558" s="143"/>
      <c r="F558" s="71"/>
      <c r="G558" s="143"/>
      <c r="H558" s="71"/>
      <c r="I558" s="143"/>
      <c r="J558" s="71"/>
      <c r="K558" s="71"/>
      <c r="L558" s="71"/>
      <c r="M558" s="72"/>
      <c r="N558" s="144"/>
      <c r="O558" s="72"/>
      <c r="P558" s="199"/>
      <c r="Q558" s="71"/>
      <c r="R558" s="200"/>
      <c r="S558" s="72"/>
      <c r="T558" s="201"/>
      <c r="U558" s="72"/>
      <c r="V558" s="202"/>
      <c r="W558" s="71"/>
      <c r="X558" s="72"/>
      <c r="Y558" s="202"/>
      <c r="Z558" s="72"/>
      <c r="AA558" s="178"/>
      <c r="AB558" s="228"/>
      <c r="AC558" s="72"/>
      <c r="AD558" s="229"/>
      <c r="AE558" s="72"/>
      <c r="AF558" s="229"/>
      <c r="AG558" s="71"/>
      <c r="AH558" s="72"/>
      <c r="AI558" s="229"/>
      <c r="AJ558" s="71"/>
      <c r="AK558" s="72"/>
      <c r="AL558" s="229"/>
      <c r="AM558" s="72"/>
      <c r="AN558" s="201"/>
      <c r="AO558" s="72"/>
      <c r="AP558" s="145"/>
      <c r="AQ558" s="72"/>
      <c r="AR558" s="145"/>
      <c r="AS558" s="72"/>
      <c r="AT558" s="146"/>
      <c r="AU558" s="72"/>
      <c r="AV558" s="145"/>
      <c r="AW558" s="71"/>
      <c r="AX558" s="72"/>
      <c r="AY558" s="201"/>
      <c r="AZ558" s="71"/>
      <c r="BA558" s="72"/>
      <c r="BB558" s="178"/>
    </row>
    <row r="559" ht="16.5" customHeight="1" outlineLevel="1">
      <c r="A559" s="178"/>
      <c r="B559" s="141"/>
      <c r="C559" s="142"/>
      <c r="D559" s="72"/>
      <c r="E559" s="143"/>
      <c r="F559" s="71"/>
      <c r="G559" s="143"/>
      <c r="H559" s="71"/>
      <c r="I559" s="143"/>
      <c r="J559" s="71"/>
      <c r="K559" s="71"/>
      <c r="L559" s="71"/>
      <c r="M559" s="72"/>
      <c r="N559" s="144"/>
      <c r="O559" s="72"/>
      <c r="P559" s="199"/>
      <c r="Q559" s="71"/>
      <c r="R559" s="200"/>
      <c r="S559" s="72"/>
      <c r="T559" s="201"/>
      <c r="U559" s="72"/>
      <c r="V559" s="202"/>
      <c r="W559" s="71"/>
      <c r="X559" s="72"/>
      <c r="Y559" s="202"/>
      <c r="Z559" s="72"/>
      <c r="AA559" s="178"/>
      <c r="AB559" s="228"/>
      <c r="AC559" s="72"/>
      <c r="AD559" s="229"/>
      <c r="AE559" s="72"/>
      <c r="AF559" s="229"/>
      <c r="AG559" s="71"/>
      <c r="AH559" s="72"/>
      <c r="AI559" s="229"/>
      <c r="AJ559" s="71"/>
      <c r="AK559" s="72"/>
      <c r="AL559" s="229"/>
      <c r="AM559" s="72"/>
      <c r="AN559" s="201"/>
      <c r="AO559" s="72"/>
      <c r="AP559" s="145"/>
      <c r="AQ559" s="72"/>
      <c r="AR559" s="145"/>
      <c r="AS559" s="72"/>
      <c r="AT559" s="146"/>
      <c r="AU559" s="72"/>
      <c r="AV559" s="145"/>
      <c r="AW559" s="71"/>
      <c r="AX559" s="72"/>
      <c r="AY559" s="201"/>
      <c r="AZ559" s="71"/>
      <c r="BA559" s="72"/>
      <c r="BB559" s="178"/>
    </row>
    <row r="560" ht="16.5" customHeight="1" outlineLevel="1">
      <c r="A560" s="178"/>
      <c r="B560" s="141"/>
      <c r="C560" s="142"/>
      <c r="D560" s="72"/>
      <c r="E560" s="143"/>
      <c r="F560" s="71"/>
      <c r="G560" s="143"/>
      <c r="H560" s="71"/>
      <c r="I560" s="143"/>
      <c r="J560" s="71"/>
      <c r="K560" s="71"/>
      <c r="L560" s="71"/>
      <c r="M560" s="72"/>
      <c r="N560" s="144"/>
      <c r="O560" s="72"/>
      <c r="P560" s="199"/>
      <c r="Q560" s="71"/>
      <c r="R560" s="200"/>
      <c r="S560" s="72"/>
      <c r="T560" s="201"/>
      <c r="U560" s="72"/>
      <c r="V560" s="202"/>
      <c r="W560" s="71"/>
      <c r="X560" s="72"/>
      <c r="Y560" s="202"/>
      <c r="Z560" s="72"/>
      <c r="AA560" s="178"/>
      <c r="AB560" s="228"/>
      <c r="AC560" s="72"/>
      <c r="AD560" s="229"/>
      <c r="AE560" s="72"/>
      <c r="AF560" s="229"/>
      <c r="AG560" s="71"/>
      <c r="AH560" s="72"/>
      <c r="AI560" s="229"/>
      <c r="AJ560" s="71"/>
      <c r="AK560" s="72"/>
      <c r="AL560" s="229"/>
      <c r="AM560" s="72"/>
      <c r="AN560" s="201"/>
      <c r="AO560" s="72"/>
      <c r="AP560" s="145"/>
      <c r="AQ560" s="72"/>
      <c r="AR560" s="145"/>
      <c r="AS560" s="72"/>
      <c r="AT560" s="146"/>
      <c r="AU560" s="72"/>
      <c r="AV560" s="145"/>
      <c r="AW560" s="71"/>
      <c r="AX560" s="72"/>
      <c r="AY560" s="201"/>
      <c r="AZ560" s="71"/>
      <c r="BA560" s="72"/>
      <c r="BB560" s="178"/>
    </row>
    <row r="561" ht="16.5" customHeight="1" outlineLevel="1">
      <c r="A561" s="178"/>
      <c r="B561" s="141"/>
      <c r="C561" s="142"/>
      <c r="D561" s="72"/>
      <c r="E561" s="143"/>
      <c r="F561" s="71"/>
      <c r="G561" s="143"/>
      <c r="H561" s="71"/>
      <c r="I561" s="143"/>
      <c r="J561" s="71"/>
      <c r="K561" s="71"/>
      <c r="L561" s="71"/>
      <c r="M561" s="72"/>
      <c r="N561" s="144"/>
      <c r="O561" s="72"/>
      <c r="P561" s="199"/>
      <c r="Q561" s="71"/>
      <c r="R561" s="200"/>
      <c r="S561" s="72"/>
      <c r="T561" s="201"/>
      <c r="U561" s="72"/>
      <c r="V561" s="202"/>
      <c r="W561" s="71"/>
      <c r="X561" s="72"/>
      <c r="Y561" s="202"/>
      <c r="Z561" s="72"/>
      <c r="AA561" s="178"/>
      <c r="AB561" s="228"/>
      <c r="AC561" s="72"/>
      <c r="AD561" s="229"/>
      <c r="AE561" s="72"/>
      <c r="AF561" s="229"/>
      <c r="AG561" s="71"/>
      <c r="AH561" s="72"/>
      <c r="AI561" s="229"/>
      <c r="AJ561" s="71"/>
      <c r="AK561" s="72"/>
      <c r="AL561" s="229"/>
      <c r="AM561" s="72"/>
      <c r="AN561" s="201"/>
      <c r="AO561" s="72"/>
      <c r="AP561" s="145"/>
      <c r="AQ561" s="72"/>
      <c r="AR561" s="145"/>
      <c r="AS561" s="72"/>
      <c r="AT561" s="146"/>
      <c r="AU561" s="72"/>
      <c r="AV561" s="145"/>
      <c r="AW561" s="71"/>
      <c r="AX561" s="72"/>
      <c r="AY561" s="201"/>
      <c r="AZ561" s="71"/>
      <c r="BA561" s="72"/>
      <c r="BB561" s="178"/>
    </row>
    <row r="562" ht="16.5" customHeight="1" outlineLevel="1">
      <c r="A562" s="178"/>
      <c r="B562" s="141"/>
      <c r="C562" s="142"/>
      <c r="D562" s="72"/>
      <c r="E562" s="143"/>
      <c r="F562" s="71"/>
      <c r="G562" s="143"/>
      <c r="H562" s="71"/>
      <c r="I562" s="143"/>
      <c r="J562" s="71"/>
      <c r="K562" s="71"/>
      <c r="L562" s="71"/>
      <c r="M562" s="72"/>
      <c r="N562" s="144"/>
      <c r="O562" s="72"/>
      <c r="P562" s="199"/>
      <c r="Q562" s="71"/>
      <c r="R562" s="200"/>
      <c r="S562" s="72"/>
      <c r="T562" s="201"/>
      <c r="U562" s="72"/>
      <c r="V562" s="202"/>
      <c r="W562" s="71"/>
      <c r="X562" s="72"/>
      <c r="Y562" s="202"/>
      <c r="Z562" s="72"/>
      <c r="AA562" s="178"/>
      <c r="AB562" s="228"/>
      <c r="AC562" s="72"/>
      <c r="AD562" s="229"/>
      <c r="AE562" s="72"/>
      <c r="AF562" s="229"/>
      <c r="AG562" s="71"/>
      <c r="AH562" s="72"/>
      <c r="AI562" s="229"/>
      <c r="AJ562" s="71"/>
      <c r="AK562" s="72"/>
      <c r="AL562" s="229"/>
      <c r="AM562" s="72"/>
      <c r="AN562" s="201"/>
      <c r="AO562" s="72"/>
      <c r="AP562" s="145"/>
      <c r="AQ562" s="72"/>
      <c r="AR562" s="145"/>
      <c r="AS562" s="72"/>
      <c r="AT562" s="146"/>
      <c r="AU562" s="72"/>
      <c r="AV562" s="145"/>
      <c r="AW562" s="71"/>
      <c r="AX562" s="72"/>
      <c r="AY562" s="201"/>
      <c r="AZ562" s="71"/>
      <c r="BA562" s="72"/>
      <c r="BB562" s="178"/>
    </row>
    <row r="563" ht="16.5" customHeight="1" outlineLevel="1">
      <c r="A563" s="178"/>
      <c r="B563" s="141"/>
      <c r="C563" s="142"/>
      <c r="D563" s="72"/>
      <c r="E563" s="143"/>
      <c r="F563" s="71"/>
      <c r="G563" s="143"/>
      <c r="H563" s="71"/>
      <c r="I563" s="143"/>
      <c r="J563" s="71"/>
      <c r="K563" s="71"/>
      <c r="L563" s="71"/>
      <c r="M563" s="72"/>
      <c r="N563" s="144"/>
      <c r="O563" s="72"/>
      <c r="P563" s="199"/>
      <c r="Q563" s="71"/>
      <c r="R563" s="200"/>
      <c r="S563" s="72"/>
      <c r="T563" s="201"/>
      <c r="U563" s="72"/>
      <c r="V563" s="202"/>
      <c r="W563" s="71"/>
      <c r="X563" s="72"/>
      <c r="Y563" s="202"/>
      <c r="Z563" s="72"/>
      <c r="AA563" s="178"/>
      <c r="AB563" s="228"/>
      <c r="AC563" s="72"/>
      <c r="AD563" s="229"/>
      <c r="AE563" s="72"/>
      <c r="AF563" s="229"/>
      <c r="AG563" s="71"/>
      <c r="AH563" s="72"/>
      <c r="AI563" s="229"/>
      <c r="AJ563" s="71"/>
      <c r="AK563" s="72"/>
      <c r="AL563" s="229"/>
      <c r="AM563" s="72"/>
      <c r="AN563" s="201"/>
      <c r="AO563" s="72"/>
      <c r="AP563" s="145"/>
      <c r="AQ563" s="72"/>
      <c r="AR563" s="145"/>
      <c r="AS563" s="72"/>
      <c r="AT563" s="146"/>
      <c r="AU563" s="72"/>
      <c r="AV563" s="145"/>
      <c r="AW563" s="71"/>
      <c r="AX563" s="72"/>
      <c r="AY563" s="201"/>
      <c r="AZ563" s="71"/>
      <c r="BA563" s="72"/>
      <c r="BB563" s="178"/>
    </row>
    <row r="564" ht="16.5" customHeight="1" outlineLevel="1">
      <c r="A564" s="178"/>
      <c r="B564" s="141"/>
      <c r="C564" s="142"/>
      <c r="D564" s="72"/>
      <c r="E564" s="143"/>
      <c r="F564" s="71"/>
      <c r="G564" s="143"/>
      <c r="H564" s="71"/>
      <c r="I564" s="143"/>
      <c r="J564" s="71"/>
      <c r="K564" s="71"/>
      <c r="L564" s="71"/>
      <c r="M564" s="72"/>
      <c r="N564" s="144"/>
      <c r="O564" s="72"/>
      <c r="P564" s="199"/>
      <c r="Q564" s="71"/>
      <c r="R564" s="200"/>
      <c r="S564" s="72"/>
      <c r="T564" s="201"/>
      <c r="U564" s="72"/>
      <c r="V564" s="202"/>
      <c r="W564" s="71"/>
      <c r="X564" s="72"/>
      <c r="Y564" s="202"/>
      <c r="Z564" s="72"/>
      <c r="AA564" s="178"/>
      <c r="AB564" s="228"/>
      <c r="AC564" s="72"/>
      <c r="AD564" s="229"/>
      <c r="AE564" s="72"/>
      <c r="AF564" s="229"/>
      <c r="AG564" s="71"/>
      <c r="AH564" s="72"/>
      <c r="AI564" s="229"/>
      <c r="AJ564" s="71"/>
      <c r="AK564" s="72"/>
      <c r="AL564" s="229"/>
      <c r="AM564" s="72"/>
      <c r="AN564" s="201"/>
      <c r="AO564" s="72"/>
      <c r="AP564" s="145"/>
      <c r="AQ564" s="72"/>
      <c r="AR564" s="145"/>
      <c r="AS564" s="72"/>
      <c r="AT564" s="146"/>
      <c r="AU564" s="72"/>
      <c r="AV564" s="145"/>
      <c r="AW564" s="71"/>
      <c r="AX564" s="72"/>
      <c r="AY564" s="201"/>
      <c r="AZ564" s="71"/>
      <c r="BA564" s="72"/>
      <c r="BB564" s="178"/>
    </row>
    <row r="565" ht="16.5" customHeight="1" outlineLevel="1">
      <c r="A565" s="178"/>
      <c r="B565" s="141"/>
      <c r="C565" s="142"/>
      <c r="D565" s="72"/>
      <c r="E565" s="143"/>
      <c r="F565" s="71"/>
      <c r="G565" s="143"/>
      <c r="H565" s="71"/>
      <c r="I565" s="143"/>
      <c r="J565" s="71"/>
      <c r="K565" s="71"/>
      <c r="L565" s="71"/>
      <c r="M565" s="72"/>
      <c r="N565" s="144"/>
      <c r="O565" s="72"/>
      <c r="P565" s="199"/>
      <c r="Q565" s="71"/>
      <c r="R565" s="200"/>
      <c r="S565" s="72"/>
      <c r="T565" s="201"/>
      <c r="U565" s="72"/>
      <c r="V565" s="202"/>
      <c r="W565" s="71"/>
      <c r="X565" s="72"/>
      <c r="Y565" s="202"/>
      <c r="Z565" s="72"/>
      <c r="AA565" s="178"/>
      <c r="AB565" s="228"/>
      <c r="AC565" s="72"/>
      <c r="AD565" s="229"/>
      <c r="AE565" s="72"/>
      <c r="AF565" s="229"/>
      <c r="AG565" s="71"/>
      <c r="AH565" s="72"/>
      <c r="AI565" s="229"/>
      <c r="AJ565" s="71"/>
      <c r="AK565" s="72"/>
      <c r="AL565" s="229"/>
      <c r="AM565" s="72"/>
      <c r="AN565" s="201"/>
      <c r="AO565" s="72"/>
      <c r="AP565" s="145"/>
      <c r="AQ565" s="72"/>
      <c r="AR565" s="145"/>
      <c r="AS565" s="72"/>
      <c r="AT565" s="146"/>
      <c r="AU565" s="72"/>
      <c r="AV565" s="145"/>
      <c r="AW565" s="71"/>
      <c r="AX565" s="72"/>
      <c r="AY565" s="201"/>
      <c r="AZ565" s="71"/>
      <c r="BA565" s="72"/>
      <c r="BB565" s="178"/>
    </row>
    <row r="566" ht="16.5" customHeight="1" outlineLevel="1">
      <c r="A566" s="178"/>
      <c r="B566" s="141"/>
      <c r="C566" s="142"/>
      <c r="D566" s="72"/>
      <c r="E566" s="143"/>
      <c r="F566" s="71"/>
      <c r="G566" s="143"/>
      <c r="H566" s="71"/>
      <c r="I566" s="143"/>
      <c r="J566" s="71"/>
      <c r="K566" s="71"/>
      <c r="L566" s="71"/>
      <c r="M566" s="72"/>
      <c r="N566" s="144"/>
      <c r="O566" s="72"/>
      <c r="P566" s="199"/>
      <c r="Q566" s="71"/>
      <c r="R566" s="200"/>
      <c r="S566" s="72"/>
      <c r="T566" s="201"/>
      <c r="U566" s="72"/>
      <c r="V566" s="202"/>
      <c r="W566" s="71"/>
      <c r="X566" s="72"/>
      <c r="Y566" s="202"/>
      <c r="Z566" s="72"/>
      <c r="AA566" s="178"/>
      <c r="AB566" s="228"/>
      <c r="AC566" s="72"/>
      <c r="AD566" s="229"/>
      <c r="AE566" s="72"/>
      <c r="AF566" s="229"/>
      <c r="AG566" s="71"/>
      <c r="AH566" s="72"/>
      <c r="AI566" s="229"/>
      <c r="AJ566" s="71"/>
      <c r="AK566" s="72"/>
      <c r="AL566" s="229"/>
      <c r="AM566" s="72"/>
      <c r="AN566" s="201"/>
      <c r="AO566" s="72"/>
      <c r="AP566" s="145"/>
      <c r="AQ566" s="72"/>
      <c r="AR566" s="145"/>
      <c r="AS566" s="72"/>
      <c r="AT566" s="146"/>
      <c r="AU566" s="72"/>
      <c r="AV566" s="145"/>
      <c r="AW566" s="71"/>
      <c r="AX566" s="72"/>
      <c r="AY566" s="201"/>
      <c r="AZ566" s="71"/>
      <c r="BA566" s="72"/>
      <c r="BB566" s="178"/>
    </row>
    <row r="567" ht="16.5" customHeight="1" outlineLevel="1">
      <c r="A567" s="178"/>
      <c r="B567" s="141"/>
      <c r="C567" s="142"/>
      <c r="D567" s="72"/>
      <c r="E567" s="143"/>
      <c r="F567" s="71"/>
      <c r="G567" s="143"/>
      <c r="H567" s="71"/>
      <c r="I567" s="143"/>
      <c r="J567" s="71"/>
      <c r="K567" s="71"/>
      <c r="L567" s="71"/>
      <c r="M567" s="72"/>
      <c r="N567" s="144"/>
      <c r="O567" s="72"/>
      <c r="P567" s="199"/>
      <c r="Q567" s="71"/>
      <c r="R567" s="200"/>
      <c r="S567" s="72"/>
      <c r="T567" s="201"/>
      <c r="U567" s="72"/>
      <c r="V567" s="202"/>
      <c r="W567" s="71"/>
      <c r="X567" s="72"/>
      <c r="Y567" s="202"/>
      <c r="Z567" s="72"/>
      <c r="AA567" s="178"/>
      <c r="AB567" s="228"/>
      <c r="AC567" s="72"/>
      <c r="AD567" s="229"/>
      <c r="AE567" s="72"/>
      <c r="AF567" s="229"/>
      <c r="AG567" s="71"/>
      <c r="AH567" s="72"/>
      <c r="AI567" s="229"/>
      <c r="AJ567" s="71"/>
      <c r="AK567" s="72"/>
      <c r="AL567" s="229"/>
      <c r="AM567" s="72"/>
      <c r="AN567" s="201"/>
      <c r="AO567" s="72"/>
      <c r="AP567" s="145"/>
      <c r="AQ567" s="72"/>
      <c r="AR567" s="145"/>
      <c r="AS567" s="72"/>
      <c r="AT567" s="146"/>
      <c r="AU567" s="72"/>
      <c r="AV567" s="145"/>
      <c r="AW567" s="71"/>
      <c r="AX567" s="72"/>
      <c r="AY567" s="201"/>
      <c r="AZ567" s="71"/>
      <c r="BA567" s="72"/>
      <c r="BB567" s="178"/>
    </row>
    <row r="568" ht="16.5" customHeight="1" outlineLevel="1">
      <c r="A568" s="178"/>
      <c r="B568" s="141"/>
      <c r="C568" s="142"/>
      <c r="D568" s="72"/>
      <c r="E568" s="143"/>
      <c r="F568" s="71"/>
      <c r="G568" s="143"/>
      <c r="H568" s="71"/>
      <c r="I568" s="143"/>
      <c r="J568" s="71"/>
      <c r="K568" s="71"/>
      <c r="L568" s="71"/>
      <c r="M568" s="72"/>
      <c r="N568" s="144"/>
      <c r="O568" s="72"/>
      <c r="P568" s="199"/>
      <c r="Q568" s="71"/>
      <c r="R568" s="200"/>
      <c r="S568" s="72"/>
      <c r="T568" s="201"/>
      <c r="U568" s="72"/>
      <c r="V568" s="202"/>
      <c r="W568" s="71"/>
      <c r="X568" s="72"/>
      <c r="Y568" s="202"/>
      <c r="Z568" s="72"/>
      <c r="AA568" s="178"/>
      <c r="AB568" s="228"/>
      <c r="AC568" s="72"/>
      <c r="AD568" s="229"/>
      <c r="AE568" s="72"/>
      <c r="AF568" s="229"/>
      <c r="AG568" s="71"/>
      <c r="AH568" s="72"/>
      <c r="AI568" s="229"/>
      <c r="AJ568" s="71"/>
      <c r="AK568" s="72"/>
      <c r="AL568" s="229"/>
      <c r="AM568" s="72"/>
      <c r="AN568" s="201"/>
      <c r="AO568" s="72"/>
      <c r="AP568" s="145"/>
      <c r="AQ568" s="72"/>
      <c r="AR568" s="145"/>
      <c r="AS568" s="72"/>
      <c r="AT568" s="146"/>
      <c r="AU568" s="72"/>
      <c r="AV568" s="145"/>
      <c r="AW568" s="71"/>
      <c r="AX568" s="72"/>
      <c r="AY568" s="201"/>
      <c r="AZ568" s="71"/>
      <c r="BA568" s="72"/>
      <c r="BB568" s="178"/>
    </row>
    <row r="569" ht="16.5" customHeight="1" outlineLevel="1">
      <c r="A569" s="178"/>
      <c r="B569" s="141"/>
      <c r="C569" s="142"/>
      <c r="D569" s="72"/>
      <c r="E569" s="143"/>
      <c r="F569" s="71"/>
      <c r="G569" s="143"/>
      <c r="H569" s="71"/>
      <c r="I569" s="143"/>
      <c r="J569" s="71"/>
      <c r="K569" s="71"/>
      <c r="L569" s="71"/>
      <c r="M569" s="72"/>
      <c r="N569" s="144"/>
      <c r="O569" s="72"/>
      <c r="P569" s="199"/>
      <c r="Q569" s="71"/>
      <c r="R569" s="200"/>
      <c r="S569" s="72"/>
      <c r="T569" s="201"/>
      <c r="U569" s="72"/>
      <c r="V569" s="202"/>
      <c r="W569" s="71"/>
      <c r="X569" s="72"/>
      <c r="Y569" s="202"/>
      <c r="Z569" s="72"/>
      <c r="AA569" s="178"/>
      <c r="AB569" s="228"/>
      <c r="AC569" s="72"/>
      <c r="AD569" s="229"/>
      <c r="AE569" s="72"/>
      <c r="AF569" s="229"/>
      <c r="AG569" s="71"/>
      <c r="AH569" s="72"/>
      <c r="AI569" s="229"/>
      <c r="AJ569" s="71"/>
      <c r="AK569" s="72"/>
      <c r="AL569" s="229"/>
      <c r="AM569" s="72"/>
      <c r="AN569" s="201"/>
      <c r="AO569" s="72"/>
      <c r="AP569" s="145"/>
      <c r="AQ569" s="72"/>
      <c r="AR569" s="145"/>
      <c r="AS569" s="72"/>
      <c r="AT569" s="146"/>
      <c r="AU569" s="72"/>
      <c r="AV569" s="145"/>
      <c r="AW569" s="71"/>
      <c r="AX569" s="72"/>
      <c r="AY569" s="201"/>
      <c r="AZ569" s="71"/>
      <c r="BA569" s="72"/>
      <c r="BB569" s="178"/>
    </row>
    <row r="570" ht="16.5" customHeight="1" outlineLevel="1">
      <c r="A570" s="178"/>
      <c r="B570" s="141"/>
      <c r="C570" s="142"/>
      <c r="D570" s="72"/>
      <c r="E570" s="143"/>
      <c r="F570" s="71"/>
      <c r="G570" s="143"/>
      <c r="H570" s="71"/>
      <c r="I570" s="143"/>
      <c r="J570" s="71"/>
      <c r="K570" s="71"/>
      <c r="L570" s="71"/>
      <c r="M570" s="72"/>
      <c r="N570" s="144"/>
      <c r="O570" s="72"/>
      <c r="P570" s="199"/>
      <c r="Q570" s="71"/>
      <c r="R570" s="200"/>
      <c r="S570" s="72"/>
      <c r="T570" s="201"/>
      <c r="U570" s="72"/>
      <c r="V570" s="202"/>
      <c r="W570" s="71"/>
      <c r="X570" s="72"/>
      <c r="Y570" s="202"/>
      <c r="Z570" s="72"/>
      <c r="AA570" s="178"/>
      <c r="AB570" s="228"/>
      <c r="AC570" s="72"/>
      <c r="AD570" s="229"/>
      <c r="AE570" s="72"/>
      <c r="AF570" s="229"/>
      <c r="AG570" s="71"/>
      <c r="AH570" s="72"/>
      <c r="AI570" s="229"/>
      <c r="AJ570" s="71"/>
      <c r="AK570" s="72"/>
      <c r="AL570" s="229"/>
      <c r="AM570" s="72"/>
      <c r="AN570" s="201"/>
      <c r="AO570" s="72"/>
      <c r="AP570" s="145"/>
      <c r="AQ570" s="72"/>
      <c r="AR570" s="145"/>
      <c r="AS570" s="72"/>
      <c r="AT570" s="146"/>
      <c r="AU570" s="72"/>
      <c r="AV570" s="145"/>
      <c r="AW570" s="71"/>
      <c r="AX570" s="72"/>
      <c r="AY570" s="201"/>
      <c r="AZ570" s="71"/>
      <c r="BA570" s="72"/>
      <c r="BB570" s="178"/>
    </row>
    <row r="571" ht="16.5" customHeight="1" outlineLevel="1">
      <c r="A571" s="178"/>
      <c r="B571" s="141"/>
      <c r="C571" s="142"/>
      <c r="D571" s="72"/>
      <c r="E571" s="143"/>
      <c r="F571" s="71"/>
      <c r="G571" s="143"/>
      <c r="H571" s="71"/>
      <c r="I571" s="143"/>
      <c r="J571" s="71"/>
      <c r="K571" s="71"/>
      <c r="L571" s="71"/>
      <c r="M571" s="72"/>
      <c r="N571" s="144"/>
      <c r="O571" s="72"/>
      <c r="P571" s="199"/>
      <c r="Q571" s="71"/>
      <c r="R571" s="200"/>
      <c r="S571" s="72"/>
      <c r="T571" s="201"/>
      <c r="U571" s="72"/>
      <c r="V571" s="202"/>
      <c r="W571" s="71"/>
      <c r="X571" s="72"/>
      <c r="Y571" s="202"/>
      <c r="Z571" s="72"/>
      <c r="AA571" s="178"/>
      <c r="AB571" s="228"/>
      <c r="AC571" s="72"/>
      <c r="AD571" s="229"/>
      <c r="AE571" s="72"/>
      <c r="AF571" s="229"/>
      <c r="AG571" s="71"/>
      <c r="AH571" s="72"/>
      <c r="AI571" s="229"/>
      <c r="AJ571" s="71"/>
      <c r="AK571" s="72"/>
      <c r="AL571" s="229"/>
      <c r="AM571" s="72"/>
      <c r="AN571" s="201"/>
      <c r="AO571" s="72"/>
      <c r="AP571" s="145"/>
      <c r="AQ571" s="72"/>
      <c r="AR571" s="145"/>
      <c r="AS571" s="72"/>
      <c r="AT571" s="146"/>
      <c r="AU571" s="72"/>
      <c r="AV571" s="145"/>
      <c r="AW571" s="71"/>
      <c r="AX571" s="72"/>
      <c r="AY571" s="201"/>
      <c r="AZ571" s="71"/>
      <c r="BA571" s="72"/>
      <c r="BB571" s="178"/>
    </row>
    <row r="572" ht="16.5" customHeight="1" outlineLevel="1">
      <c r="A572" s="178"/>
      <c r="B572" s="141"/>
      <c r="C572" s="142"/>
      <c r="D572" s="72"/>
      <c r="E572" s="143"/>
      <c r="F572" s="71"/>
      <c r="G572" s="143"/>
      <c r="H572" s="71"/>
      <c r="I572" s="143"/>
      <c r="J572" s="71"/>
      <c r="K572" s="71"/>
      <c r="L572" s="71"/>
      <c r="M572" s="72"/>
      <c r="N572" s="144"/>
      <c r="O572" s="72"/>
      <c r="P572" s="199"/>
      <c r="Q572" s="71"/>
      <c r="R572" s="200"/>
      <c r="S572" s="72"/>
      <c r="T572" s="201"/>
      <c r="U572" s="72"/>
      <c r="V572" s="202"/>
      <c r="W572" s="71"/>
      <c r="X572" s="72"/>
      <c r="Y572" s="202"/>
      <c r="Z572" s="72"/>
      <c r="AA572" s="178"/>
      <c r="AB572" s="228"/>
      <c r="AC572" s="72"/>
      <c r="AD572" s="229"/>
      <c r="AE572" s="72"/>
      <c r="AF572" s="229"/>
      <c r="AG572" s="71"/>
      <c r="AH572" s="72"/>
      <c r="AI572" s="229"/>
      <c r="AJ572" s="71"/>
      <c r="AK572" s="72"/>
      <c r="AL572" s="229"/>
      <c r="AM572" s="72"/>
      <c r="AN572" s="201"/>
      <c r="AO572" s="72"/>
      <c r="AP572" s="145"/>
      <c r="AQ572" s="72"/>
      <c r="AR572" s="145"/>
      <c r="AS572" s="72"/>
      <c r="AT572" s="146"/>
      <c r="AU572" s="72"/>
      <c r="AV572" s="145"/>
      <c r="AW572" s="71"/>
      <c r="AX572" s="72"/>
      <c r="AY572" s="201"/>
      <c r="AZ572" s="71"/>
      <c r="BA572" s="72"/>
      <c r="BB572" s="178"/>
    </row>
    <row r="573" ht="16.5" customHeight="1" outlineLevel="1">
      <c r="A573" s="178"/>
      <c r="B573" s="141"/>
      <c r="C573" s="142"/>
      <c r="D573" s="72"/>
      <c r="E573" s="143"/>
      <c r="F573" s="71"/>
      <c r="G573" s="143"/>
      <c r="H573" s="71"/>
      <c r="I573" s="143"/>
      <c r="J573" s="71"/>
      <c r="K573" s="71"/>
      <c r="L573" s="71"/>
      <c r="M573" s="72"/>
      <c r="N573" s="144"/>
      <c r="O573" s="72"/>
      <c r="P573" s="199"/>
      <c r="Q573" s="71"/>
      <c r="R573" s="200"/>
      <c r="S573" s="72"/>
      <c r="T573" s="201"/>
      <c r="U573" s="72"/>
      <c r="V573" s="202"/>
      <c r="W573" s="71"/>
      <c r="X573" s="72"/>
      <c r="Y573" s="202"/>
      <c r="Z573" s="72"/>
      <c r="AA573" s="178"/>
      <c r="AB573" s="228"/>
      <c r="AC573" s="72"/>
      <c r="AD573" s="229"/>
      <c r="AE573" s="72"/>
      <c r="AF573" s="229"/>
      <c r="AG573" s="71"/>
      <c r="AH573" s="72"/>
      <c r="AI573" s="229"/>
      <c r="AJ573" s="71"/>
      <c r="AK573" s="72"/>
      <c r="AL573" s="229"/>
      <c r="AM573" s="72"/>
      <c r="AN573" s="201"/>
      <c r="AO573" s="72"/>
      <c r="AP573" s="145"/>
      <c r="AQ573" s="72"/>
      <c r="AR573" s="145"/>
      <c r="AS573" s="72"/>
      <c r="AT573" s="146"/>
      <c r="AU573" s="72"/>
      <c r="AV573" s="145"/>
      <c r="AW573" s="71"/>
      <c r="AX573" s="72"/>
      <c r="AY573" s="201"/>
      <c r="AZ573" s="71"/>
      <c r="BA573" s="72"/>
      <c r="BB573" s="178"/>
    </row>
    <row r="574" ht="16.5" customHeight="1" outlineLevel="1">
      <c r="A574" s="178"/>
      <c r="B574" s="141"/>
      <c r="C574" s="142"/>
      <c r="D574" s="72"/>
      <c r="E574" s="143"/>
      <c r="F574" s="71"/>
      <c r="G574" s="143"/>
      <c r="H574" s="71"/>
      <c r="I574" s="143"/>
      <c r="J574" s="71"/>
      <c r="K574" s="71"/>
      <c r="L574" s="71"/>
      <c r="M574" s="72"/>
      <c r="N574" s="144"/>
      <c r="O574" s="72"/>
      <c r="P574" s="199"/>
      <c r="Q574" s="71"/>
      <c r="R574" s="200"/>
      <c r="S574" s="72"/>
      <c r="T574" s="201"/>
      <c r="U574" s="72"/>
      <c r="V574" s="202"/>
      <c r="W574" s="71"/>
      <c r="X574" s="72"/>
      <c r="Y574" s="202"/>
      <c r="Z574" s="72"/>
      <c r="AA574" s="178"/>
      <c r="AB574" s="228"/>
      <c r="AC574" s="72"/>
      <c r="AD574" s="229"/>
      <c r="AE574" s="72"/>
      <c r="AF574" s="229"/>
      <c r="AG574" s="71"/>
      <c r="AH574" s="72"/>
      <c r="AI574" s="229"/>
      <c r="AJ574" s="71"/>
      <c r="AK574" s="72"/>
      <c r="AL574" s="229"/>
      <c r="AM574" s="72"/>
      <c r="AN574" s="201"/>
      <c r="AO574" s="72"/>
      <c r="AP574" s="145"/>
      <c r="AQ574" s="72"/>
      <c r="AR574" s="145"/>
      <c r="AS574" s="72"/>
      <c r="AT574" s="146"/>
      <c r="AU574" s="72"/>
      <c r="AV574" s="145"/>
      <c r="AW574" s="71"/>
      <c r="AX574" s="72"/>
      <c r="AY574" s="201"/>
      <c r="AZ574" s="71"/>
      <c r="BA574" s="72"/>
      <c r="BB574" s="178"/>
    </row>
    <row r="575" ht="16.5" customHeight="1" outlineLevel="1">
      <c r="A575" s="178"/>
      <c r="B575" s="141"/>
      <c r="C575" s="142"/>
      <c r="D575" s="72"/>
      <c r="E575" s="143"/>
      <c r="F575" s="71"/>
      <c r="G575" s="143"/>
      <c r="H575" s="71"/>
      <c r="I575" s="143"/>
      <c r="J575" s="71"/>
      <c r="K575" s="71"/>
      <c r="L575" s="71"/>
      <c r="M575" s="72"/>
      <c r="N575" s="144"/>
      <c r="O575" s="72"/>
      <c r="P575" s="199"/>
      <c r="Q575" s="71"/>
      <c r="R575" s="200"/>
      <c r="S575" s="72"/>
      <c r="T575" s="201"/>
      <c r="U575" s="72"/>
      <c r="V575" s="202"/>
      <c r="W575" s="71"/>
      <c r="X575" s="72"/>
      <c r="Y575" s="202"/>
      <c r="Z575" s="72"/>
      <c r="AA575" s="178"/>
      <c r="AB575" s="228"/>
      <c r="AC575" s="72"/>
      <c r="AD575" s="229"/>
      <c r="AE575" s="72"/>
      <c r="AF575" s="229"/>
      <c r="AG575" s="71"/>
      <c r="AH575" s="72"/>
      <c r="AI575" s="229"/>
      <c r="AJ575" s="71"/>
      <c r="AK575" s="72"/>
      <c r="AL575" s="229"/>
      <c r="AM575" s="72"/>
      <c r="AN575" s="201"/>
      <c r="AO575" s="72"/>
      <c r="AP575" s="145"/>
      <c r="AQ575" s="72"/>
      <c r="AR575" s="145"/>
      <c r="AS575" s="72"/>
      <c r="AT575" s="146"/>
      <c r="AU575" s="72"/>
      <c r="AV575" s="145"/>
      <c r="AW575" s="71"/>
      <c r="AX575" s="72"/>
      <c r="AY575" s="201"/>
      <c r="AZ575" s="71"/>
      <c r="BA575" s="72"/>
      <c r="BB575" s="178"/>
    </row>
    <row r="576" ht="16.5" customHeight="1" outlineLevel="1">
      <c r="A576" s="178"/>
      <c r="B576" s="141"/>
      <c r="C576" s="142"/>
      <c r="D576" s="72"/>
      <c r="E576" s="143"/>
      <c r="F576" s="71"/>
      <c r="G576" s="143"/>
      <c r="H576" s="71"/>
      <c r="I576" s="143"/>
      <c r="J576" s="71"/>
      <c r="K576" s="71"/>
      <c r="L576" s="71"/>
      <c r="M576" s="72"/>
      <c r="N576" s="144"/>
      <c r="O576" s="72"/>
      <c r="P576" s="199"/>
      <c r="Q576" s="71"/>
      <c r="R576" s="200"/>
      <c r="S576" s="72"/>
      <c r="T576" s="201"/>
      <c r="U576" s="72"/>
      <c r="V576" s="202"/>
      <c r="W576" s="71"/>
      <c r="X576" s="72"/>
      <c r="Y576" s="202"/>
      <c r="Z576" s="72"/>
      <c r="AA576" s="178"/>
      <c r="AB576" s="228"/>
      <c r="AC576" s="72"/>
      <c r="AD576" s="229"/>
      <c r="AE576" s="72"/>
      <c r="AF576" s="229"/>
      <c r="AG576" s="71"/>
      <c r="AH576" s="72"/>
      <c r="AI576" s="229"/>
      <c r="AJ576" s="71"/>
      <c r="AK576" s="72"/>
      <c r="AL576" s="229"/>
      <c r="AM576" s="72"/>
      <c r="AN576" s="201"/>
      <c r="AO576" s="72"/>
      <c r="AP576" s="145"/>
      <c r="AQ576" s="72"/>
      <c r="AR576" s="145"/>
      <c r="AS576" s="72"/>
      <c r="AT576" s="146"/>
      <c r="AU576" s="72"/>
      <c r="AV576" s="145"/>
      <c r="AW576" s="71"/>
      <c r="AX576" s="72"/>
      <c r="AY576" s="201"/>
      <c r="AZ576" s="71"/>
      <c r="BA576" s="72"/>
      <c r="BB576" s="178"/>
    </row>
    <row r="577" ht="16.5" customHeight="1" outlineLevel="1">
      <c r="A577" s="178"/>
      <c r="B577" s="141"/>
      <c r="C577" s="142"/>
      <c r="D577" s="72"/>
      <c r="E577" s="143"/>
      <c r="F577" s="71"/>
      <c r="G577" s="143"/>
      <c r="H577" s="71"/>
      <c r="I577" s="143"/>
      <c r="J577" s="71"/>
      <c r="K577" s="71"/>
      <c r="L577" s="71"/>
      <c r="M577" s="72"/>
      <c r="N577" s="144"/>
      <c r="O577" s="72"/>
      <c r="P577" s="199"/>
      <c r="Q577" s="71"/>
      <c r="R577" s="200"/>
      <c r="S577" s="72"/>
      <c r="T577" s="201"/>
      <c r="U577" s="72"/>
      <c r="V577" s="202"/>
      <c r="W577" s="71"/>
      <c r="X577" s="72"/>
      <c r="Y577" s="202"/>
      <c r="Z577" s="72"/>
      <c r="AA577" s="178"/>
      <c r="AB577" s="228"/>
      <c r="AC577" s="72"/>
      <c r="AD577" s="229"/>
      <c r="AE577" s="72"/>
      <c r="AF577" s="229"/>
      <c r="AG577" s="71"/>
      <c r="AH577" s="72"/>
      <c r="AI577" s="229"/>
      <c r="AJ577" s="71"/>
      <c r="AK577" s="72"/>
      <c r="AL577" s="229"/>
      <c r="AM577" s="72"/>
      <c r="AN577" s="201"/>
      <c r="AO577" s="72"/>
      <c r="AP577" s="145"/>
      <c r="AQ577" s="72"/>
      <c r="AR577" s="145"/>
      <c r="AS577" s="72"/>
      <c r="AT577" s="146"/>
      <c r="AU577" s="72"/>
      <c r="AV577" s="145"/>
      <c r="AW577" s="71"/>
      <c r="AX577" s="72"/>
      <c r="AY577" s="201"/>
      <c r="AZ577" s="71"/>
      <c r="BA577" s="72"/>
      <c r="BB577" s="178"/>
    </row>
    <row r="578" ht="16.5" customHeight="1" outlineLevel="1">
      <c r="A578" s="178"/>
      <c r="B578" s="141"/>
      <c r="C578" s="142"/>
      <c r="D578" s="72"/>
      <c r="E578" s="143"/>
      <c r="F578" s="71"/>
      <c r="G578" s="143"/>
      <c r="H578" s="71"/>
      <c r="I578" s="143"/>
      <c r="J578" s="71"/>
      <c r="K578" s="71"/>
      <c r="L578" s="71"/>
      <c r="M578" s="72"/>
      <c r="N578" s="144"/>
      <c r="O578" s="72"/>
      <c r="P578" s="199"/>
      <c r="Q578" s="71"/>
      <c r="R578" s="200"/>
      <c r="S578" s="72"/>
      <c r="T578" s="201"/>
      <c r="U578" s="72"/>
      <c r="V578" s="202"/>
      <c r="W578" s="71"/>
      <c r="X578" s="72"/>
      <c r="Y578" s="202"/>
      <c r="Z578" s="72"/>
      <c r="AA578" s="178"/>
      <c r="AB578" s="228"/>
      <c r="AC578" s="72"/>
      <c r="AD578" s="229"/>
      <c r="AE578" s="72"/>
      <c r="AF578" s="229"/>
      <c r="AG578" s="71"/>
      <c r="AH578" s="72"/>
      <c r="AI578" s="229"/>
      <c r="AJ578" s="71"/>
      <c r="AK578" s="72"/>
      <c r="AL578" s="229"/>
      <c r="AM578" s="72"/>
      <c r="AN578" s="201"/>
      <c r="AO578" s="72"/>
      <c r="AP578" s="145"/>
      <c r="AQ578" s="72"/>
      <c r="AR578" s="145"/>
      <c r="AS578" s="72"/>
      <c r="AT578" s="146"/>
      <c r="AU578" s="72"/>
      <c r="AV578" s="145"/>
      <c r="AW578" s="71"/>
      <c r="AX578" s="72"/>
      <c r="AY578" s="201"/>
      <c r="AZ578" s="71"/>
      <c r="BA578" s="72"/>
      <c r="BB578" s="178"/>
    </row>
    <row r="579" ht="16.5" customHeight="1" outlineLevel="1">
      <c r="A579" s="178"/>
      <c r="B579" s="141"/>
      <c r="C579" s="142"/>
      <c r="D579" s="72"/>
      <c r="E579" s="143"/>
      <c r="F579" s="71"/>
      <c r="G579" s="143"/>
      <c r="H579" s="71"/>
      <c r="I579" s="143"/>
      <c r="J579" s="71"/>
      <c r="K579" s="71"/>
      <c r="L579" s="71"/>
      <c r="M579" s="72"/>
      <c r="N579" s="144"/>
      <c r="O579" s="72"/>
      <c r="P579" s="199"/>
      <c r="Q579" s="71"/>
      <c r="R579" s="200"/>
      <c r="S579" s="72"/>
      <c r="T579" s="201"/>
      <c r="U579" s="72"/>
      <c r="V579" s="202"/>
      <c r="W579" s="71"/>
      <c r="X579" s="72"/>
      <c r="Y579" s="202"/>
      <c r="Z579" s="72"/>
      <c r="AA579" s="178"/>
      <c r="AB579" s="228"/>
      <c r="AC579" s="72"/>
      <c r="AD579" s="229"/>
      <c r="AE579" s="72"/>
      <c r="AF579" s="229"/>
      <c r="AG579" s="71"/>
      <c r="AH579" s="72"/>
      <c r="AI579" s="229"/>
      <c r="AJ579" s="71"/>
      <c r="AK579" s="72"/>
      <c r="AL579" s="229"/>
      <c r="AM579" s="72"/>
      <c r="AN579" s="201"/>
      <c r="AO579" s="72"/>
      <c r="AP579" s="145"/>
      <c r="AQ579" s="72"/>
      <c r="AR579" s="145"/>
      <c r="AS579" s="72"/>
      <c r="AT579" s="146"/>
      <c r="AU579" s="72"/>
      <c r="AV579" s="145"/>
      <c r="AW579" s="71"/>
      <c r="AX579" s="72"/>
      <c r="AY579" s="201"/>
      <c r="AZ579" s="71"/>
      <c r="BA579" s="72"/>
      <c r="BB579" s="178"/>
    </row>
    <row r="580" ht="16.5" customHeight="1" outlineLevel="1">
      <c r="A580" s="178"/>
      <c r="B580" s="141"/>
      <c r="C580" s="142"/>
      <c r="D580" s="72"/>
      <c r="E580" s="143"/>
      <c r="F580" s="71"/>
      <c r="G580" s="143"/>
      <c r="H580" s="71"/>
      <c r="I580" s="143"/>
      <c r="J580" s="71"/>
      <c r="K580" s="71"/>
      <c r="L580" s="71"/>
      <c r="M580" s="72"/>
      <c r="N580" s="144"/>
      <c r="O580" s="72"/>
      <c r="P580" s="199"/>
      <c r="Q580" s="71"/>
      <c r="R580" s="200"/>
      <c r="S580" s="72"/>
      <c r="T580" s="201"/>
      <c r="U580" s="72"/>
      <c r="V580" s="202"/>
      <c r="W580" s="71"/>
      <c r="X580" s="72"/>
      <c r="Y580" s="202"/>
      <c r="Z580" s="72"/>
      <c r="AA580" s="178"/>
      <c r="AB580" s="228"/>
      <c r="AC580" s="72"/>
      <c r="AD580" s="229"/>
      <c r="AE580" s="72"/>
      <c r="AF580" s="229"/>
      <c r="AG580" s="71"/>
      <c r="AH580" s="72"/>
      <c r="AI580" s="229"/>
      <c r="AJ580" s="71"/>
      <c r="AK580" s="72"/>
      <c r="AL580" s="229"/>
      <c r="AM580" s="72"/>
      <c r="AN580" s="201"/>
      <c r="AO580" s="72"/>
      <c r="AP580" s="145"/>
      <c r="AQ580" s="72"/>
      <c r="AR580" s="145"/>
      <c r="AS580" s="72"/>
      <c r="AT580" s="146"/>
      <c r="AU580" s="72"/>
      <c r="AV580" s="145"/>
      <c r="AW580" s="71"/>
      <c r="AX580" s="72"/>
      <c r="AY580" s="201"/>
      <c r="AZ580" s="71"/>
      <c r="BA580" s="72"/>
      <c r="BB580" s="178"/>
    </row>
    <row r="581" ht="16.5" customHeight="1" outlineLevel="1">
      <c r="A581" s="178"/>
      <c r="B581" s="141"/>
      <c r="C581" s="142"/>
      <c r="D581" s="72"/>
      <c r="E581" s="143"/>
      <c r="F581" s="71"/>
      <c r="G581" s="143"/>
      <c r="H581" s="71"/>
      <c r="I581" s="143"/>
      <c r="J581" s="71"/>
      <c r="K581" s="71"/>
      <c r="L581" s="71"/>
      <c r="M581" s="72"/>
      <c r="N581" s="144"/>
      <c r="O581" s="72"/>
      <c r="P581" s="199"/>
      <c r="Q581" s="71"/>
      <c r="R581" s="200"/>
      <c r="S581" s="72"/>
      <c r="T581" s="201"/>
      <c r="U581" s="72"/>
      <c r="V581" s="202"/>
      <c r="W581" s="71"/>
      <c r="X581" s="72"/>
      <c r="Y581" s="202"/>
      <c r="Z581" s="72"/>
      <c r="AA581" s="178"/>
      <c r="AB581" s="228"/>
      <c r="AC581" s="72"/>
      <c r="AD581" s="229"/>
      <c r="AE581" s="72"/>
      <c r="AF581" s="229"/>
      <c r="AG581" s="71"/>
      <c r="AH581" s="72"/>
      <c r="AI581" s="229"/>
      <c r="AJ581" s="71"/>
      <c r="AK581" s="72"/>
      <c r="AL581" s="229"/>
      <c r="AM581" s="72"/>
      <c r="AN581" s="201"/>
      <c r="AO581" s="72"/>
      <c r="AP581" s="145"/>
      <c r="AQ581" s="72"/>
      <c r="AR581" s="145"/>
      <c r="AS581" s="72"/>
      <c r="AT581" s="146"/>
      <c r="AU581" s="72"/>
      <c r="AV581" s="145"/>
      <c r="AW581" s="71"/>
      <c r="AX581" s="72"/>
      <c r="AY581" s="201"/>
      <c r="AZ581" s="71"/>
      <c r="BA581" s="72"/>
      <c r="BB581" s="178"/>
    </row>
    <row r="582" ht="16.5" customHeight="1" outlineLevel="1">
      <c r="A582" s="178"/>
      <c r="B582" s="141"/>
      <c r="C582" s="142"/>
      <c r="D582" s="72"/>
      <c r="E582" s="143"/>
      <c r="F582" s="71"/>
      <c r="G582" s="143"/>
      <c r="H582" s="71"/>
      <c r="I582" s="143"/>
      <c r="J582" s="71"/>
      <c r="K582" s="71"/>
      <c r="L582" s="71"/>
      <c r="M582" s="72"/>
      <c r="N582" s="144"/>
      <c r="O582" s="72"/>
      <c r="P582" s="199"/>
      <c r="Q582" s="71"/>
      <c r="R582" s="200"/>
      <c r="S582" s="72"/>
      <c r="T582" s="201"/>
      <c r="U582" s="72"/>
      <c r="V582" s="202"/>
      <c r="W582" s="71"/>
      <c r="X582" s="72"/>
      <c r="Y582" s="202"/>
      <c r="Z582" s="72"/>
      <c r="AA582" s="178"/>
      <c r="AB582" s="228"/>
      <c r="AC582" s="72"/>
      <c r="AD582" s="229"/>
      <c r="AE582" s="72"/>
      <c r="AF582" s="229"/>
      <c r="AG582" s="71"/>
      <c r="AH582" s="72"/>
      <c r="AI582" s="229"/>
      <c r="AJ582" s="71"/>
      <c r="AK582" s="72"/>
      <c r="AL582" s="229"/>
      <c r="AM582" s="72"/>
      <c r="AN582" s="201"/>
      <c r="AO582" s="72"/>
      <c r="AP582" s="145"/>
      <c r="AQ582" s="72"/>
      <c r="AR582" s="145"/>
      <c r="AS582" s="72"/>
      <c r="AT582" s="146"/>
      <c r="AU582" s="72"/>
      <c r="AV582" s="145"/>
      <c r="AW582" s="71"/>
      <c r="AX582" s="72"/>
      <c r="AY582" s="201"/>
      <c r="AZ582" s="71"/>
      <c r="BA582" s="72"/>
      <c r="BB582" s="178"/>
    </row>
    <row r="583" ht="16.5" customHeight="1" outlineLevel="1">
      <c r="A583" s="178"/>
      <c r="B583" s="141"/>
      <c r="C583" s="142"/>
      <c r="D583" s="72"/>
      <c r="E583" s="143"/>
      <c r="F583" s="71"/>
      <c r="G583" s="143"/>
      <c r="H583" s="71"/>
      <c r="I583" s="143"/>
      <c r="J583" s="71"/>
      <c r="K583" s="71"/>
      <c r="L583" s="71"/>
      <c r="M583" s="72"/>
      <c r="N583" s="144"/>
      <c r="O583" s="72"/>
      <c r="P583" s="199"/>
      <c r="Q583" s="71"/>
      <c r="R583" s="200"/>
      <c r="S583" s="72"/>
      <c r="T583" s="201"/>
      <c r="U583" s="72"/>
      <c r="V583" s="202"/>
      <c r="W583" s="71"/>
      <c r="X583" s="72"/>
      <c r="Y583" s="202"/>
      <c r="Z583" s="72"/>
      <c r="AA583" s="178"/>
      <c r="AB583" s="228"/>
      <c r="AC583" s="72"/>
      <c r="AD583" s="229"/>
      <c r="AE583" s="72"/>
      <c r="AF583" s="229"/>
      <c r="AG583" s="71"/>
      <c r="AH583" s="72"/>
      <c r="AI583" s="229"/>
      <c r="AJ583" s="71"/>
      <c r="AK583" s="72"/>
      <c r="AL583" s="229"/>
      <c r="AM583" s="72"/>
      <c r="AN583" s="201"/>
      <c r="AO583" s="72"/>
      <c r="AP583" s="145"/>
      <c r="AQ583" s="72"/>
      <c r="AR583" s="145"/>
      <c r="AS583" s="72"/>
      <c r="AT583" s="146"/>
      <c r="AU583" s="72"/>
      <c r="AV583" s="145"/>
      <c r="AW583" s="71"/>
      <c r="AX583" s="72"/>
      <c r="AY583" s="201"/>
      <c r="AZ583" s="71"/>
      <c r="BA583" s="72"/>
      <c r="BB583" s="178"/>
    </row>
    <row r="584" ht="16.5" customHeight="1" outlineLevel="1">
      <c r="A584" s="178"/>
      <c r="B584" s="141"/>
      <c r="C584" s="142"/>
      <c r="D584" s="72"/>
      <c r="E584" s="143"/>
      <c r="F584" s="71"/>
      <c r="G584" s="143"/>
      <c r="H584" s="71"/>
      <c r="I584" s="143"/>
      <c r="J584" s="71"/>
      <c r="K584" s="71"/>
      <c r="L584" s="71"/>
      <c r="M584" s="72"/>
      <c r="N584" s="144"/>
      <c r="O584" s="72"/>
      <c r="P584" s="199"/>
      <c r="Q584" s="71"/>
      <c r="R584" s="200"/>
      <c r="S584" s="72"/>
      <c r="T584" s="201"/>
      <c r="U584" s="72"/>
      <c r="V584" s="202"/>
      <c r="W584" s="71"/>
      <c r="X584" s="72"/>
      <c r="Y584" s="202"/>
      <c r="Z584" s="72"/>
      <c r="AA584" s="178"/>
      <c r="AB584" s="228"/>
      <c r="AC584" s="72"/>
      <c r="AD584" s="229"/>
      <c r="AE584" s="72"/>
      <c r="AF584" s="229"/>
      <c r="AG584" s="71"/>
      <c r="AH584" s="72"/>
      <c r="AI584" s="229"/>
      <c r="AJ584" s="71"/>
      <c r="AK584" s="72"/>
      <c r="AL584" s="229"/>
      <c r="AM584" s="72"/>
      <c r="AN584" s="201"/>
      <c r="AO584" s="72"/>
      <c r="AP584" s="145"/>
      <c r="AQ584" s="72"/>
      <c r="AR584" s="145"/>
      <c r="AS584" s="72"/>
      <c r="AT584" s="146"/>
      <c r="AU584" s="72"/>
      <c r="AV584" s="145"/>
      <c r="AW584" s="71"/>
      <c r="AX584" s="72"/>
      <c r="AY584" s="201"/>
      <c r="AZ584" s="71"/>
      <c r="BA584" s="72"/>
      <c r="BB584" s="178"/>
    </row>
    <row r="585" ht="16.5" customHeight="1" outlineLevel="1">
      <c r="A585" s="178"/>
      <c r="B585" s="141"/>
      <c r="C585" s="142"/>
      <c r="D585" s="72"/>
      <c r="E585" s="143"/>
      <c r="F585" s="71"/>
      <c r="G585" s="143"/>
      <c r="H585" s="71"/>
      <c r="I585" s="143"/>
      <c r="J585" s="71"/>
      <c r="K585" s="71"/>
      <c r="L585" s="71"/>
      <c r="M585" s="72"/>
      <c r="N585" s="144"/>
      <c r="O585" s="72"/>
      <c r="P585" s="199"/>
      <c r="Q585" s="71"/>
      <c r="R585" s="200"/>
      <c r="S585" s="72"/>
      <c r="T585" s="201"/>
      <c r="U585" s="72"/>
      <c r="V585" s="202"/>
      <c r="W585" s="71"/>
      <c r="X585" s="72"/>
      <c r="Y585" s="202"/>
      <c r="Z585" s="72"/>
      <c r="AA585" s="178"/>
      <c r="AB585" s="228"/>
      <c r="AC585" s="72"/>
      <c r="AD585" s="229"/>
      <c r="AE585" s="72"/>
      <c r="AF585" s="229"/>
      <c r="AG585" s="71"/>
      <c r="AH585" s="72"/>
      <c r="AI585" s="229"/>
      <c r="AJ585" s="71"/>
      <c r="AK585" s="72"/>
      <c r="AL585" s="229"/>
      <c r="AM585" s="72"/>
      <c r="AN585" s="201"/>
      <c r="AO585" s="72"/>
      <c r="AP585" s="145"/>
      <c r="AQ585" s="72"/>
      <c r="AR585" s="145"/>
      <c r="AS585" s="72"/>
      <c r="AT585" s="146"/>
      <c r="AU585" s="72"/>
      <c r="AV585" s="145"/>
      <c r="AW585" s="71"/>
      <c r="AX585" s="72"/>
      <c r="AY585" s="201"/>
      <c r="AZ585" s="71"/>
      <c r="BA585" s="72"/>
      <c r="BB585" s="178"/>
    </row>
    <row r="586" ht="16.5" customHeight="1" outlineLevel="1">
      <c r="A586" s="178"/>
      <c r="B586" s="141"/>
      <c r="C586" s="142"/>
      <c r="D586" s="72"/>
      <c r="E586" s="143"/>
      <c r="F586" s="71"/>
      <c r="G586" s="143"/>
      <c r="H586" s="71"/>
      <c r="I586" s="143"/>
      <c r="J586" s="71"/>
      <c r="K586" s="71"/>
      <c r="L586" s="71"/>
      <c r="M586" s="72"/>
      <c r="N586" s="144"/>
      <c r="O586" s="72"/>
      <c r="P586" s="199"/>
      <c r="Q586" s="71"/>
      <c r="R586" s="200"/>
      <c r="S586" s="72"/>
      <c r="T586" s="201"/>
      <c r="U586" s="72"/>
      <c r="V586" s="202"/>
      <c r="W586" s="71"/>
      <c r="X586" s="72"/>
      <c r="Y586" s="202"/>
      <c r="Z586" s="72"/>
      <c r="AA586" s="178"/>
      <c r="AB586" s="228"/>
      <c r="AC586" s="72"/>
      <c r="AD586" s="229"/>
      <c r="AE586" s="72"/>
      <c r="AF586" s="229"/>
      <c r="AG586" s="71"/>
      <c r="AH586" s="72"/>
      <c r="AI586" s="229"/>
      <c r="AJ586" s="71"/>
      <c r="AK586" s="72"/>
      <c r="AL586" s="229"/>
      <c r="AM586" s="72"/>
      <c r="AN586" s="201"/>
      <c r="AO586" s="72"/>
      <c r="AP586" s="145"/>
      <c r="AQ586" s="72"/>
      <c r="AR586" s="145"/>
      <c r="AS586" s="72"/>
      <c r="AT586" s="146"/>
      <c r="AU586" s="72"/>
      <c r="AV586" s="145"/>
      <c r="AW586" s="71"/>
      <c r="AX586" s="72"/>
      <c r="AY586" s="201"/>
      <c r="AZ586" s="71"/>
      <c r="BA586" s="72"/>
      <c r="BB586" s="178"/>
    </row>
    <row r="587" ht="16.5" customHeight="1" outlineLevel="1">
      <c r="A587" s="178"/>
      <c r="B587" s="141"/>
      <c r="C587" s="142"/>
      <c r="D587" s="72"/>
      <c r="E587" s="143"/>
      <c r="F587" s="71"/>
      <c r="G587" s="143"/>
      <c r="H587" s="71"/>
      <c r="I587" s="143"/>
      <c r="J587" s="71"/>
      <c r="K587" s="71"/>
      <c r="L587" s="71"/>
      <c r="M587" s="72"/>
      <c r="N587" s="144"/>
      <c r="O587" s="72"/>
      <c r="P587" s="199"/>
      <c r="Q587" s="71"/>
      <c r="R587" s="200"/>
      <c r="S587" s="72"/>
      <c r="T587" s="201"/>
      <c r="U587" s="72"/>
      <c r="V587" s="202"/>
      <c r="W587" s="71"/>
      <c r="X587" s="72"/>
      <c r="Y587" s="202"/>
      <c r="Z587" s="72"/>
      <c r="AA587" s="178"/>
      <c r="AB587" s="228"/>
      <c r="AC587" s="72"/>
      <c r="AD587" s="229"/>
      <c r="AE587" s="72"/>
      <c r="AF587" s="229"/>
      <c r="AG587" s="71"/>
      <c r="AH587" s="72"/>
      <c r="AI587" s="229"/>
      <c r="AJ587" s="71"/>
      <c r="AK587" s="72"/>
      <c r="AL587" s="229"/>
      <c r="AM587" s="72"/>
      <c r="AN587" s="201"/>
      <c r="AO587" s="72"/>
      <c r="AP587" s="145"/>
      <c r="AQ587" s="72"/>
      <c r="AR587" s="145"/>
      <c r="AS587" s="72"/>
      <c r="AT587" s="146"/>
      <c r="AU587" s="72"/>
      <c r="AV587" s="145"/>
      <c r="AW587" s="71"/>
      <c r="AX587" s="72"/>
      <c r="AY587" s="201"/>
      <c r="AZ587" s="71"/>
      <c r="BA587" s="72"/>
      <c r="BB587" s="178"/>
    </row>
    <row r="588" ht="16.5" customHeight="1" outlineLevel="1">
      <c r="A588" s="178"/>
      <c r="B588" s="141"/>
      <c r="C588" s="142"/>
      <c r="D588" s="72"/>
      <c r="E588" s="143"/>
      <c r="F588" s="71"/>
      <c r="G588" s="143"/>
      <c r="H588" s="71"/>
      <c r="I588" s="143"/>
      <c r="J588" s="71"/>
      <c r="K588" s="71"/>
      <c r="L588" s="71"/>
      <c r="M588" s="72"/>
      <c r="N588" s="144"/>
      <c r="O588" s="72"/>
      <c r="P588" s="199"/>
      <c r="Q588" s="71"/>
      <c r="R588" s="200"/>
      <c r="S588" s="72"/>
      <c r="T588" s="201"/>
      <c r="U588" s="72"/>
      <c r="V588" s="202"/>
      <c r="W588" s="71"/>
      <c r="X588" s="72"/>
      <c r="Y588" s="202"/>
      <c r="Z588" s="72"/>
      <c r="AA588" s="178"/>
      <c r="AB588" s="228"/>
      <c r="AC588" s="72"/>
      <c r="AD588" s="229"/>
      <c r="AE588" s="72"/>
      <c r="AF588" s="229"/>
      <c r="AG588" s="71"/>
      <c r="AH588" s="72"/>
      <c r="AI588" s="229"/>
      <c r="AJ588" s="71"/>
      <c r="AK588" s="72"/>
      <c r="AL588" s="229"/>
      <c r="AM588" s="72"/>
      <c r="AN588" s="201"/>
      <c r="AO588" s="72"/>
      <c r="AP588" s="145"/>
      <c r="AQ588" s="72"/>
      <c r="AR588" s="145"/>
      <c r="AS588" s="72"/>
      <c r="AT588" s="146"/>
      <c r="AU588" s="72"/>
      <c r="AV588" s="145"/>
      <c r="AW588" s="71"/>
      <c r="AX588" s="72"/>
      <c r="AY588" s="201"/>
      <c r="AZ588" s="71"/>
      <c r="BA588" s="72"/>
      <c r="BB588" s="178"/>
    </row>
    <row r="589" ht="16.5" customHeight="1" outlineLevel="1">
      <c r="A589" s="178"/>
      <c r="B589" s="141"/>
      <c r="C589" s="142"/>
      <c r="D589" s="72"/>
      <c r="E589" s="143"/>
      <c r="F589" s="71"/>
      <c r="G589" s="143"/>
      <c r="H589" s="71"/>
      <c r="I589" s="143"/>
      <c r="J589" s="71"/>
      <c r="K589" s="71"/>
      <c r="L589" s="71"/>
      <c r="M589" s="72"/>
      <c r="N589" s="144"/>
      <c r="O589" s="72"/>
      <c r="P589" s="199"/>
      <c r="Q589" s="71"/>
      <c r="R589" s="200"/>
      <c r="S589" s="72"/>
      <c r="T589" s="201"/>
      <c r="U589" s="72"/>
      <c r="V589" s="202"/>
      <c r="W589" s="71"/>
      <c r="X589" s="72"/>
      <c r="Y589" s="202"/>
      <c r="Z589" s="72"/>
      <c r="AA589" s="178"/>
      <c r="AB589" s="228"/>
      <c r="AC589" s="72"/>
      <c r="AD589" s="229"/>
      <c r="AE589" s="72"/>
      <c r="AF589" s="229"/>
      <c r="AG589" s="71"/>
      <c r="AH589" s="72"/>
      <c r="AI589" s="229"/>
      <c r="AJ589" s="71"/>
      <c r="AK589" s="72"/>
      <c r="AL589" s="229"/>
      <c r="AM589" s="72"/>
      <c r="AN589" s="201"/>
      <c r="AO589" s="72"/>
      <c r="AP589" s="145"/>
      <c r="AQ589" s="72"/>
      <c r="AR589" s="145"/>
      <c r="AS589" s="72"/>
      <c r="AT589" s="146"/>
      <c r="AU589" s="72"/>
      <c r="AV589" s="145"/>
      <c r="AW589" s="71"/>
      <c r="AX589" s="72"/>
      <c r="AY589" s="201"/>
      <c r="AZ589" s="71"/>
      <c r="BA589" s="72"/>
      <c r="BB589" s="178"/>
    </row>
    <row r="590" ht="16.5" customHeight="1" outlineLevel="1">
      <c r="A590" s="178"/>
      <c r="B590" s="141"/>
      <c r="C590" s="142"/>
      <c r="D590" s="72"/>
      <c r="E590" s="143"/>
      <c r="F590" s="71"/>
      <c r="G590" s="143"/>
      <c r="H590" s="71"/>
      <c r="I590" s="143"/>
      <c r="J590" s="71"/>
      <c r="K590" s="71"/>
      <c r="L590" s="71"/>
      <c r="M590" s="72"/>
      <c r="N590" s="144"/>
      <c r="O590" s="72"/>
      <c r="P590" s="199"/>
      <c r="Q590" s="71"/>
      <c r="R590" s="200"/>
      <c r="S590" s="72"/>
      <c r="T590" s="201"/>
      <c r="U590" s="72"/>
      <c r="V590" s="202"/>
      <c r="W590" s="71"/>
      <c r="X590" s="72"/>
      <c r="Y590" s="202"/>
      <c r="Z590" s="72"/>
      <c r="AA590" s="178"/>
      <c r="AB590" s="228"/>
      <c r="AC590" s="72"/>
      <c r="AD590" s="229"/>
      <c r="AE590" s="72"/>
      <c r="AF590" s="229"/>
      <c r="AG590" s="71"/>
      <c r="AH590" s="72"/>
      <c r="AI590" s="229"/>
      <c r="AJ590" s="71"/>
      <c r="AK590" s="72"/>
      <c r="AL590" s="229"/>
      <c r="AM590" s="72"/>
      <c r="AN590" s="201"/>
      <c r="AO590" s="72"/>
      <c r="AP590" s="145"/>
      <c r="AQ590" s="72"/>
      <c r="AR590" s="145"/>
      <c r="AS590" s="72"/>
      <c r="AT590" s="146"/>
      <c r="AU590" s="72"/>
      <c r="AV590" s="145"/>
      <c r="AW590" s="71"/>
      <c r="AX590" s="72"/>
      <c r="AY590" s="201"/>
      <c r="AZ590" s="71"/>
      <c r="BA590" s="72"/>
      <c r="BB590" s="178"/>
    </row>
    <row r="591" ht="16.5" customHeight="1" outlineLevel="1">
      <c r="A591" s="178"/>
      <c r="B591" s="141"/>
      <c r="C591" s="142"/>
      <c r="D591" s="72"/>
      <c r="E591" s="143"/>
      <c r="F591" s="71"/>
      <c r="G591" s="143"/>
      <c r="H591" s="71"/>
      <c r="I591" s="143"/>
      <c r="J591" s="71"/>
      <c r="K591" s="71"/>
      <c r="L591" s="71"/>
      <c r="M591" s="72"/>
      <c r="N591" s="144"/>
      <c r="O591" s="72"/>
      <c r="P591" s="199"/>
      <c r="Q591" s="71"/>
      <c r="R591" s="200"/>
      <c r="S591" s="72"/>
      <c r="T591" s="201"/>
      <c r="U591" s="72"/>
      <c r="V591" s="202"/>
      <c r="W591" s="71"/>
      <c r="X591" s="72"/>
      <c r="Y591" s="202"/>
      <c r="Z591" s="72"/>
      <c r="AA591" s="178"/>
      <c r="AB591" s="228"/>
      <c r="AC591" s="72"/>
      <c r="AD591" s="229"/>
      <c r="AE591" s="72"/>
      <c r="AF591" s="229"/>
      <c r="AG591" s="71"/>
      <c r="AH591" s="72"/>
      <c r="AI591" s="229"/>
      <c r="AJ591" s="71"/>
      <c r="AK591" s="72"/>
      <c r="AL591" s="229"/>
      <c r="AM591" s="72"/>
      <c r="AN591" s="201"/>
      <c r="AO591" s="72"/>
      <c r="AP591" s="145"/>
      <c r="AQ591" s="72"/>
      <c r="AR591" s="145"/>
      <c r="AS591" s="72"/>
      <c r="AT591" s="146"/>
      <c r="AU591" s="72"/>
      <c r="AV591" s="145"/>
      <c r="AW591" s="71"/>
      <c r="AX591" s="72"/>
      <c r="AY591" s="201"/>
      <c r="AZ591" s="71"/>
      <c r="BA591" s="72"/>
      <c r="BB591" s="178"/>
    </row>
    <row r="592" ht="16.5" customHeight="1" outlineLevel="1">
      <c r="A592" s="178"/>
      <c r="B592" s="141"/>
      <c r="C592" s="142"/>
      <c r="D592" s="72"/>
      <c r="E592" s="143"/>
      <c r="F592" s="71"/>
      <c r="G592" s="143"/>
      <c r="H592" s="71"/>
      <c r="I592" s="143"/>
      <c r="J592" s="71"/>
      <c r="K592" s="71"/>
      <c r="L592" s="71"/>
      <c r="M592" s="72"/>
      <c r="N592" s="144"/>
      <c r="O592" s="72"/>
      <c r="P592" s="199"/>
      <c r="Q592" s="71"/>
      <c r="R592" s="200"/>
      <c r="S592" s="72"/>
      <c r="T592" s="201"/>
      <c r="U592" s="72"/>
      <c r="V592" s="202"/>
      <c r="W592" s="71"/>
      <c r="X592" s="72"/>
      <c r="Y592" s="202"/>
      <c r="Z592" s="72"/>
      <c r="AA592" s="178"/>
      <c r="AB592" s="228"/>
      <c r="AC592" s="72"/>
      <c r="AD592" s="229"/>
      <c r="AE592" s="72"/>
      <c r="AF592" s="229"/>
      <c r="AG592" s="71"/>
      <c r="AH592" s="72"/>
      <c r="AI592" s="229"/>
      <c r="AJ592" s="71"/>
      <c r="AK592" s="72"/>
      <c r="AL592" s="229"/>
      <c r="AM592" s="72"/>
      <c r="AN592" s="201"/>
      <c r="AO592" s="72"/>
      <c r="AP592" s="145"/>
      <c r="AQ592" s="72"/>
      <c r="AR592" s="145"/>
      <c r="AS592" s="72"/>
      <c r="AT592" s="146"/>
      <c r="AU592" s="72"/>
      <c r="AV592" s="145"/>
      <c r="AW592" s="71"/>
      <c r="AX592" s="72"/>
      <c r="AY592" s="201"/>
      <c r="AZ592" s="71"/>
      <c r="BA592" s="72"/>
      <c r="BB592" s="178"/>
    </row>
    <row r="593" ht="16.5" customHeight="1" outlineLevel="1">
      <c r="A593" s="178"/>
      <c r="B593" s="141"/>
      <c r="C593" s="142"/>
      <c r="D593" s="72"/>
      <c r="E593" s="143"/>
      <c r="F593" s="71"/>
      <c r="G593" s="143"/>
      <c r="H593" s="71"/>
      <c r="I593" s="143"/>
      <c r="J593" s="71"/>
      <c r="K593" s="71"/>
      <c r="L593" s="71"/>
      <c r="M593" s="72"/>
      <c r="N593" s="144"/>
      <c r="O593" s="72"/>
      <c r="P593" s="199"/>
      <c r="Q593" s="71"/>
      <c r="R593" s="200"/>
      <c r="S593" s="72"/>
      <c r="T593" s="201"/>
      <c r="U593" s="72"/>
      <c r="V593" s="202"/>
      <c r="W593" s="71"/>
      <c r="X593" s="72"/>
      <c r="Y593" s="202"/>
      <c r="Z593" s="72"/>
      <c r="AA593" s="178"/>
      <c r="AB593" s="228"/>
      <c r="AC593" s="72"/>
      <c r="AD593" s="229"/>
      <c r="AE593" s="72"/>
      <c r="AF593" s="229"/>
      <c r="AG593" s="71"/>
      <c r="AH593" s="72"/>
      <c r="AI593" s="229"/>
      <c r="AJ593" s="71"/>
      <c r="AK593" s="72"/>
      <c r="AL593" s="229"/>
      <c r="AM593" s="72"/>
      <c r="AN593" s="201"/>
      <c r="AO593" s="72"/>
      <c r="AP593" s="145"/>
      <c r="AQ593" s="72"/>
      <c r="AR593" s="145"/>
      <c r="AS593" s="72"/>
      <c r="AT593" s="146"/>
      <c r="AU593" s="72"/>
      <c r="AV593" s="145"/>
      <c r="AW593" s="71"/>
      <c r="AX593" s="72"/>
      <c r="AY593" s="201"/>
      <c r="AZ593" s="71"/>
      <c r="BA593" s="72"/>
      <c r="BB593" s="178"/>
    </row>
    <row r="594" ht="16.5" customHeight="1" outlineLevel="1">
      <c r="A594" s="178"/>
      <c r="B594" s="141"/>
      <c r="C594" s="142"/>
      <c r="D594" s="72"/>
      <c r="E594" s="143"/>
      <c r="F594" s="71"/>
      <c r="G594" s="143"/>
      <c r="H594" s="71"/>
      <c r="I594" s="143"/>
      <c r="J594" s="71"/>
      <c r="K594" s="71"/>
      <c r="L594" s="71"/>
      <c r="M594" s="72"/>
      <c r="N594" s="144"/>
      <c r="O594" s="72"/>
      <c r="P594" s="199"/>
      <c r="Q594" s="71"/>
      <c r="R594" s="200"/>
      <c r="S594" s="72"/>
      <c r="T594" s="201"/>
      <c r="U594" s="72"/>
      <c r="V594" s="202"/>
      <c r="W594" s="71"/>
      <c r="X594" s="72"/>
      <c r="Y594" s="202"/>
      <c r="Z594" s="72"/>
      <c r="AA594" s="178"/>
      <c r="AB594" s="228"/>
      <c r="AC594" s="72"/>
      <c r="AD594" s="229"/>
      <c r="AE594" s="72"/>
      <c r="AF594" s="229"/>
      <c r="AG594" s="71"/>
      <c r="AH594" s="72"/>
      <c r="AI594" s="229"/>
      <c r="AJ594" s="71"/>
      <c r="AK594" s="72"/>
      <c r="AL594" s="229"/>
      <c r="AM594" s="72"/>
      <c r="AN594" s="201"/>
      <c r="AO594" s="72"/>
      <c r="AP594" s="145"/>
      <c r="AQ594" s="72"/>
      <c r="AR594" s="145"/>
      <c r="AS594" s="72"/>
      <c r="AT594" s="146"/>
      <c r="AU594" s="72"/>
      <c r="AV594" s="145"/>
      <c r="AW594" s="71"/>
      <c r="AX594" s="72"/>
      <c r="AY594" s="201"/>
      <c r="AZ594" s="71"/>
      <c r="BA594" s="72"/>
      <c r="BB594" s="178"/>
    </row>
    <row r="595" ht="16.5" customHeight="1" outlineLevel="1">
      <c r="A595" s="178"/>
      <c r="B595" s="141"/>
      <c r="C595" s="142"/>
      <c r="D595" s="72"/>
      <c r="E595" s="143"/>
      <c r="F595" s="71"/>
      <c r="G595" s="143"/>
      <c r="H595" s="71"/>
      <c r="I595" s="143"/>
      <c r="J595" s="71"/>
      <c r="K595" s="71"/>
      <c r="L595" s="71"/>
      <c r="M595" s="72"/>
      <c r="N595" s="144"/>
      <c r="O595" s="72"/>
      <c r="P595" s="199"/>
      <c r="Q595" s="71"/>
      <c r="R595" s="200"/>
      <c r="S595" s="72"/>
      <c r="T595" s="201"/>
      <c r="U595" s="72"/>
      <c r="V595" s="202"/>
      <c r="W595" s="71"/>
      <c r="X595" s="72"/>
      <c r="Y595" s="202"/>
      <c r="Z595" s="72"/>
      <c r="AA595" s="178"/>
      <c r="AB595" s="228"/>
      <c r="AC595" s="72"/>
      <c r="AD595" s="229"/>
      <c r="AE595" s="72"/>
      <c r="AF595" s="229"/>
      <c r="AG595" s="71"/>
      <c r="AH595" s="72"/>
      <c r="AI595" s="229"/>
      <c r="AJ595" s="71"/>
      <c r="AK595" s="72"/>
      <c r="AL595" s="229"/>
      <c r="AM595" s="72"/>
      <c r="AN595" s="201"/>
      <c r="AO595" s="72"/>
      <c r="AP595" s="145"/>
      <c r="AQ595" s="72"/>
      <c r="AR595" s="145"/>
      <c r="AS595" s="72"/>
      <c r="AT595" s="146"/>
      <c r="AU595" s="72"/>
      <c r="AV595" s="145"/>
      <c r="AW595" s="71"/>
      <c r="AX595" s="72"/>
      <c r="AY595" s="201"/>
      <c r="AZ595" s="71"/>
      <c r="BA595" s="72"/>
      <c r="BB595" s="178"/>
    </row>
    <row r="596" ht="16.5" customHeight="1" outlineLevel="1">
      <c r="A596" s="178"/>
      <c r="B596" s="141"/>
      <c r="C596" s="142"/>
      <c r="D596" s="72"/>
      <c r="E596" s="143"/>
      <c r="F596" s="71"/>
      <c r="G596" s="143"/>
      <c r="H596" s="71"/>
      <c r="I596" s="143"/>
      <c r="J596" s="71"/>
      <c r="K596" s="71"/>
      <c r="L596" s="71"/>
      <c r="M596" s="72"/>
      <c r="N596" s="144"/>
      <c r="O596" s="72"/>
      <c r="P596" s="199"/>
      <c r="Q596" s="71"/>
      <c r="R596" s="200"/>
      <c r="S596" s="72"/>
      <c r="T596" s="201"/>
      <c r="U596" s="72"/>
      <c r="V596" s="202"/>
      <c r="W596" s="71"/>
      <c r="X596" s="72"/>
      <c r="Y596" s="202"/>
      <c r="Z596" s="72"/>
      <c r="AA596" s="178"/>
      <c r="AB596" s="228"/>
      <c r="AC596" s="72"/>
      <c r="AD596" s="229"/>
      <c r="AE596" s="72"/>
      <c r="AF596" s="229"/>
      <c r="AG596" s="71"/>
      <c r="AH596" s="72"/>
      <c r="AI596" s="229"/>
      <c r="AJ596" s="71"/>
      <c r="AK596" s="72"/>
      <c r="AL596" s="229"/>
      <c r="AM596" s="72"/>
      <c r="AN596" s="201"/>
      <c r="AO596" s="72"/>
      <c r="AP596" s="145"/>
      <c r="AQ596" s="72"/>
      <c r="AR596" s="145"/>
      <c r="AS596" s="72"/>
      <c r="AT596" s="146"/>
      <c r="AU596" s="72"/>
      <c r="AV596" s="145"/>
      <c r="AW596" s="71"/>
      <c r="AX596" s="72"/>
      <c r="AY596" s="201"/>
      <c r="AZ596" s="71"/>
      <c r="BA596" s="72"/>
      <c r="BB596" s="178"/>
    </row>
    <row r="597" ht="16.5" customHeight="1" outlineLevel="1">
      <c r="A597" s="178"/>
      <c r="B597" s="141"/>
      <c r="C597" s="142"/>
      <c r="D597" s="72"/>
      <c r="E597" s="143"/>
      <c r="F597" s="71"/>
      <c r="G597" s="143"/>
      <c r="H597" s="71"/>
      <c r="I597" s="143"/>
      <c r="J597" s="71"/>
      <c r="K597" s="71"/>
      <c r="L597" s="71"/>
      <c r="M597" s="72"/>
      <c r="N597" s="144"/>
      <c r="O597" s="72"/>
      <c r="P597" s="199"/>
      <c r="Q597" s="71"/>
      <c r="R597" s="200"/>
      <c r="S597" s="72"/>
      <c r="T597" s="201"/>
      <c r="U597" s="72"/>
      <c r="V597" s="202"/>
      <c r="W597" s="71"/>
      <c r="X597" s="72"/>
      <c r="Y597" s="202"/>
      <c r="Z597" s="72"/>
      <c r="AA597" s="178"/>
      <c r="AB597" s="228"/>
      <c r="AC597" s="72"/>
      <c r="AD597" s="229"/>
      <c r="AE597" s="72"/>
      <c r="AF597" s="229"/>
      <c r="AG597" s="71"/>
      <c r="AH597" s="72"/>
      <c r="AI597" s="229"/>
      <c r="AJ597" s="71"/>
      <c r="AK597" s="72"/>
      <c r="AL597" s="229"/>
      <c r="AM597" s="72"/>
      <c r="AN597" s="201"/>
      <c r="AO597" s="72"/>
      <c r="AP597" s="145"/>
      <c r="AQ597" s="72"/>
      <c r="AR597" s="145"/>
      <c r="AS597" s="72"/>
      <c r="AT597" s="146"/>
      <c r="AU597" s="72"/>
      <c r="AV597" s="145"/>
      <c r="AW597" s="71"/>
      <c r="AX597" s="72"/>
      <c r="AY597" s="201"/>
      <c r="AZ597" s="71"/>
      <c r="BA597" s="72"/>
      <c r="BB597" s="178"/>
    </row>
    <row r="598" ht="16.5" customHeight="1" outlineLevel="1">
      <c r="A598" s="178"/>
      <c r="B598" s="141"/>
      <c r="C598" s="142"/>
      <c r="D598" s="72"/>
      <c r="E598" s="143"/>
      <c r="F598" s="71"/>
      <c r="G598" s="143"/>
      <c r="H598" s="71"/>
      <c r="I598" s="143"/>
      <c r="J598" s="71"/>
      <c r="K598" s="71"/>
      <c r="L598" s="71"/>
      <c r="M598" s="72"/>
      <c r="N598" s="144"/>
      <c r="O598" s="72"/>
      <c r="P598" s="199"/>
      <c r="Q598" s="71"/>
      <c r="R598" s="200"/>
      <c r="S598" s="72"/>
      <c r="T598" s="201"/>
      <c r="U598" s="72"/>
      <c r="V598" s="202"/>
      <c r="W598" s="71"/>
      <c r="X598" s="72"/>
      <c r="Y598" s="202"/>
      <c r="Z598" s="72"/>
      <c r="AA598" s="178"/>
      <c r="AB598" s="228"/>
      <c r="AC598" s="72"/>
      <c r="AD598" s="229"/>
      <c r="AE598" s="72"/>
      <c r="AF598" s="229"/>
      <c r="AG598" s="71"/>
      <c r="AH598" s="72"/>
      <c r="AI598" s="229"/>
      <c r="AJ598" s="71"/>
      <c r="AK598" s="72"/>
      <c r="AL598" s="229"/>
      <c r="AM598" s="72"/>
      <c r="AN598" s="201"/>
      <c r="AO598" s="72"/>
      <c r="AP598" s="145"/>
      <c r="AQ598" s="72"/>
      <c r="AR598" s="145"/>
      <c r="AS598" s="72"/>
      <c r="AT598" s="146"/>
      <c r="AU598" s="72"/>
      <c r="AV598" s="145"/>
      <c r="AW598" s="71"/>
      <c r="AX598" s="72"/>
      <c r="AY598" s="201"/>
      <c r="AZ598" s="71"/>
      <c r="BA598" s="72"/>
      <c r="BB598" s="178"/>
    </row>
    <row r="599" ht="16.5" customHeight="1" outlineLevel="1">
      <c r="A599" s="178"/>
      <c r="B599" s="141"/>
      <c r="C599" s="142"/>
      <c r="D599" s="72"/>
      <c r="E599" s="143"/>
      <c r="F599" s="71"/>
      <c r="G599" s="143"/>
      <c r="H599" s="71"/>
      <c r="I599" s="143"/>
      <c r="J599" s="71"/>
      <c r="K599" s="71"/>
      <c r="L599" s="71"/>
      <c r="M599" s="72"/>
      <c r="N599" s="144"/>
      <c r="O599" s="72"/>
      <c r="P599" s="199"/>
      <c r="Q599" s="71"/>
      <c r="R599" s="200"/>
      <c r="S599" s="72"/>
      <c r="T599" s="201"/>
      <c r="U599" s="72"/>
      <c r="V599" s="202"/>
      <c r="W599" s="71"/>
      <c r="X599" s="72"/>
      <c r="Y599" s="202"/>
      <c r="Z599" s="72"/>
      <c r="AA599" s="178"/>
      <c r="AB599" s="228"/>
      <c r="AC599" s="72"/>
      <c r="AD599" s="229"/>
      <c r="AE599" s="72"/>
      <c r="AF599" s="229"/>
      <c r="AG599" s="71"/>
      <c r="AH599" s="72"/>
      <c r="AI599" s="229"/>
      <c r="AJ599" s="71"/>
      <c r="AK599" s="72"/>
      <c r="AL599" s="229"/>
      <c r="AM599" s="72"/>
      <c r="AN599" s="201"/>
      <c r="AO599" s="72"/>
      <c r="AP599" s="145"/>
      <c r="AQ599" s="72"/>
      <c r="AR599" s="145"/>
      <c r="AS599" s="72"/>
      <c r="AT599" s="146"/>
      <c r="AU599" s="72"/>
      <c r="AV599" s="145"/>
      <c r="AW599" s="71"/>
      <c r="AX599" s="72"/>
      <c r="AY599" s="201"/>
      <c r="AZ599" s="71"/>
      <c r="BA599" s="72"/>
      <c r="BB599" s="178"/>
    </row>
    <row r="600" ht="16.5" customHeight="1" outlineLevel="1">
      <c r="A600" s="178"/>
      <c r="B600" s="141"/>
      <c r="C600" s="142"/>
      <c r="D600" s="72"/>
      <c r="E600" s="143"/>
      <c r="F600" s="71"/>
      <c r="G600" s="143"/>
      <c r="H600" s="71"/>
      <c r="I600" s="143"/>
      <c r="J600" s="71"/>
      <c r="K600" s="71"/>
      <c r="L600" s="71"/>
      <c r="M600" s="72"/>
      <c r="N600" s="144"/>
      <c r="O600" s="72"/>
      <c r="P600" s="199"/>
      <c r="Q600" s="71"/>
      <c r="R600" s="200"/>
      <c r="S600" s="72"/>
      <c r="T600" s="201"/>
      <c r="U600" s="72"/>
      <c r="V600" s="202"/>
      <c r="W600" s="71"/>
      <c r="X600" s="72"/>
      <c r="Y600" s="202"/>
      <c r="Z600" s="72"/>
      <c r="AA600" s="178"/>
      <c r="AB600" s="228"/>
      <c r="AC600" s="72"/>
      <c r="AD600" s="229"/>
      <c r="AE600" s="72"/>
      <c r="AF600" s="229"/>
      <c r="AG600" s="71"/>
      <c r="AH600" s="72"/>
      <c r="AI600" s="229"/>
      <c r="AJ600" s="71"/>
      <c r="AK600" s="72"/>
      <c r="AL600" s="229"/>
      <c r="AM600" s="72"/>
      <c r="AN600" s="201"/>
      <c r="AO600" s="72"/>
      <c r="AP600" s="145"/>
      <c r="AQ600" s="72"/>
      <c r="AR600" s="145"/>
      <c r="AS600" s="72"/>
      <c r="AT600" s="146"/>
      <c r="AU600" s="72"/>
      <c r="AV600" s="145"/>
      <c r="AW600" s="71"/>
      <c r="AX600" s="72"/>
      <c r="AY600" s="201"/>
      <c r="AZ600" s="71"/>
      <c r="BA600" s="72"/>
      <c r="BB600" s="178"/>
    </row>
    <row r="601" ht="16.5" customHeight="1" outlineLevel="1">
      <c r="A601" s="178"/>
      <c r="B601" s="141"/>
      <c r="C601" s="142"/>
      <c r="D601" s="72"/>
      <c r="E601" s="143"/>
      <c r="F601" s="71"/>
      <c r="G601" s="143"/>
      <c r="H601" s="71"/>
      <c r="I601" s="143"/>
      <c r="J601" s="71"/>
      <c r="K601" s="71"/>
      <c r="L601" s="71"/>
      <c r="M601" s="72"/>
      <c r="N601" s="144"/>
      <c r="O601" s="72"/>
      <c r="P601" s="199"/>
      <c r="Q601" s="71"/>
      <c r="R601" s="200"/>
      <c r="S601" s="72"/>
      <c r="T601" s="201"/>
      <c r="U601" s="72"/>
      <c r="V601" s="202"/>
      <c r="W601" s="71"/>
      <c r="X601" s="72"/>
      <c r="Y601" s="202"/>
      <c r="Z601" s="72"/>
      <c r="AA601" s="178"/>
      <c r="AB601" s="228"/>
      <c r="AC601" s="72"/>
      <c r="AD601" s="229"/>
      <c r="AE601" s="72"/>
      <c r="AF601" s="229"/>
      <c r="AG601" s="71"/>
      <c r="AH601" s="72"/>
      <c r="AI601" s="229"/>
      <c r="AJ601" s="71"/>
      <c r="AK601" s="72"/>
      <c r="AL601" s="229"/>
      <c r="AM601" s="72"/>
      <c r="AN601" s="201"/>
      <c r="AO601" s="72"/>
      <c r="AP601" s="145"/>
      <c r="AQ601" s="72"/>
      <c r="AR601" s="145"/>
      <c r="AS601" s="72"/>
      <c r="AT601" s="146"/>
      <c r="AU601" s="72"/>
      <c r="AV601" s="145"/>
      <c r="AW601" s="71"/>
      <c r="AX601" s="72"/>
      <c r="AY601" s="201"/>
      <c r="AZ601" s="71"/>
      <c r="BA601" s="72"/>
      <c r="BB601" s="178"/>
    </row>
    <row r="602" ht="16.5" customHeight="1" outlineLevel="1">
      <c r="A602" s="178"/>
      <c r="B602" s="141"/>
      <c r="C602" s="142"/>
      <c r="D602" s="72"/>
      <c r="E602" s="143"/>
      <c r="F602" s="71"/>
      <c r="G602" s="143"/>
      <c r="H602" s="71"/>
      <c r="I602" s="143"/>
      <c r="J602" s="71"/>
      <c r="K602" s="71"/>
      <c r="L602" s="71"/>
      <c r="M602" s="72"/>
      <c r="N602" s="144"/>
      <c r="O602" s="72"/>
      <c r="P602" s="199"/>
      <c r="Q602" s="71"/>
      <c r="R602" s="200"/>
      <c r="S602" s="72"/>
      <c r="T602" s="201"/>
      <c r="U602" s="72"/>
      <c r="V602" s="202"/>
      <c r="W602" s="71"/>
      <c r="X602" s="72"/>
      <c r="Y602" s="202"/>
      <c r="Z602" s="72"/>
      <c r="AA602" s="178"/>
      <c r="AB602" s="228"/>
      <c r="AC602" s="72"/>
      <c r="AD602" s="229"/>
      <c r="AE602" s="72"/>
      <c r="AF602" s="229"/>
      <c r="AG602" s="71"/>
      <c r="AH602" s="72"/>
      <c r="AI602" s="229"/>
      <c r="AJ602" s="71"/>
      <c r="AK602" s="72"/>
      <c r="AL602" s="229"/>
      <c r="AM602" s="72"/>
      <c r="AN602" s="201"/>
      <c r="AO602" s="72"/>
      <c r="AP602" s="145"/>
      <c r="AQ602" s="72"/>
      <c r="AR602" s="145"/>
      <c r="AS602" s="72"/>
      <c r="AT602" s="146"/>
      <c r="AU602" s="72"/>
      <c r="AV602" s="145"/>
      <c r="AW602" s="71"/>
      <c r="AX602" s="72"/>
      <c r="AY602" s="201"/>
      <c r="AZ602" s="71"/>
      <c r="BA602" s="72"/>
      <c r="BB602" s="178"/>
    </row>
    <row r="603" ht="16.5" customHeight="1" outlineLevel="1">
      <c r="A603" s="178"/>
      <c r="B603" s="141"/>
      <c r="C603" s="142"/>
      <c r="D603" s="72"/>
      <c r="E603" s="143"/>
      <c r="F603" s="71"/>
      <c r="G603" s="143"/>
      <c r="H603" s="71"/>
      <c r="I603" s="143"/>
      <c r="J603" s="71"/>
      <c r="K603" s="71"/>
      <c r="L603" s="71"/>
      <c r="M603" s="72"/>
      <c r="N603" s="144"/>
      <c r="O603" s="72"/>
      <c r="P603" s="199"/>
      <c r="Q603" s="71"/>
      <c r="R603" s="200"/>
      <c r="S603" s="72"/>
      <c r="T603" s="201"/>
      <c r="U603" s="72"/>
      <c r="V603" s="202"/>
      <c r="W603" s="71"/>
      <c r="X603" s="72"/>
      <c r="Y603" s="202"/>
      <c r="Z603" s="72"/>
      <c r="AA603" s="178"/>
      <c r="AB603" s="228"/>
      <c r="AC603" s="72"/>
      <c r="AD603" s="229"/>
      <c r="AE603" s="72"/>
      <c r="AF603" s="229"/>
      <c r="AG603" s="71"/>
      <c r="AH603" s="72"/>
      <c r="AI603" s="229"/>
      <c r="AJ603" s="71"/>
      <c r="AK603" s="72"/>
      <c r="AL603" s="229"/>
      <c r="AM603" s="72"/>
      <c r="AN603" s="201"/>
      <c r="AO603" s="72"/>
      <c r="AP603" s="145"/>
      <c r="AQ603" s="72"/>
      <c r="AR603" s="145"/>
      <c r="AS603" s="72"/>
      <c r="AT603" s="146"/>
      <c r="AU603" s="72"/>
      <c r="AV603" s="145"/>
      <c r="AW603" s="71"/>
      <c r="AX603" s="72"/>
      <c r="AY603" s="201"/>
      <c r="AZ603" s="71"/>
      <c r="BA603" s="72"/>
      <c r="BB603" s="178"/>
    </row>
    <row r="604" ht="16.5" customHeight="1" outlineLevel="1">
      <c r="A604" s="178"/>
      <c r="B604" s="141"/>
      <c r="C604" s="142"/>
      <c r="D604" s="72"/>
      <c r="E604" s="143"/>
      <c r="F604" s="71"/>
      <c r="G604" s="143"/>
      <c r="H604" s="71"/>
      <c r="I604" s="143"/>
      <c r="J604" s="71"/>
      <c r="K604" s="71"/>
      <c r="L604" s="71"/>
      <c r="M604" s="72"/>
      <c r="N604" s="144"/>
      <c r="O604" s="72"/>
      <c r="P604" s="199"/>
      <c r="Q604" s="71"/>
      <c r="R604" s="200"/>
      <c r="S604" s="72"/>
      <c r="T604" s="201"/>
      <c r="U604" s="72"/>
      <c r="V604" s="202"/>
      <c r="W604" s="71"/>
      <c r="X604" s="72"/>
      <c r="Y604" s="202"/>
      <c r="Z604" s="72"/>
      <c r="AA604" s="178"/>
      <c r="AB604" s="228"/>
      <c r="AC604" s="72"/>
      <c r="AD604" s="229"/>
      <c r="AE604" s="72"/>
      <c r="AF604" s="229"/>
      <c r="AG604" s="71"/>
      <c r="AH604" s="72"/>
      <c r="AI604" s="229"/>
      <c r="AJ604" s="71"/>
      <c r="AK604" s="72"/>
      <c r="AL604" s="229"/>
      <c r="AM604" s="72"/>
      <c r="AN604" s="201"/>
      <c r="AO604" s="72"/>
      <c r="AP604" s="145"/>
      <c r="AQ604" s="72"/>
      <c r="AR604" s="145"/>
      <c r="AS604" s="72"/>
      <c r="AT604" s="146"/>
      <c r="AU604" s="72"/>
      <c r="AV604" s="145"/>
      <c r="AW604" s="71"/>
      <c r="AX604" s="72"/>
      <c r="AY604" s="201"/>
      <c r="AZ604" s="71"/>
      <c r="BA604" s="72"/>
      <c r="BB604" s="178"/>
    </row>
    <row r="605" ht="16.5" customHeight="1" outlineLevel="1">
      <c r="A605" s="178"/>
      <c r="B605" s="141"/>
      <c r="C605" s="142"/>
      <c r="D605" s="72"/>
      <c r="E605" s="143"/>
      <c r="F605" s="71"/>
      <c r="G605" s="143"/>
      <c r="H605" s="71"/>
      <c r="I605" s="143"/>
      <c r="J605" s="71"/>
      <c r="K605" s="71"/>
      <c r="L605" s="71"/>
      <c r="M605" s="72"/>
      <c r="N605" s="144"/>
      <c r="O605" s="72"/>
      <c r="P605" s="199"/>
      <c r="Q605" s="71"/>
      <c r="R605" s="200"/>
      <c r="S605" s="72"/>
      <c r="T605" s="201"/>
      <c r="U605" s="72"/>
      <c r="V605" s="202"/>
      <c r="W605" s="71"/>
      <c r="X605" s="72"/>
      <c r="Y605" s="202"/>
      <c r="Z605" s="72"/>
      <c r="AA605" s="178"/>
      <c r="AB605" s="228"/>
      <c r="AC605" s="72"/>
      <c r="AD605" s="229"/>
      <c r="AE605" s="72"/>
      <c r="AF605" s="229"/>
      <c r="AG605" s="71"/>
      <c r="AH605" s="72"/>
      <c r="AI605" s="229"/>
      <c r="AJ605" s="71"/>
      <c r="AK605" s="72"/>
      <c r="AL605" s="229"/>
      <c r="AM605" s="72"/>
      <c r="AN605" s="201"/>
      <c r="AO605" s="72"/>
      <c r="AP605" s="145"/>
      <c r="AQ605" s="72"/>
      <c r="AR605" s="145"/>
      <c r="AS605" s="72"/>
      <c r="AT605" s="146"/>
      <c r="AU605" s="72"/>
      <c r="AV605" s="145"/>
      <c r="AW605" s="71"/>
      <c r="AX605" s="72"/>
      <c r="AY605" s="201"/>
      <c r="AZ605" s="71"/>
      <c r="BA605" s="72"/>
      <c r="BB605" s="178"/>
    </row>
    <row r="606" ht="16.5" customHeight="1" outlineLevel="1">
      <c r="A606" s="178"/>
      <c r="B606" s="141"/>
      <c r="C606" s="142"/>
      <c r="D606" s="72"/>
      <c r="E606" s="143"/>
      <c r="F606" s="71"/>
      <c r="G606" s="143"/>
      <c r="H606" s="71"/>
      <c r="I606" s="143"/>
      <c r="J606" s="71"/>
      <c r="K606" s="71"/>
      <c r="L606" s="71"/>
      <c r="M606" s="72"/>
      <c r="N606" s="144"/>
      <c r="O606" s="72"/>
      <c r="P606" s="199"/>
      <c r="Q606" s="71"/>
      <c r="R606" s="200"/>
      <c r="S606" s="72"/>
      <c r="T606" s="201"/>
      <c r="U606" s="72"/>
      <c r="V606" s="202"/>
      <c r="W606" s="71"/>
      <c r="X606" s="72"/>
      <c r="Y606" s="202"/>
      <c r="Z606" s="72"/>
      <c r="AA606" s="178"/>
      <c r="AB606" s="228"/>
      <c r="AC606" s="72"/>
      <c r="AD606" s="229"/>
      <c r="AE606" s="72"/>
      <c r="AF606" s="229"/>
      <c r="AG606" s="71"/>
      <c r="AH606" s="72"/>
      <c r="AI606" s="229"/>
      <c r="AJ606" s="71"/>
      <c r="AK606" s="72"/>
      <c r="AL606" s="229"/>
      <c r="AM606" s="72"/>
      <c r="AN606" s="201"/>
      <c r="AO606" s="72"/>
      <c r="AP606" s="145"/>
      <c r="AQ606" s="72"/>
      <c r="AR606" s="145"/>
      <c r="AS606" s="72"/>
      <c r="AT606" s="146"/>
      <c r="AU606" s="72"/>
      <c r="AV606" s="145"/>
      <c r="AW606" s="71"/>
      <c r="AX606" s="72"/>
      <c r="AY606" s="201"/>
      <c r="AZ606" s="71"/>
      <c r="BA606" s="72"/>
      <c r="BB606" s="178"/>
    </row>
    <row r="607" ht="16.5" customHeight="1" outlineLevel="1">
      <c r="A607" s="178"/>
      <c r="B607" s="141"/>
      <c r="C607" s="142"/>
      <c r="D607" s="72"/>
      <c r="E607" s="143"/>
      <c r="F607" s="71"/>
      <c r="G607" s="143"/>
      <c r="H607" s="71"/>
      <c r="I607" s="143"/>
      <c r="J607" s="71"/>
      <c r="K607" s="71"/>
      <c r="L607" s="71"/>
      <c r="M607" s="72"/>
      <c r="N607" s="144"/>
      <c r="O607" s="72"/>
      <c r="P607" s="199"/>
      <c r="Q607" s="71"/>
      <c r="R607" s="200"/>
      <c r="S607" s="72"/>
      <c r="T607" s="201"/>
      <c r="U607" s="72"/>
      <c r="V607" s="202"/>
      <c r="W607" s="71"/>
      <c r="X607" s="72"/>
      <c r="Y607" s="202"/>
      <c r="Z607" s="72"/>
      <c r="AA607" s="178"/>
      <c r="AB607" s="228"/>
      <c r="AC607" s="72"/>
      <c r="AD607" s="229"/>
      <c r="AE607" s="72"/>
      <c r="AF607" s="229"/>
      <c r="AG607" s="71"/>
      <c r="AH607" s="72"/>
      <c r="AI607" s="229"/>
      <c r="AJ607" s="71"/>
      <c r="AK607" s="72"/>
      <c r="AL607" s="229"/>
      <c r="AM607" s="72"/>
      <c r="AN607" s="201"/>
      <c r="AO607" s="72"/>
      <c r="AP607" s="145"/>
      <c r="AQ607" s="72"/>
      <c r="AR607" s="145"/>
      <c r="AS607" s="72"/>
      <c r="AT607" s="146"/>
      <c r="AU607" s="72"/>
      <c r="AV607" s="145"/>
      <c r="AW607" s="71"/>
      <c r="AX607" s="72"/>
      <c r="AY607" s="201"/>
      <c r="AZ607" s="71"/>
      <c r="BA607" s="72"/>
      <c r="BB607" s="178"/>
    </row>
    <row r="608" ht="16.5" customHeight="1" outlineLevel="1">
      <c r="A608" s="178"/>
      <c r="B608" s="141"/>
      <c r="C608" s="142"/>
      <c r="D608" s="72"/>
      <c r="E608" s="143"/>
      <c r="F608" s="71"/>
      <c r="G608" s="143"/>
      <c r="H608" s="71"/>
      <c r="I608" s="143"/>
      <c r="J608" s="71"/>
      <c r="K608" s="71"/>
      <c r="L608" s="71"/>
      <c r="M608" s="72"/>
      <c r="N608" s="144"/>
      <c r="O608" s="72"/>
      <c r="P608" s="199"/>
      <c r="Q608" s="71"/>
      <c r="R608" s="200"/>
      <c r="S608" s="72"/>
      <c r="T608" s="201"/>
      <c r="U608" s="72"/>
      <c r="V608" s="202"/>
      <c r="W608" s="71"/>
      <c r="X608" s="72"/>
      <c r="Y608" s="202"/>
      <c r="Z608" s="72"/>
      <c r="AA608" s="178"/>
      <c r="AB608" s="228"/>
      <c r="AC608" s="72"/>
      <c r="AD608" s="229"/>
      <c r="AE608" s="72"/>
      <c r="AF608" s="229"/>
      <c r="AG608" s="71"/>
      <c r="AH608" s="72"/>
      <c r="AI608" s="229"/>
      <c r="AJ608" s="71"/>
      <c r="AK608" s="72"/>
      <c r="AL608" s="229"/>
      <c r="AM608" s="72"/>
      <c r="AN608" s="201"/>
      <c r="AO608" s="72"/>
      <c r="AP608" s="145"/>
      <c r="AQ608" s="72"/>
      <c r="AR608" s="145"/>
      <c r="AS608" s="72"/>
      <c r="AT608" s="146"/>
      <c r="AU608" s="72"/>
      <c r="AV608" s="145"/>
      <c r="AW608" s="71"/>
      <c r="AX608" s="72"/>
      <c r="AY608" s="201"/>
      <c r="AZ608" s="71"/>
      <c r="BA608" s="72"/>
      <c r="BB608" s="178"/>
    </row>
    <row r="609" ht="16.5" customHeight="1" outlineLevel="1">
      <c r="A609" s="178"/>
      <c r="B609" s="141"/>
      <c r="C609" s="142"/>
      <c r="D609" s="72"/>
      <c r="E609" s="143"/>
      <c r="F609" s="71"/>
      <c r="G609" s="143"/>
      <c r="H609" s="71"/>
      <c r="I609" s="143"/>
      <c r="J609" s="71"/>
      <c r="K609" s="71"/>
      <c r="L609" s="71"/>
      <c r="M609" s="72"/>
      <c r="N609" s="144"/>
      <c r="O609" s="72"/>
      <c r="P609" s="199"/>
      <c r="Q609" s="71"/>
      <c r="R609" s="200"/>
      <c r="S609" s="72"/>
      <c r="T609" s="201"/>
      <c r="U609" s="72"/>
      <c r="V609" s="202"/>
      <c r="W609" s="71"/>
      <c r="X609" s="72"/>
      <c r="Y609" s="202"/>
      <c r="Z609" s="72"/>
      <c r="AA609" s="178"/>
      <c r="AB609" s="228"/>
      <c r="AC609" s="72"/>
      <c r="AD609" s="229"/>
      <c r="AE609" s="72"/>
      <c r="AF609" s="229"/>
      <c r="AG609" s="71"/>
      <c r="AH609" s="72"/>
      <c r="AI609" s="229"/>
      <c r="AJ609" s="71"/>
      <c r="AK609" s="72"/>
      <c r="AL609" s="229"/>
      <c r="AM609" s="72"/>
      <c r="AN609" s="201"/>
      <c r="AO609" s="72"/>
      <c r="AP609" s="145"/>
      <c r="AQ609" s="72"/>
      <c r="AR609" s="145"/>
      <c r="AS609" s="72"/>
      <c r="AT609" s="146"/>
      <c r="AU609" s="72"/>
      <c r="AV609" s="145"/>
      <c r="AW609" s="71"/>
      <c r="AX609" s="72"/>
      <c r="AY609" s="201"/>
      <c r="AZ609" s="71"/>
      <c r="BA609" s="72"/>
      <c r="BB609" s="178"/>
    </row>
    <row r="610" ht="16.5" customHeight="1" outlineLevel="1">
      <c r="A610" s="178"/>
      <c r="B610" s="141"/>
      <c r="C610" s="142"/>
      <c r="D610" s="72"/>
      <c r="E610" s="143"/>
      <c r="F610" s="71"/>
      <c r="G610" s="143"/>
      <c r="H610" s="71"/>
      <c r="I610" s="143"/>
      <c r="J610" s="71"/>
      <c r="K610" s="71"/>
      <c r="L610" s="71"/>
      <c r="M610" s="72"/>
      <c r="N610" s="144"/>
      <c r="O610" s="72"/>
      <c r="P610" s="199"/>
      <c r="Q610" s="71"/>
      <c r="R610" s="200"/>
      <c r="S610" s="72"/>
      <c r="T610" s="201"/>
      <c r="U610" s="72"/>
      <c r="V610" s="202"/>
      <c r="W610" s="71"/>
      <c r="X610" s="72"/>
      <c r="Y610" s="202"/>
      <c r="Z610" s="72"/>
      <c r="AA610" s="178"/>
      <c r="AB610" s="228"/>
      <c r="AC610" s="72"/>
      <c r="AD610" s="229"/>
      <c r="AE610" s="72"/>
      <c r="AF610" s="229"/>
      <c r="AG610" s="71"/>
      <c r="AH610" s="72"/>
      <c r="AI610" s="229"/>
      <c r="AJ610" s="71"/>
      <c r="AK610" s="72"/>
      <c r="AL610" s="229"/>
      <c r="AM610" s="72"/>
      <c r="AN610" s="201"/>
      <c r="AO610" s="72"/>
      <c r="AP610" s="145"/>
      <c r="AQ610" s="72"/>
      <c r="AR610" s="145"/>
      <c r="AS610" s="72"/>
      <c r="AT610" s="146"/>
      <c r="AU610" s="72"/>
      <c r="AV610" s="145"/>
      <c r="AW610" s="71"/>
      <c r="AX610" s="72"/>
      <c r="AY610" s="201"/>
      <c r="AZ610" s="71"/>
      <c r="BA610" s="72"/>
      <c r="BB610" s="178"/>
    </row>
    <row r="611" ht="16.5" customHeight="1" outlineLevel="1">
      <c r="A611" s="178"/>
      <c r="B611" s="141"/>
      <c r="C611" s="142"/>
      <c r="D611" s="72"/>
      <c r="E611" s="143"/>
      <c r="F611" s="71"/>
      <c r="G611" s="143"/>
      <c r="H611" s="71"/>
      <c r="I611" s="143"/>
      <c r="J611" s="71"/>
      <c r="K611" s="71"/>
      <c r="L611" s="71"/>
      <c r="M611" s="72"/>
      <c r="N611" s="144"/>
      <c r="O611" s="72"/>
      <c r="P611" s="199"/>
      <c r="Q611" s="71"/>
      <c r="R611" s="200"/>
      <c r="S611" s="72"/>
      <c r="T611" s="201"/>
      <c r="U611" s="72"/>
      <c r="V611" s="202"/>
      <c r="W611" s="71"/>
      <c r="X611" s="72"/>
      <c r="Y611" s="202"/>
      <c r="Z611" s="72"/>
      <c r="AA611" s="178"/>
      <c r="AB611" s="228"/>
      <c r="AC611" s="72"/>
      <c r="AD611" s="229"/>
      <c r="AE611" s="72"/>
      <c r="AF611" s="229"/>
      <c r="AG611" s="71"/>
      <c r="AH611" s="72"/>
      <c r="AI611" s="229"/>
      <c r="AJ611" s="71"/>
      <c r="AK611" s="72"/>
      <c r="AL611" s="229"/>
      <c r="AM611" s="72"/>
      <c r="AN611" s="201"/>
      <c r="AO611" s="72"/>
      <c r="AP611" s="145"/>
      <c r="AQ611" s="72"/>
      <c r="AR611" s="145"/>
      <c r="AS611" s="72"/>
      <c r="AT611" s="146"/>
      <c r="AU611" s="72"/>
      <c r="AV611" s="145"/>
      <c r="AW611" s="71"/>
      <c r="AX611" s="72"/>
      <c r="AY611" s="201"/>
      <c r="AZ611" s="71"/>
      <c r="BA611" s="72"/>
      <c r="BB611" s="178"/>
    </row>
    <row r="612" ht="16.5" customHeight="1" outlineLevel="1">
      <c r="A612" s="178"/>
      <c r="B612" s="141"/>
      <c r="C612" s="142"/>
      <c r="D612" s="72"/>
      <c r="E612" s="143"/>
      <c r="F612" s="71"/>
      <c r="G612" s="143"/>
      <c r="H612" s="71"/>
      <c r="I612" s="143"/>
      <c r="J612" s="71"/>
      <c r="K612" s="71"/>
      <c r="L612" s="71"/>
      <c r="M612" s="72"/>
      <c r="N612" s="144"/>
      <c r="O612" s="72"/>
      <c r="P612" s="199"/>
      <c r="Q612" s="71"/>
      <c r="R612" s="200"/>
      <c r="S612" s="72"/>
      <c r="T612" s="201"/>
      <c r="U612" s="72"/>
      <c r="V612" s="202"/>
      <c r="W612" s="71"/>
      <c r="X612" s="72"/>
      <c r="Y612" s="202"/>
      <c r="Z612" s="72"/>
      <c r="AA612" s="178"/>
      <c r="AB612" s="228"/>
      <c r="AC612" s="72"/>
      <c r="AD612" s="229"/>
      <c r="AE612" s="72"/>
      <c r="AF612" s="229"/>
      <c r="AG612" s="71"/>
      <c r="AH612" s="72"/>
      <c r="AI612" s="229"/>
      <c r="AJ612" s="71"/>
      <c r="AK612" s="72"/>
      <c r="AL612" s="229"/>
      <c r="AM612" s="72"/>
      <c r="AN612" s="201"/>
      <c r="AO612" s="72"/>
      <c r="AP612" s="145"/>
      <c r="AQ612" s="72"/>
      <c r="AR612" s="145"/>
      <c r="AS612" s="72"/>
      <c r="AT612" s="146"/>
      <c r="AU612" s="72"/>
      <c r="AV612" s="145"/>
      <c r="AW612" s="71"/>
      <c r="AX612" s="72"/>
      <c r="AY612" s="201"/>
      <c r="AZ612" s="71"/>
      <c r="BA612" s="72"/>
      <c r="BB612" s="178"/>
    </row>
    <row r="613" ht="16.5" customHeight="1" outlineLevel="1">
      <c r="A613" s="178"/>
      <c r="B613" s="141"/>
      <c r="C613" s="142"/>
      <c r="D613" s="72"/>
      <c r="E613" s="143"/>
      <c r="F613" s="71"/>
      <c r="G613" s="143"/>
      <c r="H613" s="71"/>
      <c r="I613" s="143"/>
      <c r="J613" s="71"/>
      <c r="K613" s="71"/>
      <c r="L613" s="71"/>
      <c r="M613" s="72"/>
      <c r="N613" s="144"/>
      <c r="O613" s="72"/>
      <c r="P613" s="199"/>
      <c r="Q613" s="71"/>
      <c r="R613" s="200"/>
      <c r="S613" s="72"/>
      <c r="T613" s="201"/>
      <c r="U613" s="72"/>
      <c r="V613" s="202"/>
      <c r="W613" s="71"/>
      <c r="X613" s="72"/>
      <c r="Y613" s="202"/>
      <c r="Z613" s="72"/>
      <c r="AA613" s="178"/>
      <c r="AB613" s="228"/>
      <c r="AC613" s="72"/>
      <c r="AD613" s="229"/>
      <c r="AE613" s="72"/>
      <c r="AF613" s="229"/>
      <c r="AG613" s="71"/>
      <c r="AH613" s="72"/>
      <c r="AI613" s="229"/>
      <c r="AJ613" s="71"/>
      <c r="AK613" s="72"/>
      <c r="AL613" s="229"/>
      <c r="AM613" s="72"/>
      <c r="AN613" s="201"/>
      <c r="AO613" s="72"/>
      <c r="AP613" s="145"/>
      <c r="AQ613" s="72"/>
      <c r="AR613" s="145"/>
      <c r="AS613" s="72"/>
      <c r="AT613" s="146"/>
      <c r="AU613" s="72"/>
      <c r="AV613" s="145"/>
      <c r="AW613" s="71"/>
      <c r="AX613" s="72"/>
      <c r="AY613" s="201"/>
      <c r="AZ613" s="71"/>
      <c r="BA613" s="72"/>
      <c r="BB613" s="178"/>
    </row>
    <row r="614" ht="16.5" customHeight="1" outlineLevel="1">
      <c r="A614" s="178"/>
      <c r="B614" s="141"/>
      <c r="C614" s="142"/>
      <c r="D614" s="72"/>
      <c r="E614" s="143"/>
      <c r="F614" s="71"/>
      <c r="G614" s="143"/>
      <c r="H614" s="71"/>
      <c r="I614" s="143"/>
      <c r="J614" s="71"/>
      <c r="K614" s="71"/>
      <c r="L614" s="71"/>
      <c r="M614" s="72"/>
      <c r="N614" s="144"/>
      <c r="O614" s="72"/>
      <c r="P614" s="199"/>
      <c r="Q614" s="71"/>
      <c r="R614" s="200"/>
      <c r="S614" s="72"/>
      <c r="T614" s="201"/>
      <c r="U614" s="72"/>
      <c r="V614" s="202"/>
      <c r="W614" s="71"/>
      <c r="X614" s="72"/>
      <c r="Y614" s="202"/>
      <c r="Z614" s="72"/>
      <c r="AA614" s="178"/>
      <c r="AB614" s="228"/>
      <c r="AC614" s="72"/>
      <c r="AD614" s="229"/>
      <c r="AE614" s="72"/>
      <c r="AF614" s="229"/>
      <c r="AG614" s="71"/>
      <c r="AH614" s="72"/>
      <c r="AI614" s="229"/>
      <c r="AJ614" s="71"/>
      <c r="AK614" s="72"/>
      <c r="AL614" s="229"/>
      <c r="AM614" s="72"/>
      <c r="AN614" s="201"/>
      <c r="AO614" s="72"/>
      <c r="AP614" s="145"/>
      <c r="AQ614" s="72"/>
      <c r="AR614" s="145"/>
      <c r="AS614" s="72"/>
      <c r="AT614" s="146"/>
      <c r="AU614" s="72"/>
      <c r="AV614" s="145"/>
      <c r="AW614" s="71"/>
      <c r="AX614" s="72"/>
      <c r="AY614" s="201"/>
      <c r="AZ614" s="71"/>
      <c r="BA614" s="72"/>
      <c r="BB614" s="178"/>
    </row>
    <row r="615" ht="16.5" customHeight="1" outlineLevel="1">
      <c r="A615" s="178"/>
      <c r="B615" s="141"/>
      <c r="C615" s="142"/>
      <c r="D615" s="72"/>
      <c r="E615" s="143"/>
      <c r="F615" s="71"/>
      <c r="G615" s="143"/>
      <c r="H615" s="71"/>
      <c r="I615" s="143"/>
      <c r="J615" s="71"/>
      <c r="K615" s="71"/>
      <c r="L615" s="71"/>
      <c r="M615" s="72"/>
      <c r="N615" s="144"/>
      <c r="O615" s="72"/>
      <c r="P615" s="199"/>
      <c r="Q615" s="71"/>
      <c r="R615" s="200"/>
      <c r="S615" s="72"/>
      <c r="T615" s="201"/>
      <c r="U615" s="72"/>
      <c r="V615" s="202"/>
      <c r="W615" s="71"/>
      <c r="X615" s="72"/>
      <c r="Y615" s="202"/>
      <c r="Z615" s="72"/>
      <c r="AA615" s="178"/>
      <c r="AB615" s="228"/>
      <c r="AC615" s="72"/>
      <c r="AD615" s="229"/>
      <c r="AE615" s="72"/>
      <c r="AF615" s="229"/>
      <c r="AG615" s="71"/>
      <c r="AH615" s="72"/>
      <c r="AI615" s="229"/>
      <c r="AJ615" s="71"/>
      <c r="AK615" s="72"/>
      <c r="AL615" s="229"/>
      <c r="AM615" s="72"/>
      <c r="AN615" s="201"/>
      <c r="AO615" s="72"/>
      <c r="AP615" s="145"/>
      <c r="AQ615" s="72"/>
      <c r="AR615" s="145"/>
      <c r="AS615" s="72"/>
      <c r="AT615" s="146"/>
      <c r="AU615" s="72"/>
      <c r="AV615" s="145"/>
      <c r="AW615" s="71"/>
      <c r="AX615" s="72"/>
      <c r="AY615" s="201"/>
      <c r="AZ615" s="71"/>
      <c r="BA615" s="72"/>
      <c r="BB615" s="178"/>
    </row>
    <row r="616" ht="16.5" customHeight="1" outlineLevel="1">
      <c r="A616" s="178"/>
      <c r="B616" s="141"/>
      <c r="C616" s="142"/>
      <c r="D616" s="72"/>
      <c r="E616" s="143"/>
      <c r="F616" s="71"/>
      <c r="G616" s="143"/>
      <c r="H616" s="71"/>
      <c r="I616" s="143"/>
      <c r="J616" s="71"/>
      <c r="K616" s="71"/>
      <c r="L616" s="71"/>
      <c r="M616" s="72"/>
      <c r="N616" s="144"/>
      <c r="O616" s="72"/>
      <c r="P616" s="199"/>
      <c r="Q616" s="71"/>
      <c r="R616" s="200"/>
      <c r="S616" s="72"/>
      <c r="T616" s="201"/>
      <c r="U616" s="72"/>
      <c r="V616" s="202"/>
      <c r="W616" s="71"/>
      <c r="X616" s="72"/>
      <c r="Y616" s="202"/>
      <c r="Z616" s="72"/>
      <c r="AA616" s="178"/>
      <c r="AB616" s="228"/>
      <c r="AC616" s="72"/>
      <c r="AD616" s="229"/>
      <c r="AE616" s="72"/>
      <c r="AF616" s="229"/>
      <c r="AG616" s="71"/>
      <c r="AH616" s="72"/>
      <c r="AI616" s="229"/>
      <c r="AJ616" s="71"/>
      <c r="AK616" s="72"/>
      <c r="AL616" s="229"/>
      <c r="AM616" s="72"/>
      <c r="AN616" s="201"/>
      <c r="AO616" s="72"/>
      <c r="AP616" s="145"/>
      <c r="AQ616" s="72"/>
      <c r="AR616" s="145"/>
      <c r="AS616" s="72"/>
      <c r="AT616" s="146"/>
      <c r="AU616" s="72"/>
      <c r="AV616" s="145"/>
      <c r="AW616" s="71"/>
      <c r="AX616" s="72"/>
      <c r="AY616" s="201"/>
      <c r="AZ616" s="71"/>
      <c r="BA616" s="72"/>
      <c r="BB616" s="178"/>
    </row>
    <row r="617" ht="16.5" customHeight="1" outlineLevel="1">
      <c r="A617" s="178"/>
      <c r="B617" s="141"/>
      <c r="C617" s="142"/>
      <c r="D617" s="72"/>
      <c r="E617" s="143"/>
      <c r="F617" s="71"/>
      <c r="G617" s="143"/>
      <c r="H617" s="71"/>
      <c r="I617" s="143"/>
      <c r="J617" s="71"/>
      <c r="K617" s="71"/>
      <c r="L617" s="71"/>
      <c r="M617" s="72"/>
      <c r="N617" s="144"/>
      <c r="O617" s="72"/>
      <c r="P617" s="199"/>
      <c r="Q617" s="71"/>
      <c r="R617" s="200"/>
      <c r="S617" s="72"/>
      <c r="T617" s="201"/>
      <c r="U617" s="72"/>
      <c r="V617" s="202"/>
      <c r="W617" s="71"/>
      <c r="X617" s="72"/>
      <c r="Y617" s="202"/>
      <c r="Z617" s="72"/>
      <c r="AA617" s="178"/>
      <c r="AB617" s="228"/>
      <c r="AC617" s="72"/>
      <c r="AD617" s="229"/>
      <c r="AE617" s="72"/>
      <c r="AF617" s="229"/>
      <c r="AG617" s="71"/>
      <c r="AH617" s="72"/>
      <c r="AI617" s="229"/>
      <c r="AJ617" s="71"/>
      <c r="AK617" s="72"/>
      <c r="AL617" s="229"/>
      <c r="AM617" s="72"/>
      <c r="AN617" s="201"/>
      <c r="AO617" s="72"/>
      <c r="AP617" s="145"/>
      <c r="AQ617" s="72"/>
      <c r="AR617" s="145"/>
      <c r="AS617" s="72"/>
      <c r="AT617" s="146"/>
      <c r="AU617" s="72"/>
      <c r="AV617" s="145"/>
      <c r="AW617" s="71"/>
      <c r="AX617" s="72"/>
      <c r="AY617" s="201"/>
      <c r="AZ617" s="71"/>
      <c r="BA617" s="72"/>
      <c r="BB617" s="178"/>
    </row>
    <row r="618" ht="16.5" customHeight="1" outlineLevel="1">
      <c r="A618" s="178"/>
      <c r="B618" s="141"/>
      <c r="C618" s="142"/>
      <c r="D618" s="72"/>
      <c r="E618" s="143"/>
      <c r="F618" s="71"/>
      <c r="G618" s="143"/>
      <c r="H618" s="71"/>
      <c r="I618" s="143"/>
      <c r="J618" s="71"/>
      <c r="K618" s="71"/>
      <c r="L618" s="71"/>
      <c r="M618" s="72"/>
      <c r="N618" s="144"/>
      <c r="O618" s="72"/>
      <c r="P618" s="199"/>
      <c r="Q618" s="71"/>
      <c r="R618" s="200"/>
      <c r="S618" s="72"/>
      <c r="T618" s="201"/>
      <c r="U618" s="72"/>
      <c r="V618" s="202"/>
      <c r="W618" s="71"/>
      <c r="X618" s="72"/>
      <c r="Y618" s="202"/>
      <c r="Z618" s="72"/>
      <c r="AA618" s="178"/>
      <c r="AB618" s="228"/>
      <c r="AC618" s="72"/>
      <c r="AD618" s="229"/>
      <c r="AE618" s="72"/>
      <c r="AF618" s="229"/>
      <c r="AG618" s="71"/>
      <c r="AH618" s="72"/>
      <c r="AI618" s="229"/>
      <c r="AJ618" s="71"/>
      <c r="AK618" s="72"/>
      <c r="AL618" s="229"/>
      <c r="AM618" s="72"/>
      <c r="AN618" s="201"/>
      <c r="AO618" s="72"/>
      <c r="AP618" s="145"/>
      <c r="AQ618" s="72"/>
      <c r="AR618" s="145"/>
      <c r="AS618" s="72"/>
      <c r="AT618" s="146"/>
      <c r="AU618" s="72"/>
      <c r="AV618" s="145"/>
      <c r="AW618" s="71"/>
      <c r="AX618" s="72"/>
      <c r="AY618" s="201"/>
      <c r="AZ618" s="71"/>
      <c r="BA618" s="72"/>
      <c r="BB618" s="178"/>
    </row>
    <row r="619" ht="16.5" customHeight="1" outlineLevel="1">
      <c r="A619" s="178"/>
      <c r="B619" s="141"/>
      <c r="C619" s="142"/>
      <c r="D619" s="72"/>
      <c r="E619" s="143"/>
      <c r="F619" s="71"/>
      <c r="G619" s="143"/>
      <c r="H619" s="71"/>
      <c r="I619" s="143"/>
      <c r="J619" s="71"/>
      <c r="K619" s="71"/>
      <c r="L619" s="71"/>
      <c r="M619" s="72"/>
      <c r="N619" s="144"/>
      <c r="O619" s="72"/>
      <c r="P619" s="199"/>
      <c r="Q619" s="71"/>
      <c r="R619" s="200"/>
      <c r="S619" s="72"/>
      <c r="T619" s="201"/>
      <c r="U619" s="72"/>
      <c r="V619" s="202"/>
      <c r="W619" s="71"/>
      <c r="X619" s="72"/>
      <c r="Y619" s="202"/>
      <c r="Z619" s="72"/>
      <c r="AA619" s="178"/>
      <c r="AB619" s="228"/>
      <c r="AC619" s="72"/>
      <c r="AD619" s="229"/>
      <c r="AE619" s="72"/>
      <c r="AF619" s="229"/>
      <c r="AG619" s="71"/>
      <c r="AH619" s="72"/>
      <c r="AI619" s="229"/>
      <c r="AJ619" s="71"/>
      <c r="AK619" s="72"/>
      <c r="AL619" s="229"/>
      <c r="AM619" s="72"/>
      <c r="AN619" s="201"/>
      <c r="AO619" s="72"/>
      <c r="AP619" s="145"/>
      <c r="AQ619" s="72"/>
      <c r="AR619" s="145"/>
      <c r="AS619" s="72"/>
      <c r="AT619" s="146"/>
      <c r="AU619" s="72"/>
      <c r="AV619" s="145"/>
      <c r="AW619" s="71"/>
      <c r="AX619" s="72"/>
      <c r="AY619" s="201"/>
      <c r="AZ619" s="71"/>
      <c r="BA619" s="72"/>
      <c r="BB619" s="178"/>
    </row>
    <row r="620" ht="16.5" customHeight="1" outlineLevel="1">
      <c r="A620" s="178"/>
      <c r="B620" s="141"/>
      <c r="C620" s="142"/>
      <c r="D620" s="72"/>
      <c r="E620" s="143"/>
      <c r="F620" s="71"/>
      <c r="G620" s="143"/>
      <c r="H620" s="71"/>
      <c r="I620" s="143"/>
      <c r="J620" s="71"/>
      <c r="K620" s="71"/>
      <c r="L620" s="71"/>
      <c r="M620" s="72"/>
      <c r="N620" s="144"/>
      <c r="O620" s="72"/>
      <c r="P620" s="199"/>
      <c r="Q620" s="71"/>
      <c r="R620" s="200"/>
      <c r="S620" s="72"/>
      <c r="T620" s="201"/>
      <c r="U620" s="72"/>
      <c r="V620" s="202"/>
      <c r="W620" s="71"/>
      <c r="X620" s="72"/>
      <c r="Y620" s="202"/>
      <c r="Z620" s="72"/>
      <c r="AA620" s="178"/>
      <c r="AB620" s="228"/>
      <c r="AC620" s="72"/>
      <c r="AD620" s="229"/>
      <c r="AE620" s="72"/>
      <c r="AF620" s="229"/>
      <c r="AG620" s="71"/>
      <c r="AH620" s="72"/>
      <c r="AI620" s="229"/>
      <c r="AJ620" s="71"/>
      <c r="AK620" s="72"/>
      <c r="AL620" s="229"/>
      <c r="AM620" s="72"/>
      <c r="AN620" s="201"/>
      <c r="AO620" s="72"/>
      <c r="AP620" s="145"/>
      <c r="AQ620" s="72"/>
      <c r="AR620" s="145"/>
      <c r="AS620" s="72"/>
      <c r="AT620" s="146"/>
      <c r="AU620" s="72"/>
      <c r="AV620" s="145"/>
      <c r="AW620" s="71"/>
      <c r="AX620" s="72"/>
      <c r="AY620" s="201"/>
      <c r="AZ620" s="71"/>
      <c r="BA620" s="72"/>
      <c r="BB620" s="178"/>
    </row>
    <row r="621" ht="16.5" customHeight="1" outlineLevel="1">
      <c r="A621" s="178"/>
      <c r="B621" s="141"/>
      <c r="C621" s="142"/>
      <c r="D621" s="72"/>
      <c r="E621" s="143"/>
      <c r="F621" s="71"/>
      <c r="G621" s="143"/>
      <c r="H621" s="71"/>
      <c r="I621" s="143"/>
      <c r="J621" s="71"/>
      <c r="K621" s="71"/>
      <c r="L621" s="71"/>
      <c r="M621" s="72"/>
      <c r="N621" s="144"/>
      <c r="O621" s="72"/>
      <c r="P621" s="199"/>
      <c r="Q621" s="71"/>
      <c r="R621" s="200"/>
      <c r="S621" s="72"/>
      <c r="T621" s="201"/>
      <c r="U621" s="72"/>
      <c r="V621" s="202"/>
      <c r="W621" s="71"/>
      <c r="X621" s="72"/>
      <c r="Y621" s="202"/>
      <c r="Z621" s="72"/>
      <c r="AA621" s="178"/>
      <c r="AB621" s="228"/>
      <c r="AC621" s="72"/>
      <c r="AD621" s="229"/>
      <c r="AE621" s="72"/>
      <c r="AF621" s="229"/>
      <c r="AG621" s="71"/>
      <c r="AH621" s="72"/>
      <c r="AI621" s="229"/>
      <c r="AJ621" s="71"/>
      <c r="AK621" s="72"/>
      <c r="AL621" s="229"/>
      <c r="AM621" s="72"/>
      <c r="AN621" s="201"/>
      <c r="AO621" s="72"/>
      <c r="AP621" s="145"/>
      <c r="AQ621" s="72"/>
      <c r="AR621" s="145"/>
      <c r="AS621" s="72"/>
      <c r="AT621" s="146"/>
      <c r="AU621" s="72"/>
      <c r="AV621" s="145"/>
      <c r="AW621" s="71"/>
      <c r="AX621" s="72"/>
      <c r="AY621" s="201"/>
      <c r="AZ621" s="71"/>
      <c r="BA621" s="72"/>
      <c r="BB621" s="178"/>
    </row>
    <row r="622" ht="16.5" customHeight="1" outlineLevel="1">
      <c r="A622" s="178"/>
      <c r="B622" s="141"/>
      <c r="C622" s="142"/>
      <c r="D622" s="72"/>
      <c r="E622" s="143"/>
      <c r="F622" s="71"/>
      <c r="G622" s="143"/>
      <c r="H622" s="71"/>
      <c r="I622" s="143"/>
      <c r="J622" s="71"/>
      <c r="K622" s="71"/>
      <c r="L622" s="71"/>
      <c r="M622" s="72"/>
      <c r="N622" s="144"/>
      <c r="O622" s="72"/>
      <c r="P622" s="199"/>
      <c r="Q622" s="71"/>
      <c r="R622" s="200"/>
      <c r="S622" s="72"/>
      <c r="T622" s="201"/>
      <c r="U622" s="72"/>
      <c r="V622" s="202"/>
      <c r="W622" s="71"/>
      <c r="X622" s="72"/>
      <c r="Y622" s="202"/>
      <c r="Z622" s="72"/>
      <c r="AA622" s="178"/>
      <c r="AB622" s="228"/>
      <c r="AC622" s="72"/>
      <c r="AD622" s="229"/>
      <c r="AE622" s="72"/>
      <c r="AF622" s="229"/>
      <c r="AG622" s="71"/>
      <c r="AH622" s="72"/>
      <c r="AI622" s="229"/>
      <c r="AJ622" s="71"/>
      <c r="AK622" s="72"/>
      <c r="AL622" s="229"/>
      <c r="AM622" s="72"/>
      <c r="AN622" s="201"/>
      <c r="AO622" s="72"/>
      <c r="AP622" s="145"/>
      <c r="AQ622" s="72"/>
      <c r="AR622" s="145"/>
      <c r="AS622" s="72"/>
      <c r="AT622" s="146"/>
      <c r="AU622" s="72"/>
      <c r="AV622" s="145"/>
      <c r="AW622" s="71"/>
      <c r="AX622" s="72"/>
      <c r="AY622" s="201"/>
      <c r="AZ622" s="71"/>
      <c r="BA622" s="72"/>
      <c r="BB622" s="178"/>
    </row>
    <row r="623" ht="16.5" customHeight="1" outlineLevel="1">
      <c r="A623" s="178"/>
      <c r="B623" s="141"/>
      <c r="C623" s="142"/>
      <c r="D623" s="72"/>
      <c r="E623" s="143"/>
      <c r="F623" s="71"/>
      <c r="G623" s="143"/>
      <c r="H623" s="71"/>
      <c r="I623" s="143"/>
      <c r="J623" s="71"/>
      <c r="K623" s="71"/>
      <c r="L623" s="71"/>
      <c r="M623" s="72"/>
      <c r="N623" s="144"/>
      <c r="O623" s="72"/>
      <c r="P623" s="199"/>
      <c r="Q623" s="71"/>
      <c r="R623" s="200"/>
      <c r="S623" s="72"/>
      <c r="T623" s="201"/>
      <c r="U623" s="72"/>
      <c r="V623" s="202"/>
      <c r="W623" s="71"/>
      <c r="X623" s="72"/>
      <c r="Y623" s="202"/>
      <c r="Z623" s="72"/>
      <c r="AA623" s="178"/>
      <c r="AB623" s="228"/>
      <c r="AC623" s="72"/>
      <c r="AD623" s="229"/>
      <c r="AE623" s="72"/>
      <c r="AF623" s="229"/>
      <c r="AG623" s="71"/>
      <c r="AH623" s="72"/>
      <c r="AI623" s="229"/>
      <c r="AJ623" s="71"/>
      <c r="AK623" s="72"/>
      <c r="AL623" s="229"/>
      <c r="AM623" s="72"/>
      <c r="AN623" s="201"/>
      <c r="AO623" s="72"/>
      <c r="AP623" s="145"/>
      <c r="AQ623" s="72"/>
      <c r="AR623" s="145"/>
      <c r="AS623" s="72"/>
      <c r="AT623" s="146"/>
      <c r="AU623" s="72"/>
      <c r="AV623" s="145"/>
      <c r="AW623" s="71"/>
      <c r="AX623" s="72"/>
      <c r="AY623" s="201"/>
      <c r="AZ623" s="71"/>
      <c r="BA623" s="72"/>
      <c r="BB623" s="178"/>
    </row>
    <row r="624" ht="16.5" customHeight="1" outlineLevel="1">
      <c r="A624" s="178"/>
      <c r="B624" s="141"/>
      <c r="C624" s="142"/>
      <c r="D624" s="72"/>
      <c r="E624" s="143"/>
      <c r="F624" s="71"/>
      <c r="G624" s="143"/>
      <c r="H624" s="71"/>
      <c r="I624" s="143"/>
      <c r="J624" s="71"/>
      <c r="K624" s="71"/>
      <c r="L624" s="71"/>
      <c r="M624" s="72"/>
      <c r="N624" s="144"/>
      <c r="O624" s="72"/>
      <c r="P624" s="199"/>
      <c r="Q624" s="71"/>
      <c r="R624" s="200"/>
      <c r="S624" s="72"/>
      <c r="T624" s="201"/>
      <c r="U624" s="72"/>
      <c r="V624" s="202"/>
      <c r="W624" s="71"/>
      <c r="X624" s="72"/>
      <c r="Y624" s="202"/>
      <c r="Z624" s="72"/>
      <c r="AA624" s="178"/>
      <c r="AB624" s="228"/>
      <c r="AC624" s="72"/>
      <c r="AD624" s="229"/>
      <c r="AE624" s="72"/>
      <c r="AF624" s="229"/>
      <c r="AG624" s="71"/>
      <c r="AH624" s="72"/>
      <c r="AI624" s="229"/>
      <c r="AJ624" s="71"/>
      <c r="AK624" s="72"/>
      <c r="AL624" s="229"/>
      <c r="AM624" s="72"/>
      <c r="AN624" s="201"/>
      <c r="AO624" s="72"/>
      <c r="AP624" s="145"/>
      <c r="AQ624" s="72"/>
      <c r="AR624" s="145"/>
      <c r="AS624" s="72"/>
      <c r="AT624" s="146"/>
      <c r="AU624" s="72"/>
      <c r="AV624" s="145"/>
      <c r="AW624" s="71"/>
      <c r="AX624" s="72"/>
      <c r="AY624" s="201"/>
      <c r="AZ624" s="71"/>
      <c r="BA624" s="72"/>
      <c r="BB624" s="178"/>
    </row>
    <row r="625" ht="16.5" customHeight="1" outlineLevel="1">
      <c r="A625" s="178"/>
      <c r="B625" s="141"/>
      <c r="C625" s="142"/>
      <c r="D625" s="72"/>
      <c r="E625" s="143"/>
      <c r="F625" s="71"/>
      <c r="G625" s="143"/>
      <c r="H625" s="71"/>
      <c r="I625" s="143"/>
      <c r="J625" s="71"/>
      <c r="K625" s="71"/>
      <c r="L625" s="71"/>
      <c r="M625" s="72"/>
      <c r="N625" s="144"/>
      <c r="O625" s="72"/>
      <c r="P625" s="199"/>
      <c r="Q625" s="71"/>
      <c r="R625" s="200"/>
      <c r="S625" s="72"/>
      <c r="T625" s="201"/>
      <c r="U625" s="72"/>
      <c r="V625" s="202"/>
      <c r="W625" s="71"/>
      <c r="X625" s="72"/>
      <c r="Y625" s="202"/>
      <c r="Z625" s="72"/>
      <c r="AA625" s="178"/>
      <c r="AB625" s="228"/>
      <c r="AC625" s="72"/>
      <c r="AD625" s="229"/>
      <c r="AE625" s="72"/>
      <c r="AF625" s="229"/>
      <c r="AG625" s="71"/>
      <c r="AH625" s="72"/>
      <c r="AI625" s="229"/>
      <c r="AJ625" s="71"/>
      <c r="AK625" s="72"/>
      <c r="AL625" s="229"/>
      <c r="AM625" s="72"/>
      <c r="AN625" s="201"/>
      <c r="AO625" s="72"/>
      <c r="AP625" s="145"/>
      <c r="AQ625" s="72"/>
      <c r="AR625" s="145"/>
      <c r="AS625" s="72"/>
      <c r="AT625" s="146"/>
      <c r="AU625" s="72"/>
      <c r="AV625" s="145"/>
      <c r="AW625" s="71"/>
      <c r="AX625" s="72"/>
      <c r="AY625" s="201"/>
      <c r="AZ625" s="71"/>
      <c r="BA625" s="72"/>
      <c r="BB625" s="178"/>
    </row>
    <row r="626" ht="16.5" customHeight="1" outlineLevel="1">
      <c r="A626" s="178"/>
      <c r="B626" s="141"/>
      <c r="C626" s="142"/>
      <c r="D626" s="72"/>
      <c r="E626" s="143"/>
      <c r="F626" s="71"/>
      <c r="G626" s="143"/>
      <c r="H626" s="71"/>
      <c r="I626" s="143"/>
      <c r="J626" s="71"/>
      <c r="K626" s="71"/>
      <c r="L626" s="71"/>
      <c r="M626" s="72"/>
      <c r="N626" s="144"/>
      <c r="O626" s="72"/>
      <c r="P626" s="199"/>
      <c r="Q626" s="71"/>
      <c r="R626" s="200"/>
      <c r="S626" s="72"/>
      <c r="T626" s="201"/>
      <c r="U626" s="72"/>
      <c r="V626" s="202"/>
      <c r="W626" s="71"/>
      <c r="X626" s="72"/>
      <c r="Y626" s="202"/>
      <c r="Z626" s="72"/>
      <c r="AA626" s="178"/>
      <c r="AB626" s="228"/>
      <c r="AC626" s="72"/>
      <c r="AD626" s="229"/>
      <c r="AE626" s="72"/>
      <c r="AF626" s="229"/>
      <c r="AG626" s="71"/>
      <c r="AH626" s="72"/>
      <c r="AI626" s="229"/>
      <c r="AJ626" s="71"/>
      <c r="AK626" s="72"/>
      <c r="AL626" s="229"/>
      <c r="AM626" s="72"/>
      <c r="AN626" s="201"/>
      <c r="AO626" s="72"/>
      <c r="AP626" s="145"/>
      <c r="AQ626" s="72"/>
      <c r="AR626" s="145"/>
      <c r="AS626" s="72"/>
      <c r="AT626" s="146"/>
      <c r="AU626" s="72"/>
      <c r="AV626" s="145"/>
      <c r="AW626" s="71"/>
      <c r="AX626" s="72"/>
      <c r="AY626" s="201"/>
      <c r="AZ626" s="71"/>
      <c r="BA626" s="72"/>
      <c r="BB626" s="178"/>
    </row>
    <row r="627" ht="16.5" customHeight="1" outlineLevel="1">
      <c r="A627" s="178"/>
      <c r="B627" s="141"/>
      <c r="C627" s="142"/>
      <c r="D627" s="72"/>
      <c r="E627" s="143"/>
      <c r="F627" s="71"/>
      <c r="G627" s="143"/>
      <c r="H627" s="71"/>
      <c r="I627" s="143"/>
      <c r="J627" s="71"/>
      <c r="K627" s="71"/>
      <c r="L627" s="71"/>
      <c r="M627" s="72"/>
      <c r="N627" s="144"/>
      <c r="O627" s="72"/>
      <c r="P627" s="199"/>
      <c r="Q627" s="71"/>
      <c r="R627" s="200"/>
      <c r="S627" s="72"/>
      <c r="T627" s="201"/>
      <c r="U627" s="72"/>
      <c r="V627" s="202"/>
      <c r="W627" s="71"/>
      <c r="X627" s="72"/>
      <c r="Y627" s="202"/>
      <c r="Z627" s="72"/>
      <c r="AA627" s="178"/>
      <c r="AB627" s="228"/>
      <c r="AC627" s="72"/>
      <c r="AD627" s="229"/>
      <c r="AE627" s="72"/>
      <c r="AF627" s="229"/>
      <c r="AG627" s="71"/>
      <c r="AH627" s="72"/>
      <c r="AI627" s="229"/>
      <c r="AJ627" s="71"/>
      <c r="AK627" s="72"/>
      <c r="AL627" s="229"/>
      <c r="AM627" s="72"/>
      <c r="AN627" s="201"/>
      <c r="AO627" s="72"/>
      <c r="AP627" s="145"/>
      <c r="AQ627" s="72"/>
      <c r="AR627" s="145"/>
      <c r="AS627" s="72"/>
      <c r="AT627" s="146"/>
      <c r="AU627" s="72"/>
      <c r="AV627" s="145"/>
      <c r="AW627" s="71"/>
      <c r="AX627" s="72"/>
      <c r="AY627" s="201"/>
      <c r="AZ627" s="71"/>
      <c r="BA627" s="72"/>
      <c r="BB627" s="178"/>
    </row>
    <row r="628" ht="16.5" customHeight="1" outlineLevel="1">
      <c r="A628" s="178"/>
      <c r="B628" s="141"/>
      <c r="C628" s="142"/>
      <c r="D628" s="72"/>
      <c r="E628" s="143"/>
      <c r="F628" s="71"/>
      <c r="G628" s="143"/>
      <c r="H628" s="71"/>
      <c r="I628" s="143"/>
      <c r="J628" s="71"/>
      <c r="K628" s="71"/>
      <c r="L628" s="71"/>
      <c r="M628" s="72"/>
      <c r="N628" s="144"/>
      <c r="O628" s="72"/>
      <c r="P628" s="199"/>
      <c r="Q628" s="71"/>
      <c r="R628" s="200"/>
      <c r="S628" s="72"/>
      <c r="T628" s="201"/>
      <c r="U628" s="72"/>
      <c r="V628" s="202"/>
      <c r="W628" s="71"/>
      <c r="X628" s="72"/>
      <c r="Y628" s="202"/>
      <c r="Z628" s="72"/>
      <c r="AA628" s="178"/>
      <c r="AB628" s="228"/>
      <c r="AC628" s="72"/>
      <c r="AD628" s="229"/>
      <c r="AE628" s="72"/>
      <c r="AF628" s="229"/>
      <c r="AG628" s="71"/>
      <c r="AH628" s="72"/>
      <c r="AI628" s="229"/>
      <c r="AJ628" s="71"/>
      <c r="AK628" s="72"/>
      <c r="AL628" s="229"/>
      <c r="AM628" s="72"/>
      <c r="AN628" s="201"/>
      <c r="AO628" s="72"/>
      <c r="AP628" s="145"/>
      <c r="AQ628" s="72"/>
      <c r="AR628" s="145"/>
      <c r="AS628" s="72"/>
      <c r="AT628" s="146"/>
      <c r="AU628" s="72"/>
      <c r="AV628" s="145"/>
      <c r="AW628" s="71"/>
      <c r="AX628" s="72"/>
      <c r="AY628" s="201"/>
      <c r="AZ628" s="71"/>
      <c r="BA628" s="72"/>
      <c r="BB628" s="178"/>
    </row>
    <row r="629" ht="16.5" customHeight="1" outlineLevel="1">
      <c r="A629" s="178"/>
      <c r="B629" s="141"/>
      <c r="C629" s="142"/>
      <c r="D629" s="72"/>
      <c r="E629" s="143"/>
      <c r="F629" s="71"/>
      <c r="G629" s="143"/>
      <c r="H629" s="71"/>
      <c r="I629" s="143"/>
      <c r="J629" s="71"/>
      <c r="K629" s="71"/>
      <c r="L629" s="71"/>
      <c r="M629" s="72"/>
      <c r="N629" s="144"/>
      <c r="O629" s="72"/>
      <c r="P629" s="199"/>
      <c r="Q629" s="71"/>
      <c r="R629" s="200"/>
      <c r="S629" s="72"/>
      <c r="T629" s="201"/>
      <c r="U629" s="72"/>
      <c r="V629" s="202"/>
      <c r="W629" s="71"/>
      <c r="X629" s="72"/>
      <c r="Y629" s="202"/>
      <c r="Z629" s="72"/>
      <c r="AA629" s="178"/>
      <c r="AB629" s="228"/>
      <c r="AC629" s="72"/>
      <c r="AD629" s="229"/>
      <c r="AE629" s="72"/>
      <c r="AF629" s="229"/>
      <c r="AG629" s="71"/>
      <c r="AH629" s="72"/>
      <c r="AI629" s="229"/>
      <c r="AJ629" s="71"/>
      <c r="AK629" s="72"/>
      <c r="AL629" s="229"/>
      <c r="AM629" s="72"/>
      <c r="AN629" s="201"/>
      <c r="AO629" s="72"/>
      <c r="AP629" s="145"/>
      <c r="AQ629" s="72"/>
      <c r="AR629" s="145"/>
      <c r="AS629" s="72"/>
      <c r="AT629" s="146"/>
      <c r="AU629" s="72"/>
      <c r="AV629" s="145"/>
      <c r="AW629" s="71"/>
      <c r="AX629" s="72"/>
      <c r="AY629" s="201"/>
      <c r="AZ629" s="71"/>
      <c r="BA629" s="72"/>
      <c r="BB629" s="178"/>
    </row>
    <row r="630" ht="16.5" customHeight="1" outlineLevel="1">
      <c r="A630" s="178"/>
      <c r="B630" s="141"/>
      <c r="C630" s="142"/>
      <c r="D630" s="72"/>
      <c r="E630" s="143"/>
      <c r="F630" s="71"/>
      <c r="G630" s="143"/>
      <c r="H630" s="71"/>
      <c r="I630" s="143"/>
      <c r="J630" s="71"/>
      <c r="K630" s="71"/>
      <c r="L630" s="71"/>
      <c r="M630" s="72"/>
      <c r="N630" s="144"/>
      <c r="O630" s="72"/>
      <c r="P630" s="199"/>
      <c r="Q630" s="71"/>
      <c r="R630" s="200"/>
      <c r="S630" s="72"/>
      <c r="T630" s="201"/>
      <c r="U630" s="72"/>
      <c r="V630" s="202"/>
      <c r="W630" s="71"/>
      <c r="X630" s="72"/>
      <c r="Y630" s="202"/>
      <c r="Z630" s="72"/>
      <c r="AA630" s="178"/>
      <c r="AB630" s="228"/>
      <c r="AC630" s="72"/>
      <c r="AD630" s="229"/>
      <c r="AE630" s="72"/>
      <c r="AF630" s="229"/>
      <c r="AG630" s="71"/>
      <c r="AH630" s="72"/>
      <c r="AI630" s="229"/>
      <c r="AJ630" s="71"/>
      <c r="AK630" s="72"/>
      <c r="AL630" s="229"/>
      <c r="AM630" s="72"/>
      <c r="AN630" s="201"/>
      <c r="AO630" s="72"/>
      <c r="AP630" s="145"/>
      <c r="AQ630" s="72"/>
      <c r="AR630" s="145"/>
      <c r="AS630" s="72"/>
      <c r="AT630" s="146"/>
      <c r="AU630" s="72"/>
      <c r="AV630" s="145"/>
      <c r="AW630" s="71"/>
      <c r="AX630" s="72"/>
      <c r="AY630" s="201"/>
      <c r="AZ630" s="71"/>
      <c r="BA630" s="72"/>
      <c r="BB630" s="178"/>
    </row>
    <row r="631" ht="16.5" customHeight="1" outlineLevel="1">
      <c r="A631" s="178"/>
      <c r="B631" s="141"/>
      <c r="C631" s="142"/>
      <c r="D631" s="72"/>
      <c r="E631" s="143"/>
      <c r="F631" s="71"/>
      <c r="G631" s="143"/>
      <c r="H631" s="71"/>
      <c r="I631" s="143"/>
      <c r="J631" s="71"/>
      <c r="K631" s="71"/>
      <c r="L631" s="71"/>
      <c r="M631" s="72"/>
      <c r="N631" s="144"/>
      <c r="O631" s="72"/>
      <c r="P631" s="199"/>
      <c r="Q631" s="71"/>
      <c r="R631" s="200"/>
      <c r="S631" s="72"/>
      <c r="T631" s="201"/>
      <c r="U631" s="72"/>
      <c r="V631" s="202"/>
      <c r="W631" s="71"/>
      <c r="X631" s="72"/>
      <c r="Y631" s="202"/>
      <c r="Z631" s="72"/>
      <c r="AA631" s="178"/>
      <c r="AB631" s="228"/>
      <c r="AC631" s="72"/>
      <c r="AD631" s="229"/>
      <c r="AE631" s="72"/>
      <c r="AF631" s="229"/>
      <c r="AG631" s="71"/>
      <c r="AH631" s="72"/>
      <c r="AI631" s="229"/>
      <c r="AJ631" s="71"/>
      <c r="AK631" s="72"/>
      <c r="AL631" s="229"/>
      <c r="AM631" s="72"/>
      <c r="AN631" s="201"/>
      <c r="AO631" s="72"/>
      <c r="AP631" s="145"/>
      <c r="AQ631" s="72"/>
      <c r="AR631" s="145"/>
      <c r="AS631" s="72"/>
      <c r="AT631" s="146"/>
      <c r="AU631" s="72"/>
      <c r="AV631" s="145"/>
      <c r="AW631" s="71"/>
      <c r="AX631" s="72"/>
      <c r="AY631" s="201"/>
      <c r="AZ631" s="71"/>
      <c r="BA631" s="72"/>
      <c r="BB631" s="178"/>
    </row>
    <row r="632" ht="16.5" customHeight="1" outlineLevel="1">
      <c r="A632" s="178"/>
      <c r="B632" s="141"/>
      <c r="C632" s="142"/>
      <c r="D632" s="72"/>
      <c r="E632" s="143"/>
      <c r="F632" s="71"/>
      <c r="G632" s="143"/>
      <c r="H632" s="71"/>
      <c r="I632" s="143"/>
      <c r="J632" s="71"/>
      <c r="K632" s="71"/>
      <c r="L632" s="71"/>
      <c r="M632" s="72"/>
      <c r="N632" s="144"/>
      <c r="O632" s="72"/>
      <c r="P632" s="199"/>
      <c r="Q632" s="71"/>
      <c r="R632" s="200"/>
      <c r="S632" s="72"/>
      <c r="T632" s="201"/>
      <c r="U632" s="72"/>
      <c r="V632" s="202"/>
      <c r="W632" s="71"/>
      <c r="X632" s="72"/>
      <c r="Y632" s="202"/>
      <c r="Z632" s="72"/>
      <c r="AA632" s="178"/>
      <c r="AB632" s="228"/>
      <c r="AC632" s="72"/>
      <c r="AD632" s="229"/>
      <c r="AE632" s="72"/>
      <c r="AF632" s="229"/>
      <c r="AG632" s="71"/>
      <c r="AH632" s="72"/>
      <c r="AI632" s="229"/>
      <c r="AJ632" s="71"/>
      <c r="AK632" s="72"/>
      <c r="AL632" s="229"/>
      <c r="AM632" s="72"/>
      <c r="AN632" s="201"/>
      <c r="AO632" s="72"/>
      <c r="AP632" s="145"/>
      <c r="AQ632" s="72"/>
      <c r="AR632" s="145"/>
      <c r="AS632" s="72"/>
      <c r="AT632" s="146"/>
      <c r="AU632" s="72"/>
      <c r="AV632" s="145"/>
      <c r="AW632" s="71"/>
      <c r="AX632" s="72"/>
      <c r="AY632" s="201"/>
      <c r="AZ632" s="71"/>
      <c r="BA632" s="72"/>
      <c r="BB632" s="178"/>
    </row>
    <row r="633" ht="16.5" customHeight="1" outlineLevel="1">
      <c r="A633" s="178"/>
      <c r="B633" s="141"/>
      <c r="C633" s="142"/>
      <c r="D633" s="72"/>
      <c r="E633" s="143"/>
      <c r="F633" s="71"/>
      <c r="G633" s="143"/>
      <c r="H633" s="71"/>
      <c r="I633" s="143"/>
      <c r="J633" s="71"/>
      <c r="K633" s="71"/>
      <c r="L633" s="71"/>
      <c r="M633" s="72"/>
      <c r="N633" s="144"/>
      <c r="O633" s="72"/>
      <c r="P633" s="199"/>
      <c r="Q633" s="71"/>
      <c r="R633" s="200"/>
      <c r="S633" s="72"/>
      <c r="T633" s="201"/>
      <c r="U633" s="72"/>
      <c r="V633" s="202"/>
      <c r="W633" s="71"/>
      <c r="X633" s="72"/>
      <c r="Y633" s="202"/>
      <c r="Z633" s="72"/>
      <c r="AA633" s="178"/>
      <c r="AB633" s="228"/>
      <c r="AC633" s="72"/>
      <c r="AD633" s="229"/>
      <c r="AE633" s="72"/>
      <c r="AF633" s="229"/>
      <c r="AG633" s="71"/>
      <c r="AH633" s="72"/>
      <c r="AI633" s="229"/>
      <c r="AJ633" s="71"/>
      <c r="AK633" s="72"/>
      <c r="AL633" s="229"/>
      <c r="AM633" s="72"/>
      <c r="AN633" s="201"/>
      <c r="AO633" s="72"/>
      <c r="AP633" s="145"/>
      <c r="AQ633" s="72"/>
      <c r="AR633" s="145"/>
      <c r="AS633" s="72"/>
      <c r="AT633" s="146"/>
      <c r="AU633" s="72"/>
      <c r="AV633" s="145"/>
      <c r="AW633" s="71"/>
      <c r="AX633" s="72"/>
      <c r="AY633" s="201"/>
      <c r="AZ633" s="71"/>
      <c r="BA633" s="72"/>
      <c r="BB633" s="178"/>
    </row>
    <row r="634" ht="16.5" customHeight="1" outlineLevel="1">
      <c r="A634" s="178"/>
      <c r="B634" s="141"/>
      <c r="C634" s="142"/>
      <c r="D634" s="72"/>
      <c r="E634" s="143"/>
      <c r="F634" s="71"/>
      <c r="G634" s="143"/>
      <c r="H634" s="71"/>
      <c r="I634" s="143"/>
      <c r="J634" s="71"/>
      <c r="K634" s="71"/>
      <c r="L634" s="71"/>
      <c r="M634" s="72"/>
      <c r="N634" s="144"/>
      <c r="O634" s="72"/>
      <c r="P634" s="199"/>
      <c r="Q634" s="71"/>
      <c r="R634" s="200"/>
      <c r="S634" s="72"/>
      <c r="T634" s="201"/>
      <c r="U634" s="72"/>
      <c r="V634" s="202"/>
      <c r="W634" s="71"/>
      <c r="X634" s="72"/>
      <c r="Y634" s="202"/>
      <c r="Z634" s="72"/>
      <c r="AA634" s="178"/>
      <c r="AB634" s="228"/>
      <c r="AC634" s="72"/>
      <c r="AD634" s="229"/>
      <c r="AE634" s="72"/>
      <c r="AF634" s="229"/>
      <c r="AG634" s="71"/>
      <c r="AH634" s="72"/>
      <c r="AI634" s="229"/>
      <c r="AJ634" s="71"/>
      <c r="AK634" s="72"/>
      <c r="AL634" s="229"/>
      <c r="AM634" s="72"/>
      <c r="AN634" s="201"/>
      <c r="AO634" s="72"/>
      <c r="AP634" s="145"/>
      <c r="AQ634" s="72"/>
      <c r="AR634" s="145"/>
      <c r="AS634" s="72"/>
      <c r="AT634" s="146"/>
      <c r="AU634" s="72"/>
      <c r="AV634" s="145"/>
      <c r="AW634" s="71"/>
      <c r="AX634" s="72"/>
      <c r="AY634" s="201"/>
      <c r="AZ634" s="71"/>
      <c r="BA634" s="72"/>
      <c r="BB634" s="178"/>
    </row>
    <row r="635" ht="16.5" customHeight="1" outlineLevel="1">
      <c r="A635" s="178"/>
      <c r="B635" s="141"/>
      <c r="C635" s="142"/>
      <c r="D635" s="72"/>
      <c r="E635" s="143"/>
      <c r="F635" s="71"/>
      <c r="G635" s="143"/>
      <c r="H635" s="71"/>
      <c r="I635" s="143"/>
      <c r="J635" s="71"/>
      <c r="K635" s="71"/>
      <c r="L635" s="71"/>
      <c r="M635" s="72"/>
      <c r="N635" s="144"/>
      <c r="O635" s="72"/>
      <c r="P635" s="199"/>
      <c r="Q635" s="71"/>
      <c r="R635" s="200"/>
      <c r="S635" s="72"/>
      <c r="T635" s="201"/>
      <c r="U635" s="72"/>
      <c r="V635" s="202"/>
      <c r="W635" s="71"/>
      <c r="X635" s="72"/>
      <c r="Y635" s="202"/>
      <c r="Z635" s="72"/>
      <c r="AA635" s="178"/>
      <c r="AB635" s="228"/>
      <c r="AC635" s="72"/>
      <c r="AD635" s="229"/>
      <c r="AE635" s="72"/>
      <c r="AF635" s="229"/>
      <c r="AG635" s="71"/>
      <c r="AH635" s="72"/>
      <c r="AI635" s="229"/>
      <c r="AJ635" s="71"/>
      <c r="AK635" s="72"/>
      <c r="AL635" s="229"/>
      <c r="AM635" s="72"/>
      <c r="AN635" s="201"/>
      <c r="AO635" s="72"/>
      <c r="AP635" s="145"/>
      <c r="AQ635" s="72"/>
      <c r="AR635" s="145"/>
      <c r="AS635" s="72"/>
      <c r="AT635" s="146"/>
      <c r="AU635" s="72"/>
      <c r="AV635" s="145"/>
      <c r="AW635" s="71"/>
      <c r="AX635" s="72"/>
      <c r="AY635" s="201"/>
      <c r="AZ635" s="71"/>
      <c r="BA635" s="72"/>
      <c r="BB635" s="178"/>
    </row>
    <row r="636" ht="16.5" customHeight="1" outlineLevel="1">
      <c r="A636" s="178"/>
      <c r="B636" s="141"/>
      <c r="C636" s="142"/>
      <c r="D636" s="72"/>
      <c r="E636" s="143"/>
      <c r="F636" s="71"/>
      <c r="G636" s="143"/>
      <c r="H636" s="71"/>
      <c r="I636" s="143"/>
      <c r="J636" s="71"/>
      <c r="K636" s="71"/>
      <c r="L636" s="71"/>
      <c r="M636" s="72"/>
      <c r="N636" s="144"/>
      <c r="O636" s="72"/>
      <c r="P636" s="199"/>
      <c r="Q636" s="71"/>
      <c r="R636" s="200"/>
      <c r="S636" s="72"/>
      <c r="T636" s="201"/>
      <c r="U636" s="72"/>
      <c r="V636" s="202"/>
      <c r="W636" s="71"/>
      <c r="X636" s="72"/>
      <c r="Y636" s="202"/>
      <c r="Z636" s="72"/>
      <c r="AA636" s="178"/>
      <c r="AB636" s="228"/>
      <c r="AC636" s="72"/>
      <c r="AD636" s="229"/>
      <c r="AE636" s="72"/>
      <c r="AF636" s="229"/>
      <c r="AG636" s="71"/>
      <c r="AH636" s="72"/>
      <c r="AI636" s="229"/>
      <c r="AJ636" s="71"/>
      <c r="AK636" s="72"/>
      <c r="AL636" s="229"/>
      <c r="AM636" s="72"/>
      <c r="AN636" s="201"/>
      <c r="AO636" s="72"/>
      <c r="AP636" s="145"/>
      <c r="AQ636" s="72"/>
      <c r="AR636" s="145"/>
      <c r="AS636" s="72"/>
      <c r="AT636" s="146"/>
      <c r="AU636" s="72"/>
      <c r="AV636" s="145"/>
      <c r="AW636" s="71"/>
      <c r="AX636" s="72"/>
      <c r="AY636" s="201"/>
      <c r="AZ636" s="71"/>
      <c r="BA636" s="72"/>
      <c r="BB636" s="178"/>
    </row>
    <row r="637" ht="16.5" customHeight="1" outlineLevel="1">
      <c r="A637" s="178"/>
      <c r="B637" s="141"/>
      <c r="C637" s="142"/>
      <c r="D637" s="72"/>
      <c r="E637" s="143"/>
      <c r="F637" s="71"/>
      <c r="G637" s="143"/>
      <c r="H637" s="71"/>
      <c r="I637" s="143"/>
      <c r="J637" s="71"/>
      <c r="K637" s="71"/>
      <c r="L637" s="71"/>
      <c r="M637" s="72"/>
      <c r="N637" s="144"/>
      <c r="O637" s="72"/>
      <c r="P637" s="199"/>
      <c r="Q637" s="71"/>
      <c r="R637" s="200"/>
      <c r="S637" s="72"/>
      <c r="T637" s="201"/>
      <c r="U637" s="72"/>
      <c r="V637" s="202"/>
      <c r="W637" s="71"/>
      <c r="X637" s="72"/>
      <c r="Y637" s="202"/>
      <c r="Z637" s="72"/>
      <c r="AA637" s="178"/>
      <c r="AB637" s="228"/>
      <c r="AC637" s="72"/>
      <c r="AD637" s="229"/>
      <c r="AE637" s="72"/>
      <c r="AF637" s="229"/>
      <c r="AG637" s="71"/>
      <c r="AH637" s="72"/>
      <c r="AI637" s="229"/>
      <c r="AJ637" s="71"/>
      <c r="AK637" s="72"/>
      <c r="AL637" s="229"/>
      <c r="AM637" s="72"/>
      <c r="AN637" s="201"/>
      <c r="AO637" s="72"/>
      <c r="AP637" s="145"/>
      <c r="AQ637" s="72"/>
      <c r="AR637" s="145"/>
      <c r="AS637" s="72"/>
      <c r="AT637" s="146"/>
      <c r="AU637" s="72"/>
      <c r="AV637" s="145"/>
      <c r="AW637" s="71"/>
      <c r="AX637" s="72"/>
      <c r="AY637" s="201"/>
      <c r="AZ637" s="71"/>
      <c r="BA637" s="72"/>
      <c r="BB637" s="178"/>
    </row>
    <row r="638" ht="16.5" customHeight="1" outlineLevel="1">
      <c r="A638" s="178"/>
      <c r="B638" s="141"/>
      <c r="C638" s="142"/>
      <c r="D638" s="72"/>
      <c r="E638" s="143"/>
      <c r="F638" s="71"/>
      <c r="G638" s="143"/>
      <c r="H638" s="71"/>
      <c r="I638" s="143"/>
      <c r="J638" s="71"/>
      <c r="K638" s="71"/>
      <c r="L638" s="71"/>
      <c r="M638" s="72"/>
      <c r="N638" s="144"/>
      <c r="O638" s="72"/>
      <c r="P638" s="199"/>
      <c r="Q638" s="71"/>
      <c r="R638" s="200"/>
      <c r="S638" s="72"/>
      <c r="T638" s="201"/>
      <c r="U638" s="72"/>
      <c r="V638" s="202"/>
      <c r="W638" s="71"/>
      <c r="X638" s="72"/>
      <c r="Y638" s="202"/>
      <c r="Z638" s="72"/>
      <c r="AA638" s="178"/>
      <c r="AB638" s="228"/>
      <c r="AC638" s="72"/>
      <c r="AD638" s="229"/>
      <c r="AE638" s="72"/>
      <c r="AF638" s="229"/>
      <c r="AG638" s="71"/>
      <c r="AH638" s="72"/>
      <c r="AI638" s="229"/>
      <c r="AJ638" s="71"/>
      <c r="AK638" s="72"/>
      <c r="AL638" s="229"/>
      <c r="AM638" s="72"/>
      <c r="AN638" s="201"/>
      <c r="AO638" s="72"/>
      <c r="AP638" s="145"/>
      <c r="AQ638" s="72"/>
      <c r="AR638" s="145"/>
      <c r="AS638" s="72"/>
      <c r="AT638" s="146"/>
      <c r="AU638" s="72"/>
      <c r="AV638" s="145"/>
      <c r="AW638" s="71"/>
      <c r="AX638" s="72"/>
      <c r="AY638" s="201"/>
      <c r="AZ638" s="71"/>
      <c r="BA638" s="72"/>
      <c r="BB638" s="178"/>
    </row>
    <row r="639" ht="16.5" customHeight="1" outlineLevel="1">
      <c r="A639" s="178"/>
      <c r="B639" s="141"/>
      <c r="C639" s="142"/>
      <c r="D639" s="72"/>
      <c r="E639" s="143"/>
      <c r="F639" s="71"/>
      <c r="G639" s="143"/>
      <c r="H639" s="71"/>
      <c r="I639" s="143"/>
      <c r="J639" s="71"/>
      <c r="K639" s="71"/>
      <c r="L639" s="71"/>
      <c r="M639" s="72"/>
      <c r="N639" s="144"/>
      <c r="O639" s="72"/>
      <c r="P639" s="199"/>
      <c r="Q639" s="71"/>
      <c r="R639" s="200"/>
      <c r="S639" s="72"/>
      <c r="T639" s="201"/>
      <c r="U639" s="72"/>
      <c r="V639" s="202"/>
      <c r="W639" s="71"/>
      <c r="X639" s="72"/>
      <c r="Y639" s="202"/>
      <c r="Z639" s="72"/>
      <c r="AA639" s="178"/>
      <c r="AB639" s="228"/>
      <c r="AC639" s="72"/>
      <c r="AD639" s="229"/>
      <c r="AE639" s="72"/>
      <c r="AF639" s="229"/>
      <c r="AG639" s="71"/>
      <c r="AH639" s="72"/>
      <c r="AI639" s="229"/>
      <c r="AJ639" s="71"/>
      <c r="AK639" s="72"/>
      <c r="AL639" s="229"/>
      <c r="AM639" s="72"/>
      <c r="AN639" s="201"/>
      <c r="AO639" s="72"/>
      <c r="AP639" s="145"/>
      <c r="AQ639" s="72"/>
      <c r="AR639" s="145"/>
      <c r="AS639" s="72"/>
      <c r="AT639" s="146"/>
      <c r="AU639" s="72"/>
      <c r="AV639" s="145"/>
      <c r="AW639" s="71"/>
      <c r="AX639" s="72"/>
      <c r="AY639" s="201"/>
      <c r="AZ639" s="71"/>
      <c r="BA639" s="72"/>
      <c r="BB639" s="178"/>
    </row>
    <row r="640" ht="16.5" customHeight="1" outlineLevel="1">
      <c r="A640" s="178"/>
      <c r="B640" s="141"/>
      <c r="C640" s="142"/>
      <c r="D640" s="72"/>
      <c r="E640" s="143"/>
      <c r="F640" s="71"/>
      <c r="G640" s="143"/>
      <c r="H640" s="71"/>
      <c r="I640" s="143"/>
      <c r="J640" s="71"/>
      <c r="K640" s="71"/>
      <c r="L640" s="71"/>
      <c r="M640" s="72"/>
      <c r="N640" s="144"/>
      <c r="O640" s="72"/>
      <c r="P640" s="199"/>
      <c r="Q640" s="71"/>
      <c r="R640" s="200"/>
      <c r="S640" s="72"/>
      <c r="T640" s="201"/>
      <c r="U640" s="72"/>
      <c r="V640" s="202"/>
      <c r="W640" s="71"/>
      <c r="X640" s="72"/>
      <c r="Y640" s="202"/>
      <c r="Z640" s="72"/>
      <c r="AA640" s="178"/>
      <c r="AB640" s="228"/>
      <c r="AC640" s="72"/>
      <c r="AD640" s="229"/>
      <c r="AE640" s="72"/>
      <c r="AF640" s="229"/>
      <c r="AG640" s="71"/>
      <c r="AH640" s="72"/>
      <c r="AI640" s="229"/>
      <c r="AJ640" s="71"/>
      <c r="AK640" s="72"/>
      <c r="AL640" s="229"/>
      <c r="AM640" s="72"/>
      <c r="AN640" s="201"/>
      <c r="AO640" s="72"/>
      <c r="AP640" s="145"/>
      <c r="AQ640" s="72"/>
      <c r="AR640" s="145"/>
      <c r="AS640" s="72"/>
      <c r="AT640" s="146"/>
      <c r="AU640" s="72"/>
      <c r="AV640" s="145"/>
      <c r="AW640" s="71"/>
      <c r="AX640" s="72"/>
      <c r="AY640" s="201"/>
      <c r="AZ640" s="71"/>
      <c r="BA640" s="72"/>
      <c r="BB640" s="178"/>
    </row>
    <row r="641" ht="16.5" customHeight="1" outlineLevel="1">
      <c r="A641" s="178"/>
      <c r="B641" s="141"/>
      <c r="C641" s="142"/>
      <c r="D641" s="72"/>
      <c r="E641" s="143"/>
      <c r="F641" s="71"/>
      <c r="G641" s="143"/>
      <c r="H641" s="71"/>
      <c r="I641" s="143"/>
      <c r="J641" s="71"/>
      <c r="K641" s="71"/>
      <c r="L641" s="71"/>
      <c r="M641" s="72"/>
      <c r="N641" s="144"/>
      <c r="O641" s="72"/>
      <c r="P641" s="199"/>
      <c r="Q641" s="71"/>
      <c r="R641" s="200"/>
      <c r="S641" s="72"/>
      <c r="T641" s="201"/>
      <c r="U641" s="72"/>
      <c r="V641" s="202"/>
      <c r="W641" s="71"/>
      <c r="X641" s="72"/>
      <c r="Y641" s="202"/>
      <c r="Z641" s="72"/>
      <c r="AA641" s="178"/>
      <c r="AB641" s="228"/>
      <c r="AC641" s="72"/>
      <c r="AD641" s="229"/>
      <c r="AE641" s="72"/>
      <c r="AF641" s="229"/>
      <c r="AG641" s="71"/>
      <c r="AH641" s="72"/>
      <c r="AI641" s="229"/>
      <c r="AJ641" s="71"/>
      <c r="AK641" s="72"/>
      <c r="AL641" s="229"/>
      <c r="AM641" s="72"/>
      <c r="AN641" s="201"/>
      <c r="AO641" s="72"/>
      <c r="AP641" s="145"/>
      <c r="AQ641" s="72"/>
      <c r="AR641" s="145"/>
      <c r="AS641" s="72"/>
      <c r="AT641" s="146"/>
      <c r="AU641" s="72"/>
      <c r="AV641" s="145"/>
      <c r="AW641" s="71"/>
      <c r="AX641" s="72"/>
      <c r="AY641" s="201"/>
      <c r="AZ641" s="71"/>
      <c r="BA641" s="72"/>
      <c r="BB641" s="178"/>
    </row>
    <row r="642" ht="16.5" customHeight="1" outlineLevel="1">
      <c r="A642" s="178"/>
      <c r="B642" s="141"/>
      <c r="C642" s="142"/>
      <c r="D642" s="72"/>
      <c r="E642" s="143"/>
      <c r="F642" s="71"/>
      <c r="G642" s="143"/>
      <c r="H642" s="71"/>
      <c r="I642" s="143"/>
      <c r="J642" s="71"/>
      <c r="K642" s="71"/>
      <c r="L642" s="71"/>
      <c r="M642" s="72"/>
      <c r="N642" s="144"/>
      <c r="O642" s="72"/>
      <c r="P642" s="199"/>
      <c r="Q642" s="71"/>
      <c r="R642" s="200"/>
      <c r="S642" s="72"/>
      <c r="T642" s="201"/>
      <c r="U642" s="72"/>
      <c r="V642" s="202"/>
      <c r="W642" s="71"/>
      <c r="X642" s="72"/>
      <c r="Y642" s="202"/>
      <c r="Z642" s="72"/>
      <c r="AA642" s="178"/>
      <c r="AB642" s="228"/>
      <c r="AC642" s="72"/>
      <c r="AD642" s="229"/>
      <c r="AE642" s="72"/>
      <c r="AF642" s="229"/>
      <c r="AG642" s="71"/>
      <c r="AH642" s="72"/>
      <c r="AI642" s="229"/>
      <c r="AJ642" s="71"/>
      <c r="AK642" s="72"/>
      <c r="AL642" s="229"/>
      <c r="AM642" s="72"/>
      <c r="AN642" s="201"/>
      <c r="AO642" s="72"/>
      <c r="AP642" s="145"/>
      <c r="AQ642" s="72"/>
      <c r="AR642" s="145"/>
      <c r="AS642" s="72"/>
      <c r="AT642" s="146"/>
      <c r="AU642" s="72"/>
      <c r="AV642" s="145"/>
      <c r="AW642" s="71"/>
      <c r="AX642" s="72"/>
      <c r="AY642" s="201"/>
      <c r="AZ642" s="71"/>
      <c r="BA642" s="72"/>
      <c r="BB642" s="178"/>
    </row>
    <row r="643" ht="16.5" customHeight="1" outlineLevel="1">
      <c r="A643" s="178"/>
      <c r="B643" s="141"/>
      <c r="C643" s="142"/>
      <c r="D643" s="72"/>
      <c r="E643" s="143"/>
      <c r="F643" s="71"/>
      <c r="G643" s="143"/>
      <c r="H643" s="71"/>
      <c r="I643" s="143"/>
      <c r="J643" s="71"/>
      <c r="K643" s="71"/>
      <c r="L643" s="71"/>
      <c r="M643" s="72"/>
      <c r="N643" s="144"/>
      <c r="O643" s="72"/>
      <c r="P643" s="199"/>
      <c r="Q643" s="71"/>
      <c r="R643" s="200"/>
      <c r="S643" s="72"/>
      <c r="T643" s="201"/>
      <c r="U643" s="72"/>
      <c r="V643" s="202"/>
      <c r="W643" s="71"/>
      <c r="X643" s="72"/>
      <c r="Y643" s="202"/>
      <c r="Z643" s="72"/>
      <c r="AA643" s="178"/>
      <c r="AB643" s="228"/>
      <c r="AC643" s="72"/>
      <c r="AD643" s="229"/>
      <c r="AE643" s="72"/>
      <c r="AF643" s="229"/>
      <c r="AG643" s="71"/>
      <c r="AH643" s="72"/>
      <c r="AI643" s="229"/>
      <c r="AJ643" s="71"/>
      <c r="AK643" s="72"/>
      <c r="AL643" s="229"/>
      <c r="AM643" s="72"/>
      <c r="AN643" s="201"/>
      <c r="AO643" s="72"/>
      <c r="AP643" s="145"/>
      <c r="AQ643" s="72"/>
      <c r="AR643" s="145"/>
      <c r="AS643" s="72"/>
      <c r="AT643" s="146"/>
      <c r="AU643" s="72"/>
      <c r="AV643" s="145"/>
      <c r="AW643" s="71"/>
      <c r="AX643" s="72"/>
      <c r="AY643" s="201"/>
      <c r="AZ643" s="71"/>
      <c r="BA643" s="72"/>
      <c r="BB643" s="178"/>
    </row>
    <row r="644" ht="16.5" customHeight="1" outlineLevel="1">
      <c r="A644" s="178"/>
      <c r="B644" s="141"/>
      <c r="C644" s="142"/>
      <c r="D644" s="72"/>
      <c r="E644" s="143"/>
      <c r="F644" s="71"/>
      <c r="G644" s="143"/>
      <c r="H644" s="71"/>
      <c r="I644" s="143"/>
      <c r="J644" s="71"/>
      <c r="K644" s="71"/>
      <c r="L644" s="71"/>
      <c r="M644" s="72"/>
      <c r="N644" s="144"/>
      <c r="O644" s="72"/>
      <c r="P644" s="199"/>
      <c r="Q644" s="71"/>
      <c r="R644" s="200"/>
      <c r="S644" s="72"/>
      <c r="T644" s="201"/>
      <c r="U644" s="72"/>
      <c r="V644" s="202"/>
      <c r="W644" s="71"/>
      <c r="X644" s="72"/>
      <c r="Y644" s="202"/>
      <c r="Z644" s="72"/>
      <c r="AA644" s="178"/>
      <c r="AB644" s="228"/>
      <c r="AC644" s="72"/>
      <c r="AD644" s="229"/>
      <c r="AE644" s="72"/>
      <c r="AF644" s="229"/>
      <c r="AG644" s="71"/>
      <c r="AH644" s="72"/>
      <c r="AI644" s="229"/>
      <c r="AJ644" s="71"/>
      <c r="AK644" s="72"/>
      <c r="AL644" s="229"/>
      <c r="AM644" s="72"/>
      <c r="AN644" s="201"/>
      <c r="AO644" s="72"/>
      <c r="AP644" s="145"/>
      <c r="AQ644" s="72"/>
      <c r="AR644" s="145"/>
      <c r="AS644" s="72"/>
      <c r="AT644" s="146"/>
      <c r="AU644" s="72"/>
      <c r="AV644" s="145"/>
      <c r="AW644" s="71"/>
      <c r="AX644" s="72"/>
      <c r="AY644" s="201"/>
      <c r="AZ644" s="71"/>
      <c r="BA644" s="72"/>
      <c r="BB644" s="178"/>
    </row>
    <row r="645" ht="16.5" customHeight="1" outlineLevel="1">
      <c r="A645" s="178"/>
      <c r="B645" s="141"/>
      <c r="C645" s="142"/>
      <c r="D645" s="72"/>
      <c r="E645" s="143"/>
      <c r="F645" s="71"/>
      <c r="G645" s="143"/>
      <c r="H645" s="71"/>
      <c r="I645" s="143"/>
      <c r="J645" s="71"/>
      <c r="K645" s="71"/>
      <c r="L645" s="71"/>
      <c r="M645" s="72"/>
      <c r="N645" s="144"/>
      <c r="O645" s="72"/>
      <c r="P645" s="199"/>
      <c r="Q645" s="71"/>
      <c r="R645" s="200"/>
      <c r="S645" s="72"/>
      <c r="T645" s="201"/>
      <c r="U645" s="72"/>
      <c r="V645" s="202"/>
      <c r="W645" s="71"/>
      <c r="X645" s="72"/>
      <c r="Y645" s="202"/>
      <c r="Z645" s="72"/>
      <c r="AA645" s="178"/>
      <c r="AB645" s="228"/>
      <c r="AC645" s="72"/>
      <c r="AD645" s="229"/>
      <c r="AE645" s="72"/>
      <c r="AF645" s="229"/>
      <c r="AG645" s="71"/>
      <c r="AH645" s="72"/>
      <c r="AI645" s="229"/>
      <c r="AJ645" s="71"/>
      <c r="AK645" s="72"/>
      <c r="AL645" s="229"/>
      <c r="AM645" s="72"/>
      <c r="AN645" s="201"/>
      <c r="AO645" s="72"/>
      <c r="AP645" s="145"/>
      <c r="AQ645" s="72"/>
      <c r="AR645" s="145"/>
      <c r="AS645" s="72"/>
      <c r="AT645" s="146"/>
      <c r="AU645" s="72"/>
      <c r="AV645" s="145"/>
      <c r="AW645" s="71"/>
      <c r="AX645" s="72"/>
      <c r="AY645" s="201"/>
      <c r="AZ645" s="71"/>
      <c r="BA645" s="72"/>
      <c r="BB645" s="178"/>
    </row>
    <row r="646" ht="16.5" customHeight="1" outlineLevel="1">
      <c r="A646" s="178"/>
      <c r="B646" s="141"/>
      <c r="C646" s="142"/>
      <c r="D646" s="72"/>
      <c r="E646" s="143"/>
      <c r="F646" s="71"/>
      <c r="G646" s="143"/>
      <c r="H646" s="71"/>
      <c r="I646" s="143"/>
      <c r="J646" s="71"/>
      <c r="K646" s="71"/>
      <c r="L646" s="71"/>
      <c r="M646" s="72"/>
      <c r="N646" s="144"/>
      <c r="O646" s="72"/>
      <c r="P646" s="199"/>
      <c r="Q646" s="71"/>
      <c r="R646" s="200"/>
      <c r="S646" s="72"/>
      <c r="T646" s="201"/>
      <c r="U646" s="72"/>
      <c r="V646" s="202"/>
      <c r="W646" s="71"/>
      <c r="X646" s="72"/>
      <c r="Y646" s="202"/>
      <c r="Z646" s="72"/>
      <c r="AA646" s="178"/>
      <c r="AB646" s="228"/>
      <c r="AC646" s="72"/>
      <c r="AD646" s="229"/>
      <c r="AE646" s="72"/>
      <c r="AF646" s="229"/>
      <c r="AG646" s="71"/>
      <c r="AH646" s="72"/>
      <c r="AI646" s="229"/>
      <c r="AJ646" s="71"/>
      <c r="AK646" s="72"/>
      <c r="AL646" s="229"/>
      <c r="AM646" s="72"/>
      <c r="AN646" s="201"/>
      <c r="AO646" s="72"/>
      <c r="AP646" s="145"/>
      <c r="AQ646" s="72"/>
      <c r="AR646" s="145"/>
      <c r="AS646" s="72"/>
      <c r="AT646" s="146"/>
      <c r="AU646" s="72"/>
      <c r="AV646" s="145"/>
      <c r="AW646" s="71"/>
      <c r="AX646" s="72"/>
      <c r="AY646" s="201"/>
      <c r="AZ646" s="71"/>
      <c r="BA646" s="72"/>
      <c r="BB646" s="178"/>
    </row>
    <row r="647" ht="16.5" customHeight="1" outlineLevel="1">
      <c r="A647" s="178"/>
      <c r="B647" s="141"/>
      <c r="C647" s="142"/>
      <c r="D647" s="72"/>
      <c r="E647" s="143"/>
      <c r="F647" s="71"/>
      <c r="G647" s="143"/>
      <c r="H647" s="71"/>
      <c r="I647" s="143"/>
      <c r="J647" s="71"/>
      <c r="K647" s="71"/>
      <c r="L647" s="71"/>
      <c r="M647" s="72"/>
      <c r="N647" s="144"/>
      <c r="O647" s="72"/>
      <c r="P647" s="199"/>
      <c r="Q647" s="71"/>
      <c r="R647" s="200"/>
      <c r="S647" s="72"/>
      <c r="T647" s="201"/>
      <c r="U647" s="72"/>
      <c r="V647" s="202"/>
      <c r="W647" s="71"/>
      <c r="X647" s="72"/>
      <c r="Y647" s="202"/>
      <c r="Z647" s="72"/>
      <c r="AA647" s="178"/>
      <c r="AB647" s="228"/>
      <c r="AC647" s="72"/>
      <c r="AD647" s="229"/>
      <c r="AE647" s="72"/>
      <c r="AF647" s="229"/>
      <c r="AG647" s="71"/>
      <c r="AH647" s="72"/>
      <c r="AI647" s="229"/>
      <c r="AJ647" s="71"/>
      <c r="AK647" s="72"/>
      <c r="AL647" s="229"/>
      <c r="AM647" s="72"/>
      <c r="AN647" s="201"/>
      <c r="AO647" s="72"/>
      <c r="AP647" s="145"/>
      <c r="AQ647" s="72"/>
      <c r="AR647" s="145"/>
      <c r="AS647" s="72"/>
      <c r="AT647" s="146"/>
      <c r="AU647" s="72"/>
      <c r="AV647" s="145"/>
      <c r="AW647" s="71"/>
      <c r="AX647" s="72"/>
      <c r="AY647" s="201"/>
      <c r="AZ647" s="71"/>
      <c r="BA647" s="72"/>
      <c r="BB647" s="178"/>
    </row>
    <row r="648" ht="16.5" customHeight="1" outlineLevel="1">
      <c r="A648" s="178"/>
      <c r="B648" s="141"/>
      <c r="C648" s="142"/>
      <c r="D648" s="72"/>
      <c r="E648" s="143"/>
      <c r="F648" s="71"/>
      <c r="G648" s="143"/>
      <c r="H648" s="71"/>
      <c r="I648" s="143"/>
      <c r="J648" s="71"/>
      <c r="K648" s="71"/>
      <c r="L648" s="71"/>
      <c r="M648" s="72"/>
      <c r="N648" s="144"/>
      <c r="O648" s="72"/>
      <c r="P648" s="199"/>
      <c r="Q648" s="71"/>
      <c r="R648" s="200"/>
      <c r="S648" s="72"/>
      <c r="T648" s="201"/>
      <c r="U648" s="72"/>
      <c r="V648" s="202"/>
      <c r="W648" s="71"/>
      <c r="X648" s="72"/>
      <c r="Y648" s="202"/>
      <c r="Z648" s="72"/>
      <c r="AA648" s="178"/>
      <c r="AB648" s="228"/>
      <c r="AC648" s="72"/>
      <c r="AD648" s="229"/>
      <c r="AE648" s="72"/>
      <c r="AF648" s="229"/>
      <c r="AG648" s="71"/>
      <c r="AH648" s="72"/>
      <c r="AI648" s="229"/>
      <c r="AJ648" s="71"/>
      <c r="AK648" s="72"/>
      <c r="AL648" s="229"/>
      <c r="AM648" s="72"/>
      <c r="AN648" s="201"/>
      <c r="AO648" s="72"/>
      <c r="AP648" s="145"/>
      <c r="AQ648" s="72"/>
      <c r="AR648" s="145"/>
      <c r="AS648" s="72"/>
      <c r="AT648" s="146"/>
      <c r="AU648" s="72"/>
      <c r="AV648" s="145"/>
      <c r="AW648" s="71"/>
      <c r="AX648" s="72"/>
      <c r="AY648" s="201"/>
      <c r="AZ648" s="71"/>
      <c r="BA648" s="72"/>
      <c r="BB648" s="178"/>
    </row>
    <row r="649" ht="16.5" customHeight="1" outlineLevel="1">
      <c r="A649" s="178"/>
      <c r="B649" s="141"/>
      <c r="C649" s="142"/>
      <c r="D649" s="72"/>
      <c r="E649" s="143"/>
      <c r="F649" s="71"/>
      <c r="G649" s="143"/>
      <c r="H649" s="71"/>
      <c r="I649" s="143"/>
      <c r="J649" s="71"/>
      <c r="K649" s="71"/>
      <c r="L649" s="71"/>
      <c r="M649" s="72"/>
      <c r="N649" s="144"/>
      <c r="O649" s="72"/>
      <c r="P649" s="199"/>
      <c r="Q649" s="71"/>
      <c r="R649" s="200"/>
      <c r="S649" s="72"/>
      <c r="T649" s="201"/>
      <c r="U649" s="72"/>
      <c r="V649" s="202"/>
      <c r="W649" s="71"/>
      <c r="X649" s="72"/>
      <c r="Y649" s="202"/>
      <c r="Z649" s="72"/>
      <c r="AA649" s="178"/>
      <c r="AB649" s="228"/>
      <c r="AC649" s="72"/>
      <c r="AD649" s="229"/>
      <c r="AE649" s="72"/>
      <c r="AF649" s="229"/>
      <c r="AG649" s="71"/>
      <c r="AH649" s="72"/>
      <c r="AI649" s="229"/>
      <c r="AJ649" s="71"/>
      <c r="AK649" s="72"/>
      <c r="AL649" s="229"/>
      <c r="AM649" s="72"/>
      <c r="AN649" s="201"/>
      <c r="AO649" s="72"/>
      <c r="AP649" s="145"/>
      <c r="AQ649" s="72"/>
      <c r="AR649" s="145"/>
      <c r="AS649" s="72"/>
      <c r="AT649" s="146"/>
      <c r="AU649" s="72"/>
      <c r="AV649" s="145"/>
      <c r="AW649" s="71"/>
      <c r="AX649" s="72"/>
      <c r="AY649" s="201"/>
      <c r="AZ649" s="71"/>
      <c r="BA649" s="72"/>
      <c r="BB649" s="178"/>
    </row>
    <row r="650" ht="16.5" customHeight="1" outlineLevel="1">
      <c r="A650" s="178"/>
      <c r="B650" s="141"/>
      <c r="C650" s="142"/>
      <c r="D650" s="72"/>
      <c r="E650" s="143"/>
      <c r="F650" s="71"/>
      <c r="G650" s="143"/>
      <c r="H650" s="71"/>
      <c r="I650" s="143"/>
      <c r="J650" s="71"/>
      <c r="K650" s="71"/>
      <c r="L650" s="71"/>
      <c r="M650" s="72"/>
      <c r="N650" s="144"/>
      <c r="O650" s="72"/>
      <c r="P650" s="199"/>
      <c r="Q650" s="71"/>
      <c r="R650" s="200"/>
      <c r="S650" s="72"/>
      <c r="T650" s="201"/>
      <c r="U650" s="72"/>
      <c r="V650" s="202"/>
      <c r="W650" s="71"/>
      <c r="X650" s="72"/>
      <c r="Y650" s="202"/>
      <c r="Z650" s="72"/>
      <c r="AA650" s="178"/>
      <c r="AB650" s="228"/>
      <c r="AC650" s="72"/>
      <c r="AD650" s="229"/>
      <c r="AE650" s="72"/>
      <c r="AF650" s="229"/>
      <c r="AG650" s="71"/>
      <c r="AH650" s="72"/>
      <c r="AI650" s="229"/>
      <c r="AJ650" s="71"/>
      <c r="AK650" s="72"/>
      <c r="AL650" s="229"/>
      <c r="AM650" s="72"/>
      <c r="AN650" s="201"/>
      <c r="AO650" s="72"/>
      <c r="AP650" s="145"/>
      <c r="AQ650" s="72"/>
      <c r="AR650" s="145"/>
      <c r="AS650" s="72"/>
      <c r="AT650" s="146"/>
      <c r="AU650" s="72"/>
      <c r="AV650" s="145"/>
      <c r="AW650" s="71"/>
      <c r="AX650" s="72"/>
      <c r="AY650" s="201"/>
      <c r="AZ650" s="71"/>
      <c r="BA650" s="72"/>
      <c r="BB650" s="178"/>
    </row>
    <row r="651" ht="16.5" customHeight="1" outlineLevel="1">
      <c r="A651" s="178"/>
      <c r="B651" s="141"/>
      <c r="C651" s="142"/>
      <c r="D651" s="72"/>
      <c r="E651" s="143"/>
      <c r="F651" s="71"/>
      <c r="G651" s="143"/>
      <c r="H651" s="71"/>
      <c r="I651" s="143"/>
      <c r="J651" s="71"/>
      <c r="K651" s="71"/>
      <c r="L651" s="71"/>
      <c r="M651" s="72"/>
      <c r="N651" s="144"/>
      <c r="O651" s="72"/>
      <c r="P651" s="199"/>
      <c r="Q651" s="71"/>
      <c r="R651" s="200"/>
      <c r="S651" s="72"/>
      <c r="T651" s="201"/>
      <c r="U651" s="72"/>
      <c r="V651" s="202"/>
      <c r="W651" s="71"/>
      <c r="X651" s="72"/>
      <c r="Y651" s="202"/>
      <c r="Z651" s="72"/>
      <c r="AA651" s="178"/>
      <c r="AB651" s="228"/>
      <c r="AC651" s="72"/>
      <c r="AD651" s="229"/>
      <c r="AE651" s="72"/>
      <c r="AF651" s="229"/>
      <c r="AG651" s="71"/>
      <c r="AH651" s="72"/>
      <c r="AI651" s="229"/>
      <c r="AJ651" s="71"/>
      <c r="AK651" s="72"/>
      <c r="AL651" s="229"/>
      <c r="AM651" s="72"/>
      <c r="AN651" s="201"/>
      <c r="AO651" s="72"/>
      <c r="AP651" s="145"/>
      <c r="AQ651" s="72"/>
      <c r="AR651" s="145"/>
      <c r="AS651" s="72"/>
      <c r="AT651" s="146"/>
      <c r="AU651" s="72"/>
      <c r="AV651" s="145"/>
      <c r="AW651" s="71"/>
      <c r="AX651" s="72"/>
      <c r="AY651" s="201"/>
      <c r="AZ651" s="71"/>
      <c r="BA651" s="72"/>
      <c r="BB651" s="178"/>
    </row>
    <row r="652" ht="16.5" customHeight="1" outlineLevel="1">
      <c r="A652" s="178"/>
      <c r="B652" s="141"/>
      <c r="C652" s="142"/>
      <c r="D652" s="72"/>
      <c r="E652" s="143"/>
      <c r="F652" s="71"/>
      <c r="G652" s="143"/>
      <c r="H652" s="71"/>
      <c r="I652" s="143"/>
      <c r="J652" s="71"/>
      <c r="K652" s="71"/>
      <c r="L652" s="71"/>
      <c r="M652" s="72"/>
      <c r="N652" s="144"/>
      <c r="O652" s="72"/>
      <c r="P652" s="199"/>
      <c r="Q652" s="71"/>
      <c r="R652" s="200"/>
      <c r="S652" s="72"/>
      <c r="T652" s="201"/>
      <c r="U652" s="72"/>
      <c r="V652" s="202"/>
      <c r="W652" s="71"/>
      <c r="X652" s="72"/>
      <c r="Y652" s="202"/>
      <c r="Z652" s="72"/>
      <c r="AA652" s="178"/>
      <c r="AB652" s="228"/>
      <c r="AC652" s="72"/>
      <c r="AD652" s="229"/>
      <c r="AE652" s="72"/>
      <c r="AF652" s="229"/>
      <c r="AG652" s="71"/>
      <c r="AH652" s="72"/>
      <c r="AI652" s="229"/>
      <c r="AJ652" s="71"/>
      <c r="AK652" s="72"/>
      <c r="AL652" s="229"/>
      <c r="AM652" s="72"/>
      <c r="AN652" s="201"/>
      <c r="AO652" s="72"/>
      <c r="AP652" s="145"/>
      <c r="AQ652" s="72"/>
      <c r="AR652" s="145"/>
      <c r="AS652" s="72"/>
      <c r="AT652" s="146"/>
      <c r="AU652" s="72"/>
      <c r="AV652" s="145"/>
      <c r="AW652" s="71"/>
      <c r="AX652" s="72"/>
      <c r="AY652" s="201"/>
      <c r="AZ652" s="71"/>
      <c r="BA652" s="72"/>
      <c r="BB652" s="178"/>
    </row>
    <row r="653" ht="16.5" customHeight="1" outlineLevel="1">
      <c r="A653" s="178"/>
      <c r="B653" s="141"/>
      <c r="C653" s="142"/>
      <c r="D653" s="72"/>
      <c r="E653" s="143"/>
      <c r="F653" s="71"/>
      <c r="G653" s="143"/>
      <c r="H653" s="71"/>
      <c r="I653" s="143"/>
      <c r="J653" s="71"/>
      <c r="K653" s="71"/>
      <c r="L653" s="71"/>
      <c r="M653" s="72"/>
      <c r="N653" s="144"/>
      <c r="O653" s="72"/>
      <c r="P653" s="199"/>
      <c r="Q653" s="71"/>
      <c r="R653" s="200"/>
      <c r="S653" s="72"/>
      <c r="T653" s="201"/>
      <c r="U653" s="72"/>
      <c r="V653" s="202"/>
      <c r="W653" s="71"/>
      <c r="X653" s="72"/>
      <c r="Y653" s="202"/>
      <c r="Z653" s="72"/>
      <c r="AA653" s="178"/>
      <c r="AB653" s="228"/>
      <c r="AC653" s="72"/>
      <c r="AD653" s="229"/>
      <c r="AE653" s="72"/>
      <c r="AF653" s="229"/>
      <c r="AG653" s="71"/>
      <c r="AH653" s="72"/>
      <c r="AI653" s="229"/>
      <c r="AJ653" s="71"/>
      <c r="AK653" s="72"/>
      <c r="AL653" s="229"/>
      <c r="AM653" s="72"/>
      <c r="AN653" s="201"/>
      <c r="AO653" s="72"/>
      <c r="AP653" s="145"/>
      <c r="AQ653" s="72"/>
      <c r="AR653" s="145"/>
      <c r="AS653" s="72"/>
      <c r="AT653" s="146"/>
      <c r="AU653" s="72"/>
      <c r="AV653" s="145"/>
      <c r="AW653" s="71"/>
      <c r="AX653" s="72"/>
      <c r="AY653" s="201"/>
      <c r="AZ653" s="71"/>
      <c r="BA653" s="72"/>
      <c r="BB653" s="178"/>
    </row>
    <row r="654" ht="16.5" customHeight="1" outlineLevel="1">
      <c r="A654" s="178"/>
      <c r="B654" s="141"/>
      <c r="C654" s="142"/>
      <c r="D654" s="72"/>
      <c r="E654" s="143"/>
      <c r="F654" s="71"/>
      <c r="G654" s="143"/>
      <c r="H654" s="71"/>
      <c r="I654" s="143"/>
      <c r="J654" s="71"/>
      <c r="K654" s="71"/>
      <c r="L654" s="71"/>
      <c r="M654" s="72"/>
      <c r="N654" s="144"/>
      <c r="O654" s="72"/>
      <c r="P654" s="199"/>
      <c r="Q654" s="71"/>
      <c r="R654" s="200"/>
      <c r="S654" s="72"/>
      <c r="T654" s="201"/>
      <c r="U654" s="72"/>
      <c r="V654" s="202"/>
      <c r="W654" s="71"/>
      <c r="X654" s="72"/>
      <c r="Y654" s="202"/>
      <c r="Z654" s="72"/>
      <c r="AA654" s="178"/>
      <c r="AB654" s="228"/>
      <c r="AC654" s="72"/>
      <c r="AD654" s="229"/>
      <c r="AE654" s="72"/>
      <c r="AF654" s="229"/>
      <c r="AG654" s="71"/>
      <c r="AH654" s="72"/>
      <c r="AI654" s="229"/>
      <c r="AJ654" s="71"/>
      <c r="AK654" s="72"/>
      <c r="AL654" s="229"/>
      <c r="AM654" s="72"/>
      <c r="AN654" s="201"/>
      <c r="AO654" s="72"/>
      <c r="AP654" s="145"/>
      <c r="AQ654" s="72"/>
      <c r="AR654" s="145"/>
      <c r="AS654" s="72"/>
      <c r="AT654" s="146"/>
      <c r="AU654" s="72"/>
      <c r="AV654" s="145"/>
      <c r="AW654" s="71"/>
      <c r="AX654" s="72"/>
      <c r="AY654" s="201"/>
      <c r="AZ654" s="71"/>
      <c r="BA654" s="72"/>
      <c r="BB654" s="178"/>
    </row>
    <row r="655" ht="16.5" customHeight="1" outlineLevel="1">
      <c r="A655" s="178"/>
      <c r="B655" s="141"/>
      <c r="C655" s="142"/>
      <c r="D655" s="72"/>
      <c r="E655" s="143"/>
      <c r="F655" s="71"/>
      <c r="G655" s="143"/>
      <c r="H655" s="71"/>
      <c r="I655" s="143"/>
      <c r="J655" s="71"/>
      <c r="K655" s="71"/>
      <c r="L655" s="71"/>
      <c r="M655" s="72"/>
      <c r="N655" s="144"/>
      <c r="O655" s="72"/>
      <c r="P655" s="199"/>
      <c r="Q655" s="71"/>
      <c r="R655" s="200"/>
      <c r="S655" s="72"/>
      <c r="T655" s="201"/>
      <c r="U655" s="72"/>
      <c r="V655" s="202"/>
      <c r="W655" s="71"/>
      <c r="X655" s="72"/>
      <c r="Y655" s="202"/>
      <c r="Z655" s="72"/>
      <c r="AA655" s="178"/>
      <c r="AB655" s="228"/>
      <c r="AC655" s="72"/>
      <c r="AD655" s="229"/>
      <c r="AE655" s="72"/>
      <c r="AF655" s="229"/>
      <c r="AG655" s="71"/>
      <c r="AH655" s="72"/>
      <c r="AI655" s="229"/>
      <c r="AJ655" s="71"/>
      <c r="AK655" s="72"/>
      <c r="AL655" s="229"/>
      <c r="AM655" s="72"/>
      <c r="AN655" s="201"/>
      <c r="AO655" s="72"/>
      <c r="AP655" s="145"/>
      <c r="AQ655" s="72"/>
      <c r="AR655" s="145"/>
      <c r="AS655" s="72"/>
      <c r="AT655" s="146"/>
      <c r="AU655" s="72"/>
      <c r="AV655" s="145"/>
      <c r="AW655" s="71"/>
      <c r="AX655" s="72"/>
      <c r="AY655" s="201"/>
      <c r="AZ655" s="71"/>
      <c r="BA655" s="72"/>
      <c r="BB655" s="178"/>
    </row>
    <row r="656" ht="16.5" customHeight="1" outlineLevel="1">
      <c r="A656" s="178"/>
      <c r="B656" s="141"/>
      <c r="C656" s="142"/>
      <c r="D656" s="72"/>
      <c r="E656" s="143"/>
      <c r="F656" s="71"/>
      <c r="G656" s="143"/>
      <c r="H656" s="71"/>
      <c r="I656" s="143"/>
      <c r="J656" s="71"/>
      <c r="K656" s="71"/>
      <c r="L656" s="71"/>
      <c r="M656" s="72"/>
      <c r="N656" s="144"/>
      <c r="O656" s="72"/>
      <c r="P656" s="199"/>
      <c r="Q656" s="71"/>
      <c r="R656" s="200"/>
      <c r="S656" s="72"/>
      <c r="T656" s="201"/>
      <c r="U656" s="72"/>
      <c r="V656" s="202"/>
      <c r="W656" s="71"/>
      <c r="X656" s="72"/>
      <c r="Y656" s="202"/>
      <c r="Z656" s="72"/>
      <c r="AA656" s="178"/>
      <c r="AB656" s="228"/>
      <c r="AC656" s="72"/>
      <c r="AD656" s="229"/>
      <c r="AE656" s="72"/>
      <c r="AF656" s="229"/>
      <c r="AG656" s="71"/>
      <c r="AH656" s="72"/>
      <c r="AI656" s="229"/>
      <c r="AJ656" s="71"/>
      <c r="AK656" s="72"/>
      <c r="AL656" s="229"/>
      <c r="AM656" s="72"/>
      <c r="AN656" s="201"/>
      <c r="AO656" s="72"/>
      <c r="AP656" s="145"/>
      <c r="AQ656" s="72"/>
      <c r="AR656" s="145"/>
      <c r="AS656" s="72"/>
      <c r="AT656" s="146"/>
      <c r="AU656" s="72"/>
      <c r="AV656" s="145"/>
      <c r="AW656" s="71"/>
      <c r="AX656" s="72"/>
      <c r="AY656" s="201"/>
      <c r="AZ656" s="71"/>
      <c r="BA656" s="72"/>
      <c r="BB656" s="178"/>
    </row>
    <row r="657" ht="16.5" customHeight="1" outlineLevel="1">
      <c r="A657" s="178"/>
      <c r="B657" s="141"/>
      <c r="C657" s="142"/>
      <c r="D657" s="72"/>
      <c r="E657" s="143"/>
      <c r="F657" s="71"/>
      <c r="G657" s="143"/>
      <c r="H657" s="71"/>
      <c r="I657" s="143"/>
      <c r="J657" s="71"/>
      <c r="K657" s="71"/>
      <c r="L657" s="71"/>
      <c r="M657" s="72"/>
      <c r="N657" s="144"/>
      <c r="O657" s="72"/>
      <c r="P657" s="199"/>
      <c r="Q657" s="71"/>
      <c r="R657" s="200"/>
      <c r="S657" s="72"/>
      <c r="T657" s="201"/>
      <c r="U657" s="72"/>
      <c r="V657" s="202"/>
      <c r="W657" s="71"/>
      <c r="X657" s="72"/>
      <c r="Y657" s="202"/>
      <c r="Z657" s="72"/>
      <c r="AA657" s="178"/>
      <c r="AB657" s="228"/>
      <c r="AC657" s="72"/>
      <c r="AD657" s="229"/>
      <c r="AE657" s="72"/>
      <c r="AF657" s="229"/>
      <c r="AG657" s="71"/>
      <c r="AH657" s="72"/>
      <c r="AI657" s="229"/>
      <c r="AJ657" s="71"/>
      <c r="AK657" s="72"/>
      <c r="AL657" s="229"/>
      <c r="AM657" s="72"/>
      <c r="AN657" s="201"/>
      <c r="AO657" s="72"/>
      <c r="AP657" s="145"/>
      <c r="AQ657" s="72"/>
      <c r="AR657" s="145"/>
      <c r="AS657" s="72"/>
      <c r="AT657" s="146"/>
      <c r="AU657" s="72"/>
      <c r="AV657" s="145"/>
      <c r="AW657" s="71"/>
      <c r="AX657" s="72"/>
      <c r="AY657" s="201"/>
      <c r="AZ657" s="71"/>
      <c r="BA657" s="72"/>
      <c r="BB657" s="178"/>
    </row>
    <row r="658" ht="16.5" customHeight="1" outlineLevel="1">
      <c r="A658" s="178"/>
      <c r="B658" s="141"/>
      <c r="C658" s="142"/>
      <c r="D658" s="72"/>
      <c r="E658" s="143"/>
      <c r="F658" s="71"/>
      <c r="G658" s="143"/>
      <c r="H658" s="71"/>
      <c r="I658" s="143"/>
      <c r="J658" s="71"/>
      <c r="K658" s="71"/>
      <c r="L658" s="71"/>
      <c r="M658" s="72"/>
      <c r="N658" s="144"/>
      <c r="O658" s="72"/>
      <c r="P658" s="199"/>
      <c r="Q658" s="71"/>
      <c r="R658" s="200"/>
      <c r="S658" s="72"/>
      <c r="T658" s="201"/>
      <c r="U658" s="72"/>
      <c r="V658" s="202"/>
      <c r="W658" s="71"/>
      <c r="X658" s="72"/>
      <c r="Y658" s="202"/>
      <c r="Z658" s="72"/>
      <c r="AA658" s="178"/>
      <c r="AB658" s="228"/>
      <c r="AC658" s="72"/>
      <c r="AD658" s="229"/>
      <c r="AE658" s="72"/>
      <c r="AF658" s="229"/>
      <c r="AG658" s="71"/>
      <c r="AH658" s="72"/>
      <c r="AI658" s="229"/>
      <c r="AJ658" s="71"/>
      <c r="AK658" s="72"/>
      <c r="AL658" s="229"/>
      <c r="AM658" s="72"/>
      <c r="AN658" s="201"/>
      <c r="AO658" s="72"/>
      <c r="AP658" s="145"/>
      <c r="AQ658" s="72"/>
      <c r="AR658" s="145"/>
      <c r="AS658" s="72"/>
      <c r="AT658" s="146"/>
      <c r="AU658" s="72"/>
      <c r="AV658" s="145"/>
      <c r="AW658" s="71"/>
      <c r="AX658" s="72"/>
      <c r="AY658" s="201"/>
      <c r="AZ658" s="71"/>
      <c r="BA658" s="72"/>
      <c r="BB658" s="178"/>
    </row>
    <row r="659" ht="16.5" customHeight="1" outlineLevel="1">
      <c r="A659" s="178"/>
      <c r="B659" s="141"/>
      <c r="C659" s="142"/>
      <c r="D659" s="72"/>
      <c r="E659" s="143"/>
      <c r="F659" s="71"/>
      <c r="G659" s="143"/>
      <c r="H659" s="71"/>
      <c r="I659" s="143"/>
      <c r="J659" s="71"/>
      <c r="K659" s="71"/>
      <c r="L659" s="71"/>
      <c r="M659" s="72"/>
      <c r="N659" s="144"/>
      <c r="O659" s="72"/>
      <c r="P659" s="199"/>
      <c r="Q659" s="71"/>
      <c r="R659" s="200"/>
      <c r="S659" s="72"/>
      <c r="T659" s="201"/>
      <c r="U659" s="72"/>
      <c r="V659" s="202"/>
      <c r="W659" s="71"/>
      <c r="X659" s="72"/>
      <c r="Y659" s="202"/>
      <c r="Z659" s="72"/>
      <c r="AA659" s="178"/>
      <c r="AB659" s="228"/>
      <c r="AC659" s="72"/>
      <c r="AD659" s="229"/>
      <c r="AE659" s="72"/>
      <c r="AF659" s="229"/>
      <c r="AG659" s="71"/>
      <c r="AH659" s="72"/>
      <c r="AI659" s="229"/>
      <c r="AJ659" s="71"/>
      <c r="AK659" s="72"/>
      <c r="AL659" s="229"/>
      <c r="AM659" s="72"/>
      <c r="AN659" s="201"/>
      <c r="AO659" s="72"/>
      <c r="AP659" s="145"/>
      <c r="AQ659" s="72"/>
      <c r="AR659" s="145"/>
      <c r="AS659" s="72"/>
      <c r="AT659" s="146"/>
      <c r="AU659" s="72"/>
      <c r="AV659" s="145"/>
      <c r="AW659" s="71"/>
      <c r="AX659" s="72"/>
      <c r="AY659" s="201"/>
      <c r="AZ659" s="71"/>
      <c r="BA659" s="72"/>
      <c r="BB659" s="178"/>
    </row>
    <row r="660" ht="16.5" customHeight="1" outlineLevel="1">
      <c r="A660" s="178"/>
      <c r="B660" s="141"/>
      <c r="C660" s="142"/>
      <c r="D660" s="72"/>
      <c r="E660" s="143"/>
      <c r="F660" s="71"/>
      <c r="G660" s="143"/>
      <c r="H660" s="71"/>
      <c r="I660" s="143"/>
      <c r="J660" s="71"/>
      <c r="K660" s="71"/>
      <c r="L660" s="71"/>
      <c r="M660" s="72"/>
      <c r="N660" s="144"/>
      <c r="O660" s="72"/>
      <c r="P660" s="199"/>
      <c r="Q660" s="71"/>
      <c r="R660" s="200"/>
      <c r="S660" s="72"/>
      <c r="T660" s="201"/>
      <c r="U660" s="72"/>
      <c r="V660" s="202"/>
      <c r="W660" s="71"/>
      <c r="X660" s="72"/>
      <c r="Y660" s="202"/>
      <c r="Z660" s="72"/>
      <c r="AA660" s="178"/>
      <c r="AB660" s="228"/>
      <c r="AC660" s="72"/>
      <c r="AD660" s="229"/>
      <c r="AE660" s="72"/>
      <c r="AF660" s="229"/>
      <c r="AG660" s="71"/>
      <c r="AH660" s="72"/>
      <c r="AI660" s="229"/>
      <c r="AJ660" s="71"/>
      <c r="AK660" s="72"/>
      <c r="AL660" s="229"/>
      <c r="AM660" s="72"/>
      <c r="AN660" s="201"/>
      <c r="AO660" s="72"/>
      <c r="AP660" s="145"/>
      <c r="AQ660" s="72"/>
      <c r="AR660" s="145"/>
      <c r="AS660" s="72"/>
      <c r="AT660" s="146"/>
      <c r="AU660" s="72"/>
      <c r="AV660" s="145"/>
      <c r="AW660" s="71"/>
      <c r="AX660" s="72"/>
      <c r="AY660" s="201"/>
      <c r="AZ660" s="71"/>
      <c r="BA660" s="72"/>
      <c r="BB660" s="178"/>
    </row>
    <row r="661" ht="16.5" customHeight="1" outlineLevel="1">
      <c r="A661" s="178"/>
      <c r="B661" s="141"/>
      <c r="C661" s="142"/>
      <c r="D661" s="72"/>
      <c r="E661" s="143"/>
      <c r="F661" s="71"/>
      <c r="G661" s="143"/>
      <c r="H661" s="71"/>
      <c r="I661" s="143"/>
      <c r="J661" s="71"/>
      <c r="K661" s="71"/>
      <c r="L661" s="71"/>
      <c r="M661" s="72"/>
      <c r="N661" s="144"/>
      <c r="O661" s="72"/>
      <c r="P661" s="199"/>
      <c r="Q661" s="71"/>
      <c r="R661" s="200"/>
      <c r="S661" s="72"/>
      <c r="T661" s="201"/>
      <c r="U661" s="72"/>
      <c r="V661" s="202"/>
      <c r="W661" s="71"/>
      <c r="X661" s="72"/>
      <c r="Y661" s="202"/>
      <c r="Z661" s="72"/>
      <c r="AA661" s="178"/>
      <c r="AB661" s="228"/>
      <c r="AC661" s="72"/>
      <c r="AD661" s="229"/>
      <c r="AE661" s="72"/>
      <c r="AF661" s="229"/>
      <c r="AG661" s="71"/>
      <c r="AH661" s="72"/>
      <c r="AI661" s="229"/>
      <c r="AJ661" s="71"/>
      <c r="AK661" s="72"/>
      <c r="AL661" s="229"/>
      <c r="AM661" s="72"/>
      <c r="AN661" s="201"/>
      <c r="AO661" s="72"/>
      <c r="AP661" s="145"/>
      <c r="AQ661" s="72"/>
      <c r="AR661" s="145"/>
      <c r="AS661" s="72"/>
      <c r="AT661" s="146"/>
      <c r="AU661" s="72"/>
      <c r="AV661" s="145"/>
      <c r="AW661" s="71"/>
      <c r="AX661" s="72"/>
      <c r="AY661" s="201"/>
      <c r="AZ661" s="71"/>
      <c r="BA661" s="72"/>
      <c r="BB661" s="178"/>
    </row>
    <row r="662" ht="16.5" customHeight="1" outlineLevel="1">
      <c r="A662" s="178"/>
      <c r="B662" s="141"/>
      <c r="C662" s="142"/>
      <c r="D662" s="72"/>
      <c r="E662" s="143"/>
      <c r="F662" s="71"/>
      <c r="G662" s="143"/>
      <c r="H662" s="71"/>
      <c r="I662" s="143"/>
      <c r="J662" s="71"/>
      <c r="K662" s="71"/>
      <c r="L662" s="71"/>
      <c r="M662" s="72"/>
      <c r="N662" s="144"/>
      <c r="O662" s="72"/>
      <c r="P662" s="199"/>
      <c r="Q662" s="71"/>
      <c r="R662" s="200"/>
      <c r="S662" s="72"/>
      <c r="T662" s="201"/>
      <c r="U662" s="72"/>
      <c r="V662" s="202"/>
      <c r="W662" s="71"/>
      <c r="X662" s="72"/>
      <c r="Y662" s="202"/>
      <c r="Z662" s="72"/>
      <c r="AA662" s="178"/>
      <c r="AB662" s="228"/>
      <c r="AC662" s="72"/>
      <c r="AD662" s="229"/>
      <c r="AE662" s="72"/>
      <c r="AF662" s="229"/>
      <c r="AG662" s="71"/>
      <c r="AH662" s="72"/>
      <c r="AI662" s="229"/>
      <c r="AJ662" s="71"/>
      <c r="AK662" s="72"/>
      <c r="AL662" s="229"/>
      <c r="AM662" s="72"/>
      <c r="AN662" s="201"/>
      <c r="AO662" s="72"/>
      <c r="AP662" s="145"/>
      <c r="AQ662" s="72"/>
      <c r="AR662" s="145"/>
      <c r="AS662" s="72"/>
      <c r="AT662" s="146"/>
      <c r="AU662" s="72"/>
      <c r="AV662" s="145"/>
      <c r="AW662" s="71"/>
      <c r="AX662" s="72"/>
      <c r="AY662" s="201"/>
      <c r="AZ662" s="71"/>
      <c r="BA662" s="72"/>
      <c r="BB662" s="178"/>
    </row>
    <row r="663" ht="16.5" customHeight="1" outlineLevel="1">
      <c r="A663" s="178"/>
      <c r="B663" s="141"/>
      <c r="C663" s="142"/>
      <c r="D663" s="72"/>
      <c r="E663" s="143"/>
      <c r="F663" s="71"/>
      <c r="G663" s="143"/>
      <c r="H663" s="71"/>
      <c r="I663" s="143"/>
      <c r="J663" s="71"/>
      <c r="K663" s="71"/>
      <c r="L663" s="71"/>
      <c r="M663" s="72"/>
      <c r="N663" s="144"/>
      <c r="O663" s="72"/>
      <c r="P663" s="199"/>
      <c r="Q663" s="71"/>
      <c r="R663" s="200"/>
      <c r="S663" s="72"/>
      <c r="T663" s="201"/>
      <c r="U663" s="72"/>
      <c r="V663" s="202"/>
      <c r="W663" s="71"/>
      <c r="X663" s="72"/>
      <c r="Y663" s="202"/>
      <c r="Z663" s="72"/>
      <c r="AA663" s="178"/>
      <c r="AB663" s="228"/>
      <c r="AC663" s="72"/>
      <c r="AD663" s="229"/>
      <c r="AE663" s="72"/>
      <c r="AF663" s="229"/>
      <c r="AG663" s="71"/>
      <c r="AH663" s="72"/>
      <c r="AI663" s="229"/>
      <c r="AJ663" s="71"/>
      <c r="AK663" s="72"/>
      <c r="AL663" s="229"/>
      <c r="AM663" s="72"/>
      <c r="AN663" s="201"/>
      <c r="AO663" s="72"/>
      <c r="AP663" s="145"/>
      <c r="AQ663" s="72"/>
      <c r="AR663" s="145"/>
      <c r="AS663" s="72"/>
      <c r="AT663" s="146"/>
      <c r="AU663" s="72"/>
      <c r="AV663" s="145"/>
      <c r="AW663" s="71"/>
      <c r="AX663" s="72"/>
      <c r="AY663" s="201"/>
      <c r="AZ663" s="71"/>
      <c r="BA663" s="72"/>
      <c r="BB663" s="178"/>
    </row>
    <row r="664" ht="16.5" customHeight="1" outlineLevel="1">
      <c r="A664" s="178"/>
      <c r="B664" s="141"/>
      <c r="C664" s="142"/>
      <c r="D664" s="72"/>
      <c r="E664" s="143"/>
      <c r="F664" s="71"/>
      <c r="G664" s="143"/>
      <c r="H664" s="71"/>
      <c r="I664" s="143"/>
      <c r="J664" s="71"/>
      <c r="K664" s="71"/>
      <c r="L664" s="71"/>
      <c r="M664" s="72"/>
      <c r="N664" s="144"/>
      <c r="O664" s="72"/>
      <c r="P664" s="199"/>
      <c r="Q664" s="71"/>
      <c r="R664" s="200"/>
      <c r="S664" s="72"/>
      <c r="T664" s="201"/>
      <c r="U664" s="72"/>
      <c r="V664" s="202"/>
      <c r="W664" s="71"/>
      <c r="X664" s="72"/>
      <c r="Y664" s="202"/>
      <c r="Z664" s="72"/>
      <c r="AA664" s="178"/>
      <c r="AB664" s="228"/>
      <c r="AC664" s="72"/>
      <c r="AD664" s="229"/>
      <c r="AE664" s="72"/>
      <c r="AF664" s="229"/>
      <c r="AG664" s="71"/>
      <c r="AH664" s="72"/>
      <c r="AI664" s="229"/>
      <c r="AJ664" s="71"/>
      <c r="AK664" s="72"/>
      <c r="AL664" s="229"/>
      <c r="AM664" s="72"/>
      <c r="AN664" s="201"/>
      <c r="AO664" s="72"/>
      <c r="AP664" s="145"/>
      <c r="AQ664" s="72"/>
      <c r="AR664" s="145"/>
      <c r="AS664" s="72"/>
      <c r="AT664" s="146"/>
      <c r="AU664" s="72"/>
      <c r="AV664" s="145"/>
      <c r="AW664" s="71"/>
      <c r="AX664" s="72"/>
      <c r="AY664" s="201"/>
      <c r="AZ664" s="71"/>
      <c r="BA664" s="72"/>
      <c r="BB664" s="178"/>
    </row>
    <row r="665" ht="16.5" customHeight="1" outlineLevel="1">
      <c r="A665" s="178"/>
      <c r="B665" s="141"/>
      <c r="C665" s="142"/>
      <c r="D665" s="72"/>
      <c r="E665" s="143"/>
      <c r="F665" s="71"/>
      <c r="G665" s="143"/>
      <c r="H665" s="71"/>
      <c r="I665" s="143"/>
      <c r="J665" s="71"/>
      <c r="K665" s="71"/>
      <c r="L665" s="71"/>
      <c r="M665" s="72"/>
      <c r="N665" s="144"/>
      <c r="O665" s="72"/>
      <c r="P665" s="199"/>
      <c r="Q665" s="71"/>
      <c r="R665" s="200"/>
      <c r="S665" s="72"/>
      <c r="T665" s="201"/>
      <c r="U665" s="72"/>
      <c r="V665" s="202"/>
      <c r="W665" s="71"/>
      <c r="X665" s="72"/>
      <c r="Y665" s="202"/>
      <c r="Z665" s="72"/>
      <c r="AA665" s="178"/>
      <c r="AB665" s="228"/>
      <c r="AC665" s="72"/>
      <c r="AD665" s="229"/>
      <c r="AE665" s="72"/>
      <c r="AF665" s="229"/>
      <c r="AG665" s="71"/>
      <c r="AH665" s="72"/>
      <c r="AI665" s="229"/>
      <c r="AJ665" s="71"/>
      <c r="AK665" s="72"/>
      <c r="AL665" s="229"/>
      <c r="AM665" s="72"/>
      <c r="AN665" s="201"/>
      <c r="AO665" s="72"/>
      <c r="AP665" s="145"/>
      <c r="AQ665" s="72"/>
      <c r="AR665" s="145"/>
      <c r="AS665" s="72"/>
      <c r="AT665" s="146"/>
      <c r="AU665" s="72"/>
      <c r="AV665" s="145"/>
      <c r="AW665" s="71"/>
      <c r="AX665" s="72"/>
      <c r="AY665" s="201"/>
      <c r="AZ665" s="71"/>
      <c r="BA665" s="72"/>
      <c r="BB665" s="178"/>
    </row>
    <row r="666" ht="16.5" customHeight="1" outlineLevel="1">
      <c r="A666" s="178"/>
      <c r="B666" s="141"/>
      <c r="C666" s="142"/>
      <c r="D666" s="72"/>
      <c r="E666" s="143"/>
      <c r="F666" s="71"/>
      <c r="G666" s="143"/>
      <c r="H666" s="71"/>
      <c r="I666" s="143"/>
      <c r="J666" s="71"/>
      <c r="K666" s="71"/>
      <c r="L666" s="71"/>
      <c r="M666" s="72"/>
      <c r="N666" s="144"/>
      <c r="O666" s="72"/>
      <c r="P666" s="199"/>
      <c r="Q666" s="71"/>
      <c r="R666" s="200"/>
      <c r="S666" s="72"/>
      <c r="T666" s="201"/>
      <c r="U666" s="72"/>
      <c r="V666" s="202"/>
      <c r="W666" s="71"/>
      <c r="X666" s="72"/>
      <c r="Y666" s="202"/>
      <c r="Z666" s="72"/>
      <c r="AA666" s="178"/>
      <c r="AB666" s="228"/>
      <c r="AC666" s="72"/>
      <c r="AD666" s="229"/>
      <c r="AE666" s="72"/>
      <c r="AF666" s="229"/>
      <c r="AG666" s="71"/>
      <c r="AH666" s="72"/>
      <c r="AI666" s="229"/>
      <c r="AJ666" s="71"/>
      <c r="AK666" s="72"/>
      <c r="AL666" s="229"/>
      <c r="AM666" s="72"/>
      <c r="AN666" s="201"/>
      <c r="AO666" s="72"/>
      <c r="AP666" s="145"/>
      <c r="AQ666" s="72"/>
      <c r="AR666" s="145"/>
      <c r="AS666" s="72"/>
      <c r="AT666" s="146"/>
      <c r="AU666" s="72"/>
      <c r="AV666" s="145"/>
      <c r="AW666" s="71"/>
      <c r="AX666" s="72"/>
      <c r="AY666" s="201"/>
      <c r="AZ666" s="71"/>
      <c r="BA666" s="72"/>
      <c r="BB666" s="178"/>
    </row>
    <row r="667" ht="16.5" customHeight="1" outlineLevel="1">
      <c r="A667" s="178"/>
      <c r="B667" s="141"/>
      <c r="C667" s="142"/>
      <c r="D667" s="72"/>
      <c r="E667" s="143"/>
      <c r="F667" s="71"/>
      <c r="G667" s="143"/>
      <c r="H667" s="71"/>
      <c r="I667" s="143"/>
      <c r="J667" s="71"/>
      <c r="K667" s="71"/>
      <c r="L667" s="71"/>
      <c r="M667" s="72"/>
      <c r="N667" s="144"/>
      <c r="O667" s="72"/>
      <c r="P667" s="199"/>
      <c r="Q667" s="71"/>
      <c r="R667" s="200"/>
      <c r="S667" s="72"/>
      <c r="T667" s="201"/>
      <c r="U667" s="72"/>
      <c r="V667" s="202"/>
      <c r="W667" s="71"/>
      <c r="X667" s="72"/>
      <c r="Y667" s="202"/>
      <c r="Z667" s="72"/>
      <c r="AA667" s="178"/>
      <c r="AB667" s="228"/>
      <c r="AC667" s="72"/>
      <c r="AD667" s="229"/>
      <c r="AE667" s="72"/>
      <c r="AF667" s="229"/>
      <c r="AG667" s="71"/>
      <c r="AH667" s="72"/>
      <c r="AI667" s="229"/>
      <c r="AJ667" s="71"/>
      <c r="AK667" s="72"/>
      <c r="AL667" s="229"/>
      <c r="AM667" s="72"/>
      <c r="AN667" s="201"/>
      <c r="AO667" s="72"/>
      <c r="AP667" s="145"/>
      <c r="AQ667" s="72"/>
      <c r="AR667" s="145"/>
      <c r="AS667" s="72"/>
      <c r="AT667" s="146"/>
      <c r="AU667" s="72"/>
      <c r="AV667" s="145"/>
      <c r="AW667" s="71"/>
      <c r="AX667" s="72"/>
      <c r="AY667" s="201"/>
      <c r="AZ667" s="71"/>
      <c r="BA667" s="72"/>
      <c r="BB667" s="178"/>
    </row>
    <row r="668" ht="16.5" customHeight="1" outlineLevel="1">
      <c r="A668" s="178"/>
      <c r="B668" s="141"/>
      <c r="C668" s="142"/>
      <c r="D668" s="72"/>
      <c r="E668" s="143"/>
      <c r="F668" s="71"/>
      <c r="G668" s="143"/>
      <c r="H668" s="71"/>
      <c r="I668" s="143"/>
      <c r="J668" s="71"/>
      <c r="K668" s="71"/>
      <c r="L668" s="71"/>
      <c r="M668" s="72"/>
      <c r="N668" s="144"/>
      <c r="O668" s="72"/>
      <c r="P668" s="199"/>
      <c r="Q668" s="71"/>
      <c r="R668" s="200"/>
      <c r="S668" s="72"/>
      <c r="T668" s="201"/>
      <c r="U668" s="72"/>
      <c r="V668" s="202"/>
      <c r="W668" s="71"/>
      <c r="X668" s="72"/>
      <c r="Y668" s="202"/>
      <c r="Z668" s="72"/>
      <c r="AA668" s="178"/>
      <c r="AB668" s="228"/>
      <c r="AC668" s="72"/>
      <c r="AD668" s="229"/>
      <c r="AE668" s="72"/>
      <c r="AF668" s="229"/>
      <c r="AG668" s="71"/>
      <c r="AH668" s="72"/>
      <c r="AI668" s="229"/>
      <c r="AJ668" s="71"/>
      <c r="AK668" s="72"/>
      <c r="AL668" s="229"/>
      <c r="AM668" s="72"/>
      <c r="AN668" s="201"/>
      <c r="AO668" s="72"/>
      <c r="AP668" s="145"/>
      <c r="AQ668" s="72"/>
      <c r="AR668" s="145"/>
      <c r="AS668" s="72"/>
      <c r="AT668" s="146"/>
      <c r="AU668" s="72"/>
      <c r="AV668" s="145"/>
      <c r="AW668" s="71"/>
      <c r="AX668" s="72"/>
      <c r="AY668" s="201"/>
      <c r="AZ668" s="71"/>
      <c r="BA668" s="72"/>
      <c r="BB668" s="178"/>
    </row>
    <row r="669" ht="16.5" customHeight="1" outlineLevel="1">
      <c r="A669" s="178"/>
      <c r="B669" s="141"/>
      <c r="C669" s="142"/>
      <c r="D669" s="72"/>
      <c r="E669" s="143"/>
      <c r="F669" s="71"/>
      <c r="G669" s="143"/>
      <c r="H669" s="71"/>
      <c r="I669" s="143"/>
      <c r="J669" s="71"/>
      <c r="K669" s="71"/>
      <c r="L669" s="71"/>
      <c r="M669" s="72"/>
      <c r="N669" s="144"/>
      <c r="O669" s="72"/>
      <c r="P669" s="199"/>
      <c r="Q669" s="71"/>
      <c r="R669" s="200"/>
      <c r="S669" s="72"/>
      <c r="T669" s="201"/>
      <c r="U669" s="72"/>
      <c r="V669" s="202"/>
      <c r="W669" s="71"/>
      <c r="X669" s="72"/>
      <c r="Y669" s="202"/>
      <c r="Z669" s="72"/>
      <c r="AA669" s="178"/>
      <c r="AB669" s="228"/>
      <c r="AC669" s="72"/>
      <c r="AD669" s="229"/>
      <c r="AE669" s="72"/>
      <c r="AF669" s="229"/>
      <c r="AG669" s="71"/>
      <c r="AH669" s="72"/>
      <c r="AI669" s="229"/>
      <c r="AJ669" s="71"/>
      <c r="AK669" s="72"/>
      <c r="AL669" s="229"/>
      <c r="AM669" s="72"/>
      <c r="AN669" s="201"/>
      <c r="AO669" s="72"/>
      <c r="AP669" s="145"/>
      <c r="AQ669" s="72"/>
      <c r="AR669" s="145"/>
      <c r="AS669" s="72"/>
      <c r="AT669" s="146"/>
      <c r="AU669" s="72"/>
      <c r="AV669" s="145"/>
      <c r="AW669" s="71"/>
      <c r="AX669" s="72"/>
      <c r="AY669" s="201"/>
      <c r="AZ669" s="71"/>
      <c r="BA669" s="72"/>
      <c r="BB669" s="178"/>
    </row>
    <row r="670" ht="16.5" customHeight="1" outlineLevel="1">
      <c r="A670" s="178"/>
      <c r="B670" s="141"/>
      <c r="C670" s="142"/>
      <c r="D670" s="72"/>
      <c r="E670" s="143"/>
      <c r="F670" s="71"/>
      <c r="G670" s="143"/>
      <c r="H670" s="71"/>
      <c r="I670" s="143"/>
      <c r="J670" s="71"/>
      <c r="K670" s="71"/>
      <c r="L670" s="71"/>
      <c r="M670" s="72"/>
      <c r="N670" s="144"/>
      <c r="O670" s="72"/>
      <c r="P670" s="199"/>
      <c r="Q670" s="71"/>
      <c r="R670" s="200"/>
      <c r="S670" s="72"/>
      <c r="T670" s="201"/>
      <c r="U670" s="72"/>
      <c r="V670" s="202"/>
      <c r="W670" s="71"/>
      <c r="X670" s="72"/>
      <c r="Y670" s="202"/>
      <c r="Z670" s="72"/>
      <c r="AA670" s="178"/>
      <c r="AB670" s="228"/>
      <c r="AC670" s="72"/>
      <c r="AD670" s="229"/>
      <c r="AE670" s="72"/>
      <c r="AF670" s="229"/>
      <c r="AG670" s="71"/>
      <c r="AH670" s="72"/>
      <c r="AI670" s="229"/>
      <c r="AJ670" s="71"/>
      <c r="AK670" s="72"/>
      <c r="AL670" s="229"/>
      <c r="AM670" s="72"/>
      <c r="AN670" s="201"/>
      <c r="AO670" s="72"/>
      <c r="AP670" s="145"/>
      <c r="AQ670" s="72"/>
      <c r="AR670" s="145"/>
      <c r="AS670" s="72"/>
      <c r="AT670" s="146"/>
      <c r="AU670" s="72"/>
      <c r="AV670" s="145"/>
      <c r="AW670" s="71"/>
      <c r="AX670" s="72"/>
      <c r="AY670" s="201"/>
      <c r="AZ670" s="71"/>
      <c r="BA670" s="72"/>
      <c r="BB670" s="178"/>
    </row>
    <row r="671" ht="16.5" customHeight="1" outlineLevel="1">
      <c r="A671" s="178"/>
      <c r="B671" s="141"/>
      <c r="C671" s="142"/>
      <c r="D671" s="72"/>
      <c r="E671" s="143"/>
      <c r="F671" s="71"/>
      <c r="G671" s="143"/>
      <c r="H671" s="71"/>
      <c r="I671" s="143"/>
      <c r="J671" s="71"/>
      <c r="K671" s="71"/>
      <c r="L671" s="71"/>
      <c r="M671" s="72"/>
      <c r="N671" s="144"/>
      <c r="O671" s="72"/>
      <c r="P671" s="199"/>
      <c r="Q671" s="71"/>
      <c r="R671" s="200"/>
      <c r="S671" s="72"/>
      <c r="T671" s="201"/>
      <c r="U671" s="72"/>
      <c r="V671" s="202"/>
      <c r="W671" s="71"/>
      <c r="X671" s="72"/>
      <c r="Y671" s="202"/>
      <c r="Z671" s="72"/>
      <c r="AA671" s="178"/>
      <c r="AB671" s="228"/>
      <c r="AC671" s="72"/>
      <c r="AD671" s="229"/>
      <c r="AE671" s="72"/>
      <c r="AF671" s="229"/>
      <c r="AG671" s="71"/>
      <c r="AH671" s="72"/>
      <c r="AI671" s="229"/>
      <c r="AJ671" s="71"/>
      <c r="AK671" s="72"/>
      <c r="AL671" s="229"/>
      <c r="AM671" s="72"/>
      <c r="AN671" s="201"/>
      <c r="AO671" s="72"/>
      <c r="AP671" s="145"/>
      <c r="AQ671" s="72"/>
      <c r="AR671" s="145"/>
      <c r="AS671" s="72"/>
      <c r="AT671" s="146"/>
      <c r="AU671" s="72"/>
      <c r="AV671" s="145"/>
      <c r="AW671" s="71"/>
      <c r="AX671" s="72"/>
      <c r="AY671" s="201"/>
      <c r="AZ671" s="71"/>
      <c r="BA671" s="72"/>
      <c r="BB671" s="178"/>
    </row>
    <row r="672" ht="16.5" customHeight="1" outlineLevel="1">
      <c r="A672" s="178"/>
      <c r="B672" s="141"/>
      <c r="C672" s="142"/>
      <c r="D672" s="72"/>
      <c r="E672" s="143"/>
      <c r="F672" s="71"/>
      <c r="G672" s="143"/>
      <c r="H672" s="71"/>
      <c r="I672" s="143"/>
      <c r="J672" s="71"/>
      <c r="K672" s="71"/>
      <c r="L672" s="71"/>
      <c r="M672" s="72"/>
      <c r="N672" s="144"/>
      <c r="O672" s="72"/>
      <c r="P672" s="199"/>
      <c r="Q672" s="71"/>
      <c r="R672" s="200"/>
      <c r="S672" s="72"/>
      <c r="T672" s="201"/>
      <c r="U672" s="72"/>
      <c r="V672" s="202"/>
      <c r="W672" s="71"/>
      <c r="X672" s="72"/>
      <c r="Y672" s="202"/>
      <c r="Z672" s="72"/>
      <c r="AA672" s="178"/>
      <c r="AB672" s="228"/>
      <c r="AC672" s="72"/>
      <c r="AD672" s="229"/>
      <c r="AE672" s="72"/>
      <c r="AF672" s="229"/>
      <c r="AG672" s="71"/>
      <c r="AH672" s="72"/>
      <c r="AI672" s="229"/>
      <c r="AJ672" s="71"/>
      <c r="AK672" s="72"/>
      <c r="AL672" s="229"/>
      <c r="AM672" s="72"/>
      <c r="AN672" s="201"/>
      <c r="AO672" s="72"/>
      <c r="AP672" s="145"/>
      <c r="AQ672" s="72"/>
      <c r="AR672" s="145"/>
      <c r="AS672" s="72"/>
      <c r="AT672" s="146"/>
      <c r="AU672" s="72"/>
      <c r="AV672" s="145"/>
      <c r="AW672" s="71"/>
      <c r="AX672" s="72"/>
      <c r="AY672" s="201"/>
      <c r="AZ672" s="71"/>
      <c r="BA672" s="72"/>
      <c r="BB672" s="178"/>
    </row>
    <row r="673" ht="16.5" customHeight="1" outlineLevel="1">
      <c r="A673" s="178"/>
      <c r="B673" s="141"/>
      <c r="C673" s="142"/>
      <c r="D673" s="72"/>
      <c r="E673" s="143"/>
      <c r="F673" s="71"/>
      <c r="G673" s="143"/>
      <c r="H673" s="71"/>
      <c r="I673" s="143"/>
      <c r="J673" s="71"/>
      <c r="K673" s="71"/>
      <c r="L673" s="71"/>
      <c r="M673" s="72"/>
      <c r="N673" s="144"/>
      <c r="O673" s="72"/>
      <c r="P673" s="199"/>
      <c r="Q673" s="71"/>
      <c r="R673" s="200"/>
      <c r="S673" s="72"/>
      <c r="T673" s="201"/>
      <c r="U673" s="72"/>
      <c r="V673" s="202"/>
      <c r="W673" s="71"/>
      <c r="X673" s="72"/>
      <c r="Y673" s="202"/>
      <c r="Z673" s="72"/>
      <c r="AA673" s="178"/>
      <c r="AB673" s="228"/>
      <c r="AC673" s="72"/>
      <c r="AD673" s="229"/>
      <c r="AE673" s="72"/>
      <c r="AF673" s="229"/>
      <c r="AG673" s="71"/>
      <c r="AH673" s="72"/>
      <c r="AI673" s="229"/>
      <c r="AJ673" s="71"/>
      <c r="AK673" s="72"/>
      <c r="AL673" s="229"/>
      <c r="AM673" s="72"/>
      <c r="AN673" s="201"/>
      <c r="AO673" s="72"/>
      <c r="AP673" s="145"/>
      <c r="AQ673" s="72"/>
      <c r="AR673" s="145"/>
      <c r="AS673" s="72"/>
      <c r="AT673" s="146"/>
      <c r="AU673" s="72"/>
      <c r="AV673" s="145"/>
      <c r="AW673" s="71"/>
      <c r="AX673" s="72"/>
      <c r="AY673" s="201"/>
      <c r="AZ673" s="71"/>
      <c r="BA673" s="72"/>
      <c r="BB673" s="178"/>
    </row>
    <row r="674" ht="16.5" customHeight="1" outlineLevel="1">
      <c r="A674" s="178"/>
      <c r="B674" s="141"/>
      <c r="C674" s="142"/>
      <c r="D674" s="72"/>
      <c r="E674" s="143"/>
      <c r="F674" s="71"/>
      <c r="G674" s="143"/>
      <c r="H674" s="71"/>
      <c r="I674" s="143"/>
      <c r="J674" s="71"/>
      <c r="K674" s="71"/>
      <c r="L674" s="71"/>
      <c r="M674" s="72"/>
      <c r="N674" s="144"/>
      <c r="O674" s="72"/>
      <c r="P674" s="199"/>
      <c r="Q674" s="71"/>
      <c r="R674" s="200"/>
      <c r="S674" s="72"/>
      <c r="T674" s="201"/>
      <c r="U674" s="72"/>
      <c r="V674" s="202"/>
      <c r="W674" s="71"/>
      <c r="X674" s="72"/>
      <c r="Y674" s="202"/>
      <c r="Z674" s="72"/>
      <c r="AA674" s="178"/>
      <c r="AB674" s="228"/>
      <c r="AC674" s="72"/>
      <c r="AD674" s="229"/>
      <c r="AE674" s="72"/>
      <c r="AF674" s="229"/>
      <c r="AG674" s="71"/>
      <c r="AH674" s="72"/>
      <c r="AI674" s="229"/>
      <c r="AJ674" s="71"/>
      <c r="AK674" s="72"/>
      <c r="AL674" s="229"/>
      <c r="AM674" s="72"/>
      <c r="AN674" s="201"/>
      <c r="AO674" s="72"/>
      <c r="AP674" s="145"/>
      <c r="AQ674" s="72"/>
      <c r="AR674" s="145"/>
      <c r="AS674" s="72"/>
      <c r="AT674" s="146"/>
      <c r="AU674" s="72"/>
      <c r="AV674" s="145"/>
      <c r="AW674" s="71"/>
      <c r="AX674" s="72"/>
      <c r="AY674" s="201"/>
      <c r="AZ674" s="71"/>
      <c r="BA674" s="72"/>
      <c r="BB674" s="178"/>
    </row>
    <row r="675" ht="16.5" customHeight="1" outlineLevel="1">
      <c r="A675" s="178"/>
      <c r="B675" s="141"/>
      <c r="C675" s="142"/>
      <c r="D675" s="72"/>
      <c r="E675" s="143"/>
      <c r="F675" s="71"/>
      <c r="G675" s="143"/>
      <c r="H675" s="71"/>
      <c r="I675" s="143"/>
      <c r="J675" s="71"/>
      <c r="K675" s="71"/>
      <c r="L675" s="71"/>
      <c r="M675" s="72"/>
      <c r="N675" s="144"/>
      <c r="O675" s="72"/>
      <c r="P675" s="199"/>
      <c r="Q675" s="71"/>
      <c r="R675" s="200"/>
      <c r="S675" s="72"/>
      <c r="T675" s="201"/>
      <c r="U675" s="72"/>
      <c r="V675" s="202"/>
      <c r="W675" s="71"/>
      <c r="X675" s="72"/>
      <c r="Y675" s="202"/>
      <c r="Z675" s="72"/>
      <c r="AA675" s="178"/>
      <c r="AB675" s="228"/>
      <c r="AC675" s="72"/>
      <c r="AD675" s="229"/>
      <c r="AE675" s="72"/>
      <c r="AF675" s="229"/>
      <c r="AG675" s="71"/>
      <c r="AH675" s="72"/>
      <c r="AI675" s="229"/>
      <c r="AJ675" s="71"/>
      <c r="AK675" s="72"/>
      <c r="AL675" s="229"/>
      <c r="AM675" s="72"/>
      <c r="AN675" s="201"/>
      <c r="AO675" s="72"/>
      <c r="AP675" s="145"/>
      <c r="AQ675" s="72"/>
      <c r="AR675" s="145"/>
      <c r="AS675" s="72"/>
      <c r="AT675" s="146"/>
      <c r="AU675" s="72"/>
      <c r="AV675" s="145"/>
      <c r="AW675" s="71"/>
      <c r="AX675" s="72"/>
      <c r="AY675" s="201"/>
      <c r="AZ675" s="71"/>
      <c r="BA675" s="72"/>
      <c r="BB675" s="178"/>
    </row>
    <row r="676" ht="16.5" customHeight="1" outlineLevel="1">
      <c r="A676" s="178"/>
      <c r="B676" s="141"/>
      <c r="C676" s="142"/>
      <c r="D676" s="72"/>
      <c r="E676" s="143"/>
      <c r="F676" s="71"/>
      <c r="G676" s="143"/>
      <c r="H676" s="71"/>
      <c r="I676" s="143"/>
      <c r="J676" s="71"/>
      <c r="K676" s="71"/>
      <c r="L676" s="71"/>
      <c r="M676" s="72"/>
      <c r="N676" s="144"/>
      <c r="O676" s="72"/>
      <c r="P676" s="199"/>
      <c r="Q676" s="71"/>
      <c r="R676" s="200"/>
      <c r="S676" s="72"/>
      <c r="T676" s="201"/>
      <c r="U676" s="72"/>
      <c r="V676" s="202"/>
      <c r="W676" s="71"/>
      <c r="X676" s="72"/>
      <c r="Y676" s="202"/>
      <c r="Z676" s="72"/>
      <c r="AA676" s="178"/>
      <c r="AB676" s="228"/>
      <c r="AC676" s="72"/>
      <c r="AD676" s="229"/>
      <c r="AE676" s="72"/>
      <c r="AF676" s="229"/>
      <c r="AG676" s="71"/>
      <c r="AH676" s="72"/>
      <c r="AI676" s="229"/>
      <c r="AJ676" s="71"/>
      <c r="AK676" s="72"/>
      <c r="AL676" s="229"/>
      <c r="AM676" s="72"/>
      <c r="AN676" s="201"/>
      <c r="AO676" s="72"/>
      <c r="AP676" s="145"/>
      <c r="AQ676" s="72"/>
      <c r="AR676" s="145"/>
      <c r="AS676" s="72"/>
      <c r="AT676" s="146"/>
      <c r="AU676" s="72"/>
      <c r="AV676" s="145"/>
      <c r="AW676" s="71"/>
      <c r="AX676" s="72"/>
      <c r="AY676" s="201"/>
      <c r="AZ676" s="71"/>
      <c r="BA676" s="72"/>
      <c r="BB676" s="178"/>
    </row>
    <row r="677" ht="16.5" customHeight="1" outlineLevel="1">
      <c r="A677" s="178"/>
      <c r="B677" s="141"/>
      <c r="C677" s="142"/>
      <c r="D677" s="72"/>
      <c r="E677" s="143"/>
      <c r="F677" s="71"/>
      <c r="G677" s="143"/>
      <c r="H677" s="71"/>
      <c r="I677" s="143"/>
      <c r="J677" s="71"/>
      <c r="K677" s="71"/>
      <c r="L677" s="71"/>
      <c r="M677" s="72"/>
      <c r="N677" s="144"/>
      <c r="O677" s="72"/>
      <c r="P677" s="199"/>
      <c r="Q677" s="71"/>
      <c r="R677" s="200"/>
      <c r="S677" s="72"/>
      <c r="T677" s="201"/>
      <c r="U677" s="72"/>
      <c r="V677" s="202"/>
      <c r="W677" s="71"/>
      <c r="X677" s="72"/>
      <c r="Y677" s="202"/>
      <c r="Z677" s="72"/>
      <c r="AA677" s="178"/>
      <c r="AB677" s="228"/>
      <c r="AC677" s="72"/>
      <c r="AD677" s="229"/>
      <c r="AE677" s="72"/>
      <c r="AF677" s="229"/>
      <c r="AG677" s="71"/>
      <c r="AH677" s="72"/>
      <c r="AI677" s="229"/>
      <c r="AJ677" s="71"/>
      <c r="AK677" s="72"/>
      <c r="AL677" s="229"/>
      <c r="AM677" s="72"/>
      <c r="AN677" s="201"/>
      <c r="AO677" s="72"/>
      <c r="AP677" s="145"/>
      <c r="AQ677" s="72"/>
      <c r="AR677" s="145"/>
      <c r="AS677" s="72"/>
      <c r="AT677" s="146"/>
      <c r="AU677" s="72"/>
      <c r="AV677" s="145"/>
      <c r="AW677" s="71"/>
      <c r="AX677" s="72"/>
      <c r="AY677" s="201"/>
      <c r="AZ677" s="71"/>
      <c r="BA677" s="72"/>
      <c r="BB677" s="178"/>
    </row>
    <row r="678" ht="16.5" customHeight="1" outlineLevel="1">
      <c r="A678" s="178"/>
      <c r="B678" s="141"/>
      <c r="C678" s="142"/>
      <c r="D678" s="72"/>
      <c r="E678" s="143"/>
      <c r="F678" s="71"/>
      <c r="G678" s="143"/>
      <c r="H678" s="71"/>
      <c r="I678" s="143"/>
      <c r="J678" s="71"/>
      <c r="K678" s="71"/>
      <c r="L678" s="71"/>
      <c r="M678" s="72"/>
      <c r="N678" s="144"/>
      <c r="O678" s="72"/>
      <c r="P678" s="199"/>
      <c r="Q678" s="71"/>
      <c r="R678" s="200"/>
      <c r="S678" s="72"/>
      <c r="T678" s="201"/>
      <c r="U678" s="72"/>
      <c r="V678" s="202"/>
      <c r="W678" s="71"/>
      <c r="X678" s="72"/>
      <c r="Y678" s="202"/>
      <c r="Z678" s="72"/>
      <c r="AA678" s="178"/>
      <c r="AB678" s="228"/>
      <c r="AC678" s="72"/>
      <c r="AD678" s="229"/>
      <c r="AE678" s="72"/>
      <c r="AF678" s="229"/>
      <c r="AG678" s="71"/>
      <c r="AH678" s="72"/>
      <c r="AI678" s="229"/>
      <c r="AJ678" s="71"/>
      <c r="AK678" s="72"/>
      <c r="AL678" s="229"/>
      <c r="AM678" s="72"/>
      <c r="AN678" s="201"/>
      <c r="AO678" s="72"/>
      <c r="AP678" s="145"/>
      <c r="AQ678" s="72"/>
      <c r="AR678" s="145"/>
      <c r="AS678" s="72"/>
      <c r="AT678" s="146"/>
      <c r="AU678" s="72"/>
      <c r="AV678" s="145"/>
      <c r="AW678" s="71"/>
      <c r="AX678" s="72"/>
      <c r="AY678" s="201"/>
      <c r="AZ678" s="71"/>
      <c r="BA678" s="72"/>
      <c r="BB678" s="178"/>
    </row>
    <row r="679" ht="16.5" customHeight="1" outlineLevel="1">
      <c r="A679" s="178"/>
      <c r="B679" s="141"/>
      <c r="C679" s="142"/>
      <c r="D679" s="72"/>
      <c r="E679" s="143"/>
      <c r="F679" s="71"/>
      <c r="G679" s="143"/>
      <c r="H679" s="71"/>
      <c r="I679" s="143"/>
      <c r="J679" s="71"/>
      <c r="K679" s="71"/>
      <c r="L679" s="71"/>
      <c r="M679" s="72"/>
      <c r="N679" s="144"/>
      <c r="O679" s="72"/>
      <c r="P679" s="199"/>
      <c r="Q679" s="71"/>
      <c r="R679" s="200"/>
      <c r="S679" s="72"/>
      <c r="T679" s="201"/>
      <c r="U679" s="72"/>
      <c r="V679" s="202"/>
      <c r="W679" s="71"/>
      <c r="X679" s="72"/>
      <c r="Y679" s="202"/>
      <c r="Z679" s="72"/>
      <c r="AA679" s="178"/>
      <c r="AB679" s="228"/>
      <c r="AC679" s="72"/>
      <c r="AD679" s="229"/>
      <c r="AE679" s="72"/>
      <c r="AF679" s="229"/>
      <c r="AG679" s="71"/>
      <c r="AH679" s="72"/>
      <c r="AI679" s="229"/>
      <c r="AJ679" s="71"/>
      <c r="AK679" s="72"/>
      <c r="AL679" s="229"/>
      <c r="AM679" s="72"/>
      <c r="AN679" s="201"/>
      <c r="AO679" s="72"/>
      <c r="AP679" s="145"/>
      <c r="AQ679" s="72"/>
      <c r="AR679" s="145"/>
      <c r="AS679" s="72"/>
      <c r="AT679" s="146"/>
      <c r="AU679" s="72"/>
      <c r="AV679" s="145"/>
      <c r="AW679" s="71"/>
      <c r="AX679" s="72"/>
      <c r="AY679" s="201"/>
      <c r="AZ679" s="71"/>
      <c r="BA679" s="72"/>
      <c r="BB679" s="178"/>
    </row>
    <row r="680" ht="16.5" customHeight="1" outlineLevel="1">
      <c r="A680" s="178"/>
      <c r="B680" s="141"/>
      <c r="C680" s="142"/>
      <c r="D680" s="72"/>
      <c r="E680" s="143"/>
      <c r="F680" s="71"/>
      <c r="G680" s="143"/>
      <c r="H680" s="71"/>
      <c r="I680" s="143"/>
      <c r="J680" s="71"/>
      <c r="K680" s="71"/>
      <c r="L680" s="71"/>
      <c r="M680" s="72"/>
      <c r="N680" s="144"/>
      <c r="O680" s="72"/>
      <c r="P680" s="199"/>
      <c r="Q680" s="71"/>
      <c r="R680" s="200"/>
      <c r="S680" s="72"/>
      <c r="T680" s="201"/>
      <c r="U680" s="72"/>
      <c r="V680" s="202"/>
      <c r="W680" s="71"/>
      <c r="X680" s="72"/>
      <c r="Y680" s="202"/>
      <c r="Z680" s="72"/>
      <c r="AA680" s="178"/>
      <c r="AB680" s="228"/>
      <c r="AC680" s="72"/>
      <c r="AD680" s="229"/>
      <c r="AE680" s="72"/>
      <c r="AF680" s="229"/>
      <c r="AG680" s="71"/>
      <c r="AH680" s="72"/>
      <c r="AI680" s="229"/>
      <c r="AJ680" s="71"/>
      <c r="AK680" s="72"/>
      <c r="AL680" s="229"/>
      <c r="AM680" s="72"/>
      <c r="AN680" s="201"/>
      <c r="AO680" s="72"/>
      <c r="AP680" s="145"/>
      <c r="AQ680" s="72"/>
      <c r="AR680" s="145"/>
      <c r="AS680" s="72"/>
      <c r="AT680" s="146"/>
      <c r="AU680" s="72"/>
      <c r="AV680" s="145"/>
      <c r="AW680" s="71"/>
      <c r="AX680" s="72"/>
      <c r="AY680" s="201"/>
      <c r="AZ680" s="71"/>
      <c r="BA680" s="72"/>
      <c r="BB680" s="178"/>
    </row>
    <row r="681" ht="16.5" customHeight="1" outlineLevel="1">
      <c r="A681" s="178"/>
      <c r="B681" s="141"/>
      <c r="C681" s="142"/>
      <c r="D681" s="72"/>
      <c r="E681" s="143"/>
      <c r="F681" s="71"/>
      <c r="G681" s="143"/>
      <c r="H681" s="71"/>
      <c r="I681" s="143"/>
      <c r="J681" s="71"/>
      <c r="K681" s="71"/>
      <c r="L681" s="71"/>
      <c r="M681" s="72"/>
      <c r="N681" s="144"/>
      <c r="O681" s="72"/>
      <c r="P681" s="199"/>
      <c r="Q681" s="71"/>
      <c r="R681" s="200"/>
      <c r="S681" s="72"/>
      <c r="T681" s="201"/>
      <c r="U681" s="72"/>
      <c r="V681" s="202"/>
      <c r="W681" s="71"/>
      <c r="X681" s="72"/>
      <c r="Y681" s="202"/>
      <c r="Z681" s="72"/>
      <c r="AA681" s="178"/>
      <c r="AB681" s="228"/>
      <c r="AC681" s="72"/>
      <c r="AD681" s="229"/>
      <c r="AE681" s="72"/>
      <c r="AF681" s="229"/>
      <c r="AG681" s="71"/>
      <c r="AH681" s="72"/>
      <c r="AI681" s="229"/>
      <c r="AJ681" s="71"/>
      <c r="AK681" s="72"/>
      <c r="AL681" s="229"/>
      <c r="AM681" s="72"/>
      <c r="AN681" s="201"/>
      <c r="AO681" s="72"/>
      <c r="AP681" s="145"/>
      <c r="AQ681" s="72"/>
      <c r="AR681" s="145"/>
      <c r="AS681" s="72"/>
      <c r="AT681" s="146"/>
      <c r="AU681" s="72"/>
      <c r="AV681" s="145"/>
      <c r="AW681" s="71"/>
      <c r="AX681" s="72"/>
      <c r="AY681" s="201"/>
      <c r="AZ681" s="71"/>
      <c r="BA681" s="72"/>
      <c r="BB681" s="178"/>
    </row>
    <row r="682" ht="16.5" customHeight="1" outlineLevel="1">
      <c r="A682" s="178"/>
      <c r="B682" s="141"/>
      <c r="C682" s="142"/>
      <c r="D682" s="72"/>
      <c r="E682" s="143"/>
      <c r="F682" s="71"/>
      <c r="G682" s="143"/>
      <c r="H682" s="71"/>
      <c r="I682" s="143"/>
      <c r="J682" s="71"/>
      <c r="K682" s="71"/>
      <c r="L682" s="71"/>
      <c r="M682" s="72"/>
      <c r="N682" s="144"/>
      <c r="O682" s="72"/>
      <c r="P682" s="199"/>
      <c r="Q682" s="71"/>
      <c r="R682" s="200"/>
      <c r="S682" s="72"/>
      <c r="T682" s="201"/>
      <c r="U682" s="72"/>
      <c r="V682" s="202"/>
      <c r="W682" s="71"/>
      <c r="X682" s="72"/>
      <c r="Y682" s="202"/>
      <c r="Z682" s="72"/>
      <c r="AA682" s="178"/>
      <c r="AB682" s="228"/>
      <c r="AC682" s="72"/>
      <c r="AD682" s="229"/>
      <c r="AE682" s="72"/>
      <c r="AF682" s="229"/>
      <c r="AG682" s="71"/>
      <c r="AH682" s="72"/>
      <c r="AI682" s="229"/>
      <c r="AJ682" s="71"/>
      <c r="AK682" s="72"/>
      <c r="AL682" s="229"/>
      <c r="AM682" s="72"/>
      <c r="AN682" s="201"/>
      <c r="AO682" s="72"/>
      <c r="AP682" s="145"/>
      <c r="AQ682" s="72"/>
      <c r="AR682" s="145"/>
      <c r="AS682" s="72"/>
      <c r="AT682" s="146"/>
      <c r="AU682" s="72"/>
      <c r="AV682" s="145"/>
      <c r="AW682" s="71"/>
      <c r="AX682" s="72"/>
      <c r="AY682" s="201"/>
      <c r="AZ682" s="71"/>
      <c r="BA682" s="72"/>
      <c r="BB682" s="178"/>
    </row>
    <row r="683" ht="16.5" customHeight="1" outlineLevel="1">
      <c r="A683" s="178"/>
      <c r="B683" s="141"/>
      <c r="C683" s="142"/>
      <c r="D683" s="72"/>
      <c r="E683" s="143"/>
      <c r="F683" s="71"/>
      <c r="G683" s="143"/>
      <c r="H683" s="71"/>
      <c r="I683" s="143"/>
      <c r="J683" s="71"/>
      <c r="K683" s="71"/>
      <c r="L683" s="71"/>
      <c r="M683" s="72"/>
      <c r="N683" s="144"/>
      <c r="O683" s="72"/>
      <c r="P683" s="199"/>
      <c r="Q683" s="71"/>
      <c r="R683" s="200"/>
      <c r="S683" s="72"/>
      <c r="T683" s="201"/>
      <c r="U683" s="72"/>
      <c r="V683" s="202"/>
      <c r="W683" s="71"/>
      <c r="X683" s="72"/>
      <c r="Y683" s="202"/>
      <c r="Z683" s="72"/>
      <c r="AA683" s="178"/>
      <c r="AB683" s="228"/>
      <c r="AC683" s="72"/>
      <c r="AD683" s="229"/>
      <c r="AE683" s="72"/>
      <c r="AF683" s="229"/>
      <c r="AG683" s="71"/>
      <c r="AH683" s="72"/>
      <c r="AI683" s="229"/>
      <c r="AJ683" s="71"/>
      <c r="AK683" s="72"/>
      <c r="AL683" s="229"/>
      <c r="AM683" s="72"/>
      <c r="AN683" s="201"/>
      <c r="AO683" s="72"/>
      <c r="AP683" s="145"/>
      <c r="AQ683" s="72"/>
      <c r="AR683" s="145"/>
      <c r="AS683" s="72"/>
      <c r="AT683" s="146"/>
      <c r="AU683" s="72"/>
      <c r="AV683" s="145"/>
      <c r="AW683" s="71"/>
      <c r="AX683" s="72"/>
      <c r="AY683" s="201"/>
      <c r="AZ683" s="71"/>
      <c r="BA683" s="72"/>
      <c r="BB683" s="178"/>
    </row>
    <row r="684" ht="16.5" customHeight="1" outlineLevel="1">
      <c r="A684" s="178"/>
      <c r="B684" s="141"/>
      <c r="C684" s="142"/>
      <c r="D684" s="72"/>
      <c r="E684" s="143"/>
      <c r="F684" s="71"/>
      <c r="G684" s="143"/>
      <c r="H684" s="71"/>
      <c r="I684" s="143"/>
      <c r="J684" s="71"/>
      <c r="K684" s="71"/>
      <c r="L684" s="71"/>
      <c r="M684" s="72"/>
      <c r="N684" s="144"/>
      <c r="O684" s="72"/>
      <c r="P684" s="199"/>
      <c r="Q684" s="71"/>
      <c r="R684" s="200"/>
      <c r="S684" s="72"/>
      <c r="T684" s="201"/>
      <c r="U684" s="72"/>
      <c r="V684" s="202"/>
      <c r="W684" s="71"/>
      <c r="X684" s="72"/>
      <c r="Y684" s="202"/>
      <c r="Z684" s="72"/>
      <c r="AA684" s="178"/>
      <c r="AB684" s="228"/>
      <c r="AC684" s="72"/>
      <c r="AD684" s="229"/>
      <c r="AE684" s="72"/>
      <c r="AF684" s="229"/>
      <c r="AG684" s="71"/>
      <c r="AH684" s="72"/>
      <c r="AI684" s="229"/>
      <c r="AJ684" s="71"/>
      <c r="AK684" s="72"/>
      <c r="AL684" s="229"/>
      <c r="AM684" s="72"/>
      <c r="AN684" s="201"/>
      <c r="AO684" s="72"/>
      <c r="AP684" s="145"/>
      <c r="AQ684" s="72"/>
      <c r="AR684" s="145"/>
      <c r="AS684" s="72"/>
      <c r="AT684" s="146"/>
      <c r="AU684" s="72"/>
      <c r="AV684" s="145"/>
      <c r="AW684" s="71"/>
      <c r="AX684" s="72"/>
      <c r="AY684" s="201"/>
      <c r="AZ684" s="71"/>
      <c r="BA684" s="72"/>
      <c r="BB684" s="178"/>
    </row>
    <row r="685" ht="16.5" customHeight="1" outlineLevel="1">
      <c r="A685" s="178"/>
      <c r="B685" s="141"/>
      <c r="C685" s="142"/>
      <c r="D685" s="72"/>
      <c r="E685" s="143"/>
      <c r="F685" s="71"/>
      <c r="G685" s="143"/>
      <c r="H685" s="71"/>
      <c r="I685" s="143"/>
      <c r="J685" s="71"/>
      <c r="K685" s="71"/>
      <c r="L685" s="71"/>
      <c r="M685" s="72"/>
      <c r="N685" s="144"/>
      <c r="O685" s="72"/>
      <c r="P685" s="199"/>
      <c r="Q685" s="71"/>
      <c r="R685" s="200"/>
      <c r="S685" s="72"/>
      <c r="T685" s="201"/>
      <c r="U685" s="72"/>
      <c r="V685" s="202"/>
      <c r="W685" s="71"/>
      <c r="X685" s="72"/>
      <c r="Y685" s="202"/>
      <c r="Z685" s="72"/>
      <c r="AA685" s="178"/>
      <c r="AB685" s="228"/>
      <c r="AC685" s="72"/>
      <c r="AD685" s="229"/>
      <c r="AE685" s="72"/>
      <c r="AF685" s="229"/>
      <c r="AG685" s="71"/>
      <c r="AH685" s="72"/>
      <c r="AI685" s="229"/>
      <c r="AJ685" s="71"/>
      <c r="AK685" s="72"/>
      <c r="AL685" s="229"/>
      <c r="AM685" s="72"/>
      <c r="AN685" s="201"/>
      <c r="AO685" s="72"/>
      <c r="AP685" s="145"/>
      <c r="AQ685" s="72"/>
      <c r="AR685" s="145"/>
      <c r="AS685" s="72"/>
      <c r="AT685" s="146"/>
      <c r="AU685" s="72"/>
      <c r="AV685" s="145"/>
      <c r="AW685" s="71"/>
      <c r="AX685" s="72"/>
      <c r="AY685" s="201"/>
      <c r="AZ685" s="71"/>
      <c r="BA685" s="72"/>
      <c r="BB685" s="178"/>
    </row>
    <row r="686" ht="16.5" customHeight="1" outlineLevel="1">
      <c r="A686" s="178"/>
      <c r="B686" s="141"/>
      <c r="C686" s="142"/>
      <c r="D686" s="72"/>
      <c r="E686" s="143"/>
      <c r="F686" s="71"/>
      <c r="G686" s="143"/>
      <c r="H686" s="71"/>
      <c r="I686" s="143"/>
      <c r="J686" s="71"/>
      <c r="K686" s="71"/>
      <c r="L686" s="71"/>
      <c r="M686" s="72"/>
      <c r="N686" s="144"/>
      <c r="O686" s="72"/>
      <c r="P686" s="199"/>
      <c r="Q686" s="71"/>
      <c r="R686" s="200"/>
      <c r="S686" s="72"/>
      <c r="T686" s="201"/>
      <c r="U686" s="72"/>
      <c r="V686" s="202"/>
      <c r="W686" s="71"/>
      <c r="X686" s="72"/>
      <c r="Y686" s="202"/>
      <c r="Z686" s="72"/>
      <c r="AA686" s="178"/>
      <c r="AB686" s="228"/>
      <c r="AC686" s="72"/>
      <c r="AD686" s="229"/>
      <c r="AE686" s="72"/>
      <c r="AF686" s="229"/>
      <c r="AG686" s="71"/>
      <c r="AH686" s="72"/>
      <c r="AI686" s="229"/>
      <c r="AJ686" s="71"/>
      <c r="AK686" s="72"/>
      <c r="AL686" s="229"/>
      <c r="AM686" s="72"/>
      <c r="AN686" s="201"/>
      <c r="AO686" s="72"/>
      <c r="AP686" s="145"/>
      <c r="AQ686" s="72"/>
      <c r="AR686" s="145"/>
      <c r="AS686" s="72"/>
      <c r="AT686" s="146"/>
      <c r="AU686" s="72"/>
      <c r="AV686" s="145"/>
      <c r="AW686" s="71"/>
      <c r="AX686" s="72"/>
      <c r="AY686" s="201"/>
      <c r="AZ686" s="71"/>
      <c r="BA686" s="72"/>
      <c r="BB686" s="178"/>
    </row>
    <row r="687" ht="16.5" customHeight="1" outlineLevel="1">
      <c r="A687" s="178"/>
      <c r="B687" s="141"/>
      <c r="C687" s="142"/>
      <c r="D687" s="72"/>
      <c r="E687" s="143"/>
      <c r="F687" s="71"/>
      <c r="G687" s="143"/>
      <c r="H687" s="71"/>
      <c r="I687" s="143"/>
      <c r="J687" s="71"/>
      <c r="K687" s="71"/>
      <c r="L687" s="71"/>
      <c r="M687" s="72"/>
      <c r="N687" s="144"/>
      <c r="O687" s="72"/>
      <c r="P687" s="199"/>
      <c r="Q687" s="71"/>
      <c r="R687" s="200"/>
      <c r="S687" s="72"/>
      <c r="T687" s="201"/>
      <c r="U687" s="72"/>
      <c r="V687" s="202"/>
      <c r="W687" s="71"/>
      <c r="X687" s="72"/>
      <c r="Y687" s="202"/>
      <c r="Z687" s="72"/>
      <c r="AA687" s="178"/>
      <c r="AB687" s="228"/>
      <c r="AC687" s="72"/>
      <c r="AD687" s="229"/>
      <c r="AE687" s="72"/>
      <c r="AF687" s="229"/>
      <c r="AG687" s="71"/>
      <c r="AH687" s="72"/>
      <c r="AI687" s="229"/>
      <c r="AJ687" s="71"/>
      <c r="AK687" s="72"/>
      <c r="AL687" s="229"/>
      <c r="AM687" s="72"/>
      <c r="AN687" s="201"/>
      <c r="AO687" s="72"/>
      <c r="AP687" s="145"/>
      <c r="AQ687" s="72"/>
      <c r="AR687" s="145"/>
      <c r="AS687" s="72"/>
      <c r="AT687" s="146"/>
      <c r="AU687" s="72"/>
      <c r="AV687" s="145"/>
      <c r="AW687" s="71"/>
      <c r="AX687" s="72"/>
      <c r="AY687" s="201"/>
      <c r="AZ687" s="71"/>
      <c r="BA687" s="72"/>
      <c r="BB687" s="178"/>
    </row>
    <row r="688" ht="16.5" customHeight="1" outlineLevel="1">
      <c r="A688" s="178"/>
      <c r="B688" s="141"/>
      <c r="C688" s="142"/>
      <c r="D688" s="72"/>
      <c r="E688" s="143"/>
      <c r="F688" s="71"/>
      <c r="G688" s="143"/>
      <c r="H688" s="71"/>
      <c r="I688" s="143"/>
      <c r="J688" s="71"/>
      <c r="K688" s="71"/>
      <c r="L688" s="71"/>
      <c r="M688" s="72"/>
      <c r="N688" s="144"/>
      <c r="O688" s="72"/>
      <c r="P688" s="199"/>
      <c r="Q688" s="71"/>
      <c r="R688" s="200"/>
      <c r="S688" s="72"/>
      <c r="T688" s="201"/>
      <c r="U688" s="72"/>
      <c r="V688" s="202"/>
      <c r="W688" s="71"/>
      <c r="X688" s="72"/>
      <c r="Y688" s="202"/>
      <c r="Z688" s="72"/>
      <c r="AA688" s="178"/>
      <c r="AB688" s="228"/>
      <c r="AC688" s="72"/>
      <c r="AD688" s="229"/>
      <c r="AE688" s="72"/>
      <c r="AF688" s="229"/>
      <c r="AG688" s="71"/>
      <c r="AH688" s="72"/>
      <c r="AI688" s="229"/>
      <c r="AJ688" s="71"/>
      <c r="AK688" s="72"/>
      <c r="AL688" s="229"/>
      <c r="AM688" s="72"/>
      <c r="AN688" s="201"/>
      <c r="AO688" s="72"/>
      <c r="AP688" s="145"/>
      <c r="AQ688" s="72"/>
      <c r="AR688" s="145"/>
      <c r="AS688" s="72"/>
      <c r="AT688" s="146"/>
      <c r="AU688" s="72"/>
      <c r="AV688" s="145"/>
      <c r="AW688" s="71"/>
      <c r="AX688" s="72"/>
      <c r="AY688" s="201"/>
      <c r="AZ688" s="71"/>
      <c r="BA688" s="72"/>
      <c r="BB688" s="178"/>
    </row>
    <row r="689" ht="16.5" customHeight="1" outlineLevel="1">
      <c r="A689" s="178"/>
      <c r="B689" s="141"/>
      <c r="C689" s="142"/>
      <c r="D689" s="72"/>
      <c r="E689" s="143"/>
      <c r="F689" s="71"/>
      <c r="G689" s="143"/>
      <c r="H689" s="71"/>
      <c r="I689" s="143"/>
      <c r="J689" s="71"/>
      <c r="K689" s="71"/>
      <c r="L689" s="71"/>
      <c r="M689" s="72"/>
      <c r="N689" s="144"/>
      <c r="O689" s="72"/>
      <c r="P689" s="199"/>
      <c r="Q689" s="71"/>
      <c r="R689" s="200"/>
      <c r="S689" s="72"/>
      <c r="T689" s="201"/>
      <c r="U689" s="72"/>
      <c r="V689" s="202"/>
      <c r="W689" s="71"/>
      <c r="X689" s="72"/>
      <c r="Y689" s="202"/>
      <c r="Z689" s="72"/>
      <c r="AA689" s="178"/>
      <c r="AB689" s="228"/>
      <c r="AC689" s="72"/>
      <c r="AD689" s="229"/>
      <c r="AE689" s="72"/>
      <c r="AF689" s="229"/>
      <c r="AG689" s="71"/>
      <c r="AH689" s="72"/>
      <c r="AI689" s="229"/>
      <c r="AJ689" s="71"/>
      <c r="AK689" s="72"/>
      <c r="AL689" s="229"/>
      <c r="AM689" s="72"/>
      <c r="AN689" s="201"/>
      <c r="AO689" s="72"/>
      <c r="AP689" s="145"/>
      <c r="AQ689" s="72"/>
      <c r="AR689" s="145"/>
      <c r="AS689" s="72"/>
      <c r="AT689" s="146"/>
      <c r="AU689" s="72"/>
      <c r="AV689" s="145"/>
      <c r="AW689" s="71"/>
      <c r="AX689" s="72"/>
      <c r="AY689" s="201"/>
      <c r="AZ689" s="71"/>
      <c r="BA689" s="72"/>
      <c r="BB689" s="178"/>
    </row>
    <row r="690" ht="16.5" customHeight="1" outlineLevel="1">
      <c r="A690" s="178"/>
      <c r="B690" s="141"/>
      <c r="C690" s="142"/>
      <c r="D690" s="72"/>
      <c r="E690" s="143"/>
      <c r="F690" s="71"/>
      <c r="G690" s="143"/>
      <c r="H690" s="71"/>
      <c r="I690" s="143"/>
      <c r="J690" s="71"/>
      <c r="K690" s="71"/>
      <c r="L690" s="71"/>
      <c r="M690" s="72"/>
      <c r="N690" s="144"/>
      <c r="O690" s="72"/>
      <c r="P690" s="199"/>
      <c r="Q690" s="71"/>
      <c r="R690" s="200"/>
      <c r="S690" s="72"/>
      <c r="T690" s="201"/>
      <c r="U690" s="72"/>
      <c r="V690" s="202"/>
      <c r="W690" s="71"/>
      <c r="X690" s="72"/>
      <c r="Y690" s="202"/>
      <c r="Z690" s="72"/>
      <c r="AA690" s="178"/>
      <c r="AB690" s="228"/>
      <c r="AC690" s="72"/>
      <c r="AD690" s="229"/>
      <c r="AE690" s="72"/>
      <c r="AF690" s="229"/>
      <c r="AG690" s="71"/>
      <c r="AH690" s="72"/>
      <c r="AI690" s="229"/>
      <c r="AJ690" s="71"/>
      <c r="AK690" s="72"/>
      <c r="AL690" s="229"/>
      <c r="AM690" s="72"/>
      <c r="AN690" s="201"/>
      <c r="AO690" s="72"/>
      <c r="AP690" s="145"/>
      <c r="AQ690" s="72"/>
      <c r="AR690" s="145"/>
      <c r="AS690" s="72"/>
      <c r="AT690" s="146"/>
      <c r="AU690" s="72"/>
      <c r="AV690" s="145"/>
      <c r="AW690" s="71"/>
      <c r="AX690" s="72"/>
      <c r="AY690" s="201"/>
      <c r="AZ690" s="71"/>
      <c r="BA690" s="72"/>
      <c r="BB690" s="178"/>
    </row>
    <row r="691" ht="16.5" customHeight="1" outlineLevel="1">
      <c r="A691" s="178"/>
      <c r="B691" s="141"/>
      <c r="C691" s="142"/>
      <c r="D691" s="72"/>
      <c r="E691" s="143"/>
      <c r="F691" s="71"/>
      <c r="G691" s="143"/>
      <c r="H691" s="71"/>
      <c r="I691" s="143"/>
      <c r="J691" s="71"/>
      <c r="K691" s="71"/>
      <c r="L691" s="71"/>
      <c r="M691" s="72"/>
      <c r="N691" s="144"/>
      <c r="O691" s="72"/>
      <c r="P691" s="199"/>
      <c r="Q691" s="71"/>
      <c r="R691" s="200"/>
      <c r="S691" s="72"/>
      <c r="T691" s="201"/>
      <c r="U691" s="72"/>
      <c r="V691" s="202"/>
      <c r="W691" s="71"/>
      <c r="X691" s="72"/>
      <c r="Y691" s="202"/>
      <c r="Z691" s="72"/>
      <c r="AA691" s="178"/>
      <c r="AB691" s="228"/>
      <c r="AC691" s="72"/>
      <c r="AD691" s="229"/>
      <c r="AE691" s="72"/>
      <c r="AF691" s="229"/>
      <c r="AG691" s="71"/>
      <c r="AH691" s="72"/>
      <c r="AI691" s="229"/>
      <c r="AJ691" s="71"/>
      <c r="AK691" s="72"/>
      <c r="AL691" s="229"/>
      <c r="AM691" s="72"/>
      <c r="AN691" s="201"/>
      <c r="AO691" s="72"/>
      <c r="AP691" s="145"/>
      <c r="AQ691" s="72"/>
      <c r="AR691" s="145"/>
      <c r="AS691" s="72"/>
      <c r="AT691" s="146"/>
      <c r="AU691" s="72"/>
      <c r="AV691" s="145"/>
      <c r="AW691" s="71"/>
      <c r="AX691" s="72"/>
      <c r="AY691" s="201"/>
      <c r="AZ691" s="71"/>
      <c r="BA691" s="72"/>
      <c r="BB691" s="178"/>
    </row>
    <row r="692" ht="16.5" customHeight="1" outlineLevel="1">
      <c r="A692" s="178"/>
      <c r="B692" s="141"/>
      <c r="C692" s="142"/>
      <c r="D692" s="72"/>
      <c r="E692" s="143"/>
      <c r="F692" s="71"/>
      <c r="G692" s="143"/>
      <c r="H692" s="71"/>
      <c r="I692" s="143"/>
      <c r="J692" s="71"/>
      <c r="K692" s="71"/>
      <c r="L692" s="71"/>
      <c r="M692" s="72"/>
      <c r="N692" s="144"/>
      <c r="O692" s="72"/>
      <c r="P692" s="199"/>
      <c r="Q692" s="71"/>
      <c r="R692" s="200"/>
      <c r="S692" s="72"/>
      <c r="T692" s="201"/>
      <c r="U692" s="72"/>
      <c r="V692" s="202"/>
      <c r="W692" s="71"/>
      <c r="X692" s="72"/>
      <c r="Y692" s="202"/>
      <c r="Z692" s="72"/>
      <c r="AA692" s="178"/>
      <c r="AB692" s="228"/>
      <c r="AC692" s="72"/>
      <c r="AD692" s="229"/>
      <c r="AE692" s="72"/>
      <c r="AF692" s="229"/>
      <c r="AG692" s="71"/>
      <c r="AH692" s="72"/>
      <c r="AI692" s="229"/>
      <c r="AJ692" s="71"/>
      <c r="AK692" s="72"/>
      <c r="AL692" s="229"/>
      <c r="AM692" s="72"/>
      <c r="AN692" s="201"/>
      <c r="AO692" s="72"/>
      <c r="AP692" s="145"/>
      <c r="AQ692" s="72"/>
      <c r="AR692" s="145"/>
      <c r="AS692" s="72"/>
      <c r="AT692" s="146"/>
      <c r="AU692" s="72"/>
      <c r="AV692" s="145"/>
      <c r="AW692" s="71"/>
      <c r="AX692" s="72"/>
      <c r="AY692" s="201"/>
      <c r="AZ692" s="71"/>
      <c r="BA692" s="72"/>
      <c r="BB692" s="178"/>
    </row>
    <row r="693" ht="16.5" customHeight="1" outlineLevel="1">
      <c r="A693" s="178"/>
      <c r="B693" s="141"/>
      <c r="C693" s="142"/>
      <c r="D693" s="72"/>
      <c r="E693" s="143"/>
      <c r="F693" s="71"/>
      <c r="G693" s="143"/>
      <c r="H693" s="71"/>
      <c r="I693" s="143"/>
      <c r="J693" s="71"/>
      <c r="K693" s="71"/>
      <c r="L693" s="71"/>
      <c r="M693" s="72"/>
      <c r="N693" s="144"/>
      <c r="O693" s="72"/>
      <c r="P693" s="199"/>
      <c r="Q693" s="71"/>
      <c r="R693" s="200"/>
      <c r="S693" s="72"/>
      <c r="T693" s="201"/>
      <c r="U693" s="72"/>
      <c r="V693" s="202"/>
      <c r="W693" s="71"/>
      <c r="X693" s="72"/>
      <c r="Y693" s="202"/>
      <c r="Z693" s="72"/>
      <c r="AA693" s="178"/>
      <c r="AB693" s="228"/>
      <c r="AC693" s="72"/>
      <c r="AD693" s="229"/>
      <c r="AE693" s="72"/>
      <c r="AF693" s="229"/>
      <c r="AG693" s="71"/>
      <c r="AH693" s="72"/>
      <c r="AI693" s="229"/>
      <c r="AJ693" s="71"/>
      <c r="AK693" s="72"/>
      <c r="AL693" s="229"/>
      <c r="AM693" s="72"/>
      <c r="AN693" s="201"/>
      <c r="AO693" s="72"/>
      <c r="AP693" s="145"/>
      <c r="AQ693" s="72"/>
      <c r="AR693" s="145"/>
      <c r="AS693" s="72"/>
      <c r="AT693" s="146"/>
      <c r="AU693" s="72"/>
      <c r="AV693" s="145"/>
      <c r="AW693" s="71"/>
      <c r="AX693" s="72"/>
      <c r="AY693" s="201"/>
      <c r="AZ693" s="71"/>
      <c r="BA693" s="72"/>
      <c r="BB693" s="178"/>
    </row>
    <row r="694" ht="16.5" customHeight="1" outlineLevel="1">
      <c r="A694" s="178"/>
      <c r="B694" s="141"/>
      <c r="C694" s="142"/>
      <c r="D694" s="72"/>
      <c r="E694" s="143"/>
      <c r="F694" s="71"/>
      <c r="G694" s="143"/>
      <c r="H694" s="71"/>
      <c r="I694" s="143"/>
      <c r="J694" s="71"/>
      <c r="K694" s="71"/>
      <c r="L694" s="71"/>
      <c r="M694" s="72"/>
      <c r="N694" s="144"/>
      <c r="O694" s="72"/>
      <c r="P694" s="199"/>
      <c r="Q694" s="71"/>
      <c r="R694" s="200"/>
      <c r="S694" s="72"/>
      <c r="T694" s="201"/>
      <c r="U694" s="72"/>
      <c r="V694" s="202"/>
      <c r="W694" s="71"/>
      <c r="X694" s="72"/>
      <c r="Y694" s="202"/>
      <c r="Z694" s="72"/>
      <c r="AA694" s="178"/>
      <c r="AB694" s="228"/>
      <c r="AC694" s="72"/>
      <c r="AD694" s="229"/>
      <c r="AE694" s="72"/>
      <c r="AF694" s="229"/>
      <c r="AG694" s="71"/>
      <c r="AH694" s="72"/>
      <c r="AI694" s="229"/>
      <c r="AJ694" s="71"/>
      <c r="AK694" s="72"/>
      <c r="AL694" s="229"/>
      <c r="AM694" s="72"/>
      <c r="AN694" s="201"/>
      <c r="AO694" s="72"/>
      <c r="AP694" s="145"/>
      <c r="AQ694" s="72"/>
      <c r="AR694" s="145"/>
      <c r="AS694" s="72"/>
      <c r="AT694" s="146"/>
      <c r="AU694" s="72"/>
      <c r="AV694" s="145"/>
      <c r="AW694" s="71"/>
      <c r="AX694" s="72"/>
      <c r="AY694" s="201"/>
      <c r="AZ694" s="71"/>
      <c r="BA694" s="72"/>
      <c r="BB694" s="178"/>
    </row>
    <row r="695" ht="16.5" customHeight="1" outlineLevel="1">
      <c r="A695" s="178"/>
      <c r="B695" s="141"/>
      <c r="C695" s="142"/>
      <c r="D695" s="72"/>
      <c r="E695" s="143"/>
      <c r="F695" s="71"/>
      <c r="G695" s="143"/>
      <c r="H695" s="71"/>
      <c r="I695" s="143"/>
      <c r="J695" s="71"/>
      <c r="K695" s="71"/>
      <c r="L695" s="71"/>
      <c r="M695" s="72"/>
      <c r="N695" s="144"/>
      <c r="O695" s="72"/>
      <c r="P695" s="199"/>
      <c r="Q695" s="71"/>
      <c r="R695" s="200"/>
      <c r="S695" s="72"/>
      <c r="T695" s="201"/>
      <c r="U695" s="72"/>
      <c r="V695" s="202"/>
      <c r="W695" s="71"/>
      <c r="X695" s="72"/>
      <c r="Y695" s="202"/>
      <c r="Z695" s="72"/>
      <c r="AA695" s="178"/>
      <c r="AB695" s="228"/>
      <c r="AC695" s="72"/>
      <c r="AD695" s="229"/>
      <c r="AE695" s="72"/>
      <c r="AF695" s="229"/>
      <c r="AG695" s="71"/>
      <c r="AH695" s="72"/>
      <c r="AI695" s="229"/>
      <c r="AJ695" s="71"/>
      <c r="AK695" s="72"/>
      <c r="AL695" s="229"/>
      <c r="AM695" s="72"/>
      <c r="AN695" s="201"/>
      <c r="AO695" s="72"/>
      <c r="AP695" s="145"/>
      <c r="AQ695" s="72"/>
      <c r="AR695" s="145"/>
      <c r="AS695" s="72"/>
      <c r="AT695" s="146"/>
      <c r="AU695" s="72"/>
      <c r="AV695" s="145"/>
      <c r="AW695" s="71"/>
      <c r="AX695" s="72"/>
      <c r="AY695" s="201"/>
      <c r="AZ695" s="71"/>
      <c r="BA695" s="72"/>
      <c r="BB695" s="178"/>
    </row>
    <row r="696" ht="16.5" customHeight="1" outlineLevel="1">
      <c r="A696" s="178"/>
      <c r="B696" s="141"/>
      <c r="C696" s="142"/>
      <c r="D696" s="72"/>
      <c r="E696" s="143"/>
      <c r="F696" s="71"/>
      <c r="G696" s="143"/>
      <c r="H696" s="71"/>
      <c r="I696" s="143"/>
      <c r="J696" s="71"/>
      <c r="K696" s="71"/>
      <c r="L696" s="71"/>
      <c r="M696" s="72"/>
      <c r="N696" s="144"/>
      <c r="O696" s="72"/>
      <c r="P696" s="199"/>
      <c r="Q696" s="71"/>
      <c r="R696" s="200"/>
      <c r="S696" s="72"/>
      <c r="T696" s="201"/>
      <c r="U696" s="72"/>
      <c r="V696" s="202"/>
      <c r="W696" s="71"/>
      <c r="X696" s="72"/>
      <c r="Y696" s="202"/>
      <c r="Z696" s="72"/>
      <c r="AA696" s="178"/>
      <c r="AB696" s="228"/>
      <c r="AC696" s="72"/>
      <c r="AD696" s="229"/>
      <c r="AE696" s="72"/>
      <c r="AF696" s="229"/>
      <c r="AG696" s="71"/>
      <c r="AH696" s="72"/>
      <c r="AI696" s="229"/>
      <c r="AJ696" s="71"/>
      <c r="AK696" s="72"/>
      <c r="AL696" s="229"/>
      <c r="AM696" s="72"/>
      <c r="AN696" s="201"/>
      <c r="AO696" s="72"/>
      <c r="AP696" s="145"/>
      <c r="AQ696" s="72"/>
      <c r="AR696" s="145"/>
      <c r="AS696" s="72"/>
      <c r="AT696" s="146"/>
      <c r="AU696" s="72"/>
      <c r="AV696" s="145"/>
      <c r="AW696" s="71"/>
      <c r="AX696" s="72"/>
      <c r="AY696" s="201"/>
      <c r="AZ696" s="71"/>
      <c r="BA696" s="72"/>
      <c r="BB696" s="178"/>
    </row>
    <row r="697" ht="16.5" customHeight="1" outlineLevel="1">
      <c r="A697" s="178"/>
      <c r="B697" s="141"/>
      <c r="C697" s="142"/>
      <c r="D697" s="72"/>
      <c r="E697" s="143"/>
      <c r="F697" s="71"/>
      <c r="G697" s="143"/>
      <c r="H697" s="71"/>
      <c r="I697" s="143"/>
      <c r="J697" s="71"/>
      <c r="K697" s="71"/>
      <c r="L697" s="71"/>
      <c r="M697" s="72"/>
      <c r="N697" s="144"/>
      <c r="O697" s="72"/>
      <c r="P697" s="199"/>
      <c r="Q697" s="71"/>
      <c r="R697" s="200"/>
      <c r="S697" s="72"/>
      <c r="T697" s="201"/>
      <c r="U697" s="72"/>
      <c r="V697" s="202"/>
      <c r="W697" s="71"/>
      <c r="X697" s="72"/>
      <c r="Y697" s="202"/>
      <c r="Z697" s="72"/>
      <c r="AA697" s="178"/>
      <c r="AB697" s="228"/>
      <c r="AC697" s="72"/>
      <c r="AD697" s="229"/>
      <c r="AE697" s="72"/>
      <c r="AF697" s="229"/>
      <c r="AG697" s="71"/>
      <c r="AH697" s="72"/>
      <c r="AI697" s="229"/>
      <c r="AJ697" s="71"/>
      <c r="AK697" s="72"/>
      <c r="AL697" s="229"/>
      <c r="AM697" s="72"/>
      <c r="AN697" s="201"/>
      <c r="AO697" s="72"/>
      <c r="AP697" s="145"/>
      <c r="AQ697" s="72"/>
      <c r="AR697" s="145"/>
      <c r="AS697" s="72"/>
      <c r="AT697" s="146"/>
      <c r="AU697" s="72"/>
      <c r="AV697" s="145"/>
      <c r="AW697" s="71"/>
      <c r="AX697" s="72"/>
      <c r="AY697" s="201"/>
      <c r="AZ697" s="71"/>
      <c r="BA697" s="72"/>
      <c r="BB697" s="178"/>
    </row>
    <row r="698" ht="16.5" customHeight="1" outlineLevel="1">
      <c r="A698" s="178"/>
      <c r="B698" s="141"/>
      <c r="C698" s="142"/>
      <c r="D698" s="72"/>
      <c r="E698" s="143"/>
      <c r="F698" s="71"/>
      <c r="G698" s="143"/>
      <c r="H698" s="71"/>
      <c r="I698" s="143"/>
      <c r="J698" s="71"/>
      <c r="K698" s="71"/>
      <c r="L698" s="71"/>
      <c r="M698" s="72"/>
      <c r="N698" s="144"/>
      <c r="O698" s="72"/>
      <c r="P698" s="199"/>
      <c r="Q698" s="71"/>
      <c r="R698" s="200"/>
      <c r="S698" s="72"/>
      <c r="T698" s="201"/>
      <c r="U698" s="72"/>
      <c r="V698" s="202"/>
      <c r="W698" s="71"/>
      <c r="X698" s="72"/>
      <c r="Y698" s="202"/>
      <c r="Z698" s="72"/>
      <c r="AA698" s="178"/>
      <c r="AB698" s="228"/>
      <c r="AC698" s="72"/>
      <c r="AD698" s="229"/>
      <c r="AE698" s="72"/>
      <c r="AF698" s="229"/>
      <c r="AG698" s="71"/>
      <c r="AH698" s="72"/>
      <c r="AI698" s="229"/>
      <c r="AJ698" s="71"/>
      <c r="AK698" s="72"/>
      <c r="AL698" s="229"/>
      <c r="AM698" s="72"/>
      <c r="AN698" s="201"/>
      <c r="AO698" s="72"/>
      <c r="AP698" s="145"/>
      <c r="AQ698" s="72"/>
      <c r="AR698" s="145"/>
      <c r="AS698" s="72"/>
      <c r="AT698" s="146"/>
      <c r="AU698" s="72"/>
      <c r="AV698" s="145"/>
      <c r="AW698" s="71"/>
      <c r="AX698" s="72"/>
      <c r="AY698" s="201"/>
      <c r="AZ698" s="71"/>
      <c r="BA698" s="72"/>
      <c r="BB698" s="178"/>
    </row>
    <row r="699" ht="16.5" customHeight="1" outlineLevel="1">
      <c r="A699" s="178"/>
      <c r="B699" s="141"/>
      <c r="C699" s="142"/>
      <c r="D699" s="72"/>
      <c r="E699" s="143"/>
      <c r="F699" s="71"/>
      <c r="G699" s="143"/>
      <c r="H699" s="71"/>
      <c r="I699" s="143"/>
      <c r="J699" s="71"/>
      <c r="K699" s="71"/>
      <c r="L699" s="71"/>
      <c r="M699" s="72"/>
      <c r="N699" s="144"/>
      <c r="O699" s="72"/>
      <c r="P699" s="199"/>
      <c r="Q699" s="71"/>
      <c r="R699" s="200"/>
      <c r="S699" s="72"/>
      <c r="T699" s="201"/>
      <c r="U699" s="72"/>
      <c r="V699" s="202"/>
      <c r="W699" s="71"/>
      <c r="X699" s="72"/>
      <c r="Y699" s="202"/>
      <c r="Z699" s="72"/>
      <c r="AA699" s="178"/>
      <c r="AB699" s="228"/>
      <c r="AC699" s="72"/>
      <c r="AD699" s="229"/>
      <c r="AE699" s="72"/>
      <c r="AF699" s="229"/>
      <c r="AG699" s="71"/>
      <c r="AH699" s="72"/>
      <c r="AI699" s="229"/>
      <c r="AJ699" s="71"/>
      <c r="AK699" s="72"/>
      <c r="AL699" s="229"/>
      <c r="AM699" s="72"/>
      <c r="AN699" s="201"/>
      <c r="AO699" s="72"/>
      <c r="AP699" s="145"/>
      <c r="AQ699" s="72"/>
      <c r="AR699" s="145"/>
      <c r="AS699" s="72"/>
      <c r="AT699" s="146"/>
      <c r="AU699" s="72"/>
      <c r="AV699" s="145"/>
      <c r="AW699" s="71"/>
      <c r="AX699" s="72"/>
      <c r="AY699" s="201"/>
      <c r="AZ699" s="71"/>
      <c r="BA699" s="72"/>
      <c r="BB699" s="178"/>
    </row>
    <row r="700" ht="16.5" customHeight="1" outlineLevel="1">
      <c r="A700" s="178"/>
      <c r="B700" s="141"/>
      <c r="C700" s="142"/>
      <c r="D700" s="72"/>
      <c r="E700" s="143"/>
      <c r="F700" s="71"/>
      <c r="G700" s="143"/>
      <c r="H700" s="71"/>
      <c r="I700" s="143"/>
      <c r="J700" s="71"/>
      <c r="K700" s="71"/>
      <c r="L700" s="71"/>
      <c r="M700" s="72"/>
      <c r="N700" s="144"/>
      <c r="O700" s="72"/>
      <c r="P700" s="199"/>
      <c r="Q700" s="71"/>
      <c r="R700" s="200"/>
      <c r="S700" s="72"/>
      <c r="T700" s="201"/>
      <c r="U700" s="72"/>
      <c r="V700" s="202"/>
      <c r="W700" s="71"/>
      <c r="X700" s="72"/>
      <c r="Y700" s="202"/>
      <c r="Z700" s="72"/>
      <c r="AA700" s="178"/>
      <c r="AB700" s="228"/>
      <c r="AC700" s="72"/>
      <c r="AD700" s="229"/>
      <c r="AE700" s="72"/>
      <c r="AF700" s="229"/>
      <c r="AG700" s="71"/>
      <c r="AH700" s="72"/>
      <c r="AI700" s="229"/>
      <c r="AJ700" s="71"/>
      <c r="AK700" s="72"/>
      <c r="AL700" s="229"/>
      <c r="AM700" s="72"/>
      <c r="AN700" s="201"/>
      <c r="AO700" s="72"/>
      <c r="AP700" s="145"/>
      <c r="AQ700" s="72"/>
      <c r="AR700" s="145"/>
      <c r="AS700" s="72"/>
      <c r="AT700" s="146"/>
      <c r="AU700" s="72"/>
      <c r="AV700" s="145"/>
      <c r="AW700" s="71"/>
      <c r="AX700" s="72"/>
      <c r="AY700" s="201"/>
      <c r="AZ700" s="71"/>
      <c r="BA700" s="72"/>
      <c r="BB700" s="178"/>
    </row>
    <row r="701" ht="16.5" customHeight="1" outlineLevel="1">
      <c r="A701" s="178"/>
      <c r="B701" s="141"/>
      <c r="C701" s="142"/>
      <c r="D701" s="72"/>
      <c r="E701" s="143"/>
      <c r="F701" s="71"/>
      <c r="G701" s="143"/>
      <c r="H701" s="71"/>
      <c r="I701" s="143"/>
      <c r="J701" s="71"/>
      <c r="K701" s="71"/>
      <c r="L701" s="71"/>
      <c r="M701" s="72"/>
      <c r="N701" s="144"/>
      <c r="O701" s="72"/>
      <c r="P701" s="199"/>
      <c r="Q701" s="71"/>
      <c r="R701" s="200"/>
      <c r="S701" s="72"/>
      <c r="T701" s="201"/>
      <c r="U701" s="72"/>
      <c r="V701" s="202"/>
      <c r="W701" s="71"/>
      <c r="X701" s="72"/>
      <c r="Y701" s="202"/>
      <c r="Z701" s="72"/>
      <c r="AA701" s="178"/>
      <c r="AB701" s="228"/>
      <c r="AC701" s="72"/>
      <c r="AD701" s="229"/>
      <c r="AE701" s="72"/>
      <c r="AF701" s="229"/>
      <c r="AG701" s="71"/>
      <c r="AH701" s="72"/>
      <c r="AI701" s="229"/>
      <c r="AJ701" s="71"/>
      <c r="AK701" s="72"/>
      <c r="AL701" s="229"/>
      <c r="AM701" s="72"/>
      <c r="AN701" s="201"/>
      <c r="AO701" s="72"/>
      <c r="AP701" s="145"/>
      <c r="AQ701" s="72"/>
      <c r="AR701" s="145"/>
      <c r="AS701" s="72"/>
      <c r="AT701" s="146"/>
      <c r="AU701" s="72"/>
      <c r="AV701" s="145"/>
      <c r="AW701" s="71"/>
      <c r="AX701" s="72"/>
      <c r="AY701" s="201"/>
      <c r="AZ701" s="71"/>
      <c r="BA701" s="72"/>
      <c r="BB701" s="178"/>
    </row>
    <row r="702" ht="16.5" customHeight="1" outlineLevel="1">
      <c r="A702" s="178"/>
      <c r="B702" s="141"/>
      <c r="C702" s="142"/>
      <c r="D702" s="72"/>
      <c r="E702" s="143"/>
      <c r="F702" s="71"/>
      <c r="G702" s="143"/>
      <c r="H702" s="71"/>
      <c r="I702" s="143"/>
      <c r="J702" s="71"/>
      <c r="K702" s="71"/>
      <c r="L702" s="71"/>
      <c r="M702" s="72"/>
      <c r="N702" s="144"/>
      <c r="O702" s="72"/>
      <c r="P702" s="199"/>
      <c r="Q702" s="71"/>
      <c r="R702" s="200"/>
      <c r="S702" s="72"/>
      <c r="T702" s="201"/>
      <c r="U702" s="72"/>
      <c r="V702" s="202"/>
      <c r="W702" s="71"/>
      <c r="X702" s="72"/>
      <c r="Y702" s="202"/>
      <c r="Z702" s="72"/>
      <c r="AA702" s="178"/>
      <c r="AB702" s="228"/>
      <c r="AC702" s="72"/>
      <c r="AD702" s="229"/>
      <c r="AE702" s="72"/>
      <c r="AF702" s="229"/>
      <c r="AG702" s="71"/>
      <c r="AH702" s="72"/>
      <c r="AI702" s="229"/>
      <c r="AJ702" s="71"/>
      <c r="AK702" s="72"/>
      <c r="AL702" s="229"/>
      <c r="AM702" s="72"/>
      <c r="AN702" s="201"/>
      <c r="AO702" s="72"/>
      <c r="AP702" s="145"/>
      <c r="AQ702" s="72"/>
      <c r="AR702" s="145"/>
      <c r="AS702" s="72"/>
      <c r="AT702" s="146"/>
      <c r="AU702" s="72"/>
      <c r="AV702" s="145"/>
      <c r="AW702" s="71"/>
      <c r="AX702" s="72"/>
      <c r="AY702" s="201"/>
      <c r="AZ702" s="71"/>
      <c r="BA702" s="72"/>
      <c r="BB702" s="178"/>
    </row>
    <row r="703" ht="16.5" customHeight="1" outlineLevel="1">
      <c r="A703" s="178"/>
      <c r="B703" s="141"/>
      <c r="C703" s="142"/>
      <c r="D703" s="72"/>
      <c r="E703" s="143"/>
      <c r="F703" s="71"/>
      <c r="G703" s="143"/>
      <c r="H703" s="71"/>
      <c r="I703" s="143"/>
      <c r="J703" s="71"/>
      <c r="K703" s="71"/>
      <c r="L703" s="71"/>
      <c r="M703" s="72"/>
      <c r="N703" s="144"/>
      <c r="O703" s="72"/>
      <c r="P703" s="199"/>
      <c r="Q703" s="71"/>
      <c r="R703" s="200"/>
      <c r="S703" s="72"/>
      <c r="T703" s="201"/>
      <c r="U703" s="72"/>
      <c r="V703" s="202"/>
      <c r="W703" s="71"/>
      <c r="X703" s="72"/>
      <c r="Y703" s="202"/>
      <c r="Z703" s="72"/>
      <c r="AA703" s="178"/>
      <c r="AB703" s="228"/>
      <c r="AC703" s="72"/>
      <c r="AD703" s="229"/>
      <c r="AE703" s="72"/>
      <c r="AF703" s="229"/>
      <c r="AG703" s="71"/>
      <c r="AH703" s="72"/>
      <c r="AI703" s="229"/>
      <c r="AJ703" s="71"/>
      <c r="AK703" s="72"/>
      <c r="AL703" s="229"/>
      <c r="AM703" s="72"/>
      <c r="AN703" s="201"/>
      <c r="AO703" s="72"/>
      <c r="AP703" s="145"/>
      <c r="AQ703" s="72"/>
      <c r="AR703" s="145"/>
      <c r="AS703" s="72"/>
      <c r="AT703" s="146"/>
      <c r="AU703" s="72"/>
      <c r="AV703" s="145"/>
      <c r="AW703" s="71"/>
      <c r="AX703" s="72"/>
      <c r="AY703" s="201"/>
      <c r="AZ703" s="71"/>
      <c r="BA703" s="72"/>
      <c r="BB703" s="178"/>
    </row>
    <row r="704" ht="16.5" customHeight="1" outlineLevel="1">
      <c r="A704" s="178"/>
      <c r="B704" s="141"/>
      <c r="C704" s="142"/>
      <c r="D704" s="72"/>
      <c r="E704" s="143"/>
      <c r="F704" s="71"/>
      <c r="G704" s="143"/>
      <c r="H704" s="71"/>
      <c r="I704" s="143"/>
      <c r="J704" s="71"/>
      <c r="K704" s="71"/>
      <c r="L704" s="71"/>
      <c r="M704" s="72"/>
      <c r="N704" s="144"/>
      <c r="O704" s="72"/>
      <c r="P704" s="199"/>
      <c r="Q704" s="71"/>
      <c r="R704" s="200"/>
      <c r="S704" s="72"/>
      <c r="T704" s="201"/>
      <c r="U704" s="72"/>
      <c r="V704" s="202"/>
      <c r="W704" s="71"/>
      <c r="X704" s="72"/>
      <c r="Y704" s="202"/>
      <c r="Z704" s="72"/>
      <c r="AA704" s="178"/>
      <c r="AB704" s="228"/>
      <c r="AC704" s="72"/>
      <c r="AD704" s="229"/>
      <c r="AE704" s="72"/>
      <c r="AF704" s="229"/>
      <c r="AG704" s="71"/>
      <c r="AH704" s="72"/>
      <c r="AI704" s="229"/>
      <c r="AJ704" s="71"/>
      <c r="AK704" s="72"/>
      <c r="AL704" s="229"/>
      <c r="AM704" s="72"/>
      <c r="AN704" s="201"/>
      <c r="AO704" s="72"/>
      <c r="AP704" s="145"/>
      <c r="AQ704" s="72"/>
      <c r="AR704" s="145"/>
      <c r="AS704" s="72"/>
      <c r="AT704" s="146"/>
      <c r="AU704" s="72"/>
      <c r="AV704" s="145"/>
      <c r="AW704" s="71"/>
      <c r="AX704" s="72"/>
      <c r="AY704" s="201"/>
      <c r="AZ704" s="71"/>
      <c r="BA704" s="72"/>
      <c r="BB704" s="178"/>
    </row>
    <row r="705" ht="16.5" customHeight="1" outlineLevel="1">
      <c r="A705" s="178"/>
      <c r="B705" s="141"/>
      <c r="C705" s="142"/>
      <c r="D705" s="72"/>
      <c r="E705" s="143"/>
      <c r="F705" s="71"/>
      <c r="G705" s="143"/>
      <c r="H705" s="71"/>
      <c r="I705" s="143"/>
      <c r="J705" s="71"/>
      <c r="K705" s="71"/>
      <c r="L705" s="71"/>
      <c r="M705" s="72"/>
      <c r="N705" s="144"/>
      <c r="O705" s="72"/>
      <c r="P705" s="199"/>
      <c r="Q705" s="71"/>
      <c r="R705" s="200"/>
      <c r="S705" s="72"/>
      <c r="T705" s="201"/>
      <c r="U705" s="72"/>
      <c r="V705" s="202"/>
      <c r="W705" s="71"/>
      <c r="X705" s="72"/>
      <c r="Y705" s="202"/>
      <c r="Z705" s="72"/>
      <c r="AA705" s="178"/>
      <c r="AB705" s="228"/>
      <c r="AC705" s="72"/>
      <c r="AD705" s="229"/>
      <c r="AE705" s="72"/>
      <c r="AF705" s="229"/>
      <c r="AG705" s="71"/>
      <c r="AH705" s="72"/>
      <c r="AI705" s="229"/>
      <c r="AJ705" s="71"/>
      <c r="AK705" s="72"/>
      <c r="AL705" s="229"/>
      <c r="AM705" s="72"/>
      <c r="AN705" s="201"/>
      <c r="AO705" s="72"/>
      <c r="AP705" s="145"/>
      <c r="AQ705" s="72"/>
      <c r="AR705" s="145"/>
      <c r="AS705" s="72"/>
      <c r="AT705" s="146"/>
      <c r="AU705" s="72"/>
      <c r="AV705" s="145"/>
      <c r="AW705" s="71"/>
      <c r="AX705" s="72"/>
      <c r="AY705" s="201"/>
      <c r="AZ705" s="71"/>
      <c r="BA705" s="72"/>
      <c r="BB705" s="178"/>
    </row>
    <row r="706" ht="16.5" customHeight="1" outlineLevel="1">
      <c r="A706" s="178"/>
      <c r="B706" s="141"/>
      <c r="C706" s="142"/>
      <c r="D706" s="72"/>
      <c r="E706" s="143"/>
      <c r="F706" s="71"/>
      <c r="G706" s="143"/>
      <c r="H706" s="71"/>
      <c r="I706" s="143"/>
      <c r="J706" s="71"/>
      <c r="K706" s="71"/>
      <c r="L706" s="71"/>
      <c r="M706" s="72"/>
      <c r="N706" s="144"/>
      <c r="O706" s="72"/>
      <c r="P706" s="199"/>
      <c r="Q706" s="71"/>
      <c r="R706" s="200"/>
      <c r="S706" s="72"/>
      <c r="T706" s="201"/>
      <c r="U706" s="72"/>
      <c r="V706" s="202"/>
      <c r="W706" s="71"/>
      <c r="X706" s="72"/>
      <c r="Y706" s="202"/>
      <c r="Z706" s="72"/>
      <c r="AA706" s="178"/>
      <c r="AB706" s="228"/>
      <c r="AC706" s="72"/>
      <c r="AD706" s="229"/>
      <c r="AE706" s="72"/>
      <c r="AF706" s="229"/>
      <c r="AG706" s="71"/>
      <c r="AH706" s="72"/>
      <c r="AI706" s="229"/>
      <c r="AJ706" s="71"/>
      <c r="AK706" s="72"/>
      <c r="AL706" s="229"/>
      <c r="AM706" s="72"/>
      <c r="AN706" s="201"/>
      <c r="AO706" s="72"/>
      <c r="AP706" s="145"/>
      <c r="AQ706" s="72"/>
      <c r="AR706" s="145"/>
      <c r="AS706" s="72"/>
      <c r="AT706" s="146"/>
      <c r="AU706" s="72"/>
      <c r="AV706" s="145"/>
      <c r="AW706" s="71"/>
      <c r="AX706" s="72"/>
      <c r="AY706" s="201"/>
      <c r="AZ706" s="71"/>
      <c r="BA706" s="72"/>
      <c r="BB706" s="178"/>
    </row>
    <row r="707" ht="16.5" customHeight="1" outlineLevel="1">
      <c r="A707" s="178"/>
      <c r="B707" s="141"/>
      <c r="C707" s="142"/>
      <c r="D707" s="72"/>
      <c r="E707" s="143"/>
      <c r="F707" s="71"/>
      <c r="G707" s="143"/>
      <c r="H707" s="71"/>
      <c r="I707" s="143"/>
      <c r="J707" s="71"/>
      <c r="K707" s="71"/>
      <c r="L707" s="71"/>
      <c r="M707" s="72"/>
      <c r="N707" s="144"/>
      <c r="O707" s="72"/>
      <c r="P707" s="199"/>
      <c r="Q707" s="71"/>
      <c r="R707" s="200"/>
      <c r="S707" s="72"/>
      <c r="T707" s="201"/>
      <c r="U707" s="72"/>
      <c r="V707" s="202"/>
      <c r="W707" s="71"/>
      <c r="X707" s="72"/>
      <c r="Y707" s="202"/>
      <c r="Z707" s="72"/>
      <c r="AA707" s="178"/>
      <c r="AB707" s="228"/>
      <c r="AC707" s="72"/>
      <c r="AD707" s="229"/>
      <c r="AE707" s="72"/>
      <c r="AF707" s="229"/>
      <c r="AG707" s="71"/>
      <c r="AH707" s="72"/>
      <c r="AI707" s="229"/>
      <c r="AJ707" s="71"/>
      <c r="AK707" s="72"/>
      <c r="AL707" s="229"/>
      <c r="AM707" s="72"/>
      <c r="AN707" s="201"/>
      <c r="AO707" s="72"/>
      <c r="AP707" s="145"/>
      <c r="AQ707" s="72"/>
      <c r="AR707" s="145"/>
      <c r="AS707" s="72"/>
      <c r="AT707" s="146"/>
      <c r="AU707" s="72"/>
      <c r="AV707" s="145"/>
      <c r="AW707" s="71"/>
      <c r="AX707" s="72"/>
      <c r="AY707" s="201"/>
      <c r="AZ707" s="71"/>
      <c r="BA707" s="72"/>
      <c r="BB707" s="178"/>
    </row>
    <row r="708" ht="16.5" customHeight="1" outlineLevel="1">
      <c r="A708" s="178"/>
      <c r="B708" s="141"/>
      <c r="C708" s="142"/>
      <c r="D708" s="72"/>
      <c r="E708" s="143"/>
      <c r="F708" s="71"/>
      <c r="G708" s="143"/>
      <c r="H708" s="71"/>
      <c r="I708" s="143"/>
      <c r="J708" s="71"/>
      <c r="K708" s="71"/>
      <c r="L708" s="71"/>
      <c r="M708" s="72"/>
      <c r="N708" s="144"/>
      <c r="O708" s="72"/>
      <c r="P708" s="199"/>
      <c r="Q708" s="71"/>
      <c r="R708" s="200"/>
      <c r="S708" s="72"/>
      <c r="T708" s="201"/>
      <c r="U708" s="72"/>
      <c r="V708" s="202"/>
      <c r="W708" s="71"/>
      <c r="X708" s="72"/>
      <c r="Y708" s="202"/>
      <c r="Z708" s="72"/>
      <c r="AA708" s="178"/>
      <c r="AB708" s="228"/>
      <c r="AC708" s="72"/>
      <c r="AD708" s="229"/>
      <c r="AE708" s="72"/>
      <c r="AF708" s="229"/>
      <c r="AG708" s="71"/>
      <c r="AH708" s="72"/>
      <c r="AI708" s="229"/>
      <c r="AJ708" s="71"/>
      <c r="AK708" s="72"/>
      <c r="AL708" s="229"/>
      <c r="AM708" s="72"/>
      <c r="AN708" s="201"/>
      <c r="AO708" s="72"/>
      <c r="AP708" s="145"/>
      <c r="AQ708" s="72"/>
      <c r="AR708" s="145"/>
      <c r="AS708" s="72"/>
      <c r="AT708" s="146"/>
      <c r="AU708" s="72"/>
      <c r="AV708" s="145"/>
      <c r="AW708" s="71"/>
      <c r="AX708" s="72"/>
      <c r="AY708" s="201"/>
      <c r="AZ708" s="71"/>
      <c r="BA708" s="72"/>
      <c r="BB708" s="178"/>
    </row>
    <row r="709" ht="16.5" customHeight="1" outlineLevel="1">
      <c r="A709" s="178"/>
      <c r="B709" s="141"/>
      <c r="C709" s="142"/>
      <c r="D709" s="72"/>
      <c r="E709" s="143"/>
      <c r="F709" s="71"/>
      <c r="G709" s="143"/>
      <c r="H709" s="71"/>
      <c r="I709" s="143"/>
      <c r="J709" s="71"/>
      <c r="K709" s="71"/>
      <c r="L709" s="71"/>
      <c r="M709" s="72"/>
      <c r="N709" s="144"/>
      <c r="O709" s="72"/>
      <c r="P709" s="199"/>
      <c r="Q709" s="71"/>
      <c r="R709" s="200"/>
      <c r="S709" s="72"/>
      <c r="T709" s="201"/>
      <c r="U709" s="72"/>
      <c r="V709" s="202"/>
      <c r="W709" s="71"/>
      <c r="X709" s="72"/>
      <c r="Y709" s="202"/>
      <c r="Z709" s="72"/>
      <c r="AA709" s="178"/>
      <c r="AB709" s="228"/>
      <c r="AC709" s="72"/>
      <c r="AD709" s="229"/>
      <c r="AE709" s="72"/>
      <c r="AF709" s="229"/>
      <c r="AG709" s="71"/>
      <c r="AH709" s="72"/>
      <c r="AI709" s="229"/>
      <c r="AJ709" s="71"/>
      <c r="AK709" s="72"/>
      <c r="AL709" s="229"/>
      <c r="AM709" s="72"/>
      <c r="AN709" s="201"/>
      <c r="AO709" s="72"/>
      <c r="AP709" s="145"/>
      <c r="AQ709" s="72"/>
      <c r="AR709" s="145"/>
      <c r="AS709" s="72"/>
      <c r="AT709" s="146"/>
      <c r="AU709" s="72"/>
      <c r="AV709" s="145"/>
      <c r="AW709" s="71"/>
      <c r="AX709" s="72"/>
      <c r="AY709" s="201"/>
      <c r="AZ709" s="71"/>
      <c r="BA709" s="72"/>
      <c r="BB709" s="178"/>
    </row>
    <row r="710" ht="16.5" customHeight="1" outlineLevel="1">
      <c r="A710" s="178"/>
      <c r="B710" s="141"/>
      <c r="C710" s="142"/>
      <c r="D710" s="72"/>
      <c r="E710" s="143"/>
      <c r="F710" s="71"/>
      <c r="G710" s="143"/>
      <c r="H710" s="71"/>
      <c r="I710" s="143"/>
      <c r="J710" s="71"/>
      <c r="K710" s="71"/>
      <c r="L710" s="71"/>
      <c r="M710" s="72"/>
      <c r="N710" s="144"/>
      <c r="O710" s="72"/>
      <c r="P710" s="199"/>
      <c r="Q710" s="71"/>
      <c r="R710" s="200"/>
      <c r="S710" s="72"/>
      <c r="T710" s="201"/>
      <c r="U710" s="72"/>
      <c r="V710" s="202"/>
      <c r="W710" s="71"/>
      <c r="X710" s="72"/>
      <c r="Y710" s="202"/>
      <c r="Z710" s="72"/>
      <c r="AA710" s="178"/>
      <c r="AB710" s="228"/>
      <c r="AC710" s="72"/>
      <c r="AD710" s="229"/>
      <c r="AE710" s="72"/>
      <c r="AF710" s="229"/>
      <c r="AG710" s="71"/>
      <c r="AH710" s="72"/>
      <c r="AI710" s="229"/>
      <c r="AJ710" s="71"/>
      <c r="AK710" s="72"/>
      <c r="AL710" s="229"/>
      <c r="AM710" s="72"/>
      <c r="AN710" s="201"/>
      <c r="AO710" s="72"/>
      <c r="AP710" s="145"/>
      <c r="AQ710" s="72"/>
      <c r="AR710" s="145"/>
      <c r="AS710" s="72"/>
      <c r="AT710" s="146"/>
      <c r="AU710" s="72"/>
      <c r="AV710" s="145"/>
      <c r="AW710" s="71"/>
      <c r="AX710" s="72"/>
      <c r="AY710" s="201"/>
      <c r="AZ710" s="71"/>
      <c r="BA710" s="72"/>
      <c r="BB710" s="178"/>
    </row>
    <row r="711" ht="16.5" customHeight="1" outlineLevel="1">
      <c r="A711" s="178"/>
      <c r="B711" s="141"/>
      <c r="C711" s="142"/>
      <c r="D711" s="72"/>
      <c r="E711" s="143"/>
      <c r="F711" s="71"/>
      <c r="G711" s="143"/>
      <c r="H711" s="71"/>
      <c r="I711" s="143"/>
      <c r="J711" s="71"/>
      <c r="K711" s="71"/>
      <c r="L711" s="71"/>
      <c r="M711" s="72"/>
      <c r="N711" s="144"/>
      <c r="O711" s="72"/>
      <c r="P711" s="199"/>
      <c r="Q711" s="71"/>
      <c r="R711" s="200"/>
      <c r="S711" s="72"/>
      <c r="T711" s="201"/>
      <c r="U711" s="72"/>
      <c r="V711" s="202"/>
      <c r="W711" s="71"/>
      <c r="X711" s="72"/>
      <c r="Y711" s="202"/>
      <c r="Z711" s="72"/>
      <c r="AA711" s="178"/>
      <c r="AB711" s="228"/>
      <c r="AC711" s="72"/>
      <c r="AD711" s="229"/>
      <c r="AE711" s="72"/>
      <c r="AF711" s="229"/>
      <c r="AG711" s="71"/>
      <c r="AH711" s="72"/>
      <c r="AI711" s="229"/>
      <c r="AJ711" s="71"/>
      <c r="AK711" s="72"/>
      <c r="AL711" s="229"/>
      <c r="AM711" s="72"/>
      <c r="AN711" s="201"/>
      <c r="AO711" s="72"/>
      <c r="AP711" s="145"/>
      <c r="AQ711" s="72"/>
      <c r="AR711" s="145"/>
      <c r="AS711" s="72"/>
      <c r="AT711" s="146"/>
      <c r="AU711" s="72"/>
      <c r="AV711" s="145"/>
      <c r="AW711" s="71"/>
      <c r="AX711" s="72"/>
      <c r="AY711" s="201"/>
      <c r="AZ711" s="71"/>
      <c r="BA711" s="72"/>
      <c r="BB711" s="178"/>
    </row>
    <row r="712" ht="16.5" customHeight="1" outlineLevel="1">
      <c r="A712" s="178"/>
      <c r="B712" s="141"/>
      <c r="C712" s="142"/>
      <c r="D712" s="72"/>
      <c r="E712" s="143"/>
      <c r="F712" s="71"/>
      <c r="G712" s="143"/>
      <c r="H712" s="71"/>
      <c r="I712" s="143"/>
      <c r="J712" s="71"/>
      <c r="K712" s="71"/>
      <c r="L712" s="71"/>
      <c r="M712" s="72"/>
      <c r="N712" s="144"/>
      <c r="O712" s="72"/>
      <c r="P712" s="199"/>
      <c r="Q712" s="71"/>
      <c r="R712" s="200"/>
      <c r="S712" s="72"/>
      <c r="T712" s="201"/>
      <c r="U712" s="72"/>
      <c r="V712" s="202"/>
      <c r="W712" s="71"/>
      <c r="X712" s="72"/>
      <c r="Y712" s="202"/>
      <c r="Z712" s="72"/>
      <c r="AA712" s="178"/>
      <c r="AB712" s="228"/>
      <c r="AC712" s="72"/>
      <c r="AD712" s="229"/>
      <c r="AE712" s="72"/>
      <c r="AF712" s="229"/>
      <c r="AG712" s="71"/>
      <c r="AH712" s="72"/>
      <c r="AI712" s="229"/>
      <c r="AJ712" s="71"/>
      <c r="AK712" s="72"/>
      <c r="AL712" s="229"/>
      <c r="AM712" s="72"/>
      <c r="AN712" s="201"/>
      <c r="AO712" s="72"/>
      <c r="AP712" s="145"/>
      <c r="AQ712" s="72"/>
      <c r="AR712" s="145"/>
      <c r="AS712" s="72"/>
      <c r="AT712" s="146"/>
      <c r="AU712" s="72"/>
      <c r="AV712" s="145"/>
      <c r="AW712" s="71"/>
      <c r="AX712" s="72"/>
      <c r="AY712" s="201"/>
      <c r="AZ712" s="71"/>
      <c r="BA712" s="72"/>
      <c r="BB712" s="178"/>
    </row>
    <row r="713" ht="16.5" customHeight="1" outlineLevel="1">
      <c r="A713" s="178"/>
      <c r="B713" s="141"/>
      <c r="C713" s="142"/>
      <c r="D713" s="72"/>
      <c r="E713" s="143"/>
      <c r="F713" s="71"/>
      <c r="G713" s="143"/>
      <c r="H713" s="71"/>
      <c r="I713" s="143"/>
      <c r="J713" s="71"/>
      <c r="K713" s="71"/>
      <c r="L713" s="71"/>
      <c r="M713" s="72"/>
      <c r="N713" s="144"/>
      <c r="O713" s="72"/>
      <c r="P713" s="199"/>
      <c r="Q713" s="71"/>
      <c r="R713" s="200"/>
      <c r="S713" s="72"/>
      <c r="T713" s="201"/>
      <c r="U713" s="72"/>
      <c r="V713" s="202"/>
      <c r="W713" s="71"/>
      <c r="X713" s="72"/>
      <c r="Y713" s="202"/>
      <c r="Z713" s="72"/>
      <c r="AA713" s="178"/>
      <c r="AB713" s="228"/>
      <c r="AC713" s="72"/>
      <c r="AD713" s="229"/>
      <c r="AE713" s="72"/>
      <c r="AF713" s="229"/>
      <c r="AG713" s="71"/>
      <c r="AH713" s="72"/>
      <c r="AI713" s="229"/>
      <c r="AJ713" s="71"/>
      <c r="AK713" s="72"/>
      <c r="AL713" s="229"/>
      <c r="AM713" s="72"/>
      <c r="AN713" s="201"/>
      <c r="AO713" s="72"/>
      <c r="AP713" s="145"/>
      <c r="AQ713" s="72"/>
      <c r="AR713" s="145"/>
      <c r="AS713" s="72"/>
      <c r="AT713" s="146"/>
      <c r="AU713" s="72"/>
      <c r="AV713" s="145"/>
      <c r="AW713" s="71"/>
      <c r="AX713" s="72"/>
      <c r="AY713" s="201"/>
      <c r="AZ713" s="71"/>
      <c r="BA713" s="72"/>
      <c r="BB713" s="178"/>
    </row>
    <row r="714" ht="16.5" customHeight="1" outlineLevel="1">
      <c r="A714" s="178"/>
      <c r="B714" s="141"/>
      <c r="C714" s="142"/>
      <c r="D714" s="72"/>
      <c r="E714" s="143"/>
      <c r="F714" s="71"/>
      <c r="G714" s="143"/>
      <c r="H714" s="71"/>
      <c r="I714" s="143"/>
      <c r="J714" s="71"/>
      <c r="K714" s="71"/>
      <c r="L714" s="71"/>
      <c r="M714" s="72"/>
      <c r="N714" s="144"/>
      <c r="O714" s="72"/>
      <c r="P714" s="199"/>
      <c r="Q714" s="71"/>
      <c r="R714" s="200"/>
      <c r="S714" s="72"/>
      <c r="T714" s="201"/>
      <c r="U714" s="72"/>
      <c r="V714" s="202"/>
      <c r="W714" s="71"/>
      <c r="X714" s="72"/>
      <c r="Y714" s="202"/>
      <c r="Z714" s="72"/>
      <c r="AA714" s="178"/>
      <c r="AB714" s="228"/>
      <c r="AC714" s="72"/>
      <c r="AD714" s="229"/>
      <c r="AE714" s="72"/>
      <c r="AF714" s="229"/>
      <c r="AG714" s="71"/>
      <c r="AH714" s="72"/>
      <c r="AI714" s="229"/>
      <c r="AJ714" s="71"/>
      <c r="AK714" s="72"/>
      <c r="AL714" s="229"/>
      <c r="AM714" s="72"/>
      <c r="AN714" s="201"/>
      <c r="AO714" s="72"/>
      <c r="AP714" s="145"/>
      <c r="AQ714" s="72"/>
      <c r="AR714" s="145"/>
      <c r="AS714" s="72"/>
      <c r="AT714" s="146"/>
      <c r="AU714" s="72"/>
      <c r="AV714" s="145"/>
      <c r="AW714" s="71"/>
      <c r="AX714" s="72"/>
      <c r="AY714" s="201"/>
      <c r="AZ714" s="71"/>
      <c r="BA714" s="72"/>
      <c r="BB714" s="178"/>
    </row>
    <row r="715" ht="16.5" customHeight="1" outlineLevel="1">
      <c r="A715" s="178"/>
      <c r="B715" s="141"/>
      <c r="C715" s="142"/>
      <c r="D715" s="72"/>
      <c r="E715" s="143"/>
      <c r="F715" s="71"/>
      <c r="G715" s="143"/>
      <c r="H715" s="71"/>
      <c r="I715" s="143"/>
      <c r="J715" s="71"/>
      <c r="K715" s="71"/>
      <c r="L715" s="71"/>
      <c r="M715" s="72"/>
      <c r="N715" s="144"/>
      <c r="O715" s="72"/>
      <c r="P715" s="199"/>
      <c r="Q715" s="71"/>
      <c r="R715" s="200"/>
      <c r="S715" s="72"/>
      <c r="T715" s="201"/>
      <c r="U715" s="72"/>
      <c r="V715" s="202"/>
      <c r="W715" s="71"/>
      <c r="X715" s="72"/>
      <c r="Y715" s="202"/>
      <c r="Z715" s="72"/>
      <c r="AA715" s="178"/>
      <c r="AB715" s="228"/>
      <c r="AC715" s="72"/>
      <c r="AD715" s="229"/>
      <c r="AE715" s="72"/>
      <c r="AF715" s="229"/>
      <c r="AG715" s="71"/>
      <c r="AH715" s="72"/>
      <c r="AI715" s="229"/>
      <c r="AJ715" s="71"/>
      <c r="AK715" s="72"/>
      <c r="AL715" s="229"/>
      <c r="AM715" s="72"/>
      <c r="AN715" s="201"/>
      <c r="AO715" s="72"/>
      <c r="AP715" s="145"/>
      <c r="AQ715" s="72"/>
      <c r="AR715" s="145"/>
      <c r="AS715" s="72"/>
      <c r="AT715" s="146"/>
      <c r="AU715" s="72"/>
      <c r="AV715" s="145"/>
      <c r="AW715" s="71"/>
      <c r="AX715" s="72"/>
      <c r="AY715" s="201"/>
      <c r="AZ715" s="71"/>
      <c r="BA715" s="72"/>
      <c r="BB715" s="178"/>
    </row>
    <row r="716" ht="16.5" customHeight="1" outlineLevel="1">
      <c r="A716" s="178"/>
      <c r="B716" s="141"/>
      <c r="C716" s="142"/>
      <c r="D716" s="72"/>
      <c r="E716" s="143"/>
      <c r="F716" s="71"/>
      <c r="G716" s="143"/>
      <c r="H716" s="71"/>
      <c r="I716" s="143"/>
      <c r="J716" s="71"/>
      <c r="K716" s="71"/>
      <c r="L716" s="71"/>
      <c r="M716" s="72"/>
      <c r="N716" s="144"/>
      <c r="O716" s="72"/>
      <c r="P716" s="199"/>
      <c r="Q716" s="71"/>
      <c r="R716" s="200"/>
      <c r="S716" s="72"/>
      <c r="T716" s="201"/>
      <c r="U716" s="72"/>
      <c r="V716" s="202"/>
      <c r="W716" s="71"/>
      <c r="X716" s="72"/>
      <c r="Y716" s="202"/>
      <c r="Z716" s="72"/>
      <c r="AA716" s="178"/>
      <c r="AB716" s="228"/>
      <c r="AC716" s="72"/>
      <c r="AD716" s="229"/>
      <c r="AE716" s="72"/>
      <c r="AF716" s="229"/>
      <c r="AG716" s="71"/>
      <c r="AH716" s="72"/>
      <c r="AI716" s="229"/>
      <c r="AJ716" s="71"/>
      <c r="AK716" s="72"/>
      <c r="AL716" s="229"/>
      <c r="AM716" s="72"/>
      <c r="AN716" s="201"/>
      <c r="AO716" s="72"/>
      <c r="AP716" s="145"/>
      <c r="AQ716" s="72"/>
      <c r="AR716" s="145"/>
      <c r="AS716" s="72"/>
      <c r="AT716" s="146"/>
      <c r="AU716" s="72"/>
      <c r="AV716" s="145"/>
      <c r="AW716" s="71"/>
      <c r="AX716" s="72"/>
      <c r="AY716" s="201"/>
      <c r="AZ716" s="71"/>
      <c r="BA716" s="72"/>
      <c r="BB716" s="178"/>
    </row>
    <row r="717" ht="16.5" customHeight="1" outlineLevel="1">
      <c r="A717" s="178"/>
      <c r="B717" s="141"/>
      <c r="C717" s="142"/>
      <c r="D717" s="72"/>
      <c r="E717" s="143"/>
      <c r="F717" s="71"/>
      <c r="G717" s="143"/>
      <c r="H717" s="71"/>
      <c r="I717" s="143"/>
      <c r="J717" s="71"/>
      <c r="K717" s="71"/>
      <c r="L717" s="71"/>
      <c r="M717" s="72"/>
      <c r="N717" s="144"/>
      <c r="O717" s="72"/>
      <c r="P717" s="199"/>
      <c r="Q717" s="71"/>
      <c r="R717" s="200"/>
      <c r="S717" s="72"/>
      <c r="T717" s="201"/>
      <c r="U717" s="72"/>
      <c r="V717" s="202"/>
      <c r="W717" s="71"/>
      <c r="X717" s="72"/>
      <c r="Y717" s="202"/>
      <c r="Z717" s="72"/>
      <c r="AA717" s="178"/>
      <c r="AB717" s="228"/>
      <c r="AC717" s="72"/>
      <c r="AD717" s="229"/>
      <c r="AE717" s="72"/>
      <c r="AF717" s="229"/>
      <c r="AG717" s="71"/>
      <c r="AH717" s="72"/>
      <c r="AI717" s="229"/>
      <c r="AJ717" s="71"/>
      <c r="AK717" s="72"/>
      <c r="AL717" s="229"/>
      <c r="AM717" s="72"/>
      <c r="AN717" s="201"/>
      <c r="AO717" s="72"/>
      <c r="AP717" s="145"/>
      <c r="AQ717" s="72"/>
      <c r="AR717" s="145"/>
      <c r="AS717" s="72"/>
      <c r="AT717" s="146"/>
      <c r="AU717" s="72"/>
      <c r="AV717" s="145"/>
      <c r="AW717" s="71"/>
      <c r="AX717" s="72"/>
      <c r="AY717" s="201"/>
      <c r="AZ717" s="71"/>
      <c r="BA717" s="72"/>
      <c r="BB717" s="178"/>
    </row>
    <row r="718" ht="16.5" customHeight="1" outlineLevel="1">
      <c r="A718" s="178"/>
      <c r="B718" s="141"/>
      <c r="C718" s="142"/>
      <c r="D718" s="72"/>
      <c r="E718" s="143"/>
      <c r="F718" s="71"/>
      <c r="G718" s="143"/>
      <c r="H718" s="71"/>
      <c r="I718" s="143"/>
      <c r="J718" s="71"/>
      <c r="K718" s="71"/>
      <c r="L718" s="71"/>
      <c r="M718" s="72"/>
      <c r="N718" s="144"/>
      <c r="O718" s="72"/>
      <c r="P718" s="199"/>
      <c r="Q718" s="71"/>
      <c r="R718" s="200"/>
      <c r="S718" s="72"/>
      <c r="T718" s="201"/>
      <c r="U718" s="72"/>
      <c r="V718" s="202"/>
      <c r="W718" s="71"/>
      <c r="X718" s="72"/>
      <c r="Y718" s="202"/>
      <c r="Z718" s="72"/>
      <c r="AA718" s="178"/>
      <c r="AB718" s="228"/>
      <c r="AC718" s="72"/>
      <c r="AD718" s="229"/>
      <c r="AE718" s="72"/>
      <c r="AF718" s="229"/>
      <c r="AG718" s="71"/>
      <c r="AH718" s="72"/>
      <c r="AI718" s="229"/>
      <c r="AJ718" s="71"/>
      <c r="AK718" s="72"/>
      <c r="AL718" s="229"/>
      <c r="AM718" s="72"/>
      <c r="AN718" s="201"/>
      <c r="AO718" s="72"/>
      <c r="AP718" s="145"/>
      <c r="AQ718" s="72"/>
      <c r="AR718" s="145"/>
      <c r="AS718" s="72"/>
      <c r="AT718" s="146"/>
      <c r="AU718" s="72"/>
      <c r="AV718" s="145"/>
      <c r="AW718" s="71"/>
      <c r="AX718" s="72"/>
      <c r="AY718" s="201"/>
      <c r="AZ718" s="71"/>
      <c r="BA718" s="72"/>
      <c r="BB718" s="178"/>
    </row>
    <row r="719" ht="16.5" customHeight="1" outlineLevel="1">
      <c r="A719" s="178"/>
      <c r="B719" s="141"/>
      <c r="C719" s="142"/>
      <c r="D719" s="72"/>
      <c r="E719" s="143"/>
      <c r="F719" s="71"/>
      <c r="G719" s="143"/>
      <c r="H719" s="71"/>
      <c r="I719" s="143"/>
      <c r="J719" s="71"/>
      <c r="K719" s="71"/>
      <c r="L719" s="71"/>
      <c r="M719" s="72"/>
      <c r="N719" s="144"/>
      <c r="O719" s="72"/>
      <c r="P719" s="199"/>
      <c r="Q719" s="71"/>
      <c r="R719" s="200"/>
      <c r="S719" s="72"/>
      <c r="T719" s="201"/>
      <c r="U719" s="72"/>
      <c r="V719" s="202"/>
      <c r="W719" s="71"/>
      <c r="X719" s="72"/>
      <c r="Y719" s="202"/>
      <c r="Z719" s="72"/>
      <c r="AA719" s="178"/>
      <c r="AB719" s="228"/>
      <c r="AC719" s="72"/>
      <c r="AD719" s="229"/>
      <c r="AE719" s="72"/>
      <c r="AF719" s="229"/>
      <c r="AG719" s="71"/>
      <c r="AH719" s="72"/>
      <c r="AI719" s="229"/>
      <c r="AJ719" s="71"/>
      <c r="AK719" s="72"/>
      <c r="AL719" s="229"/>
      <c r="AM719" s="72"/>
      <c r="AN719" s="201"/>
      <c r="AO719" s="72"/>
      <c r="AP719" s="145"/>
      <c r="AQ719" s="72"/>
      <c r="AR719" s="145"/>
      <c r="AS719" s="72"/>
      <c r="AT719" s="146"/>
      <c r="AU719" s="72"/>
      <c r="AV719" s="145"/>
      <c r="AW719" s="71"/>
      <c r="AX719" s="72"/>
      <c r="AY719" s="201"/>
      <c r="AZ719" s="71"/>
      <c r="BA719" s="72"/>
      <c r="BB719" s="178"/>
    </row>
    <row r="720" ht="16.5" customHeight="1" outlineLevel="1">
      <c r="A720" s="178"/>
      <c r="B720" s="141"/>
      <c r="C720" s="142"/>
      <c r="D720" s="72"/>
      <c r="E720" s="143"/>
      <c r="F720" s="71"/>
      <c r="G720" s="143"/>
      <c r="H720" s="71"/>
      <c r="I720" s="143"/>
      <c r="J720" s="71"/>
      <c r="K720" s="71"/>
      <c r="L720" s="71"/>
      <c r="M720" s="72"/>
      <c r="N720" s="144"/>
      <c r="O720" s="72"/>
      <c r="P720" s="199"/>
      <c r="Q720" s="71"/>
      <c r="R720" s="200"/>
      <c r="S720" s="72"/>
      <c r="T720" s="201"/>
      <c r="U720" s="72"/>
      <c r="V720" s="202"/>
      <c r="W720" s="71"/>
      <c r="X720" s="72"/>
      <c r="Y720" s="202"/>
      <c r="Z720" s="72"/>
      <c r="AA720" s="178"/>
      <c r="AB720" s="228"/>
      <c r="AC720" s="72"/>
      <c r="AD720" s="229"/>
      <c r="AE720" s="72"/>
      <c r="AF720" s="229"/>
      <c r="AG720" s="71"/>
      <c r="AH720" s="72"/>
      <c r="AI720" s="229"/>
      <c r="AJ720" s="71"/>
      <c r="AK720" s="72"/>
      <c r="AL720" s="229"/>
      <c r="AM720" s="72"/>
      <c r="AN720" s="201"/>
      <c r="AO720" s="72"/>
      <c r="AP720" s="145"/>
      <c r="AQ720" s="72"/>
      <c r="AR720" s="145"/>
      <c r="AS720" s="72"/>
      <c r="AT720" s="146"/>
      <c r="AU720" s="72"/>
      <c r="AV720" s="145"/>
      <c r="AW720" s="71"/>
      <c r="AX720" s="72"/>
      <c r="AY720" s="201"/>
      <c r="AZ720" s="71"/>
      <c r="BA720" s="72"/>
      <c r="BB720" s="178"/>
    </row>
    <row r="721" ht="16.5" customHeight="1" outlineLevel="1">
      <c r="A721" s="178"/>
      <c r="B721" s="141"/>
      <c r="C721" s="142"/>
      <c r="D721" s="72"/>
      <c r="E721" s="143"/>
      <c r="F721" s="71"/>
      <c r="G721" s="143"/>
      <c r="H721" s="71"/>
      <c r="I721" s="143"/>
      <c r="J721" s="71"/>
      <c r="K721" s="71"/>
      <c r="L721" s="71"/>
      <c r="M721" s="72"/>
      <c r="N721" s="144"/>
      <c r="O721" s="72"/>
      <c r="P721" s="199"/>
      <c r="Q721" s="71"/>
      <c r="R721" s="200"/>
      <c r="S721" s="72"/>
      <c r="T721" s="201"/>
      <c r="U721" s="72"/>
      <c r="V721" s="202"/>
      <c r="W721" s="71"/>
      <c r="X721" s="72"/>
      <c r="Y721" s="202"/>
      <c r="Z721" s="72"/>
      <c r="AA721" s="178"/>
      <c r="AB721" s="228"/>
      <c r="AC721" s="72"/>
      <c r="AD721" s="229"/>
      <c r="AE721" s="72"/>
      <c r="AF721" s="229"/>
      <c r="AG721" s="71"/>
      <c r="AH721" s="72"/>
      <c r="AI721" s="229"/>
      <c r="AJ721" s="71"/>
      <c r="AK721" s="72"/>
      <c r="AL721" s="229"/>
      <c r="AM721" s="72"/>
      <c r="AN721" s="201"/>
      <c r="AO721" s="72"/>
      <c r="AP721" s="145"/>
      <c r="AQ721" s="72"/>
      <c r="AR721" s="145"/>
      <c r="AS721" s="72"/>
      <c r="AT721" s="146"/>
      <c r="AU721" s="72"/>
      <c r="AV721" s="145"/>
      <c r="AW721" s="71"/>
      <c r="AX721" s="72"/>
      <c r="AY721" s="201"/>
      <c r="AZ721" s="71"/>
      <c r="BA721" s="72"/>
      <c r="BB721" s="178"/>
    </row>
    <row r="722" ht="16.5" customHeight="1" outlineLevel="1">
      <c r="A722" s="178"/>
      <c r="B722" s="141"/>
      <c r="C722" s="142"/>
      <c r="D722" s="72"/>
      <c r="E722" s="143"/>
      <c r="F722" s="71"/>
      <c r="G722" s="143"/>
      <c r="H722" s="71"/>
      <c r="I722" s="143"/>
      <c r="J722" s="71"/>
      <c r="K722" s="71"/>
      <c r="L722" s="71"/>
      <c r="M722" s="72"/>
      <c r="N722" s="144"/>
      <c r="O722" s="72"/>
      <c r="P722" s="199"/>
      <c r="Q722" s="71"/>
      <c r="R722" s="200"/>
      <c r="S722" s="72"/>
      <c r="T722" s="201"/>
      <c r="U722" s="72"/>
      <c r="V722" s="202"/>
      <c r="W722" s="71"/>
      <c r="X722" s="72"/>
      <c r="Y722" s="202"/>
      <c r="Z722" s="72"/>
      <c r="AA722" s="178"/>
      <c r="AB722" s="228"/>
      <c r="AC722" s="72"/>
      <c r="AD722" s="229"/>
      <c r="AE722" s="72"/>
      <c r="AF722" s="229"/>
      <c r="AG722" s="71"/>
      <c r="AH722" s="72"/>
      <c r="AI722" s="229"/>
      <c r="AJ722" s="71"/>
      <c r="AK722" s="72"/>
      <c r="AL722" s="229"/>
      <c r="AM722" s="72"/>
      <c r="AN722" s="201"/>
      <c r="AO722" s="72"/>
      <c r="AP722" s="145"/>
      <c r="AQ722" s="72"/>
      <c r="AR722" s="145"/>
      <c r="AS722" s="72"/>
      <c r="AT722" s="146"/>
      <c r="AU722" s="72"/>
      <c r="AV722" s="145"/>
      <c r="AW722" s="71"/>
      <c r="AX722" s="72"/>
      <c r="AY722" s="201"/>
      <c r="AZ722" s="71"/>
      <c r="BA722" s="72"/>
      <c r="BB722" s="178"/>
    </row>
    <row r="723" ht="16.5" customHeight="1" outlineLevel="1">
      <c r="A723" s="178"/>
      <c r="B723" s="141"/>
      <c r="C723" s="142"/>
      <c r="D723" s="72"/>
      <c r="E723" s="143"/>
      <c r="F723" s="71"/>
      <c r="G723" s="143"/>
      <c r="H723" s="71"/>
      <c r="I723" s="143"/>
      <c r="J723" s="71"/>
      <c r="K723" s="71"/>
      <c r="L723" s="71"/>
      <c r="M723" s="72"/>
      <c r="N723" s="144"/>
      <c r="O723" s="72"/>
      <c r="P723" s="199"/>
      <c r="Q723" s="71"/>
      <c r="R723" s="200"/>
      <c r="S723" s="72"/>
      <c r="T723" s="201"/>
      <c r="U723" s="72"/>
      <c r="V723" s="202"/>
      <c r="W723" s="71"/>
      <c r="X723" s="72"/>
      <c r="Y723" s="202"/>
      <c r="Z723" s="72"/>
      <c r="AA723" s="178"/>
      <c r="AB723" s="228"/>
      <c r="AC723" s="72"/>
      <c r="AD723" s="229"/>
      <c r="AE723" s="72"/>
      <c r="AF723" s="229"/>
      <c r="AG723" s="71"/>
      <c r="AH723" s="72"/>
      <c r="AI723" s="229"/>
      <c r="AJ723" s="71"/>
      <c r="AK723" s="72"/>
      <c r="AL723" s="229"/>
      <c r="AM723" s="72"/>
      <c r="AN723" s="201"/>
      <c r="AO723" s="72"/>
      <c r="AP723" s="145"/>
      <c r="AQ723" s="72"/>
      <c r="AR723" s="145"/>
      <c r="AS723" s="72"/>
      <c r="AT723" s="146"/>
      <c r="AU723" s="72"/>
      <c r="AV723" s="145"/>
      <c r="AW723" s="71"/>
      <c r="AX723" s="72"/>
      <c r="AY723" s="201"/>
      <c r="AZ723" s="71"/>
      <c r="BA723" s="72"/>
      <c r="BB723" s="178"/>
    </row>
    <row r="724" ht="16.5" customHeight="1" outlineLevel="1">
      <c r="A724" s="178"/>
      <c r="B724" s="141"/>
      <c r="C724" s="142"/>
      <c r="D724" s="72"/>
      <c r="E724" s="143"/>
      <c r="F724" s="71"/>
      <c r="G724" s="143"/>
      <c r="H724" s="71"/>
      <c r="I724" s="143"/>
      <c r="J724" s="71"/>
      <c r="K724" s="71"/>
      <c r="L724" s="71"/>
      <c r="M724" s="72"/>
      <c r="N724" s="144"/>
      <c r="O724" s="72"/>
      <c r="P724" s="199"/>
      <c r="Q724" s="71"/>
      <c r="R724" s="200"/>
      <c r="S724" s="72"/>
      <c r="T724" s="201"/>
      <c r="U724" s="72"/>
      <c r="V724" s="202"/>
      <c r="W724" s="71"/>
      <c r="X724" s="72"/>
      <c r="Y724" s="202"/>
      <c r="Z724" s="72"/>
      <c r="AA724" s="178"/>
      <c r="AB724" s="228"/>
      <c r="AC724" s="72"/>
      <c r="AD724" s="229"/>
      <c r="AE724" s="72"/>
      <c r="AF724" s="229"/>
      <c r="AG724" s="71"/>
      <c r="AH724" s="72"/>
      <c r="AI724" s="229"/>
      <c r="AJ724" s="71"/>
      <c r="AK724" s="72"/>
      <c r="AL724" s="229"/>
      <c r="AM724" s="72"/>
      <c r="AN724" s="201"/>
      <c r="AO724" s="72"/>
      <c r="AP724" s="145"/>
      <c r="AQ724" s="72"/>
      <c r="AR724" s="145"/>
      <c r="AS724" s="72"/>
      <c r="AT724" s="146"/>
      <c r="AU724" s="72"/>
      <c r="AV724" s="145"/>
      <c r="AW724" s="71"/>
      <c r="AX724" s="72"/>
      <c r="AY724" s="201"/>
      <c r="AZ724" s="71"/>
      <c r="BA724" s="72"/>
      <c r="BB724" s="178"/>
    </row>
    <row r="725" ht="16.5" customHeight="1" outlineLevel="1">
      <c r="A725" s="178"/>
      <c r="B725" s="141"/>
      <c r="C725" s="142"/>
      <c r="D725" s="72"/>
      <c r="E725" s="143"/>
      <c r="F725" s="71"/>
      <c r="G725" s="143"/>
      <c r="H725" s="71"/>
      <c r="I725" s="143"/>
      <c r="J725" s="71"/>
      <c r="K725" s="71"/>
      <c r="L725" s="71"/>
      <c r="M725" s="72"/>
      <c r="N725" s="144"/>
      <c r="O725" s="72"/>
      <c r="P725" s="199"/>
      <c r="Q725" s="71"/>
      <c r="R725" s="200"/>
      <c r="S725" s="72"/>
      <c r="T725" s="201"/>
      <c r="U725" s="72"/>
      <c r="V725" s="202"/>
      <c r="W725" s="71"/>
      <c r="X725" s="72"/>
      <c r="Y725" s="202"/>
      <c r="Z725" s="72"/>
      <c r="AA725" s="178"/>
      <c r="AB725" s="228"/>
      <c r="AC725" s="72"/>
      <c r="AD725" s="229"/>
      <c r="AE725" s="72"/>
      <c r="AF725" s="229"/>
      <c r="AG725" s="71"/>
      <c r="AH725" s="72"/>
      <c r="AI725" s="229"/>
      <c r="AJ725" s="71"/>
      <c r="AK725" s="72"/>
      <c r="AL725" s="229"/>
      <c r="AM725" s="72"/>
      <c r="AN725" s="201"/>
      <c r="AO725" s="72"/>
      <c r="AP725" s="145"/>
      <c r="AQ725" s="72"/>
      <c r="AR725" s="145"/>
      <c r="AS725" s="72"/>
      <c r="AT725" s="146"/>
      <c r="AU725" s="72"/>
      <c r="AV725" s="145"/>
      <c r="AW725" s="71"/>
      <c r="AX725" s="72"/>
      <c r="AY725" s="201"/>
      <c r="AZ725" s="71"/>
      <c r="BA725" s="72"/>
      <c r="BB725" s="178"/>
    </row>
    <row r="726" ht="16.5" customHeight="1" outlineLevel="1">
      <c r="A726" s="178"/>
      <c r="B726" s="141"/>
      <c r="C726" s="142"/>
      <c r="D726" s="72"/>
      <c r="E726" s="143"/>
      <c r="F726" s="71"/>
      <c r="G726" s="143"/>
      <c r="H726" s="71"/>
      <c r="I726" s="143"/>
      <c r="J726" s="71"/>
      <c r="K726" s="71"/>
      <c r="L726" s="71"/>
      <c r="M726" s="72"/>
      <c r="N726" s="144"/>
      <c r="O726" s="72"/>
      <c r="P726" s="199"/>
      <c r="Q726" s="71"/>
      <c r="R726" s="200"/>
      <c r="S726" s="72"/>
      <c r="T726" s="201"/>
      <c r="U726" s="72"/>
      <c r="V726" s="202"/>
      <c r="W726" s="71"/>
      <c r="X726" s="72"/>
      <c r="Y726" s="202"/>
      <c r="Z726" s="72"/>
      <c r="AA726" s="178"/>
      <c r="AB726" s="228"/>
      <c r="AC726" s="72"/>
      <c r="AD726" s="229"/>
      <c r="AE726" s="72"/>
      <c r="AF726" s="229"/>
      <c r="AG726" s="71"/>
      <c r="AH726" s="72"/>
      <c r="AI726" s="229"/>
      <c r="AJ726" s="71"/>
      <c r="AK726" s="72"/>
      <c r="AL726" s="229"/>
      <c r="AM726" s="72"/>
      <c r="AN726" s="201"/>
      <c r="AO726" s="72"/>
      <c r="AP726" s="145"/>
      <c r="AQ726" s="72"/>
      <c r="AR726" s="145"/>
      <c r="AS726" s="72"/>
      <c r="AT726" s="146"/>
      <c r="AU726" s="72"/>
      <c r="AV726" s="145"/>
      <c r="AW726" s="71"/>
      <c r="AX726" s="72"/>
      <c r="AY726" s="201"/>
      <c r="AZ726" s="71"/>
      <c r="BA726" s="72"/>
      <c r="BB726" s="178"/>
    </row>
    <row r="727" ht="16.5" customHeight="1" outlineLevel="1">
      <c r="A727" s="178"/>
      <c r="B727" s="141"/>
      <c r="C727" s="142"/>
      <c r="D727" s="72"/>
      <c r="E727" s="143"/>
      <c r="F727" s="71"/>
      <c r="G727" s="143"/>
      <c r="H727" s="71"/>
      <c r="I727" s="143"/>
      <c r="J727" s="71"/>
      <c r="K727" s="71"/>
      <c r="L727" s="71"/>
      <c r="M727" s="72"/>
      <c r="N727" s="144"/>
      <c r="O727" s="72"/>
      <c r="P727" s="199"/>
      <c r="Q727" s="71"/>
      <c r="R727" s="200"/>
      <c r="S727" s="72"/>
      <c r="T727" s="201"/>
      <c r="U727" s="72"/>
      <c r="V727" s="202"/>
      <c r="W727" s="71"/>
      <c r="X727" s="72"/>
      <c r="Y727" s="202"/>
      <c r="Z727" s="72"/>
      <c r="AA727" s="178"/>
      <c r="AB727" s="228"/>
      <c r="AC727" s="72"/>
      <c r="AD727" s="229"/>
      <c r="AE727" s="72"/>
      <c r="AF727" s="229"/>
      <c r="AG727" s="71"/>
      <c r="AH727" s="72"/>
      <c r="AI727" s="229"/>
      <c r="AJ727" s="71"/>
      <c r="AK727" s="72"/>
      <c r="AL727" s="229"/>
      <c r="AM727" s="72"/>
      <c r="AN727" s="201"/>
      <c r="AO727" s="72"/>
      <c r="AP727" s="145"/>
      <c r="AQ727" s="72"/>
      <c r="AR727" s="145"/>
      <c r="AS727" s="72"/>
      <c r="AT727" s="146"/>
      <c r="AU727" s="72"/>
      <c r="AV727" s="145"/>
      <c r="AW727" s="71"/>
      <c r="AX727" s="72"/>
      <c r="AY727" s="201"/>
      <c r="AZ727" s="71"/>
      <c r="BA727" s="72"/>
      <c r="BB727" s="178"/>
    </row>
    <row r="728" ht="16.5" customHeight="1" outlineLevel="1">
      <c r="A728" s="178"/>
      <c r="B728" s="141"/>
      <c r="C728" s="142"/>
      <c r="D728" s="72"/>
      <c r="E728" s="143"/>
      <c r="F728" s="71"/>
      <c r="G728" s="143"/>
      <c r="H728" s="71"/>
      <c r="I728" s="143"/>
      <c r="J728" s="71"/>
      <c r="K728" s="71"/>
      <c r="L728" s="71"/>
      <c r="M728" s="72"/>
      <c r="N728" s="144"/>
      <c r="O728" s="72"/>
      <c r="P728" s="199"/>
      <c r="Q728" s="71"/>
      <c r="R728" s="200"/>
      <c r="S728" s="72"/>
      <c r="T728" s="201"/>
      <c r="U728" s="72"/>
      <c r="V728" s="202"/>
      <c r="W728" s="71"/>
      <c r="X728" s="72"/>
      <c r="Y728" s="202"/>
      <c r="Z728" s="72"/>
      <c r="AA728" s="178"/>
      <c r="AB728" s="228"/>
      <c r="AC728" s="72"/>
      <c r="AD728" s="229"/>
      <c r="AE728" s="72"/>
      <c r="AF728" s="229"/>
      <c r="AG728" s="71"/>
      <c r="AH728" s="72"/>
      <c r="AI728" s="229"/>
      <c r="AJ728" s="71"/>
      <c r="AK728" s="72"/>
      <c r="AL728" s="229"/>
      <c r="AM728" s="72"/>
      <c r="AN728" s="201"/>
      <c r="AO728" s="72"/>
      <c r="AP728" s="145"/>
      <c r="AQ728" s="72"/>
      <c r="AR728" s="145"/>
      <c r="AS728" s="72"/>
      <c r="AT728" s="146"/>
      <c r="AU728" s="72"/>
      <c r="AV728" s="145"/>
      <c r="AW728" s="71"/>
      <c r="AX728" s="72"/>
      <c r="AY728" s="201"/>
      <c r="AZ728" s="71"/>
      <c r="BA728" s="72"/>
      <c r="BB728" s="178"/>
    </row>
    <row r="729" ht="16.5" customHeight="1" outlineLevel="1">
      <c r="A729" s="178"/>
      <c r="B729" s="141"/>
      <c r="C729" s="142"/>
      <c r="D729" s="72"/>
      <c r="E729" s="143"/>
      <c r="F729" s="71"/>
      <c r="G729" s="143"/>
      <c r="H729" s="71"/>
      <c r="I729" s="143"/>
      <c r="J729" s="71"/>
      <c r="K729" s="71"/>
      <c r="L729" s="71"/>
      <c r="M729" s="72"/>
      <c r="N729" s="144"/>
      <c r="O729" s="72"/>
      <c r="P729" s="199"/>
      <c r="Q729" s="71"/>
      <c r="R729" s="200"/>
      <c r="S729" s="72"/>
      <c r="T729" s="201"/>
      <c r="U729" s="72"/>
      <c r="V729" s="202"/>
      <c r="W729" s="71"/>
      <c r="X729" s="72"/>
      <c r="Y729" s="202"/>
      <c r="Z729" s="72"/>
      <c r="AA729" s="178"/>
      <c r="AB729" s="228"/>
      <c r="AC729" s="72"/>
      <c r="AD729" s="229"/>
      <c r="AE729" s="72"/>
      <c r="AF729" s="229"/>
      <c r="AG729" s="71"/>
      <c r="AH729" s="72"/>
      <c r="AI729" s="229"/>
      <c r="AJ729" s="71"/>
      <c r="AK729" s="72"/>
      <c r="AL729" s="229"/>
      <c r="AM729" s="72"/>
      <c r="AN729" s="201"/>
      <c r="AO729" s="72"/>
      <c r="AP729" s="145"/>
      <c r="AQ729" s="72"/>
      <c r="AR729" s="145"/>
      <c r="AS729" s="72"/>
      <c r="AT729" s="146"/>
      <c r="AU729" s="72"/>
      <c r="AV729" s="145"/>
      <c r="AW729" s="71"/>
      <c r="AX729" s="72"/>
      <c r="AY729" s="201"/>
      <c r="AZ729" s="71"/>
      <c r="BA729" s="72"/>
      <c r="BB729" s="178"/>
    </row>
    <row r="730" ht="16.5" customHeight="1" outlineLevel="1">
      <c r="A730" s="178"/>
      <c r="B730" s="141"/>
      <c r="C730" s="142"/>
      <c r="D730" s="72"/>
      <c r="E730" s="143"/>
      <c r="F730" s="71"/>
      <c r="G730" s="143"/>
      <c r="H730" s="71"/>
      <c r="I730" s="143"/>
      <c r="J730" s="71"/>
      <c r="K730" s="71"/>
      <c r="L730" s="71"/>
      <c r="M730" s="72"/>
      <c r="N730" s="144"/>
      <c r="O730" s="72"/>
      <c r="P730" s="199"/>
      <c r="Q730" s="71"/>
      <c r="R730" s="200"/>
      <c r="S730" s="72"/>
      <c r="T730" s="201"/>
      <c r="U730" s="72"/>
      <c r="V730" s="202"/>
      <c r="W730" s="71"/>
      <c r="X730" s="72"/>
      <c r="Y730" s="202"/>
      <c r="Z730" s="72"/>
      <c r="AA730" s="178"/>
      <c r="AB730" s="228"/>
      <c r="AC730" s="72"/>
      <c r="AD730" s="229"/>
      <c r="AE730" s="72"/>
      <c r="AF730" s="229"/>
      <c r="AG730" s="71"/>
      <c r="AH730" s="72"/>
      <c r="AI730" s="229"/>
      <c r="AJ730" s="71"/>
      <c r="AK730" s="72"/>
      <c r="AL730" s="229"/>
      <c r="AM730" s="72"/>
      <c r="AN730" s="201"/>
      <c r="AO730" s="72"/>
      <c r="AP730" s="145"/>
      <c r="AQ730" s="72"/>
      <c r="AR730" s="145"/>
      <c r="AS730" s="72"/>
      <c r="AT730" s="146"/>
      <c r="AU730" s="72"/>
      <c r="AV730" s="145"/>
      <c r="AW730" s="71"/>
      <c r="AX730" s="72"/>
      <c r="AY730" s="201"/>
      <c r="AZ730" s="71"/>
      <c r="BA730" s="72"/>
      <c r="BB730" s="178"/>
    </row>
    <row r="731" ht="16.5" customHeight="1" outlineLevel="1">
      <c r="A731" s="178"/>
      <c r="B731" s="141"/>
      <c r="C731" s="142"/>
      <c r="D731" s="72"/>
      <c r="E731" s="143"/>
      <c r="F731" s="71"/>
      <c r="G731" s="143"/>
      <c r="H731" s="71"/>
      <c r="I731" s="143"/>
      <c r="J731" s="71"/>
      <c r="K731" s="71"/>
      <c r="L731" s="71"/>
      <c r="M731" s="72"/>
      <c r="N731" s="144"/>
      <c r="O731" s="72"/>
      <c r="P731" s="199"/>
      <c r="Q731" s="71"/>
      <c r="R731" s="200"/>
      <c r="S731" s="72"/>
      <c r="T731" s="201"/>
      <c r="U731" s="72"/>
      <c r="V731" s="202"/>
      <c r="W731" s="71"/>
      <c r="X731" s="72"/>
      <c r="Y731" s="202"/>
      <c r="Z731" s="72"/>
      <c r="AA731" s="178"/>
      <c r="AB731" s="228"/>
      <c r="AC731" s="72"/>
      <c r="AD731" s="229"/>
      <c r="AE731" s="72"/>
      <c r="AF731" s="229"/>
      <c r="AG731" s="71"/>
      <c r="AH731" s="72"/>
      <c r="AI731" s="229"/>
      <c r="AJ731" s="71"/>
      <c r="AK731" s="72"/>
      <c r="AL731" s="229"/>
      <c r="AM731" s="72"/>
      <c r="AN731" s="201"/>
      <c r="AO731" s="72"/>
      <c r="AP731" s="145"/>
      <c r="AQ731" s="72"/>
      <c r="AR731" s="145"/>
      <c r="AS731" s="72"/>
      <c r="AT731" s="146"/>
      <c r="AU731" s="72"/>
      <c r="AV731" s="145"/>
      <c r="AW731" s="71"/>
      <c r="AX731" s="72"/>
      <c r="AY731" s="201"/>
      <c r="AZ731" s="71"/>
      <c r="BA731" s="72"/>
      <c r="BB731" s="178"/>
    </row>
    <row r="732" ht="16.5" customHeight="1" outlineLevel="1">
      <c r="A732" s="178"/>
      <c r="B732" s="141"/>
      <c r="C732" s="142"/>
      <c r="D732" s="72"/>
      <c r="E732" s="143"/>
      <c r="F732" s="71"/>
      <c r="G732" s="143"/>
      <c r="H732" s="71"/>
      <c r="I732" s="143"/>
      <c r="J732" s="71"/>
      <c r="K732" s="71"/>
      <c r="L732" s="71"/>
      <c r="M732" s="72"/>
      <c r="N732" s="144"/>
      <c r="O732" s="72"/>
      <c r="P732" s="199"/>
      <c r="Q732" s="71"/>
      <c r="R732" s="200"/>
      <c r="S732" s="72"/>
      <c r="T732" s="201"/>
      <c r="U732" s="72"/>
      <c r="V732" s="202"/>
      <c r="W732" s="71"/>
      <c r="X732" s="72"/>
      <c r="Y732" s="202"/>
      <c r="Z732" s="72"/>
      <c r="AA732" s="178"/>
      <c r="AB732" s="228"/>
      <c r="AC732" s="72"/>
      <c r="AD732" s="229"/>
      <c r="AE732" s="72"/>
      <c r="AF732" s="229"/>
      <c r="AG732" s="71"/>
      <c r="AH732" s="72"/>
      <c r="AI732" s="229"/>
      <c r="AJ732" s="71"/>
      <c r="AK732" s="72"/>
      <c r="AL732" s="229"/>
      <c r="AM732" s="72"/>
      <c r="AN732" s="201"/>
      <c r="AO732" s="72"/>
      <c r="AP732" s="145"/>
      <c r="AQ732" s="72"/>
      <c r="AR732" s="145"/>
      <c r="AS732" s="72"/>
      <c r="AT732" s="146"/>
      <c r="AU732" s="72"/>
      <c r="AV732" s="145"/>
      <c r="AW732" s="71"/>
      <c r="AX732" s="72"/>
      <c r="AY732" s="201"/>
      <c r="AZ732" s="71"/>
      <c r="BA732" s="72"/>
      <c r="BB732" s="178"/>
    </row>
    <row r="733" ht="16.5" customHeight="1" outlineLevel="1">
      <c r="A733" s="178"/>
      <c r="B733" s="141"/>
      <c r="C733" s="142"/>
      <c r="D733" s="72"/>
      <c r="E733" s="143"/>
      <c r="F733" s="71"/>
      <c r="G733" s="143"/>
      <c r="H733" s="71"/>
      <c r="I733" s="143"/>
      <c r="J733" s="71"/>
      <c r="K733" s="71"/>
      <c r="L733" s="71"/>
      <c r="M733" s="72"/>
      <c r="N733" s="144"/>
      <c r="O733" s="72"/>
      <c r="P733" s="199"/>
      <c r="Q733" s="71"/>
      <c r="R733" s="200"/>
      <c r="S733" s="72"/>
      <c r="T733" s="201"/>
      <c r="U733" s="72"/>
      <c r="V733" s="202"/>
      <c r="W733" s="71"/>
      <c r="X733" s="72"/>
      <c r="Y733" s="202"/>
      <c r="Z733" s="72"/>
      <c r="AA733" s="178"/>
      <c r="AB733" s="228"/>
      <c r="AC733" s="72"/>
      <c r="AD733" s="229"/>
      <c r="AE733" s="72"/>
      <c r="AF733" s="229"/>
      <c r="AG733" s="71"/>
      <c r="AH733" s="72"/>
      <c r="AI733" s="229"/>
      <c r="AJ733" s="71"/>
      <c r="AK733" s="72"/>
      <c r="AL733" s="229"/>
      <c r="AM733" s="72"/>
      <c r="AN733" s="201"/>
      <c r="AO733" s="72"/>
      <c r="AP733" s="145"/>
      <c r="AQ733" s="72"/>
      <c r="AR733" s="145"/>
      <c r="AS733" s="72"/>
      <c r="AT733" s="146"/>
      <c r="AU733" s="72"/>
      <c r="AV733" s="145"/>
      <c r="AW733" s="71"/>
      <c r="AX733" s="72"/>
      <c r="AY733" s="201"/>
      <c r="AZ733" s="71"/>
      <c r="BA733" s="72"/>
      <c r="BB733" s="178"/>
    </row>
    <row r="734" ht="16.5" customHeight="1" outlineLevel="1">
      <c r="A734" s="178"/>
      <c r="B734" s="141"/>
      <c r="C734" s="142"/>
      <c r="D734" s="72"/>
      <c r="E734" s="143"/>
      <c r="F734" s="71"/>
      <c r="G734" s="143"/>
      <c r="H734" s="71"/>
      <c r="I734" s="143"/>
      <c r="J734" s="71"/>
      <c r="K734" s="71"/>
      <c r="L734" s="71"/>
      <c r="M734" s="72"/>
      <c r="N734" s="144"/>
      <c r="O734" s="72"/>
      <c r="P734" s="199"/>
      <c r="Q734" s="71"/>
      <c r="R734" s="200"/>
      <c r="S734" s="72"/>
      <c r="T734" s="201"/>
      <c r="U734" s="72"/>
      <c r="V734" s="202"/>
      <c r="W734" s="71"/>
      <c r="X734" s="72"/>
      <c r="Y734" s="202"/>
      <c r="Z734" s="72"/>
      <c r="AA734" s="178"/>
      <c r="AB734" s="228"/>
      <c r="AC734" s="72"/>
      <c r="AD734" s="229"/>
      <c r="AE734" s="72"/>
      <c r="AF734" s="229"/>
      <c r="AG734" s="71"/>
      <c r="AH734" s="72"/>
      <c r="AI734" s="229"/>
      <c r="AJ734" s="71"/>
      <c r="AK734" s="72"/>
      <c r="AL734" s="229"/>
      <c r="AM734" s="72"/>
      <c r="AN734" s="201"/>
      <c r="AO734" s="72"/>
      <c r="AP734" s="145"/>
      <c r="AQ734" s="72"/>
      <c r="AR734" s="145"/>
      <c r="AS734" s="72"/>
      <c r="AT734" s="146"/>
      <c r="AU734" s="72"/>
      <c r="AV734" s="145"/>
      <c r="AW734" s="71"/>
      <c r="AX734" s="72"/>
      <c r="AY734" s="201"/>
      <c r="AZ734" s="71"/>
      <c r="BA734" s="72"/>
      <c r="BB734" s="178"/>
    </row>
    <row r="735" ht="16.5" customHeight="1" outlineLevel="1">
      <c r="A735" s="178"/>
      <c r="B735" s="141"/>
      <c r="C735" s="142"/>
      <c r="D735" s="72"/>
      <c r="E735" s="143"/>
      <c r="F735" s="71"/>
      <c r="G735" s="143"/>
      <c r="H735" s="71"/>
      <c r="I735" s="143"/>
      <c r="J735" s="71"/>
      <c r="K735" s="71"/>
      <c r="L735" s="71"/>
      <c r="M735" s="72"/>
      <c r="N735" s="144"/>
      <c r="O735" s="72"/>
      <c r="P735" s="199"/>
      <c r="Q735" s="71"/>
      <c r="R735" s="200"/>
      <c r="S735" s="72"/>
      <c r="T735" s="201"/>
      <c r="U735" s="72"/>
      <c r="V735" s="202"/>
      <c r="W735" s="71"/>
      <c r="X735" s="72"/>
      <c r="Y735" s="202"/>
      <c r="Z735" s="72"/>
      <c r="AA735" s="178"/>
      <c r="AB735" s="228"/>
      <c r="AC735" s="72"/>
      <c r="AD735" s="229"/>
      <c r="AE735" s="72"/>
      <c r="AF735" s="229"/>
      <c r="AG735" s="71"/>
      <c r="AH735" s="72"/>
      <c r="AI735" s="229"/>
      <c r="AJ735" s="71"/>
      <c r="AK735" s="72"/>
      <c r="AL735" s="229"/>
      <c r="AM735" s="72"/>
      <c r="AN735" s="201"/>
      <c r="AO735" s="72"/>
      <c r="AP735" s="145"/>
      <c r="AQ735" s="72"/>
      <c r="AR735" s="145"/>
      <c r="AS735" s="72"/>
      <c r="AT735" s="146"/>
      <c r="AU735" s="72"/>
      <c r="AV735" s="145"/>
      <c r="AW735" s="71"/>
      <c r="AX735" s="72"/>
      <c r="AY735" s="201"/>
      <c r="AZ735" s="71"/>
      <c r="BA735" s="72"/>
      <c r="BB735" s="178"/>
    </row>
    <row r="736" ht="16.5" customHeight="1" outlineLevel="1">
      <c r="A736" s="178"/>
      <c r="B736" s="141"/>
      <c r="C736" s="142"/>
      <c r="D736" s="72"/>
      <c r="E736" s="143"/>
      <c r="F736" s="71"/>
      <c r="G736" s="143"/>
      <c r="H736" s="71"/>
      <c r="I736" s="143"/>
      <c r="J736" s="71"/>
      <c r="K736" s="71"/>
      <c r="L736" s="71"/>
      <c r="M736" s="72"/>
      <c r="N736" s="144"/>
      <c r="O736" s="72"/>
      <c r="P736" s="199"/>
      <c r="Q736" s="71"/>
      <c r="R736" s="200"/>
      <c r="S736" s="72"/>
      <c r="T736" s="201"/>
      <c r="U736" s="72"/>
      <c r="V736" s="202"/>
      <c r="W736" s="71"/>
      <c r="X736" s="72"/>
      <c r="Y736" s="202"/>
      <c r="Z736" s="72"/>
      <c r="AA736" s="178"/>
      <c r="AB736" s="228"/>
      <c r="AC736" s="72"/>
      <c r="AD736" s="229"/>
      <c r="AE736" s="72"/>
      <c r="AF736" s="229"/>
      <c r="AG736" s="71"/>
      <c r="AH736" s="72"/>
      <c r="AI736" s="229"/>
      <c r="AJ736" s="71"/>
      <c r="AK736" s="72"/>
      <c r="AL736" s="229"/>
      <c r="AM736" s="72"/>
      <c r="AN736" s="201"/>
      <c r="AO736" s="72"/>
      <c r="AP736" s="145"/>
      <c r="AQ736" s="72"/>
      <c r="AR736" s="145"/>
      <c r="AS736" s="72"/>
      <c r="AT736" s="146"/>
      <c r="AU736" s="72"/>
      <c r="AV736" s="145"/>
      <c r="AW736" s="71"/>
      <c r="AX736" s="72"/>
      <c r="AY736" s="201"/>
      <c r="AZ736" s="71"/>
      <c r="BA736" s="72"/>
      <c r="BB736" s="178"/>
    </row>
    <row r="737" ht="16.5" customHeight="1" outlineLevel="1">
      <c r="A737" s="178"/>
      <c r="B737" s="141"/>
      <c r="C737" s="142"/>
      <c r="D737" s="72"/>
      <c r="E737" s="143"/>
      <c r="F737" s="71"/>
      <c r="G737" s="143"/>
      <c r="H737" s="71"/>
      <c r="I737" s="143"/>
      <c r="J737" s="71"/>
      <c r="K737" s="71"/>
      <c r="L737" s="71"/>
      <c r="M737" s="72"/>
      <c r="N737" s="144"/>
      <c r="O737" s="72"/>
      <c r="P737" s="199"/>
      <c r="Q737" s="71"/>
      <c r="R737" s="200"/>
      <c r="S737" s="72"/>
      <c r="T737" s="201"/>
      <c r="U737" s="72"/>
      <c r="V737" s="202"/>
      <c r="W737" s="71"/>
      <c r="X737" s="72"/>
      <c r="Y737" s="202"/>
      <c r="Z737" s="72"/>
      <c r="AA737" s="178"/>
      <c r="AB737" s="228"/>
      <c r="AC737" s="72"/>
      <c r="AD737" s="229"/>
      <c r="AE737" s="72"/>
      <c r="AF737" s="229"/>
      <c r="AG737" s="71"/>
      <c r="AH737" s="72"/>
      <c r="AI737" s="229"/>
      <c r="AJ737" s="71"/>
      <c r="AK737" s="72"/>
      <c r="AL737" s="229"/>
      <c r="AM737" s="72"/>
      <c r="AN737" s="201"/>
      <c r="AO737" s="72"/>
      <c r="AP737" s="145"/>
      <c r="AQ737" s="72"/>
      <c r="AR737" s="145"/>
      <c r="AS737" s="72"/>
      <c r="AT737" s="146"/>
      <c r="AU737" s="72"/>
      <c r="AV737" s="145"/>
      <c r="AW737" s="71"/>
      <c r="AX737" s="72"/>
      <c r="AY737" s="201"/>
      <c r="AZ737" s="71"/>
      <c r="BA737" s="72"/>
      <c r="BB737" s="178"/>
    </row>
    <row r="738" ht="16.5" customHeight="1" outlineLevel="1">
      <c r="A738" s="178"/>
      <c r="B738" s="141"/>
      <c r="C738" s="142"/>
      <c r="D738" s="72"/>
      <c r="E738" s="143"/>
      <c r="F738" s="71"/>
      <c r="G738" s="143"/>
      <c r="H738" s="71"/>
      <c r="I738" s="143"/>
      <c r="J738" s="71"/>
      <c r="K738" s="71"/>
      <c r="L738" s="71"/>
      <c r="M738" s="72"/>
      <c r="N738" s="144"/>
      <c r="O738" s="72"/>
      <c r="P738" s="199"/>
      <c r="Q738" s="71"/>
      <c r="R738" s="200"/>
      <c r="S738" s="72"/>
      <c r="T738" s="201"/>
      <c r="U738" s="72"/>
      <c r="V738" s="202"/>
      <c r="W738" s="71"/>
      <c r="X738" s="72"/>
      <c r="Y738" s="202"/>
      <c r="Z738" s="72"/>
      <c r="AA738" s="178"/>
      <c r="AB738" s="228"/>
      <c r="AC738" s="72"/>
      <c r="AD738" s="229"/>
      <c r="AE738" s="72"/>
      <c r="AF738" s="229"/>
      <c r="AG738" s="71"/>
      <c r="AH738" s="72"/>
      <c r="AI738" s="229"/>
      <c r="AJ738" s="71"/>
      <c r="AK738" s="72"/>
      <c r="AL738" s="229"/>
      <c r="AM738" s="72"/>
      <c r="AN738" s="201"/>
      <c r="AO738" s="72"/>
      <c r="AP738" s="145"/>
      <c r="AQ738" s="72"/>
      <c r="AR738" s="145"/>
      <c r="AS738" s="72"/>
      <c r="AT738" s="146"/>
      <c r="AU738" s="72"/>
      <c r="AV738" s="145"/>
      <c r="AW738" s="71"/>
      <c r="AX738" s="72"/>
      <c r="AY738" s="201"/>
      <c r="AZ738" s="71"/>
      <c r="BA738" s="72"/>
      <c r="BB738" s="178"/>
    </row>
    <row r="739" ht="16.5" customHeight="1" outlineLevel="1">
      <c r="A739" s="178"/>
      <c r="B739" s="141"/>
      <c r="C739" s="142"/>
      <c r="D739" s="72"/>
      <c r="E739" s="143"/>
      <c r="F739" s="71"/>
      <c r="G739" s="143"/>
      <c r="H739" s="71"/>
      <c r="I739" s="143"/>
      <c r="J739" s="71"/>
      <c r="K739" s="71"/>
      <c r="L739" s="71"/>
      <c r="M739" s="72"/>
      <c r="N739" s="144"/>
      <c r="O739" s="72"/>
      <c r="P739" s="199"/>
      <c r="Q739" s="71"/>
      <c r="R739" s="200"/>
      <c r="S739" s="72"/>
      <c r="T739" s="201"/>
      <c r="U739" s="72"/>
      <c r="V739" s="202"/>
      <c r="W739" s="71"/>
      <c r="X739" s="72"/>
      <c r="Y739" s="202"/>
      <c r="Z739" s="72"/>
      <c r="AA739" s="178"/>
      <c r="AB739" s="228"/>
      <c r="AC739" s="72"/>
      <c r="AD739" s="229"/>
      <c r="AE739" s="72"/>
      <c r="AF739" s="229"/>
      <c r="AG739" s="71"/>
      <c r="AH739" s="72"/>
      <c r="AI739" s="229"/>
      <c r="AJ739" s="71"/>
      <c r="AK739" s="72"/>
      <c r="AL739" s="229"/>
      <c r="AM739" s="72"/>
      <c r="AN739" s="201"/>
      <c r="AO739" s="72"/>
      <c r="AP739" s="145"/>
      <c r="AQ739" s="72"/>
      <c r="AR739" s="145"/>
      <c r="AS739" s="72"/>
      <c r="AT739" s="146"/>
      <c r="AU739" s="72"/>
      <c r="AV739" s="145"/>
      <c r="AW739" s="71"/>
      <c r="AX739" s="72"/>
      <c r="AY739" s="201"/>
      <c r="AZ739" s="71"/>
      <c r="BA739" s="72"/>
      <c r="BB739" s="178"/>
    </row>
    <row r="740" ht="16.5" customHeight="1" outlineLevel="1">
      <c r="A740" s="178"/>
      <c r="B740" s="141"/>
      <c r="C740" s="142"/>
      <c r="D740" s="72"/>
      <c r="E740" s="143"/>
      <c r="F740" s="71"/>
      <c r="G740" s="143"/>
      <c r="H740" s="71"/>
      <c r="I740" s="143"/>
      <c r="J740" s="71"/>
      <c r="K740" s="71"/>
      <c r="L740" s="71"/>
      <c r="M740" s="72"/>
      <c r="N740" s="144"/>
      <c r="O740" s="72"/>
      <c r="P740" s="199"/>
      <c r="Q740" s="71"/>
      <c r="R740" s="200"/>
      <c r="S740" s="72"/>
      <c r="T740" s="201"/>
      <c r="U740" s="72"/>
      <c r="V740" s="202"/>
      <c r="W740" s="71"/>
      <c r="X740" s="72"/>
      <c r="Y740" s="202"/>
      <c r="Z740" s="72"/>
      <c r="AA740" s="178"/>
      <c r="AB740" s="228"/>
      <c r="AC740" s="72"/>
      <c r="AD740" s="229"/>
      <c r="AE740" s="72"/>
      <c r="AF740" s="229"/>
      <c r="AG740" s="71"/>
      <c r="AH740" s="72"/>
      <c r="AI740" s="229"/>
      <c r="AJ740" s="71"/>
      <c r="AK740" s="72"/>
      <c r="AL740" s="229"/>
      <c r="AM740" s="72"/>
      <c r="AN740" s="201"/>
      <c r="AO740" s="72"/>
      <c r="AP740" s="145"/>
      <c r="AQ740" s="72"/>
      <c r="AR740" s="145"/>
      <c r="AS740" s="72"/>
      <c r="AT740" s="146"/>
      <c r="AU740" s="72"/>
      <c r="AV740" s="145"/>
      <c r="AW740" s="71"/>
      <c r="AX740" s="72"/>
      <c r="AY740" s="201"/>
      <c r="AZ740" s="71"/>
      <c r="BA740" s="72"/>
      <c r="BB740" s="178"/>
    </row>
    <row r="741" ht="16.5" customHeight="1" outlineLevel="1">
      <c r="A741" s="178"/>
      <c r="B741" s="141"/>
      <c r="C741" s="142"/>
      <c r="D741" s="72"/>
      <c r="E741" s="143"/>
      <c r="F741" s="71"/>
      <c r="G741" s="143"/>
      <c r="H741" s="71"/>
      <c r="I741" s="143"/>
      <c r="J741" s="71"/>
      <c r="K741" s="71"/>
      <c r="L741" s="71"/>
      <c r="M741" s="72"/>
      <c r="N741" s="144"/>
      <c r="O741" s="72"/>
      <c r="P741" s="199"/>
      <c r="Q741" s="71"/>
      <c r="R741" s="200"/>
      <c r="S741" s="72"/>
      <c r="T741" s="201"/>
      <c r="U741" s="72"/>
      <c r="V741" s="202"/>
      <c r="W741" s="71"/>
      <c r="X741" s="72"/>
      <c r="Y741" s="202"/>
      <c r="Z741" s="72"/>
      <c r="AA741" s="178"/>
      <c r="AB741" s="228"/>
      <c r="AC741" s="72"/>
      <c r="AD741" s="229"/>
      <c r="AE741" s="72"/>
      <c r="AF741" s="229"/>
      <c r="AG741" s="71"/>
      <c r="AH741" s="72"/>
      <c r="AI741" s="229"/>
      <c r="AJ741" s="71"/>
      <c r="AK741" s="72"/>
      <c r="AL741" s="229"/>
      <c r="AM741" s="72"/>
      <c r="AN741" s="201"/>
      <c r="AO741" s="72"/>
      <c r="AP741" s="145"/>
      <c r="AQ741" s="72"/>
      <c r="AR741" s="145"/>
      <c r="AS741" s="72"/>
      <c r="AT741" s="146"/>
      <c r="AU741" s="72"/>
      <c r="AV741" s="145"/>
      <c r="AW741" s="71"/>
      <c r="AX741" s="72"/>
      <c r="AY741" s="201"/>
      <c r="AZ741" s="71"/>
      <c r="BA741" s="72"/>
      <c r="BB741" s="178"/>
    </row>
    <row r="742" ht="16.5" customHeight="1" outlineLevel="1">
      <c r="A742" s="178"/>
      <c r="B742" s="141"/>
      <c r="C742" s="142"/>
      <c r="D742" s="72"/>
      <c r="E742" s="143"/>
      <c r="F742" s="71"/>
      <c r="G742" s="143"/>
      <c r="H742" s="71"/>
      <c r="I742" s="143"/>
      <c r="J742" s="71"/>
      <c r="K742" s="71"/>
      <c r="L742" s="71"/>
      <c r="M742" s="72"/>
      <c r="N742" s="144"/>
      <c r="O742" s="72"/>
      <c r="P742" s="199"/>
      <c r="Q742" s="71"/>
      <c r="R742" s="200"/>
      <c r="S742" s="72"/>
      <c r="T742" s="201"/>
      <c r="U742" s="72"/>
      <c r="V742" s="202"/>
      <c r="W742" s="71"/>
      <c r="X742" s="72"/>
      <c r="Y742" s="202"/>
      <c r="Z742" s="72"/>
      <c r="AA742" s="178"/>
      <c r="AB742" s="228"/>
      <c r="AC742" s="72"/>
      <c r="AD742" s="229"/>
      <c r="AE742" s="72"/>
      <c r="AF742" s="229"/>
      <c r="AG742" s="71"/>
      <c r="AH742" s="72"/>
      <c r="AI742" s="229"/>
      <c r="AJ742" s="71"/>
      <c r="AK742" s="72"/>
      <c r="AL742" s="229"/>
      <c r="AM742" s="72"/>
      <c r="AN742" s="201"/>
      <c r="AO742" s="72"/>
      <c r="AP742" s="145"/>
      <c r="AQ742" s="72"/>
      <c r="AR742" s="145"/>
      <c r="AS742" s="72"/>
      <c r="AT742" s="146"/>
      <c r="AU742" s="72"/>
      <c r="AV742" s="145"/>
      <c r="AW742" s="71"/>
      <c r="AX742" s="72"/>
      <c r="AY742" s="201"/>
      <c r="AZ742" s="71"/>
      <c r="BA742" s="72"/>
      <c r="BB742" s="178"/>
    </row>
    <row r="743" ht="16.5" customHeight="1" outlineLevel="1">
      <c r="A743" s="178"/>
      <c r="B743" s="141"/>
      <c r="C743" s="142"/>
      <c r="D743" s="72"/>
      <c r="E743" s="143"/>
      <c r="F743" s="71"/>
      <c r="G743" s="143"/>
      <c r="H743" s="71"/>
      <c r="I743" s="143"/>
      <c r="J743" s="71"/>
      <c r="K743" s="71"/>
      <c r="L743" s="71"/>
      <c r="M743" s="72"/>
      <c r="N743" s="144"/>
      <c r="O743" s="72"/>
      <c r="P743" s="199"/>
      <c r="Q743" s="71"/>
      <c r="R743" s="200"/>
      <c r="S743" s="72"/>
      <c r="T743" s="201"/>
      <c r="U743" s="72"/>
      <c r="V743" s="202"/>
      <c r="W743" s="71"/>
      <c r="X743" s="72"/>
      <c r="Y743" s="202"/>
      <c r="Z743" s="72"/>
      <c r="AA743" s="178"/>
      <c r="AB743" s="228"/>
      <c r="AC743" s="72"/>
      <c r="AD743" s="229"/>
      <c r="AE743" s="72"/>
      <c r="AF743" s="229"/>
      <c r="AG743" s="71"/>
      <c r="AH743" s="72"/>
      <c r="AI743" s="229"/>
      <c r="AJ743" s="71"/>
      <c r="AK743" s="72"/>
      <c r="AL743" s="229"/>
      <c r="AM743" s="72"/>
      <c r="AN743" s="201"/>
      <c r="AO743" s="72"/>
      <c r="AP743" s="145"/>
      <c r="AQ743" s="72"/>
      <c r="AR743" s="145"/>
      <c r="AS743" s="72"/>
      <c r="AT743" s="146"/>
      <c r="AU743" s="72"/>
      <c r="AV743" s="145"/>
      <c r="AW743" s="71"/>
      <c r="AX743" s="72"/>
      <c r="AY743" s="201"/>
      <c r="AZ743" s="71"/>
      <c r="BA743" s="72"/>
      <c r="BB743" s="178"/>
    </row>
    <row r="744" ht="16.5" customHeight="1" outlineLevel="1">
      <c r="A744" s="178"/>
      <c r="B744" s="141"/>
      <c r="C744" s="142"/>
      <c r="D744" s="72"/>
      <c r="E744" s="143"/>
      <c r="F744" s="71"/>
      <c r="G744" s="143"/>
      <c r="H744" s="71"/>
      <c r="I744" s="143"/>
      <c r="J744" s="71"/>
      <c r="K744" s="71"/>
      <c r="L744" s="71"/>
      <c r="M744" s="72"/>
      <c r="N744" s="144"/>
      <c r="O744" s="72"/>
      <c r="P744" s="199"/>
      <c r="Q744" s="71"/>
      <c r="R744" s="200"/>
      <c r="S744" s="72"/>
      <c r="T744" s="201"/>
      <c r="U744" s="72"/>
      <c r="V744" s="202"/>
      <c r="W744" s="71"/>
      <c r="X744" s="72"/>
      <c r="Y744" s="202"/>
      <c r="Z744" s="72"/>
      <c r="AA744" s="178"/>
      <c r="AB744" s="228"/>
      <c r="AC744" s="72"/>
      <c r="AD744" s="229"/>
      <c r="AE744" s="72"/>
      <c r="AF744" s="229"/>
      <c r="AG744" s="71"/>
      <c r="AH744" s="72"/>
      <c r="AI744" s="229"/>
      <c r="AJ744" s="71"/>
      <c r="AK744" s="72"/>
      <c r="AL744" s="229"/>
      <c r="AM744" s="72"/>
      <c r="AN744" s="201"/>
      <c r="AO744" s="72"/>
      <c r="AP744" s="145"/>
      <c r="AQ744" s="72"/>
      <c r="AR744" s="145"/>
      <c r="AS744" s="72"/>
      <c r="AT744" s="146"/>
      <c r="AU744" s="72"/>
      <c r="AV744" s="145"/>
      <c r="AW744" s="71"/>
      <c r="AX744" s="72"/>
      <c r="AY744" s="201"/>
      <c r="AZ744" s="71"/>
      <c r="BA744" s="72"/>
      <c r="BB744" s="178"/>
    </row>
    <row r="745" ht="16.5" customHeight="1" outlineLevel="1">
      <c r="A745" s="178"/>
      <c r="B745" s="141"/>
      <c r="C745" s="142"/>
      <c r="D745" s="72"/>
      <c r="E745" s="143"/>
      <c r="F745" s="71"/>
      <c r="G745" s="143"/>
      <c r="H745" s="71"/>
      <c r="I745" s="143"/>
      <c r="J745" s="71"/>
      <c r="K745" s="71"/>
      <c r="L745" s="71"/>
      <c r="M745" s="72"/>
      <c r="N745" s="144"/>
      <c r="O745" s="72"/>
      <c r="P745" s="199"/>
      <c r="Q745" s="71"/>
      <c r="R745" s="200"/>
      <c r="S745" s="72"/>
      <c r="T745" s="201"/>
      <c r="U745" s="72"/>
      <c r="V745" s="202"/>
      <c r="W745" s="71"/>
      <c r="X745" s="72"/>
      <c r="Y745" s="202"/>
      <c r="Z745" s="72"/>
      <c r="AA745" s="178"/>
      <c r="AB745" s="228"/>
      <c r="AC745" s="72"/>
      <c r="AD745" s="229"/>
      <c r="AE745" s="72"/>
      <c r="AF745" s="229"/>
      <c r="AG745" s="71"/>
      <c r="AH745" s="72"/>
      <c r="AI745" s="229"/>
      <c r="AJ745" s="71"/>
      <c r="AK745" s="72"/>
      <c r="AL745" s="229"/>
      <c r="AM745" s="72"/>
      <c r="AN745" s="201"/>
      <c r="AO745" s="72"/>
      <c r="AP745" s="145"/>
      <c r="AQ745" s="72"/>
      <c r="AR745" s="145"/>
      <c r="AS745" s="72"/>
      <c r="AT745" s="146"/>
      <c r="AU745" s="72"/>
      <c r="AV745" s="145"/>
      <c r="AW745" s="71"/>
      <c r="AX745" s="72"/>
      <c r="AY745" s="201"/>
      <c r="AZ745" s="71"/>
      <c r="BA745" s="72"/>
      <c r="BB745" s="178"/>
    </row>
    <row r="746" ht="16.5" customHeight="1" outlineLevel="1">
      <c r="A746" s="178"/>
      <c r="B746" s="141"/>
      <c r="C746" s="142"/>
      <c r="D746" s="72"/>
      <c r="E746" s="143"/>
      <c r="F746" s="71"/>
      <c r="G746" s="143"/>
      <c r="H746" s="71"/>
      <c r="I746" s="143"/>
      <c r="J746" s="71"/>
      <c r="K746" s="71"/>
      <c r="L746" s="71"/>
      <c r="M746" s="72"/>
      <c r="N746" s="144"/>
      <c r="O746" s="72"/>
      <c r="P746" s="199"/>
      <c r="Q746" s="71"/>
      <c r="R746" s="200"/>
      <c r="S746" s="72"/>
      <c r="T746" s="201"/>
      <c r="U746" s="72"/>
      <c r="V746" s="202"/>
      <c r="W746" s="71"/>
      <c r="X746" s="72"/>
      <c r="Y746" s="202"/>
      <c r="Z746" s="72"/>
      <c r="AA746" s="178"/>
      <c r="AB746" s="228"/>
      <c r="AC746" s="72"/>
      <c r="AD746" s="229"/>
      <c r="AE746" s="72"/>
      <c r="AF746" s="229"/>
      <c r="AG746" s="71"/>
      <c r="AH746" s="72"/>
      <c r="AI746" s="229"/>
      <c r="AJ746" s="71"/>
      <c r="AK746" s="72"/>
      <c r="AL746" s="229"/>
      <c r="AM746" s="72"/>
      <c r="AN746" s="201"/>
      <c r="AO746" s="72"/>
      <c r="AP746" s="145"/>
      <c r="AQ746" s="72"/>
      <c r="AR746" s="145"/>
      <c r="AS746" s="72"/>
      <c r="AT746" s="146"/>
      <c r="AU746" s="72"/>
      <c r="AV746" s="145"/>
      <c r="AW746" s="71"/>
      <c r="AX746" s="72"/>
      <c r="AY746" s="201"/>
      <c r="AZ746" s="71"/>
      <c r="BA746" s="72"/>
      <c r="BB746" s="178"/>
    </row>
    <row r="747" ht="16.5" customHeight="1" outlineLevel="1">
      <c r="A747" s="178"/>
      <c r="B747" s="141"/>
      <c r="C747" s="142"/>
      <c r="D747" s="72"/>
      <c r="E747" s="143"/>
      <c r="F747" s="71"/>
      <c r="G747" s="143"/>
      <c r="H747" s="71"/>
      <c r="I747" s="143"/>
      <c r="J747" s="71"/>
      <c r="K747" s="71"/>
      <c r="L747" s="71"/>
      <c r="M747" s="72"/>
      <c r="N747" s="144"/>
      <c r="O747" s="72"/>
      <c r="P747" s="199"/>
      <c r="Q747" s="71"/>
      <c r="R747" s="200"/>
      <c r="S747" s="72"/>
      <c r="T747" s="201"/>
      <c r="U747" s="72"/>
      <c r="V747" s="202"/>
      <c r="W747" s="71"/>
      <c r="X747" s="72"/>
      <c r="Y747" s="202"/>
      <c r="Z747" s="72"/>
      <c r="AA747" s="178"/>
      <c r="AB747" s="228"/>
      <c r="AC747" s="72"/>
      <c r="AD747" s="229"/>
      <c r="AE747" s="72"/>
      <c r="AF747" s="229"/>
      <c r="AG747" s="71"/>
      <c r="AH747" s="72"/>
      <c r="AI747" s="229"/>
      <c r="AJ747" s="71"/>
      <c r="AK747" s="72"/>
      <c r="AL747" s="229"/>
      <c r="AM747" s="72"/>
      <c r="AN747" s="201"/>
      <c r="AO747" s="72"/>
      <c r="AP747" s="145"/>
      <c r="AQ747" s="72"/>
      <c r="AR747" s="145"/>
      <c r="AS747" s="72"/>
      <c r="AT747" s="146"/>
      <c r="AU747" s="72"/>
      <c r="AV747" s="145"/>
      <c r="AW747" s="71"/>
      <c r="AX747" s="72"/>
      <c r="AY747" s="201"/>
      <c r="AZ747" s="71"/>
      <c r="BA747" s="72"/>
      <c r="BB747" s="178"/>
    </row>
    <row r="748" ht="16.5" customHeight="1" outlineLevel="1">
      <c r="A748" s="178"/>
      <c r="B748" s="141"/>
      <c r="C748" s="142"/>
      <c r="D748" s="72"/>
      <c r="E748" s="143"/>
      <c r="F748" s="71"/>
      <c r="G748" s="143"/>
      <c r="H748" s="71"/>
      <c r="I748" s="143"/>
      <c r="J748" s="71"/>
      <c r="K748" s="71"/>
      <c r="L748" s="71"/>
      <c r="M748" s="72"/>
      <c r="N748" s="144"/>
      <c r="O748" s="72"/>
      <c r="P748" s="199"/>
      <c r="Q748" s="71"/>
      <c r="R748" s="200"/>
      <c r="S748" s="72"/>
      <c r="T748" s="201"/>
      <c r="U748" s="72"/>
      <c r="V748" s="202"/>
      <c r="W748" s="71"/>
      <c r="X748" s="72"/>
      <c r="Y748" s="202"/>
      <c r="Z748" s="72"/>
      <c r="AA748" s="178"/>
      <c r="AB748" s="228"/>
      <c r="AC748" s="72"/>
      <c r="AD748" s="229"/>
      <c r="AE748" s="72"/>
      <c r="AF748" s="229"/>
      <c r="AG748" s="71"/>
      <c r="AH748" s="72"/>
      <c r="AI748" s="229"/>
      <c r="AJ748" s="71"/>
      <c r="AK748" s="72"/>
      <c r="AL748" s="229"/>
      <c r="AM748" s="72"/>
      <c r="AN748" s="201"/>
      <c r="AO748" s="72"/>
      <c r="AP748" s="145"/>
      <c r="AQ748" s="72"/>
      <c r="AR748" s="145"/>
      <c r="AS748" s="72"/>
      <c r="AT748" s="146"/>
      <c r="AU748" s="72"/>
      <c r="AV748" s="145"/>
      <c r="AW748" s="71"/>
      <c r="AX748" s="72"/>
      <c r="AY748" s="201"/>
      <c r="AZ748" s="71"/>
      <c r="BA748" s="72"/>
      <c r="BB748" s="178"/>
    </row>
    <row r="749" ht="16.5" customHeight="1" outlineLevel="1">
      <c r="A749" s="178"/>
      <c r="B749" s="141"/>
      <c r="C749" s="142"/>
      <c r="D749" s="72"/>
      <c r="E749" s="143"/>
      <c r="F749" s="71"/>
      <c r="G749" s="143"/>
      <c r="H749" s="71"/>
      <c r="I749" s="143"/>
      <c r="J749" s="71"/>
      <c r="K749" s="71"/>
      <c r="L749" s="71"/>
      <c r="M749" s="72"/>
      <c r="N749" s="144"/>
      <c r="O749" s="72"/>
      <c r="P749" s="199"/>
      <c r="Q749" s="71"/>
      <c r="R749" s="200"/>
      <c r="S749" s="72"/>
      <c r="T749" s="201"/>
      <c r="U749" s="72"/>
      <c r="V749" s="202"/>
      <c r="W749" s="71"/>
      <c r="X749" s="72"/>
      <c r="Y749" s="202"/>
      <c r="Z749" s="72"/>
      <c r="AA749" s="178"/>
      <c r="AB749" s="228"/>
      <c r="AC749" s="72"/>
      <c r="AD749" s="229"/>
      <c r="AE749" s="72"/>
      <c r="AF749" s="229"/>
      <c r="AG749" s="71"/>
      <c r="AH749" s="72"/>
      <c r="AI749" s="229"/>
      <c r="AJ749" s="71"/>
      <c r="AK749" s="72"/>
      <c r="AL749" s="229"/>
      <c r="AM749" s="72"/>
      <c r="AN749" s="201"/>
      <c r="AO749" s="72"/>
      <c r="AP749" s="145"/>
      <c r="AQ749" s="72"/>
      <c r="AR749" s="145"/>
      <c r="AS749" s="72"/>
      <c r="AT749" s="146"/>
      <c r="AU749" s="72"/>
      <c r="AV749" s="145"/>
      <c r="AW749" s="71"/>
      <c r="AX749" s="72"/>
      <c r="AY749" s="201"/>
      <c r="AZ749" s="71"/>
      <c r="BA749" s="72"/>
      <c r="BB749" s="178"/>
    </row>
    <row r="750" ht="16.5" customHeight="1" outlineLevel="1">
      <c r="A750" s="178"/>
      <c r="B750" s="141"/>
      <c r="C750" s="142"/>
      <c r="D750" s="72"/>
      <c r="E750" s="143"/>
      <c r="F750" s="71"/>
      <c r="G750" s="143"/>
      <c r="H750" s="71"/>
      <c r="I750" s="143"/>
      <c r="J750" s="71"/>
      <c r="K750" s="71"/>
      <c r="L750" s="71"/>
      <c r="M750" s="72"/>
      <c r="N750" s="144"/>
      <c r="O750" s="72"/>
      <c r="P750" s="199"/>
      <c r="Q750" s="71"/>
      <c r="R750" s="200"/>
      <c r="S750" s="72"/>
      <c r="T750" s="201"/>
      <c r="U750" s="72"/>
      <c r="V750" s="202"/>
      <c r="W750" s="71"/>
      <c r="X750" s="72"/>
      <c r="Y750" s="202"/>
      <c r="Z750" s="72"/>
      <c r="AA750" s="178"/>
      <c r="AB750" s="228"/>
      <c r="AC750" s="72"/>
      <c r="AD750" s="229"/>
      <c r="AE750" s="72"/>
      <c r="AF750" s="229"/>
      <c r="AG750" s="71"/>
      <c r="AH750" s="72"/>
      <c r="AI750" s="229"/>
      <c r="AJ750" s="71"/>
      <c r="AK750" s="72"/>
      <c r="AL750" s="229"/>
      <c r="AM750" s="72"/>
      <c r="AN750" s="201"/>
      <c r="AO750" s="72"/>
      <c r="AP750" s="145"/>
      <c r="AQ750" s="72"/>
      <c r="AR750" s="145"/>
      <c r="AS750" s="72"/>
      <c r="AT750" s="146"/>
      <c r="AU750" s="72"/>
      <c r="AV750" s="145"/>
      <c r="AW750" s="71"/>
      <c r="AX750" s="72"/>
      <c r="AY750" s="201"/>
      <c r="AZ750" s="71"/>
      <c r="BA750" s="72"/>
      <c r="BB750" s="178"/>
    </row>
    <row r="751" ht="16.5" customHeight="1" outlineLevel="1">
      <c r="A751" s="178"/>
      <c r="B751" s="141"/>
      <c r="C751" s="142"/>
      <c r="D751" s="72"/>
      <c r="E751" s="143"/>
      <c r="F751" s="71"/>
      <c r="G751" s="143"/>
      <c r="H751" s="71"/>
      <c r="I751" s="143"/>
      <c r="J751" s="71"/>
      <c r="K751" s="71"/>
      <c r="L751" s="71"/>
      <c r="M751" s="72"/>
      <c r="N751" s="144"/>
      <c r="O751" s="72"/>
      <c r="P751" s="199"/>
      <c r="Q751" s="71"/>
      <c r="R751" s="200"/>
      <c r="S751" s="72"/>
      <c r="T751" s="201"/>
      <c r="U751" s="72"/>
      <c r="V751" s="202"/>
      <c r="W751" s="71"/>
      <c r="X751" s="72"/>
      <c r="Y751" s="202"/>
      <c r="Z751" s="72"/>
      <c r="AA751" s="178"/>
      <c r="AB751" s="228"/>
      <c r="AC751" s="72"/>
      <c r="AD751" s="229"/>
      <c r="AE751" s="72"/>
      <c r="AF751" s="229"/>
      <c r="AG751" s="71"/>
      <c r="AH751" s="72"/>
      <c r="AI751" s="229"/>
      <c r="AJ751" s="71"/>
      <c r="AK751" s="72"/>
      <c r="AL751" s="229"/>
      <c r="AM751" s="72"/>
      <c r="AN751" s="201"/>
      <c r="AO751" s="72"/>
      <c r="AP751" s="145"/>
      <c r="AQ751" s="72"/>
      <c r="AR751" s="145"/>
      <c r="AS751" s="72"/>
      <c r="AT751" s="146"/>
      <c r="AU751" s="72"/>
      <c r="AV751" s="145"/>
      <c r="AW751" s="71"/>
      <c r="AX751" s="72"/>
      <c r="AY751" s="201"/>
      <c r="AZ751" s="71"/>
      <c r="BA751" s="72"/>
      <c r="BB751" s="178"/>
    </row>
    <row r="752" ht="16.5" customHeight="1" outlineLevel="1">
      <c r="A752" s="178"/>
      <c r="B752" s="141"/>
      <c r="C752" s="142"/>
      <c r="D752" s="72"/>
      <c r="E752" s="143"/>
      <c r="F752" s="71"/>
      <c r="G752" s="143"/>
      <c r="H752" s="71"/>
      <c r="I752" s="143"/>
      <c r="J752" s="71"/>
      <c r="K752" s="71"/>
      <c r="L752" s="71"/>
      <c r="M752" s="72"/>
      <c r="N752" s="144"/>
      <c r="O752" s="72"/>
      <c r="P752" s="199"/>
      <c r="Q752" s="71"/>
      <c r="R752" s="200"/>
      <c r="S752" s="72"/>
      <c r="T752" s="201"/>
      <c r="U752" s="72"/>
      <c r="V752" s="202"/>
      <c r="W752" s="71"/>
      <c r="X752" s="72"/>
      <c r="Y752" s="202"/>
      <c r="Z752" s="72"/>
      <c r="AA752" s="178"/>
      <c r="AB752" s="228"/>
      <c r="AC752" s="72"/>
      <c r="AD752" s="229"/>
      <c r="AE752" s="72"/>
      <c r="AF752" s="229"/>
      <c r="AG752" s="71"/>
      <c r="AH752" s="72"/>
      <c r="AI752" s="229"/>
      <c r="AJ752" s="71"/>
      <c r="AK752" s="72"/>
      <c r="AL752" s="229"/>
      <c r="AM752" s="72"/>
      <c r="AN752" s="201"/>
      <c r="AO752" s="72"/>
      <c r="AP752" s="145"/>
      <c r="AQ752" s="72"/>
      <c r="AR752" s="145"/>
      <c r="AS752" s="72"/>
      <c r="AT752" s="146"/>
      <c r="AU752" s="72"/>
      <c r="AV752" s="145"/>
      <c r="AW752" s="71"/>
      <c r="AX752" s="72"/>
      <c r="AY752" s="201"/>
      <c r="AZ752" s="71"/>
      <c r="BA752" s="72"/>
      <c r="BB752" s="178"/>
    </row>
    <row r="753" ht="16.5" customHeight="1" outlineLevel="1">
      <c r="A753" s="178"/>
      <c r="B753" s="141"/>
      <c r="C753" s="142"/>
      <c r="D753" s="72"/>
      <c r="E753" s="143"/>
      <c r="F753" s="71"/>
      <c r="G753" s="143"/>
      <c r="H753" s="71"/>
      <c r="I753" s="143"/>
      <c r="J753" s="71"/>
      <c r="K753" s="71"/>
      <c r="L753" s="71"/>
      <c r="M753" s="72"/>
      <c r="N753" s="144"/>
      <c r="O753" s="72"/>
      <c r="P753" s="199"/>
      <c r="Q753" s="71"/>
      <c r="R753" s="200"/>
      <c r="S753" s="72"/>
      <c r="T753" s="201"/>
      <c r="U753" s="72"/>
      <c r="V753" s="202"/>
      <c r="W753" s="71"/>
      <c r="X753" s="72"/>
      <c r="Y753" s="202"/>
      <c r="Z753" s="72"/>
      <c r="AA753" s="178"/>
      <c r="AB753" s="228"/>
      <c r="AC753" s="72"/>
      <c r="AD753" s="229"/>
      <c r="AE753" s="72"/>
      <c r="AF753" s="229"/>
      <c r="AG753" s="71"/>
      <c r="AH753" s="72"/>
      <c r="AI753" s="229"/>
      <c r="AJ753" s="71"/>
      <c r="AK753" s="72"/>
      <c r="AL753" s="229"/>
      <c r="AM753" s="72"/>
      <c r="AN753" s="201"/>
      <c r="AO753" s="72"/>
      <c r="AP753" s="145"/>
      <c r="AQ753" s="72"/>
      <c r="AR753" s="145"/>
      <c r="AS753" s="72"/>
      <c r="AT753" s="146"/>
      <c r="AU753" s="72"/>
      <c r="AV753" s="145"/>
      <c r="AW753" s="71"/>
      <c r="AX753" s="72"/>
      <c r="AY753" s="201"/>
      <c r="AZ753" s="71"/>
      <c r="BA753" s="72"/>
      <c r="BB753" s="178"/>
    </row>
    <row r="754" ht="16.5" customHeight="1" outlineLevel="1">
      <c r="A754" s="178"/>
      <c r="B754" s="141"/>
      <c r="C754" s="142"/>
      <c r="D754" s="72"/>
      <c r="E754" s="143"/>
      <c r="F754" s="71"/>
      <c r="G754" s="143"/>
      <c r="H754" s="71"/>
      <c r="I754" s="143"/>
      <c r="J754" s="71"/>
      <c r="K754" s="71"/>
      <c r="L754" s="71"/>
      <c r="M754" s="72"/>
      <c r="N754" s="144"/>
      <c r="O754" s="72"/>
      <c r="P754" s="199"/>
      <c r="Q754" s="71"/>
      <c r="R754" s="200"/>
      <c r="S754" s="72"/>
      <c r="T754" s="201"/>
      <c r="U754" s="72"/>
      <c r="V754" s="202"/>
      <c r="W754" s="71"/>
      <c r="X754" s="72"/>
      <c r="Y754" s="202"/>
      <c r="Z754" s="72"/>
      <c r="AA754" s="178"/>
      <c r="AB754" s="228"/>
      <c r="AC754" s="72"/>
      <c r="AD754" s="229"/>
      <c r="AE754" s="72"/>
      <c r="AF754" s="229"/>
      <c r="AG754" s="71"/>
      <c r="AH754" s="72"/>
      <c r="AI754" s="229"/>
      <c r="AJ754" s="71"/>
      <c r="AK754" s="72"/>
      <c r="AL754" s="229"/>
      <c r="AM754" s="72"/>
      <c r="AN754" s="201"/>
      <c r="AO754" s="72"/>
      <c r="AP754" s="145"/>
      <c r="AQ754" s="72"/>
      <c r="AR754" s="145"/>
      <c r="AS754" s="72"/>
      <c r="AT754" s="146"/>
      <c r="AU754" s="72"/>
      <c r="AV754" s="145"/>
      <c r="AW754" s="71"/>
      <c r="AX754" s="72"/>
      <c r="AY754" s="201"/>
      <c r="AZ754" s="71"/>
      <c r="BA754" s="72"/>
      <c r="BB754" s="178"/>
    </row>
    <row r="755" ht="16.5" customHeight="1" outlineLevel="1">
      <c r="A755" s="178"/>
      <c r="B755" s="141"/>
      <c r="C755" s="142"/>
      <c r="D755" s="72"/>
      <c r="E755" s="143"/>
      <c r="F755" s="71"/>
      <c r="G755" s="143"/>
      <c r="H755" s="71"/>
      <c r="I755" s="143"/>
      <c r="J755" s="71"/>
      <c r="K755" s="71"/>
      <c r="L755" s="71"/>
      <c r="M755" s="72"/>
      <c r="N755" s="144"/>
      <c r="O755" s="72"/>
      <c r="P755" s="199"/>
      <c r="Q755" s="71"/>
      <c r="R755" s="200"/>
      <c r="S755" s="72"/>
      <c r="T755" s="201"/>
      <c r="U755" s="72"/>
      <c r="V755" s="202"/>
      <c r="W755" s="71"/>
      <c r="X755" s="72"/>
      <c r="Y755" s="202"/>
      <c r="Z755" s="72"/>
      <c r="AA755" s="178"/>
      <c r="AB755" s="228"/>
      <c r="AC755" s="72"/>
      <c r="AD755" s="229"/>
      <c r="AE755" s="72"/>
      <c r="AF755" s="229"/>
      <c r="AG755" s="71"/>
      <c r="AH755" s="72"/>
      <c r="AI755" s="229"/>
      <c r="AJ755" s="71"/>
      <c r="AK755" s="72"/>
      <c r="AL755" s="229"/>
      <c r="AM755" s="72"/>
      <c r="AN755" s="201"/>
      <c r="AO755" s="72"/>
      <c r="AP755" s="145"/>
      <c r="AQ755" s="72"/>
      <c r="AR755" s="145"/>
      <c r="AS755" s="72"/>
      <c r="AT755" s="146"/>
      <c r="AU755" s="72"/>
      <c r="AV755" s="145"/>
      <c r="AW755" s="71"/>
      <c r="AX755" s="72"/>
      <c r="AY755" s="201"/>
      <c r="AZ755" s="71"/>
      <c r="BA755" s="72"/>
      <c r="BB755" s="178"/>
    </row>
    <row r="756" ht="16.5" customHeight="1" outlineLevel="1">
      <c r="A756" s="178"/>
      <c r="B756" s="141"/>
      <c r="C756" s="142"/>
      <c r="D756" s="72"/>
      <c r="E756" s="143"/>
      <c r="F756" s="71"/>
      <c r="G756" s="143"/>
      <c r="H756" s="71"/>
      <c r="I756" s="143"/>
      <c r="J756" s="71"/>
      <c r="K756" s="71"/>
      <c r="L756" s="71"/>
      <c r="M756" s="72"/>
      <c r="N756" s="144"/>
      <c r="O756" s="72"/>
      <c r="P756" s="199"/>
      <c r="Q756" s="71"/>
      <c r="R756" s="200"/>
      <c r="S756" s="72"/>
      <c r="T756" s="201"/>
      <c r="U756" s="72"/>
      <c r="V756" s="202"/>
      <c r="W756" s="71"/>
      <c r="X756" s="72"/>
      <c r="Y756" s="202"/>
      <c r="Z756" s="72"/>
      <c r="AA756" s="178"/>
      <c r="AB756" s="228"/>
      <c r="AC756" s="72"/>
      <c r="AD756" s="229"/>
      <c r="AE756" s="72"/>
      <c r="AF756" s="229"/>
      <c r="AG756" s="71"/>
      <c r="AH756" s="72"/>
      <c r="AI756" s="229"/>
      <c r="AJ756" s="71"/>
      <c r="AK756" s="72"/>
      <c r="AL756" s="229"/>
      <c r="AM756" s="72"/>
      <c r="AN756" s="201"/>
      <c r="AO756" s="72"/>
      <c r="AP756" s="145"/>
      <c r="AQ756" s="72"/>
      <c r="AR756" s="145"/>
      <c r="AS756" s="72"/>
      <c r="AT756" s="146"/>
      <c r="AU756" s="72"/>
      <c r="AV756" s="145"/>
      <c r="AW756" s="71"/>
      <c r="AX756" s="72"/>
      <c r="AY756" s="201"/>
      <c r="AZ756" s="71"/>
      <c r="BA756" s="72"/>
      <c r="BB756" s="178"/>
    </row>
    <row r="757" ht="16.5" customHeight="1" outlineLevel="1">
      <c r="A757" s="178"/>
      <c r="B757" s="141"/>
      <c r="C757" s="142"/>
      <c r="D757" s="72"/>
      <c r="E757" s="143"/>
      <c r="F757" s="71"/>
      <c r="G757" s="143"/>
      <c r="H757" s="71"/>
      <c r="I757" s="143"/>
      <c r="J757" s="71"/>
      <c r="K757" s="71"/>
      <c r="L757" s="71"/>
      <c r="M757" s="72"/>
      <c r="N757" s="144"/>
      <c r="O757" s="72"/>
      <c r="P757" s="199"/>
      <c r="Q757" s="71"/>
      <c r="R757" s="200"/>
      <c r="S757" s="72"/>
      <c r="T757" s="201"/>
      <c r="U757" s="72"/>
      <c r="V757" s="202"/>
      <c r="W757" s="71"/>
      <c r="X757" s="72"/>
      <c r="Y757" s="202"/>
      <c r="Z757" s="72"/>
      <c r="AA757" s="178"/>
      <c r="AB757" s="228"/>
      <c r="AC757" s="72"/>
      <c r="AD757" s="229"/>
      <c r="AE757" s="72"/>
      <c r="AF757" s="229"/>
      <c r="AG757" s="71"/>
      <c r="AH757" s="72"/>
      <c r="AI757" s="229"/>
      <c r="AJ757" s="71"/>
      <c r="AK757" s="72"/>
      <c r="AL757" s="229"/>
      <c r="AM757" s="72"/>
      <c r="AN757" s="201"/>
      <c r="AO757" s="72"/>
      <c r="AP757" s="145"/>
      <c r="AQ757" s="72"/>
      <c r="AR757" s="145"/>
      <c r="AS757" s="72"/>
      <c r="AT757" s="146"/>
      <c r="AU757" s="72"/>
      <c r="AV757" s="145"/>
      <c r="AW757" s="71"/>
      <c r="AX757" s="72"/>
      <c r="AY757" s="201"/>
      <c r="AZ757" s="71"/>
      <c r="BA757" s="72"/>
      <c r="BB757" s="178"/>
    </row>
    <row r="758" ht="16.5" customHeight="1" outlineLevel="1">
      <c r="A758" s="178"/>
      <c r="B758" s="141"/>
      <c r="C758" s="142"/>
      <c r="D758" s="72"/>
      <c r="E758" s="143"/>
      <c r="F758" s="71"/>
      <c r="G758" s="143"/>
      <c r="H758" s="71"/>
      <c r="I758" s="143"/>
      <c r="J758" s="71"/>
      <c r="K758" s="71"/>
      <c r="L758" s="71"/>
      <c r="M758" s="72"/>
      <c r="N758" s="144"/>
      <c r="O758" s="72"/>
      <c r="P758" s="199"/>
      <c r="Q758" s="71"/>
      <c r="R758" s="200"/>
      <c r="S758" s="72"/>
      <c r="T758" s="201"/>
      <c r="U758" s="72"/>
      <c r="V758" s="202"/>
      <c r="W758" s="71"/>
      <c r="X758" s="72"/>
      <c r="Y758" s="202"/>
      <c r="Z758" s="72"/>
      <c r="AA758" s="178"/>
      <c r="AB758" s="228"/>
      <c r="AC758" s="72"/>
      <c r="AD758" s="229"/>
      <c r="AE758" s="72"/>
      <c r="AF758" s="229"/>
      <c r="AG758" s="71"/>
      <c r="AH758" s="72"/>
      <c r="AI758" s="229"/>
      <c r="AJ758" s="71"/>
      <c r="AK758" s="72"/>
      <c r="AL758" s="229"/>
      <c r="AM758" s="72"/>
      <c r="AN758" s="201"/>
      <c r="AO758" s="72"/>
      <c r="AP758" s="145"/>
      <c r="AQ758" s="72"/>
      <c r="AR758" s="145"/>
      <c r="AS758" s="72"/>
      <c r="AT758" s="146"/>
      <c r="AU758" s="72"/>
      <c r="AV758" s="145"/>
      <c r="AW758" s="71"/>
      <c r="AX758" s="72"/>
      <c r="AY758" s="201"/>
      <c r="AZ758" s="71"/>
      <c r="BA758" s="72"/>
      <c r="BB758" s="178"/>
    </row>
    <row r="759" ht="16.5" customHeight="1" outlineLevel="1">
      <c r="A759" s="178"/>
      <c r="B759" s="141"/>
      <c r="C759" s="142"/>
      <c r="D759" s="72"/>
      <c r="E759" s="143"/>
      <c r="F759" s="71"/>
      <c r="G759" s="143"/>
      <c r="H759" s="71"/>
      <c r="I759" s="143"/>
      <c r="J759" s="71"/>
      <c r="K759" s="71"/>
      <c r="L759" s="71"/>
      <c r="M759" s="72"/>
      <c r="N759" s="144"/>
      <c r="O759" s="72"/>
      <c r="P759" s="199"/>
      <c r="Q759" s="71"/>
      <c r="R759" s="200"/>
      <c r="S759" s="72"/>
      <c r="T759" s="201"/>
      <c r="U759" s="72"/>
      <c r="V759" s="202"/>
      <c r="W759" s="71"/>
      <c r="X759" s="72"/>
      <c r="Y759" s="202"/>
      <c r="Z759" s="72"/>
      <c r="AA759" s="178"/>
      <c r="AB759" s="228"/>
      <c r="AC759" s="72"/>
      <c r="AD759" s="229"/>
      <c r="AE759" s="72"/>
      <c r="AF759" s="229"/>
      <c r="AG759" s="71"/>
      <c r="AH759" s="72"/>
      <c r="AI759" s="229"/>
      <c r="AJ759" s="71"/>
      <c r="AK759" s="72"/>
      <c r="AL759" s="229"/>
      <c r="AM759" s="72"/>
      <c r="AN759" s="201"/>
      <c r="AO759" s="72"/>
      <c r="AP759" s="145"/>
      <c r="AQ759" s="72"/>
      <c r="AR759" s="145"/>
      <c r="AS759" s="72"/>
      <c r="AT759" s="146"/>
      <c r="AU759" s="72"/>
      <c r="AV759" s="145"/>
      <c r="AW759" s="71"/>
      <c r="AX759" s="72"/>
      <c r="AY759" s="201"/>
      <c r="AZ759" s="71"/>
      <c r="BA759" s="72"/>
      <c r="BB759" s="178"/>
    </row>
    <row r="760" ht="16.5" customHeight="1" outlineLevel="1">
      <c r="A760" s="178"/>
      <c r="B760" s="141"/>
      <c r="C760" s="142"/>
      <c r="D760" s="72"/>
      <c r="E760" s="143"/>
      <c r="F760" s="71"/>
      <c r="G760" s="143"/>
      <c r="H760" s="71"/>
      <c r="I760" s="143"/>
      <c r="J760" s="71"/>
      <c r="K760" s="71"/>
      <c r="L760" s="71"/>
      <c r="M760" s="72"/>
      <c r="N760" s="144"/>
      <c r="O760" s="72"/>
      <c r="P760" s="199"/>
      <c r="Q760" s="71"/>
      <c r="R760" s="200"/>
      <c r="S760" s="72"/>
      <c r="T760" s="201"/>
      <c r="U760" s="72"/>
      <c r="V760" s="202"/>
      <c r="W760" s="71"/>
      <c r="X760" s="72"/>
      <c r="Y760" s="202"/>
      <c r="Z760" s="72"/>
      <c r="AA760" s="178"/>
      <c r="AB760" s="228"/>
      <c r="AC760" s="72"/>
      <c r="AD760" s="229"/>
      <c r="AE760" s="72"/>
      <c r="AF760" s="229"/>
      <c r="AG760" s="71"/>
      <c r="AH760" s="72"/>
      <c r="AI760" s="229"/>
      <c r="AJ760" s="71"/>
      <c r="AK760" s="72"/>
      <c r="AL760" s="229"/>
      <c r="AM760" s="72"/>
      <c r="AN760" s="201"/>
      <c r="AO760" s="72"/>
      <c r="AP760" s="145"/>
      <c r="AQ760" s="72"/>
      <c r="AR760" s="145"/>
      <c r="AS760" s="72"/>
      <c r="AT760" s="146"/>
      <c r="AU760" s="72"/>
      <c r="AV760" s="145"/>
      <c r="AW760" s="71"/>
      <c r="AX760" s="72"/>
      <c r="AY760" s="201"/>
      <c r="AZ760" s="71"/>
      <c r="BA760" s="72"/>
      <c r="BB760" s="178"/>
    </row>
    <row r="761" ht="16.5" customHeight="1" outlineLevel="1">
      <c r="A761" s="178"/>
      <c r="B761" s="141"/>
      <c r="C761" s="142"/>
      <c r="D761" s="72"/>
      <c r="E761" s="143"/>
      <c r="F761" s="71"/>
      <c r="G761" s="143"/>
      <c r="H761" s="71"/>
      <c r="I761" s="143"/>
      <c r="J761" s="71"/>
      <c r="K761" s="71"/>
      <c r="L761" s="71"/>
      <c r="M761" s="72"/>
      <c r="N761" s="144"/>
      <c r="O761" s="72"/>
      <c r="P761" s="199"/>
      <c r="Q761" s="71"/>
      <c r="R761" s="200"/>
      <c r="S761" s="72"/>
      <c r="T761" s="201"/>
      <c r="U761" s="72"/>
      <c r="V761" s="202"/>
      <c r="W761" s="71"/>
      <c r="X761" s="72"/>
      <c r="Y761" s="202"/>
      <c r="Z761" s="72"/>
      <c r="AA761" s="178"/>
      <c r="AB761" s="228"/>
      <c r="AC761" s="72"/>
      <c r="AD761" s="229"/>
      <c r="AE761" s="72"/>
      <c r="AF761" s="229"/>
      <c r="AG761" s="71"/>
      <c r="AH761" s="72"/>
      <c r="AI761" s="229"/>
      <c r="AJ761" s="71"/>
      <c r="AK761" s="72"/>
      <c r="AL761" s="229"/>
      <c r="AM761" s="72"/>
      <c r="AN761" s="201"/>
      <c r="AO761" s="72"/>
      <c r="AP761" s="145"/>
      <c r="AQ761" s="72"/>
      <c r="AR761" s="145"/>
      <c r="AS761" s="72"/>
      <c r="AT761" s="146"/>
      <c r="AU761" s="72"/>
      <c r="AV761" s="145"/>
      <c r="AW761" s="71"/>
      <c r="AX761" s="72"/>
      <c r="AY761" s="201"/>
      <c r="AZ761" s="71"/>
      <c r="BA761" s="72"/>
      <c r="BB761" s="178"/>
    </row>
    <row r="762" ht="16.5" customHeight="1" outlineLevel="1">
      <c r="A762" s="178"/>
      <c r="B762" s="141"/>
      <c r="C762" s="142"/>
      <c r="D762" s="72"/>
      <c r="E762" s="143"/>
      <c r="F762" s="71"/>
      <c r="G762" s="143"/>
      <c r="H762" s="71"/>
      <c r="I762" s="143"/>
      <c r="J762" s="71"/>
      <c r="K762" s="71"/>
      <c r="L762" s="71"/>
      <c r="M762" s="72"/>
      <c r="N762" s="144"/>
      <c r="O762" s="72"/>
      <c r="P762" s="199"/>
      <c r="Q762" s="71"/>
      <c r="R762" s="200"/>
      <c r="S762" s="72"/>
      <c r="T762" s="201"/>
      <c r="U762" s="72"/>
      <c r="V762" s="202"/>
      <c r="W762" s="71"/>
      <c r="X762" s="72"/>
      <c r="Y762" s="202"/>
      <c r="Z762" s="72"/>
      <c r="AA762" s="178"/>
      <c r="AB762" s="228"/>
      <c r="AC762" s="72"/>
      <c r="AD762" s="229"/>
      <c r="AE762" s="72"/>
      <c r="AF762" s="229"/>
      <c r="AG762" s="71"/>
      <c r="AH762" s="72"/>
      <c r="AI762" s="229"/>
      <c r="AJ762" s="71"/>
      <c r="AK762" s="72"/>
      <c r="AL762" s="229"/>
      <c r="AM762" s="72"/>
      <c r="AN762" s="201"/>
      <c r="AO762" s="72"/>
      <c r="AP762" s="145"/>
      <c r="AQ762" s="72"/>
      <c r="AR762" s="145"/>
      <c r="AS762" s="72"/>
      <c r="AT762" s="146"/>
      <c r="AU762" s="72"/>
      <c r="AV762" s="145"/>
      <c r="AW762" s="71"/>
      <c r="AX762" s="72"/>
      <c r="AY762" s="201"/>
      <c r="AZ762" s="71"/>
      <c r="BA762" s="72"/>
      <c r="BB762" s="178"/>
    </row>
    <row r="763" ht="16.5" customHeight="1" outlineLevel="1">
      <c r="A763" s="178"/>
      <c r="B763" s="141"/>
      <c r="C763" s="142"/>
      <c r="D763" s="72"/>
      <c r="E763" s="143"/>
      <c r="F763" s="71"/>
      <c r="G763" s="143"/>
      <c r="H763" s="71"/>
      <c r="I763" s="143"/>
      <c r="J763" s="71"/>
      <c r="K763" s="71"/>
      <c r="L763" s="71"/>
      <c r="M763" s="72"/>
      <c r="N763" s="144"/>
      <c r="O763" s="72"/>
      <c r="P763" s="199"/>
      <c r="Q763" s="71"/>
      <c r="R763" s="200"/>
      <c r="S763" s="72"/>
      <c r="T763" s="201"/>
      <c r="U763" s="72"/>
      <c r="V763" s="202"/>
      <c r="W763" s="71"/>
      <c r="X763" s="72"/>
      <c r="Y763" s="202"/>
      <c r="Z763" s="72"/>
      <c r="AA763" s="178"/>
      <c r="AB763" s="228"/>
      <c r="AC763" s="72"/>
      <c r="AD763" s="229"/>
      <c r="AE763" s="72"/>
      <c r="AF763" s="229"/>
      <c r="AG763" s="71"/>
      <c r="AH763" s="72"/>
      <c r="AI763" s="229"/>
      <c r="AJ763" s="71"/>
      <c r="AK763" s="72"/>
      <c r="AL763" s="229"/>
      <c r="AM763" s="72"/>
      <c r="AN763" s="201"/>
      <c r="AO763" s="72"/>
      <c r="AP763" s="145"/>
      <c r="AQ763" s="72"/>
      <c r="AR763" s="145"/>
      <c r="AS763" s="72"/>
      <c r="AT763" s="146"/>
      <c r="AU763" s="72"/>
      <c r="AV763" s="145"/>
      <c r="AW763" s="71"/>
      <c r="AX763" s="72"/>
      <c r="AY763" s="201"/>
      <c r="AZ763" s="71"/>
      <c r="BA763" s="72"/>
      <c r="BB763" s="178"/>
    </row>
    <row r="764" ht="16.5" customHeight="1" outlineLevel="1">
      <c r="A764" s="178"/>
      <c r="B764" s="141"/>
      <c r="C764" s="142"/>
      <c r="D764" s="72"/>
      <c r="E764" s="143"/>
      <c r="F764" s="71"/>
      <c r="G764" s="143"/>
      <c r="H764" s="71"/>
      <c r="I764" s="143"/>
      <c r="J764" s="71"/>
      <c r="K764" s="71"/>
      <c r="L764" s="71"/>
      <c r="M764" s="72"/>
      <c r="N764" s="144"/>
      <c r="O764" s="72"/>
      <c r="P764" s="199"/>
      <c r="Q764" s="71"/>
      <c r="R764" s="200"/>
      <c r="S764" s="72"/>
      <c r="T764" s="201"/>
      <c r="U764" s="72"/>
      <c r="V764" s="202"/>
      <c r="W764" s="71"/>
      <c r="X764" s="72"/>
      <c r="Y764" s="202"/>
      <c r="Z764" s="72"/>
      <c r="AA764" s="178"/>
      <c r="AB764" s="228"/>
      <c r="AC764" s="72"/>
      <c r="AD764" s="229"/>
      <c r="AE764" s="72"/>
      <c r="AF764" s="229"/>
      <c r="AG764" s="71"/>
      <c r="AH764" s="72"/>
      <c r="AI764" s="229"/>
      <c r="AJ764" s="71"/>
      <c r="AK764" s="72"/>
      <c r="AL764" s="229"/>
      <c r="AM764" s="72"/>
      <c r="AN764" s="201"/>
      <c r="AO764" s="72"/>
      <c r="AP764" s="145"/>
      <c r="AQ764" s="72"/>
      <c r="AR764" s="145"/>
      <c r="AS764" s="72"/>
      <c r="AT764" s="146"/>
      <c r="AU764" s="72"/>
      <c r="AV764" s="145"/>
      <c r="AW764" s="71"/>
      <c r="AX764" s="72"/>
      <c r="AY764" s="201"/>
      <c r="AZ764" s="71"/>
      <c r="BA764" s="72"/>
      <c r="BB764" s="178"/>
    </row>
    <row r="765" ht="16.5" customHeight="1" outlineLevel="1">
      <c r="A765" s="178"/>
      <c r="B765" s="141"/>
      <c r="C765" s="142"/>
      <c r="D765" s="72"/>
      <c r="E765" s="143"/>
      <c r="F765" s="71"/>
      <c r="G765" s="143"/>
      <c r="H765" s="71"/>
      <c r="I765" s="143"/>
      <c r="J765" s="71"/>
      <c r="K765" s="71"/>
      <c r="L765" s="71"/>
      <c r="M765" s="72"/>
      <c r="N765" s="144"/>
      <c r="O765" s="72"/>
      <c r="P765" s="199"/>
      <c r="Q765" s="71"/>
      <c r="R765" s="200"/>
      <c r="S765" s="72"/>
      <c r="T765" s="201"/>
      <c r="U765" s="72"/>
      <c r="V765" s="202"/>
      <c r="W765" s="71"/>
      <c r="X765" s="72"/>
      <c r="Y765" s="202"/>
      <c r="Z765" s="72"/>
      <c r="AA765" s="178"/>
      <c r="AB765" s="228"/>
      <c r="AC765" s="72"/>
      <c r="AD765" s="229"/>
      <c r="AE765" s="72"/>
      <c r="AF765" s="229"/>
      <c r="AG765" s="71"/>
      <c r="AH765" s="72"/>
      <c r="AI765" s="229"/>
      <c r="AJ765" s="71"/>
      <c r="AK765" s="72"/>
      <c r="AL765" s="229"/>
      <c r="AM765" s="72"/>
      <c r="AN765" s="201"/>
      <c r="AO765" s="72"/>
      <c r="AP765" s="145"/>
      <c r="AQ765" s="72"/>
      <c r="AR765" s="145"/>
      <c r="AS765" s="72"/>
      <c r="AT765" s="146"/>
      <c r="AU765" s="72"/>
      <c r="AV765" s="145"/>
      <c r="AW765" s="71"/>
      <c r="AX765" s="72"/>
      <c r="AY765" s="201"/>
      <c r="AZ765" s="71"/>
      <c r="BA765" s="72"/>
      <c r="BB765" s="178"/>
    </row>
    <row r="766" ht="16.5" customHeight="1" outlineLevel="1">
      <c r="A766" s="178"/>
      <c r="B766" s="141"/>
      <c r="C766" s="142"/>
      <c r="D766" s="72"/>
      <c r="E766" s="143"/>
      <c r="F766" s="71"/>
      <c r="G766" s="143"/>
      <c r="H766" s="71"/>
      <c r="I766" s="143"/>
      <c r="J766" s="71"/>
      <c r="K766" s="71"/>
      <c r="L766" s="71"/>
      <c r="M766" s="72"/>
      <c r="N766" s="144"/>
      <c r="O766" s="72"/>
      <c r="P766" s="199"/>
      <c r="Q766" s="71"/>
      <c r="R766" s="200"/>
      <c r="S766" s="72"/>
      <c r="T766" s="201"/>
      <c r="U766" s="72"/>
      <c r="V766" s="202"/>
      <c r="W766" s="71"/>
      <c r="X766" s="72"/>
      <c r="Y766" s="202"/>
      <c r="Z766" s="72"/>
      <c r="AA766" s="178"/>
      <c r="AB766" s="228"/>
      <c r="AC766" s="72"/>
      <c r="AD766" s="229"/>
      <c r="AE766" s="72"/>
      <c r="AF766" s="229"/>
      <c r="AG766" s="71"/>
      <c r="AH766" s="72"/>
      <c r="AI766" s="229"/>
      <c r="AJ766" s="71"/>
      <c r="AK766" s="72"/>
      <c r="AL766" s="229"/>
      <c r="AM766" s="72"/>
      <c r="AN766" s="201"/>
      <c r="AO766" s="72"/>
      <c r="AP766" s="145"/>
      <c r="AQ766" s="72"/>
      <c r="AR766" s="145"/>
      <c r="AS766" s="72"/>
      <c r="AT766" s="146"/>
      <c r="AU766" s="72"/>
      <c r="AV766" s="145"/>
      <c r="AW766" s="71"/>
      <c r="AX766" s="72"/>
      <c r="AY766" s="201"/>
      <c r="AZ766" s="71"/>
      <c r="BA766" s="72"/>
      <c r="BB766" s="178"/>
    </row>
    <row r="767" ht="16.5" customHeight="1" outlineLevel="1">
      <c r="A767" s="178"/>
      <c r="B767" s="141"/>
      <c r="C767" s="142"/>
      <c r="D767" s="72"/>
      <c r="E767" s="143"/>
      <c r="F767" s="71"/>
      <c r="G767" s="143"/>
      <c r="H767" s="71"/>
      <c r="I767" s="143"/>
      <c r="J767" s="71"/>
      <c r="K767" s="71"/>
      <c r="L767" s="71"/>
      <c r="M767" s="72"/>
      <c r="N767" s="144"/>
      <c r="O767" s="72"/>
      <c r="P767" s="199"/>
      <c r="Q767" s="71"/>
      <c r="R767" s="200"/>
      <c r="S767" s="72"/>
      <c r="T767" s="201"/>
      <c r="U767" s="72"/>
      <c r="V767" s="202"/>
      <c r="W767" s="71"/>
      <c r="X767" s="72"/>
      <c r="Y767" s="202"/>
      <c r="Z767" s="72"/>
      <c r="AA767" s="178"/>
      <c r="AB767" s="228"/>
      <c r="AC767" s="72"/>
      <c r="AD767" s="229"/>
      <c r="AE767" s="72"/>
      <c r="AF767" s="229"/>
      <c r="AG767" s="71"/>
      <c r="AH767" s="72"/>
      <c r="AI767" s="229"/>
      <c r="AJ767" s="71"/>
      <c r="AK767" s="72"/>
      <c r="AL767" s="229"/>
      <c r="AM767" s="72"/>
      <c r="AN767" s="201"/>
      <c r="AO767" s="72"/>
      <c r="AP767" s="145"/>
      <c r="AQ767" s="72"/>
      <c r="AR767" s="145"/>
      <c r="AS767" s="72"/>
      <c r="AT767" s="146"/>
      <c r="AU767" s="72"/>
      <c r="AV767" s="145"/>
      <c r="AW767" s="71"/>
      <c r="AX767" s="72"/>
      <c r="AY767" s="201"/>
      <c r="AZ767" s="71"/>
      <c r="BA767" s="72"/>
      <c r="BB767" s="178"/>
    </row>
    <row r="768" ht="16.5" customHeight="1" outlineLevel="1">
      <c r="A768" s="178"/>
      <c r="B768" s="141"/>
      <c r="C768" s="142"/>
      <c r="D768" s="72"/>
      <c r="E768" s="143"/>
      <c r="F768" s="71"/>
      <c r="G768" s="143"/>
      <c r="H768" s="71"/>
      <c r="I768" s="143"/>
      <c r="J768" s="71"/>
      <c r="K768" s="71"/>
      <c r="L768" s="71"/>
      <c r="M768" s="72"/>
      <c r="N768" s="144"/>
      <c r="O768" s="72"/>
      <c r="P768" s="199"/>
      <c r="Q768" s="71"/>
      <c r="R768" s="200"/>
      <c r="S768" s="72"/>
      <c r="T768" s="201"/>
      <c r="U768" s="72"/>
      <c r="V768" s="202"/>
      <c r="W768" s="71"/>
      <c r="X768" s="72"/>
      <c r="Y768" s="202"/>
      <c r="Z768" s="72"/>
      <c r="AA768" s="178"/>
      <c r="AB768" s="228"/>
      <c r="AC768" s="72"/>
      <c r="AD768" s="229"/>
      <c r="AE768" s="72"/>
      <c r="AF768" s="229"/>
      <c r="AG768" s="71"/>
      <c r="AH768" s="72"/>
      <c r="AI768" s="229"/>
      <c r="AJ768" s="71"/>
      <c r="AK768" s="72"/>
      <c r="AL768" s="229"/>
      <c r="AM768" s="72"/>
      <c r="AN768" s="201"/>
      <c r="AO768" s="72"/>
      <c r="AP768" s="145"/>
      <c r="AQ768" s="72"/>
      <c r="AR768" s="145"/>
      <c r="AS768" s="72"/>
      <c r="AT768" s="146"/>
      <c r="AU768" s="72"/>
      <c r="AV768" s="145"/>
      <c r="AW768" s="71"/>
      <c r="AX768" s="72"/>
      <c r="AY768" s="201"/>
      <c r="AZ768" s="71"/>
      <c r="BA768" s="72"/>
      <c r="BB768" s="178"/>
    </row>
    <row r="769" ht="16.5" customHeight="1" outlineLevel="1">
      <c r="A769" s="178"/>
      <c r="B769" s="141"/>
      <c r="C769" s="142"/>
      <c r="D769" s="72"/>
      <c r="E769" s="143"/>
      <c r="F769" s="71"/>
      <c r="G769" s="143"/>
      <c r="H769" s="71"/>
      <c r="I769" s="143"/>
      <c r="J769" s="71"/>
      <c r="K769" s="71"/>
      <c r="L769" s="71"/>
      <c r="M769" s="72"/>
      <c r="N769" s="144"/>
      <c r="O769" s="72"/>
      <c r="P769" s="199"/>
      <c r="Q769" s="71"/>
      <c r="R769" s="200"/>
      <c r="S769" s="72"/>
      <c r="T769" s="201"/>
      <c r="U769" s="72"/>
      <c r="V769" s="202"/>
      <c r="W769" s="71"/>
      <c r="X769" s="72"/>
      <c r="Y769" s="202"/>
      <c r="Z769" s="72"/>
      <c r="AA769" s="178"/>
      <c r="AB769" s="228"/>
      <c r="AC769" s="72"/>
      <c r="AD769" s="229"/>
      <c r="AE769" s="72"/>
      <c r="AF769" s="229"/>
      <c r="AG769" s="71"/>
      <c r="AH769" s="72"/>
      <c r="AI769" s="229"/>
      <c r="AJ769" s="71"/>
      <c r="AK769" s="72"/>
      <c r="AL769" s="229"/>
      <c r="AM769" s="72"/>
      <c r="AN769" s="201"/>
      <c r="AO769" s="72"/>
      <c r="AP769" s="145"/>
      <c r="AQ769" s="72"/>
      <c r="AR769" s="145"/>
      <c r="AS769" s="72"/>
      <c r="AT769" s="146"/>
      <c r="AU769" s="72"/>
      <c r="AV769" s="145"/>
      <c r="AW769" s="71"/>
      <c r="AX769" s="72"/>
      <c r="AY769" s="201"/>
      <c r="AZ769" s="71"/>
      <c r="BA769" s="72"/>
      <c r="BB769" s="178"/>
    </row>
    <row r="770" ht="16.5" customHeight="1" outlineLevel="1">
      <c r="A770" s="178"/>
      <c r="B770" s="141"/>
      <c r="C770" s="142"/>
      <c r="D770" s="72"/>
      <c r="E770" s="143"/>
      <c r="F770" s="71"/>
      <c r="G770" s="143"/>
      <c r="H770" s="71"/>
      <c r="I770" s="143"/>
      <c r="J770" s="71"/>
      <c r="K770" s="71"/>
      <c r="L770" s="71"/>
      <c r="M770" s="72"/>
      <c r="N770" s="144"/>
      <c r="O770" s="72"/>
      <c r="P770" s="199"/>
      <c r="Q770" s="71"/>
      <c r="R770" s="200"/>
      <c r="S770" s="72"/>
      <c r="T770" s="201"/>
      <c r="U770" s="72"/>
      <c r="V770" s="202"/>
      <c r="W770" s="71"/>
      <c r="X770" s="72"/>
      <c r="Y770" s="202"/>
      <c r="Z770" s="72"/>
      <c r="AA770" s="178"/>
      <c r="AB770" s="228"/>
      <c r="AC770" s="72"/>
      <c r="AD770" s="229"/>
      <c r="AE770" s="72"/>
      <c r="AF770" s="229"/>
      <c r="AG770" s="71"/>
      <c r="AH770" s="72"/>
      <c r="AI770" s="229"/>
      <c r="AJ770" s="71"/>
      <c r="AK770" s="72"/>
      <c r="AL770" s="229"/>
      <c r="AM770" s="72"/>
      <c r="AN770" s="201"/>
      <c r="AO770" s="72"/>
      <c r="AP770" s="145"/>
      <c r="AQ770" s="72"/>
      <c r="AR770" s="145"/>
      <c r="AS770" s="72"/>
      <c r="AT770" s="146"/>
      <c r="AU770" s="72"/>
      <c r="AV770" s="145"/>
      <c r="AW770" s="71"/>
      <c r="AX770" s="72"/>
      <c r="AY770" s="201"/>
      <c r="AZ770" s="71"/>
      <c r="BA770" s="72"/>
      <c r="BB770" s="178"/>
    </row>
    <row r="771" ht="16.5" customHeight="1" outlineLevel="1">
      <c r="A771" s="178"/>
      <c r="B771" s="141"/>
      <c r="C771" s="142"/>
      <c r="D771" s="72"/>
      <c r="E771" s="143"/>
      <c r="F771" s="71"/>
      <c r="G771" s="143"/>
      <c r="H771" s="71"/>
      <c r="I771" s="143"/>
      <c r="J771" s="71"/>
      <c r="K771" s="71"/>
      <c r="L771" s="71"/>
      <c r="M771" s="72"/>
      <c r="N771" s="144"/>
      <c r="O771" s="72"/>
      <c r="P771" s="199"/>
      <c r="Q771" s="71"/>
      <c r="R771" s="200"/>
      <c r="S771" s="72"/>
      <c r="T771" s="201"/>
      <c r="U771" s="72"/>
      <c r="V771" s="202"/>
      <c r="W771" s="71"/>
      <c r="X771" s="72"/>
      <c r="Y771" s="202"/>
      <c r="Z771" s="72"/>
      <c r="AA771" s="178"/>
      <c r="AB771" s="228"/>
      <c r="AC771" s="72"/>
      <c r="AD771" s="229"/>
      <c r="AE771" s="72"/>
      <c r="AF771" s="229"/>
      <c r="AG771" s="71"/>
      <c r="AH771" s="72"/>
      <c r="AI771" s="229"/>
      <c r="AJ771" s="71"/>
      <c r="AK771" s="72"/>
      <c r="AL771" s="229"/>
      <c r="AM771" s="72"/>
      <c r="AN771" s="201"/>
      <c r="AO771" s="72"/>
      <c r="AP771" s="145"/>
      <c r="AQ771" s="72"/>
      <c r="AR771" s="145"/>
      <c r="AS771" s="72"/>
      <c r="AT771" s="146"/>
      <c r="AU771" s="72"/>
      <c r="AV771" s="145"/>
      <c r="AW771" s="71"/>
      <c r="AX771" s="72"/>
      <c r="AY771" s="201"/>
      <c r="AZ771" s="71"/>
      <c r="BA771" s="72"/>
      <c r="BB771" s="178"/>
    </row>
    <row r="772" ht="16.5" customHeight="1" outlineLevel="1">
      <c r="A772" s="178"/>
      <c r="B772" s="141"/>
      <c r="C772" s="142"/>
      <c r="D772" s="72"/>
      <c r="E772" s="143"/>
      <c r="F772" s="71"/>
      <c r="G772" s="143"/>
      <c r="H772" s="71"/>
      <c r="I772" s="143"/>
      <c r="J772" s="71"/>
      <c r="K772" s="71"/>
      <c r="L772" s="71"/>
      <c r="M772" s="72"/>
      <c r="N772" s="144"/>
      <c r="O772" s="72"/>
      <c r="P772" s="199"/>
      <c r="Q772" s="71"/>
      <c r="R772" s="200"/>
      <c r="S772" s="72"/>
      <c r="T772" s="201"/>
      <c r="U772" s="72"/>
      <c r="V772" s="202"/>
      <c r="W772" s="71"/>
      <c r="X772" s="72"/>
      <c r="Y772" s="202"/>
      <c r="Z772" s="72"/>
      <c r="AA772" s="178"/>
      <c r="AB772" s="228"/>
      <c r="AC772" s="72"/>
      <c r="AD772" s="229"/>
      <c r="AE772" s="72"/>
      <c r="AF772" s="229"/>
      <c r="AG772" s="71"/>
      <c r="AH772" s="72"/>
      <c r="AI772" s="229"/>
      <c r="AJ772" s="71"/>
      <c r="AK772" s="72"/>
      <c r="AL772" s="229"/>
      <c r="AM772" s="72"/>
      <c r="AN772" s="201"/>
      <c r="AO772" s="72"/>
      <c r="AP772" s="145"/>
      <c r="AQ772" s="72"/>
      <c r="AR772" s="145"/>
      <c r="AS772" s="72"/>
      <c r="AT772" s="146"/>
      <c r="AU772" s="72"/>
      <c r="AV772" s="145"/>
      <c r="AW772" s="71"/>
      <c r="AX772" s="72"/>
      <c r="AY772" s="201"/>
      <c r="AZ772" s="71"/>
      <c r="BA772" s="72"/>
      <c r="BB772" s="178"/>
    </row>
    <row r="773" ht="16.5" customHeight="1" outlineLevel="1">
      <c r="A773" s="178"/>
      <c r="B773" s="141"/>
      <c r="C773" s="142"/>
      <c r="D773" s="72"/>
      <c r="E773" s="143"/>
      <c r="F773" s="71"/>
      <c r="G773" s="143"/>
      <c r="H773" s="71"/>
      <c r="I773" s="143"/>
      <c r="J773" s="71"/>
      <c r="K773" s="71"/>
      <c r="L773" s="71"/>
      <c r="M773" s="72"/>
      <c r="N773" s="144"/>
      <c r="O773" s="72"/>
      <c r="P773" s="199"/>
      <c r="Q773" s="71"/>
      <c r="R773" s="200"/>
      <c r="S773" s="72"/>
      <c r="T773" s="201"/>
      <c r="U773" s="72"/>
      <c r="V773" s="202"/>
      <c r="W773" s="71"/>
      <c r="X773" s="72"/>
      <c r="Y773" s="202"/>
      <c r="Z773" s="72"/>
      <c r="AA773" s="178"/>
      <c r="AB773" s="228"/>
      <c r="AC773" s="72"/>
      <c r="AD773" s="229"/>
      <c r="AE773" s="72"/>
      <c r="AF773" s="229"/>
      <c r="AG773" s="71"/>
      <c r="AH773" s="72"/>
      <c r="AI773" s="229"/>
      <c r="AJ773" s="71"/>
      <c r="AK773" s="72"/>
      <c r="AL773" s="229"/>
      <c r="AM773" s="72"/>
      <c r="AN773" s="201"/>
      <c r="AO773" s="72"/>
      <c r="AP773" s="145"/>
      <c r="AQ773" s="72"/>
      <c r="AR773" s="145"/>
      <c r="AS773" s="72"/>
      <c r="AT773" s="146"/>
      <c r="AU773" s="72"/>
      <c r="AV773" s="145"/>
      <c r="AW773" s="71"/>
      <c r="AX773" s="72"/>
      <c r="AY773" s="201"/>
      <c r="AZ773" s="71"/>
      <c r="BA773" s="72"/>
      <c r="BB773" s="178"/>
    </row>
    <row r="774" ht="16.5" customHeight="1" outlineLevel="1">
      <c r="A774" s="178"/>
      <c r="B774" s="141"/>
      <c r="C774" s="142"/>
      <c r="D774" s="72"/>
      <c r="E774" s="143"/>
      <c r="F774" s="71"/>
      <c r="G774" s="143"/>
      <c r="H774" s="71"/>
      <c r="I774" s="143"/>
      <c r="J774" s="71"/>
      <c r="K774" s="71"/>
      <c r="L774" s="71"/>
      <c r="M774" s="72"/>
      <c r="N774" s="144"/>
      <c r="O774" s="72"/>
      <c r="P774" s="199"/>
      <c r="Q774" s="71"/>
      <c r="R774" s="200"/>
      <c r="S774" s="72"/>
      <c r="T774" s="201"/>
      <c r="U774" s="72"/>
      <c r="V774" s="202"/>
      <c r="W774" s="71"/>
      <c r="X774" s="72"/>
      <c r="Y774" s="202"/>
      <c r="Z774" s="72"/>
      <c r="AA774" s="178"/>
      <c r="AB774" s="228"/>
      <c r="AC774" s="72"/>
      <c r="AD774" s="229"/>
      <c r="AE774" s="72"/>
      <c r="AF774" s="229"/>
      <c r="AG774" s="71"/>
      <c r="AH774" s="72"/>
      <c r="AI774" s="229"/>
      <c r="AJ774" s="71"/>
      <c r="AK774" s="72"/>
      <c r="AL774" s="229"/>
      <c r="AM774" s="72"/>
      <c r="AN774" s="201"/>
      <c r="AO774" s="72"/>
      <c r="AP774" s="145"/>
      <c r="AQ774" s="72"/>
      <c r="AR774" s="145"/>
      <c r="AS774" s="72"/>
      <c r="AT774" s="146"/>
      <c r="AU774" s="72"/>
      <c r="AV774" s="145"/>
      <c r="AW774" s="71"/>
      <c r="AX774" s="72"/>
      <c r="AY774" s="201"/>
      <c r="AZ774" s="71"/>
      <c r="BA774" s="72"/>
      <c r="BB774" s="178"/>
    </row>
    <row r="775" ht="16.5" customHeight="1" outlineLevel="1">
      <c r="A775" s="178"/>
      <c r="B775" s="141"/>
      <c r="C775" s="142"/>
      <c r="D775" s="72"/>
      <c r="E775" s="143"/>
      <c r="F775" s="71"/>
      <c r="G775" s="143"/>
      <c r="H775" s="71"/>
      <c r="I775" s="143"/>
      <c r="J775" s="71"/>
      <c r="K775" s="71"/>
      <c r="L775" s="71"/>
      <c r="M775" s="72"/>
      <c r="N775" s="144"/>
      <c r="O775" s="72"/>
      <c r="P775" s="199"/>
      <c r="Q775" s="71"/>
      <c r="R775" s="200"/>
      <c r="S775" s="72"/>
      <c r="T775" s="201"/>
      <c r="U775" s="72"/>
      <c r="V775" s="202"/>
      <c r="W775" s="71"/>
      <c r="X775" s="72"/>
      <c r="Y775" s="202"/>
      <c r="Z775" s="72"/>
      <c r="AA775" s="178"/>
      <c r="AB775" s="228"/>
      <c r="AC775" s="72"/>
      <c r="AD775" s="229"/>
      <c r="AE775" s="72"/>
      <c r="AF775" s="229"/>
      <c r="AG775" s="71"/>
      <c r="AH775" s="72"/>
      <c r="AI775" s="229"/>
      <c r="AJ775" s="71"/>
      <c r="AK775" s="72"/>
      <c r="AL775" s="229"/>
      <c r="AM775" s="72"/>
      <c r="AN775" s="201"/>
      <c r="AO775" s="72"/>
      <c r="AP775" s="145"/>
      <c r="AQ775" s="72"/>
      <c r="AR775" s="145"/>
      <c r="AS775" s="72"/>
      <c r="AT775" s="146"/>
      <c r="AU775" s="72"/>
      <c r="AV775" s="145"/>
      <c r="AW775" s="71"/>
      <c r="AX775" s="72"/>
      <c r="AY775" s="201"/>
      <c r="AZ775" s="71"/>
      <c r="BA775" s="72"/>
      <c r="BB775" s="178"/>
    </row>
    <row r="776" ht="16.5" customHeight="1" outlineLevel="1">
      <c r="A776" s="178"/>
      <c r="B776" s="141"/>
      <c r="C776" s="142"/>
      <c r="D776" s="72"/>
      <c r="E776" s="143"/>
      <c r="F776" s="71"/>
      <c r="G776" s="143"/>
      <c r="H776" s="71"/>
      <c r="I776" s="143"/>
      <c r="J776" s="71"/>
      <c r="K776" s="71"/>
      <c r="L776" s="71"/>
      <c r="M776" s="72"/>
      <c r="N776" s="144"/>
      <c r="O776" s="72"/>
      <c r="P776" s="199"/>
      <c r="Q776" s="71"/>
      <c r="R776" s="200"/>
      <c r="S776" s="72"/>
      <c r="T776" s="201"/>
      <c r="U776" s="72"/>
      <c r="V776" s="202"/>
      <c r="W776" s="71"/>
      <c r="X776" s="72"/>
      <c r="Y776" s="202"/>
      <c r="Z776" s="72"/>
      <c r="AA776" s="178"/>
      <c r="AB776" s="228"/>
      <c r="AC776" s="72"/>
      <c r="AD776" s="229"/>
      <c r="AE776" s="72"/>
      <c r="AF776" s="229"/>
      <c r="AG776" s="71"/>
      <c r="AH776" s="72"/>
      <c r="AI776" s="229"/>
      <c r="AJ776" s="71"/>
      <c r="AK776" s="72"/>
      <c r="AL776" s="229"/>
      <c r="AM776" s="72"/>
      <c r="AN776" s="201"/>
      <c r="AO776" s="72"/>
      <c r="AP776" s="145"/>
      <c r="AQ776" s="72"/>
      <c r="AR776" s="145"/>
      <c r="AS776" s="72"/>
      <c r="AT776" s="146"/>
      <c r="AU776" s="72"/>
      <c r="AV776" s="145"/>
      <c r="AW776" s="71"/>
      <c r="AX776" s="72"/>
      <c r="AY776" s="201"/>
      <c r="AZ776" s="71"/>
      <c r="BA776" s="72"/>
      <c r="BB776" s="178"/>
    </row>
    <row r="777" ht="16.5" customHeight="1" outlineLevel="1">
      <c r="A777" s="178"/>
      <c r="B777" s="141"/>
      <c r="C777" s="142"/>
      <c r="D777" s="72"/>
      <c r="E777" s="143"/>
      <c r="F777" s="71"/>
      <c r="G777" s="143"/>
      <c r="H777" s="71"/>
      <c r="I777" s="143"/>
      <c r="J777" s="71"/>
      <c r="K777" s="71"/>
      <c r="L777" s="71"/>
      <c r="M777" s="72"/>
      <c r="N777" s="144"/>
      <c r="O777" s="72"/>
      <c r="P777" s="199"/>
      <c r="Q777" s="71"/>
      <c r="R777" s="200"/>
      <c r="S777" s="72"/>
      <c r="T777" s="201"/>
      <c r="U777" s="72"/>
      <c r="V777" s="202"/>
      <c r="W777" s="71"/>
      <c r="X777" s="72"/>
      <c r="Y777" s="202"/>
      <c r="Z777" s="72"/>
      <c r="AA777" s="178"/>
      <c r="AB777" s="228"/>
      <c r="AC777" s="72"/>
      <c r="AD777" s="229"/>
      <c r="AE777" s="72"/>
      <c r="AF777" s="229"/>
      <c r="AG777" s="71"/>
      <c r="AH777" s="72"/>
      <c r="AI777" s="229"/>
      <c r="AJ777" s="71"/>
      <c r="AK777" s="72"/>
      <c r="AL777" s="229"/>
      <c r="AM777" s="72"/>
      <c r="AN777" s="201"/>
      <c r="AO777" s="72"/>
      <c r="AP777" s="145"/>
      <c r="AQ777" s="72"/>
      <c r="AR777" s="145"/>
      <c r="AS777" s="72"/>
      <c r="AT777" s="146"/>
      <c r="AU777" s="72"/>
      <c r="AV777" s="145"/>
      <c r="AW777" s="71"/>
      <c r="AX777" s="72"/>
      <c r="AY777" s="201"/>
      <c r="AZ777" s="71"/>
      <c r="BA777" s="72"/>
      <c r="BB777" s="178"/>
    </row>
    <row r="778" ht="16.5" customHeight="1" outlineLevel="1">
      <c r="A778" s="178"/>
      <c r="B778" s="141"/>
      <c r="C778" s="142"/>
      <c r="D778" s="72"/>
      <c r="E778" s="143"/>
      <c r="F778" s="71"/>
      <c r="G778" s="143"/>
      <c r="H778" s="71"/>
      <c r="I778" s="143"/>
      <c r="J778" s="71"/>
      <c r="K778" s="71"/>
      <c r="L778" s="71"/>
      <c r="M778" s="72"/>
      <c r="N778" s="144"/>
      <c r="O778" s="72"/>
      <c r="P778" s="199"/>
      <c r="Q778" s="71"/>
      <c r="R778" s="200"/>
      <c r="S778" s="72"/>
      <c r="T778" s="201"/>
      <c r="U778" s="72"/>
      <c r="V778" s="202"/>
      <c r="W778" s="71"/>
      <c r="X778" s="72"/>
      <c r="Y778" s="202"/>
      <c r="Z778" s="72"/>
      <c r="AA778" s="178"/>
      <c r="AB778" s="228"/>
      <c r="AC778" s="72"/>
      <c r="AD778" s="229"/>
      <c r="AE778" s="72"/>
      <c r="AF778" s="229"/>
      <c r="AG778" s="71"/>
      <c r="AH778" s="72"/>
      <c r="AI778" s="229"/>
      <c r="AJ778" s="71"/>
      <c r="AK778" s="72"/>
      <c r="AL778" s="229"/>
      <c r="AM778" s="72"/>
      <c r="AN778" s="201"/>
      <c r="AO778" s="72"/>
      <c r="AP778" s="145"/>
      <c r="AQ778" s="72"/>
      <c r="AR778" s="145"/>
      <c r="AS778" s="72"/>
      <c r="AT778" s="146"/>
      <c r="AU778" s="72"/>
      <c r="AV778" s="145"/>
      <c r="AW778" s="71"/>
      <c r="AX778" s="72"/>
      <c r="AY778" s="201"/>
      <c r="AZ778" s="71"/>
      <c r="BA778" s="72"/>
      <c r="BB778" s="178"/>
    </row>
    <row r="779" ht="16.5" customHeight="1" outlineLevel="1">
      <c r="A779" s="178"/>
      <c r="B779" s="141"/>
      <c r="C779" s="142"/>
      <c r="D779" s="72"/>
      <c r="E779" s="143"/>
      <c r="F779" s="71"/>
      <c r="G779" s="143"/>
      <c r="H779" s="71"/>
      <c r="I779" s="143"/>
      <c r="J779" s="71"/>
      <c r="K779" s="71"/>
      <c r="L779" s="71"/>
      <c r="M779" s="72"/>
      <c r="N779" s="144"/>
      <c r="O779" s="72"/>
      <c r="P779" s="199"/>
      <c r="Q779" s="71"/>
      <c r="R779" s="200"/>
      <c r="S779" s="72"/>
      <c r="T779" s="201"/>
      <c r="U779" s="72"/>
      <c r="V779" s="202"/>
      <c r="W779" s="71"/>
      <c r="X779" s="72"/>
      <c r="Y779" s="202"/>
      <c r="Z779" s="72"/>
      <c r="AA779" s="178"/>
      <c r="AB779" s="228"/>
      <c r="AC779" s="72"/>
      <c r="AD779" s="229"/>
      <c r="AE779" s="72"/>
      <c r="AF779" s="229"/>
      <c r="AG779" s="71"/>
      <c r="AH779" s="72"/>
      <c r="AI779" s="229"/>
      <c r="AJ779" s="71"/>
      <c r="AK779" s="72"/>
      <c r="AL779" s="229"/>
      <c r="AM779" s="72"/>
      <c r="AN779" s="201"/>
      <c r="AO779" s="72"/>
      <c r="AP779" s="145"/>
      <c r="AQ779" s="72"/>
      <c r="AR779" s="145"/>
      <c r="AS779" s="72"/>
      <c r="AT779" s="146"/>
      <c r="AU779" s="72"/>
      <c r="AV779" s="145"/>
      <c r="AW779" s="71"/>
      <c r="AX779" s="72"/>
      <c r="AY779" s="201"/>
      <c r="AZ779" s="71"/>
      <c r="BA779" s="72"/>
      <c r="BB779" s="178"/>
    </row>
    <row r="780" ht="16.5" customHeight="1" outlineLevel="1">
      <c r="A780" s="178"/>
      <c r="B780" s="141"/>
      <c r="C780" s="142"/>
      <c r="D780" s="72"/>
      <c r="E780" s="143"/>
      <c r="F780" s="71"/>
      <c r="G780" s="143"/>
      <c r="H780" s="71"/>
      <c r="I780" s="143"/>
      <c r="J780" s="71"/>
      <c r="K780" s="71"/>
      <c r="L780" s="71"/>
      <c r="M780" s="72"/>
      <c r="N780" s="144"/>
      <c r="O780" s="72"/>
      <c r="P780" s="199"/>
      <c r="Q780" s="71"/>
      <c r="R780" s="200"/>
      <c r="S780" s="72"/>
      <c r="T780" s="201"/>
      <c r="U780" s="72"/>
      <c r="V780" s="202"/>
      <c r="W780" s="71"/>
      <c r="X780" s="72"/>
      <c r="Y780" s="202"/>
      <c r="Z780" s="72"/>
      <c r="AA780" s="178"/>
      <c r="AB780" s="228"/>
      <c r="AC780" s="72"/>
      <c r="AD780" s="229"/>
      <c r="AE780" s="72"/>
      <c r="AF780" s="229"/>
      <c r="AG780" s="71"/>
      <c r="AH780" s="72"/>
      <c r="AI780" s="229"/>
      <c r="AJ780" s="71"/>
      <c r="AK780" s="72"/>
      <c r="AL780" s="229"/>
      <c r="AM780" s="72"/>
      <c r="AN780" s="201"/>
      <c r="AO780" s="72"/>
      <c r="AP780" s="145"/>
      <c r="AQ780" s="72"/>
      <c r="AR780" s="145"/>
      <c r="AS780" s="72"/>
      <c r="AT780" s="146"/>
      <c r="AU780" s="72"/>
      <c r="AV780" s="145"/>
      <c r="AW780" s="71"/>
      <c r="AX780" s="72"/>
      <c r="AY780" s="201"/>
      <c r="AZ780" s="71"/>
      <c r="BA780" s="72"/>
      <c r="BB780" s="178"/>
    </row>
    <row r="781" ht="16.5" customHeight="1" outlineLevel="1">
      <c r="A781" s="178"/>
      <c r="B781" s="141"/>
      <c r="C781" s="142"/>
      <c r="D781" s="72"/>
      <c r="E781" s="143"/>
      <c r="F781" s="71"/>
      <c r="G781" s="143"/>
      <c r="H781" s="71"/>
      <c r="I781" s="143"/>
      <c r="J781" s="71"/>
      <c r="K781" s="71"/>
      <c r="L781" s="71"/>
      <c r="M781" s="72"/>
      <c r="N781" s="144"/>
      <c r="O781" s="72"/>
      <c r="P781" s="199"/>
      <c r="Q781" s="71"/>
      <c r="R781" s="200"/>
      <c r="S781" s="72"/>
      <c r="T781" s="201"/>
      <c r="U781" s="72"/>
      <c r="V781" s="202"/>
      <c r="W781" s="71"/>
      <c r="X781" s="72"/>
      <c r="Y781" s="202"/>
      <c r="Z781" s="72"/>
      <c r="AA781" s="178"/>
      <c r="AB781" s="228"/>
      <c r="AC781" s="72"/>
      <c r="AD781" s="229"/>
      <c r="AE781" s="72"/>
      <c r="AF781" s="229"/>
      <c r="AG781" s="71"/>
      <c r="AH781" s="72"/>
      <c r="AI781" s="229"/>
      <c r="AJ781" s="71"/>
      <c r="AK781" s="72"/>
      <c r="AL781" s="229"/>
      <c r="AM781" s="72"/>
      <c r="AN781" s="201"/>
      <c r="AO781" s="72"/>
      <c r="AP781" s="145"/>
      <c r="AQ781" s="72"/>
      <c r="AR781" s="145"/>
      <c r="AS781" s="72"/>
      <c r="AT781" s="146"/>
      <c r="AU781" s="72"/>
      <c r="AV781" s="145"/>
      <c r="AW781" s="71"/>
      <c r="AX781" s="72"/>
      <c r="AY781" s="201"/>
      <c r="AZ781" s="71"/>
      <c r="BA781" s="72"/>
      <c r="BB781" s="178"/>
    </row>
    <row r="782" ht="16.5" customHeight="1" outlineLevel="1">
      <c r="A782" s="178"/>
      <c r="B782" s="141"/>
      <c r="C782" s="142"/>
      <c r="D782" s="72"/>
      <c r="E782" s="143"/>
      <c r="F782" s="71"/>
      <c r="G782" s="143"/>
      <c r="H782" s="71"/>
      <c r="I782" s="143"/>
      <c r="J782" s="71"/>
      <c r="K782" s="71"/>
      <c r="L782" s="71"/>
      <c r="M782" s="72"/>
      <c r="N782" s="144"/>
      <c r="O782" s="72"/>
      <c r="P782" s="199"/>
      <c r="Q782" s="71"/>
      <c r="R782" s="200"/>
      <c r="S782" s="72"/>
      <c r="T782" s="201"/>
      <c r="U782" s="72"/>
      <c r="V782" s="202"/>
      <c r="W782" s="71"/>
      <c r="X782" s="72"/>
      <c r="Y782" s="202"/>
      <c r="Z782" s="72"/>
      <c r="AA782" s="178"/>
      <c r="AB782" s="228"/>
      <c r="AC782" s="72"/>
      <c r="AD782" s="229"/>
      <c r="AE782" s="72"/>
      <c r="AF782" s="229"/>
      <c r="AG782" s="71"/>
      <c r="AH782" s="72"/>
      <c r="AI782" s="229"/>
      <c r="AJ782" s="71"/>
      <c r="AK782" s="72"/>
      <c r="AL782" s="229"/>
      <c r="AM782" s="72"/>
      <c r="AN782" s="201"/>
      <c r="AO782" s="72"/>
      <c r="AP782" s="145"/>
      <c r="AQ782" s="72"/>
      <c r="AR782" s="145"/>
      <c r="AS782" s="72"/>
      <c r="AT782" s="146"/>
      <c r="AU782" s="72"/>
      <c r="AV782" s="145"/>
      <c r="AW782" s="71"/>
      <c r="AX782" s="72"/>
      <c r="AY782" s="201"/>
      <c r="AZ782" s="71"/>
      <c r="BA782" s="72"/>
      <c r="BB782" s="178"/>
    </row>
    <row r="783" ht="16.5" customHeight="1" outlineLevel="1">
      <c r="A783" s="178"/>
      <c r="B783" s="141"/>
      <c r="C783" s="142"/>
      <c r="D783" s="72"/>
      <c r="E783" s="143"/>
      <c r="F783" s="71"/>
      <c r="G783" s="143"/>
      <c r="H783" s="71"/>
      <c r="I783" s="143"/>
      <c r="J783" s="71"/>
      <c r="K783" s="71"/>
      <c r="L783" s="71"/>
      <c r="M783" s="72"/>
      <c r="N783" s="144"/>
      <c r="O783" s="72"/>
      <c r="P783" s="199"/>
      <c r="Q783" s="71"/>
      <c r="R783" s="200"/>
      <c r="S783" s="72"/>
      <c r="T783" s="201"/>
      <c r="U783" s="72"/>
      <c r="V783" s="202"/>
      <c r="W783" s="71"/>
      <c r="X783" s="72"/>
      <c r="Y783" s="202"/>
      <c r="Z783" s="72"/>
      <c r="AA783" s="178"/>
      <c r="AB783" s="228"/>
      <c r="AC783" s="72"/>
      <c r="AD783" s="229"/>
      <c r="AE783" s="72"/>
      <c r="AF783" s="229"/>
      <c r="AG783" s="71"/>
      <c r="AH783" s="72"/>
      <c r="AI783" s="229"/>
      <c r="AJ783" s="71"/>
      <c r="AK783" s="72"/>
      <c r="AL783" s="229"/>
      <c r="AM783" s="72"/>
      <c r="AN783" s="201"/>
      <c r="AO783" s="72"/>
      <c r="AP783" s="145"/>
      <c r="AQ783" s="72"/>
      <c r="AR783" s="145"/>
      <c r="AS783" s="72"/>
      <c r="AT783" s="146"/>
      <c r="AU783" s="72"/>
      <c r="AV783" s="145"/>
      <c r="AW783" s="71"/>
      <c r="AX783" s="72"/>
      <c r="AY783" s="201"/>
      <c r="AZ783" s="71"/>
      <c r="BA783" s="72"/>
      <c r="BB783" s="178"/>
    </row>
    <row r="784" ht="16.5" customHeight="1" outlineLevel="1">
      <c r="A784" s="178"/>
      <c r="B784" s="141"/>
      <c r="C784" s="142"/>
      <c r="D784" s="72"/>
      <c r="E784" s="143"/>
      <c r="F784" s="71"/>
      <c r="G784" s="143"/>
      <c r="H784" s="71"/>
      <c r="I784" s="143"/>
      <c r="J784" s="71"/>
      <c r="K784" s="71"/>
      <c r="L784" s="71"/>
      <c r="M784" s="72"/>
      <c r="N784" s="144"/>
      <c r="O784" s="72"/>
      <c r="P784" s="199"/>
      <c r="Q784" s="71"/>
      <c r="R784" s="200"/>
      <c r="S784" s="72"/>
      <c r="T784" s="201"/>
      <c r="U784" s="72"/>
      <c r="V784" s="202"/>
      <c r="W784" s="71"/>
      <c r="X784" s="72"/>
      <c r="Y784" s="202"/>
      <c r="Z784" s="72"/>
      <c r="AA784" s="178"/>
      <c r="AB784" s="228"/>
      <c r="AC784" s="72"/>
      <c r="AD784" s="229"/>
      <c r="AE784" s="72"/>
      <c r="AF784" s="229"/>
      <c r="AG784" s="71"/>
      <c r="AH784" s="72"/>
      <c r="AI784" s="229"/>
      <c r="AJ784" s="71"/>
      <c r="AK784" s="72"/>
      <c r="AL784" s="229"/>
      <c r="AM784" s="72"/>
      <c r="AN784" s="201"/>
      <c r="AO784" s="72"/>
      <c r="AP784" s="145"/>
      <c r="AQ784" s="72"/>
      <c r="AR784" s="145"/>
      <c r="AS784" s="72"/>
      <c r="AT784" s="146"/>
      <c r="AU784" s="72"/>
      <c r="AV784" s="145"/>
      <c r="AW784" s="71"/>
      <c r="AX784" s="72"/>
      <c r="AY784" s="201"/>
      <c r="AZ784" s="71"/>
      <c r="BA784" s="72"/>
      <c r="BB784" s="178"/>
    </row>
    <row r="785" ht="16.5" customHeight="1" outlineLevel="1">
      <c r="A785" s="178"/>
      <c r="B785" s="141"/>
      <c r="C785" s="142"/>
      <c r="D785" s="72"/>
      <c r="E785" s="143"/>
      <c r="F785" s="71"/>
      <c r="G785" s="143"/>
      <c r="H785" s="71"/>
      <c r="I785" s="143"/>
      <c r="J785" s="71"/>
      <c r="K785" s="71"/>
      <c r="L785" s="71"/>
      <c r="M785" s="72"/>
      <c r="N785" s="144"/>
      <c r="O785" s="72"/>
      <c r="P785" s="199"/>
      <c r="Q785" s="71"/>
      <c r="R785" s="200"/>
      <c r="S785" s="72"/>
      <c r="T785" s="201"/>
      <c r="U785" s="72"/>
      <c r="V785" s="202"/>
      <c r="W785" s="71"/>
      <c r="X785" s="72"/>
      <c r="Y785" s="202"/>
      <c r="Z785" s="72"/>
      <c r="AA785" s="178"/>
      <c r="AB785" s="228"/>
      <c r="AC785" s="72"/>
      <c r="AD785" s="229"/>
      <c r="AE785" s="72"/>
      <c r="AF785" s="229"/>
      <c r="AG785" s="71"/>
      <c r="AH785" s="72"/>
      <c r="AI785" s="229"/>
      <c r="AJ785" s="71"/>
      <c r="AK785" s="72"/>
      <c r="AL785" s="229"/>
      <c r="AM785" s="72"/>
      <c r="AN785" s="201"/>
      <c r="AO785" s="72"/>
      <c r="AP785" s="145"/>
      <c r="AQ785" s="72"/>
      <c r="AR785" s="145"/>
      <c r="AS785" s="72"/>
      <c r="AT785" s="146"/>
      <c r="AU785" s="72"/>
      <c r="AV785" s="145"/>
      <c r="AW785" s="71"/>
      <c r="AX785" s="72"/>
      <c r="AY785" s="201"/>
      <c r="AZ785" s="71"/>
      <c r="BA785" s="72"/>
      <c r="BB785" s="178"/>
    </row>
    <row r="786" ht="16.5" customHeight="1" outlineLevel="1">
      <c r="A786" s="178"/>
      <c r="B786" s="141"/>
      <c r="C786" s="142"/>
      <c r="D786" s="72"/>
      <c r="E786" s="143"/>
      <c r="F786" s="71"/>
      <c r="G786" s="143"/>
      <c r="H786" s="71"/>
      <c r="I786" s="143"/>
      <c r="J786" s="71"/>
      <c r="K786" s="71"/>
      <c r="L786" s="71"/>
      <c r="M786" s="72"/>
      <c r="N786" s="144"/>
      <c r="O786" s="72"/>
      <c r="P786" s="199"/>
      <c r="Q786" s="71"/>
      <c r="R786" s="200"/>
      <c r="S786" s="72"/>
      <c r="T786" s="201"/>
      <c r="U786" s="72"/>
      <c r="V786" s="202"/>
      <c r="W786" s="71"/>
      <c r="X786" s="72"/>
      <c r="Y786" s="202"/>
      <c r="Z786" s="72"/>
      <c r="AA786" s="178"/>
      <c r="AB786" s="228"/>
      <c r="AC786" s="72"/>
      <c r="AD786" s="229"/>
      <c r="AE786" s="72"/>
      <c r="AF786" s="229"/>
      <c r="AG786" s="71"/>
      <c r="AH786" s="72"/>
      <c r="AI786" s="229"/>
      <c r="AJ786" s="71"/>
      <c r="AK786" s="72"/>
      <c r="AL786" s="229"/>
      <c r="AM786" s="72"/>
      <c r="AN786" s="201"/>
      <c r="AO786" s="72"/>
      <c r="AP786" s="145"/>
      <c r="AQ786" s="72"/>
      <c r="AR786" s="145"/>
      <c r="AS786" s="72"/>
      <c r="AT786" s="146"/>
      <c r="AU786" s="72"/>
      <c r="AV786" s="145"/>
      <c r="AW786" s="71"/>
      <c r="AX786" s="72"/>
      <c r="AY786" s="201"/>
      <c r="AZ786" s="71"/>
      <c r="BA786" s="72"/>
      <c r="BB786" s="178"/>
    </row>
    <row r="787" ht="16.5" customHeight="1" outlineLevel="1">
      <c r="A787" s="178"/>
      <c r="B787" s="141"/>
      <c r="C787" s="142"/>
      <c r="D787" s="72"/>
      <c r="E787" s="143"/>
      <c r="F787" s="71"/>
      <c r="G787" s="143"/>
      <c r="H787" s="71"/>
      <c r="I787" s="143"/>
      <c r="J787" s="71"/>
      <c r="K787" s="71"/>
      <c r="L787" s="71"/>
      <c r="M787" s="72"/>
      <c r="N787" s="144"/>
      <c r="O787" s="72"/>
      <c r="P787" s="199"/>
      <c r="Q787" s="71"/>
      <c r="R787" s="200"/>
      <c r="S787" s="72"/>
      <c r="T787" s="201"/>
      <c r="U787" s="72"/>
      <c r="V787" s="202"/>
      <c r="W787" s="71"/>
      <c r="X787" s="72"/>
      <c r="Y787" s="202"/>
      <c r="Z787" s="72"/>
      <c r="AA787" s="178"/>
      <c r="AB787" s="228"/>
      <c r="AC787" s="72"/>
      <c r="AD787" s="229"/>
      <c r="AE787" s="72"/>
      <c r="AF787" s="229"/>
      <c r="AG787" s="71"/>
      <c r="AH787" s="72"/>
      <c r="AI787" s="229"/>
      <c r="AJ787" s="71"/>
      <c r="AK787" s="72"/>
      <c r="AL787" s="229"/>
      <c r="AM787" s="72"/>
      <c r="AN787" s="201"/>
      <c r="AO787" s="72"/>
      <c r="AP787" s="145"/>
      <c r="AQ787" s="72"/>
      <c r="AR787" s="145"/>
      <c r="AS787" s="72"/>
      <c r="AT787" s="146"/>
      <c r="AU787" s="72"/>
      <c r="AV787" s="145"/>
      <c r="AW787" s="71"/>
      <c r="AX787" s="72"/>
      <c r="AY787" s="201"/>
      <c r="AZ787" s="71"/>
      <c r="BA787" s="72"/>
      <c r="BB787" s="178"/>
    </row>
    <row r="788" ht="16.5" customHeight="1" outlineLevel="1">
      <c r="A788" s="178"/>
      <c r="B788" s="141"/>
      <c r="C788" s="142"/>
      <c r="D788" s="72"/>
      <c r="E788" s="143"/>
      <c r="F788" s="71"/>
      <c r="G788" s="143"/>
      <c r="H788" s="71"/>
      <c r="I788" s="143"/>
      <c r="J788" s="71"/>
      <c r="K788" s="71"/>
      <c r="L788" s="71"/>
      <c r="M788" s="72"/>
      <c r="N788" s="144"/>
      <c r="O788" s="72"/>
      <c r="P788" s="199"/>
      <c r="Q788" s="71"/>
      <c r="R788" s="200"/>
      <c r="S788" s="72"/>
      <c r="T788" s="201"/>
      <c r="U788" s="72"/>
      <c r="V788" s="202"/>
      <c r="W788" s="71"/>
      <c r="X788" s="72"/>
      <c r="Y788" s="202"/>
      <c r="Z788" s="72"/>
      <c r="AA788" s="178"/>
      <c r="AB788" s="228"/>
      <c r="AC788" s="72"/>
      <c r="AD788" s="229"/>
      <c r="AE788" s="72"/>
      <c r="AF788" s="229"/>
      <c r="AG788" s="71"/>
      <c r="AH788" s="72"/>
      <c r="AI788" s="229"/>
      <c r="AJ788" s="71"/>
      <c r="AK788" s="72"/>
      <c r="AL788" s="229"/>
      <c r="AM788" s="72"/>
      <c r="AN788" s="201"/>
      <c r="AO788" s="72"/>
      <c r="AP788" s="145"/>
      <c r="AQ788" s="72"/>
      <c r="AR788" s="145"/>
      <c r="AS788" s="72"/>
      <c r="AT788" s="146"/>
      <c r="AU788" s="72"/>
      <c r="AV788" s="145"/>
      <c r="AW788" s="71"/>
      <c r="AX788" s="72"/>
      <c r="AY788" s="201"/>
      <c r="AZ788" s="71"/>
      <c r="BA788" s="72"/>
      <c r="BB788" s="178"/>
    </row>
    <row r="789" ht="16.5" customHeight="1" outlineLevel="1">
      <c r="A789" s="178"/>
      <c r="B789" s="141"/>
      <c r="C789" s="142"/>
      <c r="D789" s="72"/>
      <c r="E789" s="143"/>
      <c r="F789" s="71"/>
      <c r="G789" s="143"/>
      <c r="H789" s="71"/>
      <c r="I789" s="143"/>
      <c r="J789" s="71"/>
      <c r="K789" s="71"/>
      <c r="L789" s="71"/>
      <c r="M789" s="72"/>
      <c r="N789" s="144"/>
      <c r="O789" s="72"/>
      <c r="P789" s="199"/>
      <c r="Q789" s="71"/>
      <c r="R789" s="200"/>
      <c r="S789" s="72"/>
      <c r="T789" s="201"/>
      <c r="U789" s="72"/>
      <c r="V789" s="202"/>
      <c r="W789" s="71"/>
      <c r="X789" s="72"/>
      <c r="Y789" s="202"/>
      <c r="Z789" s="72"/>
      <c r="AA789" s="178"/>
      <c r="AB789" s="228"/>
      <c r="AC789" s="72"/>
      <c r="AD789" s="229"/>
      <c r="AE789" s="72"/>
      <c r="AF789" s="229"/>
      <c r="AG789" s="71"/>
      <c r="AH789" s="72"/>
      <c r="AI789" s="229"/>
      <c r="AJ789" s="71"/>
      <c r="AK789" s="72"/>
      <c r="AL789" s="229"/>
      <c r="AM789" s="72"/>
      <c r="AN789" s="201"/>
      <c r="AO789" s="72"/>
      <c r="AP789" s="145"/>
      <c r="AQ789" s="72"/>
      <c r="AR789" s="145"/>
      <c r="AS789" s="72"/>
      <c r="AT789" s="146"/>
      <c r="AU789" s="72"/>
      <c r="AV789" s="145"/>
      <c r="AW789" s="71"/>
      <c r="AX789" s="72"/>
      <c r="AY789" s="201"/>
      <c r="AZ789" s="71"/>
      <c r="BA789" s="72"/>
      <c r="BB789" s="178"/>
    </row>
    <row r="790" ht="16.5" customHeight="1" outlineLevel="1">
      <c r="A790" s="178"/>
      <c r="B790" s="141"/>
      <c r="C790" s="142"/>
      <c r="D790" s="72"/>
      <c r="E790" s="143"/>
      <c r="F790" s="71"/>
      <c r="G790" s="143"/>
      <c r="H790" s="71"/>
      <c r="I790" s="143"/>
      <c r="J790" s="71"/>
      <c r="K790" s="71"/>
      <c r="L790" s="71"/>
      <c r="M790" s="72"/>
      <c r="N790" s="144"/>
      <c r="O790" s="72"/>
      <c r="P790" s="199"/>
      <c r="Q790" s="71"/>
      <c r="R790" s="200"/>
      <c r="S790" s="72"/>
      <c r="T790" s="201"/>
      <c r="U790" s="72"/>
      <c r="V790" s="202"/>
      <c r="W790" s="71"/>
      <c r="X790" s="72"/>
      <c r="Y790" s="202"/>
      <c r="Z790" s="72"/>
      <c r="AA790" s="178"/>
      <c r="AB790" s="228"/>
      <c r="AC790" s="72"/>
      <c r="AD790" s="229"/>
      <c r="AE790" s="72"/>
      <c r="AF790" s="229"/>
      <c r="AG790" s="71"/>
      <c r="AH790" s="72"/>
      <c r="AI790" s="229"/>
      <c r="AJ790" s="71"/>
      <c r="AK790" s="72"/>
      <c r="AL790" s="229"/>
      <c r="AM790" s="72"/>
      <c r="AN790" s="201"/>
      <c r="AO790" s="72"/>
      <c r="AP790" s="145"/>
      <c r="AQ790" s="72"/>
      <c r="AR790" s="145"/>
      <c r="AS790" s="72"/>
      <c r="AT790" s="146"/>
      <c r="AU790" s="72"/>
      <c r="AV790" s="145"/>
      <c r="AW790" s="71"/>
      <c r="AX790" s="72"/>
      <c r="AY790" s="201"/>
      <c r="AZ790" s="71"/>
      <c r="BA790" s="72"/>
      <c r="BB790" s="178"/>
    </row>
    <row r="791" ht="16.5" customHeight="1" outlineLevel="1">
      <c r="A791" s="178"/>
      <c r="B791" s="141"/>
      <c r="C791" s="142"/>
      <c r="D791" s="72"/>
      <c r="E791" s="143"/>
      <c r="F791" s="71"/>
      <c r="G791" s="143"/>
      <c r="H791" s="71"/>
      <c r="I791" s="143"/>
      <c r="J791" s="71"/>
      <c r="K791" s="71"/>
      <c r="L791" s="71"/>
      <c r="M791" s="72"/>
      <c r="N791" s="144"/>
      <c r="O791" s="72"/>
      <c r="P791" s="199"/>
      <c r="Q791" s="71"/>
      <c r="R791" s="200"/>
      <c r="S791" s="72"/>
      <c r="T791" s="201"/>
      <c r="U791" s="72"/>
      <c r="V791" s="202"/>
      <c r="W791" s="71"/>
      <c r="X791" s="72"/>
      <c r="Y791" s="202"/>
      <c r="Z791" s="72"/>
      <c r="AA791" s="178"/>
      <c r="AB791" s="228"/>
      <c r="AC791" s="72"/>
      <c r="AD791" s="229"/>
      <c r="AE791" s="72"/>
      <c r="AF791" s="229"/>
      <c r="AG791" s="71"/>
      <c r="AH791" s="72"/>
      <c r="AI791" s="229"/>
      <c r="AJ791" s="71"/>
      <c r="AK791" s="72"/>
      <c r="AL791" s="229"/>
      <c r="AM791" s="72"/>
      <c r="AN791" s="201"/>
      <c r="AO791" s="72"/>
      <c r="AP791" s="145"/>
      <c r="AQ791" s="72"/>
      <c r="AR791" s="145"/>
      <c r="AS791" s="72"/>
      <c r="AT791" s="146"/>
      <c r="AU791" s="72"/>
      <c r="AV791" s="145"/>
      <c r="AW791" s="71"/>
      <c r="AX791" s="72"/>
      <c r="AY791" s="201"/>
      <c r="AZ791" s="71"/>
      <c r="BA791" s="72"/>
      <c r="BB791" s="178"/>
    </row>
    <row r="792" ht="16.5" customHeight="1" outlineLevel="1">
      <c r="A792" s="178"/>
      <c r="B792" s="141"/>
      <c r="C792" s="142"/>
      <c r="D792" s="72"/>
      <c r="E792" s="143"/>
      <c r="F792" s="71"/>
      <c r="G792" s="143"/>
      <c r="H792" s="71"/>
      <c r="I792" s="143"/>
      <c r="J792" s="71"/>
      <c r="K792" s="71"/>
      <c r="L792" s="71"/>
      <c r="M792" s="72"/>
      <c r="N792" s="144"/>
      <c r="O792" s="72"/>
      <c r="P792" s="199"/>
      <c r="Q792" s="71"/>
      <c r="R792" s="200"/>
      <c r="S792" s="72"/>
      <c r="T792" s="201"/>
      <c r="U792" s="72"/>
      <c r="V792" s="202"/>
      <c r="W792" s="71"/>
      <c r="X792" s="72"/>
      <c r="Y792" s="202"/>
      <c r="Z792" s="72"/>
      <c r="AA792" s="178"/>
      <c r="AB792" s="228"/>
      <c r="AC792" s="72"/>
      <c r="AD792" s="229"/>
      <c r="AE792" s="72"/>
      <c r="AF792" s="229"/>
      <c r="AG792" s="71"/>
      <c r="AH792" s="72"/>
      <c r="AI792" s="229"/>
      <c r="AJ792" s="71"/>
      <c r="AK792" s="72"/>
      <c r="AL792" s="229"/>
      <c r="AM792" s="72"/>
      <c r="AN792" s="201"/>
      <c r="AO792" s="72"/>
      <c r="AP792" s="145"/>
      <c r="AQ792" s="72"/>
      <c r="AR792" s="145"/>
      <c r="AS792" s="72"/>
      <c r="AT792" s="146"/>
      <c r="AU792" s="72"/>
      <c r="AV792" s="145"/>
      <c r="AW792" s="71"/>
      <c r="AX792" s="72"/>
      <c r="AY792" s="201"/>
      <c r="AZ792" s="71"/>
      <c r="BA792" s="72"/>
      <c r="BB792" s="178"/>
    </row>
    <row r="793" ht="16.5" customHeight="1" outlineLevel="1">
      <c r="A793" s="178"/>
      <c r="B793" s="141"/>
      <c r="C793" s="142"/>
      <c r="D793" s="72"/>
      <c r="E793" s="143"/>
      <c r="F793" s="71"/>
      <c r="G793" s="143"/>
      <c r="H793" s="71"/>
      <c r="I793" s="143"/>
      <c r="J793" s="71"/>
      <c r="K793" s="71"/>
      <c r="L793" s="71"/>
      <c r="M793" s="72"/>
      <c r="N793" s="144"/>
      <c r="O793" s="72"/>
      <c r="P793" s="199"/>
      <c r="Q793" s="71"/>
      <c r="R793" s="200"/>
      <c r="S793" s="72"/>
      <c r="T793" s="201"/>
      <c r="U793" s="72"/>
      <c r="V793" s="202"/>
      <c r="W793" s="71"/>
      <c r="X793" s="72"/>
      <c r="Y793" s="202"/>
      <c r="Z793" s="72"/>
      <c r="AA793" s="178"/>
      <c r="AB793" s="228"/>
      <c r="AC793" s="72"/>
      <c r="AD793" s="229"/>
      <c r="AE793" s="72"/>
      <c r="AF793" s="229"/>
      <c r="AG793" s="71"/>
      <c r="AH793" s="72"/>
      <c r="AI793" s="229"/>
      <c r="AJ793" s="71"/>
      <c r="AK793" s="72"/>
      <c r="AL793" s="229"/>
      <c r="AM793" s="72"/>
      <c r="AN793" s="201"/>
      <c r="AO793" s="72"/>
      <c r="AP793" s="145"/>
      <c r="AQ793" s="72"/>
      <c r="AR793" s="145"/>
      <c r="AS793" s="72"/>
      <c r="AT793" s="146"/>
      <c r="AU793" s="72"/>
      <c r="AV793" s="145"/>
      <c r="AW793" s="71"/>
      <c r="AX793" s="72"/>
      <c r="AY793" s="201"/>
      <c r="AZ793" s="71"/>
      <c r="BA793" s="72"/>
      <c r="BB793" s="178"/>
    </row>
    <row r="794" ht="16.5" customHeight="1" outlineLevel="1">
      <c r="A794" s="178"/>
      <c r="B794" s="141"/>
      <c r="C794" s="142"/>
      <c r="D794" s="72"/>
      <c r="E794" s="143"/>
      <c r="F794" s="71"/>
      <c r="G794" s="143"/>
      <c r="H794" s="71"/>
      <c r="I794" s="143"/>
      <c r="J794" s="71"/>
      <c r="K794" s="71"/>
      <c r="L794" s="71"/>
      <c r="M794" s="72"/>
      <c r="N794" s="144"/>
      <c r="O794" s="72"/>
      <c r="P794" s="199"/>
      <c r="Q794" s="71"/>
      <c r="R794" s="200"/>
      <c r="S794" s="72"/>
      <c r="T794" s="201"/>
      <c r="U794" s="72"/>
      <c r="V794" s="202"/>
      <c r="W794" s="71"/>
      <c r="X794" s="72"/>
      <c r="Y794" s="202"/>
      <c r="Z794" s="72"/>
      <c r="AA794" s="178"/>
      <c r="AB794" s="228"/>
      <c r="AC794" s="72"/>
      <c r="AD794" s="229"/>
      <c r="AE794" s="72"/>
      <c r="AF794" s="229"/>
      <c r="AG794" s="71"/>
      <c r="AH794" s="72"/>
      <c r="AI794" s="229"/>
      <c r="AJ794" s="71"/>
      <c r="AK794" s="72"/>
      <c r="AL794" s="229"/>
      <c r="AM794" s="72"/>
      <c r="AN794" s="201"/>
      <c r="AO794" s="72"/>
      <c r="AP794" s="145"/>
      <c r="AQ794" s="72"/>
      <c r="AR794" s="145"/>
      <c r="AS794" s="72"/>
      <c r="AT794" s="146"/>
      <c r="AU794" s="72"/>
      <c r="AV794" s="145"/>
      <c r="AW794" s="71"/>
      <c r="AX794" s="72"/>
      <c r="AY794" s="201"/>
      <c r="AZ794" s="71"/>
      <c r="BA794" s="72"/>
      <c r="BB794" s="178"/>
    </row>
    <row r="795" ht="16.5" customHeight="1" outlineLevel="1">
      <c r="A795" s="178"/>
      <c r="B795" s="141"/>
      <c r="C795" s="142"/>
      <c r="D795" s="72"/>
      <c r="E795" s="143"/>
      <c r="F795" s="71"/>
      <c r="G795" s="143"/>
      <c r="H795" s="71"/>
      <c r="I795" s="143"/>
      <c r="J795" s="71"/>
      <c r="K795" s="71"/>
      <c r="L795" s="71"/>
      <c r="M795" s="72"/>
      <c r="N795" s="144"/>
      <c r="O795" s="72"/>
      <c r="P795" s="199"/>
      <c r="Q795" s="71"/>
      <c r="R795" s="200"/>
      <c r="S795" s="72"/>
      <c r="T795" s="201"/>
      <c r="U795" s="72"/>
      <c r="V795" s="202"/>
      <c r="W795" s="71"/>
      <c r="X795" s="72"/>
      <c r="Y795" s="202"/>
      <c r="Z795" s="72"/>
      <c r="AA795" s="178"/>
      <c r="AB795" s="228"/>
      <c r="AC795" s="72"/>
      <c r="AD795" s="229"/>
      <c r="AE795" s="72"/>
      <c r="AF795" s="229"/>
      <c r="AG795" s="71"/>
      <c r="AH795" s="72"/>
      <c r="AI795" s="229"/>
      <c r="AJ795" s="71"/>
      <c r="AK795" s="72"/>
      <c r="AL795" s="229"/>
      <c r="AM795" s="72"/>
      <c r="AN795" s="201"/>
      <c r="AO795" s="72"/>
      <c r="AP795" s="145"/>
      <c r="AQ795" s="72"/>
      <c r="AR795" s="145"/>
      <c r="AS795" s="72"/>
      <c r="AT795" s="146"/>
      <c r="AU795" s="72"/>
      <c r="AV795" s="145"/>
      <c r="AW795" s="71"/>
      <c r="AX795" s="72"/>
      <c r="AY795" s="201"/>
      <c r="AZ795" s="71"/>
      <c r="BA795" s="72"/>
      <c r="BB795" s="178"/>
    </row>
    <row r="796" ht="16.5" customHeight="1" outlineLevel="1">
      <c r="A796" s="178"/>
      <c r="B796" s="141"/>
      <c r="C796" s="142"/>
      <c r="D796" s="72"/>
      <c r="E796" s="143"/>
      <c r="F796" s="71"/>
      <c r="G796" s="143"/>
      <c r="H796" s="71"/>
      <c r="I796" s="143"/>
      <c r="J796" s="71"/>
      <c r="K796" s="71"/>
      <c r="L796" s="71"/>
      <c r="M796" s="72"/>
      <c r="N796" s="144"/>
      <c r="O796" s="72"/>
      <c r="P796" s="199"/>
      <c r="Q796" s="71"/>
      <c r="R796" s="200"/>
      <c r="S796" s="72"/>
      <c r="T796" s="201"/>
      <c r="U796" s="72"/>
      <c r="V796" s="202"/>
      <c r="W796" s="71"/>
      <c r="X796" s="72"/>
      <c r="Y796" s="202"/>
      <c r="Z796" s="72"/>
      <c r="AA796" s="178"/>
      <c r="AB796" s="228"/>
      <c r="AC796" s="72"/>
      <c r="AD796" s="229"/>
      <c r="AE796" s="72"/>
      <c r="AF796" s="229"/>
      <c r="AG796" s="71"/>
      <c r="AH796" s="72"/>
      <c r="AI796" s="229"/>
      <c r="AJ796" s="71"/>
      <c r="AK796" s="72"/>
      <c r="AL796" s="229"/>
      <c r="AM796" s="72"/>
      <c r="AN796" s="201"/>
      <c r="AO796" s="72"/>
      <c r="AP796" s="145"/>
      <c r="AQ796" s="72"/>
      <c r="AR796" s="145"/>
      <c r="AS796" s="72"/>
      <c r="AT796" s="146"/>
      <c r="AU796" s="72"/>
      <c r="AV796" s="145"/>
      <c r="AW796" s="71"/>
      <c r="AX796" s="72"/>
      <c r="AY796" s="201"/>
      <c r="AZ796" s="71"/>
      <c r="BA796" s="72"/>
      <c r="BB796" s="178"/>
    </row>
    <row r="797" ht="16.5" customHeight="1" outlineLevel="1">
      <c r="A797" s="178"/>
      <c r="B797" s="141"/>
      <c r="C797" s="142"/>
      <c r="D797" s="72"/>
      <c r="E797" s="143"/>
      <c r="F797" s="71"/>
      <c r="G797" s="143"/>
      <c r="H797" s="71"/>
      <c r="I797" s="143"/>
      <c r="J797" s="71"/>
      <c r="K797" s="71"/>
      <c r="L797" s="71"/>
      <c r="M797" s="72"/>
      <c r="N797" s="144"/>
      <c r="O797" s="72"/>
      <c r="P797" s="199"/>
      <c r="Q797" s="71"/>
      <c r="R797" s="200"/>
      <c r="S797" s="72"/>
      <c r="T797" s="201"/>
      <c r="U797" s="72"/>
      <c r="V797" s="202"/>
      <c r="W797" s="71"/>
      <c r="X797" s="72"/>
      <c r="Y797" s="202"/>
      <c r="Z797" s="72"/>
      <c r="AA797" s="178"/>
      <c r="AB797" s="228"/>
      <c r="AC797" s="72"/>
      <c r="AD797" s="229"/>
      <c r="AE797" s="72"/>
      <c r="AF797" s="229"/>
      <c r="AG797" s="71"/>
      <c r="AH797" s="72"/>
      <c r="AI797" s="229"/>
      <c r="AJ797" s="71"/>
      <c r="AK797" s="72"/>
      <c r="AL797" s="229"/>
      <c r="AM797" s="72"/>
      <c r="AN797" s="201"/>
      <c r="AO797" s="72"/>
      <c r="AP797" s="145"/>
      <c r="AQ797" s="72"/>
      <c r="AR797" s="145"/>
      <c r="AS797" s="72"/>
      <c r="AT797" s="146"/>
      <c r="AU797" s="72"/>
      <c r="AV797" s="145"/>
      <c r="AW797" s="71"/>
      <c r="AX797" s="72"/>
      <c r="AY797" s="201"/>
      <c r="AZ797" s="71"/>
      <c r="BA797" s="72"/>
      <c r="BB797" s="178"/>
    </row>
    <row r="798" ht="16.5" customHeight="1" outlineLevel="1">
      <c r="A798" s="178"/>
      <c r="B798" s="141"/>
      <c r="C798" s="142"/>
      <c r="D798" s="72"/>
      <c r="E798" s="143"/>
      <c r="F798" s="71"/>
      <c r="G798" s="143"/>
      <c r="H798" s="71"/>
      <c r="I798" s="143"/>
      <c r="J798" s="71"/>
      <c r="K798" s="71"/>
      <c r="L798" s="71"/>
      <c r="M798" s="72"/>
      <c r="N798" s="144"/>
      <c r="O798" s="72"/>
      <c r="P798" s="199"/>
      <c r="Q798" s="71"/>
      <c r="R798" s="200"/>
      <c r="S798" s="72"/>
      <c r="T798" s="201"/>
      <c r="U798" s="72"/>
      <c r="V798" s="202"/>
      <c r="W798" s="71"/>
      <c r="X798" s="72"/>
      <c r="Y798" s="202"/>
      <c r="Z798" s="72"/>
      <c r="AA798" s="178"/>
      <c r="AB798" s="228"/>
      <c r="AC798" s="72"/>
      <c r="AD798" s="229"/>
      <c r="AE798" s="72"/>
      <c r="AF798" s="229"/>
      <c r="AG798" s="71"/>
      <c r="AH798" s="72"/>
      <c r="AI798" s="229"/>
      <c r="AJ798" s="71"/>
      <c r="AK798" s="72"/>
      <c r="AL798" s="229"/>
      <c r="AM798" s="72"/>
      <c r="AN798" s="201"/>
      <c r="AO798" s="72"/>
      <c r="AP798" s="145"/>
      <c r="AQ798" s="72"/>
      <c r="AR798" s="145"/>
      <c r="AS798" s="72"/>
      <c r="AT798" s="146"/>
      <c r="AU798" s="72"/>
      <c r="AV798" s="145"/>
      <c r="AW798" s="71"/>
      <c r="AX798" s="72"/>
      <c r="AY798" s="201"/>
      <c r="AZ798" s="71"/>
      <c r="BA798" s="72"/>
      <c r="BB798" s="178"/>
    </row>
    <row r="799" ht="16.5" customHeight="1" outlineLevel="1">
      <c r="A799" s="178"/>
      <c r="B799" s="141"/>
      <c r="C799" s="142"/>
      <c r="D799" s="72"/>
      <c r="E799" s="143"/>
      <c r="F799" s="71"/>
      <c r="G799" s="143"/>
      <c r="H799" s="71"/>
      <c r="I799" s="143"/>
      <c r="J799" s="71"/>
      <c r="K799" s="71"/>
      <c r="L799" s="71"/>
      <c r="M799" s="72"/>
      <c r="N799" s="144"/>
      <c r="O799" s="72"/>
      <c r="P799" s="199"/>
      <c r="Q799" s="71"/>
      <c r="R799" s="200"/>
      <c r="S799" s="72"/>
      <c r="T799" s="201"/>
      <c r="U799" s="72"/>
      <c r="V799" s="202"/>
      <c r="W799" s="71"/>
      <c r="X799" s="72"/>
      <c r="Y799" s="202"/>
      <c r="Z799" s="72"/>
      <c r="AA799" s="178"/>
      <c r="AB799" s="228"/>
      <c r="AC799" s="72"/>
      <c r="AD799" s="229"/>
      <c r="AE799" s="72"/>
      <c r="AF799" s="229"/>
      <c r="AG799" s="71"/>
      <c r="AH799" s="72"/>
      <c r="AI799" s="229"/>
      <c r="AJ799" s="71"/>
      <c r="AK799" s="72"/>
      <c r="AL799" s="229"/>
      <c r="AM799" s="72"/>
      <c r="AN799" s="201"/>
      <c r="AO799" s="72"/>
      <c r="AP799" s="145"/>
      <c r="AQ799" s="72"/>
      <c r="AR799" s="145"/>
      <c r="AS799" s="72"/>
      <c r="AT799" s="146"/>
      <c r="AU799" s="72"/>
      <c r="AV799" s="145"/>
      <c r="AW799" s="71"/>
      <c r="AX799" s="72"/>
      <c r="AY799" s="201"/>
      <c r="AZ799" s="71"/>
      <c r="BA799" s="72"/>
      <c r="BB799" s="178"/>
    </row>
    <row r="800" ht="16.5" customHeight="1" outlineLevel="1">
      <c r="A800" s="178"/>
      <c r="B800" s="141"/>
      <c r="C800" s="142"/>
      <c r="D800" s="72"/>
      <c r="E800" s="143"/>
      <c r="F800" s="71"/>
      <c r="G800" s="143"/>
      <c r="H800" s="71"/>
      <c r="I800" s="143"/>
      <c r="J800" s="71"/>
      <c r="K800" s="71"/>
      <c r="L800" s="71"/>
      <c r="M800" s="72"/>
      <c r="N800" s="144"/>
      <c r="O800" s="72"/>
      <c r="P800" s="199"/>
      <c r="Q800" s="71"/>
      <c r="R800" s="200"/>
      <c r="S800" s="72"/>
      <c r="T800" s="201"/>
      <c r="U800" s="72"/>
      <c r="V800" s="202"/>
      <c r="W800" s="71"/>
      <c r="X800" s="72"/>
      <c r="Y800" s="202"/>
      <c r="Z800" s="72"/>
      <c r="AA800" s="178"/>
      <c r="AB800" s="228"/>
      <c r="AC800" s="72"/>
      <c r="AD800" s="229"/>
      <c r="AE800" s="72"/>
      <c r="AF800" s="229"/>
      <c r="AG800" s="71"/>
      <c r="AH800" s="72"/>
      <c r="AI800" s="229"/>
      <c r="AJ800" s="71"/>
      <c r="AK800" s="72"/>
      <c r="AL800" s="229"/>
      <c r="AM800" s="72"/>
      <c r="AN800" s="201"/>
      <c r="AO800" s="72"/>
      <c r="AP800" s="145"/>
      <c r="AQ800" s="72"/>
      <c r="AR800" s="145"/>
      <c r="AS800" s="72"/>
      <c r="AT800" s="146"/>
      <c r="AU800" s="72"/>
      <c r="AV800" s="145"/>
      <c r="AW800" s="71"/>
      <c r="AX800" s="72"/>
      <c r="AY800" s="201"/>
      <c r="AZ800" s="71"/>
      <c r="BA800" s="72"/>
      <c r="BB800" s="178"/>
    </row>
    <row r="801" ht="16.5" customHeight="1" outlineLevel="1">
      <c r="A801" s="178"/>
      <c r="B801" s="141"/>
      <c r="C801" s="142"/>
      <c r="D801" s="72"/>
      <c r="E801" s="143"/>
      <c r="F801" s="71"/>
      <c r="G801" s="143"/>
      <c r="H801" s="71"/>
      <c r="I801" s="143"/>
      <c r="J801" s="71"/>
      <c r="K801" s="71"/>
      <c r="L801" s="71"/>
      <c r="M801" s="72"/>
      <c r="N801" s="144"/>
      <c r="O801" s="72"/>
      <c r="P801" s="199"/>
      <c r="Q801" s="71"/>
      <c r="R801" s="200"/>
      <c r="S801" s="72"/>
      <c r="T801" s="201"/>
      <c r="U801" s="72"/>
      <c r="V801" s="202"/>
      <c r="W801" s="71"/>
      <c r="X801" s="72"/>
      <c r="Y801" s="202"/>
      <c r="Z801" s="72"/>
      <c r="AA801" s="178"/>
      <c r="AB801" s="228"/>
      <c r="AC801" s="72"/>
      <c r="AD801" s="229"/>
      <c r="AE801" s="72"/>
      <c r="AF801" s="229"/>
      <c r="AG801" s="71"/>
      <c r="AH801" s="72"/>
      <c r="AI801" s="229"/>
      <c r="AJ801" s="71"/>
      <c r="AK801" s="72"/>
      <c r="AL801" s="229"/>
      <c r="AM801" s="72"/>
      <c r="AN801" s="201"/>
      <c r="AO801" s="72"/>
      <c r="AP801" s="145"/>
      <c r="AQ801" s="72"/>
      <c r="AR801" s="145"/>
      <c r="AS801" s="72"/>
      <c r="AT801" s="146"/>
      <c r="AU801" s="72"/>
      <c r="AV801" s="145"/>
      <c r="AW801" s="71"/>
      <c r="AX801" s="72"/>
      <c r="AY801" s="201"/>
      <c r="AZ801" s="71"/>
      <c r="BA801" s="72"/>
      <c r="BB801" s="178"/>
    </row>
    <row r="802" ht="16.5" customHeight="1" outlineLevel="1">
      <c r="A802" s="178"/>
      <c r="B802" s="141"/>
      <c r="C802" s="142"/>
      <c r="D802" s="72"/>
      <c r="E802" s="143"/>
      <c r="F802" s="71"/>
      <c r="G802" s="143"/>
      <c r="H802" s="71"/>
      <c r="I802" s="143"/>
      <c r="J802" s="71"/>
      <c r="K802" s="71"/>
      <c r="L802" s="71"/>
      <c r="M802" s="72"/>
      <c r="N802" s="144"/>
      <c r="O802" s="72"/>
      <c r="P802" s="199"/>
      <c r="Q802" s="71"/>
      <c r="R802" s="200"/>
      <c r="S802" s="72"/>
      <c r="T802" s="201"/>
      <c r="U802" s="72"/>
      <c r="V802" s="202"/>
      <c r="W802" s="71"/>
      <c r="X802" s="72"/>
      <c r="Y802" s="202"/>
      <c r="Z802" s="72"/>
      <c r="AA802" s="178"/>
      <c r="AB802" s="228"/>
      <c r="AC802" s="72"/>
      <c r="AD802" s="229"/>
      <c r="AE802" s="72"/>
      <c r="AF802" s="229"/>
      <c r="AG802" s="71"/>
      <c r="AH802" s="72"/>
      <c r="AI802" s="229"/>
      <c r="AJ802" s="71"/>
      <c r="AK802" s="72"/>
      <c r="AL802" s="229"/>
      <c r="AM802" s="72"/>
      <c r="AN802" s="201"/>
      <c r="AO802" s="72"/>
      <c r="AP802" s="145"/>
      <c r="AQ802" s="72"/>
      <c r="AR802" s="145"/>
      <c r="AS802" s="72"/>
      <c r="AT802" s="146"/>
      <c r="AU802" s="72"/>
      <c r="AV802" s="145"/>
      <c r="AW802" s="71"/>
      <c r="AX802" s="72"/>
      <c r="AY802" s="201"/>
      <c r="AZ802" s="71"/>
      <c r="BA802" s="72"/>
      <c r="BB802" s="178"/>
    </row>
    <row r="803" ht="16.5" customHeight="1" outlineLevel="1">
      <c r="A803" s="178"/>
      <c r="B803" s="141"/>
      <c r="C803" s="142"/>
      <c r="D803" s="72"/>
      <c r="E803" s="143"/>
      <c r="F803" s="71"/>
      <c r="G803" s="143"/>
      <c r="H803" s="71"/>
      <c r="I803" s="143"/>
      <c r="J803" s="71"/>
      <c r="K803" s="71"/>
      <c r="L803" s="71"/>
      <c r="M803" s="72"/>
      <c r="N803" s="144"/>
      <c r="O803" s="72"/>
      <c r="P803" s="199"/>
      <c r="Q803" s="71"/>
      <c r="R803" s="200"/>
      <c r="S803" s="72"/>
      <c r="T803" s="201"/>
      <c r="U803" s="72"/>
      <c r="V803" s="202"/>
      <c r="W803" s="71"/>
      <c r="X803" s="72"/>
      <c r="Y803" s="202"/>
      <c r="Z803" s="72"/>
      <c r="AA803" s="178"/>
      <c r="AB803" s="228"/>
      <c r="AC803" s="72"/>
      <c r="AD803" s="229"/>
      <c r="AE803" s="72"/>
      <c r="AF803" s="229"/>
      <c r="AG803" s="71"/>
      <c r="AH803" s="72"/>
      <c r="AI803" s="229"/>
      <c r="AJ803" s="71"/>
      <c r="AK803" s="72"/>
      <c r="AL803" s="229"/>
      <c r="AM803" s="72"/>
      <c r="AN803" s="201"/>
      <c r="AO803" s="72"/>
      <c r="AP803" s="145"/>
      <c r="AQ803" s="72"/>
      <c r="AR803" s="145"/>
      <c r="AS803" s="72"/>
      <c r="AT803" s="146"/>
      <c r="AU803" s="72"/>
      <c r="AV803" s="145"/>
      <c r="AW803" s="71"/>
      <c r="AX803" s="72"/>
      <c r="AY803" s="201"/>
      <c r="AZ803" s="71"/>
      <c r="BA803" s="72"/>
      <c r="BB803" s="178"/>
    </row>
    <row r="804" ht="16.5" customHeight="1" outlineLevel="1">
      <c r="A804" s="178"/>
      <c r="B804" s="141"/>
      <c r="C804" s="142"/>
      <c r="D804" s="72"/>
      <c r="E804" s="143"/>
      <c r="F804" s="71"/>
      <c r="G804" s="143"/>
      <c r="H804" s="71"/>
      <c r="I804" s="143"/>
      <c r="J804" s="71"/>
      <c r="K804" s="71"/>
      <c r="L804" s="71"/>
      <c r="M804" s="72"/>
      <c r="N804" s="144"/>
      <c r="O804" s="72"/>
      <c r="P804" s="199"/>
      <c r="Q804" s="71"/>
      <c r="R804" s="200"/>
      <c r="S804" s="72"/>
      <c r="T804" s="201"/>
      <c r="U804" s="72"/>
      <c r="V804" s="202"/>
      <c r="W804" s="71"/>
      <c r="X804" s="72"/>
      <c r="Y804" s="202"/>
      <c r="Z804" s="72"/>
      <c r="AA804" s="178"/>
      <c r="AB804" s="228"/>
      <c r="AC804" s="72"/>
      <c r="AD804" s="229"/>
      <c r="AE804" s="72"/>
      <c r="AF804" s="229"/>
      <c r="AG804" s="71"/>
      <c r="AH804" s="72"/>
      <c r="AI804" s="229"/>
      <c r="AJ804" s="71"/>
      <c r="AK804" s="72"/>
      <c r="AL804" s="229"/>
      <c r="AM804" s="72"/>
      <c r="AN804" s="201"/>
      <c r="AO804" s="72"/>
      <c r="AP804" s="145"/>
      <c r="AQ804" s="72"/>
      <c r="AR804" s="145"/>
      <c r="AS804" s="72"/>
      <c r="AT804" s="146"/>
      <c r="AU804" s="72"/>
      <c r="AV804" s="145"/>
      <c r="AW804" s="71"/>
      <c r="AX804" s="72"/>
      <c r="AY804" s="201"/>
      <c r="AZ804" s="71"/>
      <c r="BA804" s="72"/>
      <c r="BB804" s="178"/>
    </row>
    <row r="805" ht="16.5" customHeight="1" outlineLevel="1">
      <c r="A805" s="178"/>
      <c r="B805" s="141"/>
      <c r="C805" s="142"/>
      <c r="D805" s="72"/>
      <c r="E805" s="143"/>
      <c r="F805" s="71"/>
      <c r="G805" s="143"/>
      <c r="H805" s="71"/>
      <c r="I805" s="143"/>
      <c r="J805" s="71"/>
      <c r="K805" s="71"/>
      <c r="L805" s="71"/>
      <c r="M805" s="72"/>
      <c r="N805" s="144"/>
      <c r="O805" s="72"/>
      <c r="P805" s="199"/>
      <c r="Q805" s="71"/>
      <c r="R805" s="200"/>
      <c r="S805" s="72"/>
      <c r="T805" s="201"/>
      <c r="U805" s="72"/>
      <c r="V805" s="202"/>
      <c r="W805" s="71"/>
      <c r="X805" s="72"/>
      <c r="Y805" s="202"/>
      <c r="Z805" s="72"/>
      <c r="AA805" s="178"/>
      <c r="AB805" s="228"/>
      <c r="AC805" s="72"/>
      <c r="AD805" s="229"/>
      <c r="AE805" s="72"/>
      <c r="AF805" s="229"/>
      <c r="AG805" s="71"/>
      <c r="AH805" s="72"/>
      <c r="AI805" s="229"/>
      <c r="AJ805" s="71"/>
      <c r="AK805" s="72"/>
      <c r="AL805" s="229"/>
      <c r="AM805" s="72"/>
      <c r="AN805" s="201"/>
      <c r="AO805" s="72"/>
      <c r="AP805" s="145"/>
      <c r="AQ805" s="72"/>
      <c r="AR805" s="145"/>
      <c r="AS805" s="72"/>
      <c r="AT805" s="146"/>
      <c r="AU805" s="72"/>
      <c r="AV805" s="145"/>
      <c r="AW805" s="71"/>
      <c r="AX805" s="72"/>
      <c r="AY805" s="201"/>
      <c r="AZ805" s="71"/>
      <c r="BA805" s="72"/>
      <c r="BB805" s="178"/>
    </row>
    <row r="806" ht="16.5" customHeight="1" outlineLevel="1">
      <c r="A806" s="178"/>
      <c r="B806" s="141"/>
      <c r="C806" s="142"/>
      <c r="D806" s="72"/>
      <c r="E806" s="143"/>
      <c r="F806" s="71"/>
      <c r="G806" s="143"/>
      <c r="H806" s="71"/>
      <c r="I806" s="143"/>
      <c r="J806" s="71"/>
      <c r="K806" s="71"/>
      <c r="L806" s="71"/>
      <c r="M806" s="72"/>
      <c r="N806" s="144"/>
      <c r="O806" s="72"/>
      <c r="P806" s="199"/>
      <c r="Q806" s="71"/>
      <c r="R806" s="200"/>
      <c r="S806" s="72"/>
      <c r="T806" s="201"/>
      <c r="U806" s="72"/>
      <c r="V806" s="202"/>
      <c r="W806" s="71"/>
      <c r="X806" s="72"/>
      <c r="Y806" s="202"/>
      <c r="Z806" s="72"/>
      <c r="AA806" s="178"/>
      <c r="AB806" s="228"/>
      <c r="AC806" s="72"/>
      <c r="AD806" s="229"/>
      <c r="AE806" s="72"/>
      <c r="AF806" s="229"/>
      <c r="AG806" s="71"/>
      <c r="AH806" s="72"/>
      <c r="AI806" s="229"/>
      <c r="AJ806" s="71"/>
      <c r="AK806" s="72"/>
      <c r="AL806" s="229"/>
      <c r="AM806" s="72"/>
      <c r="AN806" s="201"/>
      <c r="AO806" s="72"/>
      <c r="AP806" s="145"/>
      <c r="AQ806" s="72"/>
      <c r="AR806" s="145"/>
      <c r="AS806" s="72"/>
      <c r="AT806" s="146"/>
      <c r="AU806" s="72"/>
      <c r="AV806" s="145"/>
      <c r="AW806" s="71"/>
      <c r="AX806" s="72"/>
      <c r="AY806" s="201"/>
      <c r="AZ806" s="71"/>
      <c r="BA806" s="72"/>
      <c r="BB806" s="178"/>
    </row>
    <row r="807" ht="16.5" customHeight="1" outlineLevel="1">
      <c r="A807" s="178"/>
      <c r="B807" s="141"/>
      <c r="C807" s="142"/>
      <c r="D807" s="72"/>
      <c r="E807" s="143"/>
      <c r="F807" s="71"/>
      <c r="G807" s="143"/>
      <c r="H807" s="71"/>
      <c r="I807" s="143"/>
      <c r="J807" s="71"/>
      <c r="K807" s="71"/>
      <c r="L807" s="71"/>
      <c r="M807" s="72"/>
      <c r="N807" s="144"/>
      <c r="O807" s="72"/>
      <c r="P807" s="199"/>
      <c r="Q807" s="71"/>
      <c r="R807" s="200"/>
      <c r="S807" s="72"/>
      <c r="T807" s="201"/>
      <c r="U807" s="72"/>
      <c r="V807" s="202"/>
      <c r="W807" s="71"/>
      <c r="X807" s="72"/>
      <c r="Y807" s="202"/>
      <c r="Z807" s="72"/>
      <c r="AA807" s="178"/>
      <c r="AB807" s="228"/>
      <c r="AC807" s="72"/>
      <c r="AD807" s="229"/>
      <c r="AE807" s="72"/>
      <c r="AF807" s="229"/>
      <c r="AG807" s="71"/>
      <c r="AH807" s="72"/>
      <c r="AI807" s="229"/>
      <c r="AJ807" s="71"/>
      <c r="AK807" s="72"/>
      <c r="AL807" s="229"/>
      <c r="AM807" s="72"/>
      <c r="AN807" s="201"/>
      <c r="AO807" s="72"/>
      <c r="AP807" s="145"/>
      <c r="AQ807" s="72"/>
      <c r="AR807" s="145"/>
      <c r="AS807" s="72"/>
      <c r="AT807" s="146"/>
      <c r="AU807" s="72"/>
      <c r="AV807" s="145"/>
      <c r="AW807" s="71"/>
      <c r="AX807" s="72"/>
      <c r="AY807" s="201"/>
      <c r="AZ807" s="71"/>
      <c r="BA807" s="72"/>
      <c r="BB807" s="178"/>
    </row>
    <row r="808" ht="16.5" customHeight="1" outlineLevel="1">
      <c r="A808" s="178"/>
      <c r="B808" s="141"/>
      <c r="C808" s="142"/>
      <c r="D808" s="72"/>
      <c r="E808" s="143"/>
      <c r="F808" s="71"/>
      <c r="G808" s="143"/>
      <c r="H808" s="71"/>
      <c r="I808" s="143"/>
      <c r="J808" s="71"/>
      <c r="K808" s="71"/>
      <c r="L808" s="71"/>
      <c r="M808" s="72"/>
      <c r="N808" s="144"/>
      <c r="O808" s="72"/>
      <c r="P808" s="199"/>
      <c r="Q808" s="71"/>
      <c r="R808" s="200"/>
      <c r="S808" s="72"/>
      <c r="T808" s="201"/>
      <c r="U808" s="72"/>
      <c r="V808" s="202"/>
      <c r="W808" s="71"/>
      <c r="X808" s="72"/>
      <c r="Y808" s="202"/>
      <c r="Z808" s="72"/>
      <c r="AA808" s="178"/>
      <c r="AB808" s="228"/>
      <c r="AC808" s="72"/>
      <c r="AD808" s="229"/>
      <c r="AE808" s="72"/>
      <c r="AF808" s="229"/>
      <c r="AG808" s="71"/>
      <c r="AH808" s="72"/>
      <c r="AI808" s="229"/>
      <c r="AJ808" s="71"/>
      <c r="AK808" s="72"/>
      <c r="AL808" s="229"/>
      <c r="AM808" s="72"/>
      <c r="AN808" s="201"/>
      <c r="AO808" s="72"/>
      <c r="AP808" s="145"/>
      <c r="AQ808" s="72"/>
      <c r="AR808" s="145"/>
      <c r="AS808" s="72"/>
      <c r="AT808" s="146"/>
      <c r="AU808" s="72"/>
      <c r="AV808" s="145"/>
      <c r="AW808" s="71"/>
      <c r="AX808" s="72"/>
      <c r="AY808" s="201"/>
      <c r="AZ808" s="71"/>
      <c r="BA808" s="72"/>
      <c r="BB808" s="178"/>
    </row>
    <row r="809" ht="16.5" customHeight="1" outlineLevel="1">
      <c r="A809" s="178"/>
      <c r="B809" s="141"/>
      <c r="C809" s="142"/>
      <c r="D809" s="72"/>
      <c r="E809" s="143"/>
      <c r="F809" s="71"/>
      <c r="G809" s="143"/>
      <c r="H809" s="71"/>
      <c r="I809" s="143"/>
      <c r="J809" s="71"/>
      <c r="K809" s="71"/>
      <c r="L809" s="71"/>
      <c r="M809" s="72"/>
      <c r="N809" s="144"/>
      <c r="O809" s="72"/>
      <c r="P809" s="199"/>
      <c r="Q809" s="71"/>
      <c r="R809" s="200"/>
      <c r="S809" s="72"/>
      <c r="T809" s="201"/>
      <c r="U809" s="72"/>
      <c r="V809" s="202"/>
      <c r="W809" s="71"/>
      <c r="X809" s="72"/>
      <c r="Y809" s="202"/>
      <c r="Z809" s="72"/>
      <c r="AA809" s="178"/>
      <c r="AB809" s="228"/>
      <c r="AC809" s="72"/>
      <c r="AD809" s="229"/>
      <c r="AE809" s="72"/>
      <c r="AF809" s="229"/>
      <c r="AG809" s="71"/>
      <c r="AH809" s="72"/>
      <c r="AI809" s="229"/>
      <c r="AJ809" s="71"/>
      <c r="AK809" s="72"/>
      <c r="AL809" s="229"/>
      <c r="AM809" s="72"/>
      <c r="AN809" s="201"/>
      <c r="AO809" s="72"/>
      <c r="AP809" s="145"/>
      <c r="AQ809" s="72"/>
      <c r="AR809" s="145"/>
      <c r="AS809" s="72"/>
      <c r="AT809" s="146"/>
      <c r="AU809" s="72"/>
      <c r="AV809" s="145"/>
      <c r="AW809" s="71"/>
      <c r="AX809" s="72"/>
      <c r="AY809" s="201"/>
      <c r="AZ809" s="71"/>
      <c r="BA809" s="72"/>
      <c r="BB809" s="178"/>
    </row>
    <row r="810" ht="16.5" customHeight="1" outlineLevel="1">
      <c r="A810" s="178"/>
      <c r="B810" s="141"/>
      <c r="C810" s="142"/>
      <c r="D810" s="72"/>
      <c r="E810" s="143"/>
      <c r="F810" s="71"/>
      <c r="G810" s="143"/>
      <c r="H810" s="71"/>
      <c r="I810" s="143"/>
      <c r="J810" s="71"/>
      <c r="K810" s="71"/>
      <c r="L810" s="71"/>
      <c r="M810" s="72"/>
      <c r="N810" s="144"/>
      <c r="O810" s="72"/>
      <c r="P810" s="199"/>
      <c r="Q810" s="71"/>
      <c r="R810" s="200"/>
      <c r="S810" s="72"/>
      <c r="T810" s="201"/>
      <c r="U810" s="72"/>
      <c r="V810" s="202"/>
      <c r="W810" s="71"/>
      <c r="X810" s="72"/>
      <c r="Y810" s="202"/>
      <c r="Z810" s="72"/>
      <c r="AA810" s="178"/>
      <c r="AB810" s="228"/>
      <c r="AC810" s="72"/>
      <c r="AD810" s="229"/>
      <c r="AE810" s="72"/>
      <c r="AF810" s="229"/>
      <c r="AG810" s="71"/>
      <c r="AH810" s="72"/>
      <c r="AI810" s="229"/>
      <c r="AJ810" s="71"/>
      <c r="AK810" s="72"/>
      <c r="AL810" s="229"/>
      <c r="AM810" s="72"/>
      <c r="AN810" s="201"/>
      <c r="AO810" s="72"/>
      <c r="AP810" s="145"/>
      <c r="AQ810" s="72"/>
      <c r="AR810" s="145"/>
      <c r="AS810" s="72"/>
      <c r="AT810" s="146"/>
      <c r="AU810" s="72"/>
      <c r="AV810" s="145"/>
      <c r="AW810" s="71"/>
      <c r="AX810" s="72"/>
      <c r="AY810" s="201"/>
      <c r="AZ810" s="71"/>
      <c r="BA810" s="72"/>
      <c r="BB810" s="178"/>
    </row>
    <row r="811" ht="16.5" customHeight="1" outlineLevel="1">
      <c r="A811" s="178"/>
      <c r="B811" s="141"/>
      <c r="C811" s="142"/>
      <c r="D811" s="72"/>
      <c r="E811" s="143"/>
      <c r="F811" s="71"/>
      <c r="G811" s="143"/>
      <c r="H811" s="71"/>
      <c r="I811" s="143"/>
      <c r="J811" s="71"/>
      <c r="K811" s="71"/>
      <c r="L811" s="71"/>
      <c r="M811" s="72"/>
      <c r="N811" s="144"/>
      <c r="O811" s="72"/>
      <c r="P811" s="199"/>
      <c r="Q811" s="71"/>
      <c r="R811" s="200"/>
      <c r="S811" s="72"/>
      <c r="T811" s="201"/>
      <c r="U811" s="72"/>
      <c r="V811" s="202"/>
      <c r="W811" s="71"/>
      <c r="X811" s="72"/>
      <c r="Y811" s="202"/>
      <c r="Z811" s="72"/>
      <c r="AA811" s="178"/>
      <c r="AB811" s="228"/>
      <c r="AC811" s="72"/>
      <c r="AD811" s="229"/>
      <c r="AE811" s="72"/>
      <c r="AF811" s="229"/>
      <c r="AG811" s="71"/>
      <c r="AH811" s="72"/>
      <c r="AI811" s="229"/>
      <c r="AJ811" s="71"/>
      <c r="AK811" s="72"/>
      <c r="AL811" s="229"/>
      <c r="AM811" s="72"/>
      <c r="AN811" s="201"/>
      <c r="AO811" s="72"/>
      <c r="AP811" s="145"/>
      <c r="AQ811" s="72"/>
      <c r="AR811" s="145"/>
      <c r="AS811" s="72"/>
      <c r="AT811" s="146"/>
      <c r="AU811" s="72"/>
      <c r="AV811" s="145"/>
      <c r="AW811" s="71"/>
      <c r="AX811" s="72"/>
      <c r="AY811" s="201"/>
      <c r="AZ811" s="71"/>
      <c r="BA811" s="72"/>
      <c r="BB811" s="178"/>
    </row>
    <row r="812" ht="16.5" customHeight="1" outlineLevel="1">
      <c r="A812" s="178"/>
      <c r="B812" s="141"/>
      <c r="C812" s="142"/>
      <c r="D812" s="72"/>
      <c r="E812" s="143"/>
      <c r="F812" s="71"/>
      <c r="G812" s="143"/>
      <c r="H812" s="71"/>
      <c r="I812" s="143"/>
      <c r="J812" s="71"/>
      <c r="K812" s="71"/>
      <c r="L812" s="71"/>
      <c r="M812" s="72"/>
      <c r="N812" s="144"/>
      <c r="O812" s="72"/>
      <c r="P812" s="199"/>
      <c r="Q812" s="71"/>
      <c r="R812" s="200"/>
      <c r="S812" s="72"/>
      <c r="T812" s="201"/>
      <c r="U812" s="72"/>
      <c r="V812" s="202"/>
      <c r="W812" s="71"/>
      <c r="X812" s="72"/>
      <c r="Y812" s="202"/>
      <c r="Z812" s="72"/>
      <c r="AA812" s="178"/>
      <c r="AB812" s="228"/>
      <c r="AC812" s="72"/>
      <c r="AD812" s="229"/>
      <c r="AE812" s="72"/>
      <c r="AF812" s="229"/>
      <c r="AG812" s="71"/>
      <c r="AH812" s="72"/>
      <c r="AI812" s="229"/>
      <c r="AJ812" s="71"/>
      <c r="AK812" s="72"/>
      <c r="AL812" s="229"/>
      <c r="AM812" s="72"/>
      <c r="AN812" s="201"/>
      <c r="AO812" s="72"/>
      <c r="AP812" s="145"/>
      <c r="AQ812" s="72"/>
      <c r="AR812" s="145"/>
      <c r="AS812" s="72"/>
      <c r="AT812" s="146"/>
      <c r="AU812" s="72"/>
      <c r="AV812" s="145"/>
      <c r="AW812" s="71"/>
      <c r="AX812" s="72"/>
      <c r="AY812" s="201"/>
      <c r="AZ812" s="71"/>
      <c r="BA812" s="72"/>
      <c r="BB812" s="178"/>
    </row>
    <row r="813" ht="16.5" customHeight="1" outlineLevel="1">
      <c r="A813" s="178"/>
      <c r="B813" s="141"/>
      <c r="C813" s="142"/>
      <c r="D813" s="72"/>
      <c r="E813" s="143"/>
      <c r="F813" s="71"/>
      <c r="G813" s="143"/>
      <c r="H813" s="71"/>
      <c r="I813" s="143"/>
      <c r="J813" s="71"/>
      <c r="K813" s="71"/>
      <c r="L813" s="71"/>
      <c r="M813" s="72"/>
      <c r="N813" s="144"/>
      <c r="O813" s="72"/>
      <c r="P813" s="199"/>
      <c r="Q813" s="71"/>
      <c r="R813" s="200"/>
      <c r="S813" s="72"/>
      <c r="T813" s="201"/>
      <c r="U813" s="72"/>
      <c r="V813" s="202"/>
      <c r="W813" s="71"/>
      <c r="X813" s="72"/>
      <c r="Y813" s="202"/>
      <c r="Z813" s="72"/>
      <c r="AA813" s="178"/>
      <c r="AB813" s="228"/>
      <c r="AC813" s="72"/>
      <c r="AD813" s="229"/>
      <c r="AE813" s="72"/>
      <c r="AF813" s="229"/>
      <c r="AG813" s="71"/>
      <c r="AH813" s="72"/>
      <c r="AI813" s="229"/>
      <c r="AJ813" s="71"/>
      <c r="AK813" s="72"/>
      <c r="AL813" s="229"/>
      <c r="AM813" s="72"/>
      <c r="AN813" s="201"/>
      <c r="AO813" s="72"/>
      <c r="AP813" s="145"/>
      <c r="AQ813" s="72"/>
      <c r="AR813" s="145"/>
      <c r="AS813" s="72"/>
      <c r="AT813" s="146"/>
      <c r="AU813" s="72"/>
      <c r="AV813" s="145"/>
      <c r="AW813" s="71"/>
      <c r="AX813" s="72"/>
      <c r="AY813" s="201"/>
      <c r="AZ813" s="71"/>
      <c r="BA813" s="72"/>
      <c r="BB813" s="178"/>
    </row>
    <row r="814" ht="16.5" customHeight="1" outlineLevel="1">
      <c r="A814" s="178"/>
      <c r="B814" s="141"/>
      <c r="C814" s="142"/>
      <c r="D814" s="72"/>
      <c r="E814" s="143"/>
      <c r="F814" s="71"/>
      <c r="G814" s="143"/>
      <c r="H814" s="71"/>
      <c r="I814" s="143"/>
      <c r="J814" s="71"/>
      <c r="K814" s="71"/>
      <c r="L814" s="71"/>
      <c r="M814" s="72"/>
      <c r="N814" s="144"/>
      <c r="O814" s="72"/>
      <c r="P814" s="199"/>
      <c r="Q814" s="71"/>
      <c r="R814" s="200"/>
      <c r="S814" s="72"/>
      <c r="T814" s="201"/>
      <c r="U814" s="72"/>
      <c r="V814" s="202"/>
      <c r="W814" s="71"/>
      <c r="X814" s="72"/>
      <c r="Y814" s="202"/>
      <c r="Z814" s="72"/>
      <c r="AA814" s="178"/>
      <c r="AB814" s="228"/>
      <c r="AC814" s="72"/>
      <c r="AD814" s="229"/>
      <c r="AE814" s="72"/>
      <c r="AF814" s="229"/>
      <c r="AG814" s="71"/>
      <c r="AH814" s="72"/>
      <c r="AI814" s="229"/>
      <c r="AJ814" s="71"/>
      <c r="AK814" s="72"/>
      <c r="AL814" s="229"/>
      <c r="AM814" s="72"/>
      <c r="AN814" s="201"/>
      <c r="AO814" s="72"/>
      <c r="AP814" s="145"/>
      <c r="AQ814" s="72"/>
      <c r="AR814" s="145"/>
      <c r="AS814" s="72"/>
      <c r="AT814" s="146"/>
      <c r="AU814" s="72"/>
      <c r="AV814" s="145"/>
      <c r="AW814" s="71"/>
      <c r="AX814" s="72"/>
      <c r="AY814" s="201"/>
      <c r="AZ814" s="71"/>
      <c r="BA814" s="72"/>
      <c r="BB814" s="178"/>
    </row>
    <row r="815" ht="16.5" customHeight="1" outlineLevel="1">
      <c r="A815" s="178"/>
      <c r="B815" s="141"/>
      <c r="C815" s="142"/>
      <c r="D815" s="72"/>
      <c r="E815" s="143"/>
      <c r="F815" s="71"/>
      <c r="G815" s="143"/>
      <c r="H815" s="71"/>
      <c r="I815" s="143"/>
      <c r="J815" s="71"/>
      <c r="K815" s="71"/>
      <c r="L815" s="71"/>
      <c r="M815" s="72"/>
      <c r="N815" s="144"/>
      <c r="O815" s="72"/>
      <c r="P815" s="199"/>
      <c r="Q815" s="71"/>
      <c r="R815" s="200"/>
      <c r="S815" s="72"/>
      <c r="T815" s="201"/>
      <c r="U815" s="72"/>
      <c r="V815" s="202"/>
      <c r="W815" s="71"/>
      <c r="X815" s="72"/>
      <c r="Y815" s="202"/>
      <c r="Z815" s="72"/>
      <c r="AA815" s="178"/>
      <c r="AB815" s="228"/>
      <c r="AC815" s="72"/>
      <c r="AD815" s="229"/>
      <c r="AE815" s="72"/>
      <c r="AF815" s="229"/>
      <c r="AG815" s="71"/>
      <c r="AH815" s="72"/>
      <c r="AI815" s="229"/>
      <c r="AJ815" s="71"/>
      <c r="AK815" s="72"/>
      <c r="AL815" s="229"/>
      <c r="AM815" s="72"/>
      <c r="AN815" s="201"/>
      <c r="AO815" s="72"/>
      <c r="AP815" s="145"/>
      <c r="AQ815" s="72"/>
      <c r="AR815" s="145"/>
      <c r="AS815" s="72"/>
      <c r="AT815" s="146"/>
      <c r="AU815" s="72"/>
      <c r="AV815" s="145"/>
      <c r="AW815" s="71"/>
      <c r="AX815" s="72"/>
      <c r="AY815" s="201"/>
      <c r="AZ815" s="71"/>
      <c r="BA815" s="72"/>
      <c r="BB815" s="178"/>
    </row>
    <row r="816" ht="16.5" customHeight="1" outlineLevel="1">
      <c r="A816" s="178"/>
      <c r="B816" s="141"/>
      <c r="C816" s="142"/>
      <c r="D816" s="72"/>
      <c r="E816" s="143"/>
      <c r="F816" s="71"/>
      <c r="G816" s="143"/>
      <c r="H816" s="71"/>
      <c r="I816" s="143"/>
      <c r="J816" s="71"/>
      <c r="K816" s="71"/>
      <c r="L816" s="71"/>
      <c r="M816" s="72"/>
      <c r="N816" s="144"/>
      <c r="O816" s="72"/>
      <c r="P816" s="199"/>
      <c r="Q816" s="71"/>
      <c r="R816" s="200"/>
      <c r="S816" s="72"/>
      <c r="T816" s="201"/>
      <c r="U816" s="72"/>
      <c r="V816" s="202"/>
      <c r="W816" s="71"/>
      <c r="X816" s="72"/>
      <c r="Y816" s="202"/>
      <c r="Z816" s="72"/>
      <c r="AA816" s="178"/>
      <c r="AB816" s="228"/>
      <c r="AC816" s="72"/>
      <c r="AD816" s="229"/>
      <c r="AE816" s="72"/>
      <c r="AF816" s="229"/>
      <c r="AG816" s="71"/>
      <c r="AH816" s="72"/>
      <c r="AI816" s="229"/>
      <c r="AJ816" s="71"/>
      <c r="AK816" s="72"/>
      <c r="AL816" s="229"/>
      <c r="AM816" s="72"/>
      <c r="AN816" s="201"/>
      <c r="AO816" s="72"/>
      <c r="AP816" s="145"/>
      <c r="AQ816" s="72"/>
      <c r="AR816" s="145"/>
      <c r="AS816" s="72"/>
      <c r="AT816" s="146"/>
      <c r="AU816" s="72"/>
      <c r="AV816" s="145"/>
      <c r="AW816" s="71"/>
      <c r="AX816" s="72"/>
      <c r="AY816" s="201"/>
      <c r="AZ816" s="71"/>
      <c r="BA816" s="72"/>
      <c r="BB816" s="178"/>
    </row>
    <row r="817" ht="16.5" customHeight="1" outlineLevel="1">
      <c r="A817" s="178"/>
      <c r="B817" s="141"/>
      <c r="C817" s="142"/>
      <c r="D817" s="72"/>
      <c r="E817" s="143"/>
      <c r="F817" s="71"/>
      <c r="G817" s="143"/>
      <c r="H817" s="71"/>
      <c r="I817" s="143"/>
      <c r="J817" s="71"/>
      <c r="K817" s="71"/>
      <c r="L817" s="71"/>
      <c r="M817" s="72"/>
      <c r="N817" s="144"/>
      <c r="O817" s="72"/>
      <c r="P817" s="199"/>
      <c r="Q817" s="71"/>
      <c r="R817" s="200"/>
      <c r="S817" s="72"/>
      <c r="T817" s="201"/>
      <c r="U817" s="72"/>
      <c r="V817" s="202"/>
      <c r="W817" s="71"/>
      <c r="X817" s="72"/>
      <c r="Y817" s="202"/>
      <c r="Z817" s="72"/>
      <c r="AA817" s="178"/>
      <c r="AB817" s="228"/>
      <c r="AC817" s="72"/>
      <c r="AD817" s="229"/>
      <c r="AE817" s="72"/>
      <c r="AF817" s="229"/>
      <c r="AG817" s="71"/>
      <c r="AH817" s="72"/>
      <c r="AI817" s="229"/>
      <c r="AJ817" s="71"/>
      <c r="AK817" s="72"/>
      <c r="AL817" s="229"/>
      <c r="AM817" s="72"/>
      <c r="AN817" s="201"/>
      <c r="AO817" s="72"/>
      <c r="AP817" s="145"/>
      <c r="AQ817" s="72"/>
      <c r="AR817" s="145"/>
      <c r="AS817" s="72"/>
      <c r="AT817" s="146"/>
      <c r="AU817" s="72"/>
      <c r="AV817" s="145"/>
      <c r="AW817" s="71"/>
      <c r="AX817" s="72"/>
      <c r="AY817" s="201"/>
      <c r="AZ817" s="71"/>
      <c r="BA817" s="72"/>
      <c r="BB817" s="178"/>
    </row>
    <row r="818" ht="16.5" customHeight="1" outlineLevel="1">
      <c r="A818" s="178"/>
      <c r="B818" s="141"/>
      <c r="C818" s="142"/>
      <c r="D818" s="72"/>
      <c r="E818" s="143"/>
      <c r="F818" s="71"/>
      <c r="G818" s="143"/>
      <c r="H818" s="71"/>
      <c r="I818" s="143"/>
      <c r="J818" s="71"/>
      <c r="K818" s="71"/>
      <c r="L818" s="71"/>
      <c r="M818" s="72"/>
      <c r="N818" s="144"/>
      <c r="O818" s="72"/>
      <c r="P818" s="199"/>
      <c r="Q818" s="71"/>
      <c r="R818" s="200"/>
      <c r="S818" s="72"/>
      <c r="T818" s="201"/>
      <c r="U818" s="72"/>
      <c r="V818" s="202"/>
      <c r="W818" s="71"/>
      <c r="X818" s="72"/>
      <c r="Y818" s="202"/>
      <c r="Z818" s="72"/>
      <c r="AA818" s="178"/>
      <c r="AB818" s="228"/>
      <c r="AC818" s="72"/>
      <c r="AD818" s="229"/>
      <c r="AE818" s="72"/>
      <c r="AF818" s="229"/>
      <c r="AG818" s="71"/>
      <c r="AH818" s="72"/>
      <c r="AI818" s="229"/>
      <c r="AJ818" s="71"/>
      <c r="AK818" s="72"/>
      <c r="AL818" s="229"/>
      <c r="AM818" s="72"/>
      <c r="AN818" s="201"/>
      <c r="AO818" s="72"/>
      <c r="AP818" s="145"/>
      <c r="AQ818" s="72"/>
      <c r="AR818" s="145"/>
      <c r="AS818" s="72"/>
      <c r="AT818" s="146"/>
      <c r="AU818" s="72"/>
      <c r="AV818" s="145"/>
      <c r="AW818" s="71"/>
      <c r="AX818" s="72"/>
      <c r="AY818" s="201"/>
      <c r="AZ818" s="71"/>
      <c r="BA818" s="72"/>
      <c r="BB818" s="178"/>
    </row>
    <row r="819" ht="16.5" customHeight="1" outlineLevel="1">
      <c r="A819" s="178"/>
      <c r="B819" s="141"/>
      <c r="C819" s="142"/>
      <c r="D819" s="72"/>
      <c r="E819" s="143"/>
      <c r="F819" s="71"/>
      <c r="G819" s="143"/>
      <c r="H819" s="71"/>
      <c r="I819" s="143"/>
      <c r="J819" s="71"/>
      <c r="K819" s="71"/>
      <c r="L819" s="71"/>
      <c r="M819" s="72"/>
      <c r="N819" s="144"/>
      <c r="O819" s="72"/>
      <c r="P819" s="199"/>
      <c r="Q819" s="71"/>
      <c r="R819" s="200"/>
      <c r="S819" s="72"/>
      <c r="T819" s="201"/>
      <c r="U819" s="72"/>
      <c r="V819" s="202"/>
      <c r="W819" s="71"/>
      <c r="X819" s="72"/>
      <c r="Y819" s="202"/>
      <c r="Z819" s="72"/>
      <c r="AA819" s="178"/>
      <c r="AB819" s="228"/>
      <c r="AC819" s="72"/>
      <c r="AD819" s="229"/>
      <c r="AE819" s="72"/>
      <c r="AF819" s="229"/>
      <c r="AG819" s="71"/>
      <c r="AH819" s="72"/>
      <c r="AI819" s="229"/>
      <c r="AJ819" s="71"/>
      <c r="AK819" s="72"/>
      <c r="AL819" s="229"/>
      <c r="AM819" s="72"/>
      <c r="AN819" s="201"/>
      <c r="AO819" s="72"/>
      <c r="AP819" s="145"/>
      <c r="AQ819" s="72"/>
      <c r="AR819" s="145"/>
      <c r="AS819" s="72"/>
      <c r="AT819" s="146"/>
      <c r="AU819" s="72"/>
      <c r="AV819" s="145"/>
      <c r="AW819" s="71"/>
      <c r="AX819" s="72"/>
      <c r="AY819" s="201"/>
      <c r="AZ819" s="71"/>
      <c r="BA819" s="72"/>
      <c r="BB819" s="178"/>
    </row>
    <row r="820" ht="16.5" customHeight="1" outlineLevel="1">
      <c r="A820" s="178"/>
      <c r="B820" s="141"/>
      <c r="C820" s="142"/>
      <c r="D820" s="72"/>
      <c r="E820" s="143"/>
      <c r="F820" s="71"/>
      <c r="G820" s="143"/>
      <c r="H820" s="71"/>
      <c r="I820" s="143"/>
      <c r="J820" s="71"/>
      <c r="K820" s="71"/>
      <c r="L820" s="71"/>
      <c r="M820" s="72"/>
      <c r="N820" s="144"/>
      <c r="O820" s="72"/>
      <c r="P820" s="199"/>
      <c r="Q820" s="71"/>
      <c r="R820" s="200"/>
      <c r="S820" s="72"/>
      <c r="T820" s="201"/>
      <c r="U820" s="72"/>
      <c r="V820" s="202"/>
      <c r="W820" s="71"/>
      <c r="X820" s="72"/>
      <c r="Y820" s="202"/>
      <c r="Z820" s="72"/>
      <c r="AA820" s="178"/>
      <c r="AB820" s="228"/>
      <c r="AC820" s="72"/>
      <c r="AD820" s="229"/>
      <c r="AE820" s="72"/>
      <c r="AF820" s="229"/>
      <c r="AG820" s="71"/>
      <c r="AH820" s="72"/>
      <c r="AI820" s="229"/>
      <c r="AJ820" s="71"/>
      <c r="AK820" s="72"/>
      <c r="AL820" s="229"/>
      <c r="AM820" s="72"/>
      <c r="AN820" s="201"/>
      <c r="AO820" s="72"/>
      <c r="AP820" s="145"/>
      <c r="AQ820" s="72"/>
      <c r="AR820" s="145"/>
      <c r="AS820" s="72"/>
      <c r="AT820" s="146"/>
      <c r="AU820" s="72"/>
      <c r="AV820" s="145"/>
      <c r="AW820" s="71"/>
      <c r="AX820" s="72"/>
      <c r="AY820" s="201"/>
      <c r="AZ820" s="71"/>
      <c r="BA820" s="72"/>
      <c r="BB820" s="178"/>
    </row>
    <row r="821" ht="16.5" customHeight="1" outlineLevel="1">
      <c r="A821" s="178"/>
      <c r="B821" s="141"/>
      <c r="C821" s="142"/>
      <c r="D821" s="72"/>
      <c r="E821" s="143"/>
      <c r="F821" s="71"/>
      <c r="G821" s="143"/>
      <c r="H821" s="71"/>
      <c r="I821" s="143"/>
      <c r="J821" s="71"/>
      <c r="K821" s="71"/>
      <c r="L821" s="71"/>
      <c r="M821" s="72"/>
      <c r="N821" s="144"/>
      <c r="O821" s="72"/>
      <c r="P821" s="199"/>
      <c r="Q821" s="71"/>
      <c r="R821" s="200"/>
      <c r="S821" s="72"/>
      <c r="T821" s="201"/>
      <c r="U821" s="72"/>
      <c r="V821" s="202"/>
      <c r="W821" s="71"/>
      <c r="X821" s="72"/>
      <c r="Y821" s="202"/>
      <c r="Z821" s="72"/>
      <c r="AA821" s="178"/>
      <c r="AB821" s="228"/>
      <c r="AC821" s="72"/>
      <c r="AD821" s="229"/>
      <c r="AE821" s="72"/>
      <c r="AF821" s="229"/>
      <c r="AG821" s="71"/>
      <c r="AH821" s="72"/>
      <c r="AI821" s="229"/>
      <c r="AJ821" s="71"/>
      <c r="AK821" s="72"/>
      <c r="AL821" s="229"/>
      <c r="AM821" s="72"/>
      <c r="AN821" s="201"/>
      <c r="AO821" s="72"/>
      <c r="AP821" s="145"/>
      <c r="AQ821" s="72"/>
      <c r="AR821" s="145"/>
      <c r="AS821" s="72"/>
      <c r="AT821" s="146"/>
      <c r="AU821" s="72"/>
      <c r="AV821" s="145"/>
      <c r="AW821" s="71"/>
      <c r="AX821" s="72"/>
      <c r="AY821" s="201"/>
      <c r="AZ821" s="71"/>
      <c r="BA821" s="72"/>
      <c r="BB821" s="178"/>
    </row>
    <row r="822" ht="16.5" customHeight="1" outlineLevel="1">
      <c r="A822" s="178"/>
      <c r="B822" s="141"/>
      <c r="C822" s="142"/>
      <c r="D822" s="72"/>
      <c r="E822" s="143"/>
      <c r="F822" s="71"/>
      <c r="G822" s="143"/>
      <c r="H822" s="71"/>
      <c r="I822" s="143"/>
      <c r="J822" s="71"/>
      <c r="K822" s="71"/>
      <c r="L822" s="71"/>
      <c r="M822" s="72"/>
      <c r="N822" s="144"/>
      <c r="O822" s="72"/>
      <c r="P822" s="199"/>
      <c r="Q822" s="71"/>
      <c r="R822" s="200"/>
      <c r="S822" s="72"/>
      <c r="T822" s="201"/>
      <c r="U822" s="72"/>
      <c r="V822" s="202"/>
      <c r="W822" s="71"/>
      <c r="X822" s="72"/>
      <c r="Y822" s="202"/>
      <c r="Z822" s="72"/>
      <c r="AA822" s="178"/>
      <c r="AB822" s="228"/>
      <c r="AC822" s="72"/>
      <c r="AD822" s="229"/>
      <c r="AE822" s="72"/>
      <c r="AF822" s="229"/>
      <c r="AG822" s="71"/>
      <c r="AH822" s="72"/>
      <c r="AI822" s="229"/>
      <c r="AJ822" s="71"/>
      <c r="AK822" s="72"/>
      <c r="AL822" s="229"/>
      <c r="AM822" s="72"/>
      <c r="AN822" s="201"/>
      <c r="AO822" s="72"/>
      <c r="AP822" s="145"/>
      <c r="AQ822" s="72"/>
      <c r="AR822" s="145"/>
      <c r="AS822" s="72"/>
      <c r="AT822" s="146"/>
      <c r="AU822" s="72"/>
      <c r="AV822" s="145"/>
      <c r="AW822" s="71"/>
      <c r="AX822" s="72"/>
      <c r="AY822" s="201"/>
      <c r="AZ822" s="71"/>
      <c r="BA822" s="72"/>
      <c r="BB822" s="178"/>
    </row>
    <row r="823" ht="16.5" customHeight="1" outlineLevel="1">
      <c r="A823" s="178"/>
      <c r="B823" s="141"/>
      <c r="C823" s="142"/>
      <c r="D823" s="72"/>
      <c r="E823" s="143"/>
      <c r="F823" s="71"/>
      <c r="G823" s="143"/>
      <c r="H823" s="71"/>
      <c r="I823" s="143"/>
      <c r="J823" s="71"/>
      <c r="K823" s="71"/>
      <c r="L823" s="71"/>
      <c r="M823" s="72"/>
      <c r="N823" s="144"/>
      <c r="O823" s="72"/>
      <c r="P823" s="199"/>
      <c r="Q823" s="71"/>
      <c r="R823" s="200"/>
      <c r="S823" s="72"/>
      <c r="T823" s="201"/>
      <c r="U823" s="72"/>
      <c r="V823" s="202"/>
      <c r="W823" s="71"/>
      <c r="X823" s="72"/>
      <c r="Y823" s="202"/>
      <c r="Z823" s="72"/>
      <c r="AA823" s="178"/>
      <c r="AB823" s="228"/>
      <c r="AC823" s="72"/>
      <c r="AD823" s="229"/>
      <c r="AE823" s="72"/>
      <c r="AF823" s="229"/>
      <c r="AG823" s="71"/>
      <c r="AH823" s="72"/>
      <c r="AI823" s="229"/>
      <c r="AJ823" s="71"/>
      <c r="AK823" s="72"/>
      <c r="AL823" s="229"/>
      <c r="AM823" s="72"/>
      <c r="AN823" s="201"/>
      <c r="AO823" s="72"/>
      <c r="AP823" s="145"/>
      <c r="AQ823" s="72"/>
      <c r="AR823" s="145"/>
      <c r="AS823" s="72"/>
      <c r="AT823" s="146"/>
      <c r="AU823" s="72"/>
      <c r="AV823" s="145"/>
      <c r="AW823" s="71"/>
      <c r="AX823" s="72"/>
      <c r="AY823" s="201"/>
      <c r="AZ823" s="71"/>
      <c r="BA823" s="72"/>
      <c r="BB823" s="178"/>
    </row>
    <row r="824" ht="16.5" customHeight="1" outlineLevel="1">
      <c r="A824" s="178"/>
      <c r="B824" s="141"/>
      <c r="C824" s="142"/>
      <c r="D824" s="72"/>
      <c r="E824" s="143"/>
      <c r="F824" s="71"/>
      <c r="G824" s="143"/>
      <c r="H824" s="71"/>
      <c r="I824" s="143"/>
      <c r="J824" s="71"/>
      <c r="K824" s="71"/>
      <c r="L824" s="71"/>
      <c r="M824" s="72"/>
      <c r="N824" s="144"/>
      <c r="O824" s="72"/>
      <c r="P824" s="199"/>
      <c r="Q824" s="71"/>
      <c r="R824" s="200"/>
      <c r="S824" s="72"/>
      <c r="T824" s="201"/>
      <c r="U824" s="72"/>
      <c r="V824" s="202"/>
      <c r="W824" s="71"/>
      <c r="X824" s="72"/>
      <c r="Y824" s="202"/>
      <c r="Z824" s="72"/>
      <c r="AA824" s="178"/>
      <c r="AB824" s="228"/>
      <c r="AC824" s="72"/>
      <c r="AD824" s="229"/>
      <c r="AE824" s="72"/>
      <c r="AF824" s="229"/>
      <c r="AG824" s="71"/>
      <c r="AH824" s="72"/>
      <c r="AI824" s="229"/>
      <c r="AJ824" s="71"/>
      <c r="AK824" s="72"/>
      <c r="AL824" s="229"/>
      <c r="AM824" s="72"/>
      <c r="AN824" s="201"/>
      <c r="AO824" s="72"/>
      <c r="AP824" s="145"/>
      <c r="AQ824" s="72"/>
      <c r="AR824" s="145"/>
      <c r="AS824" s="72"/>
      <c r="AT824" s="146"/>
      <c r="AU824" s="72"/>
      <c r="AV824" s="145"/>
      <c r="AW824" s="71"/>
      <c r="AX824" s="72"/>
      <c r="AY824" s="201"/>
      <c r="AZ824" s="71"/>
      <c r="BA824" s="72"/>
      <c r="BB824" s="178"/>
    </row>
    <row r="825" ht="16.5" customHeight="1" outlineLevel="1">
      <c r="A825" s="178"/>
      <c r="B825" s="141"/>
      <c r="C825" s="142"/>
      <c r="D825" s="72"/>
      <c r="E825" s="143"/>
      <c r="F825" s="71"/>
      <c r="G825" s="143"/>
      <c r="H825" s="71"/>
      <c r="I825" s="143"/>
      <c r="J825" s="71"/>
      <c r="K825" s="71"/>
      <c r="L825" s="71"/>
      <c r="M825" s="72"/>
      <c r="N825" s="144"/>
      <c r="O825" s="72"/>
      <c r="P825" s="199"/>
      <c r="Q825" s="71"/>
      <c r="R825" s="200"/>
      <c r="S825" s="72"/>
      <c r="T825" s="201"/>
      <c r="U825" s="72"/>
      <c r="V825" s="202"/>
      <c r="W825" s="71"/>
      <c r="X825" s="72"/>
      <c r="Y825" s="202"/>
      <c r="Z825" s="72"/>
      <c r="AA825" s="178"/>
      <c r="AB825" s="228"/>
      <c r="AC825" s="72"/>
      <c r="AD825" s="229"/>
      <c r="AE825" s="72"/>
      <c r="AF825" s="229"/>
      <c r="AG825" s="71"/>
      <c r="AH825" s="72"/>
      <c r="AI825" s="229"/>
      <c r="AJ825" s="71"/>
      <c r="AK825" s="72"/>
      <c r="AL825" s="229"/>
      <c r="AM825" s="72"/>
      <c r="AN825" s="201"/>
      <c r="AO825" s="72"/>
      <c r="AP825" s="145"/>
      <c r="AQ825" s="72"/>
      <c r="AR825" s="145"/>
      <c r="AS825" s="72"/>
      <c r="AT825" s="146"/>
      <c r="AU825" s="72"/>
      <c r="AV825" s="145"/>
      <c r="AW825" s="71"/>
      <c r="AX825" s="72"/>
      <c r="AY825" s="201"/>
      <c r="AZ825" s="71"/>
      <c r="BA825" s="72"/>
      <c r="BB825" s="178"/>
    </row>
    <row r="826" ht="16.5" customHeight="1">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c r="AD826" s="178"/>
      <c r="AE826" s="178"/>
      <c r="AF826" s="178"/>
      <c r="AG826" s="178"/>
      <c r="AH826" s="178"/>
      <c r="AI826" s="178"/>
      <c r="AJ826" s="178"/>
      <c r="AK826" s="178"/>
      <c r="AL826" s="178"/>
      <c r="AM826" s="178"/>
      <c r="AN826" s="178"/>
      <c r="AO826" s="178"/>
      <c r="AP826" s="178"/>
      <c r="AQ826" s="178"/>
      <c r="AR826" s="178"/>
      <c r="AS826" s="178"/>
      <c r="AT826" s="178"/>
      <c r="AU826" s="178"/>
      <c r="AV826" s="178"/>
      <c r="AW826" s="178"/>
      <c r="AX826" s="178"/>
      <c r="AY826" s="178"/>
      <c r="AZ826" s="178"/>
      <c r="BA826" s="178"/>
      <c r="BB826" s="178"/>
    </row>
    <row r="827" ht="16.5" customHeight="1">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c r="AD827" s="178"/>
      <c r="AE827" s="178"/>
      <c r="AF827" s="178"/>
      <c r="AG827" s="178"/>
      <c r="AH827" s="178"/>
      <c r="AI827" s="178"/>
      <c r="AJ827" s="178"/>
      <c r="AK827" s="178"/>
      <c r="AL827" s="178"/>
      <c r="AM827" s="178"/>
      <c r="AN827" s="178"/>
      <c r="AO827" s="178"/>
      <c r="AP827" s="178"/>
      <c r="AQ827" s="178"/>
      <c r="AR827" s="178"/>
      <c r="AS827" s="178"/>
      <c r="AT827" s="178"/>
      <c r="AU827" s="178"/>
      <c r="AV827" s="178"/>
      <c r="AW827" s="178"/>
      <c r="AX827" s="178"/>
      <c r="AY827" s="178"/>
      <c r="AZ827" s="178"/>
      <c r="BA827" s="178"/>
      <c r="BB827" s="178"/>
    </row>
    <row r="828" ht="16.5" customHeight="1">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c r="AD828" s="178"/>
      <c r="AE828" s="178"/>
      <c r="AF828" s="178"/>
      <c r="AG828" s="178"/>
      <c r="AH828" s="178"/>
      <c r="AI828" s="178"/>
      <c r="AJ828" s="178"/>
      <c r="AK828" s="178"/>
      <c r="AL828" s="178"/>
      <c r="AM828" s="178"/>
      <c r="AN828" s="178"/>
      <c r="AO828" s="178"/>
      <c r="AP828" s="178"/>
      <c r="AQ828" s="178"/>
      <c r="AR828" s="178"/>
      <c r="AS828" s="178"/>
      <c r="AT828" s="178"/>
      <c r="AU828" s="178"/>
      <c r="AV828" s="178"/>
      <c r="AW828" s="178"/>
      <c r="AX828" s="178"/>
      <c r="AY828" s="178"/>
      <c r="AZ828" s="178"/>
      <c r="BA828" s="178"/>
      <c r="BB828" s="178"/>
    </row>
    <row r="829" ht="16.5" customHeight="1">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c r="AD829" s="178"/>
      <c r="AE829" s="178"/>
      <c r="AF829" s="178"/>
      <c r="AG829" s="178"/>
      <c r="AH829" s="178"/>
      <c r="AI829" s="178"/>
      <c r="AJ829" s="178"/>
      <c r="AK829" s="178"/>
      <c r="AL829" s="178"/>
      <c r="AM829" s="178"/>
      <c r="AN829" s="178"/>
      <c r="AO829" s="178"/>
      <c r="AP829" s="178"/>
      <c r="AQ829" s="178"/>
      <c r="AR829" s="178"/>
      <c r="AS829" s="178"/>
      <c r="AT829" s="178"/>
      <c r="AU829" s="178"/>
      <c r="AV829" s="178"/>
      <c r="AW829" s="178"/>
      <c r="AX829" s="178"/>
      <c r="AY829" s="178"/>
      <c r="AZ829" s="178"/>
      <c r="BA829" s="178"/>
      <c r="BB829" s="178"/>
    </row>
    <row r="830" ht="16.5" customHeight="1">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c r="AD830" s="178"/>
      <c r="AE830" s="178"/>
      <c r="AF830" s="178"/>
      <c r="AG830" s="178"/>
      <c r="AH830" s="178"/>
      <c r="AI830" s="178"/>
      <c r="AJ830" s="178"/>
      <c r="AK830" s="178"/>
      <c r="AL830" s="178"/>
      <c r="AM830" s="178"/>
      <c r="AN830" s="178"/>
      <c r="AO830" s="178"/>
      <c r="AP830" s="178"/>
      <c r="AQ830" s="178"/>
      <c r="AR830" s="178"/>
      <c r="AS830" s="178"/>
      <c r="AT830" s="178"/>
      <c r="AU830" s="178"/>
      <c r="AV830" s="178"/>
      <c r="AW830" s="178"/>
      <c r="AX830" s="178"/>
      <c r="AY830" s="178"/>
      <c r="AZ830" s="178"/>
      <c r="BA830" s="178"/>
      <c r="BB830" s="178"/>
    </row>
    <row r="831" ht="16.5" customHeight="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c r="AD831" s="178"/>
      <c r="AE831" s="178"/>
      <c r="AF831" s="178"/>
      <c r="AG831" s="178"/>
      <c r="AH831" s="178"/>
      <c r="AI831" s="178"/>
      <c r="AJ831" s="178"/>
      <c r="AK831" s="178"/>
      <c r="AL831" s="178"/>
      <c r="AM831" s="178"/>
      <c r="AN831" s="178"/>
      <c r="AO831" s="178"/>
      <c r="AP831" s="178"/>
      <c r="AQ831" s="178"/>
      <c r="AR831" s="178"/>
      <c r="AS831" s="178"/>
      <c r="AT831" s="178"/>
      <c r="AU831" s="178"/>
      <c r="AV831" s="178"/>
      <c r="AW831" s="178"/>
      <c r="AX831" s="178"/>
      <c r="AY831" s="178"/>
      <c r="AZ831" s="178"/>
      <c r="BA831" s="178"/>
      <c r="BB831" s="178"/>
    </row>
    <row r="832" ht="16.5" customHeight="1">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c r="AD832" s="178"/>
      <c r="AE832" s="178"/>
      <c r="AF832" s="178"/>
      <c r="AG832" s="178"/>
      <c r="AH832" s="178"/>
      <c r="AI832" s="178"/>
      <c r="AJ832" s="178"/>
      <c r="AK832" s="178"/>
      <c r="AL832" s="178"/>
      <c r="AM832" s="178"/>
      <c r="AN832" s="178"/>
      <c r="AO832" s="178"/>
      <c r="AP832" s="178"/>
      <c r="AQ832" s="178"/>
      <c r="AR832" s="178"/>
      <c r="AS832" s="178"/>
      <c r="AT832" s="178"/>
      <c r="AU832" s="178"/>
      <c r="AV832" s="178"/>
      <c r="AW832" s="178"/>
      <c r="AX832" s="178"/>
      <c r="AY832" s="178"/>
      <c r="AZ832" s="178"/>
      <c r="BA832" s="178"/>
      <c r="BB832" s="178"/>
    </row>
    <row r="833" ht="16.5" customHeight="1">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c r="AD833" s="178"/>
      <c r="AE833" s="178"/>
      <c r="AF833" s="178"/>
      <c r="AG833" s="178"/>
      <c r="AH833" s="178"/>
      <c r="AI833" s="178"/>
      <c r="AJ833" s="178"/>
      <c r="AK833" s="178"/>
      <c r="AL833" s="178"/>
      <c r="AM833" s="178"/>
      <c r="AN833" s="178"/>
      <c r="AO833" s="178"/>
      <c r="AP833" s="178"/>
      <c r="AQ833" s="178"/>
      <c r="AR833" s="178"/>
      <c r="AS833" s="178"/>
      <c r="AT833" s="178"/>
      <c r="AU833" s="178"/>
      <c r="AV833" s="178"/>
      <c r="AW833" s="178"/>
      <c r="AX833" s="178"/>
      <c r="AY833" s="178"/>
      <c r="AZ833" s="178"/>
      <c r="BA833" s="178"/>
      <c r="BB833" s="178"/>
    </row>
    <row r="834" ht="16.5" customHeight="1">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c r="AD834" s="178"/>
      <c r="AE834" s="178"/>
      <c r="AF834" s="178"/>
      <c r="AG834" s="178"/>
      <c r="AH834" s="178"/>
      <c r="AI834" s="178"/>
      <c r="AJ834" s="178"/>
      <c r="AK834" s="178"/>
      <c r="AL834" s="178"/>
      <c r="AM834" s="178"/>
      <c r="AN834" s="178"/>
      <c r="AO834" s="178"/>
      <c r="AP834" s="178"/>
      <c r="AQ834" s="178"/>
      <c r="AR834" s="178"/>
      <c r="AS834" s="178"/>
      <c r="AT834" s="178"/>
      <c r="AU834" s="178"/>
      <c r="AV834" s="178"/>
      <c r="AW834" s="178"/>
      <c r="AX834" s="178"/>
      <c r="AY834" s="178"/>
      <c r="AZ834" s="178"/>
      <c r="BA834" s="178"/>
      <c r="BB834" s="178"/>
    </row>
    <row r="835" ht="16.5" customHeight="1">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c r="AD835" s="178"/>
      <c r="AE835" s="178"/>
      <c r="AF835" s="178"/>
      <c r="AG835" s="178"/>
      <c r="AH835" s="178"/>
      <c r="AI835" s="178"/>
      <c r="AJ835" s="178"/>
      <c r="AK835" s="178"/>
      <c r="AL835" s="178"/>
      <c r="AM835" s="178"/>
      <c r="AN835" s="178"/>
      <c r="AO835" s="178"/>
      <c r="AP835" s="178"/>
      <c r="AQ835" s="178"/>
      <c r="AR835" s="178"/>
      <c r="AS835" s="178"/>
      <c r="AT835" s="178"/>
      <c r="AU835" s="178"/>
      <c r="AV835" s="178"/>
      <c r="AW835" s="178"/>
      <c r="AX835" s="178"/>
      <c r="AY835" s="178"/>
      <c r="AZ835" s="178"/>
      <c r="BA835" s="178"/>
      <c r="BB835" s="178"/>
    </row>
    <row r="836" ht="16.5" customHeight="1">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c r="AD836" s="178"/>
      <c r="AE836" s="178"/>
      <c r="AF836" s="178"/>
      <c r="AG836" s="178"/>
      <c r="AH836" s="178"/>
      <c r="AI836" s="178"/>
      <c r="AJ836" s="178"/>
      <c r="AK836" s="178"/>
      <c r="AL836" s="178"/>
      <c r="AM836" s="178"/>
      <c r="AN836" s="178"/>
      <c r="AO836" s="178"/>
      <c r="AP836" s="178"/>
      <c r="AQ836" s="178"/>
      <c r="AR836" s="178"/>
      <c r="AS836" s="178"/>
      <c r="AT836" s="178"/>
      <c r="AU836" s="178"/>
      <c r="AV836" s="178"/>
      <c r="AW836" s="178"/>
      <c r="AX836" s="178"/>
      <c r="AY836" s="178"/>
      <c r="AZ836" s="178"/>
      <c r="BA836" s="178"/>
      <c r="BB836" s="178"/>
    </row>
    <row r="837" ht="16.5" customHeight="1">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c r="AD837" s="178"/>
      <c r="AE837" s="178"/>
      <c r="AF837" s="178"/>
      <c r="AG837" s="178"/>
      <c r="AH837" s="178"/>
      <c r="AI837" s="178"/>
      <c r="AJ837" s="178"/>
      <c r="AK837" s="178"/>
      <c r="AL837" s="178"/>
      <c r="AM837" s="178"/>
      <c r="AN837" s="178"/>
      <c r="AO837" s="178"/>
      <c r="AP837" s="178"/>
      <c r="AQ837" s="178"/>
      <c r="AR837" s="178"/>
      <c r="AS837" s="178"/>
      <c r="AT837" s="178"/>
      <c r="AU837" s="178"/>
      <c r="AV837" s="178"/>
      <c r="AW837" s="178"/>
      <c r="AX837" s="178"/>
      <c r="AY837" s="178"/>
      <c r="AZ837" s="178"/>
      <c r="BA837" s="178"/>
      <c r="BB837" s="178"/>
    </row>
    <row r="838" ht="16.5" customHeight="1">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c r="AD838" s="178"/>
      <c r="AE838" s="178"/>
      <c r="AF838" s="178"/>
      <c r="AG838" s="178"/>
      <c r="AH838" s="178"/>
      <c r="AI838" s="178"/>
      <c r="AJ838" s="178"/>
      <c r="AK838" s="178"/>
      <c r="AL838" s="178"/>
      <c r="AM838" s="178"/>
      <c r="AN838" s="178"/>
      <c r="AO838" s="178"/>
      <c r="AP838" s="178"/>
      <c r="AQ838" s="178"/>
      <c r="AR838" s="178"/>
      <c r="AS838" s="178"/>
      <c r="AT838" s="178"/>
      <c r="AU838" s="178"/>
      <c r="AV838" s="178"/>
      <c r="AW838" s="178"/>
      <c r="AX838" s="178"/>
      <c r="AY838" s="178"/>
      <c r="AZ838" s="178"/>
      <c r="BA838" s="178"/>
      <c r="BB838" s="178"/>
    </row>
    <row r="839" ht="16.5" customHeight="1">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c r="AD839" s="178"/>
      <c r="AE839" s="178"/>
      <c r="AF839" s="178"/>
      <c r="AG839" s="178"/>
      <c r="AH839" s="178"/>
      <c r="AI839" s="178"/>
      <c r="AJ839" s="178"/>
      <c r="AK839" s="178"/>
      <c r="AL839" s="178"/>
      <c r="AM839" s="178"/>
      <c r="AN839" s="178"/>
      <c r="AO839" s="178"/>
      <c r="AP839" s="178"/>
      <c r="AQ839" s="178"/>
      <c r="AR839" s="178"/>
      <c r="AS839" s="178"/>
      <c r="AT839" s="178"/>
      <c r="AU839" s="178"/>
      <c r="AV839" s="178"/>
      <c r="AW839" s="178"/>
      <c r="AX839" s="178"/>
      <c r="AY839" s="178"/>
      <c r="AZ839" s="178"/>
      <c r="BA839" s="178"/>
      <c r="BB839" s="178"/>
    </row>
    <row r="840" ht="16.5" customHeight="1">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c r="AD840" s="178"/>
      <c r="AE840" s="178"/>
      <c r="AF840" s="178"/>
      <c r="AG840" s="178"/>
      <c r="AH840" s="178"/>
      <c r="AI840" s="178"/>
      <c r="AJ840" s="178"/>
      <c r="AK840" s="178"/>
      <c r="AL840" s="178"/>
      <c r="AM840" s="178"/>
      <c r="AN840" s="178"/>
      <c r="AO840" s="178"/>
      <c r="AP840" s="178"/>
      <c r="AQ840" s="178"/>
      <c r="AR840" s="178"/>
      <c r="AS840" s="178"/>
      <c r="AT840" s="178"/>
      <c r="AU840" s="178"/>
      <c r="AV840" s="178"/>
      <c r="AW840" s="178"/>
      <c r="AX840" s="178"/>
      <c r="AY840" s="178"/>
      <c r="AZ840" s="178"/>
      <c r="BA840" s="178"/>
      <c r="BB840" s="178"/>
    </row>
    <row r="841" ht="16.5" customHeight="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c r="AD841" s="178"/>
      <c r="AE841" s="178"/>
      <c r="AF841" s="178"/>
      <c r="AG841" s="178"/>
      <c r="AH841" s="178"/>
      <c r="AI841" s="178"/>
      <c r="AJ841" s="178"/>
      <c r="AK841" s="178"/>
      <c r="AL841" s="178"/>
      <c r="AM841" s="178"/>
      <c r="AN841" s="178"/>
      <c r="AO841" s="178"/>
      <c r="AP841" s="178"/>
      <c r="AQ841" s="178"/>
      <c r="AR841" s="178"/>
      <c r="AS841" s="178"/>
      <c r="AT841" s="178"/>
      <c r="AU841" s="178"/>
      <c r="AV841" s="178"/>
      <c r="AW841" s="178"/>
      <c r="AX841" s="178"/>
      <c r="AY841" s="178"/>
      <c r="AZ841" s="178"/>
      <c r="BA841" s="178"/>
      <c r="BB841" s="178"/>
    </row>
    <row r="842" ht="16.5" customHeight="1">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c r="AD842" s="178"/>
      <c r="AE842" s="178"/>
      <c r="AF842" s="178"/>
      <c r="AG842" s="178"/>
      <c r="AH842" s="178"/>
      <c r="AI842" s="178"/>
      <c r="AJ842" s="178"/>
      <c r="AK842" s="178"/>
      <c r="AL842" s="178"/>
      <c r="AM842" s="178"/>
      <c r="AN842" s="178"/>
      <c r="AO842" s="178"/>
      <c r="AP842" s="178"/>
      <c r="AQ842" s="178"/>
      <c r="AR842" s="178"/>
      <c r="AS842" s="178"/>
      <c r="AT842" s="178"/>
      <c r="AU842" s="178"/>
      <c r="AV842" s="178"/>
      <c r="AW842" s="178"/>
      <c r="AX842" s="178"/>
      <c r="AY842" s="178"/>
      <c r="AZ842" s="178"/>
      <c r="BA842" s="178"/>
      <c r="BB842" s="178"/>
    </row>
    <row r="843" ht="16.5" customHeight="1">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c r="AD843" s="178"/>
      <c r="AE843" s="178"/>
      <c r="AF843" s="178"/>
      <c r="AG843" s="178"/>
      <c r="AH843" s="178"/>
      <c r="AI843" s="178"/>
      <c r="AJ843" s="178"/>
      <c r="AK843" s="178"/>
      <c r="AL843" s="178"/>
      <c r="AM843" s="178"/>
      <c r="AN843" s="178"/>
      <c r="AO843" s="178"/>
      <c r="AP843" s="178"/>
      <c r="AQ843" s="178"/>
      <c r="AR843" s="178"/>
      <c r="AS843" s="178"/>
      <c r="AT843" s="178"/>
      <c r="AU843" s="178"/>
      <c r="AV843" s="178"/>
      <c r="AW843" s="178"/>
      <c r="AX843" s="178"/>
      <c r="AY843" s="178"/>
      <c r="AZ843" s="178"/>
      <c r="BA843" s="178"/>
      <c r="BB843" s="178"/>
    </row>
    <row r="844" ht="16.5" customHeight="1">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c r="AD844" s="178"/>
      <c r="AE844" s="178"/>
      <c r="AF844" s="178"/>
      <c r="AG844" s="178"/>
      <c r="AH844" s="178"/>
      <c r="AI844" s="178"/>
      <c r="AJ844" s="178"/>
      <c r="AK844" s="178"/>
      <c r="AL844" s="178"/>
      <c r="AM844" s="178"/>
      <c r="AN844" s="178"/>
      <c r="AO844" s="178"/>
      <c r="AP844" s="178"/>
      <c r="AQ844" s="178"/>
      <c r="AR844" s="178"/>
      <c r="AS844" s="178"/>
      <c r="AT844" s="178"/>
      <c r="AU844" s="178"/>
      <c r="AV844" s="178"/>
      <c r="AW844" s="178"/>
      <c r="AX844" s="178"/>
      <c r="AY844" s="178"/>
      <c r="AZ844" s="178"/>
      <c r="BA844" s="178"/>
      <c r="BB844" s="178"/>
    </row>
    <row r="845" ht="16.5" customHeight="1">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c r="AD845" s="178"/>
      <c r="AE845" s="178"/>
      <c r="AF845" s="178"/>
      <c r="AG845" s="178"/>
      <c r="AH845" s="178"/>
      <c r="AI845" s="178"/>
      <c r="AJ845" s="178"/>
      <c r="AK845" s="178"/>
      <c r="AL845" s="178"/>
      <c r="AM845" s="178"/>
      <c r="AN845" s="178"/>
      <c r="AO845" s="178"/>
      <c r="AP845" s="178"/>
      <c r="AQ845" s="178"/>
      <c r="AR845" s="178"/>
      <c r="AS845" s="178"/>
      <c r="AT845" s="178"/>
      <c r="AU845" s="178"/>
      <c r="AV845" s="178"/>
      <c r="AW845" s="178"/>
      <c r="AX845" s="178"/>
      <c r="AY845" s="178"/>
      <c r="AZ845" s="178"/>
      <c r="BA845" s="178"/>
      <c r="BB845" s="178"/>
    </row>
    <row r="846" ht="16.5" customHeight="1">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c r="AD846" s="178"/>
      <c r="AE846" s="178"/>
      <c r="AF846" s="178"/>
      <c r="AG846" s="178"/>
      <c r="AH846" s="178"/>
      <c r="AI846" s="178"/>
      <c r="AJ846" s="178"/>
      <c r="AK846" s="178"/>
      <c r="AL846" s="178"/>
      <c r="AM846" s="178"/>
      <c r="AN846" s="178"/>
      <c r="AO846" s="178"/>
      <c r="AP846" s="178"/>
      <c r="AQ846" s="178"/>
      <c r="AR846" s="178"/>
      <c r="AS846" s="178"/>
      <c r="AT846" s="178"/>
      <c r="AU846" s="178"/>
      <c r="AV846" s="178"/>
      <c r="AW846" s="178"/>
      <c r="AX846" s="178"/>
      <c r="AY846" s="178"/>
      <c r="AZ846" s="178"/>
      <c r="BA846" s="178"/>
      <c r="BB846" s="178"/>
    </row>
    <row r="847" ht="16.5" customHeight="1">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c r="AD847" s="178"/>
      <c r="AE847" s="178"/>
      <c r="AF847" s="178"/>
      <c r="AG847" s="178"/>
      <c r="AH847" s="178"/>
      <c r="AI847" s="178"/>
      <c r="AJ847" s="178"/>
      <c r="AK847" s="178"/>
      <c r="AL847" s="178"/>
      <c r="AM847" s="178"/>
      <c r="AN847" s="178"/>
      <c r="AO847" s="178"/>
      <c r="AP847" s="178"/>
      <c r="AQ847" s="178"/>
      <c r="AR847" s="178"/>
      <c r="AS847" s="178"/>
      <c r="AT847" s="178"/>
      <c r="AU847" s="178"/>
      <c r="AV847" s="178"/>
      <c r="AW847" s="178"/>
      <c r="AX847" s="178"/>
      <c r="AY847" s="178"/>
      <c r="AZ847" s="178"/>
      <c r="BA847" s="178"/>
      <c r="BB847" s="178"/>
    </row>
    <row r="848" ht="16.5" customHeight="1">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c r="AD848" s="178"/>
      <c r="AE848" s="178"/>
      <c r="AF848" s="178"/>
      <c r="AG848" s="178"/>
      <c r="AH848" s="178"/>
      <c r="AI848" s="178"/>
      <c r="AJ848" s="178"/>
      <c r="AK848" s="178"/>
      <c r="AL848" s="178"/>
      <c r="AM848" s="178"/>
      <c r="AN848" s="178"/>
      <c r="AO848" s="178"/>
      <c r="AP848" s="178"/>
      <c r="AQ848" s="178"/>
      <c r="AR848" s="178"/>
      <c r="AS848" s="178"/>
      <c r="AT848" s="178"/>
      <c r="AU848" s="178"/>
      <c r="AV848" s="178"/>
      <c r="AW848" s="178"/>
      <c r="AX848" s="178"/>
      <c r="AY848" s="178"/>
      <c r="AZ848" s="178"/>
      <c r="BA848" s="178"/>
      <c r="BB848" s="178"/>
    </row>
    <row r="849" ht="16.5" customHeight="1">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c r="AD849" s="178"/>
      <c r="AE849" s="178"/>
      <c r="AF849" s="178"/>
      <c r="AG849" s="178"/>
      <c r="AH849" s="178"/>
      <c r="AI849" s="178"/>
      <c r="AJ849" s="178"/>
      <c r="AK849" s="178"/>
      <c r="AL849" s="178"/>
      <c r="AM849" s="178"/>
      <c r="AN849" s="178"/>
      <c r="AO849" s="178"/>
      <c r="AP849" s="178"/>
      <c r="AQ849" s="178"/>
      <c r="AR849" s="178"/>
      <c r="AS849" s="178"/>
      <c r="AT849" s="178"/>
      <c r="AU849" s="178"/>
      <c r="AV849" s="178"/>
      <c r="AW849" s="178"/>
      <c r="AX849" s="178"/>
      <c r="AY849" s="178"/>
      <c r="AZ849" s="178"/>
      <c r="BA849" s="178"/>
      <c r="BB849" s="178"/>
    </row>
    <row r="850" ht="16.5" customHeight="1">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c r="AD850" s="178"/>
      <c r="AE850" s="178"/>
      <c r="AF850" s="178"/>
      <c r="AG850" s="178"/>
      <c r="AH850" s="178"/>
      <c r="AI850" s="178"/>
      <c r="AJ850" s="178"/>
      <c r="AK850" s="178"/>
      <c r="AL850" s="178"/>
      <c r="AM850" s="178"/>
      <c r="AN850" s="178"/>
      <c r="AO850" s="178"/>
      <c r="AP850" s="178"/>
      <c r="AQ850" s="178"/>
      <c r="AR850" s="178"/>
      <c r="AS850" s="178"/>
      <c r="AT850" s="178"/>
      <c r="AU850" s="178"/>
      <c r="AV850" s="178"/>
      <c r="AW850" s="178"/>
      <c r="AX850" s="178"/>
      <c r="AY850" s="178"/>
      <c r="AZ850" s="178"/>
      <c r="BA850" s="178"/>
      <c r="BB850" s="178"/>
    </row>
    <row r="851" ht="16.5" customHeight="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c r="AD851" s="178"/>
      <c r="AE851" s="178"/>
      <c r="AF851" s="178"/>
      <c r="AG851" s="178"/>
      <c r="AH851" s="178"/>
      <c r="AI851" s="178"/>
      <c r="AJ851" s="178"/>
      <c r="AK851" s="178"/>
      <c r="AL851" s="178"/>
      <c r="AM851" s="178"/>
      <c r="AN851" s="178"/>
      <c r="AO851" s="178"/>
      <c r="AP851" s="178"/>
      <c r="AQ851" s="178"/>
      <c r="AR851" s="178"/>
      <c r="AS851" s="178"/>
      <c r="AT851" s="178"/>
      <c r="AU851" s="178"/>
      <c r="AV851" s="178"/>
      <c r="AW851" s="178"/>
      <c r="AX851" s="178"/>
      <c r="AY851" s="178"/>
      <c r="AZ851" s="178"/>
      <c r="BA851" s="178"/>
      <c r="BB851" s="178"/>
    </row>
    <row r="852" ht="16.5" customHeight="1">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c r="AD852" s="178"/>
      <c r="AE852" s="178"/>
      <c r="AF852" s="178"/>
      <c r="AG852" s="178"/>
      <c r="AH852" s="178"/>
      <c r="AI852" s="178"/>
      <c r="AJ852" s="178"/>
      <c r="AK852" s="178"/>
      <c r="AL852" s="178"/>
      <c r="AM852" s="178"/>
      <c r="AN852" s="178"/>
      <c r="AO852" s="178"/>
      <c r="AP852" s="178"/>
      <c r="AQ852" s="178"/>
      <c r="AR852" s="178"/>
      <c r="AS852" s="178"/>
      <c r="AT852" s="178"/>
      <c r="AU852" s="178"/>
      <c r="AV852" s="178"/>
      <c r="AW852" s="178"/>
      <c r="AX852" s="178"/>
      <c r="AY852" s="178"/>
      <c r="AZ852" s="178"/>
      <c r="BA852" s="178"/>
      <c r="BB852" s="178"/>
    </row>
    <row r="853" ht="16.5" customHeight="1">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c r="AD853" s="178"/>
      <c r="AE853" s="178"/>
      <c r="AF853" s="178"/>
      <c r="AG853" s="178"/>
      <c r="AH853" s="178"/>
      <c r="AI853" s="178"/>
      <c r="AJ853" s="178"/>
      <c r="AK853" s="178"/>
      <c r="AL853" s="178"/>
      <c r="AM853" s="178"/>
      <c r="AN853" s="178"/>
      <c r="AO853" s="178"/>
      <c r="AP853" s="178"/>
      <c r="AQ853" s="178"/>
      <c r="AR853" s="178"/>
      <c r="AS853" s="178"/>
      <c r="AT853" s="178"/>
      <c r="AU853" s="178"/>
      <c r="AV853" s="178"/>
      <c r="AW853" s="178"/>
      <c r="AX853" s="178"/>
      <c r="AY853" s="178"/>
      <c r="AZ853" s="178"/>
      <c r="BA853" s="178"/>
      <c r="BB853" s="178"/>
    </row>
    <row r="854" ht="16.5" customHeight="1">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c r="AD854" s="178"/>
      <c r="AE854" s="178"/>
      <c r="AF854" s="178"/>
      <c r="AG854" s="178"/>
      <c r="AH854" s="178"/>
      <c r="AI854" s="178"/>
      <c r="AJ854" s="178"/>
      <c r="AK854" s="178"/>
      <c r="AL854" s="178"/>
      <c r="AM854" s="178"/>
      <c r="AN854" s="178"/>
      <c r="AO854" s="178"/>
      <c r="AP854" s="178"/>
      <c r="AQ854" s="178"/>
      <c r="AR854" s="178"/>
      <c r="AS854" s="178"/>
      <c r="AT854" s="178"/>
      <c r="AU854" s="178"/>
      <c r="AV854" s="178"/>
      <c r="AW854" s="178"/>
      <c r="AX854" s="178"/>
      <c r="AY854" s="178"/>
      <c r="AZ854" s="178"/>
      <c r="BA854" s="178"/>
      <c r="BB854" s="178"/>
    </row>
    <row r="855" ht="16.5" customHeight="1">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c r="AD855" s="178"/>
      <c r="AE855" s="178"/>
      <c r="AF855" s="178"/>
      <c r="AG855" s="178"/>
      <c r="AH855" s="178"/>
      <c r="AI855" s="178"/>
      <c r="AJ855" s="178"/>
      <c r="AK855" s="178"/>
      <c r="AL855" s="178"/>
      <c r="AM855" s="178"/>
      <c r="AN855" s="178"/>
      <c r="AO855" s="178"/>
      <c r="AP855" s="178"/>
      <c r="AQ855" s="178"/>
      <c r="AR855" s="178"/>
      <c r="AS855" s="178"/>
      <c r="AT855" s="178"/>
      <c r="AU855" s="178"/>
      <c r="AV855" s="178"/>
      <c r="AW855" s="178"/>
      <c r="AX855" s="178"/>
      <c r="AY855" s="178"/>
      <c r="AZ855" s="178"/>
      <c r="BA855" s="178"/>
      <c r="BB855" s="178"/>
    </row>
    <row r="856" ht="16.5" customHeight="1">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c r="AD856" s="178"/>
      <c r="AE856" s="178"/>
      <c r="AF856" s="178"/>
      <c r="AG856" s="178"/>
      <c r="AH856" s="178"/>
      <c r="AI856" s="178"/>
      <c r="AJ856" s="178"/>
      <c r="AK856" s="178"/>
      <c r="AL856" s="178"/>
      <c r="AM856" s="178"/>
      <c r="AN856" s="178"/>
      <c r="AO856" s="178"/>
      <c r="AP856" s="178"/>
      <c r="AQ856" s="178"/>
      <c r="AR856" s="178"/>
      <c r="AS856" s="178"/>
      <c r="AT856" s="178"/>
      <c r="AU856" s="178"/>
      <c r="AV856" s="178"/>
      <c r="AW856" s="178"/>
      <c r="AX856" s="178"/>
      <c r="AY856" s="178"/>
      <c r="AZ856" s="178"/>
      <c r="BA856" s="178"/>
      <c r="BB856" s="178"/>
    </row>
    <row r="857" ht="16.5" customHeight="1">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c r="AD857" s="178"/>
      <c r="AE857" s="178"/>
      <c r="AF857" s="178"/>
      <c r="AG857" s="178"/>
      <c r="AH857" s="178"/>
      <c r="AI857" s="178"/>
      <c r="AJ857" s="178"/>
      <c r="AK857" s="178"/>
      <c r="AL857" s="178"/>
      <c r="AM857" s="178"/>
      <c r="AN857" s="178"/>
      <c r="AO857" s="178"/>
      <c r="AP857" s="178"/>
      <c r="AQ857" s="178"/>
      <c r="AR857" s="178"/>
      <c r="AS857" s="178"/>
      <c r="AT857" s="178"/>
      <c r="AU857" s="178"/>
      <c r="AV857" s="178"/>
      <c r="AW857" s="178"/>
      <c r="AX857" s="178"/>
      <c r="AY857" s="178"/>
      <c r="AZ857" s="178"/>
      <c r="BA857" s="178"/>
      <c r="BB857" s="178"/>
    </row>
    <row r="858" ht="16.5" customHeight="1">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c r="AD858" s="178"/>
      <c r="AE858" s="178"/>
      <c r="AF858" s="178"/>
      <c r="AG858" s="178"/>
      <c r="AH858" s="178"/>
      <c r="AI858" s="178"/>
      <c r="AJ858" s="178"/>
      <c r="AK858" s="178"/>
      <c r="AL858" s="178"/>
      <c r="AM858" s="178"/>
      <c r="AN858" s="178"/>
      <c r="AO858" s="178"/>
      <c r="AP858" s="178"/>
      <c r="AQ858" s="178"/>
      <c r="AR858" s="178"/>
      <c r="AS858" s="178"/>
      <c r="AT858" s="178"/>
      <c r="AU858" s="178"/>
      <c r="AV858" s="178"/>
      <c r="AW858" s="178"/>
      <c r="AX858" s="178"/>
      <c r="AY858" s="178"/>
      <c r="AZ858" s="178"/>
      <c r="BA858" s="178"/>
      <c r="BB858" s="178"/>
    </row>
    <row r="859" ht="16.5" customHeight="1">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c r="AD859" s="178"/>
      <c r="AE859" s="178"/>
      <c r="AF859" s="178"/>
      <c r="AG859" s="178"/>
      <c r="AH859" s="178"/>
      <c r="AI859" s="178"/>
      <c r="AJ859" s="178"/>
      <c r="AK859" s="178"/>
      <c r="AL859" s="178"/>
      <c r="AM859" s="178"/>
      <c r="AN859" s="178"/>
      <c r="AO859" s="178"/>
      <c r="AP859" s="178"/>
      <c r="AQ859" s="178"/>
      <c r="AR859" s="178"/>
      <c r="AS859" s="178"/>
      <c r="AT859" s="178"/>
      <c r="AU859" s="178"/>
      <c r="AV859" s="178"/>
      <c r="AW859" s="178"/>
      <c r="AX859" s="178"/>
      <c r="AY859" s="178"/>
      <c r="AZ859" s="178"/>
      <c r="BA859" s="178"/>
      <c r="BB859" s="178"/>
    </row>
    <row r="860" ht="16.5" customHeight="1">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c r="AD860" s="178"/>
      <c r="AE860" s="178"/>
      <c r="AF860" s="178"/>
      <c r="AG860" s="178"/>
      <c r="AH860" s="178"/>
      <c r="AI860" s="178"/>
      <c r="AJ860" s="178"/>
      <c r="AK860" s="178"/>
      <c r="AL860" s="178"/>
      <c r="AM860" s="178"/>
      <c r="AN860" s="178"/>
      <c r="AO860" s="178"/>
      <c r="AP860" s="178"/>
      <c r="AQ860" s="178"/>
      <c r="AR860" s="178"/>
      <c r="AS860" s="178"/>
      <c r="AT860" s="178"/>
      <c r="AU860" s="178"/>
      <c r="AV860" s="178"/>
      <c r="AW860" s="178"/>
      <c r="AX860" s="178"/>
      <c r="AY860" s="178"/>
      <c r="AZ860" s="178"/>
      <c r="BA860" s="178"/>
      <c r="BB860" s="178"/>
    </row>
    <row r="861" ht="16.5" customHeight="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c r="AD861" s="178"/>
      <c r="AE861" s="178"/>
      <c r="AF861" s="178"/>
      <c r="AG861" s="178"/>
      <c r="AH861" s="178"/>
      <c r="AI861" s="178"/>
      <c r="AJ861" s="178"/>
      <c r="AK861" s="178"/>
      <c r="AL861" s="178"/>
      <c r="AM861" s="178"/>
      <c r="AN861" s="178"/>
      <c r="AO861" s="178"/>
      <c r="AP861" s="178"/>
      <c r="AQ861" s="178"/>
      <c r="AR861" s="178"/>
      <c r="AS861" s="178"/>
      <c r="AT861" s="178"/>
      <c r="AU861" s="178"/>
      <c r="AV861" s="178"/>
      <c r="AW861" s="178"/>
      <c r="AX861" s="178"/>
      <c r="AY861" s="178"/>
      <c r="AZ861" s="178"/>
      <c r="BA861" s="178"/>
      <c r="BB861" s="178"/>
    </row>
    <row r="862" ht="16.5" customHeight="1">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c r="AD862" s="178"/>
      <c r="AE862" s="178"/>
      <c r="AF862" s="178"/>
      <c r="AG862" s="178"/>
      <c r="AH862" s="178"/>
      <c r="AI862" s="178"/>
      <c r="AJ862" s="178"/>
      <c r="AK862" s="178"/>
      <c r="AL862" s="178"/>
      <c r="AM862" s="178"/>
      <c r="AN862" s="178"/>
      <c r="AO862" s="178"/>
      <c r="AP862" s="178"/>
      <c r="AQ862" s="178"/>
      <c r="AR862" s="178"/>
      <c r="AS862" s="178"/>
      <c r="AT862" s="178"/>
      <c r="AU862" s="178"/>
      <c r="AV862" s="178"/>
      <c r="AW862" s="178"/>
      <c r="AX862" s="178"/>
      <c r="AY862" s="178"/>
      <c r="AZ862" s="178"/>
      <c r="BA862" s="178"/>
      <c r="BB862" s="178"/>
    </row>
    <row r="863" ht="16.5" customHeight="1">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c r="AD863" s="178"/>
      <c r="AE863" s="178"/>
      <c r="AF863" s="178"/>
      <c r="AG863" s="178"/>
      <c r="AH863" s="178"/>
      <c r="AI863" s="178"/>
      <c r="AJ863" s="178"/>
      <c r="AK863" s="178"/>
      <c r="AL863" s="178"/>
      <c r="AM863" s="178"/>
      <c r="AN863" s="178"/>
      <c r="AO863" s="178"/>
      <c r="AP863" s="178"/>
      <c r="AQ863" s="178"/>
      <c r="AR863" s="178"/>
      <c r="AS863" s="178"/>
      <c r="AT863" s="178"/>
      <c r="AU863" s="178"/>
      <c r="AV863" s="178"/>
      <c r="AW863" s="178"/>
      <c r="AX863" s="178"/>
      <c r="AY863" s="178"/>
      <c r="AZ863" s="178"/>
      <c r="BA863" s="178"/>
      <c r="BB863" s="178"/>
    </row>
    <row r="864" ht="16.5" customHeight="1">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c r="AD864" s="178"/>
      <c r="AE864" s="178"/>
      <c r="AF864" s="178"/>
      <c r="AG864" s="178"/>
      <c r="AH864" s="178"/>
      <c r="AI864" s="178"/>
      <c r="AJ864" s="178"/>
      <c r="AK864" s="178"/>
      <c r="AL864" s="178"/>
      <c r="AM864" s="178"/>
      <c r="AN864" s="178"/>
      <c r="AO864" s="178"/>
      <c r="AP864" s="178"/>
      <c r="AQ864" s="178"/>
      <c r="AR864" s="178"/>
      <c r="AS864" s="178"/>
      <c r="AT864" s="178"/>
      <c r="AU864" s="178"/>
      <c r="AV864" s="178"/>
      <c r="AW864" s="178"/>
      <c r="AX864" s="178"/>
      <c r="AY864" s="178"/>
      <c r="AZ864" s="178"/>
      <c r="BA864" s="178"/>
      <c r="BB864" s="178"/>
    </row>
    <row r="865" ht="16.5" customHeight="1">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c r="AD865" s="178"/>
      <c r="AE865" s="178"/>
      <c r="AF865" s="178"/>
      <c r="AG865" s="178"/>
      <c r="AH865" s="178"/>
      <c r="AI865" s="178"/>
      <c r="AJ865" s="178"/>
      <c r="AK865" s="178"/>
      <c r="AL865" s="178"/>
      <c r="AM865" s="178"/>
      <c r="AN865" s="178"/>
      <c r="AO865" s="178"/>
      <c r="AP865" s="178"/>
      <c r="AQ865" s="178"/>
      <c r="AR865" s="178"/>
      <c r="AS865" s="178"/>
      <c r="AT865" s="178"/>
      <c r="AU865" s="178"/>
      <c r="AV865" s="178"/>
      <c r="AW865" s="178"/>
      <c r="AX865" s="178"/>
      <c r="AY865" s="178"/>
      <c r="AZ865" s="178"/>
      <c r="BA865" s="178"/>
      <c r="BB865" s="178"/>
    </row>
    <row r="866" ht="16.5" customHeight="1">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c r="AD866" s="178"/>
      <c r="AE866" s="178"/>
      <c r="AF866" s="178"/>
      <c r="AG866" s="178"/>
      <c r="AH866" s="178"/>
      <c r="AI866" s="178"/>
      <c r="AJ866" s="178"/>
      <c r="AK866" s="178"/>
      <c r="AL866" s="178"/>
      <c r="AM866" s="178"/>
      <c r="AN866" s="178"/>
      <c r="AO866" s="178"/>
      <c r="AP866" s="178"/>
      <c r="AQ866" s="178"/>
      <c r="AR866" s="178"/>
      <c r="AS866" s="178"/>
      <c r="AT866" s="178"/>
      <c r="AU866" s="178"/>
      <c r="AV866" s="178"/>
      <c r="AW866" s="178"/>
      <c r="AX866" s="178"/>
      <c r="AY866" s="178"/>
      <c r="AZ866" s="178"/>
      <c r="BA866" s="178"/>
      <c r="BB866" s="178"/>
    </row>
    <row r="867" ht="16.5" customHeight="1">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c r="AD867" s="178"/>
      <c r="AE867" s="178"/>
      <c r="AF867" s="178"/>
      <c r="AG867" s="178"/>
      <c r="AH867" s="178"/>
      <c r="AI867" s="178"/>
      <c r="AJ867" s="178"/>
      <c r="AK867" s="178"/>
      <c r="AL867" s="178"/>
      <c r="AM867" s="178"/>
      <c r="AN867" s="178"/>
      <c r="AO867" s="178"/>
      <c r="AP867" s="178"/>
      <c r="AQ867" s="178"/>
      <c r="AR867" s="178"/>
      <c r="AS867" s="178"/>
      <c r="AT867" s="178"/>
      <c r="AU867" s="178"/>
      <c r="AV867" s="178"/>
      <c r="AW867" s="178"/>
      <c r="AX867" s="178"/>
      <c r="AY867" s="178"/>
      <c r="AZ867" s="178"/>
      <c r="BA867" s="178"/>
      <c r="BB867" s="178"/>
    </row>
    <row r="868" ht="16.5" customHeight="1">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c r="AD868" s="178"/>
      <c r="AE868" s="178"/>
      <c r="AF868" s="178"/>
      <c r="AG868" s="178"/>
      <c r="AH868" s="178"/>
      <c r="AI868" s="178"/>
      <c r="AJ868" s="178"/>
      <c r="AK868" s="178"/>
      <c r="AL868" s="178"/>
      <c r="AM868" s="178"/>
      <c r="AN868" s="178"/>
      <c r="AO868" s="178"/>
      <c r="AP868" s="178"/>
      <c r="AQ868" s="178"/>
      <c r="AR868" s="178"/>
      <c r="AS868" s="178"/>
      <c r="AT868" s="178"/>
      <c r="AU868" s="178"/>
      <c r="AV868" s="178"/>
      <c r="AW868" s="178"/>
      <c r="AX868" s="178"/>
      <c r="AY868" s="178"/>
      <c r="AZ868" s="178"/>
      <c r="BA868" s="178"/>
      <c r="BB868" s="178"/>
    </row>
    <row r="869" ht="16.5" customHeight="1">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c r="AD869" s="178"/>
      <c r="AE869" s="178"/>
      <c r="AF869" s="178"/>
      <c r="AG869" s="178"/>
      <c r="AH869" s="178"/>
      <c r="AI869" s="178"/>
      <c r="AJ869" s="178"/>
      <c r="AK869" s="178"/>
      <c r="AL869" s="178"/>
      <c r="AM869" s="178"/>
      <c r="AN869" s="178"/>
      <c r="AO869" s="178"/>
      <c r="AP869" s="178"/>
      <c r="AQ869" s="178"/>
      <c r="AR869" s="178"/>
      <c r="AS869" s="178"/>
      <c r="AT869" s="178"/>
      <c r="AU869" s="178"/>
      <c r="AV869" s="178"/>
      <c r="AW869" s="178"/>
      <c r="AX869" s="178"/>
      <c r="AY869" s="178"/>
      <c r="AZ869" s="178"/>
      <c r="BA869" s="178"/>
      <c r="BB869" s="178"/>
    </row>
    <row r="870" ht="16.5" customHeight="1">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c r="AD870" s="178"/>
      <c r="AE870" s="178"/>
      <c r="AF870" s="178"/>
      <c r="AG870" s="178"/>
      <c r="AH870" s="178"/>
      <c r="AI870" s="178"/>
      <c r="AJ870" s="178"/>
      <c r="AK870" s="178"/>
      <c r="AL870" s="178"/>
      <c r="AM870" s="178"/>
      <c r="AN870" s="178"/>
      <c r="AO870" s="178"/>
      <c r="AP870" s="178"/>
      <c r="AQ870" s="178"/>
      <c r="AR870" s="178"/>
      <c r="AS870" s="178"/>
      <c r="AT870" s="178"/>
      <c r="AU870" s="178"/>
      <c r="AV870" s="178"/>
      <c r="AW870" s="178"/>
      <c r="AX870" s="178"/>
      <c r="AY870" s="178"/>
      <c r="AZ870" s="178"/>
      <c r="BA870" s="178"/>
      <c r="BB870" s="178"/>
    </row>
    <row r="871" ht="16.5" customHeight="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c r="AD871" s="178"/>
      <c r="AE871" s="178"/>
      <c r="AF871" s="178"/>
      <c r="AG871" s="178"/>
      <c r="AH871" s="178"/>
      <c r="AI871" s="178"/>
      <c r="AJ871" s="178"/>
      <c r="AK871" s="178"/>
      <c r="AL871" s="178"/>
      <c r="AM871" s="178"/>
      <c r="AN871" s="178"/>
      <c r="AO871" s="178"/>
      <c r="AP871" s="178"/>
      <c r="AQ871" s="178"/>
      <c r="AR871" s="178"/>
      <c r="AS871" s="178"/>
      <c r="AT871" s="178"/>
      <c r="AU871" s="178"/>
      <c r="AV871" s="178"/>
      <c r="AW871" s="178"/>
      <c r="AX871" s="178"/>
      <c r="AY871" s="178"/>
      <c r="AZ871" s="178"/>
      <c r="BA871" s="178"/>
      <c r="BB871" s="178"/>
    </row>
    <row r="872" ht="16.5" customHeight="1">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c r="AD872" s="178"/>
      <c r="AE872" s="178"/>
      <c r="AF872" s="178"/>
      <c r="AG872" s="178"/>
      <c r="AH872" s="178"/>
      <c r="AI872" s="178"/>
      <c r="AJ872" s="178"/>
      <c r="AK872" s="178"/>
      <c r="AL872" s="178"/>
      <c r="AM872" s="178"/>
      <c r="AN872" s="178"/>
      <c r="AO872" s="178"/>
      <c r="AP872" s="178"/>
      <c r="AQ872" s="178"/>
      <c r="AR872" s="178"/>
      <c r="AS872" s="178"/>
      <c r="AT872" s="178"/>
      <c r="AU872" s="178"/>
      <c r="AV872" s="178"/>
      <c r="AW872" s="178"/>
      <c r="AX872" s="178"/>
      <c r="AY872" s="178"/>
      <c r="AZ872" s="178"/>
      <c r="BA872" s="178"/>
      <c r="BB872" s="178"/>
    </row>
    <row r="873" ht="16.5" customHeight="1">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c r="AD873" s="178"/>
      <c r="AE873" s="178"/>
      <c r="AF873" s="178"/>
      <c r="AG873" s="178"/>
      <c r="AH873" s="178"/>
      <c r="AI873" s="178"/>
      <c r="AJ873" s="178"/>
      <c r="AK873" s="178"/>
      <c r="AL873" s="178"/>
      <c r="AM873" s="178"/>
      <c r="AN873" s="178"/>
      <c r="AO873" s="178"/>
      <c r="AP873" s="178"/>
      <c r="AQ873" s="178"/>
      <c r="AR873" s="178"/>
      <c r="AS873" s="178"/>
      <c r="AT873" s="178"/>
      <c r="AU873" s="178"/>
      <c r="AV873" s="178"/>
      <c r="AW873" s="178"/>
      <c r="AX873" s="178"/>
      <c r="AY873" s="178"/>
      <c r="AZ873" s="178"/>
      <c r="BA873" s="178"/>
      <c r="BB873" s="178"/>
    </row>
    <row r="874" ht="16.5" customHeight="1">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c r="AD874" s="178"/>
      <c r="AE874" s="178"/>
      <c r="AF874" s="178"/>
      <c r="AG874" s="178"/>
      <c r="AH874" s="178"/>
      <c r="AI874" s="178"/>
      <c r="AJ874" s="178"/>
      <c r="AK874" s="178"/>
      <c r="AL874" s="178"/>
      <c r="AM874" s="178"/>
      <c r="AN874" s="178"/>
      <c r="AO874" s="178"/>
      <c r="AP874" s="178"/>
      <c r="AQ874" s="178"/>
      <c r="AR874" s="178"/>
      <c r="AS874" s="178"/>
      <c r="AT874" s="178"/>
      <c r="AU874" s="178"/>
      <c r="AV874" s="178"/>
      <c r="AW874" s="178"/>
      <c r="AX874" s="178"/>
      <c r="AY874" s="178"/>
      <c r="AZ874" s="178"/>
      <c r="BA874" s="178"/>
      <c r="BB874" s="178"/>
    </row>
    <row r="875" ht="16.5" customHeight="1">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c r="AD875" s="178"/>
      <c r="AE875" s="178"/>
      <c r="AF875" s="178"/>
      <c r="AG875" s="178"/>
      <c r="AH875" s="178"/>
      <c r="AI875" s="178"/>
      <c r="AJ875" s="178"/>
      <c r="AK875" s="178"/>
      <c r="AL875" s="178"/>
      <c r="AM875" s="178"/>
      <c r="AN875" s="178"/>
      <c r="AO875" s="178"/>
      <c r="AP875" s="178"/>
      <c r="AQ875" s="178"/>
      <c r="AR875" s="178"/>
      <c r="AS875" s="178"/>
      <c r="AT875" s="178"/>
      <c r="AU875" s="178"/>
      <c r="AV875" s="178"/>
      <c r="AW875" s="178"/>
      <c r="AX875" s="178"/>
      <c r="AY875" s="178"/>
      <c r="AZ875" s="178"/>
      <c r="BA875" s="178"/>
      <c r="BB875" s="178"/>
    </row>
    <row r="876" ht="16.5" customHeight="1">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c r="AD876" s="178"/>
      <c r="AE876" s="178"/>
      <c r="AF876" s="178"/>
      <c r="AG876" s="178"/>
      <c r="AH876" s="178"/>
      <c r="AI876" s="178"/>
      <c r="AJ876" s="178"/>
      <c r="AK876" s="178"/>
      <c r="AL876" s="178"/>
      <c r="AM876" s="178"/>
      <c r="AN876" s="178"/>
      <c r="AO876" s="178"/>
      <c r="AP876" s="178"/>
      <c r="AQ876" s="178"/>
      <c r="AR876" s="178"/>
      <c r="AS876" s="178"/>
      <c r="AT876" s="178"/>
      <c r="AU876" s="178"/>
      <c r="AV876" s="178"/>
      <c r="AW876" s="178"/>
      <c r="AX876" s="178"/>
      <c r="AY876" s="178"/>
      <c r="AZ876" s="178"/>
      <c r="BA876" s="178"/>
      <c r="BB876" s="178"/>
    </row>
    <row r="877" ht="16.5" customHeight="1">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c r="AD877" s="178"/>
      <c r="AE877" s="178"/>
      <c r="AF877" s="178"/>
      <c r="AG877" s="178"/>
      <c r="AH877" s="178"/>
      <c r="AI877" s="178"/>
      <c r="AJ877" s="178"/>
      <c r="AK877" s="178"/>
      <c r="AL877" s="178"/>
      <c r="AM877" s="178"/>
      <c r="AN877" s="178"/>
      <c r="AO877" s="178"/>
      <c r="AP877" s="178"/>
      <c r="AQ877" s="178"/>
      <c r="AR877" s="178"/>
      <c r="AS877" s="178"/>
      <c r="AT877" s="178"/>
      <c r="AU877" s="178"/>
      <c r="AV877" s="178"/>
      <c r="AW877" s="178"/>
      <c r="AX877" s="178"/>
      <c r="AY877" s="178"/>
      <c r="AZ877" s="178"/>
      <c r="BA877" s="178"/>
      <c r="BB877" s="178"/>
    </row>
    <row r="878" ht="16.5" customHeight="1">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c r="AD878" s="178"/>
      <c r="AE878" s="178"/>
      <c r="AF878" s="178"/>
      <c r="AG878" s="178"/>
      <c r="AH878" s="178"/>
      <c r="AI878" s="178"/>
      <c r="AJ878" s="178"/>
      <c r="AK878" s="178"/>
      <c r="AL878" s="178"/>
      <c r="AM878" s="178"/>
      <c r="AN878" s="178"/>
      <c r="AO878" s="178"/>
      <c r="AP878" s="178"/>
      <c r="AQ878" s="178"/>
      <c r="AR878" s="178"/>
      <c r="AS878" s="178"/>
      <c r="AT878" s="178"/>
      <c r="AU878" s="178"/>
      <c r="AV878" s="178"/>
      <c r="AW878" s="178"/>
      <c r="AX878" s="178"/>
      <c r="AY878" s="178"/>
      <c r="AZ878" s="178"/>
      <c r="BA878" s="178"/>
      <c r="BB878" s="178"/>
    </row>
    <row r="879" ht="16.5" customHeight="1">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c r="AD879" s="178"/>
      <c r="AE879" s="178"/>
      <c r="AF879" s="178"/>
      <c r="AG879" s="178"/>
      <c r="AH879" s="178"/>
      <c r="AI879" s="178"/>
      <c r="AJ879" s="178"/>
      <c r="AK879" s="178"/>
      <c r="AL879" s="178"/>
      <c r="AM879" s="178"/>
      <c r="AN879" s="178"/>
      <c r="AO879" s="178"/>
      <c r="AP879" s="178"/>
      <c r="AQ879" s="178"/>
      <c r="AR879" s="178"/>
      <c r="AS879" s="178"/>
      <c r="AT879" s="178"/>
      <c r="AU879" s="178"/>
      <c r="AV879" s="178"/>
      <c r="AW879" s="178"/>
      <c r="AX879" s="178"/>
      <c r="AY879" s="178"/>
      <c r="AZ879" s="178"/>
      <c r="BA879" s="178"/>
      <c r="BB879" s="178"/>
    </row>
    <row r="880" ht="16.5" customHeight="1">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c r="AD880" s="178"/>
      <c r="AE880" s="178"/>
      <c r="AF880" s="178"/>
      <c r="AG880" s="178"/>
      <c r="AH880" s="178"/>
      <c r="AI880" s="178"/>
      <c r="AJ880" s="178"/>
      <c r="AK880" s="178"/>
      <c r="AL880" s="178"/>
      <c r="AM880" s="178"/>
      <c r="AN880" s="178"/>
      <c r="AO880" s="178"/>
      <c r="AP880" s="178"/>
      <c r="AQ880" s="178"/>
      <c r="AR880" s="178"/>
      <c r="AS880" s="178"/>
      <c r="AT880" s="178"/>
      <c r="AU880" s="178"/>
      <c r="AV880" s="178"/>
      <c r="AW880" s="178"/>
      <c r="AX880" s="178"/>
      <c r="AY880" s="178"/>
      <c r="AZ880" s="178"/>
      <c r="BA880" s="178"/>
      <c r="BB880" s="178"/>
    </row>
    <row r="881" ht="16.5" customHeight="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c r="AD881" s="178"/>
      <c r="AE881" s="178"/>
      <c r="AF881" s="178"/>
      <c r="AG881" s="178"/>
      <c r="AH881" s="178"/>
      <c r="AI881" s="178"/>
      <c r="AJ881" s="178"/>
      <c r="AK881" s="178"/>
      <c r="AL881" s="178"/>
      <c r="AM881" s="178"/>
      <c r="AN881" s="178"/>
      <c r="AO881" s="178"/>
      <c r="AP881" s="178"/>
      <c r="AQ881" s="178"/>
      <c r="AR881" s="178"/>
      <c r="AS881" s="178"/>
      <c r="AT881" s="178"/>
      <c r="AU881" s="178"/>
      <c r="AV881" s="178"/>
      <c r="AW881" s="178"/>
      <c r="AX881" s="178"/>
      <c r="AY881" s="178"/>
      <c r="AZ881" s="178"/>
      <c r="BA881" s="178"/>
      <c r="BB881" s="178"/>
    </row>
    <row r="882" ht="16.5" customHeight="1">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c r="AD882" s="178"/>
      <c r="AE882" s="178"/>
      <c r="AF882" s="178"/>
      <c r="AG882" s="178"/>
      <c r="AH882" s="178"/>
      <c r="AI882" s="178"/>
      <c r="AJ882" s="178"/>
      <c r="AK882" s="178"/>
      <c r="AL882" s="178"/>
      <c r="AM882" s="178"/>
      <c r="AN882" s="178"/>
      <c r="AO882" s="178"/>
      <c r="AP882" s="178"/>
      <c r="AQ882" s="178"/>
      <c r="AR882" s="178"/>
      <c r="AS882" s="178"/>
      <c r="AT882" s="178"/>
      <c r="AU882" s="178"/>
      <c r="AV882" s="178"/>
      <c r="AW882" s="178"/>
      <c r="AX882" s="178"/>
      <c r="AY882" s="178"/>
      <c r="AZ882" s="178"/>
      <c r="BA882" s="178"/>
      <c r="BB882" s="178"/>
    </row>
    <row r="883" ht="16.5" customHeight="1">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c r="AD883" s="178"/>
      <c r="AE883" s="178"/>
      <c r="AF883" s="178"/>
      <c r="AG883" s="178"/>
      <c r="AH883" s="178"/>
      <c r="AI883" s="178"/>
      <c r="AJ883" s="178"/>
      <c r="AK883" s="178"/>
      <c r="AL883" s="178"/>
      <c r="AM883" s="178"/>
      <c r="AN883" s="178"/>
      <c r="AO883" s="178"/>
      <c r="AP883" s="178"/>
      <c r="AQ883" s="178"/>
      <c r="AR883" s="178"/>
      <c r="AS883" s="178"/>
      <c r="AT883" s="178"/>
      <c r="AU883" s="178"/>
      <c r="AV883" s="178"/>
      <c r="AW883" s="178"/>
      <c r="AX883" s="178"/>
      <c r="AY883" s="178"/>
      <c r="AZ883" s="178"/>
      <c r="BA883" s="178"/>
      <c r="BB883" s="178"/>
    </row>
    <row r="884" ht="16.5" customHeight="1">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c r="AD884" s="178"/>
      <c r="AE884" s="178"/>
      <c r="AF884" s="178"/>
      <c r="AG884" s="178"/>
      <c r="AH884" s="178"/>
      <c r="AI884" s="178"/>
      <c r="AJ884" s="178"/>
      <c r="AK884" s="178"/>
      <c r="AL884" s="178"/>
      <c r="AM884" s="178"/>
      <c r="AN884" s="178"/>
      <c r="AO884" s="178"/>
      <c r="AP884" s="178"/>
      <c r="AQ884" s="178"/>
      <c r="AR884" s="178"/>
      <c r="AS884" s="178"/>
      <c r="AT884" s="178"/>
      <c r="AU884" s="178"/>
      <c r="AV884" s="178"/>
      <c r="AW884" s="178"/>
      <c r="AX884" s="178"/>
      <c r="AY884" s="178"/>
      <c r="AZ884" s="178"/>
      <c r="BA884" s="178"/>
      <c r="BB884" s="178"/>
    </row>
    <row r="885" ht="16.5" customHeight="1">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c r="AD885" s="178"/>
      <c r="AE885" s="178"/>
      <c r="AF885" s="178"/>
      <c r="AG885" s="178"/>
      <c r="AH885" s="178"/>
      <c r="AI885" s="178"/>
      <c r="AJ885" s="178"/>
      <c r="AK885" s="178"/>
      <c r="AL885" s="178"/>
      <c r="AM885" s="178"/>
      <c r="AN885" s="178"/>
      <c r="AO885" s="178"/>
      <c r="AP885" s="178"/>
      <c r="AQ885" s="178"/>
      <c r="AR885" s="178"/>
      <c r="AS885" s="178"/>
      <c r="AT885" s="178"/>
      <c r="AU885" s="178"/>
      <c r="AV885" s="178"/>
      <c r="AW885" s="178"/>
      <c r="AX885" s="178"/>
      <c r="AY885" s="178"/>
      <c r="AZ885" s="178"/>
      <c r="BA885" s="178"/>
      <c r="BB885" s="178"/>
    </row>
    <row r="886" ht="16.5" customHeight="1">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c r="AD886" s="178"/>
      <c r="AE886" s="178"/>
      <c r="AF886" s="178"/>
      <c r="AG886" s="178"/>
      <c r="AH886" s="178"/>
      <c r="AI886" s="178"/>
      <c r="AJ886" s="178"/>
      <c r="AK886" s="178"/>
      <c r="AL886" s="178"/>
      <c r="AM886" s="178"/>
      <c r="AN886" s="178"/>
      <c r="AO886" s="178"/>
      <c r="AP886" s="178"/>
      <c r="AQ886" s="178"/>
      <c r="AR886" s="178"/>
      <c r="AS886" s="178"/>
      <c r="AT886" s="178"/>
      <c r="AU886" s="178"/>
      <c r="AV886" s="178"/>
      <c r="AW886" s="178"/>
      <c r="AX886" s="178"/>
      <c r="AY886" s="178"/>
      <c r="AZ886" s="178"/>
      <c r="BA886" s="178"/>
      <c r="BB886" s="178"/>
    </row>
    <row r="887" ht="16.5" customHeight="1">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c r="AG887" s="178"/>
      <c r="AH887" s="178"/>
      <c r="AI887" s="178"/>
      <c r="AJ887" s="178"/>
      <c r="AK887" s="178"/>
      <c r="AL887" s="178"/>
      <c r="AM887" s="178"/>
      <c r="AN887" s="178"/>
      <c r="AO887" s="178"/>
      <c r="AP887" s="178"/>
      <c r="AQ887" s="178"/>
      <c r="AR887" s="178"/>
      <c r="AS887" s="178"/>
      <c r="AT887" s="178"/>
      <c r="AU887" s="178"/>
      <c r="AV887" s="178"/>
      <c r="AW887" s="178"/>
      <c r="AX887" s="178"/>
      <c r="AY887" s="178"/>
      <c r="AZ887" s="178"/>
      <c r="BA887" s="178"/>
      <c r="BB887" s="178"/>
    </row>
    <row r="888" ht="16.5" customHeight="1">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c r="AD888" s="178"/>
      <c r="AE888" s="178"/>
      <c r="AF888" s="178"/>
      <c r="AG888" s="178"/>
      <c r="AH888" s="178"/>
      <c r="AI888" s="178"/>
      <c r="AJ888" s="178"/>
      <c r="AK888" s="178"/>
      <c r="AL888" s="178"/>
      <c r="AM888" s="178"/>
      <c r="AN888" s="178"/>
      <c r="AO888" s="178"/>
      <c r="AP888" s="178"/>
      <c r="AQ888" s="178"/>
      <c r="AR888" s="178"/>
      <c r="AS888" s="178"/>
      <c r="AT888" s="178"/>
      <c r="AU888" s="178"/>
      <c r="AV888" s="178"/>
      <c r="AW888" s="178"/>
      <c r="AX888" s="178"/>
      <c r="AY888" s="178"/>
      <c r="AZ888" s="178"/>
      <c r="BA888" s="178"/>
      <c r="BB888" s="178"/>
    </row>
    <row r="889" ht="16.5" customHeight="1">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c r="AD889" s="178"/>
      <c r="AE889" s="178"/>
      <c r="AF889" s="178"/>
      <c r="AG889" s="178"/>
      <c r="AH889" s="178"/>
      <c r="AI889" s="178"/>
      <c r="AJ889" s="178"/>
      <c r="AK889" s="178"/>
      <c r="AL889" s="178"/>
      <c r="AM889" s="178"/>
      <c r="AN889" s="178"/>
      <c r="AO889" s="178"/>
      <c r="AP889" s="178"/>
      <c r="AQ889" s="178"/>
      <c r="AR889" s="178"/>
      <c r="AS889" s="178"/>
      <c r="AT889" s="178"/>
      <c r="AU889" s="178"/>
      <c r="AV889" s="178"/>
      <c r="AW889" s="178"/>
      <c r="AX889" s="178"/>
      <c r="AY889" s="178"/>
      <c r="AZ889" s="178"/>
      <c r="BA889" s="178"/>
      <c r="BB889" s="178"/>
    </row>
    <row r="890" ht="16.5" customHeight="1">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c r="AD890" s="178"/>
      <c r="AE890" s="178"/>
      <c r="AF890" s="178"/>
      <c r="AG890" s="178"/>
      <c r="AH890" s="178"/>
      <c r="AI890" s="178"/>
      <c r="AJ890" s="178"/>
      <c r="AK890" s="178"/>
      <c r="AL890" s="178"/>
      <c r="AM890" s="178"/>
      <c r="AN890" s="178"/>
      <c r="AO890" s="178"/>
      <c r="AP890" s="178"/>
      <c r="AQ890" s="178"/>
      <c r="AR890" s="178"/>
      <c r="AS890" s="178"/>
      <c r="AT890" s="178"/>
      <c r="AU890" s="178"/>
      <c r="AV890" s="178"/>
      <c r="AW890" s="178"/>
      <c r="AX890" s="178"/>
      <c r="AY890" s="178"/>
      <c r="AZ890" s="178"/>
      <c r="BA890" s="178"/>
      <c r="BB890" s="178"/>
    </row>
    <row r="891" ht="16.5" customHeight="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c r="AD891" s="178"/>
      <c r="AE891" s="178"/>
      <c r="AF891" s="178"/>
      <c r="AG891" s="178"/>
      <c r="AH891" s="178"/>
      <c r="AI891" s="178"/>
      <c r="AJ891" s="178"/>
      <c r="AK891" s="178"/>
      <c r="AL891" s="178"/>
      <c r="AM891" s="178"/>
      <c r="AN891" s="178"/>
      <c r="AO891" s="178"/>
      <c r="AP891" s="178"/>
      <c r="AQ891" s="178"/>
      <c r="AR891" s="178"/>
      <c r="AS891" s="178"/>
      <c r="AT891" s="178"/>
      <c r="AU891" s="178"/>
      <c r="AV891" s="178"/>
      <c r="AW891" s="178"/>
      <c r="AX891" s="178"/>
      <c r="AY891" s="178"/>
      <c r="AZ891" s="178"/>
      <c r="BA891" s="178"/>
      <c r="BB891" s="178"/>
    </row>
    <row r="892" ht="16.5" customHeight="1">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c r="AD892" s="178"/>
      <c r="AE892" s="178"/>
      <c r="AF892" s="178"/>
      <c r="AG892" s="178"/>
      <c r="AH892" s="178"/>
      <c r="AI892" s="178"/>
      <c r="AJ892" s="178"/>
      <c r="AK892" s="178"/>
      <c r="AL892" s="178"/>
      <c r="AM892" s="178"/>
      <c r="AN892" s="178"/>
      <c r="AO892" s="178"/>
      <c r="AP892" s="178"/>
      <c r="AQ892" s="178"/>
      <c r="AR892" s="178"/>
      <c r="AS892" s="178"/>
      <c r="AT892" s="178"/>
      <c r="AU892" s="178"/>
      <c r="AV892" s="178"/>
      <c r="AW892" s="178"/>
      <c r="AX892" s="178"/>
      <c r="AY892" s="178"/>
      <c r="AZ892" s="178"/>
      <c r="BA892" s="178"/>
      <c r="BB892" s="178"/>
    </row>
    <row r="893" ht="16.5" customHeight="1">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c r="AD893" s="178"/>
      <c r="AE893" s="178"/>
      <c r="AF893" s="178"/>
      <c r="AG893" s="178"/>
      <c r="AH893" s="178"/>
      <c r="AI893" s="178"/>
      <c r="AJ893" s="178"/>
      <c r="AK893" s="178"/>
      <c r="AL893" s="178"/>
      <c r="AM893" s="178"/>
      <c r="AN893" s="178"/>
      <c r="AO893" s="178"/>
      <c r="AP893" s="178"/>
      <c r="AQ893" s="178"/>
      <c r="AR893" s="178"/>
      <c r="AS893" s="178"/>
      <c r="AT893" s="178"/>
      <c r="AU893" s="178"/>
      <c r="AV893" s="178"/>
      <c r="AW893" s="178"/>
      <c r="AX893" s="178"/>
      <c r="AY893" s="178"/>
      <c r="AZ893" s="178"/>
      <c r="BA893" s="178"/>
      <c r="BB893" s="178"/>
    </row>
    <row r="894" ht="16.5" customHeight="1">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c r="AD894" s="178"/>
      <c r="AE894" s="178"/>
      <c r="AF894" s="178"/>
      <c r="AG894" s="178"/>
      <c r="AH894" s="178"/>
      <c r="AI894" s="178"/>
      <c r="AJ894" s="178"/>
      <c r="AK894" s="178"/>
      <c r="AL894" s="178"/>
      <c r="AM894" s="178"/>
      <c r="AN894" s="178"/>
      <c r="AO894" s="178"/>
      <c r="AP894" s="178"/>
      <c r="AQ894" s="178"/>
      <c r="AR894" s="178"/>
      <c r="AS894" s="178"/>
      <c r="AT894" s="178"/>
      <c r="AU894" s="178"/>
      <c r="AV894" s="178"/>
      <c r="AW894" s="178"/>
      <c r="AX894" s="178"/>
      <c r="AY894" s="178"/>
      <c r="AZ894" s="178"/>
      <c r="BA894" s="178"/>
      <c r="BB894" s="178"/>
    </row>
    <row r="895" ht="16.5" customHeight="1">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c r="AD895" s="178"/>
      <c r="AE895" s="178"/>
      <c r="AF895" s="178"/>
      <c r="AG895" s="178"/>
      <c r="AH895" s="178"/>
      <c r="AI895" s="178"/>
      <c r="AJ895" s="178"/>
      <c r="AK895" s="178"/>
      <c r="AL895" s="178"/>
      <c r="AM895" s="178"/>
      <c r="AN895" s="178"/>
      <c r="AO895" s="178"/>
      <c r="AP895" s="178"/>
      <c r="AQ895" s="178"/>
      <c r="AR895" s="178"/>
      <c r="AS895" s="178"/>
      <c r="AT895" s="178"/>
      <c r="AU895" s="178"/>
      <c r="AV895" s="178"/>
      <c r="AW895" s="178"/>
      <c r="AX895" s="178"/>
      <c r="AY895" s="178"/>
      <c r="AZ895" s="178"/>
      <c r="BA895" s="178"/>
      <c r="BB895" s="178"/>
    </row>
    <row r="896" ht="16.5" customHeight="1">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c r="AD896" s="178"/>
      <c r="AE896" s="178"/>
      <c r="AF896" s="178"/>
      <c r="AG896" s="178"/>
      <c r="AH896" s="178"/>
      <c r="AI896" s="178"/>
      <c r="AJ896" s="178"/>
      <c r="AK896" s="178"/>
      <c r="AL896" s="178"/>
      <c r="AM896" s="178"/>
      <c r="AN896" s="178"/>
      <c r="AO896" s="178"/>
      <c r="AP896" s="178"/>
      <c r="AQ896" s="178"/>
      <c r="AR896" s="178"/>
      <c r="AS896" s="178"/>
      <c r="AT896" s="178"/>
      <c r="AU896" s="178"/>
      <c r="AV896" s="178"/>
      <c r="AW896" s="178"/>
      <c r="AX896" s="178"/>
      <c r="AY896" s="178"/>
      <c r="AZ896" s="178"/>
      <c r="BA896" s="178"/>
      <c r="BB896" s="178"/>
    </row>
    <row r="897" ht="16.5" customHeight="1">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c r="AD897" s="178"/>
      <c r="AE897" s="178"/>
      <c r="AF897" s="178"/>
      <c r="AG897" s="178"/>
      <c r="AH897" s="178"/>
      <c r="AI897" s="178"/>
      <c r="AJ897" s="178"/>
      <c r="AK897" s="178"/>
      <c r="AL897" s="178"/>
      <c r="AM897" s="178"/>
      <c r="AN897" s="178"/>
      <c r="AO897" s="178"/>
      <c r="AP897" s="178"/>
      <c r="AQ897" s="178"/>
      <c r="AR897" s="178"/>
      <c r="AS897" s="178"/>
      <c r="AT897" s="178"/>
      <c r="AU897" s="178"/>
      <c r="AV897" s="178"/>
      <c r="AW897" s="178"/>
      <c r="AX897" s="178"/>
      <c r="AY897" s="178"/>
      <c r="AZ897" s="178"/>
      <c r="BA897" s="178"/>
      <c r="BB897" s="178"/>
    </row>
    <row r="898" ht="16.5" customHeight="1">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c r="AD898" s="178"/>
      <c r="AE898" s="178"/>
      <c r="AF898" s="178"/>
      <c r="AG898" s="178"/>
      <c r="AH898" s="178"/>
      <c r="AI898" s="178"/>
      <c r="AJ898" s="178"/>
      <c r="AK898" s="178"/>
      <c r="AL898" s="178"/>
      <c r="AM898" s="178"/>
      <c r="AN898" s="178"/>
      <c r="AO898" s="178"/>
      <c r="AP898" s="178"/>
      <c r="AQ898" s="178"/>
      <c r="AR898" s="178"/>
      <c r="AS898" s="178"/>
      <c r="AT898" s="178"/>
      <c r="AU898" s="178"/>
      <c r="AV898" s="178"/>
      <c r="AW898" s="178"/>
      <c r="AX898" s="178"/>
      <c r="AY898" s="178"/>
      <c r="AZ898" s="178"/>
      <c r="BA898" s="178"/>
      <c r="BB898" s="178"/>
    </row>
    <row r="899" ht="16.5" customHeight="1">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c r="AD899" s="178"/>
      <c r="AE899" s="178"/>
      <c r="AF899" s="178"/>
      <c r="AG899" s="178"/>
      <c r="AH899" s="178"/>
      <c r="AI899" s="178"/>
      <c r="AJ899" s="178"/>
      <c r="AK899" s="178"/>
      <c r="AL899" s="178"/>
      <c r="AM899" s="178"/>
      <c r="AN899" s="178"/>
      <c r="AO899" s="178"/>
      <c r="AP899" s="178"/>
      <c r="AQ899" s="178"/>
      <c r="AR899" s="178"/>
      <c r="AS899" s="178"/>
      <c r="AT899" s="178"/>
      <c r="AU899" s="178"/>
      <c r="AV899" s="178"/>
      <c r="AW899" s="178"/>
      <c r="AX899" s="178"/>
      <c r="AY899" s="178"/>
      <c r="AZ899" s="178"/>
      <c r="BA899" s="178"/>
      <c r="BB899" s="178"/>
    </row>
    <row r="900" ht="16.5" customHeight="1">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c r="AD900" s="178"/>
      <c r="AE900" s="178"/>
      <c r="AF900" s="178"/>
      <c r="AG900" s="178"/>
      <c r="AH900" s="178"/>
      <c r="AI900" s="178"/>
      <c r="AJ900" s="178"/>
      <c r="AK900" s="178"/>
      <c r="AL900" s="178"/>
      <c r="AM900" s="178"/>
      <c r="AN900" s="178"/>
      <c r="AO900" s="178"/>
      <c r="AP900" s="178"/>
      <c r="AQ900" s="178"/>
      <c r="AR900" s="178"/>
      <c r="AS900" s="178"/>
      <c r="AT900" s="178"/>
      <c r="AU900" s="178"/>
      <c r="AV900" s="178"/>
      <c r="AW900" s="178"/>
      <c r="AX900" s="178"/>
      <c r="AY900" s="178"/>
      <c r="AZ900" s="178"/>
      <c r="BA900" s="178"/>
      <c r="BB900" s="178"/>
    </row>
    <row r="901" ht="16.5" customHeight="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c r="AD901" s="178"/>
      <c r="AE901" s="178"/>
      <c r="AF901" s="178"/>
      <c r="AG901" s="178"/>
      <c r="AH901" s="178"/>
      <c r="AI901" s="178"/>
      <c r="AJ901" s="178"/>
      <c r="AK901" s="178"/>
      <c r="AL901" s="178"/>
      <c r="AM901" s="178"/>
      <c r="AN901" s="178"/>
      <c r="AO901" s="178"/>
      <c r="AP901" s="178"/>
      <c r="AQ901" s="178"/>
      <c r="AR901" s="178"/>
      <c r="AS901" s="178"/>
      <c r="AT901" s="178"/>
      <c r="AU901" s="178"/>
      <c r="AV901" s="178"/>
      <c r="AW901" s="178"/>
      <c r="AX901" s="178"/>
      <c r="AY901" s="178"/>
      <c r="AZ901" s="178"/>
      <c r="BA901" s="178"/>
      <c r="BB901" s="178"/>
    </row>
    <row r="902" ht="16.5" customHeight="1">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c r="AD902" s="178"/>
      <c r="AE902" s="178"/>
      <c r="AF902" s="178"/>
      <c r="AG902" s="178"/>
      <c r="AH902" s="178"/>
      <c r="AI902" s="178"/>
      <c r="AJ902" s="178"/>
      <c r="AK902" s="178"/>
      <c r="AL902" s="178"/>
      <c r="AM902" s="178"/>
      <c r="AN902" s="178"/>
      <c r="AO902" s="178"/>
      <c r="AP902" s="178"/>
      <c r="AQ902" s="178"/>
      <c r="AR902" s="178"/>
      <c r="AS902" s="178"/>
      <c r="AT902" s="178"/>
      <c r="AU902" s="178"/>
      <c r="AV902" s="178"/>
      <c r="AW902" s="178"/>
      <c r="AX902" s="178"/>
      <c r="AY902" s="178"/>
      <c r="AZ902" s="178"/>
      <c r="BA902" s="178"/>
      <c r="BB902" s="178"/>
    </row>
    <row r="903" ht="16.5" customHeight="1">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c r="AD903" s="178"/>
      <c r="AE903" s="178"/>
      <c r="AF903" s="178"/>
      <c r="AG903" s="178"/>
      <c r="AH903" s="178"/>
      <c r="AI903" s="178"/>
      <c r="AJ903" s="178"/>
      <c r="AK903" s="178"/>
      <c r="AL903" s="178"/>
      <c r="AM903" s="178"/>
      <c r="AN903" s="178"/>
      <c r="AO903" s="178"/>
      <c r="AP903" s="178"/>
      <c r="AQ903" s="178"/>
      <c r="AR903" s="178"/>
      <c r="AS903" s="178"/>
      <c r="AT903" s="178"/>
      <c r="AU903" s="178"/>
      <c r="AV903" s="178"/>
      <c r="AW903" s="178"/>
      <c r="AX903" s="178"/>
      <c r="AY903" s="178"/>
      <c r="AZ903" s="178"/>
      <c r="BA903" s="178"/>
      <c r="BB903" s="178"/>
    </row>
    <row r="904" ht="16.5" customHeight="1">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c r="AD904" s="178"/>
      <c r="AE904" s="178"/>
      <c r="AF904" s="178"/>
      <c r="AG904" s="178"/>
      <c r="AH904" s="178"/>
      <c r="AI904" s="178"/>
      <c r="AJ904" s="178"/>
      <c r="AK904" s="178"/>
      <c r="AL904" s="178"/>
      <c r="AM904" s="178"/>
      <c r="AN904" s="178"/>
      <c r="AO904" s="178"/>
      <c r="AP904" s="178"/>
      <c r="AQ904" s="178"/>
      <c r="AR904" s="178"/>
      <c r="AS904" s="178"/>
      <c r="AT904" s="178"/>
      <c r="AU904" s="178"/>
      <c r="AV904" s="178"/>
      <c r="AW904" s="178"/>
      <c r="AX904" s="178"/>
      <c r="AY904" s="178"/>
      <c r="AZ904" s="178"/>
      <c r="BA904" s="178"/>
      <c r="BB904" s="178"/>
    </row>
    <row r="905" ht="16.5" customHeight="1">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c r="AD905" s="178"/>
      <c r="AE905" s="178"/>
      <c r="AF905" s="178"/>
      <c r="AG905" s="178"/>
      <c r="AH905" s="178"/>
      <c r="AI905" s="178"/>
      <c r="AJ905" s="178"/>
      <c r="AK905" s="178"/>
      <c r="AL905" s="178"/>
      <c r="AM905" s="178"/>
      <c r="AN905" s="178"/>
      <c r="AO905" s="178"/>
      <c r="AP905" s="178"/>
      <c r="AQ905" s="178"/>
      <c r="AR905" s="178"/>
      <c r="AS905" s="178"/>
      <c r="AT905" s="178"/>
      <c r="AU905" s="178"/>
      <c r="AV905" s="178"/>
      <c r="AW905" s="178"/>
      <c r="AX905" s="178"/>
      <c r="AY905" s="178"/>
      <c r="AZ905" s="178"/>
      <c r="BA905" s="178"/>
      <c r="BB905" s="178"/>
    </row>
    <row r="906" ht="16.5" customHeight="1">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c r="AD906" s="178"/>
      <c r="AE906" s="178"/>
      <c r="AF906" s="178"/>
      <c r="AG906" s="178"/>
      <c r="AH906" s="178"/>
      <c r="AI906" s="178"/>
      <c r="AJ906" s="178"/>
      <c r="AK906" s="178"/>
      <c r="AL906" s="178"/>
      <c r="AM906" s="178"/>
      <c r="AN906" s="178"/>
      <c r="AO906" s="178"/>
      <c r="AP906" s="178"/>
      <c r="AQ906" s="178"/>
      <c r="AR906" s="178"/>
      <c r="AS906" s="178"/>
      <c r="AT906" s="178"/>
      <c r="AU906" s="178"/>
      <c r="AV906" s="178"/>
      <c r="AW906" s="178"/>
      <c r="AX906" s="178"/>
      <c r="AY906" s="178"/>
      <c r="AZ906" s="178"/>
      <c r="BA906" s="178"/>
      <c r="BB906" s="178"/>
    </row>
    <row r="907" ht="16.5" customHeight="1">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c r="AD907" s="178"/>
      <c r="AE907" s="178"/>
      <c r="AF907" s="178"/>
      <c r="AG907" s="178"/>
      <c r="AH907" s="178"/>
      <c r="AI907" s="178"/>
      <c r="AJ907" s="178"/>
      <c r="AK907" s="178"/>
      <c r="AL907" s="178"/>
      <c r="AM907" s="178"/>
      <c r="AN907" s="178"/>
      <c r="AO907" s="178"/>
      <c r="AP907" s="178"/>
      <c r="AQ907" s="178"/>
      <c r="AR907" s="178"/>
      <c r="AS907" s="178"/>
      <c r="AT907" s="178"/>
      <c r="AU907" s="178"/>
      <c r="AV907" s="178"/>
      <c r="AW907" s="178"/>
      <c r="AX907" s="178"/>
      <c r="AY907" s="178"/>
      <c r="AZ907" s="178"/>
      <c r="BA907" s="178"/>
      <c r="BB907" s="178"/>
    </row>
    <row r="908" ht="16.5" customHeight="1">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c r="AD908" s="178"/>
      <c r="AE908" s="178"/>
      <c r="AF908" s="178"/>
      <c r="AG908" s="178"/>
      <c r="AH908" s="178"/>
      <c r="AI908" s="178"/>
      <c r="AJ908" s="178"/>
      <c r="AK908" s="178"/>
      <c r="AL908" s="178"/>
      <c r="AM908" s="178"/>
      <c r="AN908" s="178"/>
      <c r="AO908" s="178"/>
      <c r="AP908" s="178"/>
      <c r="AQ908" s="178"/>
      <c r="AR908" s="178"/>
      <c r="AS908" s="178"/>
      <c r="AT908" s="178"/>
      <c r="AU908" s="178"/>
      <c r="AV908" s="178"/>
      <c r="AW908" s="178"/>
      <c r="AX908" s="178"/>
      <c r="AY908" s="178"/>
      <c r="AZ908" s="178"/>
      <c r="BA908" s="178"/>
      <c r="BB908" s="178"/>
    </row>
    <row r="909" ht="16.5" customHeight="1">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c r="AD909" s="178"/>
      <c r="AE909" s="178"/>
      <c r="AF909" s="178"/>
      <c r="AG909" s="178"/>
      <c r="AH909" s="178"/>
      <c r="AI909" s="178"/>
      <c r="AJ909" s="178"/>
      <c r="AK909" s="178"/>
      <c r="AL909" s="178"/>
      <c r="AM909" s="178"/>
      <c r="AN909" s="178"/>
      <c r="AO909" s="178"/>
      <c r="AP909" s="178"/>
      <c r="AQ909" s="178"/>
      <c r="AR909" s="178"/>
      <c r="AS909" s="178"/>
      <c r="AT909" s="178"/>
      <c r="AU909" s="178"/>
      <c r="AV909" s="178"/>
      <c r="AW909" s="178"/>
      <c r="AX909" s="178"/>
      <c r="AY909" s="178"/>
      <c r="AZ909" s="178"/>
      <c r="BA909" s="178"/>
      <c r="BB909" s="178"/>
    </row>
    <row r="910" ht="16.5" customHeight="1">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c r="AD910" s="178"/>
      <c r="AE910" s="178"/>
      <c r="AF910" s="178"/>
      <c r="AG910" s="178"/>
      <c r="AH910" s="178"/>
      <c r="AI910" s="178"/>
      <c r="AJ910" s="178"/>
      <c r="AK910" s="178"/>
      <c r="AL910" s="178"/>
      <c r="AM910" s="178"/>
      <c r="AN910" s="178"/>
      <c r="AO910" s="178"/>
      <c r="AP910" s="178"/>
      <c r="AQ910" s="178"/>
      <c r="AR910" s="178"/>
      <c r="AS910" s="178"/>
      <c r="AT910" s="178"/>
      <c r="AU910" s="178"/>
      <c r="AV910" s="178"/>
      <c r="AW910" s="178"/>
      <c r="AX910" s="178"/>
      <c r="AY910" s="178"/>
      <c r="AZ910" s="178"/>
      <c r="BA910" s="178"/>
      <c r="BB910" s="178"/>
    </row>
    <row r="911" ht="16.5" customHeight="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c r="AD911" s="178"/>
      <c r="AE911" s="178"/>
      <c r="AF911" s="178"/>
      <c r="AG911" s="178"/>
      <c r="AH911" s="178"/>
      <c r="AI911" s="178"/>
      <c r="AJ911" s="178"/>
      <c r="AK911" s="178"/>
      <c r="AL911" s="178"/>
      <c r="AM911" s="178"/>
      <c r="AN911" s="178"/>
      <c r="AO911" s="178"/>
      <c r="AP911" s="178"/>
      <c r="AQ911" s="178"/>
      <c r="AR911" s="178"/>
      <c r="AS911" s="178"/>
      <c r="AT911" s="178"/>
      <c r="AU911" s="178"/>
      <c r="AV911" s="178"/>
      <c r="AW911" s="178"/>
      <c r="AX911" s="178"/>
      <c r="AY911" s="178"/>
      <c r="AZ911" s="178"/>
      <c r="BA911" s="178"/>
      <c r="BB911" s="178"/>
    </row>
    <row r="912" ht="16.5" customHeight="1">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c r="AD912" s="178"/>
      <c r="AE912" s="178"/>
      <c r="AF912" s="178"/>
      <c r="AG912" s="178"/>
      <c r="AH912" s="178"/>
      <c r="AI912" s="178"/>
      <c r="AJ912" s="178"/>
      <c r="AK912" s="178"/>
      <c r="AL912" s="178"/>
      <c r="AM912" s="178"/>
      <c r="AN912" s="178"/>
      <c r="AO912" s="178"/>
      <c r="AP912" s="178"/>
      <c r="AQ912" s="178"/>
      <c r="AR912" s="178"/>
      <c r="AS912" s="178"/>
      <c r="AT912" s="178"/>
      <c r="AU912" s="178"/>
      <c r="AV912" s="178"/>
      <c r="AW912" s="178"/>
      <c r="AX912" s="178"/>
      <c r="AY912" s="178"/>
      <c r="AZ912" s="178"/>
      <c r="BA912" s="178"/>
      <c r="BB912" s="178"/>
    </row>
    <row r="913" ht="16.5" customHeight="1">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c r="AD913" s="178"/>
      <c r="AE913" s="178"/>
      <c r="AF913" s="178"/>
      <c r="AG913" s="178"/>
      <c r="AH913" s="178"/>
      <c r="AI913" s="178"/>
      <c r="AJ913" s="178"/>
      <c r="AK913" s="178"/>
      <c r="AL913" s="178"/>
      <c r="AM913" s="178"/>
      <c r="AN913" s="178"/>
      <c r="AO913" s="178"/>
      <c r="AP913" s="178"/>
      <c r="AQ913" s="178"/>
      <c r="AR913" s="178"/>
      <c r="AS913" s="178"/>
      <c r="AT913" s="178"/>
      <c r="AU913" s="178"/>
      <c r="AV913" s="178"/>
      <c r="AW913" s="178"/>
      <c r="AX913" s="178"/>
      <c r="AY913" s="178"/>
      <c r="AZ913" s="178"/>
      <c r="BA913" s="178"/>
      <c r="BB913" s="178"/>
    </row>
    <row r="914" ht="16.5" customHeight="1">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c r="AD914" s="178"/>
      <c r="AE914" s="178"/>
      <c r="AF914" s="178"/>
      <c r="AG914" s="178"/>
      <c r="AH914" s="178"/>
      <c r="AI914" s="178"/>
      <c r="AJ914" s="178"/>
      <c r="AK914" s="178"/>
      <c r="AL914" s="178"/>
      <c r="AM914" s="178"/>
      <c r="AN914" s="178"/>
      <c r="AO914" s="178"/>
      <c r="AP914" s="178"/>
      <c r="AQ914" s="178"/>
      <c r="AR914" s="178"/>
      <c r="AS914" s="178"/>
      <c r="AT914" s="178"/>
      <c r="AU914" s="178"/>
      <c r="AV914" s="178"/>
      <c r="AW914" s="178"/>
      <c r="AX914" s="178"/>
      <c r="AY914" s="178"/>
      <c r="AZ914" s="178"/>
      <c r="BA914" s="178"/>
      <c r="BB914" s="178"/>
    </row>
    <row r="915" ht="16.5" customHeight="1">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c r="AD915" s="178"/>
      <c r="AE915" s="178"/>
      <c r="AF915" s="178"/>
      <c r="AG915" s="178"/>
      <c r="AH915" s="178"/>
      <c r="AI915" s="178"/>
      <c r="AJ915" s="178"/>
      <c r="AK915" s="178"/>
      <c r="AL915" s="178"/>
      <c r="AM915" s="178"/>
      <c r="AN915" s="178"/>
      <c r="AO915" s="178"/>
      <c r="AP915" s="178"/>
      <c r="AQ915" s="178"/>
      <c r="AR915" s="178"/>
      <c r="AS915" s="178"/>
      <c r="AT915" s="178"/>
      <c r="AU915" s="178"/>
      <c r="AV915" s="178"/>
      <c r="AW915" s="178"/>
      <c r="AX915" s="178"/>
      <c r="AY915" s="178"/>
      <c r="AZ915" s="178"/>
      <c r="BA915" s="178"/>
      <c r="BB915" s="178"/>
    </row>
    <row r="916" ht="16.5" customHeight="1">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c r="AD916" s="178"/>
      <c r="AE916" s="178"/>
      <c r="AF916" s="178"/>
      <c r="AG916" s="178"/>
      <c r="AH916" s="178"/>
      <c r="AI916" s="178"/>
      <c r="AJ916" s="178"/>
      <c r="AK916" s="178"/>
      <c r="AL916" s="178"/>
      <c r="AM916" s="178"/>
      <c r="AN916" s="178"/>
      <c r="AO916" s="178"/>
      <c r="AP916" s="178"/>
      <c r="AQ916" s="178"/>
      <c r="AR916" s="178"/>
      <c r="AS916" s="178"/>
      <c r="AT916" s="178"/>
      <c r="AU916" s="178"/>
      <c r="AV916" s="178"/>
      <c r="AW916" s="178"/>
      <c r="AX916" s="178"/>
      <c r="AY916" s="178"/>
      <c r="AZ916" s="178"/>
      <c r="BA916" s="178"/>
      <c r="BB916" s="178"/>
    </row>
    <row r="917" ht="16.5" customHeight="1">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c r="AD917" s="178"/>
      <c r="AE917" s="178"/>
      <c r="AF917" s="178"/>
      <c r="AG917" s="178"/>
      <c r="AH917" s="178"/>
      <c r="AI917" s="178"/>
      <c r="AJ917" s="178"/>
      <c r="AK917" s="178"/>
      <c r="AL917" s="178"/>
      <c r="AM917" s="178"/>
      <c r="AN917" s="178"/>
      <c r="AO917" s="178"/>
      <c r="AP917" s="178"/>
      <c r="AQ917" s="178"/>
      <c r="AR917" s="178"/>
      <c r="AS917" s="178"/>
      <c r="AT917" s="178"/>
      <c r="AU917" s="178"/>
      <c r="AV917" s="178"/>
      <c r="AW917" s="178"/>
      <c r="AX917" s="178"/>
      <c r="AY917" s="178"/>
      <c r="AZ917" s="178"/>
      <c r="BA917" s="178"/>
      <c r="BB917" s="178"/>
    </row>
    <row r="918" ht="16.5" customHeight="1">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c r="AD918" s="178"/>
      <c r="AE918" s="178"/>
      <c r="AF918" s="178"/>
      <c r="AG918" s="178"/>
      <c r="AH918" s="178"/>
      <c r="AI918" s="178"/>
      <c r="AJ918" s="178"/>
      <c r="AK918" s="178"/>
      <c r="AL918" s="178"/>
      <c r="AM918" s="178"/>
      <c r="AN918" s="178"/>
      <c r="AO918" s="178"/>
      <c r="AP918" s="178"/>
      <c r="AQ918" s="178"/>
      <c r="AR918" s="178"/>
      <c r="AS918" s="178"/>
      <c r="AT918" s="178"/>
      <c r="AU918" s="178"/>
      <c r="AV918" s="178"/>
      <c r="AW918" s="178"/>
      <c r="AX918" s="178"/>
      <c r="AY918" s="178"/>
      <c r="AZ918" s="178"/>
      <c r="BA918" s="178"/>
      <c r="BB918" s="178"/>
    </row>
    <row r="919" ht="16.5" customHeight="1">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c r="AD919" s="178"/>
      <c r="AE919" s="178"/>
      <c r="AF919" s="178"/>
      <c r="AG919" s="178"/>
      <c r="AH919" s="178"/>
      <c r="AI919" s="178"/>
      <c r="AJ919" s="178"/>
      <c r="AK919" s="178"/>
      <c r="AL919" s="178"/>
      <c r="AM919" s="178"/>
      <c r="AN919" s="178"/>
      <c r="AO919" s="178"/>
      <c r="AP919" s="178"/>
      <c r="AQ919" s="178"/>
      <c r="AR919" s="178"/>
      <c r="AS919" s="178"/>
      <c r="AT919" s="178"/>
      <c r="AU919" s="178"/>
      <c r="AV919" s="178"/>
      <c r="AW919" s="178"/>
      <c r="AX919" s="178"/>
      <c r="AY919" s="178"/>
      <c r="AZ919" s="178"/>
      <c r="BA919" s="178"/>
      <c r="BB919" s="178"/>
    </row>
    <row r="920" ht="16.5" customHeight="1">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c r="AD920" s="178"/>
      <c r="AE920" s="178"/>
      <c r="AF920" s="178"/>
      <c r="AG920" s="178"/>
      <c r="AH920" s="178"/>
      <c r="AI920" s="178"/>
      <c r="AJ920" s="178"/>
      <c r="AK920" s="178"/>
      <c r="AL920" s="178"/>
      <c r="AM920" s="178"/>
      <c r="AN920" s="178"/>
      <c r="AO920" s="178"/>
      <c r="AP920" s="178"/>
      <c r="AQ920" s="178"/>
      <c r="AR920" s="178"/>
      <c r="AS920" s="178"/>
      <c r="AT920" s="178"/>
      <c r="AU920" s="178"/>
      <c r="AV920" s="178"/>
      <c r="AW920" s="178"/>
      <c r="AX920" s="178"/>
      <c r="AY920" s="178"/>
      <c r="AZ920" s="178"/>
      <c r="BA920" s="178"/>
      <c r="BB920" s="178"/>
    </row>
    <row r="921" ht="16.5" customHeight="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c r="AD921" s="178"/>
      <c r="AE921" s="178"/>
      <c r="AF921" s="178"/>
      <c r="AG921" s="178"/>
      <c r="AH921" s="178"/>
      <c r="AI921" s="178"/>
      <c r="AJ921" s="178"/>
      <c r="AK921" s="178"/>
      <c r="AL921" s="178"/>
      <c r="AM921" s="178"/>
      <c r="AN921" s="178"/>
      <c r="AO921" s="178"/>
      <c r="AP921" s="178"/>
      <c r="AQ921" s="178"/>
      <c r="AR921" s="178"/>
      <c r="AS921" s="178"/>
      <c r="AT921" s="178"/>
      <c r="AU921" s="178"/>
      <c r="AV921" s="178"/>
      <c r="AW921" s="178"/>
      <c r="AX921" s="178"/>
      <c r="AY921" s="178"/>
      <c r="AZ921" s="178"/>
      <c r="BA921" s="178"/>
      <c r="BB921" s="178"/>
    </row>
    <row r="922" ht="16.5" customHeight="1">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c r="AD922" s="178"/>
      <c r="AE922" s="178"/>
      <c r="AF922" s="178"/>
      <c r="AG922" s="178"/>
      <c r="AH922" s="178"/>
      <c r="AI922" s="178"/>
      <c r="AJ922" s="178"/>
      <c r="AK922" s="178"/>
      <c r="AL922" s="178"/>
      <c r="AM922" s="178"/>
      <c r="AN922" s="178"/>
      <c r="AO922" s="178"/>
      <c r="AP922" s="178"/>
      <c r="AQ922" s="178"/>
      <c r="AR922" s="178"/>
      <c r="AS922" s="178"/>
      <c r="AT922" s="178"/>
      <c r="AU922" s="178"/>
      <c r="AV922" s="178"/>
      <c r="AW922" s="178"/>
      <c r="AX922" s="178"/>
      <c r="AY922" s="178"/>
      <c r="AZ922" s="178"/>
      <c r="BA922" s="178"/>
      <c r="BB922" s="178"/>
    </row>
    <row r="923" ht="16.5" customHeight="1">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c r="AD923" s="178"/>
      <c r="AE923" s="178"/>
      <c r="AF923" s="178"/>
      <c r="AG923" s="178"/>
      <c r="AH923" s="178"/>
      <c r="AI923" s="178"/>
      <c r="AJ923" s="178"/>
      <c r="AK923" s="178"/>
      <c r="AL923" s="178"/>
      <c r="AM923" s="178"/>
      <c r="AN923" s="178"/>
      <c r="AO923" s="178"/>
      <c r="AP923" s="178"/>
      <c r="AQ923" s="178"/>
      <c r="AR923" s="178"/>
      <c r="AS923" s="178"/>
      <c r="AT923" s="178"/>
      <c r="AU923" s="178"/>
      <c r="AV923" s="178"/>
      <c r="AW923" s="178"/>
      <c r="AX923" s="178"/>
      <c r="AY923" s="178"/>
      <c r="AZ923" s="178"/>
      <c r="BA923" s="178"/>
      <c r="BB923" s="178"/>
    </row>
    <row r="924" ht="16.5" customHeight="1">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c r="AD924" s="178"/>
      <c r="AE924" s="178"/>
      <c r="AF924" s="178"/>
      <c r="AG924" s="178"/>
      <c r="AH924" s="178"/>
      <c r="AI924" s="178"/>
      <c r="AJ924" s="178"/>
      <c r="AK924" s="178"/>
      <c r="AL924" s="178"/>
      <c r="AM924" s="178"/>
      <c r="AN924" s="178"/>
      <c r="AO924" s="178"/>
      <c r="AP924" s="178"/>
      <c r="AQ924" s="178"/>
      <c r="AR924" s="178"/>
      <c r="AS924" s="178"/>
      <c r="AT924" s="178"/>
      <c r="AU924" s="178"/>
      <c r="AV924" s="178"/>
      <c r="AW924" s="178"/>
      <c r="AX924" s="178"/>
      <c r="AY924" s="178"/>
      <c r="AZ924" s="178"/>
      <c r="BA924" s="178"/>
      <c r="BB924" s="178"/>
    </row>
    <row r="925" ht="16.5" customHeight="1">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c r="AD925" s="178"/>
      <c r="AE925" s="178"/>
      <c r="AF925" s="178"/>
      <c r="AG925" s="178"/>
      <c r="AH925" s="178"/>
      <c r="AI925" s="178"/>
      <c r="AJ925" s="178"/>
      <c r="AK925" s="178"/>
      <c r="AL925" s="178"/>
      <c r="AM925" s="178"/>
      <c r="AN925" s="178"/>
      <c r="AO925" s="178"/>
      <c r="AP925" s="178"/>
      <c r="AQ925" s="178"/>
      <c r="AR925" s="178"/>
      <c r="AS925" s="178"/>
      <c r="AT925" s="178"/>
      <c r="AU925" s="178"/>
      <c r="AV925" s="178"/>
      <c r="AW925" s="178"/>
      <c r="AX925" s="178"/>
      <c r="AY925" s="178"/>
      <c r="AZ925" s="178"/>
      <c r="BA925" s="178"/>
      <c r="BB925" s="178"/>
    </row>
    <row r="926" ht="16.5" customHeight="1">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c r="AD926" s="178"/>
      <c r="AE926" s="178"/>
      <c r="AF926" s="178"/>
      <c r="AG926" s="178"/>
      <c r="AH926" s="178"/>
      <c r="AI926" s="178"/>
      <c r="AJ926" s="178"/>
      <c r="AK926" s="178"/>
      <c r="AL926" s="178"/>
      <c r="AM926" s="178"/>
      <c r="AN926" s="178"/>
      <c r="AO926" s="178"/>
      <c r="AP926" s="178"/>
      <c r="AQ926" s="178"/>
      <c r="AR926" s="178"/>
      <c r="AS926" s="178"/>
      <c r="AT926" s="178"/>
      <c r="AU926" s="178"/>
      <c r="AV926" s="178"/>
      <c r="AW926" s="178"/>
      <c r="AX926" s="178"/>
      <c r="AY926" s="178"/>
      <c r="AZ926" s="178"/>
      <c r="BA926" s="178"/>
      <c r="BB926" s="178"/>
    </row>
    <row r="927" ht="16.5" customHeight="1">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c r="AD927" s="178"/>
      <c r="AE927" s="178"/>
      <c r="AF927" s="178"/>
      <c r="AG927" s="178"/>
      <c r="AH927" s="178"/>
      <c r="AI927" s="178"/>
      <c r="AJ927" s="178"/>
      <c r="AK927" s="178"/>
      <c r="AL927" s="178"/>
      <c r="AM927" s="178"/>
      <c r="AN927" s="178"/>
      <c r="AO927" s="178"/>
      <c r="AP927" s="178"/>
      <c r="AQ927" s="178"/>
      <c r="AR927" s="178"/>
      <c r="AS927" s="178"/>
      <c r="AT927" s="178"/>
      <c r="AU927" s="178"/>
      <c r="AV927" s="178"/>
      <c r="AW927" s="178"/>
      <c r="AX927" s="178"/>
      <c r="AY927" s="178"/>
      <c r="AZ927" s="178"/>
      <c r="BA927" s="178"/>
      <c r="BB927" s="178"/>
    </row>
    <row r="928" ht="16.5" customHeight="1">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c r="AD928" s="178"/>
      <c r="AE928" s="178"/>
      <c r="AF928" s="178"/>
      <c r="AG928" s="178"/>
      <c r="AH928" s="178"/>
      <c r="AI928" s="178"/>
      <c r="AJ928" s="178"/>
      <c r="AK928" s="178"/>
      <c r="AL928" s="178"/>
      <c r="AM928" s="178"/>
      <c r="AN928" s="178"/>
      <c r="AO928" s="178"/>
      <c r="AP928" s="178"/>
      <c r="AQ928" s="178"/>
      <c r="AR928" s="178"/>
      <c r="AS928" s="178"/>
      <c r="AT928" s="178"/>
      <c r="AU928" s="178"/>
      <c r="AV928" s="178"/>
      <c r="AW928" s="178"/>
      <c r="AX928" s="178"/>
      <c r="AY928" s="178"/>
      <c r="AZ928" s="178"/>
      <c r="BA928" s="178"/>
      <c r="BB928" s="178"/>
    </row>
    <row r="929" ht="16.5" customHeight="1">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c r="AD929" s="178"/>
      <c r="AE929" s="178"/>
      <c r="AF929" s="178"/>
      <c r="AG929" s="178"/>
      <c r="AH929" s="178"/>
      <c r="AI929" s="178"/>
      <c r="AJ929" s="178"/>
      <c r="AK929" s="178"/>
      <c r="AL929" s="178"/>
      <c r="AM929" s="178"/>
      <c r="AN929" s="178"/>
      <c r="AO929" s="178"/>
      <c r="AP929" s="178"/>
      <c r="AQ929" s="178"/>
      <c r="AR929" s="178"/>
      <c r="AS929" s="178"/>
      <c r="AT929" s="178"/>
      <c r="AU929" s="178"/>
      <c r="AV929" s="178"/>
      <c r="AW929" s="178"/>
      <c r="AX929" s="178"/>
      <c r="AY929" s="178"/>
      <c r="AZ929" s="178"/>
      <c r="BA929" s="178"/>
      <c r="BB929" s="178"/>
    </row>
    <row r="930" ht="16.5" customHeight="1">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c r="AD930" s="178"/>
      <c r="AE930" s="178"/>
      <c r="AF930" s="178"/>
      <c r="AG930" s="178"/>
      <c r="AH930" s="178"/>
      <c r="AI930" s="178"/>
      <c r="AJ930" s="178"/>
      <c r="AK930" s="178"/>
      <c r="AL930" s="178"/>
      <c r="AM930" s="178"/>
      <c r="AN930" s="178"/>
      <c r="AO930" s="178"/>
      <c r="AP930" s="178"/>
      <c r="AQ930" s="178"/>
      <c r="AR930" s="178"/>
      <c r="AS930" s="178"/>
      <c r="AT930" s="178"/>
      <c r="AU930" s="178"/>
      <c r="AV930" s="178"/>
      <c r="AW930" s="178"/>
      <c r="AX930" s="178"/>
      <c r="AY930" s="178"/>
      <c r="AZ930" s="178"/>
      <c r="BA930" s="178"/>
      <c r="BB930" s="178"/>
    </row>
    <row r="931" ht="16.5" customHeight="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c r="AD931" s="178"/>
      <c r="AE931" s="178"/>
      <c r="AF931" s="178"/>
      <c r="AG931" s="178"/>
      <c r="AH931" s="178"/>
      <c r="AI931" s="178"/>
      <c r="AJ931" s="178"/>
      <c r="AK931" s="178"/>
      <c r="AL931" s="178"/>
      <c r="AM931" s="178"/>
      <c r="AN931" s="178"/>
      <c r="AO931" s="178"/>
      <c r="AP931" s="178"/>
      <c r="AQ931" s="178"/>
      <c r="AR931" s="178"/>
      <c r="AS931" s="178"/>
      <c r="AT931" s="178"/>
      <c r="AU931" s="178"/>
      <c r="AV931" s="178"/>
      <c r="AW931" s="178"/>
      <c r="AX931" s="178"/>
      <c r="AY931" s="178"/>
      <c r="AZ931" s="178"/>
      <c r="BA931" s="178"/>
      <c r="BB931" s="178"/>
    </row>
    <row r="932" ht="16.5" customHeight="1">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c r="AD932" s="178"/>
      <c r="AE932" s="178"/>
      <c r="AF932" s="178"/>
      <c r="AG932" s="178"/>
      <c r="AH932" s="178"/>
      <c r="AI932" s="178"/>
      <c r="AJ932" s="178"/>
      <c r="AK932" s="178"/>
      <c r="AL932" s="178"/>
      <c r="AM932" s="178"/>
      <c r="AN932" s="178"/>
      <c r="AO932" s="178"/>
      <c r="AP932" s="178"/>
      <c r="AQ932" s="178"/>
      <c r="AR932" s="178"/>
      <c r="AS932" s="178"/>
      <c r="AT932" s="178"/>
      <c r="AU932" s="178"/>
      <c r="AV932" s="178"/>
      <c r="AW932" s="178"/>
      <c r="AX932" s="178"/>
      <c r="AY932" s="178"/>
      <c r="AZ932" s="178"/>
      <c r="BA932" s="178"/>
      <c r="BB932" s="178"/>
    </row>
    <row r="933" ht="16.5" customHeight="1">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c r="AD933" s="178"/>
      <c r="AE933" s="178"/>
      <c r="AF933" s="178"/>
      <c r="AG933" s="178"/>
      <c r="AH933" s="178"/>
      <c r="AI933" s="178"/>
      <c r="AJ933" s="178"/>
      <c r="AK933" s="178"/>
      <c r="AL933" s="178"/>
      <c r="AM933" s="178"/>
      <c r="AN933" s="178"/>
      <c r="AO933" s="178"/>
      <c r="AP933" s="178"/>
      <c r="AQ933" s="178"/>
      <c r="AR933" s="178"/>
      <c r="AS933" s="178"/>
      <c r="AT933" s="178"/>
      <c r="AU933" s="178"/>
      <c r="AV933" s="178"/>
      <c r="AW933" s="178"/>
      <c r="AX933" s="178"/>
      <c r="AY933" s="178"/>
      <c r="AZ933" s="178"/>
      <c r="BA933" s="178"/>
      <c r="BB933" s="178"/>
    </row>
    <row r="934" ht="16.5" customHeight="1">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c r="AD934" s="178"/>
      <c r="AE934" s="178"/>
      <c r="AF934" s="178"/>
      <c r="AG934" s="178"/>
      <c r="AH934" s="178"/>
      <c r="AI934" s="178"/>
      <c r="AJ934" s="178"/>
      <c r="AK934" s="178"/>
      <c r="AL934" s="178"/>
      <c r="AM934" s="178"/>
      <c r="AN934" s="178"/>
      <c r="AO934" s="178"/>
      <c r="AP934" s="178"/>
      <c r="AQ934" s="178"/>
      <c r="AR934" s="178"/>
      <c r="AS934" s="178"/>
      <c r="AT934" s="178"/>
      <c r="AU934" s="178"/>
      <c r="AV934" s="178"/>
      <c r="AW934" s="178"/>
      <c r="AX934" s="178"/>
      <c r="AY934" s="178"/>
      <c r="AZ934" s="178"/>
      <c r="BA934" s="178"/>
      <c r="BB934" s="178"/>
    </row>
    <row r="935" ht="16.5" customHeight="1">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c r="AD935" s="178"/>
      <c r="AE935" s="178"/>
      <c r="AF935" s="178"/>
      <c r="AG935" s="178"/>
      <c r="AH935" s="178"/>
      <c r="AI935" s="178"/>
      <c r="AJ935" s="178"/>
      <c r="AK935" s="178"/>
      <c r="AL935" s="178"/>
      <c r="AM935" s="178"/>
      <c r="AN935" s="178"/>
      <c r="AO935" s="178"/>
      <c r="AP935" s="178"/>
      <c r="AQ935" s="178"/>
      <c r="AR935" s="178"/>
      <c r="AS935" s="178"/>
      <c r="AT935" s="178"/>
      <c r="AU935" s="178"/>
      <c r="AV935" s="178"/>
      <c r="AW935" s="178"/>
      <c r="AX935" s="178"/>
      <c r="AY935" s="178"/>
      <c r="AZ935" s="178"/>
      <c r="BA935" s="178"/>
      <c r="BB935" s="178"/>
    </row>
    <row r="936" ht="16.5" customHeight="1">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c r="AD936" s="178"/>
      <c r="AE936" s="178"/>
      <c r="AF936" s="178"/>
      <c r="AG936" s="178"/>
      <c r="AH936" s="178"/>
      <c r="AI936" s="178"/>
      <c r="AJ936" s="178"/>
      <c r="AK936" s="178"/>
      <c r="AL936" s="178"/>
      <c r="AM936" s="178"/>
      <c r="AN936" s="178"/>
      <c r="AO936" s="178"/>
      <c r="AP936" s="178"/>
      <c r="AQ936" s="178"/>
      <c r="AR936" s="178"/>
      <c r="AS936" s="178"/>
      <c r="AT936" s="178"/>
      <c r="AU936" s="178"/>
      <c r="AV936" s="178"/>
      <c r="AW936" s="178"/>
      <c r="AX936" s="178"/>
      <c r="AY936" s="178"/>
      <c r="AZ936" s="178"/>
      <c r="BA936" s="178"/>
      <c r="BB936" s="178"/>
    </row>
    <row r="937" ht="16.5" customHeight="1">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c r="AD937" s="178"/>
      <c r="AE937" s="178"/>
      <c r="AF937" s="178"/>
      <c r="AG937" s="178"/>
      <c r="AH937" s="178"/>
      <c r="AI937" s="178"/>
      <c r="AJ937" s="178"/>
      <c r="AK937" s="178"/>
      <c r="AL937" s="178"/>
      <c r="AM937" s="178"/>
      <c r="AN937" s="178"/>
      <c r="AO937" s="178"/>
      <c r="AP937" s="178"/>
      <c r="AQ937" s="178"/>
      <c r="AR937" s="178"/>
      <c r="AS937" s="178"/>
      <c r="AT937" s="178"/>
      <c r="AU937" s="178"/>
      <c r="AV937" s="178"/>
      <c r="AW937" s="178"/>
      <c r="AX937" s="178"/>
      <c r="AY937" s="178"/>
      <c r="AZ937" s="178"/>
      <c r="BA937" s="178"/>
      <c r="BB937" s="178"/>
    </row>
    <row r="938" ht="16.5" customHeight="1">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c r="AD938" s="178"/>
      <c r="AE938" s="178"/>
      <c r="AF938" s="178"/>
      <c r="AG938" s="178"/>
      <c r="AH938" s="178"/>
      <c r="AI938" s="178"/>
      <c r="AJ938" s="178"/>
      <c r="AK938" s="178"/>
      <c r="AL938" s="178"/>
      <c r="AM938" s="178"/>
      <c r="AN938" s="178"/>
      <c r="AO938" s="178"/>
      <c r="AP938" s="178"/>
      <c r="AQ938" s="178"/>
      <c r="AR938" s="178"/>
      <c r="AS938" s="178"/>
      <c r="AT938" s="178"/>
      <c r="AU938" s="178"/>
      <c r="AV938" s="178"/>
      <c r="AW938" s="178"/>
      <c r="AX938" s="178"/>
      <c r="AY938" s="178"/>
      <c r="AZ938" s="178"/>
      <c r="BA938" s="178"/>
      <c r="BB938" s="178"/>
    </row>
    <row r="939" ht="16.5" customHeight="1">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c r="AD939" s="178"/>
      <c r="AE939" s="178"/>
      <c r="AF939" s="178"/>
      <c r="AG939" s="178"/>
      <c r="AH939" s="178"/>
      <c r="AI939" s="178"/>
      <c r="AJ939" s="178"/>
      <c r="AK939" s="178"/>
      <c r="AL939" s="178"/>
      <c r="AM939" s="178"/>
      <c r="AN939" s="178"/>
      <c r="AO939" s="178"/>
      <c r="AP939" s="178"/>
      <c r="AQ939" s="178"/>
      <c r="AR939" s="178"/>
      <c r="AS939" s="178"/>
      <c r="AT939" s="178"/>
      <c r="AU939" s="178"/>
      <c r="AV939" s="178"/>
      <c r="AW939" s="178"/>
      <c r="AX939" s="178"/>
      <c r="AY939" s="178"/>
      <c r="AZ939" s="178"/>
      <c r="BA939" s="178"/>
      <c r="BB939" s="178"/>
    </row>
    <row r="940" ht="16.5" customHeight="1">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c r="AD940" s="178"/>
      <c r="AE940" s="178"/>
      <c r="AF940" s="178"/>
      <c r="AG940" s="178"/>
      <c r="AH940" s="178"/>
      <c r="AI940" s="178"/>
      <c r="AJ940" s="178"/>
      <c r="AK940" s="178"/>
      <c r="AL940" s="178"/>
      <c r="AM940" s="178"/>
      <c r="AN940" s="178"/>
      <c r="AO940" s="178"/>
      <c r="AP940" s="178"/>
      <c r="AQ940" s="178"/>
      <c r="AR940" s="178"/>
      <c r="AS940" s="178"/>
      <c r="AT940" s="178"/>
      <c r="AU940" s="178"/>
      <c r="AV940" s="178"/>
      <c r="AW940" s="178"/>
      <c r="AX940" s="178"/>
      <c r="AY940" s="178"/>
      <c r="AZ940" s="178"/>
      <c r="BA940" s="178"/>
      <c r="BB940" s="178"/>
    </row>
    <row r="941" ht="16.5" customHeight="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c r="AD941" s="178"/>
      <c r="AE941" s="178"/>
      <c r="AF941" s="178"/>
      <c r="AG941" s="178"/>
      <c r="AH941" s="178"/>
      <c r="AI941" s="178"/>
      <c r="AJ941" s="178"/>
      <c r="AK941" s="178"/>
      <c r="AL941" s="178"/>
      <c r="AM941" s="178"/>
      <c r="AN941" s="178"/>
      <c r="AO941" s="178"/>
      <c r="AP941" s="178"/>
      <c r="AQ941" s="178"/>
      <c r="AR941" s="178"/>
      <c r="AS941" s="178"/>
      <c r="AT941" s="178"/>
      <c r="AU941" s="178"/>
      <c r="AV941" s="178"/>
      <c r="AW941" s="178"/>
      <c r="AX941" s="178"/>
      <c r="AY941" s="178"/>
      <c r="AZ941" s="178"/>
      <c r="BA941" s="178"/>
      <c r="BB941" s="178"/>
    </row>
    <row r="942" ht="16.5" customHeight="1">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c r="AD942" s="178"/>
      <c r="AE942" s="178"/>
      <c r="AF942" s="178"/>
      <c r="AG942" s="178"/>
      <c r="AH942" s="178"/>
      <c r="AI942" s="178"/>
      <c r="AJ942" s="178"/>
      <c r="AK942" s="178"/>
      <c r="AL942" s="178"/>
      <c r="AM942" s="178"/>
      <c r="AN942" s="178"/>
      <c r="AO942" s="178"/>
      <c r="AP942" s="178"/>
      <c r="AQ942" s="178"/>
      <c r="AR942" s="178"/>
      <c r="AS942" s="178"/>
      <c r="AT942" s="178"/>
      <c r="AU942" s="178"/>
      <c r="AV942" s="178"/>
      <c r="AW942" s="178"/>
      <c r="AX942" s="178"/>
      <c r="AY942" s="178"/>
      <c r="AZ942" s="178"/>
      <c r="BA942" s="178"/>
      <c r="BB942" s="178"/>
    </row>
    <row r="943" ht="16.5" customHeight="1">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c r="AD943" s="178"/>
      <c r="AE943" s="178"/>
      <c r="AF943" s="178"/>
      <c r="AG943" s="178"/>
      <c r="AH943" s="178"/>
      <c r="AI943" s="178"/>
      <c r="AJ943" s="178"/>
      <c r="AK943" s="178"/>
      <c r="AL943" s="178"/>
      <c r="AM943" s="178"/>
      <c r="AN943" s="178"/>
      <c r="AO943" s="178"/>
      <c r="AP943" s="178"/>
      <c r="AQ943" s="178"/>
      <c r="AR943" s="178"/>
      <c r="AS943" s="178"/>
      <c r="AT943" s="178"/>
      <c r="AU943" s="178"/>
      <c r="AV943" s="178"/>
      <c r="AW943" s="178"/>
      <c r="AX943" s="178"/>
      <c r="AY943" s="178"/>
      <c r="AZ943" s="178"/>
      <c r="BA943" s="178"/>
      <c r="BB943" s="178"/>
    </row>
    <row r="944" ht="16.5" customHeight="1">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c r="AD944" s="178"/>
      <c r="AE944" s="178"/>
      <c r="AF944" s="178"/>
      <c r="AG944" s="178"/>
      <c r="AH944" s="178"/>
      <c r="AI944" s="178"/>
      <c r="AJ944" s="178"/>
      <c r="AK944" s="178"/>
      <c r="AL944" s="178"/>
      <c r="AM944" s="178"/>
      <c r="AN944" s="178"/>
      <c r="AO944" s="178"/>
      <c r="AP944" s="178"/>
      <c r="AQ944" s="178"/>
      <c r="AR944" s="178"/>
      <c r="AS944" s="178"/>
      <c r="AT944" s="178"/>
      <c r="AU944" s="178"/>
      <c r="AV944" s="178"/>
      <c r="AW944" s="178"/>
      <c r="AX944" s="178"/>
      <c r="AY944" s="178"/>
      <c r="AZ944" s="178"/>
      <c r="BA944" s="178"/>
      <c r="BB944" s="178"/>
    </row>
    <row r="945" ht="16.5" customHeight="1">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c r="AD945" s="178"/>
      <c r="AE945" s="178"/>
      <c r="AF945" s="178"/>
      <c r="AG945" s="178"/>
      <c r="AH945" s="178"/>
      <c r="AI945" s="178"/>
      <c r="AJ945" s="178"/>
      <c r="AK945" s="178"/>
      <c r="AL945" s="178"/>
      <c r="AM945" s="178"/>
      <c r="AN945" s="178"/>
      <c r="AO945" s="178"/>
      <c r="AP945" s="178"/>
      <c r="AQ945" s="178"/>
      <c r="AR945" s="178"/>
      <c r="AS945" s="178"/>
      <c r="AT945" s="178"/>
      <c r="AU945" s="178"/>
      <c r="AV945" s="178"/>
      <c r="AW945" s="178"/>
      <c r="AX945" s="178"/>
      <c r="AY945" s="178"/>
      <c r="AZ945" s="178"/>
      <c r="BA945" s="178"/>
      <c r="BB945" s="178"/>
    </row>
    <row r="946" ht="16.5" customHeight="1">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c r="AD946" s="178"/>
      <c r="AE946" s="178"/>
      <c r="AF946" s="178"/>
      <c r="AG946" s="178"/>
      <c r="AH946" s="178"/>
      <c r="AI946" s="178"/>
      <c r="AJ946" s="178"/>
      <c r="AK946" s="178"/>
      <c r="AL946" s="178"/>
      <c r="AM946" s="178"/>
      <c r="AN946" s="178"/>
      <c r="AO946" s="178"/>
      <c r="AP946" s="178"/>
      <c r="AQ946" s="178"/>
      <c r="AR946" s="178"/>
      <c r="AS946" s="178"/>
      <c r="AT946" s="178"/>
      <c r="AU946" s="178"/>
      <c r="AV946" s="178"/>
      <c r="AW946" s="178"/>
      <c r="AX946" s="178"/>
      <c r="AY946" s="178"/>
      <c r="AZ946" s="178"/>
      <c r="BA946" s="178"/>
      <c r="BB946" s="178"/>
    </row>
    <row r="947" ht="16.5" customHeight="1">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c r="AD947" s="178"/>
      <c r="AE947" s="178"/>
      <c r="AF947" s="178"/>
      <c r="AG947" s="178"/>
      <c r="AH947" s="178"/>
      <c r="AI947" s="178"/>
      <c r="AJ947" s="178"/>
      <c r="AK947" s="178"/>
      <c r="AL947" s="178"/>
      <c r="AM947" s="178"/>
      <c r="AN947" s="178"/>
      <c r="AO947" s="178"/>
      <c r="AP947" s="178"/>
      <c r="AQ947" s="178"/>
      <c r="AR947" s="178"/>
      <c r="AS947" s="178"/>
      <c r="AT947" s="178"/>
      <c r="AU947" s="178"/>
      <c r="AV947" s="178"/>
      <c r="AW947" s="178"/>
      <c r="AX947" s="178"/>
      <c r="AY947" s="178"/>
      <c r="AZ947" s="178"/>
      <c r="BA947" s="178"/>
      <c r="BB947" s="178"/>
    </row>
    <row r="948" ht="16.5" customHeight="1">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c r="AD948" s="178"/>
      <c r="AE948" s="178"/>
      <c r="AF948" s="178"/>
      <c r="AG948" s="178"/>
      <c r="AH948" s="178"/>
      <c r="AI948" s="178"/>
      <c r="AJ948" s="178"/>
      <c r="AK948" s="178"/>
      <c r="AL948" s="178"/>
      <c r="AM948" s="178"/>
      <c r="AN948" s="178"/>
      <c r="AO948" s="178"/>
      <c r="AP948" s="178"/>
      <c r="AQ948" s="178"/>
      <c r="AR948" s="178"/>
      <c r="AS948" s="178"/>
      <c r="AT948" s="178"/>
      <c r="AU948" s="178"/>
      <c r="AV948" s="178"/>
      <c r="AW948" s="178"/>
      <c r="AX948" s="178"/>
      <c r="AY948" s="178"/>
      <c r="AZ948" s="178"/>
      <c r="BA948" s="178"/>
      <c r="BB948" s="178"/>
    </row>
    <row r="949" ht="16.5" customHeight="1">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c r="AD949" s="178"/>
      <c r="AE949" s="178"/>
      <c r="AF949" s="178"/>
      <c r="AG949" s="178"/>
      <c r="AH949" s="178"/>
      <c r="AI949" s="178"/>
      <c r="AJ949" s="178"/>
      <c r="AK949" s="178"/>
      <c r="AL949" s="178"/>
      <c r="AM949" s="178"/>
      <c r="AN949" s="178"/>
      <c r="AO949" s="178"/>
      <c r="AP949" s="178"/>
      <c r="AQ949" s="178"/>
      <c r="AR949" s="178"/>
      <c r="AS949" s="178"/>
      <c r="AT949" s="178"/>
      <c r="AU949" s="178"/>
      <c r="AV949" s="178"/>
      <c r="AW949" s="178"/>
      <c r="AX949" s="178"/>
      <c r="AY949" s="178"/>
      <c r="AZ949" s="178"/>
      <c r="BA949" s="178"/>
      <c r="BB949" s="178"/>
    </row>
    <row r="950" ht="16.5" customHeight="1">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c r="AD950" s="178"/>
      <c r="AE950" s="178"/>
      <c r="AF950" s="178"/>
      <c r="AG950" s="178"/>
      <c r="AH950" s="178"/>
      <c r="AI950" s="178"/>
      <c r="AJ950" s="178"/>
      <c r="AK950" s="178"/>
      <c r="AL950" s="178"/>
      <c r="AM950" s="178"/>
      <c r="AN950" s="178"/>
      <c r="AO950" s="178"/>
      <c r="AP950" s="178"/>
      <c r="AQ950" s="178"/>
      <c r="AR950" s="178"/>
      <c r="AS950" s="178"/>
      <c r="AT950" s="178"/>
      <c r="AU950" s="178"/>
      <c r="AV950" s="178"/>
      <c r="AW950" s="178"/>
      <c r="AX950" s="178"/>
      <c r="AY950" s="178"/>
      <c r="AZ950" s="178"/>
      <c r="BA950" s="178"/>
      <c r="BB950" s="178"/>
    </row>
    <row r="951" ht="16.5" customHeight="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c r="AD951" s="178"/>
      <c r="AE951" s="178"/>
      <c r="AF951" s="178"/>
      <c r="AG951" s="178"/>
      <c r="AH951" s="178"/>
      <c r="AI951" s="178"/>
      <c r="AJ951" s="178"/>
      <c r="AK951" s="178"/>
      <c r="AL951" s="178"/>
      <c r="AM951" s="178"/>
      <c r="AN951" s="178"/>
      <c r="AO951" s="178"/>
      <c r="AP951" s="178"/>
      <c r="AQ951" s="178"/>
      <c r="AR951" s="178"/>
      <c r="AS951" s="178"/>
      <c r="AT951" s="178"/>
      <c r="AU951" s="178"/>
      <c r="AV951" s="178"/>
      <c r="AW951" s="178"/>
      <c r="AX951" s="178"/>
      <c r="AY951" s="178"/>
      <c r="AZ951" s="178"/>
      <c r="BA951" s="178"/>
      <c r="BB951" s="178"/>
    </row>
    <row r="952" ht="16.5" customHeight="1">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c r="AD952" s="178"/>
      <c r="AE952" s="178"/>
      <c r="AF952" s="178"/>
      <c r="AG952" s="178"/>
      <c r="AH952" s="178"/>
      <c r="AI952" s="178"/>
      <c r="AJ952" s="178"/>
      <c r="AK952" s="178"/>
      <c r="AL952" s="178"/>
      <c r="AM952" s="178"/>
      <c r="AN952" s="178"/>
      <c r="AO952" s="178"/>
      <c r="AP952" s="178"/>
      <c r="AQ952" s="178"/>
      <c r="AR952" s="178"/>
      <c r="AS952" s="178"/>
      <c r="AT952" s="178"/>
      <c r="AU952" s="178"/>
      <c r="AV952" s="178"/>
      <c r="AW952" s="178"/>
      <c r="AX952" s="178"/>
      <c r="AY952" s="178"/>
      <c r="AZ952" s="178"/>
      <c r="BA952" s="178"/>
      <c r="BB952" s="178"/>
    </row>
    <row r="953" ht="16.5" customHeight="1">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c r="AD953" s="178"/>
      <c r="AE953" s="178"/>
      <c r="AF953" s="178"/>
      <c r="AG953" s="178"/>
      <c r="AH953" s="178"/>
      <c r="AI953" s="178"/>
      <c r="AJ953" s="178"/>
      <c r="AK953" s="178"/>
      <c r="AL953" s="178"/>
      <c r="AM953" s="178"/>
      <c r="AN953" s="178"/>
      <c r="AO953" s="178"/>
      <c r="AP953" s="178"/>
      <c r="AQ953" s="178"/>
      <c r="AR953" s="178"/>
      <c r="AS953" s="178"/>
      <c r="AT953" s="178"/>
      <c r="AU953" s="178"/>
      <c r="AV953" s="178"/>
      <c r="AW953" s="178"/>
      <c r="AX953" s="178"/>
      <c r="AY953" s="178"/>
      <c r="AZ953" s="178"/>
      <c r="BA953" s="178"/>
      <c r="BB953" s="178"/>
    </row>
    <row r="954" ht="16.5" customHeight="1">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c r="AD954" s="178"/>
      <c r="AE954" s="178"/>
      <c r="AF954" s="178"/>
      <c r="AG954" s="178"/>
      <c r="AH954" s="178"/>
      <c r="AI954" s="178"/>
      <c r="AJ954" s="178"/>
      <c r="AK954" s="178"/>
      <c r="AL954" s="178"/>
      <c r="AM954" s="178"/>
      <c r="AN954" s="178"/>
      <c r="AO954" s="178"/>
      <c r="AP954" s="178"/>
      <c r="AQ954" s="178"/>
      <c r="AR954" s="178"/>
      <c r="AS954" s="178"/>
      <c r="AT954" s="178"/>
      <c r="AU954" s="178"/>
      <c r="AV954" s="178"/>
      <c r="AW954" s="178"/>
      <c r="AX954" s="178"/>
      <c r="AY954" s="178"/>
      <c r="AZ954" s="178"/>
      <c r="BA954" s="178"/>
      <c r="BB954" s="178"/>
    </row>
    <row r="955" ht="16.5" customHeight="1">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c r="AD955" s="178"/>
      <c r="AE955" s="178"/>
      <c r="AF955" s="178"/>
      <c r="AG955" s="178"/>
      <c r="AH955" s="178"/>
      <c r="AI955" s="178"/>
      <c r="AJ955" s="178"/>
      <c r="AK955" s="178"/>
      <c r="AL955" s="178"/>
      <c r="AM955" s="178"/>
      <c r="AN955" s="178"/>
      <c r="AO955" s="178"/>
      <c r="AP955" s="178"/>
      <c r="AQ955" s="178"/>
      <c r="AR955" s="178"/>
      <c r="AS955" s="178"/>
      <c r="AT955" s="178"/>
      <c r="AU955" s="178"/>
      <c r="AV955" s="178"/>
      <c r="AW955" s="178"/>
      <c r="AX955" s="178"/>
      <c r="AY955" s="178"/>
      <c r="AZ955" s="178"/>
      <c r="BA955" s="178"/>
      <c r="BB955" s="178"/>
    </row>
    <row r="956" ht="16.5" customHeight="1">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c r="AD956" s="178"/>
      <c r="AE956" s="178"/>
      <c r="AF956" s="178"/>
      <c r="AG956" s="178"/>
      <c r="AH956" s="178"/>
      <c r="AI956" s="178"/>
      <c r="AJ956" s="178"/>
      <c r="AK956" s="178"/>
      <c r="AL956" s="178"/>
      <c r="AM956" s="178"/>
      <c r="AN956" s="178"/>
      <c r="AO956" s="178"/>
      <c r="AP956" s="178"/>
      <c r="AQ956" s="178"/>
      <c r="AR956" s="178"/>
      <c r="AS956" s="178"/>
      <c r="AT956" s="178"/>
      <c r="AU956" s="178"/>
      <c r="AV956" s="178"/>
      <c r="AW956" s="178"/>
      <c r="AX956" s="178"/>
      <c r="AY956" s="178"/>
      <c r="AZ956" s="178"/>
      <c r="BA956" s="178"/>
      <c r="BB956" s="178"/>
    </row>
    <row r="957" ht="16.5" customHeight="1">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c r="AD957" s="178"/>
      <c r="AE957" s="178"/>
      <c r="AF957" s="178"/>
      <c r="AG957" s="178"/>
      <c r="AH957" s="178"/>
      <c r="AI957" s="178"/>
      <c r="AJ957" s="178"/>
      <c r="AK957" s="178"/>
      <c r="AL957" s="178"/>
      <c r="AM957" s="178"/>
      <c r="AN957" s="178"/>
      <c r="AO957" s="178"/>
      <c r="AP957" s="178"/>
      <c r="AQ957" s="178"/>
      <c r="AR957" s="178"/>
      <c r="AS957" s="178"/>
      <c r="AT957" s="178"/>
      <c r="AU957" s="178"/>
      <c r="AV957" s="178"/>
      <c r="AW957" s="178"/>
      <c r="AX957" s="178"/>
      <c r="AY957" s="178"/>
      <c r="AZ957" s="178"/>
      <c r="BA957" s="178"/>
      <c r="BB957" s="178"/>
    </row>
    <row r="958" ht="16.5" customHeight="1">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c r="AD958" s="178"/>
      <c r="AE958" s="178"/>
      <c r="AF958" s="178"/>
      <c r="AG958" s="178"/>
      <c r="AH958" s="178"/>
      <c r="AI958" s="178"/>
      <c r="AJ958" s="178"/>
      <c r="AK958" s="178"/>
      <c r="AL958" s="178"/>
      <c r="AM958" s="178"/>
      <c r="AN958" s="178"/>
      <c r="AO958" s="178"/>
      <c r="AP958" s="178"/>
      <c r="AQ958" s="178"/>
      <c r="AR958" s="178"/>
      <c r="AS958" s="178"/>
      <c r="AT958" s="178"/>
      <c r="AU958" s="178"/>
      <c r="AV958" s="178"/>
      <c r="AW958" s="178"/>
      <c r="AX958" s="178"/>
      <c r="AY958" s="178"/>
      <c r="AZ958" s="178"/>
      <c r="BA958" s="178"/>
      <c r="BB958" s="178"/>
    </row>
    <row r="959" ht="16.5" customHeight="1">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c r="AD959" s="178"/>
      <c r="AE959" s="178"/>
      <c r="AF959" s="178"/>
      <c r="AG959" s="178"/>
      <c r="AH959" s="178"/>
      <c r="AI959" s="178"/>
      <c r="AJ959" s="178"/>
      <c r="AK959" s="178"/>
      <c r="AL959" s="178"/>
      <c r="AM959" s="178"/>
      <c r="AN959" s="178"/>
      <c r="AO959" s="178"/>
      <c r="AP959" s="178"/>
      <c r="AQ959" s="178"/>
      <c r="AR959" s="178"/>
      <c r="AS959" s="178"/>
      <c r="AT959" s="178"/>
      <c r="AU959" s="178"/>
      <c r="AV959" s="178"/>
      <c r="AW959" s="178"/>
      <c r="AX959" s="178"/>
      <c r="AY959" s="178"/>
      <c r="AZ959" s="178"/>
      <c r="BA959" s="178"/>
      <c r="BB959" s="178"/>
    </row>
    <row r="960" ht="16.5" customHeight="1">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c r="AD960" s="178"/>
      <c r="AE960" s="178"/>
      <c r="AF960" s="178"/>
      <c r="AG960" s="178"/>
      <c r="AH960" s="178"/>
      <c r="AI960" s="178"/>
      <c r="AJ960" s="178"/>
      <c r="AK960" s="178"/>
      <c r="AL960" s="178"/>
      <c r="AM960" s="178"/>
      <c r="AN960" s="178"/>
      <c r="AO960" s="178"/>
      <c r="AP960" s="178"/>
      <c r="AQ960" s="178"/>
      <c r="AR960" s="178"/>
      <c r="AS960" s="178"/>
      <c r="AT960" s="178"/>
      <c r="AU960" s="178"/>
      <c r="AV960" s="178"/>
      <c r="AW960" s="178"/>
      <c r="AX960" s="178"/>
      <c r="AY960" s="178"/>
      <c r="AZ960" s="178"/>
      <c r="BA960" s="178"/>
      <c r="BB960" s="178"/>
    </row>
    <row r="961" ht="16.5" customHeight="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c r="AD961" s="178"/>
      <c r="AE961" s="178"/>
      <c r="AF961" s="178"/>
      <c r="AG961" s="178"/>
      <c r="AH961" s="178"/>
      <c r="AI961" s="178"/>
      <c r="AJ961" s="178"/>
      <c r="AK961" s="178"/>
      <c r="AL961" s="178"/>
      <c r="AM961" s="178"/>
      <c r="AN961" s="178"/>
      <c r="AO961" s="178"/>
      <c r="AP961" s="178"/>
      <c r="AQ961" s="178"/>
      <c r="AR961" s="178"/>
      <c r="AS961" s="178"/>
      <c r="AT961" s="178"/>
      <c r="AU961" s="178"/>
      <c r="AV961" s="178"/>
      <c r="AW961" s="178"/>
      <c r="AX961" s="178"/>
      <c r="AY961" s="178"/>
      <c r="AZ961" s="178"/>
      <c r="BA961" s="178"/>
      <c r="BB961" s="178"/>
    </row>
    <row r="962" ht="16.5" customHeight="1">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c r="AD962" s="178"/>
      <c r="AE962" s="178"/>
      <c r="AF962" s="178"/>
      <c r="AG962" s="178"/>
      <c r="AH962" s="178"/>
      <c r="AI962" s="178"/>
      <c r="AJ962" s="178"/>
      <c r="AK962" s="178"/>
      <c r="AL962" s="178"/>
      <c r="AM962" s="178"/>
      <c r="AN962" s="178"/>
      <c r="AO962" s="178"/>
      <c r="AP962" s="178"/>
      <c r="AQ962" s="178"/>
      <c r="AR962" s="178"/>
      <c r="AS962" s="178"/>
      <c r="AT962" s="178"/>
      <c r="AU962" s="178"/>
      <c r="AV962" s="178"/>
      <c r="AW962" s="178"/>
      <c r="AX962" s="178"/>
      <c r="AY962" s="178"/>
      <c r="AZ962" s="178"/>
      <c r="BA962" s="178"/>
      <c r="BB962" s="178"/>
    </row>
    <row r="963" ht="16.5" customHeight="1">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c r="AD963" s="178"/>
      <c r="AE963" s="178"/>
      <c r="AF963" s="178"/>
      <c r="AG963" s="178"/>
      <c r="AH963" s="178"/>
      <c r="AI963" s="178"/>
      <c r="AJ963" s="178"/>
      <c r="AK963" s="178"/>
      <c r="AL963" s="178"/>
      <c r="AM963" s="178"/>
      <c r="AN963" s="178"/>
      <c r="AO963" s="178"/>
      <c r="AP963" s="178"/>
      <c r="AQ963" s="178"/>
      <c r="AR963" s="178"/>
      <c r="AS963" s="178"/>
      <c r="AT963" s="178"/>
      <c r="AU963" s="178"/>
      <c r="AV963" s="178"/>
      <c r="AW963" s="178"/>
      <c r="AX963" s="178"/>
      <c r="AY963" s="178"/>
      <c r="AZ963" s="178"/>
      <c r="BA963" s="178"/>
      <c r="BB963" s="178"/>
    </row>
    <row r="964" ht="16.5" customHeight="1">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c r="AD964" s="178"/>
      <c r="AE964" s="178"/>
      <c r="AF964" s="178"/>
      <c r="AG964" s="178"/>
      <c r="AH964" s="178"/>
      <c r="AI964" s="178"/>
      <c r="AJ964" s="178"/>
      <c r="AK964" s="178"/>
      <c r="AL964" s="178"/>
      <c r="AM964" s="178"/>
      <c r="AN964" s="178"/>
      <c r="AO964" s="178"/>
      <c r="AP964" s="178"/>
      <c r="AQ964" s="178"/>
      <c r="AR964" s="178"/>
      <c r="AS964" s="178"/>
      <c r="AT964" s="178"/>
      <c r="AU964" s="178"/>
      <c r="AV964" s="178"/>
      <c r="AW964" s="178"/>
      <c r="AX964" s="178"/>
      <c r="AY964" s="178"/>
      <c r="AZ964" s="178"/>
      <c r="BA964" s="178"/>
      <c r="BB964" s="178"/>
    </row>
    <row r="965" ht="16.5" customHeight="1">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c r="AD965" s="178"/>
      <c r="AE965" s="178"/>
      <c r="AF965" s="178"/>
      <c r="AG965" s="178"/>
      <c r="AH965" s="178"/>
      <c r="AI965" s="178"/>
      <c r="AJ965" s="178"/>
      <c r="AK965" s="178"/>
      <c r="AL965" s="178"/>
      <c r="AM965" s="178"/>
      <c r="AN965" s="178"/>
      <c r="AO965" s="178"/>
      <c r="AP965" s="178"/>
      <c r="AQ965" s="178"/>
      <c r="AR965" s="178"/>
      <c r="AS965" s="178"/>
      <c r="AT965" s="178"/>
      <c r="AU965" s="178"/>
      <c r="AV965" s="178"/>
      <c r="AW965" s="178"/>
      <c r="AX965" s="178"/>
      <c r="AY965" s="178"/>
      <c r="AZ965" s="178"/>
      <c r="BA965" s="178"/>
      <c r="BB965" s="178"/>
    </row>
    <row r="966" ht="16.5" customHeight="1">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c r="AD966" s="178"/>
      <c r="AE966" s="178"/>
      <c r="AF966" s="178"/>
      <c r="AG966" s="178"/>
      <c r="AH966" s="178"/>
      <c r="AI966" s="178"/>
      <c r="AJ966" s="178"/>
      <c r="AK966" s="178"/>
      <c r="AL966" s="178"/>
      <c r="AM966" s="178"/>
      <c r="AN966" s="178"/>
      <c r="AO966" s="178"/>
      <c r="AP966" s="178"/>
      <c r="AQ966" s="178"/>
      <c r="AR966" s="178"/>
      <c r="AS966" s="178"/>
      <c r="AT966" s="178"/>
      <c r="AU966" s="178"/>
      <c r="AV966" s="178"/>
      <c r="AW966" s="178"/>
      <c r="AX966" s="178"/>
      <c r="AY966" s="178"/>
      <c r="AZ966" s="178"/>
      <c r="BA966" s="178"/>
      <c r="BB966" s="178"/>
    </row>
    <row r="967" ht="16.5" customHeight="1">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c r="AD967" s="178"/>
      <c r="AE967" s="178"/>
      <c r="AF967" s="178"/>
      <c r="AG967" s="178"/>
      <c r="AH967" s="178"/>
      <c r="AI967" s="178"/>
      <c r="AJ967" s="178"/>
      <c r="AK967" s="178"/>
      <c r="AL967" s="178"/>
      <c r="AM967" s="178"/>
      <c r="AN967" s="178"/>
      <c r="AO967" s="178"/>
      <c r="AP967" s="178"/>
      <c r="AQ967" s="178"/>
      <c r="AR967" s="178"/>
      <c r="AS967" s="178"/>
      <c r="AT967" s="178"/>
      <c r="AU967" s="178"/>
      <c r="AV967" s="178"/>
      <c r="AW967" s="178"/>
      <c r="AX967" s="178"/>
      <c r="AY967" s="178"/>
      <c r="AZ967" s="178"/>
      <c r="BA967" s="178"/>
      <c r="BB967" s="178"/>
    </row>
    <row r="968" ht="16.5" customHeight="1">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c r="AD968" s="178"/>
      <c r="AE968" s="178"/>
      <c r="AF968" s="178"/>
      <c r="AG968" s="178"/>
      <c r="AH968" s="178"/>
      <c r="AI968" s="178"/>
      <c r="AJ968" s="178"/>
      <c r="AK968" s="178"/>
      <c r="AL968" s="178"/>
      <c r="AM968" s="178"/>
      <c r="AN968" s="178"/>
      <c r="AO968" s="178"/>
      <c r="AP968" s="178"/>
      <c r="AQ968" s="178"/>
      <c r="AR968" s="178"/>
      <c r="AS968" s="178"/>
      <c r="AT968" s="178"/>
      <c r="AU968" s="178"/>
      <c r="AV968" s="178"/>
      <c r="AW968" s="178"/>
      <c r="AX968" s="178"/>
      <c r="AY968" s="178"/>
      <c r="AZ968" s="178"/>
      <c r="BA968" s="178"/>
      <c r="BB968" s="178"/>
    </row>
    <row r="969" ht="16.5" customHeight="1">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c r="AD969" s="178"/>
      <c r="AE969" s="178"/>
      <c r="AF969" s="178"/>
      <c r="AG969" s="178"/>
      <c r="AH969" s="178"/>
      <c r="AI969" s="178"/>
      <c r="AJ969" s="178"/>
      <c r="AK969" s="178"/>
      <c r="AL969" s="178"/>
      <c r="AM969" s="178"/>
      <c r="AN969" s="178"/>
      <c r="AO969" s="178"/>
      <c r="AP969" s="178"/>
      <c r="AQ969" s="178"/>
      <c r="AR969" s="178"/>
      <c r="AS969" s="178"/>
      <c r="AT969" s="178"/>
      <c r="AU969" s="178"/>
      <c r="AV969" s="178"/>
      <c r="AW969" s="178"/>
      <c r="AX969" s="178"/>
      <c r="AY969" s="178"/>
      <c r="AZ969" s="178"/>
      <c r="BA969" s="178"/>
      <c r="BB969" s="178"/>
    </row>
    <row r="970" ht="16.5" customHeight="1">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c r="AD970" s="178"/>
      <c r="AE970" s="178"/>
      <c r="AF970" s="178"/>
      <c r="AG970" s="178"/>
      <c r="AH970" s="178"/>
      <c r="AI970" s="178"/>
      <c r="AJ970" s="178"/>
      <c r="AK970" s="178"/>
      <c r="AL970" s="178"/>
      <c r="AM970" s="178"/>
      <c r="AN970" s="178"/>
      <c r="AO970" s="178"/>
      <c r="AP970" s="178"/>
      <c r="AQ970" s="178"/>
      <c r="AR970" s="178"/>
      <c r="AS970" s="178"/>
      <c r="AT970" s="178"/>
      <c r="AU970" s="178"/>
      <c r="AV970" s="178"/>
      <c r="AW970" s="178"/>
      <c r="AX970" s="178"/>
      <c r="AY970" s="178"/>
      <c r="AZ970" s="178"/>
      <c r="BA970" s="178"/>
      <c r="BB970" s="178"/>
    </row>
    <row r="971" ht="16.5" customHeight="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c r="AD971" s="178"/>
      <c r="AE971" s="178"/>
      <c r="AF971" s="178"/>
      <c r="AG971" s="178"/>
      <c r="AH971" s="178"/>
      <c r="AI971" s="178"/>
      <c r="AJ971" s="178"/>
      <c r="AK971" s="178"/>
      <c r="AL971" s="178"/>
      <c r="AM971" s="178"/>
      <c r="AN971" s="178"/>
      <c r="AO971" s="178"/>
      <c r="AP971" s="178"/>
      <c r="AQ971" s="178"/>
      <c r="AR971" s="178"/>
      <c r="AS971" s="178"/>
      <c r="AT971" s="178"/>
      <c r="AU971" s="178"/>
      <c r="AV971" s="178"/>
      <c r="AW971" s="178"/>
      <c r="AX971" s="178"/>
      <c r="AY971" s="178"/>
      <c r="AZ971" s="178"/>
      <c r="BA971" s="178"/>
      <c r="BB971" s="178"/>
    </row>
    <row r="972" ht="16.5" customHeight="1">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c r="AD972" s="178"/>
      <c r="AE972" s="178"/>
      <c r="AF972" s="178"/>
      <c r="AG972" s="178"/>
      <c r="AH972" s="178"/>
      <c r="AI972" s="178"/>
      <c r="AJ972" s="178"/>
      <c r="AK972" s="178"/>
      <c r="AL972" s="178"/>
      <c r="AM972" s="178"/>
      <c r="AN972" s="178"/>
      <c r="AO972" s="178"/>
      <c r="AP972" s="178"/>
      <c r="AQ972" s="178"/>
      <c r="AR972" s="178"/>
      <c r="AS972" s="178"/>
      <c r="AT972" s="178"/>
      <c r="AU972" s="178"/>
      <c r="AV972" s="178"/>
      <c r="AW972" s="178"/>
      <c r="AX972" s="178"/>
      <c r="AY972" s="178"/>
      <c r="AZ972" s="178"/>
      <c r="BA972" s="178"/>
      <c r="BB972" s="178"/>
    </row>
    <row r="973" ht="16.5" customHeight="1">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c r="AD973" s="178"/>
      <c r="AE973" s="178"/>
      <c r="AF973" s="178"/>
      <c r="AG973" s="178"/>
      <c r="AH973" s="178"/>
      <c r="AI973" s="178"/>
      <c r="AJ973" s="178"/>
      <c r="AK973" s="178"/>
      <c r="AL973" s="178"/>
      <c r="AM973" s="178"/>
      <c r="AN973" s="178"/>
      <c r="AO973" s="178"/>
      <c r="AP973" s="178"/>
      <c r="AQ973" s="178"/>
      <c r="AR973" s="178"/>
      <c r="AS973" s="178"/>
      <c r="AT973" s="178"/>
      <c r="AU973" s="178"/>
      <c r="AV973" s="178"/>
      <c r="AW973" s="178"/>
      <c r="AX973" s="178"/>
      <c r="AY973" s="178"/>
      <c r="AZ973" s="178"/>
      <c r="BA973" s="178"/>
      <c r="BB973" s="178"/>
    </row>
    <row r="974" ht="16.5" customHeight="1">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c r="AD974" s="178"/>
      <c r="AE974" s="178"/>
      <c r="AF974" s="178"/>
      <c r="AG974" s="178"/>
      <c r="AH974" s="178"/>
      <c r="AI974" s="178"/>
      <c r="AJ974" s="178"/>
      <c r="AK974" s="178"/>
      <c r="AL974" s="178"/>
      <c r="AM974" s="178"/>
      <c r="AN974" s="178"/>
      <c r="AO974" s="178"/>
      <c r="AP974" s="178"/>
      <c r="AQ974" s="178"/>
      <c r="AR974" s="178"/>
      <c r="AS974" s="178"/>
      <c r="AT974" s="178"/>
      <c r="AU974" s="178"/>
      <c r="AV974" s="178"/>
      <c r="AW974" s="178"/>
      <c r="AX974" s="178"/>
      <c r="AY974" s="178"/>
      <c r="AZ974" s="178"/>
      <c r="BA974" s="178"/>
      <c r="BB974" s="178"/>
    </row>
    <row r="975" ht="16.5" customHeight="1">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c r="AD975" s="178"/>
      <c r="AE975" s="178"/>
      <c r="AF975" s="178"/>
      <c r="AG975" s="178"/>
      <c r="AH975" s="178"/>
      <c r="AI975" s="178"/>
      <c r="AJ975" s="178"/>
      <c r="AK975" s="178"/>
      <c r="AL975" s="178"/>
      <c r="AM975" s="178"/>
      <c r="AN975" s="178"/>
      <c r="AO975" s="178"/>
      <c r="AP975" s="178"/>
      <c r="AQ975" s="178"/>
      <c r="AR975" s="178"/>
      <c r="AS975" s="178"/>
      <c r="AT975" s="178"/>
      <c r="AU975" s="178"/>
      <c r="AV975" s="178"/>
      <c r="AW975" s="178"/>
      <c r="AX975" s="178"/>
      <c r="AY975" s="178"/>
      <c r="AZ975" s="178"/>
      <c r="BA975" s="178"/>
      <c r="BB975" s="178"/>
    </row>
    <row r="976" ht="16.5" customHeight="1">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c r="AD976" s="178"/>
      <c r="AE976" s="178"/>
      <c r="AF976" s="178"/>
      <c r="AG976" s="178"/>
      <c r="AH976" s="178"/>
      <c r="AI976" s="178"/>
      <c r="AJ976" s="178"/>
      <c r="AK976" s="178"/>
      <c r="AL976" s="178"/>
      <c r="AM976" s="178"/>
      <c r="AN976" s="178"/>
      <c r="AO976" s="178"/>
      <c r="AP976" s="178"/>
      <c r="AQ976" s="178"/>
      <c r="AR976" s="178"/>
      <c r="AS976" s="178"/>
      <c r="AT976" s="178"/>
      <c r="AU976" s="178"/>
      <c r="AV976" s="178"/>
      <c r="AW976" s="178"/>
      <c r="AX976" s="178"/>
      <c r="AY976" s="178"/>
      <c r="AZ976" s="178"/>
      <c r="BA976" s="178"/>
      <c r="BB976" s="178"/>
    </row>
    <row r="977" ht="16.5" customHeight="1">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c r="AD977" s="178"/>
      <c r="AE977" s="178"/>
      <c r="AF977" s="178"/>
      <c r="AG977" s="178"/>
      <c r="AH977" s="178"/>
      <c r="AI977" s="178"/>
      <c r="AJ977" s="178"/>
      <c r="AK977" s="178"/>
      <c r="AL977" s="178"/>
      <c r="AM977" s="178"/>
      <c r="AN977" s="178"/>
      <c r="AO977" s="178"/>
      <c r="AP977" s="178"/>
      <c r="AQ977" s="178"/>
      <c r="AR977" s="178"/>
      <c r="AS977" s="178"/>
      <c r="AT977" s="178"/>
      <c r="AU977" s="178"/>
      <c r="AV977" s="178"/>
      <c r="AW977" s="178"/>
      <c r="AX977" s="178"/>
      <c r="AY977" s="178"/>
      <c r="AZ977" s="178"/>
      <c r="BA977" s="178"/>
      <c r="BB977" s="178"/>
    </row>
    <row r="978" ht="16.5" customHeight="1">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c r="AD978" s="178"/>
      <c r="AE978" s="178"/>
      <c r="AF978" s="178"/>
      <c r="AG978" s="178"/>
      <c r="AH978" s="178"/>
      <c r="AI978" s="178"/>
      <c r="AJ978" s="178"/>
      <c r="AK978" s="178"/>
      <c r="AL978" s="178"/>
      <c r="AM978" s="178"/>
      <c r="AN978" s="178"/>
      <c r="AO978" s="178"/>
      <c r="AP978" s="178"/>
      <c r="AQ978" s="178"/>
      <c r="AR978" s="178"/>
      <c r="AS978" s="178"/>
      <c r="AT978" s="178"/>
      <c r="AU978" s="178"/>
      <c r="AV978" s="178"/>
      <c r="AW978" s="178"/>
      <c r="AX978" s="178"/>
      <c r="AY978" s="178"/>
      <c r="AZ978" s="178"/>
      <c r="BA978" s="178"/>
      <c r="BB978" s="178"/>
    </row>
    <row r="979" ht="16.5" customHeight="1">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c r="AD979" s="178"/>
      <c r="AE979" s="178"/>
      <c r="AF979" s="178"/>
      <c r="AG979" s="178"/>
      <c r="AH979" s="178"/>
      <c r="AI979" s="178"/>
      <c r="AJ979" s="178"/>
      <c r="AK979" s="178"/>
      <c r="AL979" s="178"/>
      <c r="AM979" s="178"/>
      <c r="AN979" s="178"/>
      <c r="AO979" s="178"/>
      <c r="AP979" s="178"/>
      <c r="AQ979" s="178"/>
      <c r="AR979" s="178"/>
      <c r="AS979" s="178"/>
      <c r="AT979" s="178"/>
      <c r="AU979" s="178"/>
      <c r="AV979" s="178"/>
      <c r="AW979" s="178"/>
      <c r="AX979" s="178"/>
      <c r="AY979" s="178"/>
      <c r="AZ979" s="178"/>
      <c r="BA979" s="178"/>
      <c r="BB979" s="178"/>
    </row>
    <row r="980" ht="16.5" customHeight="1">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c r="AD980" s="178"/>
      <c r="AE980" s="178"/>
      <c r="AF980" s="178"/>
      <c r="AG980" s="178"/>
      <c r="AH980" s="178"/>
      <c r="AI980" s="178"/>
      <c r="AJ980" s="178"/>
      <c r="AK980" s="178"/>
      <c r="AL980" s="178"/>
      <c r="AM980" s="178"/>
      <c r="AN980" s="178"/>
      <c r="AO980" s="178"/>
      <c r="AP980" s="178"/>
      <c r="AQ980" s="178"/>
      <c r="AR980" s="178"/>
      <c r="AS980" s="178"/>
      <c r="AT980" s="178"/>
      <c r="AU980" s="178"/>
      <c r="AV980" s="178"/>
      <c r="AW980" s="178"/>
      <c r="AX980" s="178"/>
      <c r="AY980" s="178"/>
      <c r="AZ980" s="178"/>
      <c r="BA980" s="178"/>
      <c r="BB980" s="178"/>
    </row>
    <row r="981" ht="16.5" customHeight="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c r="AD981" s="178"/>
      <c r="AE981" s="178"/>
      <c r="AF981" s="178"/>
      <c r="AG981" s="178"/>
      <c r="AH981" s="178"/>
      <c r="AI981" s="178"/>
      <c r="AJ981" s="178"/>
      <c r="AK981" s="178"/>
      <c r="AL981" s="178"/>
      <c r="AM981" s="178"/>
      <c r="AN981" s="178"/>
      <c r="AO981" s="178"/>
      <c r="AP981" s="178"/>
      <c r="AQ981" s="178"/>
      <c r="AR981" s="178"/>
      <c r="AS981" s="178"/>
      <c r="AT981" s="178"/>
      <c r="AU981" s="178"/>
      <c r="AV981" s="178"/>
      <c r="AW981" s="178"/>
      <c r="AX981" s="178"/>
      <c r="AY981" s="178"/>
      <c r="AZ981" s="178"/>
      <c r="BA981" s="178"/>
      <c r="BB981" s="178"/>
    </row>
    <row r="982" ht="16.5" customHeight="1">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c r="AD982" s="178"/>
      <c r="AE982" s="178"/>
      <c r="AF982" s="178"/>
      <c r="AG982" s="178"/>
      <c r="AH982" s="178"/>
      <c r="AI982" s="178"/>
      <c r="AJ982" s="178"/>
      <c r="AK982" s="178"/>
      <c r="AL982" s="178"/>
      <c r="AM982" s="178"/>
      <c r="AN982" s="178"/>
      <c r="AO982" s="178"/>
      <c r="AP982" s="178"/>
      <c r="AQ982" s="178"/>
      <c r="AR982" s="178"/>
      <c r="AS982" s="178"/>
      <c r="AT982" s="178"/>
      <c r="AU982" s="178"/>
      <c r="AV982" s="178"/>
      <c r="AW982" s="178"/>
      <c r="AX982" s="178"/>
      <c r="AY982" s="178"/>
      <c r="AZ982" s="178"/>
      <c r="BA982" s="178"/>
      <c r="BB982" s="178"/>
    </row>
    <row r="983" ht="16.5" customHeight="1">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c r="AD983" s="178"/>
      <c r="AE983" s="178"/>
      <c r="AF983" s="178"/>
      <c r="AG983" s="178"/>
      <c r="AH983" s="178"/>
      <c r="AI983" s="178"/>
      <c r="AJ983" s="178"/>
      <c r="AK983" s="178"/>
      <c r="AL983" s="178"/>
      <c r="AM983" s="178"/>
      <c r="AN983" s="178"/>
      <c r="AO983" s="178"/>
      <c r="AP983" s="178"/>
      <c r="AQ983" s="178"/>
      <c r="AR983" s="178"/>
      <c r="AS983" s="178"/>
      <c r="AT983" s="178"/>
      <c r="AU983" s="178"/>
      <c r="AV983" s="178"/>
      <c r="AW983" s="178"/>
      <c r="AX983" s="178"/>
      <c r="AY983" s="178"/>
      <c r="AZ983" s="178"/>
      <c r="BA983" s="178"/>
      <c r="BB983" s="178"/>
    </row>
    <row r="984" ht="16.5" customHeight="1">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c r="AD984" s="178"/>
      <c r="AE984" s="178"/>
      <c r="AF984" s="178"/>
      <c r="AG984" s="178"/>
      <c r="AH984" s="178"/>
      <c r="AI984" s="178"/>
      <c r="AJ984" s="178"/>
      <c r="AK984" s="178"/>
      <c r="AL984" s="178"/>
      <c r="AM984" s="178"/>
      <c r="AN984" s="178"/>
      <c r="AO984" s="178"/>
      <c r="AP984" s="178"/>
      <c r="AQ984" s="178"/>
      <c r="AR984" s="178"/>
      <c r="AS984" s="178"/>
      <c r="AT984" s="178"/>
      <c r="AU984" s="178"/>
      <c r="AV984" s="178"/>
      <c r="AW984" s="178"/>
      <c r="AX984" s="178"/>
      <c r="AY984" s="178"/>
      <c r="AZ984" s="178"/>
      <c r="BA984" s="178"/>
      <c r="BB984" s="178"/>
    </row>
    <row r="985" ht="16.5" customHeight="1">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c r="AD985" s="178"/>
      <c r="AE985" s="178"/>
      <c r="AF985" s="178"/>
      <c r="AG985" s="178"/>
      <c r="AH985" s="178"/>
      <c r="AI985" s="178"/>
      <c r="AJ985" s="178"/>
      <c r="AK985" s="178"/>
      <c r="AL985" s="178"/>
      <c r="AM985" s="178"/>
      <c r="AN985" s="178"/>
      <c r="AO985" s="178"/>
      <c r="AP985" s="178"/>
      <c r="AQ985" s="178"/>
      <c r="AR985" s="178"/>
      <c r="AS985" s="178"/>
      <c r="AT985" s="178"/>
      <c r="AU985" s="178"/>
      <c r="AV985" s="178"/>
      <c r="AW985" s="178"/>
      <c r="AX985" s="178"/>
      <c r="AY985" s="178"/>
      <c r="AZ985" s="178"/>
      <c r="BA985" s="178"/>
      <c r="BB985" s="178"/>
    </row>
    <row r="986" ht="16.5" customHeight="1">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c r="AD986" s="178"/>
      <c r="AE986" s="178"/>
      <c r="AF986" s="178"/>
      <c r="AG986" s="178"/>
      <c r="AH986" s="178"/>
      <c r="AI986" s="178"/>
      <c r="AJ986" s="178"/>
      <c r="AK986" s="178"/>
      <c r="AL986" s="178"/>
      <c r="AM986" s="178"/>
      <c r="AN986" s="178"/>
      <c r="AO986" s="178"/>
      <c r="AP986" s="178"/>
      <c r="AQ986" s="178"/>
      <c r="AR986" s="178"/>
      <c r="AS986" s="178"/>
      <c r="AT986" s="178"/>
      <c r="AU986" s="178"/>
      <c r="AV986" s="178"/>
      <c r="AW986" s="178"/>
      <c r="AX986" s="178"/>
      <c r="AY986" s="178"/>
      <c r="AZ986" s="178"/>
      <c r="BA986" s="178"/>
      <c r="BB986" s="178"/>
    </row>
    <row r="987" ht="16.5" customHeight="1">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c r="AD987" s="178"/>
      <c r="AE987" s="178"/>
      <c r="AF987" s="178"/>
      <c r="AG987" s="178"/>
      <c r="AH987" s="178"/>
      <c r="AI987" s="178"/>
      <c r="AJ987" s="178"/>
      <c r="AK987" s="178"/>
      <c r="AL987" s="178"/>
      <c r="AM987" s="178"/>
      <c r="AN987" s="178"/>
      <c r="AO987" s="178"/>
      <c r="AP987" s="178"/>
      <c r="AQ987" s="178"/>
      <c r="AR987" s="178"/>
      <c r="AS987" s="178"/>
      <c r="AT987" s="178"/>
      <c r="AU987" s="178"/>
      <c r="AV987" s="178"/>
      <c r="AW987" s="178"/>
      <c r="AX987" s="178"/>
      <c r="AY987" s="178"/>
      <c r="AZ987" s="178"/>
      <c r="BA987" s="178"/>
      <c r="BB987" s="178"/>
    </row>
    <row r="988" ht="16.5" customHeight="1">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c r="AD988" s="178"/>
      <c r="AE988" s="178"/>
      <c r="AF988" s="178"/>
      <c r="AG988" s="178"/>
      <c r="AH988" s="178"/>
      <c r="AI988" s="178"/>
      <c r="AJ988" s="178"/>
      <c r="AK988" s="178"/>
      <c r="AL988" s="178"/>
      <c r="AM988" s="178"/>
      <c r="AN988" s="178"/>
      <c r="AO988" s="178"/>
      <c r="AP988" s="178"/>
      <c r="AQ988" s="178"/>
      <c r="AR988" s="178"/>
      <c r="AS988" s="178"/>
      <c r="AT988" s="178"/>
      <c r="AU988" s="178"/>
      <c r="AV988" s="178"/>
      <c r="AW988" s="178"/>
      <c r="AX988" s="178"/>
      <c r="AY988" s="178"/>
      <c r="AZ988" s="178"/>
      <c r="BA988" s="178"/>
      <c r="BB988" s="178"/>
    </row>
    <row r="989" ht="16.5" customHeight="1">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c r="AD989" s="178"/>
      <c r="AE989" s="178"/>
      <c r="AF989" s="178"/>
      <c r="AG989" s="178"/>
      <c r="AH989" s="178"/>
      <c r="AI989" s="178"/>
      <c r="AJ989" s="178"/>
      <c r="AK989" s="178"/>
      <c r="AL989" s="178"/>
      <c r="AM989" s="178"/>
      <c r="AN989" s="178"/>
      <c r="AO989" s="178"/>
      <c r="AP989" s="178"/>
      <c r="AQ989" s="178"/>
      <c r="AR989" s="178"/>
      <c r="AS989" s="178"/>
      <c r="AT989" s="178"/>
      <c r="AU989" s="178"/>
      <c r="AV989" s="178"/>
      <c r="AW989" s="178"/>
      <c r="AX989" s="178"/>
      <c r="AY989" s="178"/>
      <c r="AZ989" s="178"/>
      <c r="BA989" s="178"/>
      <c r="BB989" s="178"/>
    </row>
    <row r="990" ht="16.5" customHeight="1">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c r="AD990" s="178"/>
      <c r="AE990" s="178"/>
      <c r="AF990" s="178"/>
      <c r="AG990" s="178"/>
      <c r="AH990" s="178"/>
      <c r="AI990" s="178"/>
      <c r="AJ990" s="178"/>
      <c r="AK990" s="178"/>
      <c r="AL990" s="178"/>
      <c r="AM990" s="178"/>
      <c r="AN990" s="178"/>
      <c r="AO990" s="178"/>
      <c r="AP990" s="178"/>
      <c r="AQ990" s="178"/>
      <c r="AR990" s="178"/>
      <c r="AS990" s="178"/>
      <c r="AT990" s="178"/>
      <c r="AU990" s="178"/>
      <c r="AV990" s="178"/>
      <c r="AW990" s="178"/>
      <c r="AX990" s="178"/>
      <c r="AY990" s="178"/>
      <c r="AZ990" s="178"/>
      <c r="BA990" s="178"/>
      <c r="BB990" s="178"/>
    </row>
    <row r="991" ht="16.5" customHeight="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c r="AD991" s="178"/>
      <c r="AE991" s="178"/>
      <c r="AF991" s="178"/>
      <c r="AG991" s="178"/>
      <c r="AH991" s="178"/>
      <c r="AI991" s="178"/>
      <c r="AJ991" s="178"/>
      <c r="AK991" s="178"/>
      <c r="AL991" s="178"/>
      <c r="AM991" s="178"/>
      <c r="AN991" s="178"/>
      <c r="AO991" s="178"/>
      <c r="AP991" s="178"/>
      <c r="AQ991" s="178"/>
      <c r="AR991" s="178"/>
      <c r="AS991" s="178"/>
      <c r="AT991" s="178"/>
      <c r="AU991" s="178"/>
      <c r="AV991" s="178"/>
      <c r="AW991" s="178"/>
      <c r="AX991" s="178"/>
      <c r="AY991" s="178"/>
      <c r="AZ991" s="178"/>
      <c r="BA991" s="178"/>
      <c r="BB991" s="178"/>
    </row>
    <row r="992" ht="16.5" customHeight="1">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c r="AD992" s="178"/>
      <c r="AE992" s="178"/>
      <c r="AF992" s="178"/>
      <c r="AG992" s="178"/>
      <c r="AH992" s="178"/>
      <c r="AI992" s="178"/>
      <c r="AJ992" s="178"/>
      <c r="AK992" s="178"/>
      <c r="AL992" s="178"/>
      <c r="AM992" s="178"/>
      <c r="AN992" s="178"/>
      <c r="AO992" s="178"/>
      <c r="AP992" s="178"/>
      <c r="AQ992" s="178"/>
      <c r="AR992" s="178"/>
      <c r="AS992" s="178"/>
      <c r="AT992" s="178"/>
      <c r="AU992" s="178"/>
      <c r="AV992" s="178"/>
      <c r="AW992" s="178"/>
      <c r="AX992" s="178"/>
      <c r="AY992" s="178"/>
      <c r="AZ992" s="178"/>
      <c r="BA992" s="178"/>
      <c r="BB992" s="178"/>
    </row>
    <row r="993" ht="16.5" customHeight="1">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c r="AD993" s="178"/>
      <c r="AE993" s="178"/>
      <c r="AF993" s="178"/>
      <c r="AG993" s="178"/>
      <c r="AH993" s="178"/>
      <c r="AI993" s="178"/>
      <c r="AJ993" s="178"/>
      <c r="AK993" s="178"/>
      <c r="AL993" s="178"/>
      <c r="AM993" s="178"/>
      <c r="AN993" s="178"/>
      <c r="AO993" s="178"/>
      <c r="AP993" s="178"/>
      <c r="AQ993" s="178"/>
      <c r="AR993" s="178"/>
      <c r="AS993" s="178"/>
      <c r="AT993" s="178"/>
      <c r="AU993" s="178"/>
      <c r="AV993" s="178"/>
      <c r="AW993" s="178"/>
      <c r="AX993" s="178"/>
      <c r="AY993" s="178"/>
      <c r="AZ993" s="178"/>
      <c r="BA993" s="178"/>
      <c r="BB993" s="178"/>
    </row>
    <row r="994" ht="16.5" customHeight="1">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c r="AD994" s="178"/>
      <c r="AE994" s="178"/>
      <c r="AF994" s="178"/>
      <c r="AG994" s="178"/>
      <c r="AH994" s="178"/>
      <c r="AI994" s="178"/>
      <c r="AJ994" s="178"/>
      <c r="AK994" s="178"/>
      <c r="AL994" s="178"/>
      <c r="AM994" s="178"/>
      <c r="AN994" s="178"/>
      <c r="AO994" s="178"/>
      <c r="AP994" s="178"/>
      <c r="AQ994" s="178"/>
      <c r="AR994" s="178"/>
      <c r="AS994" s="178"/>
      <c r="AT994" s="178"/>
      <c r="AU994" s="178"/>
      <c r="AV994" s="178"/>
      <c r="AW994" s="178"/>
      <c r="AX994" s="178"/>
      <c r="AY994" s="178"/>
      <c r="AZ994" s="178"/>
      <c r="BA994" s="178"/>
      <c r="BB994" s="178"/>
    </row>
    <row r="995" ht="16.5" customHeight="1">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c r="AD995" s="178"/>
      <c r="AE995" s="178"/>
      <c r="AF995" s="178"/>
      <c r="AG995" s="178"/>
      <c r="AH995" s="178"/>
      <c r="AI995" s="178"/>
      <c r="AJ995" s="178"/>
      <c r="AK995" s="178"/>
      <c r="AL995" s="178"/>
      <c r="AM995" s="178"/>
      <c r="AN995" s="178"/>
      <c r="AO995" s="178"/>
      <c r="AP995" s="178"/>
      <c r="AQ995" s="178"/>
      <c r="AR995" s="178"/>
      <c r="AS995" s="178"/>
      <c r="AT995" s="178"/>
      <c r="AU995" s="178"/>
      <c r="AV995" s="178"/>
      <c r="AW995" s="178"/>
      <c r="AX995" s="178"/>
      <c r="AY995" s="178"/>
      <c r="AZ995" s="178"/>
      <c r="BA995" s="178"/>
      <c r="BB995" s="178"/>
    </row>
    <row r="996" ht="16.5" customHeight="1">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c r="AD996" s="178"/>
      <c r="AE996" s="178"/>
      <c r="AF996" s="178"/>
      <c r="AG996" s="178"/>
      <c r="AH996" s="178"/>
      <c r="AI996" s="178"/>
      <c r="AJ996" s="178"/>
      <c r="AK996" s="178"/>
      <c r="AL996" s="178"/>
      <c r="AM996" s="178"/>
      <c r="AN996" s="178"/>
      <c r="AO996" s="178"/>
      <c r="AP996" s="178"/>
      <c r="AQ996" s="178"/>
      <c r="AR996" s="178"/>
      <c r="AS996" s="178"/>
      <c r="AT996" s="178"/>
      <c r="AU996" s="178"/>
      <c r="AV996" s="178"/>
      <c r="AW996" s="178"/>
      <c r="AX996" s="178"/>
      <c r="AY996" s="178"/>
      <c r="AZ996" s="178"/>
      <c r="BA996" s="178"/>
      <c r="BB996" s="178"/>
    </row>
    <row r="997" ht="16.5" customHeight="1">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c r="AD997" s="178"/>
      <c r="AE997" s="178"/>
      <c r="AF997" s="178"/>
      <c r="AG997" s="178"/>
      <c r="AH997" s="178"/>
      <c r="AI997" s="178"/>
      <c r="AJ997" s="178"/>
      <c r="AK997" s="178"/>
      <c r="AL997" s="178"/>
      <c r="AM997" s="178"/>
      <c r="AN997" s="178"/>
      <c r="AO997" s="178"/>
      <c r="AP997" s="178"/>
      <c r="AQ997" s="178"/>
      <c r="AR997" s="178"/>
      <c r="AS997" s="178"/>
      <c r="AT997" s="178"/>
      <c r="AU997" s="178"/>
      <c r="AV997" s="178"/>
      <c r="AW997" s="178"/>
      <c r="AX997" s="178"/>
      <c r="AY997" s="178"/>
      <c r="AZ997" s="178"/>
      <c r="BA997" s="178"/>
      <c r="BB997" s="178"/>
    </row>
    <row r="998" ht="16.5" customHeight="1">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c r="AD998" s="178"/>
      <c r="AE998" s="178"/>
      <c r="AF998" s="178"/>
      <c r="AG998" s="178"/>
      <c r="AH998" s="178"/>
      <c r="AI998" s="178"/>
      <c r="AJ998" s="178"/>
      <c r="AK998" s="178"/>
      <c r="AL998" s="178"/>
      <c r="AM998" s="178"/>
      <c r="AN998" s="178"/>
      <c r="AO998" s="178"/>
      <c r="AP998" s="178"/>
      <c r="AQ998" s="178"/>
      <c r="AR998" s="178"/>
      <c r="AS998" s="178"/>
      <c r="AT998" s="178"/>
      <c r="AU998" s="178"/>
      <c r="AV998" s="178"/>
      <c r="AW998" s="178"/>
      <c r="AX998" s="178"/>
      <c r="AY998" s="178"/>
      <c r="AZ998" s="178"/>
      <c r="BA998" s="178"/>
      <c r="BB998" s="178"/>
    </row>
    <row r="999" ht="16.5" customHeight="1">
      <c r="A999" s="178"/>
      <c r="B999" s="178"/>
      <c r="C999" s="178"/>
      <c r="D999" s="178"/>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c r="AD999" s="178"/>
      <c r="AE999" s="178"/>
      <c r="AF999" s="178"/>
      <c r="AG999" s="178"/>
      <c r="AH999" s="178"/>
      <c r="AI999" s="178"/>
      <c r="AJ999" s="178"/>
      <c r="AK999" s="178"/>
      <c r="AL999" s="178"/>
      <c r="AM999" s="178"/>
      <c r="AN999" s="178"/>
      <c r="AO999" s="178"/>
      <c r="AP999" s="178"/>
      <c r="AQ999" s="178"/>
      <c r="AR999" s="178"/>
      <c r="AS999" s="178"/>
      <c r="AT999" s="178"/>
      <c r="AU999" s="178"/>
      <c r="AV999" s="178"/>
      <c r="AW999" s="178"/>
      <c r="AX999" s="178"/>
      <c r="AY999" s="178"/>
      <c r="AZ999" s="178"/>
      <c r="BA999" s="178"/>
      <c r="BB999" s="178"/>
    </row>
    <row r="1000" ht="16.5" customHeight="1">
      <c r="A1000" s="178"/>
      <c r="B1000" s="178"/>
      <c r="C1000" s="178"/>
      <c r="D1000" s="178"/>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c r="AD1000" s="178"/>
      <c r="AE1000" s="178"/>
      <c r="AF1000" s="178"/>
      <c r="AG1000" s="178"/>
      <c r="AH1000" s="178"/>
      <c r="AI1000" s="178"/>
      <c r="AJ1000" s="178"/>
      <c r="AK1000" s="178"/>
      <c r="AL1000" s="178"/>
      <c r="AM1000" s="178"/>
      <c r="AN1000" s="178"/>
      <c r="AO1000" s="178"/>
      <c r="AP1000" s="178"/>
      <c r="AQ1000" s="178"/>
      <c r="AR1000" s="178"/>
      <c r="AS1000" s="178"/>
      <c r="AT1000" s="178"/>
      <c r="AU1000" s="178"/>
      <c r="AV1000" s="178"/>
      <c r="AW1000" s="178"/>
      <c r="AX1000" s="178"/>
      <c r="AY1000" s="178"/>
      <c r="AZ1000" s="178"/>
      <c r="BA1000" s="178"/>
      <c r="BB1000" s="178"/>
    </row>
    <row r="1001" ht="16.5" customHeight="1">
      <c r="A1001" s="178"/>
      <c r="B1001" s="178"/>
      <c r="C1001" s="178"/>
      <c r="D1001" s="178"/>
      <c r="E1001" s="178"/>
      <c r="F1001" s="178"/>
      <c r="G1001" s="178"/>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c r="AD1001" s="178"/>
      <c r="AE1001" s="178"/>
      <c r="AF1001" s="178"/>
      <c r="AG1001" s="178"/>
      <c r="AH1001" s="178"/>
      <c r="AI1001" s="178"/>
      <c r="AJ1001" s="178"/>
      <c r="AK1001" s="178"/>
      <c r="AL1001" s="178"/>
      <c r="AM1001" s="178"/>
      <c r="AN1001" s="178"/>
      <c r="AO1001" s="178"/>
      <c r="AP1001" s="178"/>
      <c r="AQ1001" s="178"/>
      <c r="AR1001" s="178"/>
      <c r="AS1001" s="178"/>
      <c r="AT1001" s="178"/>
      <c r="AU1001" s="178"/>
      <c r="AV1001" s="178"/>
      <c r="AW1001" s="178"/>
      <c r="AX1001" s="178"/>
      <c r="AY1001" s="178"/>
      <c r="AZ1001" s="178"/>
      <c r="BA1001" s="178"/>
      <c r="BB1001" s="178"/>
    </row>
    <row r="1002" ht="16.5" customHeight="1">
      <c r="A1002" s="178"/>
      <c r="B1002" s="178"/>
      <c r="C1002" s="178"/>
      <c r="D1002" s="178"/>
      <c r="E1002" s="178"/>
      <c r="F1002" s="178"/>
      <c r="G1002" s="178"/>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c r="AD1002" s="178"/>
      <c r="AE1002" s="178"/>
      <c r="AF1002" s="178"/>
      <c r="AG1002" s="178"/>
      <c r="AH1002" s="178"/>
      <c r="AI1002" s="178"/>
      <c r="AJ1002" s="178"/>
      <c r="AK1002" s="178"/>
      <c r="AL1002" s="178"/>
      <c r="AM1002" s="178"/>
      <c r="AN1002" s="178"/>
      <c r="AO1002" s="178"/>
      <c r="AP1002" s="178"/>
      <c r="AQ1002" s="178"/>
      <c r="AR1002" s="178"/>
      <c r="AS1002" s="178"/>
      <c r="AT1002" s="178"/>
      <c r="AU1002" s="178"/>
      <c r="AV1002" s="178"/>
      <c r="AW1002" s="178"/>
      <c r="AX1002" s="178"/>
      <c r="AY1002" s="178"/>
      <c r="AZ1002" s="178"/>
      <c r="BA1002" s="178"/>
      <c r="BB1002" s="178"/>
    </row>
    <row r="1003" ht="16.5" customHeight="1">
      <c r="A1003" s="178"/>
      <c r="B1003" s="178"/>
      <c r="C1003" s="178"/>
      <c r="D1003" s="178"/>
      <c r="E1003" s="178"/>
      <c r="F1003" s="178"/>
      <c r="G1003" s="178"/>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c r="AD1003" s="178"/>
      <c r="AE1003" s="178"/>
      <c r="AF1003" s="178"/>
      <c r="AG1003" s="178"/>
      <c r="AH1003" s="178"/>
      <c r="AI1003" s="178"/>
      <c r="AJ1003" s="178"/>
      <c r="AK1003" s="178"/>
      <c r="AL1003" s="178"/>
      <c r="AM1003" s="178"/>
      <c r="AN1003" s="178"/>
      <c r="AO1003" s="178"/>
      <c r="AP1003" s="178"/>
      <c r="AQ1003" s="178"/>
      <c r="AR1003" s="178"/>
      <c r="AS1003" s="178"/>
      <c r="AT1003" s="178"/>
      <c r="AU1003" s="178"/>
      <c r="AV1003" s="178"/>
      <c r="AW1003" s="178"/>
      <c r="AX1003" s="178"/>
      <c r="AY1003" s="178"/>
      <c r="AZ1003" s="178"/>
      <c r="BA1003" s="178"/>
      <c r="BB1003" s="178"/>
    </row>
    <row r="1004" ht="16.5" customHeight="1">
      <c r="A1004" s="178"/>
      <c r="B1004" s="178"/>
      <c r="C1004" s="178"/>
      <c r="D1004" s="178"/>
      <c r="E1004" s="178"/>
      <c r="F1004" s="178"/>
      <c r="G1004" s="178"/>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c r="AD1004" s="178"/>
      <c r="AE1004" s="178"/>
      <c r="AF1004" s="178"/>
      <c r="AG1004" s="178"/>
      <c r="AH1004" s="178"/>
      <c r="AI1004" s="178"/>
      <c r="AJ1004" s="178"/>
      <c r="AK1004" s="178"/>
      <c r="AL1004" s="178"/>
      <c r="AM1004" s="178"/>
      <c r="AN1004" s="178"/>
      <c r="AO1004" s="178"/>
      <c r="AP1004" s="178"/>
      <c r="AQ1004" s="178"/>
      <c r="AR1004" s="178"/>
      <c r="AS1004" s="178"/>
      <c r="AT1004" s="178"/>
      <c r="AU1004" s="178"/>
      <c r="AV1004" s="178"/>
      <c r="AW1004" s="178"/>
      <c r="AX1004" s="178"/>
      <c r="AY1004" s="178"/>
      <c r="AZ1004" s="178"/>
      <c r="BA1004" s="178"/>
      <c r="BB1004" s="178"/>
    </row>
    <row r="1005" ht="16.5" customHeight="1">
      <c r="A1005" s="178"/>
      <c r="B1005" s="178"/>
      <c r="C1005" s="178"/>
      <c r="D1005" s="178"/>
      <c r="E1005" s="178"/>
      <c r="F1005" s="178"/>
      <c r="G1005" s="178"/>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c r="AD1005" s="178"/>
      <c r="AE1005" s="178"/>
      <c r="AF1005" s="178"/>
      <c r="AG1005" s="178"/>
      <c r="AH1005" s="178"/>
      <c r="AI1005" s="178"/>
      <c r="AJ1005" s="178"/>
      <c r="AK1005" s="178"/>
      <c r="AL1005" s="178"/>
      <c r="AM1005" s="178"/>
      <c r="AN1005" s="178"/>
      <c r="AO1005" s="178"/>
      <c r="AP1005" s="178"/>
      <c r="AQ1005" s="178"/>
      <c r="AR1005" s="178"/>
      <c r="AS1005" s="178"/>
      <c r="AT1005" s="178"/>
      <c r="AU1005" s="178"/>
      <c r="AV1005" s="178"/>
      <c r="AW1005" s="178"/>
      <c r="AX1005" s="178"/>
      <c r="AY1005" s="178"/>
      <c r="AZ1005" s="178"/>
      <c r="BA1005" s="178"/>
      <c r="BB1005" s="178"/>
    </row>
    <row r="1006" ht="16.5" customHeight="1">
      <c r="A1006" s="178"/>
      <c r="B1006" s="178"/>
      <c r="C1006" s="178"/>
      <c r="D1006" s="178"/>
      <c r="E1006" s="178"/>
      <c r="F1006" s="178"/>
      <c r="G1006" s="178"/>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c r="AD1006" s="178"/>
      <c r="AE1006" s="178"/>
      <c r="AF1006" s="178"/>
      <c r="AG1006" s="178"/>
      <c r="AH1006" s="178"/>
      <c r="AI1006" s="178"/>
      <c r="AJ1006" s="178"/>
      <c r="AK1006" s="178"/>
      <c r="AL1006" s="178"/>
      <c r="AM1006" s="178"/>
      <c r="AN1006" s="178"/>
      <c r="AO1006" s="178"/>
      <c r="AP1006" s="178"/>
      <c r="AQ1006" s="178"/>
      <c r="AR1006" s="178"/>
      <c r="AS1006" s="178"/>
      <c r="AT1006" s="178"/>
      <c r="AU1006" s="178"/>
      <c r="AV1006" s="178"/>
      <c r="AW1006" s="178"/>
      <c r="AX1006" s="178"/>
      <c r="AY1006" s="178"/>
      <c r="AZ1006" s="178"/>
      <c r="BA1006" s="178"/>
      <c r="BB1006" s="178"/>
    </row>
    <row r="1007" ht="16.5" customHeight="1">
      <c r="A1007" s="178"/>
      <c r="B1007" s="178"/>
      <c r="C1007" s="178"/>
      <c r="D1007" s="178"/>
      <c r="E1007" s="178"/>
      <c r="F1007" s="178"/>
      <c r="G1007" s="178"/>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c r="AD1007" s="178"/>
      <c r="AE1007" s="178"/>
      <c r="AF1007" s="178"/>
      <c r="AG1007" s="178"/>
      <c r="AH1007" s="178"/>
      <c r="AI1007" s="178"/>
      <c r="AJ1007" s="178"/>
      <c r="AK1007" s="178"/>
      <c r="AL1007" s="178"/>
      <c r="AM1007" s="178"/>
      <c r="AN1007" s="178"/>
      <c r="AO1007" s="178"/>
      <c r="AP1007" s="178"/>
      <c r="AQ1007" s="178"/>
      <c r="AR1007" s="178"/>
      <c r="AS1007" s="178"/>
      <c r="AT1007" s="178"/>
      <c r="AU1007" s="178"/>
      <c r="AV1007" s="178"/>
      <c r="AW1007" s="178"/>
      <c r="AX1007" s="178"/>
      <c r="AY1007" s="178"/>
      <c r="AZ1007" s="178"/>
      <c r="BA1007" s="178"/>
      <c r="BB1007" s="178"/>
    </row>
    <row r="1008" ht="16.5" customHeight="1">
      <c r="A1008" s="178"/>
      <c r="B1008" s="178"/>
      <c r="C1008" s="178"/>
      <c r="D1008" s="178"/>
      <c r="E1008" s="178"/>
      <c r="F1008" s="178"/>
      <c r="G1008" s="178"/>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c r="AD1008" s="178"/>
      <c r="AE1008" s="178"/>
      <c r="AF1008" s="178"/>
      <c r="AG1008" s="178"/>
      <c r="AH1008" s="178"/>
      <c r="AI1008" s="178"/>
      <c r="AJ1008" s="178"/>
      <c r="AK1008" s="178"/>
      <c r="AL1008" s="178"/>
      <c r="AM1008" s="178"/>
      <c r="AN1008" s="178"/>
      <c r="AO1008" s="178"/>
      <c r="AP1008" s="178"/>
      <c r="AQ1008" s="178"/>
      <c r="AR1008" s="178"/>
      <c r="AS1008" s="178"/>
      <c r="AT1008" s="178"/>
      <c r="AU1008" s="178"/>
      <c r="AV1008" s="178"/>
      <c r="AW1008" s="178"/>
      <c r="AX1008" s="178"/>
      <c r="AY1008" s="178"/>
      <c r="AZ1008" s="178"/>
      <c r="BA1008" s="178"/>
      <c r="BB1008" s="178"/>
    </row>
    <row r="1009" ht="16.5" customHeight="1">
      <c r="A1009" s="178"/>
      <c r="B1009" s="178"/>
      <c r="C1009" s="178"/>
      <c r="D1009" s="178"/>
      <c r="E1009" s="178"/>
      <c r="F1009" s="178"/>
      <c r="G1009" s="178"/>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c r="AD1009" s="178"/>
      <c r="AE1009" s="178"/>
      <c r="AF1009" s="178"/>
      <c r="AG1009" s="178"/>
      <c r="AH1009" s="178"/>
      <c r="AI1009" s="178"/>
      <c r="AJ1009" s="178"/>
      <c r="AK1009" s="178"/>
      <c r="AL1009" s="178"/>
      <c r="AM1009" s="178"/>
      <c r="AN1009" s="178"/>
      <c r="AO1009" s="178"/>
      <c r="AP1009" s="178"/>
      <c r="AQ1009" s="178"/>
      <c r="AR1009" s="178"/>
      <c r="AS1009" s="178"/>
      <c r="AT1009" s="178"/>
      <c r="AU1009" s="178"/>
      <c r="AV1009" s="178"/>
      <c r="AW1009" s="178"/>
      <c r="AX1009" s="178"/>
      <c r="AY1009" s="178"/>
      <c r="AZ1009" s="178"/>
      <c r="BA1009" s="178"/>
      <c r="BB1009" s="178"/>
    </row>
    <row r="1010" ht="16.5" customHeight="1">
      <c r="A1010" s="178"/>
      <c r="B1010" s="178"/>
      <c r="C1010" s="178"/>
      <c r="D1010" s="178"/>
      <c r="E1010" s="178"/>
      <c r="F1010" s="178"/>
      <c r="G1010" s="178"/>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c r="AD1010" s="178"/>
      <c r="AE1010" s="178"/>
      <c r="AF1010" s="178"/>
      <c r="AG1010" s="178"/>
      <c r="AH1010" s="178"/>
      <c r="AI1010" s="178"/>
      <c r="AJ1010" s="178"/>
      <c r="AK1010" s="178"/>
      <c r="AL1010" s="178"/>
      <c r="AM1010" s="178"/>
      <c r="AN1010" s="178"/>
      <c r="AO1010" s="178"/>
      <c r="AP1010" s="178"/>
      <c r="AQ1010" s="178"/>
      <c r="AR1010" s="178"/>
      <c r="AS1010" s="178"/>
      <c r="AT1010" s="178"/>
      <c r="AU1010" s="178"/>
      <c r="AV1010" s="178"/>
      <c r="AW1010" s="178"/>
      <c r="AX1010" s="178"/>
      <c r="AY1010" s="178"/>
      <c r="AZ1010" s="178"/>
      <c r="BA1010" s="178"/>
      <c r="BB1010" s="178"/>
    </row>
    <row r="1011" ht="16.5" customHeight="1">
      <c r="A1011" s="178"/>
      <c r="B1011" s="178"/>
      <c r="C1011" s="178"/>
      <c r="D1011" s="178"/>
      <c r="E1011" s="178"/>
      <c r="F1011" s="178"/>
      <c r="G1011" s="178"/>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c r="AD1011" s="178"/>
      <c r="AE1011" s="178"/>
      <c r="AF1011" s="178"/>
      <c r="AG1011" s="178"/>
      <c r="AH1011" s="178"/>
      <c r="AI1011" s="178"/>
      <c r="AJ1011" s="178"/>
      <c r="AK1011" s="178"/>
      <c r="AL1011" s="178"/>
      <c r="AM1011" s="178"/>
      <c r="AN1011" s="178"/>
      <c r="AO1011" s="178"/>
      <c r="AP1011" s="178"/>
      <c r="AQ1011" s="178"/>
      <c r="AR1011" s="178"/>
      <c r="AS1011" s="178"/>
      <c r="AT1011" s="178"/>
      <c r="AU1011" s="178"/>
      <c r="AV1011" s="178"/>
      <c r="AW1011" s="178"/>
      <c r="AX1011" s="178"/>
      <c r="AY1011" s="178"/>
      <c r="AZ1011" s="178"/>
      <c r="BA1011" s="178"/>
      <c r="BB1011" s="178"/>
    </row>
    <row r="1012" ht="16.5" customHeight="1">
      <c r="A1012" s="178"/>
      <c r="B1012" s="178"/>
      <c r="C1012" s="178"/>
      <c r="D1012" s="178"/>
      <c r="E1012" s="178"/>
      <c r="F1012" s="178"/>
      <c r="G1012" s="178"/>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c r="AD1012" s="178"/>
      <c r="AE1012" s="178"/>
      <c r="AF1012" s="178"/>
      <c r="AG1012" s="178"/>
      <c r="AH1012" s="178"/>
      <c r="AI1012" s="178"/>
      <c r="AJ1012" s="178"/>
      <c r="AK1012" s="178"/>
      <c r="AL1012" s="178"/>
      <c r="AM1012" s="178"/>
      <c r="AN1012" s="178"/>
      <c r="AO1012" s="178"/>
      <c r="AP1012" s="178"/>
      <c r="AQ1012" s="178"/>
      <c r="AR1012" s="178"/>
      <c r="AS1012" s="178"/>
      <c r="AT1012" s="178"/>
      <c r="AU1012" s="178"/>
      <c r="AV1012" s="178"/>
      <c r="AW1012" s="178"/>
      <c r="AX1012" s="178"/>
      <c r="AY1012" s="178"/>
      <c r="AZ1012" s="178"/>
      <c r="BA1012" s="178"/>
      <c r="BB1012" s="178"/>
    </row>
    <row r="1013" ht="16.5" customHeight="1">
      <c r="A1013" s="178"/>
      <c r="B1013" s="178"/>
      <c r="C1013" s="178"/>
      <c r="D1013" s="178"/>
      <c r="E1013" s="178"/>
      <c r="F1013" s="178"/>
      <c r="G1013" s="178"/>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c r="AD1013" s="178"/>
      <c r="AE1013" s="178"/>
      <c r="AF1013" s="178"/>
      <c r="AG1013" s="178"/>
      <c r="AH1013" s="178"/>
      <c r="AI1013" s="178"/>
      <c r="AJ1013" s="178"/>
      <c r="AK1013" s="178"/>
      <c r="AL1013" s="178"/>
      <c r="AM1013" s="178"/>
      <c r="AN1013" s="178"/>
      <c r="AO1013" s="178"/>
      <c r="AP1013" s="178"/>
      <c r="AQ1013" s="178"/>
      <c r="AR1013" s="178"/>
      <c r="AS1013" s="178"/>
      <c r="AT1013" s="178"/>
      <c r="AU1013" s="178"/>
      <c r="AV1013" s="178"/>
      <c r="AW1013" s="178"/>
      <c r="AX1013" s="178"/>
      <c r="AY1013" s="178"/>
      <c r="AZ1013" s="178"/>
      <c r="BA1013" s="178"/>
      <c r="BB1013" s="178"/>
    </row>
  </sheetData>
  <mergeCells count="16921">
    <mergeCell ref="AL334:AM334"/>
    <mergeCell ref="AN334:AO334"/>
    <mergeCell ref="T334:U334"/>
    <mergeCell ref="V334:X334"/>
    <mergeCell ref="Y334:Z334"/>
    <mergeCell ref="AB334:AC334"/>
    <mergeCell ref="AD334:AE334"/>
    <mergeCell ref="AF334:AH334"/>
    <mergeCell ref="AI334:AK334"/>
    <mergeCell ref="AL335:AM335"/>
    <mergeCell ref="AN335:AO335"/>
    <mergeCell ref="T335:U335"/>
    <mergeCell ref="V335:X335"/>
    <mergeCell ref="Y335:Z335"/>
    <mergeCell ref="AB335:AC335"/>
    <mergeCell ref="AD335:AE335"/>
    <mergeCell ref="AF335:AH335"/>
    <mergeCell ref="AI335:AK335"/>
    <mergeCell ref="AL332:AM332"/>
    <mergeCell ref="AN332:AO332"/>
    <mergeCell ref="AP332:AQ332"/>
    <mergeCell ref="AR332:AS332"/>
    <mergeCell ref="AT332:AU332"/>
    <mergeCell ref="AV332:AX332"/>
    <mergeCell ref="AY332:BA332"/>
    <mergeCell ref="T332:U332"/>
    <mergeCell ref="V332:X332"/>
    <mergeCell ref="Y332:Z332"/>
    <mergeCell ref="AB332:AC332"/>
    <mergeCell ref="AD332:AE332"/>
    <mergeCell ref="AF332:AH332"/>
    <mergeCell ref="AI332:AK332"/>
    <mergeCell ref="C332:D332"/>
    <mergeCell ref="E332:F332"/>
    <mergeCell ref="G332:H332"/>
    <mergeCell ref="I332:M332"/>
    <mergeCell ref="N332:O332"/>
    <mergeCell ref="P332:Q332"/>
    <mergeCell ref="R332:S332"/>
    <mergeCell ref="T333:U333"/>
    <mergeCell ref="V333:X333"/>
    <mergeCell ref="Y333:Z333"/>
    <mergeCell ref="AB333:AC333"/>
    <mergeCell ref="AD333:AE333"/>
    <mergeCell ref="AF333:AH333"/>
    <mergeCell ref="AI333:AK333"/>
    <mergeCell ref="AL333:AM333"/>
    <mergeCell ref="AN333:AO333"/>
    <mergeCell ref="AP333:AQ333"/>
    <mergeCell ref="AR333:AS333"/>
    <mergeCell ref="AT333:AU333"/>
    <mergeCell ref="AV333:AX333"/>
    <mergeCell ref="AY333:BA333"/>
    <mergeCell ref="C335:D335"/>
    <mergeCell ref="E335:F335"/>
    <mergeCell ref="G335:H335"/>
    <mergeCell ref="I335:M335"/>
    <mergeCell ref="N335:O335"/>
    <mergeCell ref="P335:Q335"/>
    <mergeCell ref="R335:S335"/>
    <mergeCell ref="AT335:AU335"/>
    <mergeCell ref="AV335:AX335"/>
    <mergeCell ref="AP334:AQ334"/>
    <mergeCell ref="AR334:AS334"/>
    <mergeCell ref="AT334:AU334"/>
    <mergeCell ref="AV334:AX334"/>
    <mergeCell ref="AY334:BA334"/>
    <mergeCell ref="AP335:AQ335"/>
    <mergeCell ref="AR335:AS335"/>
    <mergeCell ref="AY335:BA335"/>
    <mergeCell ref="T337:U337"/>
    <mergeCell ref="V337:X337"/>
    <mergeCell ref="Y337:Z337"/>
    <mergeCell ref="AB337:AC337"/>
    <mergeCell ref="AD337:AE337"/>
    <mergeCell ref="AF337:AH337"/>
    <mergeCell ref="AI337:AK337"/>
    <mergeCell ref="C337:D337"/>
    <mergeCell ref="E337:F337"/>
    <mergeCell ref="G337:H337"/>
    <mergeCell ref="I337:M337"/>
    <mergeCell ref="N337:O337"/>
    <mergeCell ref="P337:Q337"/>
    <mergeCell ref="R337:S337"/>
    <mergeCell ref="AL338:AM338"/>
    <mergeCell ref="AN338:AO338"/>
    <mergeCell ref="T338:U338"/>
    <mergeCell ref="V338:X338"/>
    <mergeCell ref="Y338:Z338"/>
    <mergeCell ref="AB338:AC338"/>
    <mergeCell ref="AD338:AE338"/>
    <mergeCell ref="AF338:AH338"/>
    <mergeCell ref="AI338:AK338"/>
    <mergeCell ref="C333:D333"/>
    <mergeCell ref="E333:F333"/>
    <mergeCell ref="G333:H333"/>
    <mergeCell ref="I333:M333"/>
    <mergeCell ref="N333:O333"/>
    <mergeCell ref="P333:Q333"/>
    <mergeCell ref="R333:S333"/>
    <mergeCell ref="C334:D334"/>
    <mergeCell ref="E334:F334"/>
    <mergeCell ref="G334:H334"/>
    <mergeCell ref="I334:M334"/>
    <mergeCell ref="N334:O334"/>
    <mergeCell ref="P334:Q334"/>
    <mergeCell ref="R334:S334"/>
    <mergeCell ref="AL336:AM336"/>
    <mergeCell ref="AN336:AO336"/>
    <mergeCell ref="AP336:AQ336"/>
    <mergeCell ref="AR336:AS336"/>
    <mergeCell ref="AT336:AU336"/>
    <mergeCell ref="AV336:AX336"/>
    <mergeCell ref="AY336:BA336"/>
    <mergeCell ref="T336:U336"/>
    <mergeCell ref="V336:X336"/>
    <mergeCell ref="Y336:Z336"/>
    <mergeCell ref="AB336:AC336"/>
    <mergeCell ref="AD336:AE336"/>
    <mergeCell ref="AF336:AH336"/>
    <mergeCell ref="AI336:AK336"/>
    <mergeCell ref="C336:D336"/>
    <mergeCell ref="E336:F336"/>
    <mergeCell ref="G336:H336"/>
    <mergeCell ref="I336:M336"/>
    <mergeCell ref="N336:O336"/>
    <mergeCell ref="P336:Q336"/>
    <mergeCell ref="R336:S336"/>
    <mergeCell ref="AP338:AQ338"/>
    <mergeCell ref="AR338:AS338"/>
    <mergeCell ref="AT338:AU338"/>
    <mergeCell ref="AV338:AX338"/>
    <mergeCell ref="AY338:BA338"/>
    <mergeCell ref="AL337:AM337"/>
    <mergeCell ref="AN337:AO337"/>
    <mergeCell ref="AP337:AQ337"/>
    <mergeCell ref="AR337:AS337"/>
    <mergeCell ref="AT337:AU337"/>
    <mergeCell ref="AV337:AX337"/>
    <mergeCell ref="AY337:BA337"/>
    <mergeCell ref="C338:D338"/>
    <mergeCell ref="E338:F338"/>
    <mergeCell ref="G338:H338"/>
    <mergeCell ref="I338:M338"/>
    <mergeCell ref="N338:O338"/>
    <mergeCell ref="P338:Q338"/>
    <mergeCell ref="R338:S338"/>
    <mergeCell ref="AL339:AM339"/>
    <mergeCell ref="AN339:AO339"/>
    <mergeCell ref="AP339:AQ339"/>
    <mergeCell ref="AR339:AS339"/>
    <mergeCell ref="AT339:AU339"/>
    <mergeCell ref="AV339:AX339"/>
    <mergeCell ref="AY339:BA339"/>
    <mergeCell ref="T339:U339"/>
    <mergeCell ref="V339:X339"/>
    <mergeCell ref="Y339:Z339"/>
    <mergeCell ref="AB339:AC339"/>
    <mergeCell ref="AD339:AE339"/>
    <mergeCell ref="AF339:AH339"/>
    <mergeCell ref="AI339:AK339"/>
    <mergeCell ref="C339:D339"/>
    <mergeCell ref="E339:F339"/>
    <mergeCell ref="G339:H339"/>
    <mergeCell ref="I339:M339"/>
    <mergeCell ref="N339:O339"/>
    <mergeCell ref="P339:Q339"/>
    <mergeCell ref="R339:S339"/>
    <mergeCell ref="AL340:AM340"/>
    <mergeCell ref="AN340:AO340"/>
    <mergeCell ref="AP340:AQ340"/>
    <mergeCell ref="AR340:AS340"/>
    <mergeCell ref="AT340:AU340"/>
    <mergeCell ref="AV340:AX340"/>
    <mergeCell ref="AY340:BA340"/>
    <mergeCell ref="T340:U340"/>
    <mergeCell ref="V340:X340"/>
    <mergeCell ref="Y340:Z340"/>
    <mergeCell ref="AB340:AC340"/>
    <mergeCell ref="AD340:AE340"/>
    <mergeCell ref="AF340:AH340"/>
    <mergeCell ref="AI340:AK340"/>
    <mergeCell ref="C340:D340"/>
    <mergeCell ref="E340:F340"/>
    <mergeCell ref="G340:H340"/>
    <mergeCell ref="I340:M340"/>
    <mergeCell ref="N340:O340"/>
    <mergeCell ref="P340:Q340"/>
    <mergeCell ref="R340:S340"/>
    <mergeCell ref="AL343:AM343"/>
    <mergeCell ref="AN343:AO343"/>
    <mergeCell ref="T343:U343"/>
    <mergeCell ref="V343:X343"/>
    <mergeCell ref="Y343:Z343"/>
    <mergeCell ref="AB343:AC343"/>
    <mergeCell ref="AD343:AE343"/>
    <mergeCell ref="AF343:AH343"/>
    <mergeCell ref="AI343:AK343"/>
    <mergeCell ref="AL344:AM344"/>
    <mergeCell ref="AN344:AO344"/>
    <mergeCell ref="T344:U344"/>
    <mergeCell ref="V344:X344"/>
    <mergeCell ref="Y344:Z344"/>
    <mergeCell ref="AB344:AC344"/>
    <mergeCell ref="AD344:AE344"/>
    <mergeCell ref="AF344:AH344"/>
    <mergeCell ref="AI344:AK344"/>
    <mergeCell ref="AL341:AM341"/>
    <mergeCell ref="AN341:AO341"/>
    <mergeCell ref="AP341:AQ341"/>
    <mergeCell ref="AR341:AS341"/>
    <mergeCell ref="AT341:AU341"/>
    <mergeCell ref="AV341:AX341"/>
    <mergeCell ref="AY341:BA341"/>
    <mergeCell ref="T341:U341"/>
    <mergeCell ref="V341:X341"/>
    <mergeCell ref="Y341:Z341"/>
    <mergeCell ref="AB341:AC341"/>
    <mergeCell ref="AD341:AE341"/>
    <mergeCell ref="AF341:AH341"/>
    <mergeCell ref="AI341:AK341"/>
    <mergeCell ref="C341:D341"/>
    <mergeCell ref="E341:F341"/>
    <mergeCell ref="G341:H341"/>
    <mergeCell ref="I341:M341"/>
    <mergeCell ref="N341:O341"/>
    <mergeCell ref="P341:Q341"/>
    <mergeCell ref="R341:S341"/>
    <mergeCell ref="T342:U342"/>
    <mergeCell ref="V342:X342"/>
    <mergeCell ref="Y342:Z342"/>
    <mergeCell ref="AB342:AC342"/>
    <mergeCell ref="AD342:AE342"/>
    <mergeCell ref="AF342:AH342"/>
    <mergeCell ref="AI342:AK342"/>
    <mergeCell ref="AL342:AM342"/>
    <mergeCell ref="AN342:AO342"/>
    <mergeCell ref="AP342:AQ342"/>
    <mergeCell ref="AR342:AS342"/>
    <mergeCell ref="AT342:AU342"/>
    <mergeCell ref="AV342:AX342"/>
    <mergeCell ref="AY342:BA342"/>
    <mergeCell ref="C344:D344"/>
    <mergeCell ref="E344:F344"/>
    <mergeCell ref="G344:H344"/>
    <mergeCell ref="I344:M344"/>
    <mergeCell ref="N344:O344"/>
    <mergeCell ref="P344:Q344"/>
    <mergeCell ref="R344:S344"/>
    <mergeCell ref="AT344:AU344"/>
    <mergeCell ref="AV344:AX344"/>
    <mergeCell ref="AP343:AQ343"/>
    <mergeCell ref="AR343:AS343"/>
    <mergeCell ref="AT343:AU343"/>
    <mergeCell ref="AV343:AX343"/>
    <mergeCell ref="AY343:BA343"/>
    <mergeCell ref="AP344:AQ344"/>
    <mergeCell ref="AR344:AS344"/>
    <mergeCell ref="AY344:BA344"/>
    <mergeCell ref="T346:U346"/>
    <mergeCell ref="V346:X346"/>
    <mergeCell ref="Y346:Z346"/>
    <mergeCell ref="AB346:AC346"/>
    <mergeCell ref="AD346:AE346"/>
    <mergeCell ref="AF346:AH346"/>
    <mergeCell ref="AI346:AK346"/>
    <mergeCell ref="C346:D346"/>
    <mergeCell ref="E346:F346"/>
    <mergeCell ref="G346:H346"/>
    <mergeCell ref="I346:M346"/>
    <mergeCell ref="N346:O346"/>
    <mergeCell ref="P346:Q346"/>
    <mergeCell ref="R346:S346"/>
    <mergeCell ref="AL347:AM347"/>
    <mergeCell ref="AN347:AO347"/>
    <mergeCell ref="T347:U347"/>
    <mergeCell ref="V347:X347"/>
    <mergeCell ref="Y347:Z347"/>
    <mergeCell ref="AB347:AC347"/>
    <mergeCell ref="AD347:AE347"/>
    <mergeCell ref="AF347:AH347"/>
    <mergeCell ref="AI347:AK347"/>
    <mergeCell ref="C342:D342"/>
    <mergeCell ref="E342:F342"/>
    <mergeCell ref="G342:H342"/>
    <mergeCell ref="I342:M342"/>
    <mergeCell ref="N342:O342"/>
    <mergeCell ref="P342:Q342"/>
    <mergeCell ref="R342:S342"/>
    <mergeCell ref="C343:D343"/>
    <mergeCell ref="E343:F343"/>
    <mergeCell ref="G343:H343"/>
    <mergeCell ref="I343:M343"/>
    <mergeCell ref="N343:O343"/>
    <mergeCell ref="P343:Q343"/>
    <mergeCell ref="R343:S343"/>
    <mergeCell ref="AL345:AM345"/>
    <mergeCell ref="AN345:AO345"/>
    <mergeCell ref="AP345:AQ345"/>
    <mergeCell ref="AR345:AS345"/>
    <mergeCell ref="AT345:AU345"/>
    <mergeCell ref="AV345:AX345"/>
    <mergeCell ref="AY345:BA345"/>
    <mergeCell ref="T345:U345"/>
    <mergeCell ref="V345:X345"/>
    <mergeCell ref="Y345:Z345"/>
    <mergeCell ref="AB345:AC345"/>
    <mergeCell ref="AD345:AE345"/>
    <mergeCell ref="AF345:AH345"/>
    <mergeCell ref="AI345:AK345"/>
    <mergeCell ref="C345:D345"/>
    <mergeCell ref="E345:F345"/>
    <mergeCell ref="G345:H345"/>
    <mergeCell ref="I345:M345"/>
    <mergeCell ref="N345:O345"/>
    <mergeCell ref="P345:Q345"/>
    <mergeCell ref="R345:S345"/>
    <mergeCell ref="AP347:AQ347"/>
    <mergeCell ref="AR347:AS347"/>
    <mergeCell ref="AT347:AU347"/>
    <mergeCell ref="AV347:AX347"/>
    <mergeCell ref="AY347:BA347"/>
    <mergeCell ref="AL346:AM346"/>
    <mergeCell ref="AN346:AO346"/>
    <mergeCell ref="AP346:AQ346"/>
    <mergeCell ref="AR346:AS346"/>
    <mergeCell ref="AT346:AU346"/>
    <mergeCell ref="AV346:AX346"/>
    <mergeCell ref="AY346:BA346"/>
    <mergeCell ref="C347:D347"/>
    <mergeCell ref="E347:F347"/>
    <mergeCell ref="G347:H347"/>
    <mergeCell ref="I347:M347"/>
    <mergeCell ref="N347:O347"/>
    <mergeCell ref="P347:Q347"/>
    <mergeCell ref="R347:S347"/>
    <mergeCell ref="AL348:AM348"/>
    <mergeCell ref="AN348:AO348"/>
    <mergeCell ref="AP348:AQ348"/>
    <mergeCell ref="AR348:AS348"/>
    <mergeCell ref="AT348:AU348"/>
    <mergeCell ref="AV348:AX348"/>
    <mergeCell ref="AY348:BA348"/>
    <mergeCell ref="T348:U348"/>
    <mergeCell ref="V348:X348"/>
    <mergeCell ref="Y348:Z348"/>
    <mergeCell ref="AB348:AC348"/>
    <mergeCell ref="AD348:AE348"/>
    <mergeCell ref="AF348:AH348"/>
    <mergeCell ref="AI348:AK348"/>
    <mergeCell ref="C348:D348"/>
    <mergeCell ref="E348:F348"/>
    <mergeCell ref="G348:H348"/>
    <mergeCell ref="I348:M348"/>
    <mergeCell ref="N348:O348"/>
    <mergeCell ref="P348:Q348"/>
    <mergeCell ref="R348:S348"/>
    <mergeCell ref="AL349:AM349"/>
    <mergeCell ref="AN349:AO349"/>
    <mergeCell ref="AP349:AQ349"/>
    <mergeCell ref="AR349:AS349"/>
    <mergeCell ref="AT349:AU349"/>
    <mergeCell ref="AV349:AX349"/>
    <mergeCell ref="AY349:BA349"/>
    <mergeCell ref="T349:U349"/>
    <mergeCell ref="V349:X349"/>
    <mergeCell ref="Y349:Z349"/>
    <mergeCell ref="AB349:AC349"/>
    <mergeCell ref="AD349:AE349"/>
    <mergeCell ref="AF349:AH349"/>
    <mergeCell ref="AI349:AK349"/>
    <mergeCell ref="C349:D349"/>
    <mergeCell ref="E349:F349"/>
    <mergeCell ref="G349:H349"/>
    <mergeCell ref="I349:M349"/>
    <mergeCell ref="N349:O349"/>
    <mergeCell ref="P349:Q349"/>
    <mergeCell ref="R349:S349"/>
    <mergeCell ref="AL352:AM352"/>
    <mergeCell ref="AN352:AO352"/>
    <mergeCell ref="T352:U352"/>
    <mergeCell ref="V352:X352"/>
    <mergeCell ref="Y352:Z352"/>
    <mergeCell ref="AB352:AC352"/>
    <mergeCell ref="AD352:AE352"/>
    <mergeCell ref="AF352:AH352"/>
    <mergeCell ref="AI352:AK352"/>
    <mergeCell ref="AL353:AM353"/>
    <mergeCell ref="AN353:AO353"/>
    <mergeCell ref="T353:U353"/>
    <mergeCell ref="V353:X353"/>
    <mergeCell ref="Y353:Z353"/>
    <mergeCell ref="AB353:AC353"/>
    <mergeCell ref="AD353:AE353"/>
    <mergeCell ref="AF353:AH353"/>
    <mergeCell ref="AI353:AK353"/>
    <mergeCell ref="AL350:AM350"/>
    <mergeCell ref="AN350:AO350"/>
    <mergeCell ref="AP350:AQ350"/>
    <mergeCell ref="AR350:AS350"/>
    <mergeCell ref="AT350:AU350"/>
    <mergeCell ref="AV350:AX350"/>
    <mergeCell ref="AY350:BA350"/>
    <mergeCell ref="T350:U350"/>
    <mergeCell ref="V350:X350"/>
    <mergeCell ref="Y350:Z350"/>
    <mergeCell ref="AB350:AC350"/>
    <mergeCell ref="AD350:AE350"/>
    <mergeCell ref="AF350:AH350"/>
    <mergeCell ref="AI350:AK350"/>
    <mergeCell ref="C350:D350"/>
    <mergeCell ref="E350:F350"/>
    <mergeCell ref="G350:H350"/>
    <mergeCell ref="I350:M350"/>
    <mergeCell ref="N350:O350"/>
    <mergeCell ref="P350:Q350"/>
    <mergeCell ref="R350:S350"/>
    <mergeCell ref="T351:U351"/>
    <mergeCell ref="V351:X351"/>
    <mergeCell ref="Y351:Z351"/>
    <mergeCell ref="AB351:AC351"/>
    <mergeCell ref="AD351:AE351"/>
    <mergeCell ref="AF351:AH351"/>
    <mergeCell ref="AI351:AK351"/>
    <mergeCell ref="AL351:AM351"/>
    <mergeCell ref="AN351:AO351"/>
    <mergeCell ref="AP351:AQ351"/>
    <mergeCell ref="AR351:AS351"/>
    <mergeCell ref="AT351:AU351"/>
    <mergeCell ref="AV351:AX351"/>
    <mergeCell ref="AY351:BA351"/>
    <mergeCell ref="C353:D353"/>
    <mergeCell ref="E353:F353"/>
    <mergeCell ref="G353:H353"/>
    <mergeCell ref="I353:M353"/>
    <mergeCell ref="N353:O353"/>
    <mergeCell ref="P353:Q353"/>
    <mergeCell ref="R353:S353"/>
    <mergeCell ref="AT353:AU353"/>
    <mergeCell ref="AV353:AX353"/>
    <mergeCell ref="AP352:AQ352"/>
    <mergeCell ref="AR352:AS352"/>
    <mergeCell ref="AT352:AU352"/>
    <mergeCell ref="AV352:AX352"/>
    <mergeCell ref="AY352:BA352"/>
    <mergeCell ref="AP353:AQ353"/>
    <mergeCell ref="AR353:AS353"/>
    <mergeCell ref="AY353:BA353"/>
    <mergeCell ref="T355:U355"/>
    <mergeCell ref="V355:X355"/>
    <mergeCell ref="Y355:Z355"/>
    <mergeCell ref="AB355:AC355"/>
    <mergeCell ref="AD355:AE355"/>
    <mergeCell ref="AF355:AH355"/>
    <mergeCell ref="AI355:AK355"/>
    <mergeCell ref="C355:D355"/>
    <mergeCell ref="E355:F355"/>
    <mergeCell ref="G355:H355"/>
    <mergeCell ref="I355:M355"/>
    <mergeCell ref="N355:O355"/>
    <mergeCell ref="P355:Q355"/>
    <mergeCell ref="R355:S355"/>
    <mergeCell ref="AL356:AM356"/>
    <mergeCell ref="AN356:AO356"/>
    <mergeCell ref="T356:U356"/>
    <mergeCell ref="V356:X356"/>
    <mergeCell ref="Y356:Z356"/>
    <mergeCell ref="AB356:AC356"/>
    <mergeCell ref="AD356:AE356"/>
    <mergeCell ref="AF356:AH356"/>
    <mergeCell ref="AI356:AK356"/>
    <mergeCell ref="C351:D351"/>
    <mergeCell ref="E351:F351"/>
    <mergeCell ref="G351:H351"/>
    <mergeCell ref="I351:M351"/>
    <mergeCell ref="N351:O351"/>
    <mergeCell ref="P351:Q351"/>
    <mergeCell ref="R351:S351"/>
    <mergeCell ref="C352:D352"/>
    <mergeCell ref="E352:F352"/>
    <mergeCell ref="G352:H352"/>
    <mergeCell ref="I352:M352"/>
    <mergeCell ref="N352:O352"/>
    <mergeCell ref="P352:Q352"/>
    <mergeCell ref="R352:S352"/>
    <mergeCell ref="AL354:AM354"/>
    <mergeCell ref="AN354:AO354"/>
    <mergeCell ref="AP354:AQ354"/>
    <mergeCell ref="AR354:AS354"/>
    <mergeCell ref="AT354:AU354"/>
    <mergeCell ref="AV354:AX354"/>
    <mergeCell ref="AY354:BA354"/>
    <mergeCell ref="T354:U354"/>
    <mergeCell ref="V354:X354"/>
    <mergeCell ref="Y354:Z354"/>
    <mergeCell ref="AB354:AC354"/>
    <mergeCell ref="AD354:AE354"/>
    <mergeCell ref="AF354:AH354"/>
    <mergeCell ref="AI354:AK354"/>
    <mergeCell ref="C354:D354"/>
    <mergeCell ref="E354:F354"/>
    <mergeCell ref="G354:H354"/>
    <mergeCell ref="I354:M354"/>
    <mergeCell ref="N354:O354"/>
    <mergeCell ref="P354:Q354"/>
    <mergeCell ref="R354:S354"/>
    <mergeCell ref="AP356:AQ356"/>
    <mergeCell ref="AR356:AS356"/>
    <mergeCell ref="AT356:AU356"/>
    <mergeCell ref="AV356:AX356"/>
    <mergeCell ref="AY356:BA356"/>
    <mergeCell ref="AL355:AM355"/>
    <mergeCell ref="AN355:AO355"/>
    <mergeCell ref="AP355:AQ355"/>
    <mergeCell ref="AR355:AS355"/>
    <mergeCell ref="AT355:AU355"/>
    <mergeCell ref="AV355:AX355"/>
    <mergeCell ref="AY355:BA355"/>
    <mergeCell ref="C356:D356"/>
    <mergeCell ref="E356:F356"/>
    <mergeCell ref="G356:H356"/>
    <mergeCell ref="I356:M356"/>
    <mergeCell ref="N356:O356"/>
    <mergeCell ref="P356:Q356"/>
    <mergeCell ref="R356:S356"/>
    <mergeCell ref="AL357:AM357"/>
    <mergeCell ref="AN357:AO357"/>
    <mergeCell ref="AP357:AQ357"/>
    <mergeCell ref="AR357:AS357"/>
    <mergeCell ref="AT357:AU357"/>
    <mergeCell ref="AV357:AX357"/>
    <mergeCell ref="AY357:BA357"/>
    <mergeCell ref="T357:U357"/>
    <mergeCell ref="V357:X357"/>
    <mergeCell ref="Y357:Z357"/>
    <mergeCell ref="AB357:AC357"/>
    <mergeCell ref="AD357:AE357"/>
    <mergeCell ref="AF357:AH357"/>
    <mergeCell ref="AI357:AK357"/>
    <mergeCell ref="C357:D357"/>
    <mergeCell ref="E357:F357"/>
    <mergeCell ref="G357:H357"/>
    <mergeCell ref="I357:M357"/>
    <mergeCell ref="N357:O357"/>
    <mergeCell ref="P357:Q357"/>
    <mergeCell ref="R357:S357"/>
    <mergeCell ref="AL358:AM358"/>
    <mergeCell ref="AN358:AO358"/>
    <mergeCell ref="AP358:AQ358"/>
    <mergeCell ref="AR358:AS358"/>
    <mergeCell ref="AT358:AU358"/>
    <mergeCell ref="AV358:AX358"/>
    <mergeCell ref="AY358:BA358"/>
    <mergeCell ref="T358:U358"/>
    <mergeCell ref="V358:X358"/>
    <mergeCell ref="Y358:Z358"/>
    <mergeCell ref="AB358:AC358"/>
    <mergeCell ref="AD358:AE358"/>
    <mergeCell ref="AF358:AH358"/>
    <mergeCell ref="AI358:AK358"/>
    <mergeCell ref="C358:D358"/>
    <mergeCell ref="E358:F358"/>
    <mergeCell ref="G358:H358"/>
    <mergeCell ref="I358:M358"/>
    <mergeCell ref="N358:O358"/>
    <mergeCell ref="P358:Q358"/>
    <mergeCell ref="R358:S358"/>
    <mergeCell ref="AL361:AM361"/>
    <mergeCell ref="AN361:AO361"/>
    <mergeCell ref="T361:U361"/>
    <mergeCell ref="V361:X361"/>
    <mergeCell ref="Y361:Z361"/>
    <mergeCell ref="AB361:AC361"/>
    <mergeCell ref="AD361:AE361"/>
    <mergeCell ref="AF361:AH361"/>
    <mergeCell ref="AI361:AK361"/>
    <mergeCell ref="AL362:AM362"/>
    <mergeCell ref="AN362:AO362"/>
    <mergeCell ref="T362:U362"/>
    <mergeCell ref="V362:X362"/>
    <mergeCell ref="Y362:Z362"/>
    <mergeCell ref="AB362:AC362"/>
    <mergeCell ref="AD362:AE362"/>
    <mergeCell ref="AF362:AH362"/>
    <mergeCell ref="AI362:AK362"/>
    <mergeCell ref="AL359:AM359"/>
    <mergeCell ref="AN359:AO359"/>
    <mergeCell ref="AP359:AQ359"/>
    <mergeCell ref="AR359:AS359"/>
    <mergeCell ref="AT359:AU359"/>
    <mergeCell ref="AV359:AX359"/>
    <mergeCell ref="AY359:BA359"/>
    <mergeCell ref="T359:U359"/>
    <mergeCell ref="V359:X359"/>
    <mergeCell ref="Y359:Z359"/>
    <mergeCell ref="AB359:AC359"/>
    <mergeCell ref="AD359:AE359"/>
    <mergeCell ref="AF359:AH359"/>
    <mergeCell ref="AI359:AK359"/>
    <mergeCell ref="C359:D359"/>
    <mergeCell ref="E359:F359"/>
    <mergeCell ref="G359:H359"/>
    <mergeCell ref="I359:M359"/>
    <mergeCell ref="N359:O359"/>
    <mergeCell ref="P359:Q359"/>
    <mergeCell ref="R359:S359"/>
    <mergeCell ref="T360:U360"/>
    <mergeCell ref="V360:X360"/>
    <mergeCell ref="Y360:Z360"/>
    <mergeCell ref="AB360:AC360"/>
    <mergeCell ref="AD360:AE360"/>
    <mergeCell ref="AF360:AH360"/>
    <mergeCell ref="AI360:AK360"/>
    <mergeCell ref="AL360:AM360"/>
    <mergeCell ref="AN360:AO360"/>
    <mergeCell ref="AP360:AQ360"/>
    <mergeCell ref="AR360:AS360"/>
    <mergeCell ref="AT360:AU360"/>
    <mergeCell ref="AV360:AX360"/>
    <mergeCell ref="AY360:BA360"/>
    <mergeCell ref="C362:D362"/>
    <mergeCell ref="E362:F362"/>
    <mergeCell ref="G362:H362"/>
    <mergeCell ref="I362:M362"/>
    <mergeCell ref="N362:O362"/>
    <mergeCell ref="P362:Q362"/>
    <mergeCell ref="R362:S362"/>
    <mergeCell ref="AT362:AU362"/>
    <mergeCell ref="AV362:AX362"/>
    <mergeCell ref="AP361:AQ361"/>
    <mergeCell ref="AR361:AS361"/>
    <mergeCell ref="AT361:AU361"/>
    <mergeCell ref="AV361:AX361"/>
    <mergeCell ref="AY361:BA361"/>
    <mergeCell ref="AP362:AQ362"/>
    <mergeCell ref="AR362:AS362"/>
    <mergeCell ref="AY362:BA362"/>
    <mergeCell ref="T364:U364"/>
    <mergeCell ref="V364:X364"/>
    <mergeCell ref="Y364:Z364"/>
    <mergeCell ref="AB364:AC364"/>
    <mergeCell ref="AD364:AE364"/>
    <mergeCell ref="AF364:AH364"/>
    <mergeCell ref="AI364:AK364"/>
    <mergeCell ref="C364:D364"/>
    <mergeCell ref="E364:F364"/>
    <mergeCell ref="G364:H364"/>
    <mergeCell ref="I364:M364"/>
    <mergeCell ref="N364:O364"/>
    <mergeCell ref="P364:Q364"/>
    <mergeCell ref="R364:S364"/>
    <mergeCell ref="AL365:AM365"/>
    <mergeCell ref="AN365:AO365"/>
    <mergeCell ref="T365:U365"/>
    <mergeCell ref="V365:X365"/>
    <mergeCell ref="Y365:Z365"/>
    <mergeCell ref="AB365:AC365"/>
    <mergeCell ref="AD365:AE365"/>
    <mergeCell ref="AF365:AH365"/>
    <mergeCell ref="AI365:AK365"/>
    <mergeCell ref="C360:D360"/>
    <mergeCell ref="E360:F360"/>
    <mergeCell ref="G360:H360"/>
    <mergeCell ref="I360:M360"/>
    <mergeCell ref="N360:O360"/>
    <mergeCell ref="P360:Q360"/>
    <mergeCell ref="R360:S360"/>
    <mergeCell ref="C361:D361"/>
    <mergeCell ref="E361:F361"/>
    <mergeCell ref="G361:H361"/>
    <mergeCell ref="I361:M361"/>
    <mergeCell ref="N361:O361"/>
    <mergeCell ref="P361:Q361"/>
    <mergeCell ref="R361:S361"/>
    <mergeCell ref="AL363:AM363"/>
    <mergeCell ref="AN363:AO363"/>
    <mergeCell ref="AP363:AQ363"/>
    <mergeCell ref="AR363:AS363"/>
    <mergeCell ref="AT363:AU363"/>
    <mergeCell ref="AV363:AX363"/>
    <mergeCell ref="AY363:BA363"/>
    <mergeCell ref="T363:U363"/>
    <mergeCell ref="V363:X363"/>
    <mergeCell ref="Y363:Z363"/>
    <mergeCell ref="AB363:AC363"/>
    <mergeCell ref="AD363:AE363"/>
    <mergeCell ref="AF363:AH363"/>
    <mergeCell ref="AI363:AK363"/>
    <mergeCell ref="C363:D363"/>
    <mergeCell ref="E363:F363"/>
    <mergeCell ref="G363:H363"/>
    <mergeCell ref="I363:M363"/>
    <mergeCell ref="N363:O363"/>
    <mergeCell ref="P363:Q363"/>
    <mergeCell ref="R363:S363"/>
    <mergeCell ref="AP365:AQ365"/>
    <mergeCell ref="AR365:AS365"/>
    <mergeCell ref="AT365:AU365"/>
    <mergeCell ref="AV365:AX365"/>
    <mergeCell ref="AY365:BA365"/>
    <mergeCell ref="AL364:AM364"/>
    <mergeCell ref="AN364:AO364"/>
    <mergeCell ref="AP364:AQ364"/>
    <mergeCell ref="AR364:AS364"/>
    <mergeCell ref="AT364:AU364"/>
    <mergeCell ref="AV364:AX364"/>
    <mergeCell ref="AY364:BA364"/>
    <mergeCell ref="C365:D365"/>
    <mergeCell ref="E365:F365"/>
    <mergeCell ref="G365:H365"/>
    <mergeCell ref="I365:M365"/>
    <mergeCell ref="N365:O365"/>
    <mergeCell ref="P365:Q365"/>
    <mergeCell ref="R365:S365"/>
    <mergeCell ref="AL366:AM366"/>
    <mergeCell ref="AN366:AO366"/>
    <mergeCell ref="AP366:AQ366"/>
    <mergeCell ref="AR366:AS366"/>
    <mergeCell ref="AT366:AU366"/>
    <mergeCell ref="AV366:AX366"/>
    <mergeCell ref="AY366:BA366"/>
    <mergeCell ref="T366:U366"/>
    <mergeCell ref="V366:X366"/>
    <mergeCell ref="Y366:Z366"/>
    <mergeCell ref="AB366:AC366"/>
    <mergeCell ref="AD366:AE366"/>
    <mergeCell ref="AF366:AH366"/>
    <mergeCell ref="AI366:AK366"/>
    <mergeCell ref="C366:D366"/>
    <mergeCell ref="E366:F366"/>
    <mergeCell ref="G366:H366"/>
    <mergeCell ref="I366:M366"/>
    <mergeCell ref="N366:O366"/>
    <mergeCell ref="P366:Q366"/>
    <mergeCell ref="R366:S366"/>
    <mergeCell ref="AL367:AM367"/>
    <mergeCell ref="AN367:AO367"/>
    <mergeCell ref="AP367:AQ367"/>
    <mergeCell ref="AR367:AS367"/>
    <mergeCell ref="AT367:AU367"/>
    <mergeCell ref="AV367:AX367"/>
    <mergeCell ref="AY367:BA367"/>
    <mergeCell ref="T367:U367"/>
    <mergeCell ref="V367:X367"/>
    <mergeCell ref="Y367:Z367"/>
    <mergeCell ref="AB367:AC367"/>
    <mergeCell ref="AD367:AE367"/>
    <mergeCell ref="AF367:AH367"/>
    <mergeCell ref="AI367:AK367"/>
    <mergeCell ref="C367:D367"/>
    <mergeCell ref="E367:F367"/>
    <mergeCell ref="G367:H367"/>
    <mergeCell ref="I367:M367"/>
    <mergeCell ref="N367:O367"/>
    <mergeCell ref="P367:Q367"/>
    <mergeCell ref="R367:S367"/>
    <mergeCell ref="AL370:AM370"/>
    <mergeCell ref="AN370:AO370"/>
    <mergeCell ref="T370:U370"/>
    <mergeCell ref="V370:X370"/>
    <mergeCell ref="Y370:Z370"/>
    <mergeCell ref="AB370:AC370"/>
    <mergeCell ref="AD370:AE370"/>
    <mergeCell ref="AF370:AH370"/>
    <mergeCell ref="AI370:AK370"/>
    <mergeCell ref="AL371:AM371"/>
    <mergeCell ref="AN371:AO371"/>
    <mergeCell ref="T371:U371"/>
    <mergeCell ref="V371:X371"/>
    <mergeCell ref="Y371:Z371"/>
    <mergeCell ref="AB371:AC371"/>
    <mergeCell ref="AD371:AE371"/>
    <mergeCell ref="AF371:AH371"/>
    <mergeCell ref="AI371:AK371"/>
    <mergeCell ref="AL368:AM368"/>
    <mergeCell ref="AN368:AO368"/>
    <mergeCell ref="AP368:AQ368"/>
    <mergeCell ref="AR368:AS368"/>
    <mergeCell ref="AT368:AU368"/>
    <mergeCell ref="AV368:AX368"/>
    <mergeCell ref="AY368:BA368"/>
    <mergeCell ref="T368:U368"/>
    <mergeCell ref="V368:X368"/>
    <mergeCell ref="Y368:Z368"/>
    <mergeCell ref="AB368:AC368"/>
    <mergeCell ref="AD368:AE368"/>
    <mergeCell ref="AF368:AH368"/>
    <mergeCell ref="AI368:AK368"/>
    <mergeCell ref="C368:D368"/>
    <mergeCell ref="E368:F368"/>
    <mergeCell ref="G368:H368"/>
    <mergeCell ref="I368:M368"/>
    <mergeCell ref="N368:O368"/>
    <mergeCell ref="P368:Q368"/>
    <mergeCell ref="R368:S368"/>
    <mergeCell ref="T369:U369"/>
    <mergeCell ref="V369:X369"/>
    <mergeCell ref="Y369:Z369"/>
    <mergeCell ref="AB369:AC369"/>
    <mergeCell ref="AD369:AE369"/>
    <mergeCell ref="AF369:AH369"/>
    <mergeCell ref="AI369:AK369"/>
    <mergeCell ref="AL369:AM369"/>
    <mergeCell ref="AN369:AO369"/>
    <mergeCell ref="AP369:AQ369"/>
    <mergeCell ref="AR369:AS369"/>
    <mergeCell ref="AT369:AU369"/>
    <mergeCell ref="AV369:AX369"/>
    <mergeCell ref="AY369:BA369"/>
    <mergeCell ref="C371:D371"/>
    <mergeCell ref="E371:F371"/>
    <mergeCell ref="G371:H371"/>
    <mergeCell ref="I371:M371"/>
    <mergeCell ref="N371:O371"/>
    <mergeCell ref="P371:Q371"/>
    <mergeCell ref="R371:S371"/>
    <mergeCell ref="AT371:AU371"/>
    <mergeCell ref="AV371:AX371"/>
    <mergeCell ref="AP370:AQ370"/>
    <mergeCell ref="AR370:AS370"/>
    <mergeCell ref="AT370:AU370"/>
    <mergeCell ref="AV370:AX370"/>
    <mergeCell ref="AY370:BA370"/>
    <mergeCell ref="AP371:AQ371"/>
    <mergeCell ref="AR371:AS371"/>
    <mergeCell ref="AY371:BA371"/>
    <mergeCell ref="T373:U373"/>
    <mergeCell ref="V373:X373"/>
    <mergeCell ref="Y373:Z373"/>
    <mergeCell ref="AB373:AC373"/>
    <mergeCell ref="AD373:AE373"/>
    <mergeCell ref="AF373:AH373"/>
    <mergeCell ref="AI373:AK373"/>
    <mergeCell ref="C373:D373"/>
    <mergeCell ref="E373:F373"/>
    <mergeCell ref="G373:H373"/>
    <mergeCell ref="I373:M373"/>
    <mergeCell ref="N373:O373"/>
    <mergeCell ref="P373:Q373"/>
    <mergeCell ref="R373:S373"/>
    <mergeCell ref="AL374:AM374"/>
    <mergeCell ref="AN374:AO374"/>
    <mergeCell ref="T374:U374"/>
    <mergeCell ref="V374:X374"/>
    <mergeCell ref="Y374:Z374"/>
    <mergeCell ref="AB374:AC374"/>
    <mergeCell ref="AD374:AE374"/>
    <mergeCell ref="AF374:AH374"/>
    <mergeCell ref="AI374:AK374"/>
    <mergeCell ref="C369:D369"/>
    <mergeCell ref="E369:F369"/>
    <mergeCell ref="G369:H369"/>
    <mergeCell ref="I369:M369"/>
    <mergeCell ref="N369:O369"/>
    <mergeCell ref="P369:Q369"/>
    <mergeCell ref="R369:S369"/>
    <mergeCell ref="C370:D370"/>
    <mergeCell ref="E370:F370"/>
    <mergeCell ref="G370:H370"/>
    <mergeCell ref="I370:M370"/>
    <mergeCell ref="N370:O370"/>
    <mergeCell ref="P370:Q370"/>
    <mergeCell ref="R370:S370"/>
    <mergeCell ref="AL372:AM372"/>
    <mergeCell ref="AN372:AO372"/>
    <mergeCell ref="AP372:AQ372"/>
    <mergeCell ref="AR372:AS372"/>
    <mergeCell ref="AT372:AU372"/>
    <mergeCell ref="AV372:AX372"/>
    <mergeCell ref="AY372:BA372"/>
    <mergeCell ref="T372:U372"/>
    <mergeCell ref="V372:X372"/>
    <mergeCell ref="Y372:Z372"/>
    <mergeCell ref="AB372:AC372"/>
    <mergeCell ref="AD372:AE372"/>
    <mergeCell ref="AF372:AH372"/>
    <mergeCell ref="AI372:AK372"/>
    <mergeCell ref="C372:D372"/>
    <mergeCell ref="E372:F372"/>
    <mergeCell ref="G372:H372"/>
    <mergeCell ref="I372:M372"/>
    <mergeCell ref="N372:O372"/>
    <mergeCell ref="P372:Q372"/>
    <mergeCell ref="R372:S372"/>
    <mergeCell ref="AP374:AQ374"/>
    <mergeCell ref="AR374:AS374"/>
    <mergeCell ref="AT374:AU374"/>
    <mergeCell ref="AV374:AX374"/>
    <mergeCell ref="AY374:BA374"/>
    <mergeCell ref="AL373:AM373"/>
    <mergeCell ref="AN373:AO373"/>
    <mergeCell ref="AP373:AQ373"/>
    <mergeCell ref="AR373:AS373"/>
    <mergeCell ref="AT373:AU373"/>
    <mergeCell ref="AV373:AX373"/>
    <mergeCell ref="AY373:BA373"/>
    <mergeCell ref="C374:D374"/>
    <mergeCell ref="E374:F374"/>
    <mergeCell ref="G374:H374"/>
    <mergeCell ref="I374:M374"/>
    <mergeCell ref="N374:O374"/>
    <mergeCell ref="P374:Q374"/>
    <mergeCell ref="R374:S374"/>
    <mergeCell ref="AL375:AM375"/>
    <mergeCell ref="AN375:AO375"/>
    <mergeCell ref="AP375:AQ375"/>
    <mergeCell ref="AR375:AS375"/>
    <mergeCell ref="AT375:AU375"/>
    <mergeCell ref="AV375:AX375"/>
    <mergeCell ref="AY375:BA375"/>
    <mergeCell ref="T375:U375"/>
    <mergeCell ref="V375:X375"/>
    <mergeCell ref="Y375:Z375"/>
    <mergeCell ref="AB375:AC375"/>
    <mergeCell ref="AD375:AE375"/>
    <mergeCell ref="AF375:AH375"/>
    <mergeCell ref="AI375:AK375"/>
    <mergeCell ref="C375:D375"/>
    <mergeCell ref="E375:F375"/>
    <mergeCell ref="G375:H375"/>
    <mergeCell ref="I375:M375"/>
    <mergeCell ref="N375:O375"/>
    <mergeCell ref="P375:Q375"/>
    <mergeCell ref="R375:S375"/>
    <mergeCell ref="AL376:AM376"/>
    <mergeCell ref="AN376:AO376"/>
    <mergeCell ref="AP376:AQ376"/>
    <mergeCell ref="AR376:AS376"/>
    <mergeCell ref="AT376:AU376"/>
    <mergeCell ref="AV376:AX376"/>
    <mergeCell ref="AY376:BA376"/>
    <mergeCell ref="T376:U376"/>
    <mergeCell ref="V376:X376"/>
    <mergeCell ref="Y376:Z376"/>
    <mergeCell ref="AB376:AC376"/>
    <mergeCell ref="AD376:AE376"/>
    <mergeCell ref="AF376:AH376"/>
    <mergeCell ref="AI376:AK376"/>
    <mergeCell ref="C376:D376"/>
    <mergeCell ref="E376:F376"/>
    <mergeCell ref="G376:H376"/>
    <mergeCell ref="I376:M376"/>
    <mergeCell ref="N376:O376"/>
    <mergeCell ref="P376:Q376"/>
    <mergeCell ref="R376:S376"/>
    <mergeCell ref="AL379:AM379"/>
    <mergeCell ref="AN379:AO379"/>
    <mergeCell ref="T379:U379"/>
    <mergeCell ref="V379:X379"/>
    <mergeCell ref="Y379:Z379"/>
    <mergeCell ref="AB379:AC379"/>
    <mergeCell ref="AD379:AE379"/>
    <mergeCell ref="AF379:AH379"/>
    <mergeCell ref="AI379:AK379"/>
    <mergeCell ref="AL380:AM380"/>
    <mergeCell ref="AN380:AO380"/>
    <mergeCell ref="T380:U380"/>
    <mergeCell ref="V380:X380"/>
    <mergeCell ref="Y380:Z380"/>
    <mergeCell ref="AB380:AC380"/>
    <mergeCell ref="AD380:AE380"/>
    <mergeCell ref="AF380:AH380"/>
    <mergeCell ref="AI380:AK380"/>
    <mergeCell ref="AL377:AM377"/>
    <mergeCell ref="AN377:AO377"/>
    <mergeCell ref="AP377:AQ377"/>
    <mergeCell ref="AR377:AS377"/>
    <mergeCell ref="AT377:AU377"/>
    <mergeCell ref="AV377:AX377"/>
    <mergeCell ref="AY377:BA377"/>
    <mergeCell ref="T377:U377"/>
    <mergeCell ref="V377:X377"/>
    <mergeCell ref="Y377:Z377"/>
    <mergeCell ref="AB377:AC377"/>
    <mergeCell ref="AD377:AE377"/>
    <mergeCell ref="AF377:AH377"/>
    <mergeCell ref="AI377:AK377"/>
    <mergeCell ref="C377:D377"/>
    <mergeCell ref="E377:F377"/>
    <mergeCell ref="G377:H377"/>
    <mergeCell ref="I377:M377"/>
    <mergeCell ref="N377:O377"/>
    <mergeCell ref="P377:Q377"/>
    <mergeCell ref="R377:S377"/>
    <mergeCell ref="T378:U378"/>
    <mergeCell ref="V378:X378"/>
    <mergeCell ref="Y378:Z378"/>
    <mergeCell ref="AB378:AC378"/>
    <mergeCell ref="AD378:AE378"/>
    <mergeCell ref="AF378:AH378"/>
    <mergeCell ref="AI378:AK378"/>
    <mergeCell ref="AL378:AM378"/>
    <mergeCell ref="AN378:AO378"/>
    <mergeCell ref="AP378:AQ378"/>
    <mergeCell ref="AR378:AS378"/>
    <mergeCell ref="AT378:AU378"/>
    <mergeCell ref="AV378:AX378"/>
    <mergeCell ref="AY378:BA378"/>
    <mergeCell ref="C380:D380"/>
    <mergeCell ref="E380:F380"/>
    <mergeCell ref="G380:H380"/>
    <mergeCell ref="I380:M380"/>
    <mergeCell ref="N380:O380"/>
    <mergeCell ref="P380:Q380"/>
    <mergeCell ref="R380:S380"/>
    <mergeCell ref="AT380:AU380"/>
    <mergeCell ref="AV380:AX380"/>
    <mergeCell ref="AP379:AQ379"/>
    <mergeCell ref="AR379:AS379"/>
    <mergeCell ref="AT379:AU379"/>
    <mergeCell ref="AV379:AX379"/>
    <mergeCell ref="AY379:BA379"/>
    <mergeCell ref="AP380:AQ380"/>
    <mergeCell ref="AR380:AS380"/>
    <mergeCell ref="AY380:BA380"/>
    <mergeCell ref="T382:U382"/>
    <mergeCell ref="V382:X382"/>
    <mergeCell ref="Y382:Z382"/>
    <mergeCell ref="AB382:AC382"/>
    <mergeCell ref="AD382:AE382"/>
    <mergeCell ref="AF382:AH382"/>
    <mergeCell ref="AI382:AK382"/>
    <mergeCell ref="C382:D382"/>
    <mergeCell ref="E382:F382"/>
    <mergeCell ref="G382:H382"/>
    <mergeCell ref="I382:M382"/>
    <mergeCell ref="N382:O382"/>
    <mergeCell ref="P382:Q382"/>
    <mergeCell ref="R382:S382"/>
    <mergeCell ref="AL383:AM383"/>
    <mergeCell ref="AN383:AO383"/>
    <mergeCell ref="T383:U383"/>
    <mergeCell ref="V383:X383"/>
    <mergeCell ref="Y383:Z383"/>
    <mergeCell ref="AB383:AC383"/>
    <mergeCell ref="AD383:AE383"/>
    <mergeCell ref="AF383:AH383"/>
    <mergeCell ref="AI383:AK383"/>
    <mergeCell ref="C378:D378"/>
    <mergeCell ref="E378:F378"/>
    <mergeCell ref="G378:H378"/>
    <mergeCell ref="I378:M378"/>
    <mergeCell ref="N378:O378"/>
    <mergeCell ref="P378:Q378"/>
    <mergeCell ref="R378:S378"/>
    <mergeCell ref="C379:D379"/>
    <mergeCell ref="E379:F379"/>
    <mergeCell ref="G379:H379"/>
    <mergeCell ref="I379:M379"/>
    <mergeCell ref="N379:O379"/>
    <mergeCell ref="P379:Q379"/>
    <mergeCell ref="R379:S379"/>
    <mergeCell ref="AL381:AM381"/>
    <mergeCell ref="AN381:AO381"/>
    <mergeCell ref="AP381:AQ381"/>
    <mergeCell ref="AR381:AS381"/>
    <mergeCell ref="AT381:AU381"/>
    <mergeCell ref="AV381:AX381"/>
    <mergeCell ref="AY381:BA381"/>
    <mergeCell ref="T381:U381"/>
    <mergeCell ref="V381:X381"/>
    <mergeCell ref="Y381:Z381"/>
    <mergeCell ref="AB381:AC381"/>
    <mergeCell ref="AD381:AE381"/>
    <mergeCell ref="AF381:AH381"/>
    <mergeCell ref="AI381:AK381"/>
    <mergeCell ref="C381:D381"/>
    <mergeCell ref="E381:F381"/>
    <mergeCell ref="G381:H381"/>
    <mergeCell ref="I381:M381"/>
    <mergeCell ref="N381:O381"/>
    <mergeCell ref="P381:Q381"/>
    <mergeCell ref="R381:S381"/>
    <mergeCell ref="AP383:AQ383"/>
    <mergeCell ref="AR383:AS383"/>
    <mergeCell ref="AT383:AU383"/>
    <mergeCell ref="AV383:AX383"/>
    <mergeCell ref="AY383:BA383"/>
    <mergeCell ref="AL382:AM382"/>
    <mergeCell ref="AN382:AO382"/>
    <mergeCell ref="AP382:AQ382"/>
    <mergeCell ref="AR382:AS382"/>
    <mergeCell ref="AT382:AU382"/>
    <mergeCell ref="AV382:AX382"/>
    <mergeCell ref="AY382:BA382"/>
    <mergeCell ref="C383:D383"/>
    <mergeCell ref="E383:F383"/>
    <mergeCell ref="G383:H383"/>
    <mergeCell ref="I383:M383"/>
    <mergeCell ref="N383:O383"/>
    <mergeCell ref="P383:Q383"/>
    <mergeCell ref="R383:S383"/>
    <mergeCell ref="AL384:AM384"/>
    <mergeCell ref="AN384:AO384"/>
    <mergeCell ref="AP384:AQ384"/>
    <mergeCell ref="AR384:AS384"/>
    <mergeCell ref="AT384:AU384"/>
    <mergeCell ref="AV384:AX384"/>
    <mergeCell ref="AY384:BA384"/>
    <mergeCell ref="T384:U384"/>
    <mergeCell ref="V384:X384"/>
    <mergeCell ref="Y384:Z384"/>
    <mergeCell ref="AB384:AC384"/>
    <mergeCell ref="AD384:AE384"/>
    <mergeCell ref="AF384:AH384"/>
    <mergeCell ref="AI384:AK384"/>
    <mergeCell ref="C384:D384"/>
    <mergeCell ref="E384:F384"/>
    <mergeCell ref="G384:H384"/>
    <mergeCell ref="I384:M384"/>
    <mergeCell ref="N384:O384"/>
    <mergeCell ref="P384:Q384"/>
    <mergeCell ref="R384:S384"/>
    <mergeCell ref="AL385:AM385"/>
    <mergeCell ref="AN385:AO385"/>
    <mergeCell ref="AP385:AQ385"/>
    <mergeCell ref="AR385:AS385"/>
    <mergeCell ref="AT385:AU385"/>
    <mergeCell ref="AV385:AX385"/>
    <mergeCell ref="AY385:BA385"/>
    <mergeCell ref="T385:U385"/>
    <mergeCell ref="V385:X385"/>
    <mergeCell ref="Y385:Z385"/>
    <mergeCell ref="AB385:AC385"/>
    <mergeCell ref="AD385:AE385"/>
    <mergeCell ref="AF385:AH385"/>
    <mergeCell ref="AI385:AK385"/>
    <mergeCell ref="C385:D385"/>
    <mergeCell ref="E385:F385"/>
    <mergeCell ref="G385:H385"/>
    <mergeCell ref="I385:M385"/>
    <mergeCell ref="N385:O385"/>
    <mergeCell ref="P385:Q385"/>
    <mergeCell ref="R385:S385"/>
    <mergeCell ref="AL388:AM388"/>
    <mergeCell ref="AN388:AO388"/>
    <mergeCell ref="T388:U388"/>
    <mergeCell ref="V388:X388"/>
    <mergeCell ref="Y388:Z388"/>
    <mergeCell ref="AB388:AC388"/>
    <mergeCell ref="AD388:AE388"/>
    <mergeCell ref="AF388:AH388"/>
    <mergeCell ref="AI388:AK388"/>
    <mergeCell ref="AL389:AM389"/>
    <mergeCell ref="AN389:AO389"/>
    <mergeCell ref="T389:U389"/>
    <mergeCell ref="V389:X389"/>
    <mergeCell ref="Y389:Z389"/>
    <mergeCell ref="AB389:AC389"/>
    <mergeCell ref="AD389:AE389"/>
    <mergeCell ref="AF389:AH389"/>
    <mergeCell ref="AI389:AK389"/>
    <mergeCell ref="AL386:AM386"/>
    <mergeCell ref="AN386:AO386"/>
    <mergeCell ref="AP386:AQ386"/>
    <mergeCell ref="AR386:AS386"/>
    <mergeCell ref="AT386:AU386"/>
    <mergeCell ref="AV386:AX386"/>
    <mergeCell ref="AY386:BA386"/>
    <mergeCell ref="T386:U386"/>
    <mergeCell ref="V386:X386"/>
    <mergeCell ref="Y386:Z386"/>
    <mergeCell ref="AB386:AC386"/>
    <mergeCell ref="AD386:AE386"/>
    <mergeCell ref="AF386:AH386"/>
    <mergeCell ref="AI386:AK386"/>
    <mergeCell ref="C386:D386"/>
    <mergeCell ref="E386:F386"/>
    <mergeCell ref="G386:H386"/>
    <mergeCell ref="I386:M386"/>
    <mergeCell ref="N386:O386"/>
    <mergeCell ref="P386:Q386"/>
    <mergeCell ref="R386:S386"/>
    <mergeCell ref="T387:U387"/>
    <mergeCell ref="V387:X387"/>
    <mergeCell ref="Y387:Z387"/>
    <mergeCell ref="AB387:AC387"/>
    <mergeCell ref="AD387:AE387"/>
    <mergeCell ref="AF387:AH387"/>
    <mergeCell ref="AI387:AK387"/>
    <mergeCell ref="AL387:AM387"/>
    <mergeCell ref="AN387:AO387"/>
    <mergeCell ref="AP387:AQ387"/>
    <mergeCell ref="AR387:AS387"/>
    <mergeCell ref="AT387:AU387"/>
    <mergeCell ref="AV387:AX387"/>
    <mergeCell ref="AY387:BA387"/>
    <mergeCell ref="C389:D389"/>
    <mergeCell ref="E389:F389"/>
    <mergeCell ref="G389:H389"/>
    <mergeCell ref="I389:M389"/>
    <mergeCell ref="N389:O389"/>
    <mergeCell ref="P389:Q389"/>
    <mergeCell ref="R389:S389"/>
    <mergeCell ref="AT389:AU389"/>
    <mergeCell ref="AV389:AX389"/>
    <mergeCell ref="AP388:AQ388"/>
    <mergeCell ref="AR388:AS388"/>
    <mergeCell ref="AT388:AU388"/>
    <mergeCell ref="AV388:AX388"/>
    <mergeCell ref="AY388:BA388"/>
    <mergeCell ref="AP389:AQ389"/>
    <mergeCell ref="AR389:AS389"/>
    <mergeCell ref="AY389:BA389"/>
    <mergeCell ref="T391:U391"/>
    <mergeCell ref="V391:X391"/>
    <mergeCell ref="Y391:Z391"/>
    <mergeCell ref="AB391:AC391"/>
    <mergeCell ref="AD391:AE391"/>
    <mergeCell ref="AF391:AH391"/>
    <mergeCell ref="AI391:AK391"/>
    <mergeCell ref="C391:D391"/>
    <mergeCell ref="E391:F391"/>
    <mergeCell ref="G391:H391"/>
    <mergeCell ref="I391:M391"/>
    <mergeCell ref="N391:O391"/>
    <mergeCell ref="P391:Q391"/>
    <mergeCell ref="R391:S391"/>
    <mergeCell ref="AL392:AM392"/>
    <mergeCell ref="AN392:AO392"/>
    <mergeCell ref="T392:U392"/>
    <mergeCell ref="V392:X392"/>
    <mergeCell ref="Y392:Z392"/>
    <mergeCell ref="AB392:AC392"/>
    <mergeCell ref="AD392:AE392"/>
    <mergeCell ref="AF392:AH392"/>
    <mergeCell ref="AI392:AK392"/>
    <mergeCell ref="C387:D387"/>
    <mergeCell ref="E387:F387"/>
    <mergeCell ref="G387:H387"/>
    <mergeCell ref="I387:M387"/>
    <mergeCell ref="N387:O387"/>
    <mergeCell ref="P387:Q387"/>
    <mergeCell ref="R387:S387"/>
    <mergeCell ref="C388:D388"/>
    <mergeCell ref="E388:F388"/>
    <mergeCell ref="G388:H388"/>
    <mergeCell ref="I388:M388"/>
    <mergeCell ref="N388:O388"/>
    <mergeCell ref="P388:Q388"/>
    <mergeCell ref="R388:S388"/>
    <mergeCell ref="AL390:AM390"/>
    <mergeCell ref="AN390:AO390"/>
    <mergeCell ref="AP390:AQ390"/>
    <mergeCell ref="AR390:AS390"/>
    <mergeCell ref="AT390:AU390"/>
    <mergeCell ref="AV390:AX390"/>
    <mergeCell ref="AY390:BA390"/>
    <mergeCell ref="T390:U390"/>
    <mergeCell ref="V390:X390"/>
    <mergeCell ref="Y390:Z390"/>
    <mergeCell ref="AB390:AC390"/>
    <mergeCell ref="AD390:AE390"/>
    <mergeCell ref="AF390:AH390"/>
    <mergeCell ref="AI390:AK390"/>
    <mergeCell ref="C390:D390"/>
    <mergeCell ref="E390:F390"/>
    <mergeCell ref="G390:H390"/>
    <mergeCell ref="I390:M390"/>
    <mergeCell ref="N390:O390"/>
    <mergeCell ref="P390:Q390"/>
    <mergeCell ref="R390:S390"/>
    <mergeCell ref="AP392:AQ392"/>
    <mergeCell ref="AR392:AS392"/>
    <mergeCell ref="AT392:AU392"/>
    <mergeCell ref="AV392:AX392"/>
    <mergeCell ref="AY392:BA392"/>
    <mergeCell ref="AL391:AM391"/>
    <mergeCell ref="AN391:AO391"/>
    <mergeCell ref="AP391:AQ391"/>
    <mergeCell ref="AR391:AS391"/>
    <mergeCell ref="AT391:AU391"/>
    <mergeCell ref="AV391:AX391"/>
    <mergeCell ref="AY391:BA391"/>
    <mergeCell ref="C392:D392"/>
    <mergeCell ref="E392:F392"/>
    <mergeCell ref="G392:H392"/>
    <mergeCell ref="I392:M392"/>
    <mergeCell ref="N392:O392"/>
    <mergeCell ref="P392:Q392"/>
    <mergeCell ref="R392:S392"/>
    <mergeCell ref="AL393:AM393"/>
    <mergeCell ref="AN393:AO393"/>
    <mergeCell ref="AP393:AQ393"/>
    <mergeCell ref="AR393:AS393"/>
    <mergeCell ref="AT393:AU393"/>
    <mergeCell ref="AV393:AX393"/>
    <mergeCell ref="AY393:BA393"/>
    <mergeCell ref="T393:U393"/>
    <mergeCell ref="V393:X393"/>
    <mergeCell ref="Y393:Z393"/>
    <mergeCell ref="AB393:AC393"/>
    <mergeCell ref="AD393:AE393"/>
    <mergeCell ref="AF393:AH393"/>
    <mergeCell ref="AI393:AK393"/>
    <mergeCell ref="C393:D393"/>
    <mergeCell ref="E393:F393"/>
    <mergeCell ref="G393:H393"/>
    <mergeCell ref="I393:M393"/>
    <mergeCell ref="N393:O393"/>
    <mergeCell ref="P393:Q393"/>
    <mergeCell ref="R393:S393"/>
    <mergeCell ref="AL394:AM394"/>
    <mergeCell ref="AN394:AO394"/>
    <mergeCell ref="AP394:AQ394"/>
    <mergeCell ref="AR394:AS394"/>
    <mergeCell ref="AT394:AU394"/>
    <mergeCell ref="AV394:AX394"/>
    <mergeCell ref="AY394:BA394"/>
    <mergeCell ref="T394:U394"/>
    <mergeCell ref="V394:X394"/>
    <mergeCell ref="Y394:Z394"/>
    <mergeCell ref="AB394:AC394"/>
    <mergeCell ref="AD394:AE394"/>
    <mergeCell ref="AF394:AH394"/>
    <mergeCell ref="AI394:AK394"/>
    <mergeCell ref="C394:D394"/>
    <mergeCell ref="E394:F394"/>
    <mergeCell ref="G394:H394"/>
    <mergeCell ref="I394:M394"/>
    <mergeCell ref="N394:O394"/>
    <mergeCell ref="P394:Q394"/>
    <mergeCell ref="R394:S394"/>
    <mergeCell ref="AL397:AM397"/>
    <mergeCell ref="AN397:AO397"/>
    <mergeCell ref="T397:U397"/>
    <mergeCell ref="V397:X397"/>
    <mergeCell ref="Y397:Z397"/>
    <mergeCell ref="AB397:AC397"/>
    <mergeCell ref="AD397:AE397"/>
    <mergeCell ref="AF397:AH397"/>
    <mergeCell ref="AI397:AK397"/>
    <mergeCell ref="AL398:AM398"/>
    <mergeCell ref="AN398:AO398"/>
    <mergeCell ref="T398:U398"/>
    <mergeCell ref="V398:X398"/>
    <mergeCell ref="Y398:Z398"/>
    <mergeCell ref="AB398:AC398"/>
    <mergeCell ref="AD398:AE398"/>
    <mergeCell ref="AF398:AH398"/>
    <mergeCell ref="AI398:AK398"/>
    <mergeCell ref="AL395:AM395"/>
    <mergeCell ref="AN395:AO395"/>
    <mergeCell ref="AP395:AQ395"/>
    <mergeCell ref="AR395:AS395"/>
    <mergeCell ref="AT395:AU395"/>
    <mergeCell ref="AV395:AX395"/>
    <mergeCell ref="AY395:BA395"/>
    <mergeCell ref="T395:U395"/>
    <mergeCell ref="V395:X395"/>
    <mergeCell ref="Y395:Z395"/>
    <mergeCell ref="AB395:AC395"/>
    <mergeCell ref="AD395:AE395"/>
    <mergeCell ref="AF395:AH395"/>
    <mergeCell ref="AI395:AK395"/>
    <mergeCell ref="C395:D395"/>
    <mergeCell ref="E395:F395"/>
    <mergeCell ref="G395:H395"/>
    <mergeCell ref="I395:M395"/>
    <mergeCell ref="N395:O395"/>
    <mergeCell ref="P395:Q395"/>
    <mergeCell ref="R395:S395"/>
    <mergeCell ref="T396:U396"/>
    <mergeCell ref="V396:X396"/>
    <mergeCell ref="Y396:Z396"/>
    <mergeCell ref="AB396:AC396"/>
    <mergeCell ref="AD396:AE396"/>
    <mergeCell ref="AF396:AH396"/>
    <mergeCell ref="AI396:AK396"/>
    <mergeCell ref="AL396:AM396"/>
    <mergeCell ref="AN396:AO396"/>
    <mergeCell ref="AP396:AQ396"/>
    <mergeCell ref="AR396:AS396"/>
    <mergeCell ref="AT396:AU396"/>
    <mergeCell ref="AV396:AX396"/>
    <mergeCell ref="AY396:BA396"/>
    <mergeCell ref="C398:D398"/>
    <mergeCell ref="E398:F398"/>
    <mergeCell ref="G398:H398"/>
    <mergeCell ref="I398:M398"/>
    <mergeCell ref="N398:O398"/>
    <mergeCell ref="P398:Q398"/>
    <mergeCell ref="R398:S398"/>
    <mergeCell ref="AT398:AU398"/>
    <mergeCell ref="AV398:AX398"/>
    <mergeCell ref="AP397:AQ397"/>
    <mergeCell ref="AR397:AS397"/>
    <mergeCell ref="AT397:AU397"/>
    <mergeCell ref="AV397:AX397"/>
    <mergeCell ref="AY397:BA397"/>
    <mergeCell ref="AP398:AQ398"/>
    <mergeCell ref="AR398:AS398"/>
    <mergeCell ref="AY398:BA398"/>
    <mergeCell ref="T400:U400"/>
    <mergeCell ref="V400:X400"/>
    <mergeCell ref="Y400:Z400"/>
    <mergeCell ref="AB400:AC400"/>
    <mergeCell ref="AD400:AE400"/>
    <mergeCell ref="AF400:AH400"/>
    <mergeCell ref="AI400:AK400"/>
    <mergeCell ref="C400:D400"/>
    <mergeCell ref="E400:F400"/>
    <mergeCell ref="G400:H400"/>
    <mergeCell ref="I400:M400"/>
    <mergeCell ref="N400:O400"/>
    <mergeCell ref="P400:Q400"/>
    <mergeCell ref="R400:S400"/>
    <mergeCell ref="AL401:AM401"/>
    <mergeCell ref="AN401:AO401"/>
    <mergeCell ref="T401:U401"/>
    <mergeCell ref="V401:X401"/>
    <mergeCell ref="Y401:Z401"/>
    <mergeCell ref="AB401:AC401"/>
    <mergeCell ref="AD401:AE401"/>
    <mergeCell ref="AF401:AH401"/>
    <mergeCell ref="AI401:AK401"/>
    <mergeCell ref="C396:D396"/>
    <mergeCell ref="E396:F396"/>
    <mergeCell ref="G396:H396"/>
    <mergeCell ref="I396:M396"/>
    <mergeCell ref="N396:O396"/>
    <mergeCell ref="P396:Q396"/>
    <mergeCell ref="R396:S396"/>
    <mergeCell ref="C397:D397"/>
    <mergeCell ref="E397:F397"/>
    <mergeCell ref="G397:H397"/>
    <mergeCell ref="I397:M397"/>
    <mergeCell ref="N397:O397"/>
    <mergeCell ref="P397:Q397"/>
    <mergeCell ref="R397:S397"/>
    <mergeCell ref="AL399:AM399"/>
    <mergeCell ref="AN399:AO399"/>
    <mergeCell ref="AP399:AQ399"/>
    <mergeCell ref="AR399:AS399"/>
    <mergeCell ref="AT399:AU399"/>
    <mergeCell ref="AV399:AX399"/>
    <mergeCell ref="AY399:BA399"/>
    <mergeCell ref="T399:U399"/>
    <mergeCell ref="V399:X399"/>
    <mergeCell ref="Y399:Z399"/>
    <mergeCell ref="AB399:AC399"/>
    <mergeCell ref="AD399:AE399"/>
    <mergeCell ref="AF399:AH399"/>
    <mergeCell ref="AI399:AK399"/>
    <mergeCell ref="C399:D399"/>
    <mergeCell ref="E399:F399"/>
    <mergeCell ref="G399:H399"/>
    <mergeCell ref="I399:M399"/>
    <mergeCell ref="N399:O399"/>
    <mergeCell ref="P399:Q399"/>
    <mergeCell ref="R399:S399"/>
    <mergeCell ref="AP401:AQ401"/>
    <mergeCell ref="AR401:AS401"/>
    <mergeCell ref="AT401:AU401"/>
    <mergeCell ref="AV401:AX401"/>
    <mergeCell ref="AY401:BA401"/>
    <mergeCell ref="AL400:AM400"/>
    <mergeCell ref="AN400:AO400"/>
    <mergeCell ref="AP400:AQ400"/>
    <mergeCell ref="AR400:AS400"/>
    <mergeCell ref="AT400:AU400"/>
    <mergeCell ref="AV400:AX400"/>
    <mergeCell ref="AY400:BA400"/>
    <mergeCell ref="C401:D401"/>
    <mergeCell ref="E401:F401"/>
    <mergeCell ref="G401:H401"/>
    <mergeCell ref="I401:M401"/>
    <mergeCell ref="N401:O401"/>
    <mergeCell ref="P401:Q401"/>
    <mergeCell ref="R401:S401"/>
    <mergeCell ref="AL402:AM402"/>
    <mergeCell ref="AN402:AO402"/>
    <mergeCell ref="AP402:AQ402"/>
    <mergeCell ref="AR402:AS402"/>
    <mergeCell ref="AT402:AU402"/>
    <mergeCell ref="AV402:AX402"/>
    <mergeCell ref="AY402:BA402"/>
    <mergeCell ref="T402:U402"/>
    <mergeCell ref="V402:X402"/>
    <mergeCell ref="Y402:Z402"/>
    <mergeCell ref="AB402:AC402"/>
    <mergeCell ref="AD402:AE402"/>
    <mergeCell ref="AF402:AH402"/>
    <mergeCell ref="AI402:AK402"/>
    <mergeCell ref="C402:D402"/>
    <mergeCell ref="E402:F402"/>
    <mergeCell ref="G402:H402"/>
    <mergeCell ref="I402:M402"/>
    <mergeCell ref="N402:O402"/>
    <mergeCell ref="P402:Q402"/>
    <mergeCell ref="R402:S402"/>
    <mergeCell ref="AL403:AM403"/>
    <mergeCell ref="AN403:AO403"/>
    <mergeCell ref="AP403:AQ403"/>
    <mergeCell ref="AR403:AS403"/>
    <mergeCell ref="AT403:AU403"/>
    <mergeCell ref="AV403:AX403"/>
    <mergeCell ref="AY403:BA403"/>
    <mergeCell ref="T403:U403"/>
    <mergeCell ref="V403:X403"/>
    <mergeCell ref="Y403:Z403"/>
    <mergeCell ref="AB403:AC403"/>
    <mergeCell ref="AD403:AE403"/>
    <mergeCell ref="AF403:AH403"/>
    <mergeCell ref="AI403:AK403"/>
    <mergeCell ref="C403:D403"/>
    <mergeCell ref="E403:F403"/>
    <mergeCell ref="G403:H403"/>
    <mergeCell ref="I403:M403"/>
    <mergeCell ref="N403:O403"/>
    <mergeCell ref="P403:Q403"/>
    <mergeCell ref="R403:S403"/>
    <mergeCell ref="AL406:AM406"/>
    <mergeCell ref="AN406:AO406"/>
    <mergeCell ref="T406:U406"/>
    <mergeCell ref="V406:X406"/>
    <mergeCell ref="Y406:Z406"/>
    <mergeCell ref="AB406:AC406"/>
    <mergeCell ref="AD406:AE406"/>
    <mergeCell ref="AF406:AH406"/>
    <mergeCell ref="AI406:AK406"/>
    <mergeCell ref="AL407:AM407"/>
    <mergeCell ref="AN407:AO407"/>
    <mergeCell ref="T407:U407"/>
    <mergeCell ref="V407:X407"/>
    <mergeCell ref="Y407:Z407"/>
    <mergeCell ref="AB407:AC407"/>
    <mergeCell ref="AD407:AE407"/>
    <mergeCell ref="AF407:AH407"/>
    <mergeCell ref="AI407:AK407"/>
    <mergeCell ref="AL404:AM404"/>
    <mergeCell ref="AN404:AO404"/>
    <mergeCell ref="AP404:AQ404"/>
    <mergeCell ref="AR404:AS404"/>
    <mergeCell ref="AT404:AU404"/>
    <mergeCell ref="AV404:AX404"/>
    <mergeCell ref="AY404:BA404"/>
    <mergeCell ref="T404:U404"/>
    <mergeCell ref="V404:X404"/>
    <mergeCell ref="Y404:Z404"/>
    <mergeCell ref="AB404:AC404"/>
    <mergeCell ref="AD404:AE404"/>
    <mergeCell ref="AF404:AH404"/>
    <mergeCell ref="AI404:AK404"/>
    <mergeCell ref="C404:D404"/>
    <mergeCell ref="E404:F404"/>
    <mergeCell ref="G404:H404"/>
    <mergeCell ref="I404:M404"/>
    <mergeCell ref="N404:O404"/>
    <mergeCell ref="P404:Q404"/>
    <mergeCell ref="R404:S404"/>
    <mergeCell ref="T405:U405"/>
    <mergeCell ref="V405:X405"/>
    <mergeCell ref="Y405:Z405"/>
    <mergeCell ref="AB405:AC405"/>
    <mergeCell ref="AD405:AE405"/>
    <mergeCell ref="AF405:AH405"/>
    <mergeCell ref="AI405:AK405"/>
    <mergeCell ref="AL405:AM405"/>
    <mergeCell ref="AN405:AO405"/>
    <mergeCell ref="AP405:AQ405"/>
    <mergeCell ref="AR405:AS405"/>
    <mergeCell ref="AT405:AU405"/>
    <mergeCell ref="AV405:AX405"/>
    <mergeCell ref="AY405:BA405"/>
    <mergeCell ref="C407:D407"/>
    <mergeCell ref="E407:F407"/>
    <mergeCell ref="G407:H407"/>
    <mergeCell ref="I407:M407"/>
    <mergeCell ref="N407:O407"/>
    <mergeCell ref="P407:Q407"/>
    <mergeCell ref="R407:S407"/>
    <mergeCell ref="AT407:AU407"/>
    <mergeCell ref="AV407:AX407"/>
    <mergeCell ref="AP406:AQ406"/>
    <mergeCell ref="AR406:AS406"/>
    <mergeCell ref="AT406:AU406"/>
    <mergeCell ref="AV406:AX406"/>
    <mergeCell ref="AY406:BA406"/>
    <mergeCell ref="AP407:AQ407"/>
    <mergeCell ref="AR407:AS407"/>
    <mergeCell ref="AY407:BA407"/>
    <mergeCell ref="T409:U409"/>
    <mergeCell ref="V409:X409"/>
    <mergeCell ref="Y409:Z409"/>
    <mergeCell ref="AB409:AC409"/>
    <mergeCell ref="AD409:AE409"/>
    <mergeCell ref="AF409:AH409"/>
    <mergeCell ref="AI409:AK409"/>
    <mergeCell ref="C409:D409"/>
    <mergeCell ref="E409:F409"/>
    <mergeCell ref="G409:H409"/>
    <mergeCell ref="I409:M409"/>
    <mergeCell ref="N409:O409"/>
    <mergeCell ref="P409:Q409"/>
    <mergeCell ref="R409:S409"/>
    <mergeCell ref="AL410:AM410"/>
    <mergeCell ref="AN410:AO410"/>
    <mergeCell ref="T410:U410"/>
    <mergeCell ref="V410:X410"/>
    <mergeCell ref="Y410:Z410"/>
    <mergeCell ref="AB410:AC410"/>
    <mergeCell ref="AD410:AE410"/>
    <mergeCell ref="AF410:AH410"/>
    <mergeCell ref="AI410:AK410"/>
    <mergeCell ref="C405:D405"/>
    <mergeCell ref="E405:F405"/>
    <mergeCell ref="G405:H405"/>
    <mergeCell ref="I405:M405"/>
    <mergeCell ref="N405:O405"/>
    <mergeCell ref="P405:Q405"/>
    <mergeCell ref="R405:S405"/>
    <mergeCell ref="C406:D406"/>
    <mergeCell ref="E406:F406"/>
    <mergeCell ref="G406:H406"/>
    <mergeCell ref="I406:M406"/>
    <mergeCell ref="N406:O406"/>
    <mergeCell ref="P406:Q406"/>
    <mergeCell ref="R406:S406"/>
    <mergeCell ref="AL408:AM408"/>
    <mergeCell ref="AN408:AO408"/>
    <mergeCell ref="AP408:AQ408"/>
    <mergeCell ref="AR408:AS408"/>
    <mergeCell ref="AT408:AU408"/>
    <mergeCell ref="AV408:AX408"/>
    <mergeCell ref="AY408:BA408"/>
    <mergeCell ref="T408:U408"/>
    <mergeCell ref="V408:X408"/>
    <mergeCell ref="Y408:Z408"/>
    <mergeCell ref="AB408:AC408"/>
    <mergeCell ref="AD408:AE408"/>
    <mergeCell ref="AF408:AH408"/>
    <mergeCell ref="AI408:AK408"/>
    <mergeCell ref="C408:D408"/>
    <mergeCell ref="E408:F408"/>
    <mergeCell ref="G408:H408"/>
    <mergeCell ref="I408:M408"/>
    <mergeCell ref="N408:O408"/>
    <mergeCell ref="P408:Q408"/>
    <mergeCell ref="R408:S408"/>
    <mergeCell ref="AP410:AQ410"/>
    <mergeCell ref="AR410:AS410"/>
    <mergeCell ref="AT410:AU410"/>
    <mergeCell ref="AV410:AX410"/>
    <mergeCell ref="AY410:BA410"/>
    <mergeCell ref="AL409:AM409"/>
    <mergeCell ref="AN409:AO409"/>
    <mergeCell ref="AP409:AQ409"/>
    <mergeCell ref="AR409:AS409"/>
    <mergeCell ref="AT409:AU409"/>
    <mergeCell ref="AV409:AX409"/>
    <mergeCell ref="AY409:BA409"/>
    <mergeCell ref="C410:D410"/>
    <mergeCell ref="E410:F410"/>
    <mergeCell ref="G410:H410"/>
    <mergeCell ref="I410:M410"/>
    <mergeCell ref="N410:O410"/>
    <mergeCell ref="P410:Q410"/>
    <mergeCell ref="R410:S410"/>
    <mergeCell ref="AL411:AM411"/>
    <mergeCell ref="AN411:AO411"/>
    <mergeCell ref="AP411:AQ411"/>
    <mergeCell ref="AR411:AS411"/>
    <mergeCell ref="AT411:AU411"/>
    <mergeCell ref="AV411:AX411"/>
    <mergeCell ref="AY411:BA411"/>
    <mergeCell ref="T411:U411"/>
    <mergeCell ref="V411:X411"/>
    <mergeCell ref="Y411:Z411"/>
    <mergeCell ref="AB411:AC411"/>
    <mergeCell ref="AD411:AE411"/>
    <mergeCell ref="AF411:AH411"/>
    <mergeCell ref="AI411:AK411"/>
    <mergeCell ref="C411:D411"/>
    <mergeCell ref="E411:F411"/>
    <mergeCell ref="G411:H411"/>
    <mergeCell ref="I411:M411"/>
    <mergeCell ref="N411:O411"/>
    <mergeCell ref="P411:Q411"/>
    <mergeCell ref="R411:S411"/>
    <mergeCell ref="AL412:AM412"/>
    <mergeCell ref="AN412:AO412"/>
    <mergeCell ref="AP412:AQ412"/>
    <mergeCell ref="AR412:AS412"/>
    <mergeCell ref="AT412:AU412"/>
    <mergeCell ref="AV412:AX412"/>
    <mergeCell ref="AY412:BA412"/>
    <mergeCell ref="T412:U412"/>
    <mergeCell ref="V412:X412"/>
    <mergeCell ref="Y412:Z412"/>
    <mergeCell ref="AB412:AC412"/>
    <mergeCell ref="AD412:AE412"/>
    <mergeCell ref="AF412:AH412"/>
    <mergeCell ref="AI412:AK412"/>
    <mergeCell ref="C412:D412"/>
    <mergeCell ref="E412:F412"/>
    <mergeCell ref="G412:H412"/>
    <mergeCell ref="I412:M412"/>
    <mergeCell ref="N412:O412"/>
    <mergeCell ref="P412:Q412"/>
    <mergeCell ref="R412:S412"/>
    <mergeCell ref="AL415:AM415"/>
    <mergeCell ref="AN415:AO415"/>
    <mergeCell ref="T415:U415"/>
    <mergeCell ref="V415:X415"/>
    <mergeCell ref="Y415:Z415"/>
    <mergeCell ref="AB415:AC415"/>
    <mergeCell ref="AD415:AE415"/>
    <mergeCell ref="AF415:AH415"/>
    <mergeCell ref="AI415:AK415"/>
    <mergeCell ref="AL416:AM416"/>
    <mergeCell ref="AN416:AO416"/>
    <mergeCell ref="T416:U416"/>
    <mergeCell ref="V416:X416"/>
    <mergeCell ref="Y416:Z416"/>
    <mergeCell ref="AB416:AC416"/>
    <mergeCell ref="AD416:AE416"/>
    <mergeCell ref="AF416:AH416"/>
    <mergeCell ref="AI416:AK416"/>
    <mergeCell ref="AL413:AM413"/>
    <mergeCell ref="AN413:AO413"/>
    <mergeCell ref="AP413:AQ413"/>
    <mergeCell ref="AR413:AS413"/>
    <mergeCell ref="AT413:AU413"/>
    <mergeCell ref="AV413:AX413"/>
    <mergeCell ref="AY413:BA413"/>
    <mergeCell ref="T413:U413"/>
    <mergeCell ref="V413:X413"/>
    <mergeCell ref="Y413:Z413"/>
    <mergeCell ref="AB413:AC413"/>
    <mergeCell ref="AD413:AE413"/>
    <mergeCell ref="AF413:AH413"/>
    <mergeCell ref="AI413:AK413"/>
    <mergeCell ref="C413:D413"/>
    <mergeCell ref="E413:F413"/>
    <mergeCell ref="G413:H413"/>
    <mergeCell ref="I413:M413"/>
    <mergeCell ref="N413:O413"/>
    <mergeCell ref="P413:Q413"/>
    <mergeCell ref="R413:S413"/>
    <mergeCell ref="T414:U414"/>
    <mergeCell ref="V414:X414"/>
    <mergeCell ref="Y414:Z414"/>
    <mergeCell ref="AB414:AC414"/>
    <mergeCell ref="AD414:AE414"/>
    <mergeCell ref="AF414:AH414"/>
    <mergeCell ref="AI414:AK414"/>
    <mergeCell ref="AL414:AM414"/>
    <mergeCell ref="AN414:AO414"/>
    <mergeCell ref="AP414:AQ414"/>
    <mergeCell ref="AR414:AS414"/>
    <mergeCell ref="AT414:AU414"/>
    <mergeCell ref="AV414:AX414"/>
    <mergeCell ref="AY414:BA414"/>
    <mergeCell ref="C416:D416"/>
    <mergeCell ref="E416:F416"/>
    <mergeCell ref="G416:H416"/>
    <mergeCell ref="I416:M416"/>
    <mergeCell ref="N416:O416"/>
    <mergeCell ref="P416:Q416"/>
    <mergeCell ref="R416:S416"/>
    <mergeCell ref="AT416:AU416"/>
    <mergeCell ref="AV416:AX416"/>
    <mergeCell ref="AP415:AQ415"/>
    <mergeCell ref="AR415:AS415"/>
    <mergeCell ref="AT415:AU415"/>
    <mergeCell ref="AV415:AX415"/>
    <mergeCell ref="AY415:BA415"/>
    <mergeCell ref="AP416:AQ416"/>
    <mergeCell ref="AR416:AS416"/>
    <mergeCell ref="AY416:BA416"/>
    <mergeCell ref="T418:U418"/>
    <mergeCell ref="V418:X418"/>
    <mergeCell ref="Y418:Z418"/>
    <mergeCell ref="AB418:AC418"/>
    <mergeCell ref="AD418:AE418"/>
    <mergeCell ref="AF418:AH418"/>
    <mergeCell ref="AI418:AK418"/>
    <mergeCell ref="C418:D418"/>
    <mergeCell ref="E418:F418"/>
    <mergeCell ref="G418:H418"/>
    <mergeCell ref="I418:M418"/>
    <mergeCell ref="N418:O418"/>
    <mergeCell ref="P418:Q418"/>
    <mergeCell ref="R418:S418"/>
    <mergeCell ref="AL419:AM419"/>
    <mergeCell ref="AN419:AO419"/>
    <mergeCell ref="T419:U419"/>
    <mergeCell ref="V419:X419"/>
    <mergeCell ref="Y419:Z419"/>
    <mergeCell ref="AB419:AC419"/>
    <mergeCell ref="AD419:AE419"/>
    <mergeCell ref="AF419:AH419"/>
    <mergeCell ref="AI419:AK419"/>
    <mergeCell ref="C414:D414"/>
    <mergeCell ref="E414:F414"/>
    <mergeCell ref="G414:H414"/>
    <mergeCell ref="I414:M414"/>
    <mergeCell ref="N414:O414"/>
    <mergeCell ref="P414:Q414"/>
    <mergeCell ref="R414:S414"/>
    <mergeCell ref="C415:D415"/>
    <mergeCell ref="E415:F415"/>
    <mergeCell ref="G415:H415"/>
    <mergeCell ref="I415:M415"/>
    <mergeCell ref="N415:O415"/>
    <mergeCell ref="P415:Q415"/>
    <mergeCell ref="R415:S415"/>
    <mergeCell ref="AL417:AM417"/>
    <mergeCell ref="AN417:AO417"/>
    <mergeCell ref="AP417:AQ417"/>
    <mergeCell ref="AR417:AS417"/>
    <mergeCell ref="AT417:AU417"/>
    <mergeCell ref="AV417:AX417"/>
    <mergeCell ref="AY417:BA417"/>
    <mergeCell ref="T417:U417"/>
    <mergeCell ref="V417:X417"/>
    <mergeCell ref="Y417:Z417"/>
    <mergeCell ref="AB417:AC417"/>
    <mergeCell ref="AD417:AE417"/>
    <mergeCell ref="AF417:AH417"/>
    <mergeCell ref="AI417:AK417"/>
    <mergeCell ref="C417:D417"/>
    <mergeCell ref="E417:F417"/>
    <mergeCell ref="G417:H417"/>
    <mergeCell ref="I417:M417"/>
    <mergeCell ref="N417:O417"/>
    <mergeCell ref="P417:Q417"/>
    <mergeCell ref="R417:S417"/>
    <mergeCell ref="AP419:AQ419"/>
    <mergeCell ref="AR419:AS419"/>
    <mergeCell ref="AT419:AU419"/>
    <mergeCell ref="AV419:AX419"/>
    <mergeCell ref="AY419:BA419"/>
    <mergeCell ref="AL418:AM418"/>
    <mergeCell ref="AN418:AO418"/>
    <mergeCell ref="AP418:AQ418"/>
    <mergeCell ref="AR418:AS418"/>
    <mergeCell ref="AT418:AU418"/>
    <mergeCell ref="AV418:AX418"/>
    <mergeCell ref="AY418:BA418"/>
    <mergeCell ref="C419:D419"/>
    <mergeCell ref="E419:F419"/>
    <mergeCell ref="G419:H419"/>
    <mergeCell ref="I419:M419"/>
    <mergeCell ref="N419:O419"/>
    <mergeCell ref="P419:Q419"/>
    <mergeCell ref="R419:S419"/>
    <mergeCell ref="AL420:AM420"/>
    <mergeCell ref="AN420:AO420"/>
    <mergeCell ref="AP420:AQ420"/>
    <mergeCell ref="AR420:AS420"/>
    <mergeCell ref="AT420:AU420"/>
    <mergeCell ref="AV420:AX420"/>
    <mergeCell ref="AY420:BA420"/>
    <mergeCell ref="T420:U420"/>
    <mergeCell ref="V420:X420"/>
    <mergeCell ref="Y420:Z420"/>
    <mergeCell ref="AB420:AC420"/>
    <mergeCell ref="AD420:AE420"/>
    <mergeCell ref="AF420:AH420"/>
    <mergeCell ref="AI420:AK420"/>
    <mergeCell ref="C420:D420"/>
    <mergeCell ref="E420:F420"/>
    <mergeCell ref="G420:H420"/>
    <mergeCell ref="I420:M420"/>
    <mergeCell ref="N420:O420"/>
    <mergeCell ref="P420:Q420"/>
    <mergeCell ref="R420:S420"/>
    <mergeCell ref="AL421:AM421"/>
    <mergeCell ref="AN421:AO421"/>
    <mergeCell ref="AP421:AQ421"/>
    <mergeCell ref="AR421:AS421"/>
    <mergeCell ref="AT421:AU421"/>
    <mergeCell ref="AV421:AX421"/>
    <mergeCell ref="AY421:BA421"/>
    <mergeCell ref="T421:U421"/>
    <mergeCell ref="V421:X421"/>
    <mergeCell ref="Y421:Z421"/>
    <mergeCell ref="AB421:AC421"/>
    <mergeCell ref="AD421:AE421"/>
    <mergeCell ref="AF421:AH421"/>
    <mergeCell ref="AI421:AK421"/>
    <mergeCell ref="C421:D421"/>
    <mergeCell ref="E421:F421"/>
    <mergeCell ref="G421:H421"/>
    <mergeCell ref="I421:M421"/>
    <mergeCell ref="N421:O421"/>
    <mergeCell ref="P421:Q421"/>
    <mergeCell ref="R421:S421"/>
    <mergeCell ref="AL424:AM424"/>
    <mergeCell ref="AN424:AO424"/>
    <mergeCell ref="T424:U424"/>
    <mergeCell ref="V424:X424"/>
    <mergeCell ref="Y424:Z424"/>
    <mergeCell ref="AB424:AC424"/>
    <mergeCell ref="AD424:AE424"/>
    <mergeCell ref="AF424:AH424"/>
    <mergeCell ref="AI424:AK424"/>
    <mergeCell ref="AL425:AM425"/>
    <mergeCell ref="AN425:AO425"/>
    <mergeCell ref="T425:U425"/>
    <mergeCell ref="V425:X425"/>
    <mergeCell ref="Y425:Z425"/>
    <mergeCell ref="AB425:AC425"/>
    <mergeCell ref="AD425:AE425"/>
    <mergeCell ref="AF425:AH425"/>
    <mergeCell ref="AI425:AK425"/>
    <mergeCell ref="AL422:AM422"/>
    <mergeCell ref="AN422:AO422"/>
    <mergeCell ref="AP422:AQ422"/>
    <mergeCell ref="AR422:AS422"/>
    <mergeCell ref="AT422:AU422"/>
    <mergeCell ref="AV422:AX422"/>
    <mergeCell ref="AY422:BA422"/>
    <mergeCell ref="T422:U422"/>
    <mergeCell ref="V422:X422"/>
    <mergeCell ref="Y422:Z422"/>
    <mergeCell ref="AB422:AC422"/>
    <mergeCell ref="AD422:AE422"/>
    <mergeCell ref="AF422:AH422"/>
    <mergeCell ref="AI422:AK422"/>
    <mergeCell ref="C422:D422"/>
    <mergeCell ref="E422:F422"/>
    <mergeCell ref="G422:H422"/>
    <mergeCell ref="I422:M422"/>
    <mergeCell ref="N422:O422"/>
    <mergeCell ref="P422:Q422"/>
    <mergeCell ref="R422:S422"/>
    <mergeCell ref="T423:U423"/>
    <mergeCell ref="V423:X423"/>
    <mergeCell ref="Y423:Z423"/>
    <mergeCell ref="AB423:AC423"/>
    <mergeCell ref="AD423:AE423"/>
    <mergeCell ref="AF423:AH423"/>
    <mergeCell ref="AI423:AK423"/>
    <mergeCell ref="AL423:AM423"/>
    <mergeCell ref="AN423:AO423"/>
    <mergeCell ref="AP423:AQ423"/>
    <mergeCell ref="AR423:AS423"/>
    <mergeCell ref="AT423:AU423"/>
    <mergeCell ref="AV423:AX423"/>
    <mergeCell ref="AY423:BA423"/>
    <mergeCell ref="C425:D425"/>
    <mergeCell ref="E425:F425"/>
    <mergeCell ref="G425:H425"/>
    <mergeCell ref="I425:M425"/>
    <mergeCell ref="N425:O425"/>
    <mergeCell ref="P425:Q425"/>
    <mergeCell ref="R425:S425"/>
    <mergeCell ref="AT425:AU425"/>
    <mergeCell ref="AV425:AX425"/>
    <mergeCell ref="AP424:AQ424"/>
    <mergeCell ref="AR424:AS424"/>
    <mergeCell ref="AT424:AU424"/>
    <mergeCell ref="AV424:AX424"/>
    <mergeCell ref="AY424:BA424"/>
    <mergeCell ref="AP425:AQ425"/>
    <mergeCell ref="AR425:AS425"/>
    <mergeCell ref="AY425:BA425"/>
    <mergeCell ref="T427:U427"/>
    <mergeCell ref="V427:X427"/>
    <mergeCell ref="Y427:Z427"/>
    <mergeCell ref="AB427:AC427"/>
    <mergeCell ref="AD427:AE427"/>
    <mergeCell ref="AF427:AH427"/>
    <mergeCell ref="AI427:AK427"/>
    <mergeCell ref="C427:D427"/>
    <mergeCell ref="E427:F427"/>
    <mergeCell ref="G427:H427"/>
    <mergeCell ref="I427:M427"/>
    <mergeCell ref="N427:O427"/>
    <mergeCell ref="P427:Q427"/>
    <mergeCell ref="R427:S427"/>
    <mergeCell ref="AL428:AM428"/>
    <mergeCell ref="AN428:AO428"/>
    <mergeCell ref="T428:U428"/>
    <mergeCell ref="V428:X428"/>
    <mergeCell ref="Y428:Z428"/>
    <mergeCell ref="AB428:AC428"/>
    <mergeCell ref="AD428:AE428"/>
    <mergeCell ref="AF428:AH428"/>
    <mergeCell ref="AI428:AK428"/>
    <mergeCell ref="C423:D423"/>
    <mergeCell ref="E423:F423"/>
    <mergeCell ref="G423:H423"/>
    <mergeCell ref="I423:M423"/>
    <mergeCell ref="N423:O423"/>
    <mergeCell ref="P423:Q423"/>
    <mergeCell ref="R423:S423"/>
    <mergeCell ref="C424:D424"/>
    <mergeCell ref="E424:F424"/>
    <mergeCell ref="G424:H424"/>
    <mergeCell ref="I424:M424"/>
    <mergeCell ref="N424:O424"/>
    <mergeCell ref="P424:Q424"/>
    <mergeCell ref="R424:S424"/>
    <mergeCell ref="AL426:AM426"/>
    <mergeCell ref="AN426:AO426"/>
    <mergeCell ref="AP426:AQ426"/>
    <mergeCell ref="AR426:AS426"/>
    <mergeCell ref="AT426:AU426"/>
    <mergeCell ref="AV426:AX426"/>
    <mergeCell ref="AY426:BA426"/>
    <mergeCell ref="T426:U426"/>
    <mergeCell ref="V426:X426"/>
    <mergeCell ref="Y426:Z426"/>
    <mergeCell ref="AB426:AC426"/>
    <mergeCell ref="AD426:AE426"/>
    <mergeCell ref="AF426:AH426"/>
    <mergeCell ref="AI426:AK426"/>
    <mergeCell ref="C426:D426"/>
    <mergeCell ref="E426:F426"/>
    <mergeCell ref="G426:H426"/>
    <mergeCell ref="I426:M426"/>
    <mergeCell ref="N426:O426"/>
    <mergeCell ref="P426:Q426"/>
    <mergeCell ref="R426:S426"/>
    <mergeCell ref="AP428:AQ428"/>
    <mergeCell ref="AR428:AS428"/>
    <mergeCell ref="AT428:AU428"/>
    <mergeCell ref="AV428:AX428"/>
    <mergeCell ref="AY428:BA428"/>
    <mergeCell ref="AL427:AM427"/>
    <mergeCell ref="AN427:AO427"/>
    <mergeCell ref="AP427:AQ427"/>
    <mergeCell ref="AR427:AS427"/>
    <mergeCell ref="AT427:AU427"/>
    <mergeCell ref="AV427:AX427"/>
    <mergeCell ref="AY427:BA427"/>
    <mergeCell ref="C428:D428"/>
    <mergeCell ref="E428:F428"/>
    <mergeCell ref="G428:H428"/>
    <mergeCell ref="I428:M428"/>
    <mergeCell ref="N428:O428"/>
    <mergeCell ref="P428:Q428"/>
    <mergeCell ref="R428:S428"/>
    <mergeCell ref="AL429:AM429"/>
    <mergeCell ref="AN429:AO429"/>
    <mergeCell ref="AP429:AQ429"/>
    <mergeCell ref="AR429:AS429"/>
    <mergeCell ref="AT429:AU429"/>
    <mergeCell ref="AV429:AX429"/>
    <mergeCell ref="AY429:BA429"/>
    <mergeCell ref="T429:U429"/>
    <mergeCell ref="V429:X429"/>
    <mergeCell ref="Y429:Z429"/>
    <mergeCell ref="AB429:AC429"/>
    <mergeCell ref="AD429:AE429"/>
    <mergeCell ref="AF429:AH429"/>
    <mergeCell ref="AI429:AK429"/>
    <mergeCell ref="C429:D429"/>
    <mergeCell ref="E429:F429"/>
    <mergeCell ref="G429:H429"/>
    <mergeCell ref="I429:M429"/>
    <mergeCell ref="N429:O429"/>
    <mergeCell ref="P429:Q429"/>
    <mergeCell ref="R429:S429"/>
    <mergeCell ref="AL430:AM430"/>
    <mergeCell ref="AN430:AO430"/>
    <mergeCell ref="AP430:AQ430"/>
    <mergeCell ref="AR430:AS430"/>
    <mergeCell ref="AT430:AU430"/>
    <mergeCell ref="AV430:AX430"/>
    <mergeCell ref="AY430:BA430"/>
    <mergeCell ref="T430:U430"/>
    <mergeCell ref="V430:X430"/>
    <mergeCell ref="Y430:Z430"/>
    <mergeCell ref="AB430:AC430"/>
    <mergeCell ref="AD430:AE430"/>
    <mergeCell ref="AF430:AH430"/>
    <mergeCell ref="AI430:AK430"/>
    <mergeCell ref="C430:D430"/>
    <mergeCell ref="E430:F430"/>
    <mergeCell ref="G430:H430"/>
    <mergeCell ref="I430:M430"/>
    <mergeCell ref="N430:O430"/>
    <mergeCell ref="P430:Q430"/>
    <mergeCell ref="R430:S430"/>
    <mergeCell ref="AL433:AM433"/>
    <mergeCell ref="AN433:AO433"/>
    <mergeCell ref="T433:U433"/>
    <mergeCell ref="V433:X433"/>
    <mergeCell ref="Y433:Z433"/>
    <mergeCell ref="AB433:AC433"/>
    <mergeCell ref="AD433:AE433"/>
    <mergeCell ref="AF433:AH433"/>
    <mergeCell ref="AI433:AK433"/>
    <mergeCell ref="AL434:AM434"/>
    <mergeCell ref="AN434:AO434"/>
    <mergeCell ref="T434:U434"/>
    <mergeCell ref="V434:X434"/>
    <mergeCell ref="Y434:Z434"/>
    <mergeCell ref="AB434:AC434"/>
    <mergeCell ref="AD434:AE434"/>
    <mergeCell ref="AF434:AH434"/>
    <mergeCell ref="AI434:AK434"/>
    <mergeCell ref="AL431:AM431"/>
    <mergeCell ref="AN431:AO431"/>
    <mergeCell ref="AP431:AQ431"/>
    <mergeCell ref="AR431:AS431"/>
    <mergeCell ref="AT431:AU431"/>
    <mergeCell ref="AV431:AX431"/>
    <mergeCell ref="AY431:BA431"/>
    <mergeCell ref="T431:U431"/>
    <mergeCell ref="V431:X431"/>
    <mergeCell ref="Y431:Z431"/>
    <mergeCell ref="AB431:AC431"/>
    <mergeCell ref="AD431:AE431"/>
    <mergeCell ref="AF431:AH431"/>
    <mergeCell ref="AI431:AK431"/>
    <mergeCell ref="C431:D431"/>
    <mergeCell ref="E431:F431"/>
    <mergeCell ref="G431:H431"/>
    <mergeCell ref="I431:M431"/>
    <mergeCell ref="N431:O431"/>
    <mergeCell ref="P431:Q431"/>
    <mergeCell ref="R431:S431"/>
    <mergeCell ref="T432:U432"/>
    <mergeCell ref="V432:X432"/>
    <mergeCell ref="Y432:Z432"/>
    <mergeCell ref="AB432:AC432"/>
    <mergeCell ref="AD432:AE432"/>
    <mergeCell ref="AF432:AH432"/>
    <mergeCell ref="AI432:AK432"/>
    <mergeCell ref="AL432:AM432"/>
    <mergeCell ref="AN432:AO432"/>
    <mergeCell ref="AP432:AQ432"/>
    <mergeCell ref="AR432:AS432"/>
    <mergeCell ref="AT432:AU432"/>
    <mergeCell ref="AV432:AX432"/>
    <mergeCell ref="AY432:BA432"/>
    <mergeCell ref="C434:D434"/>
    <mergeCell ref="E434:F434"/>
    <mergeCell ref="G434:H434"/>
    <mergeCell ref="I434:M434"/>
    <mergeCell ref="N434:O434"/>
    <mergeCell ref="P434:Q434"/>
    <mergeCell ref="R434:S434"/>
    <mergeCell ref="AT434:AU434"/>
    <mergeCell ref="AV434:AX434"/>
    <mergeCell ref="AP433:AQ433"/>
    <mergeCell ref="AR433:AS433"/>
    <mergeCell ref="AT433:AU433"/>
    <mergeCell ref="AV433:AX433"/>
    <mergeCell ref="AY433:BA433"/>
    <mergeCell ref="AP434:AQ434"/>
    <mergeCell ref="AR434:AS434"/>
    <mergeCell ref="AY434:BA434"/>
    <mergeCell ref="T436:U436"/>
    <mergeCell ref="V436:X436"/>
    <mergeCell ref="Y436:Z436"/>
    <mergeCell ref="AB436:AC436"/>
    <mergeCell ref="AD436:AE436"/>
    <mergeCell ref="AF436:AH436"/>
    <mergeCell ref="AI436:AK436"/>
    <mergeCell ref="C436:D436"/>
    <mergeCell ref="E436:F436"/>
    <mergeCell ref="G436:H436"/>
    <mergeCell ref="I436:M436"/>
    <mergeCell ref="N436:O436"/>
    <mergeCell ref="P436:Q436"/>
    <mergeCell ref="R436:S436"/>
    <mergeCell ref="AL437:AM437"/>
    <mergeCell ref="AN437:AO437"/>
    <mergeCell ref="T437:U437"/>
    <mergeCell ref="V437:X437"/>
    <mergeCell ref="Y437:Z437"/>
    <mergeCell ref="AB437:AC437"/>
    <mergeCell ref="AD437:AE437"/>
    <mergeCell ref="AF437:AH437"/>
    <mergeCell ref="AI437:AK437"/>
    <mergeCell ref="C432:D432"/>
    <mergeCell ref="E432:F432"/>
    <mergeCell ref="G432:H432"/>
    <mergeCell ref="I432:M432"/>
    <mergeCell ref="N432:O432"/>
    <mergeCell ref="P432:Q432"/>
    <mergeCell ref="R432:S432"/>
    <mergeCell ref="C433:D433"/>
    <mergeCell ref="E433:F433"/>
    <mergeCell ref="G433:H433"/>
    <mergeCell ref="I433:M433"/>
    <mergeCell ref="N433:O433"/>
    <mergeCell ref="P433:Q433"/>
    <mergeCell ref="R433:S433"/>
    <mergeCell ref="AL435:AM435"/>
    <mergeCell ref="AN435:AO435"/>
    <mergeCell ref="AP435:AQ435"/>
    <mergeCell ref="AR435:AS435"/>
    <mergeCell ref="AT435:AU435"/>
    <mergeCell ref="AV435:AX435"/>
    <mergeCell ref="AY435:BA435"/>
    <mergeCell ref="T435:U435"/>
    <mergeCell ref="V435:X435"/>
    <mergeCell ref="Y435:Z435"/>
    <mergeCell ref="AB435:AC435"/>
    <mergeCell ref="AD435:AE435"/>
    <mergeCell ref="AF435:AH435"/>
    <mergeCell ref="AI435:AK435"/>
    <mergeCell ref="C435:D435"/>
    <mergeCell ref="E435:F435"/>
    <mergeCell ref="G435:H435"/>
    <mergeCell ref="I435:M435"/>
    <mergeCell ref="N435:O435"/>
    <mergeCell ref="P435:Q435"/>
    <mergeCell ref="R435:S435"/>
    <mergeCell ref="AP437:AQ437"/>
    <mergeCell ref="AR437:AS437"/>
    <mergeCell ref="AT437:AU437"/>
    <mergeCell ref="AV437:AX437"/>
    <mergeCell ref="AY437:BA437"/>
    <mergeCell ref="AL436:AM436"/>
    <mergeCell ref="AN436:AO436"/>
    <mergeCell ref="AP436:AQ436"/>
    <mergeCell ref="AR436:AS436"/>
    <mergeCell ref="AT436:AU436"/>
    <mergeCell ref="AV436:AX436"/>
    <mergeCell ref="AY436:BA436"/>
    <mergeCell ref="C437:D437"/>
    <mergeCell ref="E437:F437"/>
    <mergeCell ref="G437:H437"/>
    <mergeCell ref="I437:M437"/>
    <mergeCell ref="N437:O437"/>
    <mergeCell ref="P437:Q437"/>
    <mergeCell ref="R437:S437"/>
    <mergeCell ref="AL438:AM438"/>
    <mergeCell ref="AN438:AO438"/>
    <mergeCell ref="AP438:AQ438"/>
    <mergeCell ref="AR438:AS438"/>
    <mergeCell ref="AT438:AU438"/>
    <mergeCell ref="AV438:AX438"/>
    <mergeCell ref="AY438:BA438"/>
    <mergeCell ref="T438:U438"/>
    <mergeCell ref="V438:X438"/>
    <mergeCell ref="Y438:Z438"/>
    <mergeCell ref="AB438:AC438"/>
    <mergeCell ref="AD438:AE438"/>
    <mergeCell ref="AF438:AH438"/>
    <mergeCell ref="AI438:AK438"/>
    <mergeCell ref="C438:D438"/>
    <mergeCell ref="E438:F438"/>
    <mergeCell ref="G438:H438"/>
    <mergeCell ref="I438:M438"/>
    <mergeCell ref="N438:O438"/>
    <mergeCell ref="P438:Q438"/>
    <mergeCell ref="R438:S438"/>
    <mergeCell ref="AL439:AM439"/>
    <mergeCell ref="AN439:AO439"/>
    <mergeCell ref="AP439:AQ439"/>
    <mergeCell ref="AR439:AS439"/>
    <mergeCell ref="AT439:AU439"/>
    <mergeCell ref="AV439:AX439"/>
    <mergeCell ref="AY439:BA439"/>
    <mergeCell ref="T439:U439"/>
    <mergeCell ref="V439:X439"/>
    <mergeCell ref="Y439:Z439"/>
    <mergeCell ref="AB439:AC439"/>
    <mergeCell ref="AD439:AE439"/>
    <mergeCell ref="AF439:AH439"/>
    <mergeCell ref="AI439:AK439"/>
    <mergeCell ref="C439:D439"/>
    <mergeCell ref="E439:F439"/>
    <mergeCell ref="G439:H439"/>
    <mergeCell ref="I439:M439"/>
    <mergeCell ref="N439:O439"/>
    <mergeCell ref="P439:Q439"/>
    <mergeCell ref="R439:S439"/>
    <mergeCell ref="AL442:AM442"/>
    <mergeCell ref="AN442:AO442"/>
    <mergeCell ref="T442:U442"/>
    <mergeCell ref="V442:X442"/>
    <mergeCell ref="Y442:Z442"/>
    <mergeCell ref="AB442:AC442"/>
    <mergeCell ref="AD442:AE442"/>
    <mergeCell ref="AF442:AH442"/>
    <mergeCell ref="AI442:AK442"/>
    <mergeCell ref="AL443:AM443"/>
    <mergeCell ref="AN443:AO443"/>
    <mergeCell ref="T443:U443"/>
    <mergeCell ref="V443:X443"/>
    <mergeCell ref="Y443:Z443"/>
    <mergeCell ref="AB443:AC443"/>
    <mergeCell ref="AD443:AE443"/>
    <mergeCell ref="AF443:AH443"/>
    <mergeCell ref="AI443:AK443"/>
    <mergeCell ref="AL440:AM440"/>
    <mergeCell ref="AN440:AO440"/>
    <mergeCell ref="AP440:AQ440"/>
    <mergeCell ref="AR440:AS440"/>
    <mergeCell ref="AT440:AU440"/>
    <mergeCell ref="AV440:AX440"/>
    <mergeCell ref="AY440:BA440"/>
    <mergeCell ref="T440:U440"/>
    <mergeCell ref="V440:X440"/>
    <mergeCell ref="Y440:Z440"/>
    <mergeCell ref="AB440:AC440"/>
    <mergeCell ref="AD440:AE440"/>
    <mergeCell ref="AF440:AH440"/>
    <mergeCell ref="AI440:AK440"/>
    <mergeCell ref="C440:D440"/>
    <mergeCell ref="E440:F440"/>
    <mergeCell ref="G440:H440"/>
    <mergeCell ref="I440:M440"/>
    <mergeCell ref="N440:O440"/>
    <mergeCell ref="P440:Q440"/>
    <mergeCell ref="R440:S440"/>
    <mergeCell ref="T441:U441"/>
    <mergeCell ref="V441:X441"/>
    <mergeCell ref="Y441:Z441"/>
    <mergeCell ref="AB441:AC441"/>
    <mergeCell ref="AD441:AE441"/>
    <mergeCell ref="AF441:AH441"/>
    <mergeCell ref="AI441:AK441"/>
    <mergeCell ref="AL441:AM441"/>
    <mergeCell ref="AN441:AO441"/>
    <mergeCell ref="AP441:AQ441"/>
    <mergeCell ref="AR441:AS441"/>
    <mergeCell ref="AT441:AU441"/>
    <mergeCell ref="AV441:AX441"/>
    <mergeCell ref="AY441:BA441"/>
    <mergeCell ref="C443:D443"/>
    <mergeCell ref="E443:F443"/>
    <mergeCell ref="G443:H443"/>
    <mergeCell ref="I443:M443"/>
    <mergeCell ref="N443:O443"/>
    <mergeCell ref="P443:Q443"/>
    <mergeCell ref="R443:S443"/>
    <mergeCell ref="AT443:AU443"/>
    <mergeCell ref="AV443:AX443"/>
    <mergeCell ref="AP442:AQ442"/>
    <mergeCell ref="AR442:AS442"/>
    <mergeCell ref="AT442:AU442"/>
    <mergeCell ref="AV442:AX442"/>
    <mergeCell ref="AY442:BA442"/>
    <mergeCell ref="AP443:AQ443"/>
    <mergeCell ref="AR443:AS443"/>
    <mergeCell ref="AY443:BA443"/>
    <mergeCell ref="T445:U445"/>
    <mergeCell ref="V445:X445"/>
    <mergeCell ref="Y445:Z445"/>
    <mergeCell ref="AB445:AC445"/>
    <mergeCell ref="AD445:AE445"/>
    <mergeCell ref="AF445:AH445"/>
    <mergeCell ref="AI445:AK445"/>
    <mergeCell ref="C445:D445"/>
    <mergeCell ref="E445:F445"/>
    <mergeCell ref="G445:H445"/>
    <mergeCell ref="I445:M445"/>
    <mergeCell ref="N445:O445"/>
    <mergeCell ref="P445:Q445"/>
    <mergeCell ref="R445:S445"/>
    <mergeCell ref="AL446:AM446"/>
    <mergeCell ref="AN446:AO446"/>
    <mergeCell ref="T446:U446"/>
    <mergeCell ref="V446:X446"/>
    <mergeCell ref="Y446:Z446"/>
    <mergeCell ref="AB446:AC446"/>
    <mergeCell ref="AD446:AE446"/>
    <mergeCell ref="AF446:AH446"/>
    <mergeCell ref="AI446:AK446"/>
    <mergeCell ref="C441:D441"/>
    <mergeCell ref="E441:F441"/>
    <mergeCell ref="G441:H441"/>
    <mergeCell ref="I441:M441"/>
    <mergeCell ref="N441:O441"/>
    <mergeCell ref="P441:Q441"/>
    <mergeCell ref="R441:S441"/>
    <mergeCell ref="C442:D442"/>
    <mergeCell ref="E442:F442"/>
    <mergeCell ref="G442:H442"/>
    <mergeCell ref="I442:M442"/>
    <mergeCell ref="N442:O442"/>
    <mergeCell ref="P442:Q442"/>
    <mergeCell ref="R442:S442"/>
    <mergeCell ref="AL444:AM444"/>
    <mergeCell ref="AN444:AO444"/>
    <mergeCell ref="AP444:AQ444"/>
    <mergeCell ref="AR444:AS444"/>
    <mergeCell ref="AT444:AU444"/>
    <mergeCell ref="AV444:AX444"/>
    <mergeCell ref="AY444:BA444"/>
    <mergeCell ref="T444:U444"/>
    <mergeCell ref="V444:X444"/>
    <mergeCell ref="Y444:Z444"/>
    <mergeCell ref="AB444:AC444"/>
    <mergeCell ref="AD444:AE444"/>
    <mergeCell ref="AF444:AH444"/>
    <mergeCell ref="AI444:AK444"/>
    <mergeCell ref="C444:D444"/>
    <mergeCell ref="E444:F444"/>
    <mergeCell ref="G444:H444"/>
    <mergeCell ref="I444:M444"/>
    <mergeCell ref="N444:O444"/>
    <mergeCell ref="P444:Q444"/>
    <mergeCell ref="R444:S444"/>
    <mergeCell ref="AP446:AQ446"/>
    <mergeCell ref="AR446:AS446"/>
    <mergeCell ref="AT446:AU446"/>
    <mergeCell ref="AV446:AX446"/>
    <mergeCell ref="AY446:BA446"/>
    <mergeCell ref="AL445:AM445"/>
    <mergeCell ref="AN445:AO445"/>
    <mergeCell ref="AP445:AQ445"/>
    <mergeCell ref="AR445:AS445"/>
    <mergeCell ref="AT445:AU445"/>
    <mergeCell ref="AV445:AX445"/>
    <mergeCell ref="AY445:BA445"/>
    <mergeCell ref="C446:D446"/>
    <mergeCell ref="E446:F446"/>
    <mergeCell ref="G446:H446"/>
    <mergeCell ref="I446:M446"/>
    <mergeCell ref="N446:O446"/>
    <mergeCell ref="P446:Q446"/>
    <mergeCell ref="R446:S446"/>
    <mergeCell ref="AL447:AM447"/>
    <mergeCell ref="AN447:AO447"/>
    <mergeCell ref="AP447:AQ447"/>
    <mergeCell ref="AR447:AS447"/>
    <mergeCell ref="AT447:AU447"/>
    <mergeCell ref="AV447:AX447"/>
    <mergeCell ref="AY447:BA447"/>
    <mergeCell ref="T447:U447"/>
    <mergeCell ref="V447:X447"/>
    <mergeCell ref="Y447:Z447"/>
    <mergeCell ref="AB447:AC447"/>
    <mergeCell ref="AD447:AE447"/>
    <mergeCell ref="AF447:AH447"/>
    <mergeCell ref="AI447:AK447"/>
    <mergeCell ref="C447:D447"/>
    <mergeCell ref="E447:F447"/>
    <mergeCell ref="G447:H447"/>
    <mergeCell ref="I447:M447"/>
    <mergeCell ref="N447:O447"/>
    <mergeCell ref="P447:Q447"/>
    <mergeCell ref="R447:S447"/>
    <mergeCell ref="AL448:AM448"/>
    <mergeCell ref="AN448:AO448"/>
    <mergeCell ref="AP448:AQ448"/>
    <mergeCell ref="AR448:AS448"/>
    <mergeCell ref="AT448:AU448"/>
    <mergeCell ref="AV448:AX448"/>
    <mergeCell ref="AY448:BA448"/>
    <mergeCell ref="T448:U448"/>
    <mergeCell ref="V448:X448"/>
    <mergeCell ref="Y448:Z448"/>
    <mergeCell ref="AB448:AC448"/>
    <mergeCell ref="AD448:AE448"/>
    <mergeCell ref="AF448:AH448"/>
    <mergeCell ref="AI448:AK448"/>
    <mergeCell ref="C448:D448"/>
    <mergeCell ref="E448:F448"/>
    <mergeCell ref="G448:H448"/>
    <mergeCell ref="I448:M448"/>
    <mergeCell ref="N448:O448"/>
    <mergeCell ref="P448:Q448"/>
    <mergeCell ref="R448:S448"/>
    <mergeCell ref="AL451:AM451"/>
    <mergeCell ref="AN451:AO451"/>
    <mergeCell ref="T451:U451"/>
    <mergeCell ref="V451:X451"/>
    <mergeCell ref="Y451:Z451"/>
    <mergeCell ref="AB451:AC451"/>
    <mergeCell ref="AD451:AE451"/>
    <mergeCell ref="AF451:AH451"/>
    <mergeCell ref="AI451:AK451"/>
    <mergeCell ref="AL452:AM452"/>
    <mergeCell ref="AN452:AO452"/>
    <mergeCell ref="T452:U452"/>
    <mergeCell ref="V452:X452"/>
    <mergeCell ref="Y452:Z452"/>
    <mergeCell ref="AB452:AC452"/>
    <mergeCell ref="AD452:AE452"/>
    <mergeCell ref="AF452:AH452"/>
    <mergeCell ref="AI452:AK452"/>
    <mergeCell ref="AL449:AM449"/>
    <mergeCell ref="AN449:AO449"/>
    <mergeCell ref="AP449:AQ449"/>
    <mergeCell ref="AR449:AS449"/>
    <mergeCell ref="AT449:AU449"/>
    <mergeCell ref="AV449:AX449"/>
    <mergeCell ref="AY449:BA449"/>
    <mergeCell ref="T449:U449"/>
    <mergeCell ref="V449:X449"/>
    <mergeCell ref="Y449:Z449"/>
    <mergeCell ref="AB449:AC449"/>
    <mergeCell ref="AD449:AE449"/>
    <mergeCell ref="AF449:AH449"/>
    <mergeCell ref="AI449:AK449"/>
    <mergeCell ref="C449:D449"/>
    <mergeCell ref="E449:F449"/>
    <mergeCell ref="G449:H449"/>
    <mergeCell ref="I449:M449"/>
    <mergeCell ref="N449:O449"/>
    <mergeCell ref="P449:Q449"/>
    <mergeCell ref="R449:S449"/>
    <mergeCell ref="T450:U450"/>
    <mergeCell ref="V450:X450"/>
    <mergeCell ref="Y450:Z450"/>
    <mergeCell ref="AB450:AC450"/>
    <mergeCell ref="AD450:AE450"/>
    <mergeCell ref="AF450:AH450"/>
    <mergeCell ref="AI450:AK450"/>
    <mergeCell ref="AL450:AM450"/>
    <mergeCell ref="AN450:AO450"/>
    <mergeCell ref="AP450:AQ450"/>
    <mergeCell ref="AR450:AS450"/>
    <mergeCell ref="AT450:AU450"/>
    <mergeCell ref="AV450:AX450"/>
    <mergeCell ref="AY450:BA450"/>
    <mergeCell ref="C452:D452"/>
    <mergeCell ref="E452:F452"/>
    <mergeCell ref="G452:H452"/>
    <mergeCell ref="I452:M452"/>
    <mergeCell ref="N452:O452"/>
    <mergeCell ref="P452:Q452"/>
    <mergeCell ref="R452:S452"/>
    <mergeCell ref="AT452:AU452"/>
    <mergeCell ref="AV452:AX452"/>
    <mergeCell ref="AP451:AQ451"/>
    <mergeCell ref="AR451:AS451"/>
    <mergeCell ref="AT451:AU451"/>
    <mergeCell ref="AV451:AX451"/>
    <mergeCell ref="AY451:BA451"/>
    <mergeCell ref="AP452:AQ452"/>
    <mergeCell ref="AR452:AS452"/>
    <mergeCell ref="AY452:BA452"/>
    <mergeCell ref="T454:U454"/>
    <mergeCell ref="V454:X454"/>
    <mergeCell ref="Y454:Z454"/>
    <mergeCell ref="AB454:AC454"/>
    <mergeCell ref="AD454:AE454"/>
    <mergeCell ref="AF454:AH454"/>
    <mergeCell ref="AI454:AK454"/>
    <mergeCell ref="C454:D454"/>
    <mergeCell ref="E454:F454"/>
    <mergeCell ref="G454:H454"/>
    <mergeCell ref="I454:M454"/>
    <mergeCell ref="N454:O454"/>
    <mergeCell ref="P454:Q454"/>
    <mergeCell ref="R454:S454"/>
    <mergeCell ref="AL455:AM455"/>
    <mergeCell ref="AN455:AO455"/>
    <mergeCell ref="T455:U455"/>
    <mergeCell ref="V455:X455"/>
    <mergeCell ref="Y455:Z455"/>
    <mergeCell ref="AB455:AC455"/>
    <mergeCell ref="AD455:AE455"/>
    <mergeCell ref="AF455:AH455"/>
    <mergeCell ref="AI455:AK455"/>
    <mergeCell ref="C450:D450"/>
    <mergeCell ref="E450:F450"/>
    <mergeCell ref="G450:H450"/>
    <mergeCell ref="I450:M450"/>
    <mergeCell ref="N450:O450"/>
    <mergeCell ref="P450:Q450"/>
    <mergeCell ref="R450:S450"/>
    <mergeCell ref="C451:D451"/>
    <mergeCell ref="E451:F451"/>
    <mergeCell ref="G451:H451"/>
    <mergeCell ref="I451:M451"/>
    <mergeCell ref="N451:O451"/>
    <mergeCell ref="P451:Q451"/>
    <mergeCell ref="R451:S451"/>
    <mergeCell ref="AL453:AM453"/>
    <mergeCell ref="AN453:AO453"/>
    <mergeCell ref="AP453:AQ453"/>
    <mergeCell ref="AR453:AS453"/>
    <mergeCell ref="AT453:AU453"/>
    <mergeCell ref="AV453:AX453"/>
    <mergeCell ref="AY453:BA453"/>
    <mergeCell ref="T453:U453"/>
    <mergeCell ref="V453:X453"/>
    <mergeCell ref="Y453:Z453"/>
    <mergeCell ref="AB453:AC453"/>
    <mergeCell ref="AD453:AE453"/>
    <mergeCell ref="AF453:AH453"/>
    <mergeCell ref="AI453:AK453"/>
    <mergeCell ref="C453:D453"/>
    <mergeCell ref="E453:F453"/>
    <mergeCell ref="G453:H453"/>
    <mergeCell ref="I453:M453"/>
    <mergeCell ref="N453:O453"/>
    <mergeCell ref="P453:Q453"/>
    <mergeCell ref="R453:S453"/>
    <mergeCell ref="AP455:AQ455"/>
    <mergeCell ref="AR455:AS455"/>
    <mergeCell ref="AT455:AU455"/>
    <mergeCell ref="AV455:AX455"/>
    <mergeCell ref="AY455:BA455"/>
    <mergeCell ref="AL454:AM454"/>
    <mergeCell ref="AN454:AO454"/>
    <mergeCell ref="AP454:AQ454"/>
    <mergeCell ref="AR454:AS454"/>
    <mergeCell ref="AT454:AU454"/>
    <mergeCell ref="AV454:AX454"/>
    <mergeCell ref="AY454:BA454"/>
    <mergeCell ref="C455:D455"/>
    <mergeCell ref="E455:F455"/>
    <mergeCell ref="G455:H455"/>
    <mergeCell ref="I455:M455"/>
    <mergeCell ref="N455:O455"/>
    <mergeCell ref="P455:Q455"/>
    <mergeCell ref="R455:S455"/>
    <mergeCell ref="AL456:AM456"/>
    <mergeCell ref="AN456:AO456"/>
    <mergeCell ref="AP456:AQ456"/>
    <mergeCell ref="AR456:AS456"/>
    <mergeCell ref="AT456:AU456"/>
    <mergeCell ref="AV456:AX456"/>
    <mergeCell ref="AY456:BA456"/>
    <mergeCell ref="T456:U456"/>
    <mergeCell ref="V456:X456"/>
    <mergeCell ref="Y456:Z456"/>
    <mergeCell ref="AB456:AC456"/>
    <mergeCell ref="AD456:AE456"/>
    <mergeCell ref="AF456:AH456"/>
    <mergeCell ref="AI456:AK456"/>
    <mergeCell ref="C456:D456"/>
    <mergeCell ref="E456:F456"/>
    <mergeCell ref="G456:H456"/>
    <mergeCell ref="I456:M456"/>
    <mergeCell ref="N456:O456"/>
    <mergeCell ref="P456:Q456"/>
    <mergeCell ref="R456:S456"/>
    <mergeCell ref="AL457:AM457"/>
    <mergeCell ref="AN457:AO457"/>
    <mergeCell ref="AP457:AQ457"/>
    <mergeCell ref="AR457:AS457"/>
    <mergeCell ref="AT457:AU457"/>
    <mergeCell ref="AV457:AX457"/>
    <mergeCell ref="AY457:BA457"/>
    <mergeCell ref="T457:U457"/>
    <mergeCell ref="V457:X457"/>
    <mergeCell ref="Y457:Z457"/>
    <mergeCell ref="AB457:AC457"/>
    <mergeCell ref="AD457:AE457"/>
    <mergeCell ref="AF457:AH457"/>
    <mergeCell ref="AI457:AK457"/>
    <mergeCell ref="C457:D457"/>
    <mergeCell ref="E457:F457"/>
    <mergeCell ref="G457:H457"/>
    <mergeCell ref="I457:M457"/>
    <mergeCell ref="N457:O457"/>
    <mergeCell ref="P457:Q457"/>
    <mergeCell ref="R457:S457"/>
    <mergeCell ref="AL460:AM460"/>
    <mergeCell ref="AN460:AO460"/>
    <mergeCell ref="T460:U460"/>
    <mergeCell ref="V460:X460"/>
    <mergeCell ref="Y460:Z460"/>
    <mergeCell ref="AB460:AC460"/>
    <mergeCell ref="AD460:AE460"/>
    <mergeCell ref="AF460:AH460"/>
    <mergeCell ref="AI460:AK460"/>
    <mergeCell ref="AL461:AM461"/>
    <mergeCell ref="AN461:AO461"/>
    <mergeCell ref="T461:U461"/>
    <mergeCell ref="V461:X461"/>
    <mergeCell ref="Y461:Z461"/>
    <mergeCell ref="AB461:AC461"/>
    <mergeCell ref="AD461:AE461"/>
    <mergeCell ref="AF461:AH461"/>
    <mergeCell ref="AI461:AK461"/>
    <mergeCell ref="AL458:AM458"/>
    <mergeCell ref="AN458:AO458"/>
    <mergeCell ref="AP458:AQ458"/>
    <mergeCell ref="AR458:AS458"/>
    <mergeCell ref="AT458:AU458"/>
    <mergeCell ref="AV458:AX458"/>
    <mergeCell ref="AY458:BA458"/>
    <mergeCell ref="T458:U458"/>
    <mergeCell ref="V458:X458"/>
    <mergeCell ref="Y458:Z458"/>
    <mergeCell ref="AB458:AC458"/>
    <mergeCell ref="AD458:AE458"/>
    <mergeCell ref="AF458:AH458"/>
    <mergeCell ref="AI458:AK458"/>
    <mergeCell ref="C458:D458"/>
    <mergeCell ref="E458:F458"/>
    <mergeCell ref="G458:H458"/>
    <mergeCell ref="I458:M458"/>
    <mergeCell ref="N458:O458"/>
    <mergeCell ref="P458:Q458"/>
    <mergeCell ref="R458:S458"/>
    <mergeCell ref="T459:U459"/>
    <mergeCell ref="V459:X459"/>
    <mergeCell ref="Y459:Z459"/>
    <mergeCell ref="AB459:AC459"/>
    <mergeCell ref="AD459:AE459"/>
    <mergeCell ref="AF459:AH459"/>
    <mergeCell ref="AI459:AK459"/>
    <mergeCell ref="AL459:AM459"/>
    <mergeCell ref="AN459:AO459"/>
    <mergeCell ref="AP459:AQ459"/>
    <mergeCell ref="AR459:AS459"/>
    <mergeCell ref="AT459:AU459"/>
    <mergeCell ref="AV459:AX459"/>
    <mergeCell ref="AY459:BA459"/>
    <mergeCell ref="C461:D461"/>
    <mergeCell ref="E461:F461"/>
    <mergeCell ref="G461:H461"/>
    <mergeCell ref="I461:M461"/>
    <mergeCell ref="N461:O461"/>
    <mergeCell ref="P461:Q461"/>
    <mergeCell ref="R461:S461"/>
    <mergeCell ref="AT461:AU461"/>
    <mergeCell ref="AV461:AX461"/>
    <mergeCell ref="AP460:AQ460"/>
    <mergeCell ref="AR460:AS460"/>
    <mergeCell ref="AT460:AU460"/>
    <mergeCell ref="AV460:AX460"/>
    <mergeCell ref="AY460:BA460"/>
    <mergeCell ref="AP461:AQ461"/>
    <mergeCell ref="AR461:AS461"/>
    <mergeCell ref="AY461:BA461"/>
    <mergeCell ref="T463:U463"/>
    <mergeCell ref="V463:X463"/>
    <mergeCell ref="Y463:Z463"/>
    <mergeCell ref="AB463:AC463"/>
    <mergeCell ref="AD463:AE463"/>
    <mergeCell ref="AF463:AH463"/>
    <mergeCell ref="AI463:AK463"/>
    <mergeCell ref="C463:D463"/>
    <mergeCell ref="E463:F463"/>
    <mergeCell ref="G463:H463"/>
    <mergeCell ref="I463:M463"/>
    <mergeCell ref="N463:O463"/>
    <mergeCell ref="P463:Q463"/>
    <mergeCell ref="R463:S463"/>
    <mergeCell ref="AL464:AM464"/>
    <mergeCell ref="AN464:AO464"/>
    <mergeCell ref="T464:U464"/>
    <mergeCell ref="V464:X464"/>
    <mergeCell ref="Y464:Z464"/>
    <mergeCell ref="AB464:AC464"/>
    <mergeCell ref="AD464:AE464"/>
    <mergeCell ref="AF464:AH464"/>
    <mergeCell ref="AI464:AK464"/>
    <mergeCell ref="C459:D459"/>
    <mergeCell ref="E459:F459"/>
    <mergeCell ref="G459:H459"/>
    <mergeCell ref="I459:M459"/>
    <mergeCell ref="N459:O459"/>
    <mergeCell ref="P459:Q459"/>
    <mergeCell ref="R459:S459"/>
    <mergeCell ref="C460:D460"/>
    <mergeCell ref="E460:F460"/>
    <mergeCell ref="G460:H460"/>
    <mergeCell ref="I460:M460"/>
    <mergeCell ref="N460:O460"/>
    <mergeCell ref="P460:Q460"/>
    <mergeCell ref="R460:S460"/>
    <mergeCell ref="AL462:AM462"/>
    <mergeCell ref="AN462:AO462"/>
    <mergeCell ref="AP462:AQ462"/>
    <mergeCell ref="AR462:AS462"/>
    <mergeCell ref="AT462:AU462"/>
    <mergeCell ref="AV462:AX462"/>
    <mergeCell ref="AY462:BA462"/>
    <mergeCell ref="T462:U462"/>
    <mergeCell ref="V462:X462"/>
    <mergeCell ref="Y462:Z462"/>
    <mergeCell ref="AB462:AC462"/>
    <mergeCell ref="AD462:AE462"/>
    <mergeCell ref="AF462:AH462"/>
    <mergeCell ref="AI462:AK462"/>
    <mergeCell ref="C462:D462"/>
    <mergeCell ref="E462:F462"/>
    <mergeCell ref="G462:H462"/>
    <mergeCell ref="I462:M462"/>
    <mergeCell ref="N462:O462"/>
    <mergeCell ref="P462:Q462"/>
    <mergeCell ref="R462:S462"/>
    <mergeCell ref="AP464:AQ464"/>
    <mergeCell ref="AR464:AS464"/>
    <mergeCell ref="AT464:AU464"/>
    <mergeCell ref="AV464:AX464"/>
    <mergeCell ref="AY464:BA464"/>
    <mergeCell ref="AL463:AM463"/>
    <mergeCell ref="AN463:AO463"/>
    <mergeCell ref="AP463:AQ463"/>
    <mergeCell ref="AR463:AS463"/>
    <mergeCell ref="AT463:AU463"/>
    <mergeCell ref="AV463:AX463"/>
    <mergeCell ref="AY463:BA463"/>
    <mergeCell ref="C464:D464"/>
    <mergeCell ref="E464:F464"/>
    <mergeCell ref="G464:H464"/>
    <mergeCell ref="I464:M464"/>
    <mergeCell ref="N464:O464"/>
    <mergeCell ref="P464:Q464"/>
    <mergeCell ref="R464:S464"/>
    <mergeCell ref="AL465:AM465"/>
    <mergeCell ref="AN465:AO465"/>
    <mergeCell ref="AP465:AQ465"/>
    <mergeCell ref="AR465:AS465"/>
    <mergeCell ref="AT465:AU465"/>
    <mergeCell ref="AV465:AX465"/>
    <mergeCell ref="AY465:BA465"/>
    <mergeCell ref="T465:U465"/>
    <mergeCell ref="V465:X465"/>
    <mergeCell ref="Y465:Z465"/>
    <mergeCell ref="AB465:AC465"/>
    <mergeCell ref="AD465:AE465"/>
    <mergeCell ref="AF465:AH465"/>
    <mergeCell ref="AI465:AK465"/>
    <mergeCell ref="C465:D465"/>
    <mergeCell ref="E465:F465"/>
    <mergeCell ref="G465:H465"/>
    <mergeCell ref="I465:M465"/>
    <mergeCell ref="N465:O465"/>
    <mergeCell ref="P465:Q465"/>
    <mergeCell ref="R465:S465"/>
    <mergeCell ref="AL466:AM466"/>
    <mergeCell ref="AN466:AO466"/>
    <mergeCell ref="AP466:AQ466"/>
    <mergeCell ref="AR466:AS466"/>
    <mergeCell ref="AT466:AU466"/>
    <mergeCell ref="AV466:AX466"/>
    <mergeCell ref="AY466:BA466"/>
    <mergeCell ref="T466:U466"/>
    <mergeCell ref="V466:X466"/>
    <mergeCell ref="Y466:Z466"/>
    <mergeCell ref="AB466:AC466"/>
    <mergeCell ref="AD466:AE466"/>
    <mergeCell ref="AF466:AH466"/>
    <mergeCell ref="AI466:AK466"/>
    <mergeCell ref="C466:D466"/>
    <mergeCell ref="E466:F466"/>
    <mergeCell ref="G466:H466"/>
    <mergeCell ref="I466:M466"/>
    <mergeCell ref="N466:O466"/>
    <mergeCell ref="P466:Q466"/>
    <mergeCell ref="R466:S466"/>
    <mergeCell ref="AL469:AM469"/>
    <mergeCell ref="AN469:AO469"/>
    <mergeCell ref="T469:U469"/>
    <mergeCell ref="V469:X469"/>
    <mergeCell ref="Y469:Z469"/>
    <mergeCell ref="AB469:AC469"/>
    <mergeCell ref="AD469:AE469"/>
    <mergeCell ref="AF469:AH469"/>
    <mergeCell ref="AI469:AK469"/>
    <mergeCell ref="AL470:AM470"/>
    <mergeCell ref="AN470:AO470"/>
    <mergeCell ref="T470:U470"/>
    <mergeCell ref="V470:X470"/>
    <mergeCell ref="Y470:Z470"/>
    <mergeCell ref="AB470:AC470"/>
    <mergeCell ref="AD470:AE470"/>
    <mergeCell ref="AF470:AH470"/>
    <mergeCell ref="AI470:AK470"/>
    <mergeCell ref="AL467:AM467"/>
    <mergeCell ref="AN467:AO467"/>
    <mergeCell ref="AP467:AQ467"/>
    <mergeCell ref="AR467:AS467"/>
    <mergeCell ref="AT467:AU467"/>
    <mergeCell ref="AV467:AX467"/>
    <mergeCell ref="AY467:BA467"/>
    <mergeCell ref="T467:U467"/>
    <mergeCell ref="V467:X467"/>
    <mergeCell ref="Y467:Z467"/>
    <mergeCell ref="AB467:AC467"/>
    <mergeCell ref="AD467:AE467"/>
    <mergeCell ref="AF467:AH467"/>
    <mergeCell ref="AI467:AK467"/>
    <mergeCell ref="C467:D467"/>
    <mergeCell ref="E467:F467"/>
    <mergeCell ref="G467:H467"/>
    <mergeCell ref="I467:M467"/>
    <mergeCell ref="N467:O467"/>
    <mergeCell ref="P467:Q467"/>
    <mergeCell ref="R467:S467"/>
    <mergeCell ref="T468:U468"/>
    <mergeCell ref="V468:X468"/>
    <mergeCell ref="Y468:Z468"/>
    <mergeCell ref="AB468:AC468"/>
    <mergeCell ref="AD468:AE468"/>
    <mergeCell ref="AF468:AH468"/>
    <mergeCell ref="AI468:AK468"/>
    <mergeCell ref="AL468:AM468"/>
    <mergeCell ref="AN468:AO468"/>
    <mergeCell ref="AP468:AQ468"/>
    <mergeCell ref="AR468:AS468"/>
    <mergeCell ref="AT468:AU468"/>
    <mergeCell ref="AV468:AX468"/>
    <mergeCell ref="AY468:BA468"/>
    <mergeCell ref="C470:D470"/>
    <mergeCell ref="E470:F470"/>
    <mergeCell ref="G470:H470"/>
    <mergeCell ref="I470:M470"/>
    <mergeCell ref="N470:O470"/>
    <mergeCell ref="P470:Q470"/>
    <mergeCell ref="R470:S470"/>
    <mergeCell ref="AT470:AU470"/>
    <mergeCell ref="AV470:AX470"/>
    <mergeCell ref="AP469:AQ469"/>
    <mergeCell ref="AR469:AS469"/>
    <mergeCell ref="AT469:AU469"/>
    <mergeCell ref="AV469:AX469"/>
    <mergeCell ref="AY469:BA469"/>
    <mergeCell ref="AP470:AQ470"/>
    <mergeCell ref="AR470:AS470"/>
    <mergeCell ref="AY470:BA470"/>
    <mergeCell ref="T472:U472"/>
    <mergeCell ref="V472:X472"/>
    <mergeCell ref="Y472:Z472"/>
    <mergeCell ref="AB472:AC472"/>
    <mergeCell ref="AD472:AE472"/>
    <mergeCell ref="AF472:AH472"/>
    <mergeCell ref="AI472:AK472"/>
    <mergeCell ref="C472:D472"/>
    <mergeCell ref="E472:F472"/>
    <mergeCell ref="G472:H472"/>
    <mergeCell ref="I472:M472"/>
    <mergeCell ref="N472:O472"/>
    <mergeCell ref="P472:Q472"/>
    <mergeCell ref="R472:S472"/>
    <mergeCell ref="AL473:AM473"/>
    <mergeCell ref="AN473:AO473"/>
    <mergeCell ref="T473:U473"/>
    <mergeCell ref="V473:X473"/>
    <mergeCell ref="Y473:Z473"/>
    <mergeCell ref="AB473:AC473"/>
    <mergeCell ref="AD473:AE473"/>
    <mergeCell ref="AF473:AH473"/>
    <mergeCell ref="AI473:AK473"/>
    <mergeCell ref="C468:D468"/>
    <mergeCell ref="E468:F468"/>
    <mergeCell ref="G468:H468"/>
    <mergeCell ref="I468:M468"/>
    <mergeCell ref="N468:O468"/>
    <mergeCell ref="P468:Q468"/>
    <mergeCell ref="R468:S468"/>
    <mergeCell ref="C469:D469"/>
    <mergeCell ref="E469:F469"/>
    <mergeCell ref="G469:H469"/>
    <mergeCell ref="I469:M469"/>
    <mergeCell ref="N469:O469"/>
    <mergeCell ref="P469:Q469"/>
    <mergeCell ref="R469:S469"/>
    <mergeCell ref="AL471:AM471"/>
    <mergeCell ref="AN471:AO471"/>
    <mergeCell ref="AP471:AQ471"/>
    <mergeCell ref="AR471:AS471"/>
    <mergeCell ref="AT471:AU471"/>
    <mergeCell ref="AV471:AX471"/>
    <mergeCell ref="AY471:BA471"/>
    <mergeCell ref="T471:U471"/>
    <mergeCell ref="V471:X471"/>
    <mergeCell ref="Y471:Z471"/>
    <mergeCell ref="AB471:AC471"/>
    <mergeCell ref="AD471:AE471"/>
    <mergeCell ref="AF471:AH471"/>
    <mergeCell ref="AI471:AK471"/>
    <mergeCell ref="C471:D471"/>
    <mergeCell ref="E471:F471"/>
    <mergeCell ref="G471:H471"/>
    <mergeCell ref="I471:M471"/>
    <mergeCell ref="N471:O471"/>
    <mergeCell ref="P471:Q471"/>
    <mergeCell ref="R471:S471"/>
    <mergeCell ref="AP473:AQ473"/>
    <mergeCell ref="AR473:AS473"/>
    <mergeCell ref="AT473:AU473"/>
    <mergeCell ref="AV473:AX473"/>
    <mergeCell ref="AY473:BA473"/>
    <mergeCell ref="AL472:AM472"/>
    <mergeCell ref="AN472:AO472"/>
    <mergeCell ref="AP472:AQ472"/>
    <mergeCell ref="AR472:AS472"/>
    <mergeCell ref="AT472:AU472"/>
    <mergeCell ref="AV472:AX472"/>
    <mergeCell ref="AY472:BA472"/>
    <mergeCell ref="C473:D473"/>
    <mergeCell ref="E473:F473"/>
    <mergeCell ref="G473:H473"/>
    <mergeCell ref="I473:M473"/>
    <mergeCell ref="N473:O473"/>
    <mergeCell ref="P473:Q473"/>
    <mergeCell ref="R473:S473"/>
    <mergeCell ref="AL474:AM474"/>
    <mergeCell ref="AN474:AO474"/>
    <mergeCell ref="AP474:AQ474"/>
    <mergeCell ref="AR474:AS474"/>
    <mergeCell ref="AT474:AU474"/>
    <mergeCell ref="AV474:AX474"/>
    <mergeCell ref="AY474:BA474"/>
    <mergeCell ref="T474:U474"/>
    <mergeCell ref="V474:X474"/>
    <mergeCell ref="Y474:Z474"/>
    <mergeCell ref="AB474:AC474"/>
    <mergeCell ref="AD474:AE474"/>
    <mergeCell ref="AF474:AH474"/>
    <mergeCell ref="AI474:AK474"/>
    <mergeCell ref="C474:D474"/>
    <mergeCell ref="E474:F474"/>
    <mergeCell ref="G474:H474"/>
    <mergeCell ref="I474:M474"/>
    <mergeCell ref="N474:O474"/>
    <mergeCell ref="P474:Q474"/>
    <mergeCell ref="R474:S474"/>
    <mergeCell ref="AL475:AM475"/>
    <mergeCell ref="AN475:AO475"/>
    <mergeCell ref="AP475:AQ475"/>
    <mergeCell ref="AR475:AS475"/>
    <mergeCell ref="AT475:AU475"/>
    <mergeCell ref="AV475:AX475"/>
    <mergeCell ref="AY475:BA475"/>
    <mergeCell ref="T475:U475"/>
    <mergeCell ref="V475:X475"/>
    <mergeCell ref="Y475:Z475"/>
    <mergeCell ref="AB475:AC475"/>
    <mergeCell ref="AD475:AE475"/>
    <mergeCell ref="AF475:AH475"/>
    <mergeCell ref="AI475:AK475"/>
    <mergeCell ref="C475:D475"/>
    <mergeCell ref="E475:F475"/>
    <mergeCell ref="G475:H475"/>
    <mergeCell ref="I475:M475"/>
    <mergeCell ref="N475:O475"/>
    <mergeCell ref="P475:Q475"/>
    <mergeCell ref="R475:S475"/>
    <mergeCell ref="AL478:AM478"/>
    <mergeCell ref="AN478:AO478"/>
    <mergeCell ref="T478:U478"/>
    <mergeCell ref="V478:X478"/>
    <mergeCell ref="Y478:Z478"/>
    <mergeCell ref="AB478:AC478"/>
    <mergeCell ref="AD478:AE478"/>
    <mergeCell ref="AF478:AH478"/>
    <mergeCell ref="AI478:AK478"/>
    <mergeCell ref="AL479:AM479"/>
    <mergeCell ref="AN479:AO479"/>
    <mergeCell ref="T479:U479"/>
    <mergeCell ref="V479:X479"/>
    <mergeCell ref="Y479:Z479"/>
    <mergeCell ref="AB479:AC479"/>
    <mergeCell ref="AD479:AE479"/>
    <mergeCell ref="AF479:AH479"/>
    <mergeCell ref="AI479:AK479"/>
    <mergeCell ref="AL476:AM476"/>
    <mergeCell ref="AN476:AO476"/>
    <mergeCell ref="AP476:AQ476"/>
    <mergeCell ref="AR476:AS476"/>
    <mergeCell ref="AT476:AU476"/>
    <mergeCell ref="AV476:AX476"/>
    <mergeCell ref="AY476:BA476"/>
    <mergeCell ref="T476:U476"/>
    <mergeCell ref="V476:X476"/>
    <mergeCell ref="Y476:Z476"/>
    <mergeCell ref="AB476:AC476"/>
    <mergeCell ref="AD476:AE476"/>
    <mergeCell ref="AF476:AH476"/>
    <mergeCell ref="AI476:AK476"/>
    <mergeCell ref="C476:D476"/>
    <mergeCell ref="E476:F476"/>
    <mergeCell ref="G476:H476"/>
    <mergeCell ref="I476:M476"/>
    <mergeCell ref="N476:O476"/>
    <mergeCell ref="P476:Q476"/>
    <mergeCell ref="R476:S476"/>
    <mergeCell ref="T477:U477"/>
    <mergeCell ref="V477:X477"/>
    <mergeCell ref="Y477:Z477"/>
    <mergeCell ref="AB477:AC477"/>
    <mergeCell ref="AD477:AE477"/>
    <mergeCell ref="AF477:AH477"/>
    <mergeCell ref="AI477:AK477"/>
    <mergeCell ref="AL477:AM477"/>
    <mergeCell ref="AN477:AO477"/>
    <mergeCell ref="AP477:AQ477"/>
    <mergeCell ref="AR477:AS477"/>
    <mergeCell ref="AT477:AU477"/>
    <mergeCell ref="AV477:AX477"/>
    <mergeCell ref="AY477:BA477"/>
    <mergeCell ref="C479:D479"/>
    <mergeCell ref="E479:F479"/>
    <mergeCell ref="G479:H479"/>
    <mergeCell ref="I479:M479"/>
    <mergeCell ref="N479:O479"/>
    <mergeCell ref="P479:Q479"/>
    <mergeCell ref="R479:S479"/>
    <mergeCell ref="AT479:AU479"/>
    <mergeCell ref="AV479:AX479"/>
    <mergeCell ref="AP478:AQ478"/>
    <mergeCell ref="AR478:AS478"/>
    <mergeCell ref="AT478:AU478"/>
    <mergeCell ref="AV478:AX478"/>
    <mergeCell ref="AY478:BA478"/>
    <mergeCell ref="AP479:AQ479"/>
    <mergeCell ref="AR479:AS479"/>
    <mergeCell ref="AY479:BA479"/>
    <mergeCell ref="T481:U481"/>
    <mergeCell ref="V481:X481"/>
    <mergeCell ref="Y481:Z481"/>
    <mergeCell ref="AB481:AC481"/>
    <mergeCell ref="AD481:AE481"/>
    <mergeCell ref="AF481:AH481"/>
    <mergeCell ref="AI481:AK481"/>
    <mergeCell ref="C481:D481"/>
    <mergeCell ref="E481:F481"/>
    <mergeCell ref="G481:H481"/>
    <mergeCell ref="I481:M481"/>
    <mergeCell ref="N481:O481"/>
    <mergeCell ref="P481:Q481"/>
    <mergeCell ref="R481:S481"/>
    <mergeCell ref="AL482:AM482"/>
    <mergeCell ref="AN482:AO482"/>
    <mergeCell ref="T482:U482"/>
    <mergeCell ref="V482:X482"/>
    <mergeCell ref="Y482:Z482"/>
    <mergeCell ref="AB482:AC482"/>
    <mergeCell ref="AD482:AE482"/>
    <mergeCell ref="AF482:AH482"/>
    <mergeCell ref="AI482:AK482"/>
    <mergeCell ref="C477:D477"/>
    <mergeCell ref="E477:F477"/>
    <mergeCell ref="G477:H477"/>
    <mergeCell ref="I477:M477"/>
    <mergeCell ref="N477:O477"/>
    <mergeCell ref="P477:Q477"/>
    <mergeCell ref="R477:S477"/>
    <mergeCell ref="C478:D478"/>
    <mergeCell ref="E478:F478"/>
    <mergeCell ref="G478:H478"/>
    <mergeCell ref="I478:M478"/>
    <mergeCell ref="N478:O478"/>
    <mergeCell ref="P478:Q478"/>
    <mergeCell ref="R478:S478"/>
    <mergeCell ref="AL480:AM480"/>
    <mergeCell ref="AN480:AO480"/>
    <mergeCell ref="AP480:AQ480"/>
    <mergeCell ref="AR480:AS480"/>
    <mergeCell ref="AT480:AU480"/>
    <mergeCell ref="AV480:AX480"/>
    <mergeCell ref="AY480:BA480"/>
    <mergeCell ref="T480:U480"/>
    <mergeCell ref="V480:X480"/>
    <mergeCell ref="Y480:Z480"/>
    <mergeCell ref="AB480:AC480"/>
    <mergeCell ref="AD480:AE480"/>
    <mergeCell ref="AF480:AH480"/>
    <mergeCell ref="AI480:AK480"/>
    <mergeCell ref="C480:D480"/>
    <mergeCell ref="E480:F480"/>
    <mergeCell ref="G480:H480"/>
    <mergeCell ref="I480:M480"/>
    <mergeCell ref="N480:O480"/>
    <mergeCell ref="P480:Q480"/>
    <mergeCell ref="R480:S480"/>
    <mergeCell ref="AP482:AQ482"/>
    <mergeCell ref="AR482:AS482"/>
    <mergeCell ref="AT482:AU482"/>
    <mergeCell ref="AV482:AX482"/>
    <mergeCell ref="AY482:BA482"/>
    <mergeCell ref="AL481:AM481"/>
    <mergeCell ref="AN481:AO481"/>
    <mergeCell ref="AP481:AQ481"/>
    <mergeCell ref="AR481:AS481"/>
    <mergeCell ref="AT481:AU481"/>
    <mergeCell ref="AV481:AX481"/>
    <mergeCell ref="AY481:BA481"/>
    <mergeCell ref="C482:D482"/>
    <mergeCell ref="E482:F482"/>
    <mergeCell ref="G482:H482"/>
    <mergeCell ref="I482:M482"/>
    <mergeCell ref="N482:O482"/>
    <mergeCell ref="P482:Q482"/>
    <mergeCell ref="R482:S482"/>
    <mergeCell ref="AL483:AM483"/>
    <mergeCell ref="AN483:AO483"/>
    <mergeCell ref="AP483:AQ483"/>
    <mergeCell ref="AR483:AS483"/>
    <mergeCell ref="AT483:AU483"/>
    <mergeCell ref="AV483:AX483"/>
    <mergeCell ref="AY483:BA483"/>
    <mergeCell ref="T483:U483"/>
    <mergeCell ref="V483:X483"/>
    <mergeCell ref="Y483:Z483"/>
    <mergeCell ref="AB483:AC483"/>
    <mergeCell ref="AD483:AE483"/>
    <mergeCell ref="AF483:AH483"/>
    <mergeCell ref="AI483:AK483"/>
    <mergeCell ref="C483:D483"/>
    <mergeCell ref="E483:F483"/>
    <mergeCell ref="G483:H483"/>
    <mergeCell ref="I483:M483"/>
    <mergeCell ref="N483:O483"/>
    <mergeCell ref="P483:Q483"/>
    <mergeCell ref="R483:S483"/>
    <mergeCell ref="AL484:AM484"/>
    <mergeCell ref="AN484:AO484"/>
    <mergeCell ref="AP484:AQ484"/>
    <mergeCell ref="AR484:AS484"/>
    <mergeCell ref="AT484:AU484"/>
    <mergeCell ref="AV484:AX484"/>
    <mergeCell ref="AY484:BA484"/>
    <mergeCell ref="T484:U484"/>
    <mergeCell ref="V484:X484"/>
    <mergeCell ref="Y484:Z484"/>
    <mergeCell ref="AB484:AC484"/>
    <mergeCell ref="AD484:AE484"/>
    <mergeCell ref="AF484:AH484"/>
    <mergeCell ref="AI484:AK484"/>
    <mergeCell ref="C484:D484"/>
    <mergeCell ref="E484:F484"/>
    <mergeCell ref="G484:H484"/>
    <mergeCell ref="I484:M484"/>
    <mergeCell ref="N484:O484"/>
    <mergeCell ref="P484:Q484"/>
    <mergeCell ref="R484:S484"/>
    <mergeCell ref="AL487:AM487"/>
    <mergeCell ref="AN487:AO487"/>
    <mergeCell ref="T487:U487"/>
    <mergeCell ref="V487:X487"/>
    <mergeCell ref="Y487:Z487"/>
    <mergeCell ref="AB487:AC487"/>
    <mergeCell ref="AD487:AE487"/>
    <mergeCell ref="AF487:AH487"/>
    <mergeCell ref="AI487:AK487"/>
    <mergeCell ref="AL488:AM488"/>
    <mergeCell ref="AN488:AO488"/>
    <mergeCell ref="T488:U488"/>
    <mergeCell ref="V488:X488"/>
    <mergeCell ref="Y488:Z488"/>
    <mergeCell ref="AB488:AC488"/>
    <mergeCell ref="AD488:AE488"/>
    <mergeCell ref="AF488:AH488"/>
    <mergeCell ref="AI488:AK488"/>
    <mergeCell ref="AL485:AM485"/>
    <mergeCell ref="AN485:AO485"/>
    <mergeCell ref="AP485:AQ485"/>
    <mergeCell ref="AR485:AS485"/>
    <mergeCell ref="AT485:AU485"/>
    <mergeCell ref="AV485:AX485"/>
    <mergeCell ref="AY485:BA485"/>
    <mergeCell ref="T485:U485"/>
    <mergeCell ref="V485:X485"/>
    <mergeCell ref="Y485:Z485"/>
    <mergeCell ref="AB485:AC485"/>
    <mergeCell ref="AD485:AE485"/>
    <mergeCell ref="AF485:AH485"/>
    <mergeCell ref="AI485:AK485"/>
    <mergeCell ref="C485:D485"/>
    <mergeCell ref="E485:F485"/>
    <mergeCell ref="G485:H485"/>
    <mergeCell ref="I485:M485"/>
    <mergeCell ref="N485:O485"/>
    <mergeCell ref="P485:Q485"/>
    <mergeCell ref="R485:S485"/>
    <mergeCell ref="T486:U486"/>
    <mergeCell ref="V486:X486"/>
    <mergeCell ref="Y486:Z486"/>
    <mergeCell ref="AB486:AC486"/>
    <mergeCell ref="AD486:AE486"/>
    <mergeCell ref="AF486:AH486"/>
    <mergeCell ref="AI486:AK486"/>
    <mergeCell ref="AL486:AM486"/>
    <mergeCell ref="AN486:AO486"/>
    <mergeCell ref="AP486:AQ486"/>
    <mergeCell ref="AR486:AS486"/>
    <mergeCell ref="AT486:AU486"/>
    <mergeCell ref="AV486:AX486"/>
    <mergeCell ref="AY486:BA486"/>
    <mergeCell ref="C488:D488"/>
    <mergeCell ref="E488:F488"/>
    <mergeCell ref="G488:H488"/>
    <mergeCell ref="I488:M488"/>
    <mergeCell ref="N488:O488"/>
    <mergeCell ref="P488:Q488"/>
    <mergeCell ref="R488:S488"/>
    <mergeCell ref="AT488:AU488"/>
    <mergeCell ref="AV488:AX488"/>
    <mergeCell ref="AP487:AQ487"/>
    <mergeCell ref="AR487:AS487"/>
    <mergeCell ref="AT487:AU487"/>
    <mergeCell ref="AV487:AX487"/>
    <mergeCell ref="AY487:BA487"/>
    <mergeCell ref="AP488:AQ488"/>
    <mergeCell ref="AR488:AS488"/>
    <mergeCell ref="AY488:BA488"/>
    <mergeCell ref="T490:U490"/>
    <mergeCell ref="V490:X490"/>
    <mergeCell ref="Y490:Z490"/>
    <mergeCell ref="AB490:AC490"/>
    <mergeCell ref="AD490:AE490"/>
    <mergeCell ref="AF490:AH490"/>
    <mergeCell ref="AI490:AK490"/>
    <mergeCell ref="C490:D490"/>
    <mergeCell ref="E490:F490"/>
    <mergeCell ref="G490:H490"/>
    <mergeCell ref="I490:M490"/>
    <mergeCell ref="N490:O490"/>
    <mergeCell ref="P490:Q490"/>
    <mergeCell ref="R490:S490"/>
    <mergeCell ref="AL491:AM491"/>
    <mergeCell ref="AN491:AO491"/>
    <mergeCell ref="T491:U491"/>
    <mergeCell ref="V491:X491"/>
    <mergeCell ref="Y491:Z491"/>
    <mergeCell ref="AB491:AC491"/>
    <mergeCell ref="AD491:AE491"/>
    <mergeCell ref="AF491:AH491"/>
    <mergeCell ref="AI491:AK491"/>
    <mergeCell ref="C486:D486"/>
    <mergeCell ref="E486:F486"/>
    <mergeCell ref="G486:H486"/>
    <mergeCell ref="I486:M486"/>
    <mergeCell ref="N486:O486"/>
    <mergeCell ref="P486:Q486"/>
    <mergeCell ref="R486:S486"/>
    <mergeCell ref="C487:D487"/>
    <mergeCell ref="E487:F487"/>
    <mergeCell ref="G487:H487"/>
    <mergeCell ref="I487:M487"/>
    <mergeCell ref="N487:O487"/>
    <mergeCell ref="P487:Q487"/>
    <mergeCell ref="R487:S487"/>
    <mergeCell ref="AL489:AM489"/>
    <mergeCell ref="AN489:AO489"/>
    <mergeCell ref="AP489:AQ489"/>
    <mergeCell ref="AR489:AS489"/>
    <mergeCell ref="AT489:AU489"/>
    <mergeCell ref="AV489:AX489"/>
    <mergeCell ref="AY489:BA489"/>
    <mergeCell ref="T489:U489"/>
    <mergeCell ref="V489:X489"/>
    <mergeCell ref="Y489:Z489"/>
    <mergeCell ref="AB489:AC489"/>
    <mergeCell ref="AD489:AE489"/>
    <mergeCell ref="AF489:AH489"/>
    <mergeCell ref="AI489:AK489"/>
    <mergeCell ref="C489:D489"/>
    <mergeCell ref="E489:F489"/>
    <mergeCell ref="G489:H489"/>
    <mergeCell ref="I489:M489"/>
    <mergeCell ref="N489:O489"/>
    <mergeCell ref="P489:Q489"/>
    <mergeCell ref="R489:S489"/>
    <mergeCell ref="AP491:AQ491"/>
    <mergeCell ref="AR491:AS491"/>
    <mergeCell ref="AT491:AU491"/>
    <mergeCell ref="AV491:AX491"/>
    <mergeCell ref="AY491:BA491"/>
    <mergeCell ref="AL490:AM490"/>
    <mergeCell ref="AN490:AO490"/>
    <mergeCell ref="AP490:AQ490"/>
    <mergeCell ref="AR490:AS490"/>
    <mergeCell ref="AT490:AU490"/>
    <mergeCell ref="AV490:AX490"/>
    <mergeCell ref="AY490:BA490"/>
    <mergeCell ref="C491:D491"/>
    <mergeCell ref="E491:F491"/>
    <mergeCell ref="G491:H491"/>
    <mergeCell ref="I491:M491"/>
    <mergeCell ref="N491:O491"/>
    <mergeCell ref="P491:Q491"/>
    <mergeCell ref="R491:S491"/>
    <mergeCell ref="AL492:AM492"/>
    <mergeCell ref="AN492:AO492"/>
    <mergeCell ref="AP492:AQ492"/>
    <mergeCell ref="AR492:AS492"/>
    <mergeCell ref="AT492:AU492"/>
    <mergeCell ref="AV492:AX492"/>
    <mergeCell ref="AY492:BA492"/>
    <mergeCell ref="T492:U492"/>
    <mergeCell ref="V492:X492"/>
    <mergeCell ref="Y492:Z492"/>
    <mergeCell ref="AB492:AC492"/>
    <mergeCell ref="AD492:AE492"/>
    <mergeCell ref="AF492:AH492"/>
    <mergeCell ref="AI492:AK492"/>
    <mergeCell ref="C492:D492"/>
    <mergeCell ref="E492:F492"/>
    <mergeCell ref="G492:H492"/>
    <mergeCell ref="I492:M492"/>
    <mergeCell ref="N492:O492"/>
    <mergeCell ref="P492:Q492"/>
    <mergeCell ref="R492:S492"/>
    <mergeCell ref="AL493:AM493"/>
    <mergeCell ref="AN493:AO493"/>
    <mergeCell ref="AP493:AQ493"/>
    <mergeCell ref="AR493:AS493"/>
    <mergeCell ref="AT493:AU493"/>
    <mergeCell ref="AV493:AX493"/>
    <mergeCell ref="AY493:BA493"/>
    <mergeCell ref="T493:U493"/>
    <mergeCell ref="V493:X493"/>
    <mergeCell ref="Y493:Z493"/>
    <mergeCell ref="AB493:AC493"/>
    <mergeCell ref="AD493:AE493"/>
    <mergeCell ref="AF493:AH493"/>
    <mergeCell ref="AI493:AK493"/>
    <mergeCell ref="C493:D493"/>
    <mergeCell ref="E493:F493"/>
    <mergeCell ref="G493:H493"/>
    <mergeCell ref="I493:M493"/>
    <mergeCell ref="N493:O493"/>
    <mergeCell ref="P493:Q493"/>
    <mergeCell ref="R493:S493"/>
    <mergeCell ref="AL496:AM496"/>
    <mergeCell ref="AN496:AO496"/>
    <mergeCell ref="T496:U496"/>
    <mergeCell ref="V496:X496"/>
    <mergeCell ref="Y496:Z496"/>
    <mergeCell ref="AB496:AC496"/>
    <mergeCell ref="AD496:AE496"/>
    <mergeCell ref="AF496:AH496"/>
    <mergeCell ref="AI496:AK496"/>
    <mergeCell ref="AL497:AM497"/>
    <mergeCell ref="AN497:AO497"/>
    <mergeCell ref="T497:U497"/>
    <mergeCell ref="V497:X497"/>
    <mergeCell ref="Y497:Z497"/>
    <mergeCell ref="AB497:AC497"/>
    <mergeCell ref="AD497:AE497"/>
    <mergeCell ref="AF497:AH497"/>
    <mergeCell ref="AI497:AK497"/>
    <mergeCell ref="AL494:AM494"/>
    <mergeCell ref="AN494:AO494"/>
    <mergeCell ref="AP494:AQ494"/>
    <mergeCell ref="AR494:AS494"/>
    <mergeCell ref="AT494:AU494"/>
    <mergeCell ref="AV494:AX494"/>
    <mergeCell ref="AY494:BA494"/>
    <mergeCell ref="T494:U494"/>
    <mergeCell ref="V494:X494"/>
    <mergeCell ref="Y494:Z494"/>
    <mergeCell ref="AB494:AC494"/>
    <mergeCell ref="AD494:AE494"/>
    <mergeCell ref="AF494:AH494"/>
    <mergeCell ref="AI494:AK494"/>
    <mergeCell ref="C494:D494"/>
    <mergeCell ref="E494:F494"/>
    <mergeCell ref="G494:H494"/>
    <mergeCell ref="I494:M494"/>
    <mergeCell ref="N494:O494"/>
    <mergeCell ref="P494:Q494"/>
    <mergeCell ref="R494:S494"/>
    <mergeCell ref="T495:U495"/>
    <mergeCell ref="V495:X495"/>
    <mergeCell ref="Y495:Z495"/>
    <mergeCell ref="AB495:AC495"/>
    <mergeCell ref="AD495:AE495"/>
    <mergeCell ref="AF495:AH495"/>
    <mergeCell ref="AI495:AK495"/>
    <mergeCell ref="AL495:AM495"/>
    <mergeCell ref="AN495:AO495"/>
    <mergeCell ref="AP495:AQ495"/>
    <mergeCell ref="AR495:AS495"/>
    <mergeCell ref="AT495:AU495"/>
    <mergeCell ref="AV495:AX495"/>
    <mergeCell ref="AY495:BA495"/>
    <mergeCell ref="C497:D497"/>
    <mergeCell ref="E497:F497"/>
    <mergeCell ref="G497:H497"/>
    <mergeCell ref="I497:M497"/>
    <mergeCell ref="N497:O497"/>
    <mergeCell ref="P497:Q497"/>
    <mergeCell ref="R497:S497"/>
    <mergeCell ref="AT497:AU497"/>
    <mergeCell ref="AV497:AX497"/>
    <mergeCell ref="AP496:AQ496"/>
    <mergeCell ref="AR496:AS496"/>
    <mergeCell ref="AT496:AU496"/>
    <mergeCell ref="AV496:AX496"/>
    <mergeCell ref="AY496:BA496"/>
    <mergeCell ref="AP497:AQ497"/>
    <mergeCell ref="AR497:AS497"/>
    <mergeCell ref="AY497:BA497"/>
    <mergeCell ref="T499:U499"/>
    <mergeCell ref="V499:X499"/>
    <mergeCell ref="Y499:Z499"/>
    <mergeCell ref="AB499:AC499"/>
    <mergeCell ref="AD499:AE499"/>
    <mergeCell ref="AF499:AH499"/>
    <mergeCell ref="AI499:AK499"/>
    <mergeCell ref="C499:D499"/>
    <mergeCell ref="E499:F499"/>
    <mergeCell ref="G499:H499"/>
    <mergeCell ref="I499:M499"/>
    <mergeCell ref="N499:O499"/>
    <mergeCell ref="P499:Q499"/>
    <mergeCell ref="R499:S499"/>
    <mergeCell ref="AL500:AM500"/>
    <mergeCell ref="AN500:AO500"/>
    <mergeCell ref="T500:U500"/>
    <mergeCell ref="V500:X500"/>
    <mergeCell ref="Y500:Z500"/>
    <mergeCell ref="AB500:AC500"/>
    <mergeCell ref="AD500:AE500"/>
    <mergeCell ref="AF500:AH500"/>
    <mergeCell ref="AI500:AK500"/>
    <mergeCell ref="C495:D495"/>
    <mergeCell ref="E495:F495"/>
    <mergeCell ref="G495:H495"/>
    <mergeCell ref="I495:M495"/>
    <mergeCell ref="N495:O495"/>
    <mergeCell ref="P495:Q495"/>
    <mergeCell ref="R495:S495"/>
    <mergeCell ref="C496:D496"/>
    <mergeCell ref="E496:F496"/>
    <mergeCell ref="G496:H496"/>
    <mergeCell ref="I496:M496"/>
    <mergeCell ref="N496:O496"/>
    <mergeCell ref="P496:Q496"/>
    <mergeCell ref="R496:S496"/>
    <mergeCell ref="AL498:AM498"/>
    <mergeCell ref="AN498:AO498"/>
    <mergeCell ref="AP498:AQ498"/>
    <mergeCell ref="AR498:AS498"/>
    <mergeCell ref="AT498:AU498"/>
    <mergeCell ref="AV498:AX498"/>
    <mergeCell ref="AY498:BA498"/>
    <mergeCell ref="T498:U498"/>
    <mergeCell ref="V498:X498"/>
    <mergeCell ref="Y498:Z498"/>
    <mergeCell ref="AB498:AC498"/>
    <mergeCell ref="AD498:AE498"/>
    <mergeCell ref="AF498:AH498"/>
    <mergeCell ref="AI498:AK498"/>
    <mergeCell ref="C498:D498"/>
    <mergeCell ref="E498:F498"/>
    <mergeCell ref="G498:H498"/>
    <mergeCell ref="I498:M498"/>
    <mergeCell ref="N498:O498"/>
    <mergeCell ref="P498:Q498"/>
    <mergeCell ref="R498:S498"/>
    <mergeCell ref="AP500:AQ500"/>
    <mergeCell ref="AR500:AS500"/>
    <mergeCell ref="AT500:AU500"/>
    <mergeCell ref="AV500:AX500"/>
    <mergeCell ref="AY500:BA500"/>
    <mergeCell ref="AL499:AM499"/>
    <mergeCell ref="AN499:AO499"/>
    <mergeCell ref="AP499:AQ499"/>
    <mergeCell ref="AR499:AS499"/>
    <mergeCell ref="AT499:AU499"/>
    <mergeCell ref="AV499:AX499"/>
    <mergeCell ref="AY499:BA499"/>
    <mergeCell ref="C500:D500"/>
    <mergeCell ref="E500:F500"/>
    <mergeCell ref="G500:H500"/>
    <mergeCell ref="I500:M500"/>
    <mergeCell ref="N500:O500"/>
    <mergeCell ref="P500:Q500"/>
    <mergeCell ref="R500:S500"/>
    <mergeCell ref="AL501:AM501"/>
    <mergeCell ref="AN501:AO501"/>
    <mergeCell ref="AP501:AQ501"/>
    <mergeCell ref="AR501:AS501"/>
    <mergeCell ref="AT501:AU501"/>
    <mergeCell ref="AV501:AX501"/>
    <mergeCell ref="AY501:BA501"/>
    <mergeCell ref="T501:U501"/>
    <mergeCell ref="V501:X501"/>
    <mergeCell ref="Y501:Z501"/>
    <mergeCell ref="AB501:AC501"/>
    <mergeCell ref="AD501:AE501"/>
    <mergeCell ref="AF501:AH501"/>
    <mergeCell ref="AI501:AK501"/>
    <mergeCell ref="C501:D501"/>
    <mergeCell ref="E501:F501"/>
    <mergeCell ref="G501:H501"/>
    <mergeCell ref="I501:M501"/>
    <mergeCell ref="N501:O501"/>
    <mergeCell ref="P501:Q501"/>
    <mergeCell ref="R501:S501"/>
    <mergeCell ref="AL502:AM502"/>
    <mergeCell ref="AN502:AO502"/>
    <mergeCell ref="AP502:AQ502"/>
    <mergeCell ref="AR502:AS502"/>
    <mergeCell ref="AT502:AU502"/>
    <mergeCell ref="AV502:AX502"/>
    <mergeCell ref="AY502:BA502"/>
    <mergeCell ref="T502:U502"/>
    <mergeCell ref="V502:X502"/>
    <mergeCell ref="Y502:Z502"/>
    <mergeCell ref="AB502:AC502"/>
    <mergeCell ref="AD502:AE502"/>
    <mergeCell ref="AF502:AH502"/>
    <mergeCell ref="AI502:AK502"/>
    <mergeCell ref="C502:D502"/>
    <mergeCell ref="E502:F502"/>
    <mergeCell ref="G502:H502"/>
    <mergeCell ref="I502:M502"/>
    <mergeCell ref="N502:O502"/>
    <mergeCell ref="P502:Q502"/>
    <mergeCell ref="R502:S502"/>
    <mergeCell ref="AL505:AM505"/>
    <mergeCell ref="AN505:AO505"/>
    <mergeCell ref="T505:U505"/>
    <mergeCell ref="V505:X505"/>
    <mergeCell ref="Y505:Z505"/>
    <mergeCell ref="AB505:AC505"/>
    <mergeCell ref="AD505:AE505"/>
    <mergeCell ref="AF505:AH505"/>
    <mergeCell ref="AI505:AK505"/>
    <mergeCell ref="AL506:AM506"/>
    <mergeCell ref="AN506:AO506"/>
    <mergeCell ref="T506:U506"/>
    <mergeCell ref="V506:X506"/>
    <mergeCell ref="Y506:Z506"/>
    <mergeCell ref="AB506:AC506"/>
    <mergeCell ref="AD506:AE506"/>
    <mergeCell ref="AF506:AH506"/>
    <mergeCell ref="AI506:AK506"/>
    <mergeCell ref="AL503:AM503"/>
    <mergeCell ref="AN503:AO503"/>
    <mergeCell ref="AP503:AQ503"/>
    <mergeCell ref="AR503:AS503"/>
    <mergeCell ref="AT503:AU503"/>
    <mergeCell ref="AV503:AX503"/>
    <mergeCell ref="AY503:BA503"/>
    <mergeCell ref="T503:U503"/>
    <mergeCell ref="V503:X503"/>
    <mergeCell ref="Y503:Z503"/>
    <mergeCell ref="AB503:AC503"/>
    <mergeCell ref="AD503:AE503"/>
    <mergeCell ref="AF503:AH503"/>
    <mergeCell ref="AI503:AK503"/>
    <mergeCell ref="C503:D503"/>
    <mergeCell ref="E503:F503"/>
    <mergeCell ref="G503:H503"/>
    <mergeCell ref="I503:M503"/>
    <mergeCell ref="N503:O503"/>
    <mergeCell ref="P503:Q503"/>
    <mergeCell ref="R503:S503"/>
    <mergeCell ref="T504:U504"/>
    <mergeCell ref="V504:X504"/>
    <mergeCell ref="Y504:Z504"/>
    <mergeCell ref="AB504:AC504"/>
    <mergeCell ref="AD504:AE504"/>
    <mergeCell ref="AF504:AH504"/>
    <mergeCell ref="AI504:AK504"/>
    <mergeCell ref="AL504:AM504"/>
    <mergeCell ref="AN504:AO504"/>
    <mergeCell ref="AP504:AQ504"/>
    <mergeCell ref="AR504:AS504"/>
    <mergeCell ref="AT504:AU504"/>
    <mergeCell ref="AV504:AX504"/>
    <mergeCell ref="AY504:BA504"/>
    <mergeCell ref="C506:D506"/>
    <mergeCell ref="E506:F506"/>
    <mergeCell ref="G506:H506"/>
    <mergeCell ref="I506:M506"/>
    <mergeCell ref="N506:O506"/>
    <mergeCell ref="P506:Q506"/>
    <mergeCell ref="R506:S506"/>
    <mergeCell ref="AT506:AU506"/>
    <mergeCell ref="AV506:AX506"/>
    <mergeCell ref="AP505:AQ505"/>
    <mergeCell ref="AR505:AS505"/>
    <mergeCell ref="AT505:AU505"/>
    <mergeCell ref="AV505:AX505"/>
    <mergeCell ref="AY505:BA505"/>
    <mergeCell ref="AP506:AQ506"/>
    <mergeCell ref="AR506:AS506"/>
    <mergeCell ref="AY506:BA506"/>
    <mergeCell ref="T508:U508"/>
    <mergeCell ref="V508:X508"/>
    <mergeCell ref="Y508:Z508"/>
    <mergeCell ref="AB508:AC508"/>
    <mergeCell ref="AD508:AE508"/>
    <mergeCell ref="AF508:AH508"/>
    <mergeCell ref="AI508:AK508"/>
    <mergeCell ref="C508:D508"/>
    <mergeCell ref="E508:F508"/>
    <mergeCell ref="G508:H508"/>
    <mergeCell ref="I508:M508"/>
    <mergeCell ref="N508:O508"/>
    <mergeCell ref="P508:Q508"/>
    <mergeCell ref="R508:S508"/>
    <mergeCell ref="AL509:AM509"/>
    <mergeCell ref="AN509:AO509"/>
    <mergeCell ref="T509:U509"/>
    <mergeCell ref="V509:X509"/>
    <mergeCell ref="Y509:Z509"/>
    <mergeCell ref="AB509:AC509"/>
    <mergeCell ref="AD509:AE509"/>
    <mergeCell ref="AF509:AH509"/>
    <mergeCell ref="AI509:AK509"/>
    <mergeCell ref="C504:D504"/>
    <mergeCell ref="E504:F504"/>
    <mergeCell ref="G504:H504"/>
    <mergeCell ref="I504:M504"/>
    <mergeCell ref="N504:O504"/>
    <mergeCell ref="P504:Q504"/>
    <mergeCell ref="R504:S504"/>
    <mergeCell ref="C505:D505"/>
    <mergeCell ref="E505:F505"/>
    <mergeCell ref="G505:H505"/>
    <mergeCell ref="I505:M505"/>
    <mergeCell ref="N505:O505"/>
    <mergeCell ref="P505:Q505"/>
    <mergeCell ref="R505:S505"/>
    <mergeCell ref="AL507:AM507"/>
    <mergeCell ref="AN507:AO507"/>
    <mergeCell ref="AP507:AQ507"/>
    <mergeCell ref="AR507:AS507"/>
    <mergeCell ref="AT507:AU507"/>
    <mergeCell ref="AV507:AX507"/>
    <mergeCell ref="AY507:BA507"/>
    <mergeCell ref="T507:U507"/>
    <mergeCell ref="V507:X507"/>
    <mergeCell ref="Y507:Z507"/>
    <mergeCell ref="AB507:AC507"/>
    <mergeCell ref="AD507:AE507"/>
    <mergeCell ref="AF507:AH507"/>
    <mergeCell ref="AI507:AK507"/>
    <mergeCell ref="C507:D507"/>
    <mergeCell ref="E507:F507"/>
    <mergeCell ref="G507:H507"/>
    <mergeCell ref="I507:M507"/>
    <mergeCell ref="N507:O507"/>
    <mergeCell ref="P507:Q507"/>
    <mergeCell ref="R507:S507"/>
    <mergeCell ref="AP509:AQ509"/>
    <mergeCell ref="AR509:AS509"/>
    <mergeCell ref="AT509:AU509"/>
    <mergeCell ref="AV509:AX509"/>
    <mergeCell ref="AY509:BA509"/>
    <mergeCell ref="AL508:AM508"/>
    <mergeCell ref="AN508:AO508"/>
    <mergeCell ref="AP508:AQ508"/>
    <mergeCell ref="AR508:AS508"/>
    <mergeCell ref="AT508:AU508"/>
    <mergeCell ref="AV508:AX508"/>
    <mergeCell ref="AY508:BA508"/>
    <mergeCell ref="C509:D509"/>
    <mergeCell ref="E509:F509"/>
    <mergeCell ref="G509:H509"/>
    <mergeCell ref="I509:M509"/>
    <mergeCell ref="N509:O509"/>
    <mergeCell ref="P509:Q509"/>
    <mergeCell ref="R509:S509"/>
    <mergeCell ref="AL510:AM510"/>
    <mergeCell ref="AN510:AO510"/>
    <mergeCell ref="AP510:AQ510"/>
    <mergeCell ref="AR510:AS510"/>
    <mergeCell ref="AT510:AU510"/>
    <mergeCell ref="AV510:AX510"/>
    <mergeCell ref="AY510:BA510"/>
    <mergeCell ref="T510:U510"/>
    <mergeCell ref="V510:X510"/>
    <mergeCell ref="Y510:Z510"/>
    <mergeCell ref="AB510:AC510"/>
    <mergeCell ref="AD510:AE510"/>
    <mergeCell ref="AF510:AH510"/>
    <mergeCell ref="AI510:AK510"/>
    <mergeCell ref="C510:D510"/>
    <mergeCell ref="E510:F510"/>
    <mergeCell ref="G510:H510"/>
    <mergeCell ref="I510:M510"/>
    <mergeCell ref="N510:O510"/>
    <mergeCell ref="P510:Q510"/>
    <mergeCell ref="R510:S510"/>
    <mergeCell ref="AL511:AM511"/>
    <mergeCell ref="AN511:AO511"/>
    <mergeCell ref="AP511:AQ511"/>
    <mergeCell ref="AR511:AS511"/>
    <mergeCell ref="AT511:AU511"/>
    <mergeCell ref="AV511:AX511"/>
    <mergeCell ref="AY511:BA511"/>
    <mergeCell ref="T511:U511"/>
    <mergeCell ref="V511:X511"/>
    <mergeCell ref="Y511:Z511"/>
    <mergeCell ref="AB511:AC511"/>
    <mergeCell ref="AD511:AE511"/>
    <mergeCell ref="AF511:AH511"/>
    <mergeCell ref="AI511:AK511"/>
    <mergeCell ref="C511:D511"/>
    <mergeCell ref="E511:F511"/>
    <mergeCell ref="G511:H511"/>
    <mergeCell ref="I511:M511"/>
    <mergeCell ref="N511:O511"/>
    <mergeCell ref="P511:Q511"/>
    <mergeCell ref="R511:S511"/>
    <mergeCell ref="AL514:AM514"/>
    <mergeCell ref="AN514:AO514"/>
    <mergeCell ref="T514:U514"/>
    <mergeCell ref="V514:X514"/>
    <mergeCell ref="Y514:Z514"/>
    <mergeCell ref="AB514:AC514"/>
    <mergeCell ref="AD514:AE514"/>
    <mergeCell ref="AF514:AH514"/>
    <mergeCell ref="AI514:AK514"/>
    <mergeCell ref="AL515:AM515"/>
    <mergeCell ref="AN515:AO515"/>
    <mergeCell ref="T515:U515"/>
    <mergeCell ref="V515:X515"/>
    <mergeCell ref="Y515:Z515"/>
    <mergeCell ref="AB515:AC515"/>
    <mergeCell ref="AD515:AE515"/>
    <mergeCell ref="AF515:AH515"/>
    <mergeCell ref="AI515:AK515"/>
    <mergeCell ref="AL512:AM512"/>
    <mergeCell ref="AN512:AO512"/>
    <mergeCell ref="AP512:AQ512"/>
    <mergeCell ref="AR512:AS512"/>
    <mergeCell ref="AT512:AU512"/>
    <mergeCell ref="AV512:AX512"/>
    <mergeCell ref="AY512:BA512"/>
    <mergeCell ref="T512:U512"/>
    <mergeCell ref="V512:X512"/>
    <mergeCell ref="Y512:Z512"/>
    <mergeCell ref="AB512:AC512"/>
    <mergeCell ref="AD512:AE512"/>
    <mergeCell ref="AF512:AH512"/>
    <mergeCell ref="AI512:AK512"/>
    <mergeCell ref="C512:D512"/>
    <mergeCell ref="E512:F512"/>
    <mergeCell ref="G512:H512"/>
    <mergeCell ref="I512:M512"/>
    <mergeCell ref="N512:O512"/>
    <mergeCell ref="P512:Q512"/>
    <mergeCell ref="R512:S512"/>
    <mergeCell ref="T513:U513"/>
    <mergeCell ref="V513:X513"/>
    <mergeCell ref="Y513:Z513"/>
    <mergeCell ref="AB513:AC513"/>
    <mergeCell ref="AD513:AE513"/>
    <mergeCell ref="AF513:AH513"/>
    <mergeCell ref="AI513:AK513"/>
    <mergeCell ref="AL513:AM513"/>
    <mergeCell ref="AN513:AO513"/>
    <mergeCell ref="AP513:AQ513"/>
    <mergeCell ref="AR513:AS513"/>
    <mergeCell ref="AT513:AU513"/>
    <mergeCell ref="AV513:AX513"/>
    <mergeCell ref="AY513:BA513"/>
    <mergeCell ref="C515:D515"/>
    <mergeCell ref="E515:F515"/>
    <mergeCell ref="G515:H515"/>
    <mergeCell ref="I515:M515"/>
    <mergeCell ref="N515:O515"/>
    <mergeCell ref="P515:Q515"/>
    <mergeCell ref="R515:S515"/>
    <mergeCell ref="AT515:AU515"/>
    <mergeCell ref="AV515:AX515"/>
    <mergeCell ref="AP514:AQ514"/>
    <mergeCell ref="AR514:AS514"/>
    <mergeCell ref="AT514:AU514"/>
    <mergeCell ref="AV514:AX514"/>
    <mergeCell ref="AY514:BA514"/>
    <mergeCell ref="AP515:AQ515"/>
    <mergeCell ref="AR515:AS515"/>
    <mergeCell ref="AY515:BA515"/>
    <mergeCell ref="T517:U517"/>
    <mergeCell ref="V517:X517"/>
    <mergeCell ref="Y517:Z517"/>
    <mergeCell ref="AB517:AC517"/>
    <mergeCell ref="AD517:AE517"/>
    <mergeCell ref="AF517:AH517"/>
    <mergeCell ref="AI517:AK517"/>
    <mergeCell ref="C517:D517"/>
    <mergeCell ref="E517:F517"/>
    <mergeCell ref="G517:H517"/>
    <mergeCell ref="I517:M517"/>
    <mergeCell ref="N517:O517"/>
    <mergeCell ref="P517:Q517"/>
    <mergeCell ref="R517:S517"/>
    <mergeCell ref="AL518:AM518"/>
    <mergeCell ref="AN518:AO518"/>
    <mergeCell ref="T518:U518"/>
    <mergeCell ref="V518:X518"/>
    <mergeCell ref="Y518:Z518"/>
    <mergeCell ref="AB518:AC518"/>
    <mergeCell ref="AD518:AE518"/>
    <mergeCell ref="AF518:AH518"/>
    <mergeCell ref="AI518:AK518"/>
    <mergeCell ref="C513:D513"/>
    <mergeCell ref="E513:F513"/>
    <mergeCell ref="G513:H513"/>
    <mergeCell ref="I513:M513"/>
    <mergeCell ref="N513:O513"/>
    <mergeCell ref="P513:Q513"/>
    <mergeCell ref="R513:S513"/>
    <mergeCell ref="C514:D514"/>
    <mergeCell ref="E514:F514"/>
    <mergeCell ref="G514:H514"/>
    <mergeCell ref="I514:M514"/>
    <mergeCell ref="N514:O514"/>
    <mergeCell ref="P514:Q514"/>
    <mergeCell ref="R514:S514"/>
    <mergeCell ref="AL516:AM516"/>
    <mergeCell ref="AN516:AO516"/>
    <mergeCell ref="AP516:AQ516"/>
    <mergeCell ref="AR516:AS516"/>
    <mergeCell ref="AT516:AU516"/>
    <mergeCell ref="AV516:AX516"/>
    <mergeCell ref="AY516:BA516"/>
    <mergeCell ref="T516:U516"/>
    <mergeCell ref="V516:X516"/>
    <mergeCell ref="Y516:Z516"/>
    <mergeCell ref="AB516:AC516"/>
    <mergeCell ref="AD516:AE516"/>
    <mergeCell ref="AF516:AH516"/>
    <mergeCell ref="AI516:AK516"/>
    <mergeCell ref="C516:D516"/>
    <mergeCell ref="E516:F516"/>
    <mergeCell ref="G516:H516"/>
    <mergeCell ref="I516:M516"/>
    <mergeCell ref="N516:O516"/>
    <mergeCell ref="P516:Q516"/>
    <mergeCell ref="R516:S516"/>
    <mergeCell ref="AP518:AQ518"/>
    <mergeCell ref="AR518:AS518"/>
    <mergeCell ref="AT518:AU518"/>
    <mergeCell ref="AV518:AX518"/>
    <mergeCell ref="AY518:BA518"/>
    <mergeCell ref="AL517:AM517"/>
    <mergeCell ref="AN517:AO517"/>
    <mergeCell ref="AP517:AQ517"/>
    <mergeCell ref="AR517:AS517"/>
    <mergeCell ref="AT517:AU517"/>
    <mergeCell ref="AV517:AX517"/>
    <mergeCell ref="AY517:BA517"/>
    <mergeCell ref="C518:D518"/>
    <mergeCell ref="E518:F518"/>
    <mergeCell ref="G518:H518"/>
    <mergeCell ref="I518:M518"/>
    <mergeCell ref="N518:O518"/>
    <mergeCell ref="P518:Q518"/>
    <mergeCell ref="R518:S518"/>
    <mergeCell ref="AL519:AM519"/>
    <mergeCell ref="AN519:AO519"/>
    <mergeCell ref="AP519:AQ519"/>
    <mergeCell ref="AR519:AS519"/>
    <mergeCell ref="AT519:AU519"/>
    <mergeCell ref="AV519:AX519"/>
    <mergeCell ref="AY519:BA519"/>
    <mergeCell ref="T519:U519"/>
    <mergeCell ref="V519:X519"/>
    <mergeCell ref="Y519:Z519"/>
    <mergeCell ref="AB519:AC519"/>
    <mergeCell ref="AD519:AE519"/>
    <mergeCell ref="AF519:AH519"/>
    <mergeCell ref="AI519:AK519"/>
    <mergeCell ref="C519:D519"/>
    <mergeCell ref="E519:F519"/>
    <mergeCell ref="G519:H519"/>
    <mergeCell ref="I519:M519"/>
    <mergeCell ref="N519:O519"/>
    <mergeCell ref="P519:Q519"/>
    <mergeCell ref="R519:S519"/>
    <mergeCell ref="AL520:AM520"/>
    <mergeCell ref="AN520:AO520"/>
    <mergeCell ref="AP520:AQ520"/>
    <mergeCell ref="AR520:AS520"/>
    <mergeCell ref="AT520:AU520"/>
    <mergeCell ref="AV520:AX520"/>
    <mergeCell ref="AY520:BA520"/>
    <mergeCell ref="T520:U520"/>
    <mergeCell ref="V520:X520"/>
    <mergeCell ref="Y520:Z520"/>
    <mergeCell ref="AB520:AC520"/>
    <mergeCell ref="AD520:AE520"/>
    <mergeCell ref="AF520:AH520"/>
    <mergeCell ref="AI520:AK520"/>
    <mergeCell ref="C520:D520"/>
    <mergeCell ref="E520:F520"/>
    <mergeCell ref="G520:H520"/>
    <mergeCell ref="I520:M520"/>
    <mergeCell ref="N520:O520"/>
    <mergeCell ref="P520:Q520"/>
    <mergeCell ref="R520:S520"/>
    <mergeCell ref="AL523:AM523"/>
    <mergeCell ref="AN523:AO523"/>
    <mergeCell ref="T523:U523"/>
    <mergeCell ref="V523:X523"/>
    <mergeCell ref="Y523:Z523"/>
    <mergeCell ref="AB523:AC523"/>
    <mergeCell ref="AD523:AE523"/>
    <mergeCell ref="AF523:AH523"/>
    <mergeCell ref="AI523:AK523"/>
    <mergeCell ref="AL524:AM524"/>
    <mergeCell ref="AN524:AO524"/>
    <mergeCell ref="T524:U524"/>
    <mergeCell ref="V524:X524"/>
    <mergeCell ref="Y524:Z524"/>
    <mergeCell ref="AB524:AC524"/>
    <mergeCell ref="AD524:AE524"/>
    <mergeCell ref="AF524:AH524"/>
    <mergeCell ref="AI524:AK524"/>
    <mergeCell ref="AL521:AM521"/>
    <mergeCell ref="AN521:AO521"/>
    <mergeCell ref="AP521:AQ521"/>
    <mergeCell ref="AR521:AS521"/>
    <mergeCell ref="AT521:AU521"/>
    <mergeCell ref="AV521:AX521"/>
    <mergeCell ref="AY521:BA521"/>
    <mergeCell ref="T521:U521"/>
    <mergeCell ref="V521:X521"/>
    <mergeCell ref="Y521:Z521"/>
    <mergeCell ref="AB521:AC521"/>
    <mergeCell ref="AD521:AE521"/>
    <mergeCell ref="AF521:AH521"/>
    <mergeCell ref="AI521:AK521"/>
    <mergeCell ref="C521:D521"/>
    <mergeCell ref="E521:F521"/>
    <mergeCell ref="G521:H521"/>
    <mergeCell ref="I521:M521"/>
    <mergeCell ref="N521:O521"/>
    <mergeCell ref="P521:Q521"/>
    <mergeCell ref="R521:S521"/>
    <mergeCell ref="T522:U522"/>
    <mergeCell ref="V522:X522"/>
    <mergeCell ref="Y522:Z522"/>
    <mergeCell ref="AB522:AC522"/>
    <mergeCell ref="AD522:AE522"/>
    <mergeCell ref="AF522:AH522"/>
    <mergeCell ref="AI522:AK522"/>
    <mergeCell ref="AL522:AM522"/>
    <mergeCell ref="AN522:AO522"/>
    <mergeCell ref="AP522:AQ522"/>
    <mergeCell ref="AR522:AS522"/>
    <mergeCell ref="AT522:AU522"/>
    <mergeCell ref="AV522:AX522"/>
    <mergeCell ref="AY522:BA522"/>
    <mergeCell ref="C524:D524"/>
    <mergeCell ref="E524:F524"/>
    <mergeCell ref="G524:H524"/>
    <mergeCell ref="I524:M524"/>
    <mergeCell ref="N524:O524"/>
    <mergeCell ref="P524:Q524"/>
    <mergeCell ref="R524:S524"/>
    <mergeCell ref="AT524:AU524"/>
    <mergeCell ref="AV524:AX524"/>
    <mergeCell ref="AP523:AQ523"/>
    <mergeCell ref="AR523:AS523"/>
    <mergeCell ref="AT523:AU523"/>
    <mergeCell ref="AV523:AX523"/>
    <mergeCell ref="AY523:BA523"/>
    <mergeCell ref="AP524:AQ524"/>
    <mergeCell ref="AR524:AS524"/>
    <mergeCell ref="AY524:BA524"/>
    <mergeCell ref="T526:U526"/>
    <mergeCell ref="V526:X526"/>
    <mergeCell ref="Y526:Z526"/>
    <mergeCell ref="AB526:AC526"/>
    <mergeCell ref="AD526:AE526"/>
    <mergeCell ref="AF526:AH526"/>
    <mergeCell ref="AI526:AK526"/>
    <mergeCell ref="C526:D526"/>
    <mergeCell ref="E526:F526"/>
    <mergeCell ref="G526:H526"/>
    <mergeCell ref="I526:M526"/>
    <mergeCell ref="N526:O526"/>
    <mergeCell ref="P526:Q526"/>
    <mergeCell ref="R526:S526"/>
    <mergeCell ref="AL527:AM527"/>
    <mergeCell ref="AN527:AO527"/>
    <mergeCell ref="T527:U527"/>
    <mergeCell ref="V527:X527"/>
    <mergeCell ref="Y527:Z527"/>
    <mergeCell ref="AB527:AC527"/>
    <mergeCell ref="AD527:AE527"/>
    <mergeCell ref="AF527:AH527"/>
    <mergeCell ref="AI527:AK527"/>
    <mergeCell ref="C522:D522"/>
    <mergeCell ref="E522:F522"/>
    <mergeCell ref="G522:H522"/>
    <mergeCell ref="I522:M522"/>
    <mergeCell ref="N522:O522"/>
    <mergeCell ref="P522:Q522"/>
    <mergeCell ref="R522:S522"/>
    <mergeCell ref="C523:D523"/>
    <mergeCell ref="E523:F523"/>
    <mergeCell ref="G523:H523"/>
    <mergeCell ref="I523:M523"/>
    <mergeCell ref="N523:O523"/>
    <mergeCell ref="P523:Q523"/>
    <mergeCell ref="R523:S523"/>
    <mergeCell ref="AL525:AM525"/>
    <mergeCell ref="AN525:AO525"/>
    <mergeCell ref="AP525:AQ525"/>
    <mergeCell ref="AR525:AS525"/>
    <mergeCell ref="AT525:AU525"/>
    <mergeCell ref="AV525:AX525"/>
    <mergeCell ref="AY525:BA525"/>
    <mergeCell ref="T525:U525"/>
    <mergeCell ref="V525:X525"/>
    <mergeCell ref="Y525:Z525"/>
    <mergeCell ref="AB525:AC525"/>
    <mergeCell ref="AD525:AE525"/>
    <mergeCell ref="AF525:AH525"/>
    <mergeCell ref="AI525:AK525"/>
    <mergeCell ref="C525:D525"/>
    <mergeCell ref="E525:F525"/>
    <mergeCell ref="G525:H525"/>
    <mergeCell ref="I525:M525"/>
    <mergeCell ref="N525:O525"/>
    <mergeCell ref="P525:Q525"/>
    <mergeCell ref="R525:S525"/>
    <mergeCell ref="AP527:AQ527"/>
    <mergeCell ref="AR527:AS527"/>
    <mergeCell ref="AT527:AU527"/>
    <mergeCell ref="AV527:AX527"/>
    <mergeCell ref="AY527:BA527"/>
    <mergeCell ref="AL526:AM526"/>
    <mergeCell ref="AN526:AO526"/>
    <mergeCell ref="AP526:AQ526"/>
    <mergeCell ref="AR526:AS526"/>
    <mergeCell ref="AT526:AU526"/>
    <mergeCell ref="AV526:AX526"/>
    <mergeCell ref="AY526:BA526"/>
    <mergeCell ref="C527:D527"/>
    <mergeCell ref="E527:F527"/>
    <mergeCell ref="G527:H527"/>
    <mergeCell ref="I527:M527"/>
    <mergeCell ref="N527:O527"/>
    <mergeCell ref="P527:Q527"/>
    <mergeCell ref="R527:S527"/>
    <mergeCell ref="AL528:AM528"/>
    <mergeCell ref="AN528:AO528"/>
    <mergeCell ref="AP528:AQ528"/>
    <mergeCell ref="AR528:AS528"/>
    <mergeCell ref="AT528:AU528"/>
    <mergeCell ref="AV528:AX528"/>
    <mergeCell ref="AY528:BA528"/>
    <mergeCell ref="T528:U528"/>
    <mergeCell ref="V528:X528"/>
    <mergeCell ref="Y528:Z528"/>
    <mergeCell ref="AB528:AC528"/>
    <mergeCell ref="AD528:AE528"/>
    <mergeCell ref="AF528:AH528"/>
    <mergeCell ref="AI528:AK528"/>
    <mergeCell ref="C528:D528"/>
    <mergeCell ref="E528:F528"/>
    <mergeCell ref="G528:H528"/>
    <mergeCell ref="I528:M528"/>
    <mergeCell ref="N528:O528"/>
    <mergeCell ref="P528:Q528"/>
    <mergeCell ref="R528:S528"/>
    <mergeCell ref="AL529:AM529"/>
    <mergeCell ref="AN529:AO529"/>
    <mergeCell ref="AP529:AQ529"/>
    <mergeCell ref="AR529:AS529"/>
    <mergeCell ref="AT529:AU529"/>
    <mergeCell ref="AV529:AX529"/>
    <mergeCell ref="AY529:BA529"/>
    <mergeCell ref="T529:U529"/>
    <mergeCell ref="V529:X529"/>
    <mergeCell ref="Y529:Z529"/>
    <mergeCell ref="AB529:AC529"/>
    <mergeCell ref="AD529:AE529"/>
    <mergeCell ref="AF529:AH529"/>
    <mergeCell ref="AI529:AK529"/>
    <mergeCell ref="C529:D529"/>
    <mergeCell ref="E529:F529"/>
    <mergeCell ref="G529:H529"/>
    <mergeCell ref="I529:M529"/>
    <mergeCell ref="N529:O529"/>
    <mergeCell ref="P529:Q529"/>
    <mergeCell ref="R529:S529"/>
    <mergeCell ref="AL532:AM532"/>
    <mergeCell ref="AN532:AO532"/>
    <mergeCell ref="T532:U532"/>
    <mergeCell ref="V532:X532"/>
    <mergeCell ref="Y532:Z532"/>
    <mergeCell ref="AB532:AC532"/>
    <mergeCell ref="AD532:AE532"/>
    <mergeCell ref="AF532:AH532"/>
    <mergeCell ref="AI532:AK532"/>
    <mergeCell ref="AL533:AM533"/>
    <mergeCell ref="AN533:AO533"/>
    <mergeCell ref="T533:U533"/>
    <mergeCell ref="V533:X533"/>
    <mergeCell ref="Y533:Z533"/>
    <mergeCell ref="AB533:AC533"/>
    <mergeCell ref="AD533:AE533"/>
    <mergeCell ref="AF533:AH533"/>
    <mergeCell ref="AI533:AK533"/>
    <mergeCell ref="AL530:AM530"/>
    <mergeCell ref="AN530:AO530"/>
    <mergeCell ref="AP530:AQ530"/>
    <mergeCell ref="AR530:AS530"/>
    <mergeCell ref="AT530:AU530"/>
    <mergeCell ref="AV530:AX530"/>
    <mergeCell ref="AY530:BA530"/>
    <mergeCell ref="T530:U530"/>
    <mergeCell ref="V530:X530"/>
    <mergeCell ref="Y530:Z530"/>
    <mergeCell ref="AB530:AC530"/>
    <mergeCell ref="AD530:AE530"/>
    <mergeCell ref="AF530:AH530"/>
    <mergeCell ref="AI530:AK530"/>
    <mergeCell ref="C530:D530"/>
    <mergeCell ref="E530:F530"/>
    <mergeCell ref="G530:H530"/>
    <mergeCell ref="I530:M530"/>
    <mergeCell ref="N530:O530"/>
    <mergeCell ref="P530:Q530"/>
    <mergeCell ref="R530:S530"/>
    <mergeCell ref="T531:U531"/>
    <mergeCell ref="V531:X531"/>
    <mergeCell ref="Y531:Z531"/>
    <mergeCell ref="AB531:AC531"/>
    <mergeCell ref="AD531:AE531"/>
    <mergeCell ref="AF531:AH531"/>
    <mergeCell ref="AI531:AK531"/>
    <mergeCell ref="AL531:AM531"/>
    <mergeCell ref="AN531:AO531"/>
    <mergeCell ref="AP531:AQ531"/>
    <mergeCell ref="AR531:AS531"/>
    <mergeCell ref="AT531:AU531"/>
    <mergeCell ref="AV531:AX531"/>
    <mergeCell ref="AY531:BA531"/>
    <mergeCell ref="C533:D533"/>
    <mergeCell ref="E533:F533"/>
    <mergeCell ref="G533:H533"/>
    <mergeCell ref="I533:M533"/>
    <mergeCell ref="N533:O533"/>
    <mergeCell ref="P533:Q533"/>
    <mergeCell ref="R533:S533"/>
    <mergeCell ref="AT533:AU533"/>
    <mergeCell ref="AV533:AX533"/>
    <mergeCell ref="AP532:AQ532"/>
    <mergeCell ref="AR532:AS532"/>
    <mergeCell ref="AT532:AU532"/>
    <mergeCell ref="AV532:AX532"/>
    <mergeCell ref="AY532:BA532"/>
    <mergeCell ref="AP533:AQ533"/>
    <mergeCell ref="AR533:AS533"/>
    <mergeCell ref="AY533:BA533"/>
    <mergeCell ref="T535:U535"/>
    <mergeCell ref="V535:X535"/>
    <mergeCell ref="Y535:Z535"/>
    <mergeCell ref="AB535:AC535"/>
    <mergeCell ref="AD535:AE535"/>
    <mergeCell ref="AF535:AH535"/>
    <mergeCell ref="AI535:AK535"/>
    <mergeCell ref="C535:D535"/>
    <mergeCell ref="E535:F535"/>
    <mergeCell ref="G535:H535"/>
    <mergeCell ref="I535:M535"/>
    <mergeCell ref="N535:O535"/>
    <mergeCell ref="P535:Q535"/>
    <mergeCell ref="R535:S535"/>
    <mergeCell ref="AL536:AM536"/>
    <mergeCell ref="AN536:AO536"/>
    <mergeCell ref="T536:U536"/>
    <mergeCell ref="V536:X536"/>
    <mergeCell ref="Y536:Z536"/>
    <mergeCell ref="AB536:AC536"/>
    <mergeCell ref="AD536:AE536"/>
    <mergeCell ref="AF536:AH536"/>
    <mergeCell ref="AI536:AK536"/>
    <mergeCell ref="C531:D531"/>
    <mergeCell ref="E531:F531"/>
    <mergeCell ref="G531:H531"/>
    <mergeCell ref="I531:M531"/>
    <mergeCell ref="N531:O531"/>
    <mergeCell ref="P531:Q531"/>
    <mergeCell ref="R531:S531"/>
    <mergeCell ref="C532:D532"/>
    <mergeCell ref="E532:F532"/>
    <mergeCell ref="G532:H532"/>
    <mergeCell ref="I532:M532"/>
    <mergeCell ref="N532:O532"/>
    <mergeCell ref="P532:Q532"/>
    <mergeCell ref="R532:S532"/>
    <mergeCell ref="AL534:AM534"/>
    <mergeCell ref="AN534:AO534"/>
    <mergeCell ref="AP534:AQ534"/>
    <mergeCell ref="AR534:AS534"/>
    <mergeCell ref="AT534:AU534"/>
    <mergeCell ref="AV534:AX534"/>
    <mergeCell ref="AY534:BA534"/>
    <mergeCell ref="T534:U534"/>
    <mergeCell ref="V534:X534"/>
    <mergeCell ref="Y534:Z534"/>
    <mergeCell ref="AB534:AC534"/>
    <mergeCell ref="AD534:AE534"/>
    <mergeCell ref="AF534:AH534"/>
    <mergeCell ref="AI534:AK534"/>
    <mergeCell ref="C534:D534"/>
    <mergeCell ref="E534:F534"/>
    <mergeCell ref="G534:H534"/>
    <mergeCell ref="I534:M534"/>
    <mergeCell ref="N534:O534"/>
    <mergeCell ref="P534:Q534"/>
    <mergeCell ref="R534:S534"/>
    <mergeCell ref="AP536:AQ536"/>
    <mergeCell ref="AR536:AS536"/>
    <mergeCell ref="AT536:AU536"/>
    <mergeCell ref="AV536:AX536"/>
    <mergeCell ref="AY536:BA536"/>
    <mergeCell ref="AL535:AM535"/>
    <mergeCell ref="AN535:AO535"/>
    <mergeCell ref="AP535:AQ535"/>
    <mergeCell ref="AR535:AS535"/>
    <mergeCell ref="AT535:AU535"/>
    <mergeCell ref="AV535:AX535"/>
    <mergeCell ref="AY535:BA535"/>
    <mergeCell ref="C536:D536"/>
    <mergeCell ref="E536:F536"/>
    <mergeCell ref="G536:H536"/>
    <mergeCell ref="I536:M536"/>
    <mergeCell ref="N536:O536"/>
    <mergeCell ref="P536:Q536"/>
    <mergeCell ref="R536:S536"/>
    <mergeCell ref="AL537:AM537"/>
    <mergeCell ref="AN537:AO537"/>
    <mergeCell ref="AP537:AQ537"/>
    <mergeCell ref="AR537:AS537"/>
    <mergeCell ref="AT537:AU537"/>
    <mergeCell ref="AV537:AX537"/>
    <mergeCell ref="AY537:BA537"/>
    <mergeCell ref="T537:U537"/>
    <mergeCell ref="V537:X537"/>
    <mergeCell ref="Y537:Z537"/>
    <mergeCell ref="AB537:AC537"/>
    <mergeCell ref="AD537:AE537"/>
    <mergeCell ref="AF537:AH537"/>
    <mergeCell ref="AI537:AK537"/>
    <mergeCell ref="C537:D537"/>
    <mergeCell ref="E537:F537"/>
    <mergeCell ref="G537:H537"/>
    <mergeCell ref="I537:M537"/>
    <mergeCell ref="N537:O537"/>
    <mergeCell ref="P537:Q537"/>
    <mergeCell ref="R537:S537"/>
    <mergeCell ref="AL538:AM538"/>
    <mergeCell ref="AN538:AO538"/>
    <mergeCell ref="AP538:AQ538"/>
    <mergeCell ref="AR538:AS538"/>
    <mergeCell ref="AT538:AU538"/>
    <mergeCell ref="AV538:AX538"/>
    <mergeCell ref="AY538:BA538"/>
    <mergeCell ref="T538:U538"/>
    <mergeCell ref="V538:X538"/>
    <mergeCell ref="Y538:Z538"/>
    <mergeCell ref="AB538:AC538"/>
    <mergeCell ref="AD538:AE538"/>
    <mergeCell ref="AF538:AH538"/>
    <mergeCell ref="AI538:AK538"/>
    <mergeCell ref="C538:D538"/>
    <mergeCell ref="E538:F538"/>
    <mergeCell ref="G538:H538"/>
    <mergeCell ref="I538:M538"/>
    <mergeCell ref="N538:O538"/>
    <mergeCell ref="P538:Q538"/>
    <mergeCell ref="R538:S538"/>
    <mergeCell ref="AL541:AM541"/>
    <mergeCell ref="AN541:AO541"/>
    <mergeCell ref="T541:U541"/>
    <mergeCell ref="V541:X541"/>
    <mergeCell ref="Y541:Z541"/>
    <mergeCell ref="AB541:AC541"/>
    <mergeCell ref="AD541:AE541"/>
    <mergeCell ref="AF541:AH541"/>
    <mergeCell ref="AI541:AK541"/>
    <mergeCell ref="AL542:AM542"/>
    <mergeCell ref="AN542:AO542"/>
    <mergeCell ref="T542:U542"/>
    <mergeCell ref="V542:X542"/>
    <mergeCell ref="Y542:Z542"/>
    <mergeCell ref="AB542:AC542"/>
    <mergeCell ref="AD542:AE542"/>
    <mergeCell ref="AF542:AH542"/>
    <mergeCell ref="AI542:AK542"/>
    <mergeCell ref="AL539:AM539"/>
    <mergeCell ref="AN539:AO539"/>
    <mergeCell ref="AP539:AQ539"/>
    <mergeCell ref="AR539:AS539"/>
    <mergeCell ref="AT539:AU539"/>
    <mergeCell ref="AV539:AX539"/>
    <mergeCell ref="AY539:BA539"/>
    <mergeCell ref="T539:U539"/>
    <mergeCell ref="V539:X539"/>
    <mergeCell ref="Y539:Z539"/>
    <mergeCell ref="AB539:AC539"/>
    <mergeCell ref="AD539:AE539"/>
    <mergeCell ref="AF539:AH539"/>
    <mergeCell ref="AI539:AK539"/>
    <mergeCell ref="C539:D539"/>
    <mergeCell ref="E539:F539"/>
    <mergeCell ref="G539:H539"/>
    <mergeCell ref="I539:M539"/>
    <mergeCell ref="N539:O539"/>
    <mergeCell ref="P539:Q539"/>
    <mergeCell ref="R539:S539"/>
    <mergeCell ref="T540:U540"/>
    <mergeCell ref="V540:X540"/>
    <mergeCell ref="Y540:Z540"/>
    <mergeCell ref="AB540:AC540"/>
    <mergeCell ref="AD540:AE540"/>
    <mergeCell ref="AF540:AH540"/>
    <mergeCell ref="AI540:AK540"/>
    <mergeCell ref="AL540:AM540"/>
    <mergeCell ref="AN540:AO540"/>
    <mergeCell ref="AP540:AQ540"/>
    <mergeCell ref="AR540:AS540"/>
    <mergeCell ref="AT540:AU540"/>
    <mergeCell ref="AV540:AX540"/>
    <mergeCell ref="AY540:BA540"/>
    <mergeCell ref="C542:D542"/>
    <mergeCell ref="E542:F542"/>
    <mergeCell ref="G542:H542"/>
    <mergeCell ref="I542:M542"/>
    <mergeCell ref="N542:O542"/>
    <mergeCell ref="P542:Q542"/>
    <mergeCell ref="R542:S542"/>
    <mergeCell ref="AT542:AU542"/>
    <mergeCell ref="AV542:AX542"/>
    <mergeCell ref="AP541:AQ541"/>
    <mergeCell ref="AR541:AS541"/>
    <mergeCell ref="AT541:AU541"/>
    <mergeCell ref="AV541:AX541"/>
    <mergeCell ref="AY541:BA541"/>
    <mergeCell ref="AP542:AQ542"/>
    <mergeCell ref="AR542:AS542"/>
    <mergeCell ref="AY542:BA542"/>
    <mergeCell ref="T544:U544"/>
    <mergeCell ref="V544:X544"/>
    <mergeCell ref="Y544:Z544"/>
    <mergeCell ref="AB544:AC544"/>
    <mergeCell ref="AD544:AE544"/>
    <mergeCell ref="AF544:AH544"/>
    <mergeCell ref="AI544:AK544"/>
    <mergeCell ref="C544:D544"/>
    <mergeCell ref="E544:F544"/>
    <mergeCell ref="G544:H544"/>
    <mergeCell ref="I544:M544"/>
    <mergeCell ref="N544:O544"/>
    <mergeCell ref="P544:Q544"/>
    <mergeCell ref="R544:S544"/>
    <mergeCell ref="AL545:AM545"/>
    <mergeCell ref="AN545:AO545"/>
    <mergeCell ref="T545:U545"/>
    <mergeCell ref="V545:X545"/>
    <mergeCell ref="Y545:Z545"/>
    <mergeCell ref="AB545:AC545"/>
    <mergeCell ref="AD545:AE545"/>
    <mergeCell ref="AF545:AH545"/>
    <mergeCell ref="AI545:AK545"/>
    <mergeCell ref="C540:D540"/>
    <mergeCell ref="E540:F540"/>
    <mergeCell ref="G540:H540"/>
    <mergeCell ref="I540:M540"/>
    <mergeCell ref="N540:O540"/>
    <mergeCell ref="P540:Q540"/>
    <mergeCell ref="R540:S540"/>
    <mergeCell ref="C541:D541"/>
    <mergeCell ref="E541:F541"/>
    <mergeCell ref="G541:H541"/>
    <mergeCell ref="I541:M541"/>
    <mergeCell ref="N541:O541"/>
    <mergeCell ref="P541:Q541"/>
    <mergeCell ref="R541:S541"/>
    <mergeCell ref="AL543:AM543"/>
    <mergeCell ref="AN543:AO543"/>
    <mergeCell ref="AP543:AQ543"/>
    <mergeCell ref="AR543:AS543"/>
    <mergeCell ref="AT543:AU543"/>
    <mergeCell ref="AV543:AX543"/>
    <mergeCell ref="AY543:BA543"/>
    <mergeCell ref="T543:U543"/>
    <mergeCell ref="V543:X543"/>
    <mergeCell ref="Y543:Z543"/>
    <mergeCell ref="AB543:AC543"/>
    <mergeCell ref="AD543:AE543"/>
    <mergeCell ref="AF543:AH543"/>
    <mergeCell ref="AI543:AK543"/>
    <mergeCell ref="C543:D543"/>
    <mergeCell ref="E543:F543"/>
    <mergeCell ref="G543:H543"/>
    <mergeCell ref="I543:M543"/>
    <mergeCell ref="N543:O543"/>
    <mergeCell ref="P543:Q543"/>
    <mergeCell ref="R543:S543"/>
    <mergeCell ref="AP545:AQ545"/>
    <mergeCell ref="AR545:AS545"/>
    <mergeCell ref="AT545:AU545"/>
    <mergeCell ref="AV545:AX545"/>
    <mergeCell ref="AY545:BA545"/>
    <mergeCell ref="AL544:AM544"/>
    <mergeCell ref="AN544:AO544"/>
    <mergeCell ref="AP544:AQ544"/>
    <mergeCell ref="AR544:AS544"/>
    <mergeCell ref="AT544:AU544"/>
    <mergeCell ref="AV544:AX544"/>
    <mergeCell ref="AY544:BA544"/>
    <mergeCell ref="C545:D545"/>
    <mergeCell ref="E545:F545"/>
    <mergeCell ref="G545:H545"/>
    <mergeCell ref="I545:M545"/>
    <mergeCell ref="N545:O545"/>
    <mergeCell ref="P545:Q545"/>
    <mergeCell ref="R545:S545"/>
    <mergeCell ref="AL546:AM546"/>
    <mergeCell ref="AN546:AO546"/>
    <mergeCell ref="AP546:AQ546"/>
    <mergeCell ref="AR546:AS546"/>
    <mergeCell ref="AT546:AU546"/>
    <mergeCell ref="AV546:AX546"/>
    <mergeCell ref="AY546:BA546"/>
    <mergeCell ref="T546:U546"/>
    <mergeCell ref="V546:X546"/>
    <mergeCell ref="Y546:Z546"/>
    <mergeCell ref="AB546:AC546"/>
    <mergeCell ref="AD546:AE546"/>
    <mergeCell ref="AF546:AH546"/>
    <mergeCell ref="AI546:AK546"/>
    <mergeCell ref="C546:D546"/>
    <mergeCell ref="E546:F546"/>
    <mergeCell ref="G546:H546"/>
    <mergeCell ref="I546:M546"/>
    <mergeCell ref="N546:O546"/>
    <mergeCell ref="P546:Q546"/>
    <mergeCell ref="R546:S546"/>
    <mergeCell ref="AL547:AM547"/>
    <mergeCell ref="AN547:AO547"/>
    <mergeCell ref="AP547:AQ547"/>
    <mergeCell ref="AR547:AS547"/>
    <mergeCell ref="AT547:AU547"/>
    <mergeCell ref="AV547:AX547"/>
    <mergeCell ref="AY547:BA547"/>
    <mergeCell ref="T547:U547"/>
    <mergeCell ref="V547:X547"/>
    <mergeCell ref="Y547:Z547"/>
    <mergeCell ref="AB547:AC547"/>
    <mergeCell ref="AD547:AE547"/>
    <mergeCell ref="AF547:AH547"/>
    <mergeCell ref="AI547:AK547"/>
    <mergeCell ref="C547:D547"/>
    <mergeCell ref="E547:F547"/>
    <mergeCell ref="G547:H547"/>
    <mergeCell ref="I547:M547"/>
    <mergeCell ref="N547:O547"/>
    <mergeCell ref="P547:Q547"/>
    <mergeCell ref="R547:S547"/>
    <mergeCell ref="AL550:AM550"/>
    <mergeCell ref="AN550:AO550"/>
    <mergeCell ref="T550:U550"/>
    <mergeCell ref="V550:X550"/>
    <mergeCell ref="Y550:Z550"/>
    <mergeCell ref="AB550:AC550"/>
    <mergeCell ref="AD550:AE550"/>
    <mergeCell ref="AF550:AH550"/>
    <mergeCell ref="AI550:AK550"/>
    <mergeCell ref="AL551:AM551"/>
    <mergeCell ref="AN551:AO551"/>
    <mergeCell ref="T551:U551"/>
    <mergeCell ref="V551:X551"/>
    <mergeCell ref="Y551:Z551"/>
    <mergeCell ref="AB551:AC551"/>
    <mergeCell ref="AD551:AE551"/>
    <mergeCell ref="AF551:AH551"/>
    <mergeCell ref="AI551:AK551"/>
    <mergeCell ref="AL548:AM548"/>
    <mergeCell ref="AN548:AO548"/>
    <mergeCell ref="AP548:AQ548"/>
    <mergeCell ref="AR548:AS548"/>
    <mergeCell ref="AT548:AU548"/>
    <mergeCell ref="AV548:AX548"/>
    <mergeCell ref="AY548:BA548"/>
    <mergeCell ref="T548:U548"/>
    <mergeCell ref="V548:X548"/>
    <mergeCell ref="Y548:Z548"/>
    <mergeCell ref="AB548:AC548"/>
    <mergeCell ref="AD548:AE548"/>
    <mergeCell ref="AF548:AH548"/>
    <mergeCell ref="AI548:AK548"/>
    <mergeCell ref="C548:D548"/>
    <mergeCell ref="E548:F548"/>
    <mergeCell ref="G548:H548"/>
    <mergeCell ref="I548:M548"/>
    <mergeCell ref="N548:O548"/>
    <mergeCell ref="P548:Q548"/>
    <mergeCell ref="R548:S548"/>
    <mergeCell ref="T549:U549"/>
    <mergeCell ref="V549:X549"/>
    <mergeCell ref="Y549:Z549"/>
    <mergeCell ref="AB549:AC549"/>
    <mergeCell ref="AD549:AE549"/>
    <mergeCell ref="AF549:AH549"/>
    <mergeCell ref="AI549:AK549"/>
    <mergeCell ref="AL549:AM549"/>
    <mergeCell ref="AN549:AO549"/>
    <mergeCell ref="AP549:AQ549"/>
    <mergeCell ref="AR549:AS549"/>
    <mergeCell ref="AT549:AU549"/>
    <mergeCell ref="AV549:AX549"/>
    <mergeCell ref="AY549:BA549"/>
    <mergeCell ref="C551:D551"/>
    <mergeCell ref="E551:F551"/>
    <mergeCell ref="G551:H551"/>
    <mergeCell ref="I551:M551"/>
    <mergeCell ref="N551:O551"/>
    <mergeCell ref="P551:Q551"/>
    <mergeCell ref="R551:S551"/>
    <mergeCell ref="AT551:AU551"/>
    <mergeCell ref="AV551:AX551"/>
    <mergeCell ref="AP550:AQ550"/>
    <mergeCell ref="AR550:AS550"/>
    <mergeCell ref="AT550:AU550"/>
    <mergeCell ref="AV550:AX550"/>
    <mergeCell ref="AY550:BA550"/>
    <mergeCell ref="AP551:AQ551"/>
    <mergeCell ref="AR551:AS551"/>
    <mergeCell ref="AY551:BA551"/>
    <mergeCell ref="T553:U553"/>
    <mergeCell ref="V553:X553"/>
    <mergeCell ref="Y553:Z553"/>
    <mergeCell ref="AB553:AC553"/>
    <mergeCell ref="AD553:AE553"/>
    <mergeCell ref="AF553:AH553"/>
    <mergeCell ref="AI553:AK553"/>
    <mergeCell ref="C553:D553"/>
    <mergeCell ref="E553:F553"/>
    <mergeCell ref="G553:H553"/>
    <mergeCell ref="I553:M553"/>
    <mergeCell ref="N553:O553"/>
    <mergeCell ref="P553:Q553"/>
    <mergeCell ref="R553:S553"/>
    <mergeCell ref="AL554:AM554"/>
    <mergeCell ref="AN554:AO554"/>
    <mergeCell ref="T554:U554"/>
    <mergeCell ref="V554:X554"/>
    <mergeCell ref="Y554:Z554"/>
    <mergeCell ref="AB554:AC554"/>
    <mergeCell ref="AD554:AE554"/>
    <mergeCell ref="AF554:AH554"/>
    <mergeCell ref="AI554:AK554"/>
    <mergeCell ref="C549:D549"/>
    <mergeCell ref="E549:F549"/>
    <mergeCell ref="G549:H549"/>
    <mergeCell ref="I549:M549"/>
    <mergeCell ref="N549:O549"/>
    <mergeCell ref="P549:Q549"/>
    <mergeCell ref="R549:S549"/>
    <mergeCell ref="C550:D550"/>
    <mergeCell ref="E550:F550"/>
    <mergeCell ref="G550:H550"/>
    <mergeCell ref="I550:M550"/>
    <mergeCell ref="N550:O550"/>
    <mergeCell ref="P550:Q550"/>
    <mergeCell ref="R550:S550"/>
    <mergeCell ref="AL552:AM552"/>
    <mergeCell ref="AN552:AO552"/>
    <mergeCell ref="AP552:AQ552"/>
    <mergeCell ref="AR552:AS552"/>
    <mergeCell ref="AT552:AU552"/>
    <mergeCell ref="AV552:AX552"/>
    <mergeCell ref="AY552:BA552"/>
    <mergeCell ref="T552:U552"/>
    <mergeCell ref="V552:X552"/>
    <mergeCell ref="Y552:Z552"/>
    <mergeCell ref="AB552:AC552"/>
    <mergeCell ref="AD552:AE552"/>
    <mergeCell ref="AF552:AH552"/>
    <mergeCell ref="AI552:AK552"/>
    <mergeCell ref="C552:D552"/>
    <mergeCell ref="E552:F552"/>
    <mergeCell ref="G552:H552"/>
    <mergeCell ref="I552:M552"/>
    <mergeCell ref="N552:O552"/>
    <mergeCell ref="P552:Q552"/>
    <mergeCell ref="R552:S552"/>
    <mergeCell ref="AP554:AQ554"/>
    <mergeCell ref="AR554:AS554"/>
    <mergeCell ref="AT554:AU554"/>
    <mergeCell ref="AV554:AX554"/>
    <mergeCell ref="AY554:BA554"/>
    <mergeCell ref="AL553:AM553"/>
    <mergeCell ref="AN553:AO553"/>
    <mergeCell ref="AP553:AQ553"/>
    <mergeCell ref="AR553:AS553"/>
    <mergeCell ref="AT553:AU553"/>
    <mergeCell ref="AV553:AX553"/>
    <mergeCell ref="AY553:BA553"/>
    <mergeCell ref="C554:D554"/>
    <mergeCell ref="E554:F554"/>
    <mergeCell ref="G554:H554"/>
    <mergeCell ref="I554:M554"/>
    <mergeCell ref="N554:O554"/>
    <mergeCell ref="P554:Q554"/>
    <mergeCell ref="R554:S554"/>
    <mergeCell ref="AL555:AM555"/>
    <mergeCell ref="AN555:AO555"/>
    <mergeCell ref="AP555:AQ555"/>
    <mergeCell ref="AR555:AS555"/>
    <mergeCell ref="AT555:AU555"/>
    <mergeCell ref="AV555:AX555"/>
    <mergeCell ref="AY555:BA555"/>
    <mergeCell ref="T555:U555"/>
    <mergeCell ref="V555:X555"/>
    <mergeCell ref="Y555:Z555"/>
    <mergeCell ref="AB555:AC555"/>
    <mergeCell ref="AD555:AE555"/>
    <mergeCell ref="AF555:AH555"/>
    <mergeCell ref="AI555:AK555"/>
    <mergeCell ref="C555:D555"/>
    <mergeCell ref="E555:F555"/>
    <mergeCell ref="G555:H555"/>
    <mergeCell ref="I555:M555"/>
    <mergeCell ref="N555:O555"/>
    <mergeCell ref="P555:Q555"/>
    <mergeCell ref="R555:S555"/>
    <mergeCell ref="AL556:AM556"/>
    <mergeCell ref="AN556:AO556"/>
    <mergeCell ref="AP556:AQ556"/>
    <mergeCell ref="AR556:AS556"/>
    <mergeCell ref="AT556:AU556"/>
    <mergeCell ref="AV556:AX556"/>
    <mergeCell ref="AY556:BA556"/>
    <mergeCell ref="T556:U556"/>
    <mergeCell ref="V556:X556"/>
    <mergeCell ref="Y556:Z556"/>
    <mergeCell ref="AB556:AC556"/>
    <mergeCell ref="AD556:AE556"/>
    <mergeCell ref="AF556:AH556"/>
    <mergeCell ref="AI556:AK556"/>
    <mergeCell ref="C556:D556"/>
    <mergeCell ref="E556:F556"/>
    <mergeCell ref="G556:H556"/>
    <mergeCell ref="I556:M556"/>
    <mergeCell ref="N556:O556"/>
    <mergeCell ref="P556:Q556"/>
    <mergeCell ref="R556:S556"/>
    <mergeCell ref="AL559:AM559"/>
    <mergeCell ref="AN559:AO559"/>
    <mergeCell ref="T559:U559"/>
    <mergeCell ref="V559:X559"/>
    <mergeCell ref="Y559:Z559"/>
    <mergeCell ref="AB559:AC559"/>
    <mergeCell ref="AD559:AE559"/>
    <mergeCell ref="AF559:AH559"/>
    <mergeCell ref="AI559:AK559"/>
    <mergeCell ref="AL560:AM560"/>
    <mergeCell ref="AN560:AO560"/>
    <mergeCell ref="T560:U560"/>
    <mergeCell ref="V560:X560"/>
    <mergeCell ref="Y560:Z560"/>
    <mergeCell ref="AB560:AC560"/>
    <mergeCell ref="AD560:AE560"/>
    <mergeCell ref="AF560:AH560"/>
    <mergeCell ref="AI560:AK560"/>
    <mergeCell ref="AL557:AM557"/>
    <mergeCell ref="AN557:AO557"/>
    <mergeCell ref="AP557:AQ557"/>
    <mergeCell ref="AR557:AS557"/>
    <mergeCell ref="AT557:AU557"/>
    <mergeCell ref="AV557:AX557"/>
    <mergeCell ref="AY557:BA557"/>
    <mergeCell ref="T557:U557"/>
    <mergeCell ref="V557:X557"/>
    <mergeCell ref="Y557:Z557"/>
    <mergeCell ref="AB557:AC557"/>
    <mergeCell ref="AD557:AE557"/>
    <mergeCell ref="AF557:AH557"/>
    <mergeCell ref="AI557:AK557"/>
    <mergeCell ref="C557:D557"/>
    <mergeCell ref="E557:F557"/>
    <mergeCell ref="G557:H557"/>
    <mergeCell ref="I557:M557"/>
    <mergeCell ref="N557:O557"/>
    <mergeCell ref="P557:Q557"/>
    <mergeCell ref="R557:S557"/>
    <mergeCell ref="T558:U558"/>
    <mergeCell ref="V558:X558"/>
    <mergeCell ref="Y558:Z558"/>
    <mergeCell ref="AB558:AC558"/>
    <mergeCell ref="AD558:AE558"/>
    <mergeCell ref="AF558:AH558"/>
    <mergeCell ref="AI558:AK558"/>
    <mergeCell ref="AL558:AM558"/>
    <mergeCell ref="AN558:AO558"/>
    <mergeCell ref="AP558:AQ558"/>
    <mergeCell ref="AR558:AS558"/>
    <mergeCell ref="AT558:AU558"/>
    <mergeCell ref="AV558:AX558"/>
    <mergeCell ref="AY558:BA558"/>
    <mergeCell ref="C560:D560"/>
    <mergeCell ref="E560:F560"/>
    <mergeCell ref="G560:H560"/>
    <mergeCell ref="I560:M560"/>
    <mergeCell ref="N560:O560"/>
    <mergeCell ref="P560:Q560"/>
    <mergeCell ref="R560:S560"/>
    <mergeCell ref="AT560:AU560"/>
    <mergeCell ref="AV560:AX560"/>
    <mergeCell ref="AP559:AQ559"/>
    <mergeCell ref="AR559:AS559"/>
    <mergeCell ref="AT559:AU559"/>
    <mergeCell ref="AV559:AX559"/>
    <mergeCell ref="AY559:BA559"/>
    <mergeCell ref="AP560:AQ560"/>
    <mergeCell ref="AR560:AS560"/>
    <mergeCell ref="AY560:BA560"/>
    <mergeCell ref="T562:U562"/>
    <mergeCell ref="V562:X562"/>
    <mergeCell ref="Y562:Z562"/>
    <mergeCell ref="AB562:AC562"/>
    <mergeCell ref="AD562:AE562"/>
    <mergeCell ref="AF562:AH562"/>
    <mergeCell ref="AI562:AK562"/>
    <mergeCell ref="C562:D562"/>
    <mergeCell ref="E562:F562"/>
    <mergeCell ref="G562:H562"/>
    <mergeCell ref="I562:M562"/>
    <mergeCell ref="N562:O562"/>
    <mergeCell ref="P562:Q562"/>
    <mergeCell ref="R562:S562"/>
    <mergeCell ref="AL563:AM563"/>
    <mergeCell ref="AN563:AO563"/>
    <mergeCell ref="T563:U563"/>
    <mergeCell ref="V563:X563"/>
    <mergeCell ref="Y563:Z563"/>
    <mergeCell ref="AB563:AC563"/>
    <mergeCell ref="AD563:AE563"/>
    <mergeCell ref="AF563:AH563"/>
    <mergeCell ref="AI563:AK563"/>
    <mergeCell ref="C558:D558"/>
    <mergeCell ref="E558:F558"/>
    <mergeCell ref="G558:H558"/>
    <mergeCell ref="I558:M558"/>
    <mergeCell ref="N558:O558"/>
    <mergeCell ref="P558:Q558"/>
    <mergeCell ref="R558:S558"/>
    <mergeCell ref="C559:D559"/>
    <mergeCell ref="E559:F559"/>
    <mergeCell ref="G559:H559"/>
    <mergeCell ref="I559:M559"/>
    <mergeCell ref="N559:O559"/>
    <mergeCell ref="P559:Q559"/>
    <mergeCell ref="R559:S559"/>
    <mergeCell ref="AL561:AM561"/>
    <mergeCell ref="AN561:AO561"/>
    <mergeCell ref="AP561:AQ561"/>
    <mergeCell ref="AR561:AS561"/>
    <mergeCell ref="AT561:AU561"/>
    <mergeCell ref="AV561:AX561"/>
    <mergeCell ref="AY561:BA561"/>
    <mergeCell ref="T561:U561"/>
    <mergeCell ref="V561:X561"/>
    <mergeCell ref="Y561:Z561"/>
    <mergeCell ref="AB561:AC561"/>
    <mergeCell ref="AD561:AE561"/>
    <mergeCell ref="AF561:AH561"/>
    <mergeCell ref="AI561:AK561"/>
    <mergeCell ref="C561:D561"/>
    <mergeCell ref="E561:F561"/>
    <mergeCell ref="G561:H561"/>
    <mergeCell ref="I561:M561"/>
    <mergeCell ref="N561:O561"/>
    <mergeCell ref="P561:Q561"/>
    <mergeCell ref="R561:S561"/>
    <mergeCell ref="AP563:AQ563"/>
    <mergeCell ref="AR563:AS563"/>
    <mergeCell ref="AT563:AU563"/>
    <mergeCell ref="AV563:AX563"/>
    <mergeCell ref="AY563:BA563"/>
    <mergeCell ref="AL562:AM562"/>
    <mergeCell ref="AN562:AO562"/>
    <mergeCell ref="AP562:AQ562"/>
    <mergeCell ref="AR562:AS562"/>
    <mergeCell ref="AT562:AU562"/>
    <mergeCell ref="AV562:AX562"/>
    <mergeCell ref="AY562:BA562"/>
    <mergeCell ref="C563:D563"/>
    <mergeCell ref="E563:F563"/>
    <mergeCell ref="G563:H563"/>
    <mergeCell ref="I563:M563"/>
    <mergeCell ref="N563:O563"/>
    <mergeCell ref="P563:Q563"/>
    <mergeCell ref="R563:S563"/>
    <mergeCell ref="AL564:AM564"/>
    <mergeCell ref="AN564:AO564"/>
    <mergeCell ref="AP564:AQ564"/>
    <mergeCell ref="AR564:AS564"/>
    <mergeCell ref="AT564:AU564"/>
    <mergeCell ref="AV564:AX564"/>
    <mergeCell ref="AY564:BA564"/>
    <mergeCell ref="T564:U564"/>
    <mergeCell ref="V564:X564"/>
    <mergeCell ref="Y564:Z564"/>
    <mergeCell ref="AB564:AC564"/>
    <mergeCell ref="AD564:AE564"/>
    <mergeCell ref="AF564:AH564"/>
    <mergeCell ref="AI564:AK564"/>
    <mergeCell ref="C564:D564"/>
    <mergeCell ref="E564:F564"/>
    <mergeCell ref="G564:H564"/>
    <mergeCell ref="I564:M564"/>
    <mergeCell ref="N564:O564"/>
    <mergeCell ref="P564:Q564"/>
    <mergeCell ref="R564:S564"/>
    <mergeCell ref="AL565:AM565"/>
    <mergeCell ref="AN565:AO565"/>
    <mergeCell ref="AP565:AQ565"/>
    <mergeCell ref="AR565:AS565"/>
    <mergeCell ref="AT565:AU565"/>
    <mergeCell ref="AV565:AX565"/>
    <mergeCell ref="AY565:BA565"/>
    <mergeCell ref="T565:U565"/>
    <mergeCell ref="V565:X565"/>
    <mergeCell ref="Y565:Z565"/>
    <mergeCell ref="AB565:AC565"/>
    <mergeCell ref="AD565:AE565"/>
    <mergeCell ref="AF565:AH565"/>
    <mergeCell ref="AI565:AK565"/>
    <mergeCell ref="C565:D565"/>
    <mergeCell ref="E565:F565"/>
    <mergeCell ref="G565:H565"/>
    <mergeCell ref="I565:M565"/>
    <mergeCell ref="N565:O565"/>
    <mergeCell ref="P565:Q565"/>
    <mergeCell ref="R565:S565"/>
    <mergeCell ref="AL568:AM568"/>
    <mergeCell ref="AN568:AO568"/>
    <mergeCell ref="T568:U568"/>
    <mergeCell ref="V568:X568"/>
    <mergeCell ref="Y568:Z568"/>
    <mergeCell ref="AB568:AC568"/>
    <mergeCell ref="AD568:AE568"/>
    <mergeCell ref="AF568:AH568"/>
    <mergeCell ref="AI568:AK568"/>
    <mergeCell ref="AL569:AM569"/>
    <mergeCell ref="AN569:AO569"/>
    <mergeCell ref="T569:U569"/>
    <mergeCell ref="V569:X569"/>
    <mergeCell ref="Y569:Z569"/>
    <mergeCell ref="AB569:AC569"/>
    <mergeCell ref="AD569:AE569"/>
    <mergeCell ref="AF569:AH569"/>
    <mergeCell ref="AI569:AK569"/>
    <mergeCell ref="AL566:AM566"/>
    <mergeCell ref="AN566:AO566"/>
    <mergeCell ref="AP566:AQ566"/>
    <mergeCell ref="AR566:AS566"/>
    <mergeCell ref="AT566:AU566"/>
    <mergeCell ref="AV566:AX566"/>
    <mergeCell ref="AY566:BA566"/>
    <mergeCell ref="T566:U566"/>
    <mergeCell ref="V566:X566"/>
    <mergeCell ref="Y566:Z566"/>
    <mergeCell ref="AB566:AC566"/>
    <mergeCell ref="AD566:AE566"/>
    <mergeCell ref="AF566:AH566"/>
    <mergeCell ref="AI566:AK566"/>
    <mergeCell ref="C566:D566"/>
    <mergeCell ref="E566:F566"/>
    <mergeCell ref="G566:H566"/>
    <mergeCell ref="I566:M566"/>
    <mergeCell ref="N566:O566"/>
    <mergeCell ref="P566:Q566"/>
    <mergeCell ref="R566:S566"/>
    <mergeCell ref="T567:U567"/>
    <mergeCell ref="V567:X567"/>
    <mergeCell ref="Y567:Z567"/>
    <mergeCell ref="AB567:AC567"/>
    <mergeCell ref="AD567:AE567"/>
    <mergeCell ref="AF567:AH567"/>
    <mergeCell ref="AI567:AK567"/>
    <mergeCell ref="AL567:AM567"/>
    <mergeCell ref="AN567:AO567"/>
    <mergeCell ref="AP567:AQ567"/>
    <mergeCell ref="AR567:AS567"/>
    <mergeCell ref="AT567:AU567"/>
    <mergeCell ref="AV567:AX567"/>
    <mergeCell ref="AY567:BA567"/>
    <mergeCell ref="C569:D569"/>
    <mergeCell ref="E569:F569"/>
    <mergeCell ref="G569:H569"/>
    <mergeCell ref="I569:M569"/>
    <mergeCell ref="N569:O569"/>
    <mergeCell ref="P569:Q569"/>
    <mergeCell ref="R569:S569"/>
    <mergeCell ref="AT569:AU569"/>
    <mergeCell ref="AV569:AX569"/>
    <mergeCell ref="AP568:AQ568"/>
    <mergeCell ref="AR568:AS568"/>
    <mergeCell ref="AT568:AU568"/>
    <mergeCell ref="AV568:AX568"/>
    <mergeCell ref="AY568:BA568"/>
    <mergeCell ref="AP569:AQ569"/>
    <mergeCell ref="AR569:AS569"/>
    <mergeCell ref="AY569:BA569"/>
    <mergeCell ref="T571:U571"/>
    <mergeCell ref="V571:X571"/>
    <mergeCell ref="Y571:Z571"/>
    <mergeCell ref="AB571:AC571"/>
    <mergeCell ref="AD571:AE571"/>
    <mergeCell ref="AF571:AH571"/>
    <mergeCell ref="AI571:AK571"/>
    <mergeCell ref="C571:D571"/>
    <mergeCell ref="E571:F571"/>
    <mergeCell ref="G571:H571"/>
    <mergeCell ref="I571:M571"/>
    <mergeCell ref="N571:O571"/>
    <mergeCell ref="P571:Q571"/>
    <mergeCell ref="R571:S571"/>
    <mergeCell ref="AL572:AM572"/>
    <mergeCell ref="AN572:AO572"/>
    <mergeCell ref="T572:U572"/>
    <mergeCell ref="V572:X572"/>
    <mergeCell ref="Y572:Z572"/>
    <mergeCell ref="AB572:AC572"/>
    <mergeCell ref="AD572:AE572"/>
    <mergeCell ref="AF572:AH572"/>
    <mergeCell ref="AI572:AK572"/>
    <mergeCell ref="C567:D567"/>
    <mergeCell ref="E567:F567"/>
    <mergeCell ref="G567:H567"/>
    <mergeCell ref="I567:M567"/>
    <mergeCell ref="N567:O567"/>
    <mergeCell ref="P567:Q567"/>
    <mergeCell ref="R567:S567"/>
    <mergeCell ref="C568:D568"/>
    <mergeCell ref="E568:F568"/>
    <mergeCell ref="G568:H568"/>
    <mergeCell ref="I568:M568"/>
    <mergeCell ref="N568:O568"/>
    <mergeCell ref="P568:Q568"/>
    <mergeCell ref="R568:S568"/>
    <mergeCell ref="AL570:AM570"/>
    <mergeCell ref="AN570:AO570"/>
    <mergeCell ref="AP570:AQ570"/>
    <mergeCell ref="AR570:AS570"/>
    <mergeCell ref="AT570:AU570"/>
    <mergeCell ref="AV570:AX570"/>
    <mergeCell ref="AY570:BA570"/>
    <mergeCell ref="T570:U570"/>
    <mergeCell ref="V570:X570"/>
    <mergeCell ref="Y570:Z570"/>
    <mergeCell ref="AB570:AC570"/>
    <mergeCell ref="AD570:AE570"/>
    <mergeCell ref="AF570:AH570"/>
    <mergeCell ref="AI570:AK570"/>
    <mergeCell ref="C570:D570"/>
    <mergeCell ref="E570:F570"/>
    <mergeCell ref="G570:H570"/>
    <mergeCell ref="I570:M570"/>
    <mergeCell ref="N570:O570"/>
    <mergeCell ref="P570:Q570"/>
    <mergeCell ref="R570:S570"/>
    <mergeCell ref="AP572:AQ572"/>
    <mergeCell ref="AR572:AS572"/>
    <mergeCell ref="AT572:AU572"/>
    <mergeCell ref="AV572:AX572"/>
    <mergeCell ref="AY572:BA572"/>
    <mergeCell ref="AL571:AM571"/>
    <mergeCell ref="AN571:AO571"/>
    <mergeCell ref="AP571:AQ571"/>
    <mergeCell ref="AR571:AS571"/>
    <mergeCell ref="AT571:AU571"/>
    <mergeCell ref="AV571:AX571"/>
    <mergeCell ref="AY571:BA571"/>
    <mergeCell ref="C572:D572"/>
    <mergeCell ref="E572:F572"/>
    <mergeCell ref="G572:H572"/>
    <mergeCell ref="I572:M572"/>
    <mergeCell ref="N572:O572"/>
    <mergeCell ref="P572:Q572"/>
    <mergeCell ref="R572:S572"/>
    <mergeCell ref="AL573:AM573"/>
    <mergeCell ref="AN573:AO573"/>
    <mergeCell ref="AP573:AQ573"/>
    <mergeCell ref="AR573:AS573"/>
    <mergeCell ref="AT573:AU573"/>
    <mergeCell ref="AV573:AX573"/>
    <mergeCell ref="AY573:BA573"/>
    <mergeCell ref="T573:U573"/>
    <mergeCell ref="V573:X573"/>
    <mergeCell ref="Y573:Z573"/>
    <mergeCell ref="AB573:AC573"/>
    <mergeCell ref="AD573:AE573"/>
    <mergeCell ref="AF573:AH573"/>
    <mergeCell ref="AI573:AK573"/>
    <mergeCell ref="C573:D573"/>
    <mergeCell ref="E573:F573"/>
    <mergeCell ref="G573:H573"/>
    <mergeCell ref="I573:M573"/>
    <mergeCell ref="N573:O573"/>
    <mergeCell ref="P573:Q573"/>
    <mergeCell ref="R573:S573"/>
    <mergeCell ref="AL574:AM574"/>
    <mergeCell ref="AN574:AO574"/>
    <mergeCell ref="AP574:AQ574"/>
    <mergeCell ref="AR574:AS574"/>
    <mergeCell ref="AT574:AU574"/>
    <mergeCell ref="AV574:AX574"/>
    <mergeCell ref="AY574:BA574"/>
    <mergeCell ref="T574:U574"/>
    <mergeCell ref="V574:X574"/>
    <mergeCell ref="Y574:Z574"/>
    <mergeCell ref="AB574:AC574"/>
    <mergeCell ref="AD574:AE574"/>
    <mergeCell ref="AF574:AH574"/>
    <mergeCell ref="AI574:AK574"/>
    <mergeCell ref="C574:D574"/>
    <mergeCell ref="E574:F574"/>
    <mergeCell ref="G574:H574"/>
    <mergeCell ref="I574:M574"/>
    <mergeCell ref="N574:O574"/>
    <mergeCell ref="P574:Q574"/>
    <mergeCell ref="R574:S574"/>
    <mergeCell ref="AL577:AM577"/>
    <mergeCell ref="AN577:AO577"/>
    <mergeCell ref="T577:U577"/>
    <mergeCell ref="V577:X577"/>
    <mergeCell ref="Y577:Z577"/>
    <mergeCell ref="AB577:AC577"/>
    <mergeCell ref="AD577:AE577"/>
    <mergeCell ref="AF577:AH577"/>
    <mergeCell ref="AI577:AK577"/>
    <mergeCell ref="AL578:AM578"/>
    <mergeCell ref="AN578:AO578"/>
    <mergeCell ref="T578:U578"/>
    <mergeCell ref="V578:X578"/>
    <mergeCell ref="Y578:Z578"/>
    <mergeCell ref="AB578:AC578"/>
    <mergeCell ref="AD578:AE578"/>
    <mergeCell ref="AF578:AH578"/>
    <mergeCell ref="AI578:AK578"/>
    <mergeCell ref="AL575:AM575"/>
    <mergeCell ref="AN575:AO575"/>
    <mergeCell ref="AP575:AQ575"/>
    <mergeCell ref="AR575:AS575"/>
    <mergeCell ref="AT575:AU575"/>
    <mergeCell ref="AV575:AX575"/>
    <mergeCell ref="AY575:BA575"/>
    <mergeCell ref="T575:U575"/>
    <mergeCell ref="V575:X575"/>
    <mergeCell ref="Y575:Z575"/>
    <mergeCell ref="AB575:AC575"/>
    <mergeCell ref="AD575:AE575"/>
    <mergeCell ref="AF575:AH575"/>
    <mergeCell ref="AI575:AK575"/>
    <mergeCell ref="C575:D575"/>
    <mergeCell ref="E575:F575"/>
    <mergeCell ref="G575:H575"/>
    <mergeCell ref="I575:M575"/>
    <mergeCell ref="N575:O575"/>
    <mergeCell ref="P575:Q575"/>
    <mergeCell ref="R575:S575"/>
    <mergeCell ref="T576:U576"/>
    <mergeCell ref="V576:X576"/>
    <mergeCell ref="Y576:Z576"/>
    <mergeCell ref="AB576:AC576"/>
    <mergeCell ref="AD576:AE576"/>
    <mergeCell ref="AF576:AH576"/>
    <mergeCell ref="AI576:AK576"/>
    <mergeCell ref="AL576:AM576"/>
    <mergeCell ref="AN576:AO576"/>
    <mergeCell ref="AP576:AQ576"/>
    <mergeCell ref="AR576:AS576"/>
    <mergeCell ref="AT576:AU576"/>
    <mergeCell ref="AV576:AX576"/>
    <mergeCell ref="AY576:BA576"/>
    <mergeCell ref="C578:D578"/>
    <mergeCell ref="E578:F578"/>
    <mergeCell ref="G578:H578"/>
    <mergeCell ref="I578:M578"/>
    <mergeCell ref="N578:O578"/>
    <mergeCell ref="P578:Q578"/>
    <mergeCell ref="R578:S578"/>
    <mergeCell ref="AT578:AU578"/>
    <mergeCell ref="AV578:AX578"/>
    <mergeCell ref="AP577:AQ577"/>
    <mergeCell ref="AR577:AS577"/>
    <mergeCell ref="AT577:AU577"/>
    <mergeCell ref="AV577:AX577"/>
    <mergeCell ref="AY577:BA577"/>
    <mergeCell ref="AP578:AQ578"/>
    <mergeCell ref="AR578:AS578"/>
    <mergeCell ref="AY578:BA578"/>
    <mergeCell ref="T580:U580"/>
    <mergeCell ref="V580:X580"/>
    <mergeCell ref="Y580:Z580"/>
    <mergeCell ref="AB580:AC580"/>
    <mergeCell ref="AD580:AE580"/>
    <mergeCell ref="AF580:AH580"/>
    <mergeCell ref="AI580:AK580"/>
    <mergeCell ref="C580:D580"/>
    <mergeCell ref="E580:F580"/>
    <mergeCell ref="G580:H580"/>
    <mergeCell ref="I580:M580"/>
    <mergeCell ref="N580:O580"/>
    <mergeCell ref="P580:Q580"/>
    <mergeCell ref="R580:S580"/>
    <mergeCell ref="AL581:AM581"/>
    <mergeCell ref="AN581:AO581"/>
    <mergeCell ref="T581:U581"/>
    <mergeCell ref="V581:X581"/>
    <mergeCell ref="Y581:Z581"/>
    <mergeCell ref="AB581:AC581"/>
    <mergeCell ref="AD581:AE581"/>
    <mergeCell ref="AF581:AH581"/>
    <mergeCell ref="AI581:AK581"/>
    <mergeCell ref="C576:D576"/>
    <mergeCell ref="E576:F576"/>
    <mergeCell ref="G576:H576"/>
    <mergeCell ref="I576:M576"/>
    <mergeCell ref="N576:O576"/>
    <mergeCell ref="P576:Q576"/>
    <mergeCell ref="R576:S576"/>
    <mergeCell ref="C577:D577"/>
    <mergeCell ref="E577:F577"/>
    <mergeCell ref="G577:H577"/>
    <mergeCell ref="I577:M577"/>
    <mergeCell ref="N577:O577"/>
    <mergeCell ref="P577:Q577"/>
    <mergeCell ref="R577:S577"/>
    <mergeCell ref="AL579:AM579"/>
    <mergeCell ref="AN579:AO579"/>
    <mergeCell ref="AP579:AQ579"/>
    <mergeCell ref="AR579:AS579"/>
    <mergeCell ref="AT579:AU579"/>
    <mergeCell ref="AV579:AX579"/>
    <mergeCell ref="AY579:BA579"/>
    <mergeCell ref="T579:U579"/>
    <mergeCell ref="V579:X579"/>
    <mergeCell ref="Y579:Z579"/>
    <mergeCell ref="AB579:AC579"/>
    <mergeCell ref="AD579:AE579"/>
    <mergeCell ref="AF579:AH579"/>
    <mergeCell ref="AI579:AK579"/>
    <mergeCell ref="C579:D579"/>
    <mergeCell ref="E579:F579"/>
    <mergeCell ref="G579:H579"/>
    <mergeCell ref="I579:M579"/>
    <mergeCell ref="N579:O579"/>
    <mergeCell ref="P579:Q579"/>
    <mergeCell ref="R579:S579"/>
    <mergeCell ref="AP581:AQ581"/>
    <mergeCell ref="AR581:AS581"/>
    <mergeCell ref="AT581:AU581"/>
    <mergeCell ref="AV581:AX581"/>
    <mergeCell ref="AY581:BA581"/>
    <mergeCell ref="AL580:AM580"/>
    <mergeCell ref="AN580:AO580"/>
    <mergeCell ref="AP580:AQ580"/>
    <mergeCell ref="AR580:AS580"/>
    <mergeCell ref="AT580:AU580"/>
    <mergeCell ref="AV580:AX580"/>
    <mergeCell ref="AY580:BA580"/>
    <mergeCell ref="C581:D581"/>
    <mergeCell ref="E581:F581"/>
    <mergeCell ref="G581:H581"/>
    <mergeCell ref="I581:M581"/>
    <mergeCell ref="N581:O581"/>
    <mergeCell ref="P581:Q581"/>
    <mergeCell ref="R581:S581"/>
    <mergeCell ref="AL582:AM582"/>
    <mergeCell ref="AN582:AO582"/>
    <mergeCell ref="AP582:AQ582"/>
    <mergeCell ref="AR582:AS582"/>
    <mergeCell ref="AT582:AU582"/>
    <mergeCell ref="AV582:AX582"/>
    <mergeCell ref="AY582:BA582"/>
    <mergeCell ref="T582:U582"/>
    <mergeCell ref="V582:X582"/>
    <mergeCell ref="Y582:Z582"/>
    <mergeCell ref="AB582:AC582"/>
    <mergeCell ref="AD582:AE582"/>
    <mergeCell ref="AF582:AH582"/>
    <mergeCell ref="AI582:AK582"/>
    <mergeCell ref="C582:D582"/>
    <mergeCell ref="E582:F582"/>
    <mergeCell ref="G582:H582"/>
    <mergeCell ref="I582:M582"/>
    <mergeCell ref="N582:O582"/>
    <mergeCell ref="P582:Q582"/>
    <mergeCell ref="R582:S582"/>
    <mergeCell ref="AL583:AM583"/>
    <mergeCell ref="AN583:AO583"/>
    <mergeCell ref="AP583:AQ583"/>
    <mergeCell ref="AR583:AS583"/>
    <mergeCell ref="AT583:AU583"/>
    <mergeCell ref="AV583:AX583"/>
    <mergeCell ref="AY583:BA583"/>
    <mergeCell ref="T583:U583"/>
    <mergeCell ref="V583:X583"/>
    <mergeCell ref="Y583:Z583"/>
    <mergeCell ref="AB583:AC583"/>
    <mergeCell ref="AD583:AE583"/>
    <mergeCell ref="AF583:AH583"/>
    <mergeCell ref="AI583:AK583"/>
    <mergeCell ref="C583:D583"/>
    <mergeCell ref="E583:F583"/>
    <mergeCell ref="G583:H583"/>
    <mergeCell ref="I583:M583"/>
    <mergeCell ref="N583:O583"/>
    <mergeCell ref="P583:Q583"/>
    <mergeCell ref="R583:S583"/>
    <mergeCell ref="AL586:AM586"/>
    <mergeCell ref="AN586:AO586"/>
    <mergeCell ref="T586:U586"/>
    <mergeCell ref="V586:X586"/>
    <mergeCell ref="Y586:Z586"/>
    <mergeCell ref="AB586:AC586"/>
    <mergeCell ref="AD586:AE586"/>
    <mergeCell ref="AF586:AH586"/>
    <mergeCell ref="AI586:AK586"/>
    <mergeCell ref="AL587:AM587"/>
    <mergeCell ref="AN587:AO587"/>
    <mergeCell ref="T587:U587"/>
    <mergeCell ref="V587:X587"/>
    <mergeCell ref="Y587:Z587"/>
    <mergeCell ref="AB587:AC587"/>
    <mergeCell ref="AD587:AE587"/>
    <mergeCell ref="AF587:AH587"/>
    <mergeCell ref="AI587:AK587"/>
    <mergeCell ref="AL584:AM584"/>
    <mergeCell ref="AN584:AO584"/>
    <mergeCell ref="AP584:AQ584"/>
    <mergeCell ref="AR584:AS584"/>
    <mergeCell ref="AT584:AU584"/>
    <mergeCell ref="AV584:AX584"/>
    <mergeCell ref="AY584:BA584"/>
    <mergeCell ref="T584:U584"/>
    <mergeCell ref="V584:X584"/>
    <mergeCell ref="Y584:Z584"/>
    <mergeCell ref="AB584:AC584"/>
    <mergeCell ref="AD584:AE584"/>
    <mergeCell ref="AF584:AH584"/>
    <mergeCell ref="AI584:AK584"/>
    <mergeCell ref="C584:D584"/>
    <mergeCell ref="E584:F584"/>
    <mergeCell ref="G584:H584"/>
    <mergeCell ref="I584:M584"/>
    <mergeCell ref="N584:O584"/>
    <mergeCell ref="P584:Q584"/>
    <mergeCell ref="R584:S584"/>
    <mergeCell ref="T585:U585"/>
    <mergeCell ref="V585:X585"/>
    <mergeCell ref="Y585:Z585"/>
    <mergeCell ref="AB585:AC585"/>
    <mergeCell ref="AD585:AE585"/>
    <mergeCell ref="AF585:AH585"/>
    <mergeCell ref="AI585:AK585"/>
    <mergeCell ref="AL585:AM585"/>
    <mergeCell ref="AN585:AO585"/>
    <mergeCell ref="AP585:AQ585"/>
    <mergeCell ref="AR585:AS585"/>
    <mergeCell ref="AT585:AU585"/>
    <mergeCell ref="AV585:AX585"/>
    <mergeCell ref="AY585:BA585"/>
    <mergeCell ref="C587:D587"/>
    <mergeCell ref="E587:F587"/>
    <mergeCell ref="G587:H587"/>
    <mergeCell ref="I587:M587"/>
    <mergeCell ref="N587:O587"/>
    <mergeCell ref="P587:Q587"/>
    <mergeCell ref="R587:S587"/>
    <mergeCell ref="AT587:AU587"/>
    <mergeCell ref="AV587:AX587"/>
    <mergeCell ref="AP586:AQ586"/>
    <mergeCell ref="AR586:AS586"/>
    <mergeCell ref="AT586:AU586"/>
    <mergeCell ref="AV586:AX586"/>
    <mergeCell ref="AY586:BA586"/>
    <mergeCell ref="AP587:AQ587"/>
    <mergeCell ref="AR587:AS587"/>
    <mergeCell ref="AY587:BA587"/>
    <mergeCell ref="T589:U589"/>
    <mergeCell ref="V589:X589"/>
    <mergeCell ref="Y589:Z589"/>
    <mergeCell ref="AB589:AC589"/>
    <mergeCell ref="AD589:AE589"/>
    <mergeCell ref="AF589:AH589"/>
    <mergeCell ref="AI589:AK589"/>
    <mergeCell ref="C589:D589"/>
    <mergeCell ref="E589:F589"/>
    <mergeCell ref="G589:H589"/>
    <mergeCell ref="I589:M589"/>
    <mergeCell ref="N589:O589"/>
    <mergeCell ref="P589:Q589"/>
    <mergeCell ref="R589:S589"/>
    <mergeCell ref="AL590:AM590"/>
    <mergeCell ref="AN590:AO590"/>
    <mergeCell ref="T590:U590"/>
    <mergeCell ref="V590:X590"/>
    <mergeCell ref="Y590:Z590"/>
    <mergeCell ref="AB590:AC590"/>
    <mergeCell ref="AD590:AE590"/>
    <mergeCell ref="AF590:AH590"/>
    <mergeCell ref="AI590:AK590"/>
    <mergeCell ref="C585:D585"/>
    <mergeCell ref="E585:F585"/>
    <mergeCell ref="G585:H585"/>
    <mergeCell ref="I585:M585"/>
    <mergeCell ref="N585:O585"/>
    <mergeCell ref="P585:Q585"/>
    <mergeCell ref="R585:S585"/>
    <mergeCell ref="C586:D586"/>
    <mergeCell ref="E586:F586"/>
    <mergeCell ref="G586:H586"/>
    <mergeCell ref="I586:M586"/>
    <mergeCell ref="N586:O586"/>
    <mergeCell ref="P586:Q586"/>
    <mergeCell ref="R586:S586"/>
    <mergeCell ref="AL588:AM588"/>
    <mergeCell ref="AN588:AO588"/>
    <mergeCell ref="AP588:AQ588"/>
    <mergeCell ref="AR588:AS588"/>
    <mergeCell ref="AT588:AU588"/>
    <mergeCell ref="AV588:AX588"/>
    <mergeCell ref="AY588:BA588"/>
    <mergeCell ref="T588:U588"/>
    <mergeCell ref="V588:X588"/>
    <mergeCell ref="Y588:Z588"/>
    <mergeCell ref="AB588:AC588"/>
    <mergeCell ref="AD588:AE588"/>
    <mergeCell ref="AF588:AH588"/>
    <mergeCell ref="AI588:AK588"/>
    <mergeCell ref="C588:D588"/>
    <mergeCell ref="E588:F588"/>
    <mergeCell ref="G588:H588"/>
    <mergeCell ref="I588:M588"/>
    <mergeCell ref="N588:O588"/>
    <mergeCell ref="P588:Q588"/>
    <mergeCell ref="R588:S588"/>
    <mergeCell ref="AP590:AQ590"/>
    <mergeCell ref="AR590:AS590"/>
    <mergeCell ref="AT590:AU590"/>
    <mergeCell ref="AV590:AX590"/>
    <mergeCell ref="AY590:BA590"/>
    <mergeCell ref="AL589:AM589"/>
    <mergeCell ref="AN589:AO589"/>
    <mergeCell ref="AP589:AQ589"/>
    <mergeCell ref="AR589:AS589"/>
    <mergeCell ref="AT589:AU589"/>
    <mergeCell ref="AV589:AX589"/>
    <mergeCell ref="AY589:BA589"/>
    <mergeCell ref="C590:D590"/>
    <mergeCell ref="E590:F590"/>
    <mergeCell ref="G590:H590"/>
    <mergeCell ref="I590:M590"/>
    <mergeCell ref="N590:O590"/>
    <mergeCell ref="P590:Q590"/>
    <mergeCell ref="R590:S590"/>
    <mergeCell ref="AL591:AM591"/>
    <mergeCell ref="AN591:AO591"/>
    <mergeCell ref="AP591:AQ591"/>
    <mergeCell ref="AR591:AS591"/>
    <mergeCell ref="AT591:AU591"/>
    <mergeCell ref="AV591:AX591"/>
    <mergeCell ref="AY591:BA591"/>
    <mergeCell ref="T591:U591"/>
    <mergeCell ref="V591:X591"/>
    <mergeCell ref="Y591:Z591"/>
    <mergeCell ref="AB591:AC591"/>
    <mergeCell ref="AD591:AE591"/>
    <mergeCell ref="AF591:AH591"/>
    <mergeCell ref="AI591:AK591"/>
    <mergeCell ref="C591:D591"/>
    <mergeCell ref="E591:F591"/>
    <mergeCell ref="G591:H591"/>
    <mergeCell ref="I591:M591"/>
    <mergeCell ref="N591:O591"/>
    <mergeCell ref="P591:Q591"/>
    <mergeCell ref="R591:S591"/>
    <mergeCell ref="AL592:AM592"/>
    <mergeCell ref="AN592:AO592"/>
    <mergeCell ref="AP592:AQ592"/>
    <mergeCell ref="AR592:AS592"/>
    <mergeCell ref="AT592:AU592"/>
    <mergeCell ref="AV592:AX592"/>
    <mergeCell ref="AY592:BA592"/>
    <mergeCell ref="T592:U592"/>
    <mergeCell ref="V592:X592"/>
    <mergeCell ref="Y592:Z592"/>
    <mergeCell ref="AB592:AC592"/>
    <mergeCell ref="AD592:AE592"/>
    <mergeCell ref="AF592:AH592"/>
    <mergeCell ref="AI592:AK592"/>
    <mergeCell ref="C592:D592"/>
    <mergeCell ref="E592:F592"/>
    <mergeCell ref="G592:H592"/>
    <mergeCell ref="I592:M592"/>
    <mergeCell ref="N592:O592"/>
    <mergeCell ref="P592:Q592"/>
    <mergeCell ref="R592:S592"/>
    <mergeCell ref="AL595:AM595"/>
    <mergeCell ref="AN595:AO595"/>
    <mergeCell ref="T595:U595"/>
    <mergeCell ref="V595:X595"/>
    <mergeCell ref="Y595:Z595"/>
    <mergeCell ref="AB595:AC595"/>
    <mergeCell ref="AD595:AE595"/>
    <mergeCell ref="AF595:AH595"/>
    <mergeCell ref="AI595:AK595"/>
    <mergeCell ref="AL596:AM596"/>
    <mergeCell ref="AN596:AO596"/>
    <mergeCell ref="T596:U596"/>
    <mergeCell ref="V596:X596"/>
    <mergeCell ref="Y596:Z596"/>
    <mergeCell ref="AB596:AC596"/>
    <mergeCell ref="AD596:AE596"/>
    <mergeCell ref="AF596:AH596"/>
    <mergeCell ref="AI596:AK596"/>
    <mergeCell ref="AL593:AM593"/>
    <mergeCell ref="AN593:AO593"/>
    <mergeCell ref="AP593:AQ593"/>
    <mergeCell ref="AR593:AS593"/>
    <mergeCell ref="AT593:AU593"/>
    <mergeCell ref="AV593:AX593"/>
    <mergeCell ref="AY593:BA593"/>
    <mergeCell ref="T593:U593"/>
    <mergeCell ref="V593:X593"/>
    <mergeCell ref="Y593:Z593"/>
    <mergeCell ref="AB593:AC593"/>
    <mergeCell ref="AD593:AE593"/>
    <mergeCell ref="AF593:AH593"/>
    <mergeCell ref="AI593:AK593"/>
    <mergeCell ref="C593:D593"/>
    <mergeCell ref="E593:F593"/>
    <mergeCell ref="G593:H593"/>
    <mergeCell ref="I593:M593"/>
    <mergeCell ref="N593:O593"/>
    <mergeCell ref="P593:Q593"/>
    <mergeCell ref="R593:S593"/>
    <mergeCell ref="T594:U594"/>
    <mergeCell ref="V594:X594"/>
    <mergeCell ref="Y594:Z594"/>
    <mergeCell ref="AB594:AC594"/>
    <mergeCell ref="AD594:AE594"/>
    <mergeCell ref="AF594:AH594"/>
    <mergeCell ref="AI594:AK594"/>
    <mergeCell ref="AL594:AM594"/>
    <mergeCell ref="AN594:AO594"/>
    <mergeCell ref="AP594:AQ594"/>
    <mergeCell ref="AR594:AS594"/>
    <mergeCell ref="AT594:AU594"/>
    <mergeCell ref="AV594:AX594"/>
    <mergeCell ref="AY594:BA594"/>
    <mergeCell ref="C596:D596"/>
    <mergeCell ref="E596:F596"/>
    <mergeCell ref="G596:H596"/>
    <mergeCell ref="I596:M596"/>
    <mergeCell ref="N596:O596"/>
    <mergeCell ref="P596:Q596"/>
    <mergeCell ref="R596:S596"/>
    <mergeCell ref="AT596:AU596"/>
    <mergeCell ref="AV596:AX596"/>
    <mergeCell ref="AP595:AQ595"/>
    <mergeCell ref="AR595:AS595"/>
    <mergeCell ref="AT595:AU595"/>
    <mergeCell ref="AV595:AX595"/>
    <mergeCell ref="AY595:BA595"/>
    <mergeCell ref="AP596:AQ596"/>
    <mergeCell ref="AR596:AS596"/>
    <mergeCell ref="AY596:BA596"/>
    <mergeCell ref="T598:U598"/>
    <mergeCell ref="V598:X598"/>
    <mergeCell ref="Y598:Z598"/>
    <mergeCell ref="AB598:AC598"/>
    <mergeCell ref="AD598:AE598"/>
    <mergeCell ref="AF598:AH598"/>
    <mergeCell ref="AI598:AK598"/>
    <mergeCell ref="C598:D598"/>
    <mergeCell ref="E598:F598"/>
    <mergeCell ref="G598:H598"/>
    <mergeCell ref="I598:M598"/>
    <mergeCell ref="N598:O598"/>
    <mergeCell ref="P598:Q598"/>
    <mergeCell ref="R598:S598"/>
    <mergeCell ref="AL599:AM599"/>
    <mergeCell ref="AN599:AO599"/>
    <mergeCell ref="T599:U599"/>
    <mergeCell ref="V599:X599"/>
    <mergeCell ref="Y599:Z599"/>
    <mergeCell ref="AB599:AC599"/>
    <mergeCell ref="AD599:AE599"/>
    <mergeCell ref="AF599:AH599"/>
    <mergeCell ref="AI599:AK599"/>
    <mergeCell ref="C594:D594"/>
    <mergeCell ref="E594:F594"/>
    <mergeCell ref="G594:H594"/>
    <mergeCell ref="I594:M594"/>
    <mergeCell ref="N594:O594"/>
    <mergeCell ref="P594:Q594"/>
    <mergeCell ref="R594:S594"/>
    <mergeCell ref="C595:D595"/>
    <mergeCell ref="E595:F595"/>
    <mergeCell ref="G595:H595"/>
    <mergeCell ref="I595:M595"/>
    <mergeCell ref="N595:O595"/>
    <mergeCell ref="P595:Q595"/>
    <mergeCell ref="R595:S595"/>
    <mergeCell ref="AL597:AM597"/>
    <mergeCell ref="AN597:AO597"/>
    <mergeCell ref="AP597:AQ597"/>
    <mergeCell ref="AR597:AS597"/>
    <mergeCell ref="AT597:AU597"/>
    <mergeCell ref="AV597:AX597"/>
    <mergeCell ref="AY597:BA597"/>
    <mergeCell ref="T597:U597"/>
    <mergeCell ref="V597:X597"/>
    <mergeCell ref="Y597:Z597"/>
    <mergeCell ref="AB597:AC597"/>
    <mergeCell ref="AD597:AE597"/>
    <mergeCell ref="AF597:AH597"/>
    <mergeCell ref="AI597:AK597"/>
    <mergeCell ref="C597:D597"/>
    <mergeCell ref="E597:F597"/>
    <mergeCell ref="G597:H597"/>
    <mergeCell ref="I597:M597"/>
    <mergeCell ref="N597:O597"/>
    <mergeCell ref="P597:Q597"/>
    <mergeCell ref="R597:S597"/>
    <mergeCell ref="AP599:AQ599"/>
    <mergeCell ref="AR599:AS599"/>
    <mergeCell ref="AT599:AU599"/>
    <mergeCell ref="AV599:AX599"/>
    <mergeCell ref="AY599:BA599"/>
    <mergeCell ref="AL598:AM598"/>
    <mergeCell ref="AN598:AO598"/>
    <mergeCell ref="AP598:AQ598"/>
    <mergeCell ref="AR598:AS598"/>
    <mergeCell ref="AT598:AU598"/>
    <mergeCell ref="AV598:AX598"/>
    <mergeCell ref="AY598:BA598"/>
    <mergeCell ref="C599:D599"/>
    <mergeCell ref="E599:F599"/>
    <mergeCell ref="G599:H599"/>
    <mergeCell ref="I599:M599"/>
    <mergeCell ref="N599:O599"/>
    <mergeCell ref="P599:Q599"/>
    <mergeCell ref="R599:S599"/>
    <mergeCell ref="AL600:AM600"/>
    <mergeCell ref="AN600:AO600"/>
    <mergeCell ref="AP600:AQ600"/>
    <mergeCell ref="AR600:AS600"/>
    <mergeCell ref="AT600:AU600"/>
    <mergeCell ref="AV600:AX600"/>
    <mergeCell ref="AY600:BA600"/>
    <mergeCell ref="T600:U600"/>
    <mergeCell ref="V600:X600"/>
    <mergeCell ref="Y600:Z600"/>
    <mergeCell ref="AB600:AC600"/>
    <mergeCell ref="AD600:AE600"/>
    <mergeCell ref="AF600:AH600"/>
    <mergeCell ref="AI600:AK600"/>
    <mergeCell ref="C600:D600"/>
    <mergeCell ref="E600:F600"/>
    <mergeCell ref="G600:H600"/>
    <mergeCell ref="I600:M600"/>
    <mergeCell ref="N600:O600"/>
    <mergeCell ref="P600:Q600"/>
    <mergeCell ref="R600:S600"/>
    <mergeCell ref="AL601:AM601"/>
    <mergeCell ref="AN601:AO601"/>
    <mergeCell ref="AP601:AQ601"/>
    <mergeCell ref="AR601:AS601"/>
    <mergeCell ref="AT601:AU601"/>
    <mergeCell ref="AV601:AX601"/>
    <mergeCell ref="AY601:BA601"/>
    <mergeCell ref="T601:U601"/>
    <mergeCell ref="V601:X601"/>
    <mergeCell ref="Y601:Z601"/>
    <mergeCell ref="AB601:AC601"/>
    <mergeCell ref="AD601:AE601"/>
    <mergeCell ref="AF601:AH601"/>
    <mergeCell ref="AI601:AK601"/>
    <mergeCell ref="C601:D601"/>
    <mergeCell ref="E601:F601"/>
    <mergeCell ref="G601:H601"/>
    <mergeCell ref="I601:M601"/>
    <mergeCell ref="N601:O601"/>
    <mergeCell ref="P601:Q601"/>
    <mergeCell ref="R601:S601"/>
    <mergeCell ref="AL604:AM604"/>
    <mergeCell ref="AN604:AO604"/>
    <mergeCell ref="T604:U604"/>
    <mergeCell ref="V604:X604"/>
    <mergeCell ref="Y604:Z604"/>
    <mergeCell ref="AB604:AC604"/>
    <mergeCell ref="AD604:AE604"/>
    <mergeCell ref="AF604:AH604"/>
    <mergeCell ref="AI604:AK604"/>
    <mergeCell ref="AL605:AM605"/>
    <mergeCell ref="AN605:AO605"/>
    <mergeCell ref="T605:U605"/>
    <mergeCell ref="V605:X605"/>
    <mergeCell ref="Y605:Z605"/>
    <mergeCell ref="AB605:AC605"/>
    <mergeCell ref="AD605:AE605"/>
    <mergeCell ref="AF605:AH605"/>
    <mergeCell ref="AI605:AK605"/>
    <mergeCell ref="AL602:AM602"/>
    <mergeCell ref="AN602:AO602"/>
    <mergeCell ref="AP602:AQ602"/>
    <mergeCell ref="AR602:AS602"/>
    <mergeCell ref="AT602:AU602"/>
    <mergeCell ref="AV602:AX602"/>
    <mergeCell ref="AY602:BA602"/>
    <mergeCell ref="T602:U602"/>
    <mergeCell ref="V602:X602"/>
    <mergeCell ref="Y602:Z602"/>
    <mergeCell ref="AB602:AC602"/>
    <mergeCell ref="AD602:AE602"/>
    <mergeCell ref="AF602:AH602"/>
    <mergeCell ref="AI602:AK602"/>
    <mergeCell ref="C602:D602"/>
    <mergeCell ref="E602:F602"/>
    <mergeCell ref="G602:H602"/>
    <mergeCell ref="I602:M602"/>
    <mergeCell ref="N602:O602"/>
    <mergeCell ref="P602:Q602"/>
    <mergeCell ref="R602:S602"/>
    <mergeCell ref="T603:U603"/>
    <mergeCell ref="V603:X603"/>
    <mergeCell ref="Y603:Z603"/>
    <mergeCell ref="AB603:AC603"/>
    <mergeCell ref="AD603:AE603"/>
    <mergeCell ref="AF603:AH603"/>
    <mergeCell ref="AI603:AK603"/>
    <mergeCell ref="AL603:AM603"/>
    <mergeCell ref="AN603:AO603"/>
    <mergeCell ref="AP603:AQ603"/>
    <mergeCell ref="AR603:AS603"/>
    <mergeCell ref="AT603:AU603"/>
    <mergeCell ref="AV603:AX603"/>
    <mergeCell ref="AY603:BA603"/>
    <mergeCell ref="C605:D605"/>
    <mergeCell ref="E605:F605"/>
    <mergeCell ref="G605:H605"/>
    <mergeCell ref="I605:M605"/>
    <mergeCell ref="N605:O605"/>
    <mergeCell ref="P605:Q605"/>
    <mergeCell ref="R605:S605"/>
    <mergeCell ref="AT605:AU605"/>
    <mergeCell ref="AV605:AX605"/>
    <mergeCell ref="AP604:AQ604"/>
    <mergeCell ref="AR604:AS604"/>
    <mergeCell ref="AT604:AU604"/>
    <mergeCell ref="AV604:AX604"/>
    <mergeCell ref="AY604:BA604"/>
    <mergeCell ref="AP605:AQ605"/>
    <mergeCell ref="AR605:AS605"/>
    <mergeCell ref="AY605:BA605"/>
    <mergeCell ref="T607:U607"/>
    <mergeCell ref="V607:X607"/>
    <mergeCell ref="Y607:Z607"/>
    <mergeCell ref="AB607:AC607"/>
    <mergeCell ref="AD607:AE607"/>
    <mergeCell ref="AF607:AH607"/>
    <mergeCell ref="AI607:AK607"/>
    <mergeCell ref="C607:D607"/>
    <mergeCell ref="E607:F607"/>
    <mergeCell ref="G607:H607"/>
    <mergeCell ref="I607:M607"/>
    <mergeCell ref="N607:O607"/>
    <mergeCell ref="P607:Q607"/>
    <mergeCell ref="R607:S607"/>
    <mergeCell ref="AL608:AM608"/>
    <mergeCell ref="AN608:AO608"/>
    <mergeCell ref="T608:U608"/>
    <mergeCell ref="V608:X608"/>
    <mergeCell ref="Y608:Z608"/>
    <mergeCell ref="AB608:AC608"/>
    <mergeCell ref="AD608:AE608"/>
    <mergeCell ref="AF608:AH608"/>
    <mergeCell ref="AI608:AK608"/>
    <mergeCell ref="C603:D603"/>
    <mergeCell ref="E603:F603"/>
    <mergeCell ref="G603:H603"/>
    <mergeCell ref="I603:M603"/>
    <mergeCell ref="N603:O603"/>
    <mergeCell ref="P603:Q603"/>
    <mergeCell ref="R603:S603"/>
    <mergeCell ref="C604:D604"/>
    <mergeCell ref="E604:F604"/>
    <mergeCell ref="G604:H604"/>
    <mergeCell ref="I604:M604"/>
    <mergeCell ref="N604:O604"/>
    <mergeCell ref="P604:Q604"/>
    <mergeCell ref="R604:S604"/>
    <mergeCell ref="AL606:AM606"/>
    <mergeCell ref="AN606:AO606"/>
    <mergeCell ref="AP606:AQ606"/>
    <mergeCell ref="AR606:AS606"/>
    <mergeCell ref="AT606:AU606"/>
    <mergeCell ref="AV606:AX606"/>
    <mergeCell ref="AY606:BA606"/>
    <mergeCell ref="T606:U606"/>
    <mergeCell ref="V606:X606"/>
    <mergeCell ref="Y606:Z606"/>
    <mergeCell ref="AB606:AC606"/>
    <mergeCell ref="AD606:AE606"/>
    <mergeCell ref="AF606:AH606"/>
    <mergeCell ref="AI606:AK606"/>
    <mergeCell ref="C606:D606"/>
    <mergeCell ref="E606:F606"/>
    <mergeCell ref="G606:H606"/>
    <mergeCell ref="I606:M606"/>
    <mergeCell ref="N606:O606"/>
    <mergeCell ref="P606:Q606"/>
    <mergeCell ref="R606:S606"/>
    <mergeCell ref="AP608:AQ608"/>
    <mergeCell ref="AR608:AS608"/>
    <mergeCell ref="AT608:AU608"/>
    <mergeCell ref="AV608:AX608"/>
    <mergeCell ref="AY608:BA608"/>
    <mergeCell ref="AL607:AM607"/>
    <mergeCell ref="AN607:AO607"/>
    <mergeCell ref="AP607:AQ607"/>
    <mergeCell ref="AR607:AS607"/>
    <mergeCell ref="AT607:AU607"/>
    <mergeCell ref="AV607:AX607"/>
    <mergeCell ref="AY607:BA607"/>
    <mergeCell ref="C608:D608"/>
    <mergeCell ref="E608:F608"/>
    <mergeCell ref="G608:H608"/>
    <mergeCell ref="I608:M608"/>
    <mergeCell ref="N608:O608"/>
    <mergeCell ref="P608:Q608"/>
    <mergeCell ref="R608:S608"/>
    <mergeCell ref="AL609:AM609"/>
    <mergeCell ref="AN609:AO609"/>
    <mergeCell ref="AP609:AQ609"/>
    <mergeCell ref="AR609:AS609"/>
    <mergeCell ref="AT609:AU609"/>
    <mergeCell ref="AV609:AX609"/>
    <mergeCell ref="AY609:BA609"/>
    <mergeCell ref="T609:U609"/>
    <mergeCell ref="V609:X609"/>
    <mergeCell ref="Y609:Z609"/>
    <mergeCell ref="AB609:AC609"/>
    <mergeCell ref="AD609:AE609"/>
    <mergeCell ref="AF609:AH609"/>
    <mergeCell ref="AI609:AK609"/>
    <mergeCell ref="C609:D609"/>
    <mergeCell ref="E609:F609"/>
    <mergeCell ref="G609:H609"/>
    <mergeCell ref="I609:M609"/>
    <mergeCell ref="N609:O609"/>
    <mergeCell ref="P609:Q609"/>
    <mergeCell ref="R609:S609"/>
    <mergeCell ref="AL610:AM610"/>
    <mergeCell ref="AN610:AO610"/>
    <mergeCell ref="AP610:AQ610"/>
    <mergeCell ref="AR610:AS610"/>
    <mergeCell ref="AT610:AU610"/>
    <mergeCell ref="AV610:AX610"/>
    <mergeCell ref="AY610:BA610"/>
    <mergeCell ref="T610:U610"/>
    <mergeCell ref="V610:X610"/>
    <mergeCell ref="Y610:Z610"/>
    <mergeCell ref="AB610:AC610"/>
    <mergeCell ref="AD610:AE610"/>
    <mergeCell ref="AF610:AH610"/>
    <mergeCell ref="AI610:AK610"/>
    <mergeCell ref="C610:D610"/>
    <mergeCell ref="E610:F610"/>
    <mergeCell ref="G610:H610"/>
    <mergeCell ref="I610:M610"/>
    <mergeCell ref="N610:O610"/>
    <mergeCell ref="P610:Q610"/>
    <mergeCell ref="R610:S610"/>
    <mergeCell ref="AL613:AM613"/>
    <mergeCell ref="AN613:AO613"/>
    <mergeCell ref="T613:U613"/>
    <mergeCell ref="V613:X613"/>
    <mergeCell ref="Y613:Z613"/>
    <mergeCell ref="AB613:AC613"/>
    <mergeCell ref="AD613:AE613"/>
    <mergeCell ref="AF613:AH613"/>
    <mergeCell ref="AI613:AK613"/>
    <mergeCell ref="AL614:AM614"/>
    <mergeCell ref="AN614:AO614"/>
    <mergeCell ref="T614:U614"/>
    <mergeCell ref="V614:X614"/>
    <mergeCell ref="Y614:Z614"/>
    <mergeCell ref="AB614:AC614"/>
    <mergeCell ref="AD614:AE614"/>
    <mergeCell ref="AF614:AH614"/>
    <mergeCell ref="AI614:AK614"/>
    <mergeCell ref="AL611:AM611"/>
    <mergeCell ref="AN611:AO611"/>
    <mergeCell ref="AP611:AQ611"/>
    <mergeCell ref="AR611:AS611"/>
    <mergeCell ref="AT611:AU611"/>
    <mergeCell ref="AV611:AX611"/>
    <mergeCell ref="AY611:BA611"/>
    <mergeCell ref="T611:U611"/>
    <mergeCell ref="V611:X611"/>
    <mergeCell ref="Y611:Z611"/>
    <mergeCell ref="AB611:AC611"/>
    <mergeCell ref="AD611:AE611"/>
    <mergeCell ref="AF611:AH611"/>
    <mergeCell ref="AI611:AK611"/>
    <mergeCell ref="C611:D611"/>
    <mergeCell ref="E611:F611"/>
    <mergeCell ref="G611:H611"/>
    <mergeCell ref="I611:M611"/>
    <mergeCell ref="N611:O611"/>
    <mergeCell ref="P611:Q611"/>
    <mergeCell ref="R611:S611"/>
    <mergeCell ref="T612:U612"/>
    <mergeCell ref="V612:X612"/>
    <mergeCell ref="Y612:Z612"/>
    <mergeCell ref="AB612:AC612"/>
    <mergeCell ref="AD612:AE612"/>
    <mergeCell ref="AF612:AH612"/>
    <mergeCell ref="AI612:AK612"/>
    <mergeCell ref="AL612:AM612"/>
    <mergeCell ref="AN612:AO612"/>
    <mergeCell ref="AP612:AQ612"/>
    <mergeCell ref="AR612:AS612"/>
    <mergeCell ref="AT612:AU612"/>
    <mergeCell ref="AV612:AX612"/>
    <mergeCell ref="AY612:BA612"/>
    <mergeCell ref="C614:D614"/>
    <mergeCell ref="E614:F614"/>
    <mergeCell ref="G614:H614"/>
    <mergeCell ref="I614:M614"/>
    <mergeCell ref="N614:O614"/>
    <mergeCell ref="P614:Q614"/>
    <mergeCell ref="R614:S614"/>
    <mergeCell ref="AT614:AU614"/>
    <mergeCell ref="AV614:AX614"/>
    <mergeCell ref="AP613:AQ613"/>
    <mergeCell ref="AR613:AS613"/>
    <mergeCell ref="AT613:AU613"/>
    <mergeCell ref="AV613:AX613"/>
    <mergeCell ref="AY613:BA613"/>
    <mergeCell ref="AP614:AQ614"/>
    <mergeCell ref="AR614:AS614"/>
    <mergeCell ref="AY614:BA614"/>
    <mergeCell ref="T616:U616"/>
    <mergeCell ref="V616:X616"/>
    <mergeCell ref="Y616:Z616"/>
    <mergeCell ref="AB616:AC616"/>
    <mergeCell ref="AD616:AE616"/>
    <mergeCell ref="AF616:AH616"/>
    <mergeCell ref="AI616:AK616"/>
    <mergeCell ref="C616:D616"/>
    <mergeCell ref="E616:F616"/>
    <mergeCell ref="G616:H616"/>
    <mergeCell ref="I616:M616"/>
    <mergeCell ref="N616:O616"/>
    <mergeCell ref="P616:Q616"/>
    <mergeCell ref="R616:S616"/>
    <mergeCell ref="AL617:AM617"/>
    <mergeCell ref="AN617:AO617"/>
    <mergeCell ref="T617:U617"/>
    <mergeCell ref="V617:X617"/>
    <mergeCell ref="Y617:Z617"/>
    <mergeCell ref="AB617:AC617"/>
    <mergeCell ref="AD617:AE617"/>
    <mergeCell ref="AF617:AH617"/>
    <mergeCell ref="AI617:AK617"/>
    <mergeCell ref="C612:D612"/>
    <mergeCell ref="E612:F612"/>
    <mergeCell ref="G612:H612"/>
    <mergeCell ref="I612:M612"/>
    <mergeCell ref="N612:O612"/>
    <mergeCell ref="P612:Q612"/>
    <mergeCell ref="R612:S612"/>
    <mergeCell ref="C613:D613"/>
    <mergeCell ref="E613:F613"/>
    <mergeCell ref="G613:H613"/>
    <mergeCell ref="I613:M613"/>
    <mergeCell ref="N613:O613"/>
    <mergeCell ref="P613:Q613"/>
    <mergeCell ref="R613:S613"/>
    <mergeCell ref="AL615:AM615"/>
    <mergeCell ref="AN615:AO615"/>
    <mergeCell ref="AP615:AQ615"/>
    <mergeCell ref="AR615:AS615"/>
    <mergeCell ref="AT615:AU615"/>
    <mergeCell ref="AV615:AX615"/>
    <mergeCell ref="AY615:BA615"/>
    <mergeCell ref="T615:U615"/>
    <mergeCell ref="V615:X615"/>
    <mergeCell ref="Y615:Z615"/>
    <mergeCell ref="AB615:AC615"/>
    <mergeCell ref="AD615:AE615"/>
    <mergeCell ref="AF615:AH615"/>
    <mergeCell ref="AI615:AK615"/>
    <mergeCell ref="C615:D615"/>
    <mergeCell ref="E615:F615"/>
    <mergeCell ref="G615:H615"/>
    <mergeCell ref="I615:M615"/>
    <mergeCell ref="N615:O615"/>
    <mergeCell ref="P615:Q615"/>
    <mergeCell ref="R615:S615"/>
    <mergeCell ref="AP617:AQ617"/>
    <mergeCell ref="AR617:AS617"/>
    <mergeCell ref="AT617:AU617"/>
    <mergeCell ref="AV617:AX617"/>
    <mergeCell ref="AY617:BA617"/>
    <mergeCell ref="AL616:AM616"/>
    <mergeCell ref="AN616:AO616"/>
    <mergeCell ref="AP616:AQ616"/>
    <mergeCell ref="AR616:AS616"/>
    <mergeCell ref="AT616:AU616"/>
    <mergeCell ref="AV616:AX616"/>
    <mergeCell ref="AY616:BA616"/>
    <mergeCell ref="C617:D617"/>
    <mergeCell ref="E617:F617"/>
    <mergeCell ref="G617:H617"/>
    <mergeCell ref="I617:M617"/>
    <mergeCell ref="N617:O617"/>
    <mergeCell ref="P617:Q617"/>
    <mergeCell ref="R617:S617"/>
    <mergeCell ref="AL618:AM618"/>
    <mergeCell ref="AN618:AO618"/>
    <mergeCell ref="AP618:AQ618"/>
    <mergeCell ref="AR618:AS618"/>
    <mergeCell ref="AT618:AU618"/>
    <mergeCell ref="AV618:AX618"/>
    <mergeCell ref="AY618:BA618"/>
    <mergeCell ref="T618:U618"/>
    <mergeCell ref="V618:X618"/>
    <mergeCell ref="Y618:Z618"/>
    <mergeCell ref="AB618:AC618"/>
    <mergeCell ref="AD618:AE618"/>
    <mergeCell ref="AF618:AH618"/>
    <mergeCell ref="AI618:AK618"/>
    <mergeCell ref="C618:D618"/>
    <mergeCell ref="E618:F618"/>
    <mergeCell ref="G618:H618"/>
    <mergeCell ref="I618:M618"/>
    <mergeCell ref="N618:O618"/>
    <mergeCell ref="P618:Q618"/>
    <mergeCell ref="R618:S618"/>
    <mergeCell ref="AL619:AM619"/>
    <mergeCell ref="AN619:AO619"/>
    <mergeCell ref="AP619:AQ619"/>
    <mergeCell ref="AR619:AS619"/>
    <mergeCell ref="AT619:AU619"/>
    <mergeCell ref="AV619:AX619"/>
    <mergeCell ref="AY619:BA619"/>
    <mergeCell ref="T619:U619"/>
    <mergeCell ref="V619:X619"/>
    <mergeCell ref="Y619:Z619"/>
    <mergeCell ref="AB619:AC619"/>
    <mergeCell ref="AD619:AE619"/>
    <mergeCell ref="AF619:AH619"/>
    <mergeCell ref="AI619:AK619"/>
    <mergeCell ref="C619:D619"/>
    <mergeCell ref="E619:F619"/>
    <mergeCell ref="G619:H619"/>
    <mergeCell ref="I619:M619"/>
    <mergeCell ref="N619:O619"/>
    <mergeCell ref="P619:Q619"/>
    <mergeCell ref="R619:S619"/>
    <mergeCell ref="AL622:AM622"/>
    <mergeCell ref="AN622:AO622"/>
    <mergeCell ref="T622:U622"/>
    <mergeCell ref="V622:X622"/>
    <mergeCell ref="Y622:Z622"/>
    <mergeCell ref="AB622:AC622"/>
    <mergeCell ref="AD622:AE622"/>
    <mergeCell ref="AF622:AH622"/>
    <mergeCell ref="AI622:AK622"/>
    <mergeCell ref="AL623:AM623"/>
    <mergeCell ref="AN623:AO623"/>
    <mergeCell ref="T623:U623"/>
    <mergeCell ref="V623:X623"/>
    <mergeCell ref="Y623:Z623"/>
    <mergeCell ref="AB623:AC623"/>
    <mergeCell ref="AD623:AE623"/>
    <mergeCell ref="AF623:AH623"/>
    <mergeCell ref="AI623:AK623"/>
    <mergeCell ref="AL620:AM620"/>
    <mergeCell ref="AN620:AO620"/>
    <mergeCell ref="AP620:AQ620"/>
    <mergeCell ref="AR620:AS620"/>
    <mergeCell ref="AT620:AU620"/>
    <mergeCell ref="AV620:AX620"/>
    <mergeCell ref="AY620:BA620"/>
    <mergeCell ref="T620:U620"/>
    <mergeCell ref="V620:X620"/>
    <mergeCell ref="Y620:Z620"/>
    <mergeCell ref="AB620:AC620"/>
    <mergeCell ref="AD620:AE620"/>
    <mergeCell ref="AF620:AH620"/>
    <mergeCell ref="AI620:AK620"/>
    <mergeCell ref="C620:D620"/>
    <mergeCell ref="E620:F620"/>
    <mergeCell ref="G620:H620"/>
    <mergeCell ref="I620:M620"/>
    <mergeCell ref="N620:O620"/>
    <mergeCell ref="P620:Q620"/>
    <mergeCell ref="R620:S620"/>
    <mergeCell ref="T621:U621"/>
    <mergeCell ref="V621:X621"/>
    <mergeCell ref="Y621:Z621"/>
    <mergeCell ref="AB621:AC621"/>
    <mergeCell ref="AD621:AE621"/>
    <mergeCell ref="AF621:AH621"/>
    <mergeCell ref="AI621:AK621"/>
    <mergeCell ref="AL621:AM621"/>
    <mergeCell ref="AN621:AO621"/>
    <mergeCell ref="AP621:AQ621"/>
    <mergeCell ref="AR621:AS621"/>
    <mergeCell ref="AT621:AU621"/>
    <mergeCell ref="AV621:AX621"/>
    <mergeCell ref="AY621:BA621"/>
    <mergeCell ref="C623:D623"/>
    <mergeCell ref="E623:F623"/>
    <mergeCell ref="G623:H623"/>
    <mergeCell ref="I623:M623"/>
    <mergeCell ref="N623:O623"/>
    <mergeCell ref="P623:Q623"/>
    <mergeCell ref="R623:S623"/>
    <mergeCell ref="AT623:AU623"/>
    <mergeCell ref="AV623:AX623"/>
    <mergeCell ref="AP622:AQ622"/>
    <mergeCell ref="AR622:AS622"/>
    <mergeCell ref="AT622:AU622"/>
    <mergeCell ref="AV622:AX622"/>
    <mergeCell ref="AY622:BA622"/>
    <mergeCell ref="AP623:AQ623"/>
    <mergeCell ref="AR623:AS623"/>
    <mergeCell ref="AY623:BA623"/>
    <mergeCell ref="T625:U625"/>
    <mergeCell ref="V625:X625"/>
    <mergeCell ref="Y625:Z625"/>
    <mergeCell ref="AB625:AC625"/>
    <mergeCell ref="AD625:AE625"/>
    <mergeCell ref="AF625:AH625"/>
    <mergeCell ref="AI625:AK625"/>
    <mergeCell ref="C625:D625"/>
    <mergeCell ref="E625:F625"/>
    <mergeCell ref="G625:H625"/>
    <mergeCell ref="I625:M625"/>
    <mergeCell ref="N625:O625"/>
    <mergeCell ref="P625:Q625"/>
    <mergeCell ref="R625:S625"/>
    <mergeCell ref="AL626:AM626"/>
    <mergeCell ref="AN626:AO626"/>
    <mergeCell ref="T626:U626"/>
    <mergeCell ref="V626:X626"/>
    <mergeCell ref="Y626:Z626"/>
    <mergeCell ref="AB626:AC626"/>
    <mergeCell ref="AD626:AE626"/>
    <mergeCell ref="AF626:AH626"/>
    <mergeCell ref="AI626:AK626"/>
    <mergeCell ref="C621:D621"/>
    <mergeCell ref="E621:F621"/>
    <mergeCell ref="G621:H621"/>
    <mergeCell ref="I621:M621"/>
    <mergeCell ref="N621:O621"/>
    <mergeCell ref="P621:Q621"/>
    <mergeCell ref="R621:S621"/>
    <mergeCell ref="C622:D622"/>
    <mergeCell ref="E622:F622"/>
    <mergeCell ref="G622:H622"/>
    <mergeCell ref="I622:M622"/>
    <mergeCell ref="N622:O622"/>
    <mergeCell ref="P622:Q622"/>
    <mergeCell ref="R622:S622"/>
    <mergeCell ref="AL624:AM624"/>
    <mergeCell ref="AN624:AO624"/>
    <mergeCell ref="AP624:AQ624"/>
    <mergeCell ref="AR624:AS624"/>
    <mergeCell ref="AT624:AU624"/>
    <mergeCell ref="AV624:AX624"/>
    <mergeCell ref="AY624:BA624"/>
    <mergeCell ref="T624:U624"/>
    <mergeCell ref="V624:X624"/>
    <mergeCell ref="Y624:Z624"/>
    <mergeCell ref="AB624:AC624"/>
    <mergeCell ref="AD624:AE624"/>
    <mergeCell ref="AF624:AH624"/>
    <mergeCell ref="AI624:AK624"/>
    <mergeCell ref="C624:D624"/>
    <mergeCell ref="E624:F624"/>
    <mergeCell ref="G624:H624"/>
    <mergeCell ref="I624:M624"/>
    <mergeCell ref="N624:O624"/>
    <mergeCell ref="P624:Q624"/>
    <mergeCell ref="R624:S624"/>
    <mergeCell ref="AP626:AQ626"/>
    <mergeCell ref="AR626:AS626"/>
    <mergeCell ref="AT626:AU626"/>
    <mergeCell ref="AV626:AX626"/>
    <mergeCell ref="AY626:BA626"/>
    <mergeCell ref="AL625:AM625"/>
    <mergeCell ref="AN625:AO625"/>
    <mergeCell ref="AP625:AQ625"/>
    <mergeCell ref="AR625:AS625"/>
    <mergeCell ref="AT625:AU625"/>
    <mergeCell ref="AV625:AX625"/>
    <mergeCell ref="AY625:BA625"/>
    <mergeCell ref="C626:D626"/>
    <mergeCell ref="E626:F626"/>
    <mergeCell ref="G626:H626"/>
    <mergeCell ref="I626:M626"/>
    <mergeCell ref="N626:O626"/>
    <mergeCell ref="P626:Q626"/>
    <mergeCell ref="R626:S626"/>
    <mergeCell ref="AL627:AM627"/>
    <mergeCell ref="AN627:AO627"/>
    <mergeCell ref="AP627:AQ627"/>
    <mergeCell ref="AR627:AS627"/>
    <mergeCell ref="AT627:AU627"/>
    <mergeCell ref="AV627:AX627"/>
    <mergeCell ref="AY627:BA627"/>
    <mergeCell ref="T627:U627"/>
    <mergeCell ref="V627:X627"/>
    <mergeCell ref="Y627:Z627"/>
    <mergeCell ref="AB627:AC627"/>
    <mergeCell ref="AD627:AE627"/>
    <mergeCell ref="AF627:AH627"/>
    <mergeCell ref="AI627:AK627"/>
    <mergeCell ref="C627:D627"/>
    <mergeCell ref="E627:F627"/>
    <mergeCell ref="G627:H627"/>
    <mergeCell ref="I627:M627"/>
    <mergeCell ref="N627:O627"/>
    <mergeCell ref="P627:Q627"/>
    <mergeCell ref="R627:S627"/>
    <mergeCell ref="AL628:AM628"/>
    <mergeCell ref="AN628:AO628"/>
    <mergeCell ref="AP628:AQ628"/>
    <mergeCell ref="AR628:AS628"/>
    <mergeCell ref="AT628:AU628"/>
    <mergeCell ref="AV628:AX628"/>
    <mergeCell ref="AY628:BA628"/>
    <mergeCell ref="T628:U628"/>
    <mergeCell ref="V628:X628"/>
    <mergeCell ref="Y628:Z628"/>
    <mergeCell ref="AB628:AC628"/>
    <mergeCell ref="AD628:AE628"/>
    <mergeCell ref="AF628:AH628"/>
    <mergeCell ref="AI628:AK628"/>
    <mergeCell ref="C628:D628"/>
    <mergeCell ref="E628:F628"/>
    <mergeCell ref="G628:H628"/>
    <mergeCell ref="I628:M628"/>
    <mergeCell ref="N628:O628"/>
    <mergeCell ref="P628:Q628"/>
    <mergeCell ref="R628:S628"/>
    <mergeCell ref="AL631:AM631"/>
    <mergeCell ref="AN631:AO631"/>
    <mergeCell ref="T631:U631"/>
    <mergeCell ref="V631:X631"/>
    <mergeCell ref="Y631:Z631"/>
    <mergeCell ref="AB631:AC631"/>
    <mergeCell ref="AD631:AE631"/>
    <mergeCell ref="AF631:AH631"/>
    <mergeCell ref="AI631:AK631"/>
    <mergeCell ref="AL632:AM632"/>
    <mergeCell ref="AN632:AO632"/>
    <mergeCell ref="T632:U632"/>
    <mergeCell ref="V632:X632"/>
    <mergeCell ref="Y632:Z632"/>
    <mergeCell ref="AB632:AC632"/>
    <mergeCell ref="AD632:AE632"/>
    <mergeCell ref="AF632:AH632"/>
    <mergeCell ref="AI632:AK632"/>
    <mergeCell ref="AL629:AM629"/>
    <mergeCell ref="AN629:AO629"/>
    <mergeCell ref="AP629:AQ629"/>
    <mergeCell ref="AR629:AS629"/>
    <mergeCell ref="AT629:AU629"/>
    <mergeCell ref="AV629:AX629"/>
    <mergeCell ref="AY629:BA629"/>
    <mergeCell ref="T629:U629"/>
    <mergeCell ref="V629:X629"/>
    <mergeCell ref="Y629:Z629"/>
    <mergeCell ref="AB629:AC629"/>
    <mergeCell ref="AD629:AE629"/>
    <mergeCell ref="AF629:AH629"/>
    <mergeCell ref="AI629:AK629"/>
    <mergeCell ref="C629:D629"/>
    <mergeCell ref="E629:F629"/>
    <mergeCell ref="G629:H629"/>
    <mergeCell ref="I629:M629"/>
    <mergeCell ref="N629:O629"/>
    <mergeCell ref="P629:Q629"/>
    <mergeCell ref="R629:S629"/>
    <mergeCell ref="T630:U630"/>
    <mergeCell ref="V630:X630"/>
    <mergeCell ref="Y630:Z630"/>
    <mergeCell ref="AB630:AC630"/>
    <mergeCell ref="AD630:AE630"/>
    <mergeCell ref="AF630:AH630"/>
    <mergeCell ref="AI630:AK630"/>
    <mergeCell ref="AL630:AM630"/>
    <mergeCell ref="AN630:AO630"/>
    <mergeCell ref="AP630:AQ630"/>
    <mergeCell ref="AR630:AS630"/>
    <mergeCell ref="AT630:AU630"/>
    <mergeCell ref="AV630:AX630"/>
    <mergeCell ref="AY630:BA630"/>
    <mergeCell ref="C632:D632"/>
    <mergeCell ref="E632:F632"/>
    <mergeCell ref="G632:H632"/>
    <mergeCell ref="I632:M632"/>
    <mergeCell ref="N632:O632"/>
    <mergeCell ref="P632:Q632"/>
    <mergeCell ref="R632:S632"/>
    <mergeCell ref="AT632:AU632"/>
    <mergeCell ref="AV632:AX632"/>
    <mergeCell ref="AP631:AQ631"/>
    <mergeCell ref="AR631:AS631"/>
    <mergeCell ref="AT631:AU631"/>
    <mergeCell ref="AV631:AX631"/>
    <mergeCell ref="AY631:BA631"/>
    <mergeCell ref="AP632:AQ632"/>
    <mergeCell ref="AR632:AS632"/>
    <mergeCell ref="AY632:BA632"/>
    <mergeCell ref="T634:U634"/>
    <mergeCell ref="V634:X634"/>
    <mergeCell ref="Y634:Z634"/>
    <mergeCell ref="AB634:AC634"/>
    <mergeCell ref="AD634:AE634"/>
    <mergeCell ref="AF634:AH634"/>
    <mergeCell ref="AI634:AK634"/>
    <mergeCell ref="C634:D634"/>
    <mergeCell ref="E634:F634"/>
    <mergeCell ref="G634:H634"/>
    <mergeCell ref="I634:M634"/>
    <mergeCell ref="N634:O634"/>
    <mergeCell ref="P634:Q634"/>
    <mergeCell ref="R634:S634"/>
    <mergeCell ref="AL635:AM635"/>
    <mergeCell ref="AN635:AO635"/>
    <mergeCell ref="T635:U635"/>
    <mergeCell ref="V635:X635"/>
    <mergeCell ref="Y635:Z635"/>
    <mergeCell ref="AB635:AC635"/>
    <mergeCell ref="AD635:AE635"/>
    <mergeCell ref="AF635:AH635"/>
    <mergeCell ref="AI635:AK635"/>
    <mergeCell ref="C630:D630"/>
    <mergeCell ref="E630:F630"/>
    <mergeCell ref="G630:H630"/>
    <mergeCell ref="I630:M630"/>
    <mergeCell ref="N630:O630"/>
    <mergeCell ref="P630:Q630"/>
    <mergeCell ref="R630:S630"/>
    <mergeCell ref="C631:D631"/>
    <mergeCell ref="E631:F631"/>
    <mergeCell ref="G631:H631"/>
    <mergeCell ref="I631:M631"/>
    <mergeCell ref="N631:O631"/>
    <mergeCell ref="P631:Q631"/>
    <mergeCell ref="R631:S631"/>
    <mergeCell ref="AL633:AM633"/>
    <mergeCell ref="AN633:AO633"/>
    <mergeCell ref="AP633:AQ633"/>
    <mergeCell ref="AR633:AS633"/>
    <mergeCell ref="AT633:AU633"/>
    <mergeCell ref="AV633:AX633"/>
    <mergeCell ref="AY633:BA633"/>
    <mergeCell ref="T633:U633"/>
    <mergeCell ref="V633:X633"/>
    <mergeCell ref="Y633:Z633"/>
    <mergeCell ref="AB633:AC633"/>
    <mergeCell ref="AD633:AE633"/>
    <mergeCell ref="AF633:AH633"/>
    <mergeCell ref="AI633:AK633"/>
    <mergeCell ref="C633:D633"/>
    <mergeCell ref="E633:F633"/>
    <mergeCell ref="G633:H633"/>
    <mergeCell ref="I633:M633"/>
    <mergeCell ref="N633:O633"/>
    <mergeCell ref="P633:Q633"/>
    <mergeCell ref="R633:S633"/>
    <mergeCell ref="AP635:AQ635"/>
    <mergeCell ref="AR635:AS635"/>
    <mergeCell ref="AT635:AU635"/>
    <mergeCell ref="AV635:AX635"/>
    <mergeCell ref="AY635:BA635"/>
    <mergeCell ref="AL634:AM634"/>
    <mergeCell ref="AN634:AO634"/>
    <mergeCell ref="AP634:AQ634"/>
    <mergeCell ref="AR634:AS634"/>
    <mergeCell ref="AT634:AU634"/>
    <mergeCell ref="AV634:AX634"/>
    <mergeCell ref="AY634:BA634"/>
    <mergeCell ref="C635:D635"/>
    <mergeCell ref="E635:F635"/>
    <mergeCell ref="G635:H635"/>
    <mergeCell ref="I635:M635"/>
    <mergeCell ref="N635:O635"/>
    <mergeCell ref="P635:Q635"/>
    <mergeCell ref="R635:S635"/>
    <mergeCell ref="AL636:AM636"/>
    <mergeCell ref="AN636:AO636"/>
    <mergeCell ref="AP636:AQ636"/>
    <mergeCell ref="AR636:AS636"/>
    <mergeCell ref="AT636:AU636"/>
    <mergeCell ref="AV636:AX636"/>
    <mergeCell ref="AY636:BA636"/>
    <mergeCell ref="T636:U636"/>
    <mergeCell ref="V636:X636"/>
    <mergeCell ref="Y636:Z636"/>
    <mergeCell ref="AB636:AC636"/>
    <mergeCell ref="AD636:AE636"/>
    <mergeCell ref="AF636:AH636"/>
    <mergeCell ref="AI636:AK636"/>
    <mergeCell ref="C636:D636"/>
    <mergeCell ref="E636:F636"/>
    <mergeCell ref="G636:H636"/>
    <mergeCell ref="I636:M636"/>
    <mergeCell ref="N636:O636"/>
    <mergeCell ref="P636:Q636"/>
    <mergeCell ref="R636:S636"/>
    <mergeCell ref="AL637:AM637"/>
    <mergeCell ref="AN637:AO637"/>
    <mergeCell ref="AP637:AQ637"/>
    <mergeCell ref="AR637:AS637"/>
    <mergeCell ref="AT637:AU637"/>
    <mergeCell ref="AV637:AX637"/>
    <mergeCell ref="AY637:BA637"/>
    <mergeCell ref="T637:U637"/>
    <mergeCell ref="V637:X637"/>
    <mergeCell ref="Y637:Z637"/>
    <mergeCell ref="AB637:AC637"/>
    <mergeCell ref="AD637:AE637"/>
    <mergeCell ref="AF637:AH637"/>
    <mergeCell ref="AI637:AK637"/>
    <mergeCell ref="C637:D637"/>
    <mergeCell ref="E637:F637"/>
    <mergeCell ref="G637:H637"/>
    <mergeCell ref="I637:M637"/>
    <mergeCell ref="N637:O637"/>
    <mergeCell ref="P637:Q637"/>
    <mergeCell ref="R637:S637"/>
    <mergeCell ref="AL640:AM640"/>
    <mergeCell ref="AN640:AO640"/>
    <mergeCell ref="T640:U640"/>
    <mergeCell ref="V640:X640"/>
    <mergeCell ref="Y640:Z640"/>
    <mergeCell ref="AB640:AC640"/>
    <mergeCell ref="AD640:AE640"/>
    <mergeCell ref="AF640:AH640"/>
    <mergeCell ref="AI640:AK640"/>
    <mergeCell ref="AL641:AM641"/>
    <mergeCell ref="AN641:AO641"/>
    <mergeCell ref="T641:U641"/>
    <mergeCell ref="V641:X641"/>
    <mergeCell ref="Y641:Z641"/>
    <mergeCell ref="AB641:AC641"/>
    <mergeCell ref="AD641:AE641"/>
    <mergeCell ref="AF641:AH641"/>
    <mergeCell ref="AI641:AK641"/>
    <mergeCell ref="AL638:AM638"/>
    <mergeCell ref="AN638:AO638"/>
    <mergeCell ref="AP638:AQ638"/>
    <mergeCell ref="AR638:AS638"/>
    <mergeCell ref="AT638:AU638"/>
    <mergeCell ref="AV638:AX638"/>
    <mergeCell ref="AY638:BA638"/>
    <mergeCell ref="T638:U638"/>
    <mergeCell ref="V638:X638"/>
    <mergeCell ref="Y638:Z638"/>
    <mergeCell ref="AB638:AC638"/>
    <mergeCell ref="AD638:AE638"/>
    <mergeCell ref="AF638:AH638"/>
    <mergeCell ref="AI638:AK638"/>
    <mergeCell ref="C638:D638"/>
    <mergeCell ref="E638:F638"/>
    <mergeCell ref="G638:H638"/>
    <mergeCell ref="I638:M638"/>
    <mergeCell ref="N638:O638"/>
    <mergeCell ref="P638:Q638"/>
    <mergeCell ref="R638:S638"/>
    <mergeCell ref="T639:U639"/>
    <mergeCell ref="V639:X639"/>
    <mergeCell ref="Y639:Z639"/>
    <mergeCell ref="AB639:AC639"/>
    <mergeCell ref="AD639:AE639"/>
    <mergeCell ref="AF639:AH639"/>
    <mergeCell ref="AI639:AK639"/>
    <mergeCell ref="AL639:AM639"/>
    <mergeCell ref="AN639:AO639"/>
    <mergeCell ref="AP639:AQ639"/>
    <mergeCell ref="AR639:AS639"/>
    <mergeCell ref="AT639:AU639"/>
    <mergeCell ref="AV639:AX639"/>
    <mergeCell ref="AY639:BA639"/>
    <mergeCell ref="C641:D641"/>
    <mergeCell ref="E641:F641"/>
    <mergeCell ref="G641:H641"/>
    <mergeCell ref="I641:M641"/>
    <mergeCell ref="N641:O641"/>
    <mergeCell ref="P641:Q641"/>
    <mergeCell ref="R641:S641"/>
    <mergeCell ref="AT641:AU641"/>
    <mergeCell ref="AV641:AX641"/>
    <mergeCell ref="AP640:AQ640"/>
    <mergeCell ref="AR640:AS640"/>
    <mergeCell ref="AT640:AU640"/>
    <mergeCell ref="AV640:AX640"/>
    <mergeCell ref="AY640:BA640"/>
    <mergeCell ref="AP641:AQ641"/>
    <mergeCell ref="AR641:AS641"/>
    <mergeCell ref="AY641:BA641"/>
    <mergeCell ref="T643:U643"/>
    <mergeCell ref="V643:X643"/>
    <mergeCell ref="Y643:Z643"/>
    <mergeCell ref="AB643:AC643"/>
    <mergeCell ref="AD643:AE643"/>
    <mergeCell ref="AF643:AH643"/>
    <mergeCell ref="AI643:AK643"/>
    <mergeCell ref="C643:D643"/>
    <mergeCell ref="E643:F643"/>
    <mergeCell ref="G643:H643"/>
    <mergeCell ref="I643:M643"/>
    <mergeCell ref="N643:O643"/>
    <mergeCell ref="P643:Q643"/>
    <mergeCell ref="R643:S643"/>
    <mergeCell ref="AL644:AM644"/>
    <mergeCell ref="AN644:AO644"/>
    <mergeCell ref="T644:U644"/>
    <mergeCell ref="V644:X644"/>
    <mergeCell ref="Y644:Z644"/>
    <mergeCell ref="AB644:AC644"/>
    <mergeCell ref="AD644:AE644"/>
    <mergeCell ref="AF644:AH644"/>
    <mergeCell ref="AI644:AK644"/>
    <mergeCell ref="C639:D639"/>
    <mergeCell ref="E639:F639"/>
    <mergeCell ref="G639:H639"/>
    <mergeCell ref="I639:M639"/>
    <mergeCell ref="N639:O639"/>
    <mergeCell ref="P639:Q639"/>
    <mergeCell ref="R639:S639"/>
    <mergeCell ref="C640:D640"/>
    <mergeCell ref="E640:F640"/>
    <mergeCell ref="G640:H640"/>
    <mergeCell ref="I640:M640"/>
    <mergeCell ref="N640:O640"/>
    <mergeCell ref="P640:Q640"/>
    <mergeCell ref="R640:S640"/>
    <mergeCell ref="AL642:AM642"/>
    <mergeCell ref="AN642:AO642"/>
    <mergeCell ref="AP642:AQ642"/>
    <mergeCell ref="AR642:AS642"/>
    <mergeCell ref="AT642:AU642"/>
    <mergeCell ref="AV642:AX642"/>
    <mergeCell ref="AY642:BA642"/>
    <mergeCell ref="T642:U642"/>
    <mergeCell ref="V642:X642"/>
    <mergeCell ref="Y642:Z642"/>
    <mergeCell ref="AB642:AC642"/>
    <mergeCell ref="AD642:AE642"/>
    <mergeCell ref="AF642:AH642"/>
    <mergeCell ref="AI642:AK642"/>
    <mergeCell ref="C642:D642"/>
    <mergeCell ref="E642:F642"/>
    <mergeCell ref="G642:H642"/>
    <mergeCell ref="I642:M642"/>
    <mergeCell ref="N642:O642"/>
    <mergeCell ref="P642:Q642"/>
    <mergeCell ref="R642:S642"/>
    <mergeCell ref="AP644:AQ644"/>
    <mergeCell ref="AR644:AS644"/>
    <mergeCell ref="AT644:AU644"/>
    <mergeCell ref="AV644:AX644"/>
    <mergeCell ref="AY644:BA644"/>
    <mergeCell ref="AL643:AM643"/>
    <mergeCell ref="AN643:AO643"/>
    <mergeCell ref="AP643:AQ643"/>
    <mergeCell ref="AR643:AS643"/>
    <mergeCell ref="AT643:AU643"/>
    <mergeCell ref="AV643:AX643"/>
    <mergeCell ref="AY643:BA643"/>
    <mergeCell ref="C644:D644"/>
    <mergeCell ref="E644:F644"/>
    <mergeCell ref="G644:H644"/>
    <mergeCell ref="I644:M644"/>
    <mergeCell ref="N644:O644"/>
    <mergeCell ref="P644:Q644"/>
    <mergeCell ref="R644:S644"/>
    <mergeCell ref="AL645:AM645"/>
    <mergeCell ref="AN645:AO645"/>
    <mergeCell ref="AP645:AQ645"/>
    <mergeCell ref="AR645:AS645"/>
    <mergeCell ref="AT645:AU645"/>
    <mergeCell ref="AV645:AX645"/>
    <mergeCell ref="AY645:BA645"/>
    <mergeCell ref="T645:U645"/>
    <mergeCell ref="V645:X645"/>
    <mergeCell ref="Y645:Z645"/>
    <mergeCell ref="AB645:AC645"/>
    <mergeCell ref="AD645:AE645"/>
    <mergeCell ref="AF645:AH645"/>
    <mergeCell ref="AI645:AK645"/>
    <mergeCell ref="C645:D645"/>
    <mergeCell ref="E645:F645"/>
    <mergeCell ref="G645:H645"/>
    <mergeCell ref="I645:M645"/>
    <mergeCell ref="N645:O645"/>
    <mergeCell ref="P645:Q645"/>
    <mergeCell ref="R645:S645"/>
    <mergeCell ref="AL646:AM646"/>
    <mergeCell ref="AN646:AO646"/>
    <mergeCell ref="AP646:AQ646"/>
    <mergeCell ref="AR646:AS646"/>
    <mergeCell ref="AT646:AU646"/>
    <mergeCell ref="AV646:AX646"/>
    <mergeCell ref="AY646:BA646"/>
    <mergeCell ref="T646:U646"/>
    <mergeCell ref="V646:X646"/>
    <mergeCell ref="Y646:Z646"/>
    <mergeCell ref="AB646:AC646"/>
    <mergeCell ref="AD646:AE646"/>
    <mergeCell ref="AF646:AH646"/>
    <mergeCell ref="AI646:AK646"/>
    <mergeCell ref="C646:D646"/>
    <mergeCell ref="E646:F646"/>
    <mergeCell ref="G646:H646"/>
    <mergeCell ref="I646:M646"/>
    <mergeCell ref="N646:O646"/>
    <mergeCell ref="P646:Q646"/>
    <mergeCell ref="R646:S646"/>
    <mergeCell ref="AL649:AM649"/>
    <mergeCell ref="AN649:AO649"/>
    <mergeCell ref="T649:U649"/>
    <mergeCell ref="V649:X649"/>
    <mergeCell ref="Y649:Z649"/>
    <mergeCell ref="AB649:AC649"/>
    <mergeCell ref="AD649:AE649"/>
    <mergeCell ref="AF649:AH649"/>
    <mergeCell ref="AI649:AK649"/>
    <mergeCell ref="AL650:AM650"/>
    <mergeCell ref="AN650:AO650"/>
    <mergeCell ref="T650:U650"/>
    <mergeCell ref="V650:X650"/>
    <mergeCell ref="Y650:Z650"/>
    <mergeCell ref="AB650:AC650"/>
    <mergeCell ref="AD650:AE650"/>
    <mergeCell ref="AF650:AH650"/>
    <mergeCell ref="AI650:AK650"/>
    <mergeCell ref="AL647:AM647"/>
    <mergeCell ref="AN647:AO647"/>
    <mergeCell ref="AP647:AQ647"/>
    <mergeCell ref="AR647:AS647"/>
    <mergeCell ref="AT647:AU647"/>
    <mergeCell ref="AV647:AX647"/>
    <mergeCell ref="AY647:BA647"/>
    <mergeCell ref="T647:U647"/>
    <mergeCell ref="V647:X647"/>
    <mergeCell ref="Y647:Z647"/>
    <mergeCell ref="AB647:AC647"/>
    <mergeCell ref="AD647:AE647"/>
    <mergeCell ref="AF647:AH647"/>
    <mergeCell ref="AI647:AK647"/>
    <mergeCell ref="C647:D647"/>
    <mergeCell ref="E647:F647"/>
    <mergeCell ref="G647:H647"/>
    <mergeCell ref="I647:M647"/>
    <mergeCell ref="N647:O647"/>
    <mergeCell ref="P647:Q647"/>
    <mergeCell ref="R647:S647"/>
    <mergeCell ref="T648:U648"/>
    <mergeCell ref="V648:X648"/>
    <mergeCell ref="Y648:Z648"/>
    <mergeCell ref="AB648:AC648"/>
    <mergeCell ref="AD648:AE648"/>
    <mergeCell ref="AF648:AH648"/>
    <mergeCell ref="AI648:AK648"/>
    <mergeCell ref="AL648:AM648"/>
    <mergeCell ref="AN648:AO648"/>
    <mergeCell ref="AP648:AQ648"/>
    <mergeCell ref="AR648:AS648"/>
    <mergeCell ref="AT648:AU648"/>
    <mergeCell ref="AV648:AX648"/>
    <mergeCell ref="AY648:BA648"/>
    <mergeCell ref="C650:D650"/>
    <mergeCell ref="E650:F650"/>
    <mergeCell ref="G650:H650"/>
    <mergeCell ref="I650:M650"/>
    <mergeCell ref="N650:O650"/>
    <mergeCell ref="P650:Q650"/>
    <mergeCell ref="R650:S650"/>
    <mergeCell ref="AT650:AU650"/>
    <mergeCell ref="AV650:AX650"/>
    <mergeCell ref="AP649:AQ649"/>
    <mergeCell ref="AR649:AS649"/>
    <mergeCell ref="AT649:AU649"/>
    <mergeCell ref="AV649:AX649"/>
    <mergeCell ref="AY649:BA649"/>
    <mergeCell ref="AP650:AQ650"/>
    <mergeCell ref="AR650:AS650"/>
    <mergeCell ref="AY650:BA650"/>
    <mergeCell ref="T652:U652"/>
    <mergeCell ref="V652:X652"/>
    <mergeCell ref="Y652:Z652"/>
    <mergeCell ref="AB652:AC652"/>
    <mergeCell ref="AD652:AE652"/>
    <mergeCell ref="AF652:AH652"/>
    <mergeCell ref="AI652:AK652"/>
    <mergeCell ref="C652:D652"/>
    <mergeCell ref="E652:F652"/>
    <mergeCell ref="G652:H652"/>
    <mergeCell ref="I652:M652"/>
    <mergeCell ref="N652:O652"/>
    <mergeCell ref="P652:Q652"/>
    <mergeCell ref="R652:S652"/>
    <mergeCell ref="AL653:AM653"/>
    <mergeCell ref="AN653:AO653"/>
    <mergeCell ref="T653:U653"/>
    <mergeCell ref="V653:X653"/>
    <mergeCell ref="Y653:Z653"/>
    <mergeCell ref="AB653:AC653"/>
    <mergeCell ref="AD653:AE653"/>
    <mergeCell ref="AF653:AH653"/>
    <mergeCell ref="AI653:AK653"/>
    <mergeCell ref="C648:D648"/>
    <mergeCell ref="E648:F648"/>
    <mergeCell ref="G648:H648"/>
    <mergeCell ref="I648:M648"/>
    <mergeCell ref="N648:O648"/>
    <mergeCell ref="P648:Q648"/>
    <mergeCell ref="R648:S648"/>
    <mergeCell ref="C649:D649"/>
    <mergeCell ref="E649:F649"/>
    <mergeCell ref="G649:H649"/>
    <mergeCell ref="I649:M649"/>
    <mergeCell ref="N649:O649"/>
    <mergeCell ref="P649:Q649"/>
    <mergeCell ref="R649:S649"/>
    <mergeCell ref="AL651:AM651"/>
    <mergeCell ref="AN651:AO651"/>
    <mergeCell ref="AP651:AQ651"/>
    <mergeCell ref="AR651:AS651"/>
    <mergeCell ref="AT651:AU651"/>
    <mergeCell ref="AV651:AX651"/>
    <mergeCell ref="AY651:BA651"/>
    <mergeCell ref="T651:U651"/>
    <mergeCell ref="V651:X651"/>
    <mergeCell ref="Y651:Z651"/>
    <mergeCell ref="AB651:AC651"/>
    <mergeCell ref="AD651:AE651"/>
    <mergeCell ref="AF651:AH651"/>
    <mergeCell ref="AI651:AK651"/>
    <mergeCell ref="C651:D651"/>
    <mergeCell ref="E651:F651"/>
    <mergeCell ref="G651:H651"/>
    <mergeCell ref="I651:M651"/>
    <mergeCell ref="N651:O651"/>
    <mergeCell ref="P651:Q651"/>
    <mergeCell ref="R651:S651"/>
    <mergeCell ref="AP653:AQ653"/>
    <mergeCell ref="AR653:AS653"/>
    <mergeCell ref="AT653:AU653"/>
    <mergeCell ref="AV653:AX653"/>
    <mergeCell ref="AY653:BA653"/>
    <mergeCell ref="AL652:AM652"/>
    <mergeCell ref="AN652:AO652"/>
    <mergeCell ref="AP652:AQ652"/>
    <mergeCell ref="AR652:AS652"/>
    <mergeCell ref="AT652:AU652"/>
    <mergeCell ref="AV652:AX652"/>
    <mergeCell ref="AY652:BA652"/>
    <mergeCell ref="C653:D653"/>
    <mergeCell ref="E653:F653"/>
    <mergeCell ref="G653:H653"/>
    <mergeCell ref="I653:M653"/>
    <mergeCell ref="N653:O653"/>
    <mergeCell ref="P653:Q653"/>
    <mergeCell ref="R653:S653"/>
    <mergeCell ref="AL654:AM654"/>
    <mergeCell ref="AN654:AO654"/>
    <mergeCell ref="AP654:AQ654"/>
    <mergeCell ref="AR654:AS654"/>
    <mergeCell ref="AT654:AU654"/>
    <mergeCell ref="AV654:AX654"/>
    <mergeCell ref="AY654:BA654"/>
    <mergeCell ref="T654:U654"/>
    <mergeCell ref="V654:X654"/>
    <mergeCell ref="Y654:Z654"/>
    <mergeCell ref="AB654:AC654"/>
    <mergeCell ref="AD654:AE654"/>
    <mergeCell ref="AF654:AH654"/>
    <mergeCell ref="AI654:AK654"/>
    <mergeCell ref="C654:D654"/>
    <mergeCell ref="E654:F654"/>
    <mergeCell ref="G654:H654"/>
    <mergeCell ref="I654:M654"/>
    <mergeCell ref="N654:O654"/>
    <mergeCell ref="P654:Q654"/>
    <mergeCell ref="R654:S654"/>
    <mergeCell ref="AL655:AM655"/>
    <mergeCell ref="AN655:AO655"/>
    <mergeCell ref="AP655:AQ655"/>
    <mergeCell ref="AR655:AS655"/>
    <mergeCell ref="AT655:AU655"/>
    <mergeCell ref="AV655:AX655"/>
    <mergeCell ref="AY655:BA655"/>
    <mergeCell ref="T655:U655"/>
    <mergeCell ref="V655:X655"/>
    <mergeCell ref="Y655:Z655"/>
    <mergeCell ref="AB655:AC655"/>
    <mergeCell ref="AD655:AE655"/>
    <mergeCell ref="AF655:AH655"/>
    <mergeCell ref="AI655:AK655"/>
    <mergeCell ref="C655:D655"/>
    <mergeCell ref="E655:F655"/>
    <mergeCell ref="G655:H655"/>
    <mergeCell ref="I655:M655"/>
    <mergeCell ref="N655:O655"/>
    <mergeCell ref="P655:Q655"/>
    <mergeCell ref="R655:S655"/>
    <mergeCell ref="AL658:AM658"/>
    <mergeCell ref="AN658:AO658"/>
    <mergeCell ref="T658:U658"/>
    <mergeCell ref="V658:X658"/>
    <mergeCell ref="Y658:Z658"/>
    <mergeCell ref="AB658:AC658"/>
    <mergeCell ref="AD658:AE658"/>
    <mergeCell ref="AF658:AH658"/>
    <mergeCell ref="AI658:AK658"/>
    <mergeCell ref="AL659:AM659"/>
    <mergeCell ref="AN659:AO659"/>
    <mergeCell ref="T659:U659"/>
    <mergeCell ref="V659:X659"/>
    <mergeCell ref="Y659:Z659"/>
    <mergeCell ref="AB659:AC659"/>
    <mergeCell ref="AD659:AE659"/>
    <mergeCell ref="AF659:AH659"/>
    <mergeCell ref="AI659:AK659"/>
    <mergeCell ref="AL656:AM656"/>
    <mergeCell ref="AN656:AO656"/>
    <mergeCell ref="AP656:AQ656"/>
    <mergeCell ref="AR656:AS656"/>
    <mergeCell ref="AT656:AU656"/>
    <mergeCell ref="AV656:AX656"/>
    <mergeCell ref="AY656:BA656"/>
    <mergeCell ref="T656:U656"/>
    <mergeCell ref="V656:X656"/>
    <mergeCell ref="Y656:Z656"/>
    <mergeCell ref="AB656:AC656"/>
    <mergeCell ref="AD656:AE656"/>
    <mergeCell ref="AF656:AH656"/>
    <mergeCell ref="AI656:AK656"/>
    <mergeCell ref="C656:D656"/>
    <mergeCell ref="E656:F656"/>
    <mergeCell ref="G656:H656"/>
    <mergeCell ref="I656:M656"/>
    <mergeCell ref="N656:O656"/>
    <mergeCell ref="P656:Q656"/>
    <mergeCell ref="R656:S656"/>
    <mergeCell ref="T657:U657"/>
    <mergeCell ref="V657:X657"/>
    <mergeCell ref="Y657:Z657"/>
    <mergeCell ref="AB657:AC657"/>
    <mergeCell ref="AD657:AE657"/>
    <mergeCell ref="AF657:AH657"/>
    <mergeCell ref="AI657:AK657"/>
    <mergeCell ref="AL657:AM657"/>
    <mergeCell ref="AN657:AO657"/>
    <mergeCell ref="AP657:AQ657"/>
    <mergeCell ref="AR657:AS657"/>
    <mergeCell ref="AT657:AU657"/>
    <mergeCell ref="AV657:AX657"/>
    <mergeCell ref="AY657:BA657"/>
    <mergeCell ref="C659:D659"/>
    <mergeCell ref="E659:F659"/>
    <mergeCell ref="G659:H659"/>
    <mergeCell ref="I659:M659"/>
    <mergeCell ref="N659:O659"/>
    <mergeCell ref="P659:Q659"/>
    <mergeCell ref="R659:S659"/>
    <mergeCell ref="AT659:AU659"/>
    <mergeCell ref="AV659:AX659"/>
    <mergeCell ref="AP658:AQ658"/>
    <mergeCell ref="AR658:AS658"/>
    <mergeCell ref="AT658:AU658"/>
    <mergeCell ref="AV658:AX658"/>
    <mergeCell ref="AY658:BA658"/>
    <mergeCell ref="AP659:AQ659"/>
    <mergeCell ref="AR659:AS659"/>
    <mergeCell ref="AY659:BA659"/>
    <mergeCell ref="T661:U661"/>
    <mergeCell ref="V661:X661"/>
    <mergeCell ref="Y661:Z661"/>
    <mergeCell ref="AB661:AC661"/>
    <mergeCell ref="AD661:AE661"/>
    <mergeCell ref="AF661:AH661"/>
    <mergeCell ref="AI661:AK661"/>
    <mergeCell ref="C661:D661"/>
    <mergeCell ref="E661:F661"/>
    <mergeCell ref="G661:H661"/>
    <mergeCell ref="I661:M661"/>
    <mergeCell ref="N661:O661"/>
    <mergeCell ref="P661:Q661"/>
    <mergeCell ref="R661:S661"/>
    <mergeCell ref="AL662:AM662"/>
    <mergeCell ref="AN662:AO662"/>
    <mergeCell ref="T662:U662"/>
    <mergeCell ref="V662:X662"/>
    <mergeCell ref="Y662:Z662"/>
    <mergeCell ref="AB662:AC662"/>
    <mergeCell ref="AD662:AE662"/>
    <mergeCell ref="AF662:AH662"/>
    <mergeCell ref="AI662:AK662"/>
    <mergeCell ref="C657:D657"/>
    <mergeCell ref="E657:F657"/>
    <mergeCell ref="G657:H657"/>
    <mergeCell ref="I657:M657"/>
    <mergeCell ref="N657:O657"/>
    <mergeCell ref="P657:Q657"/>
    <mergeCell ref="R657:S657"/>
    <mergeCell ref="C658:D658"/>
    <mergeCell ref="E658:F658"/>
    <mergeCell ref="G658:H658"/>
    <mergeCell ref="I658:M658"/>
    <mergeCell ref="N658:O658"/>
    <mergeCell ref="P658:Q658"/>
    <mergeCell ref="R658:S658"/>
    <mergeCell ref="AL660:AM660"/>
    <mergeCell ref="AN660:AO660"/>
    <mergeCell ref="AP660:AQ660"/>
    <mergeCell ref="AR660:AS660"/>
    <mergeCell ref="AT660:AU660"/>
    <mergeCell ref="AV660:AX660"/>
    <mergeCell ref="AY660:BA660"/>
    <mergeCell ref="T660:U660"/>
    <mergeCell ref="V660:X660"/>
    <mergeCell ref="Y660:Z660"/>
    <mergeCell ref="AB660:AC660"/>
    <mergeCell ref="AD660:AE660"/>
    <mergeCell ref="AF660:AH660"/>
    <mergeCell ref="AI660:AK660"/>
    <mergeCell ref="C660:D660"/>
    <mergeCell ref="E660:F660"/>
    <mergeCell ref="G660:H660"/>
    <mergeCell ref="I660:M660"/>
    <mergeCell ref="N660:O660"/>
    <mergeCell ref="P660:Q660"/>
    <mergeCell ref="R660:S660"/>
    <mergeCell ref="AP662:AQ662"/>
    <mergeCell ref="AR662:AS662"/>
    <mergeCell ref="AT662:AU662"/>
    <mergeCell ref="AV662:AX662"/>
    <mergeCell ref="AY662:BA662"/>
    <mergeCell ref="AL661:AM661"/>
    <mergeCell ref="AN661:AO661"/>
    <mergeCell ref="AP661:AQ661"/>
    <mergeCell ref="AR661:AS661"/>
    <mergeCell ref="AT661:AU661"/>
    <mergeCell ref="AV661:AX661"/>
    <mergeCell ref="AY661:BA661"/>
    <mergeCell ref="C662:D662"/>
    <mergeCell ref="E662:F662"/>
    <mergeCell ref="G662:H662"/>
    <mergeCell ref="I662:M662"/>
    <mergeCell ref="N662:O662"/>
    <mergeCell ref="P662:Q662"/>
    <mergeCell ref="R662:S662"/>
    <mergeCell ref="AL663:AM663"/>
    <mergeCell ref="AN663:AO663"/>
    <mergeCell ref="AP663:AQ663"/>
    <mergeCell ref="AR663:AS663"/>
    <mergeCell ref="AT663:AU663"/>
    <mergeCell ref="AV663:AX663"/>
    <mergeCell ref="AY663:BA663"/>
    <mergeCell ref="T663:U663"/>
    <mergeCell ref="V663:X663"/>
    <mergeCell ref="Y663:Z663"/>
    <mergeCell ref="AB663:AC663"/>
    <mergeCell ref="AD663:AE663"/>
    <mergeCell ref="AF663:AH663"/>
    <mergeCell ref="AI663:AK663"/>
    <mergeCell ref="C663:D663"/>
    <mergeCell ref="E663:F663"/>
    <mergeCell ref="G663:H663"/>
    <mergeCell ref="I663:M663"/>
    <mergeCell ref="N663:O663"/>
    <mergeCell ref="P663:Q663"/>
    <mergeCell ref="R663:S663"/>
    <mergeCell ref="AL664:AM664"/>
    <mergeCell ref="AN664:AO664"/>
    <mergeCell ref="AP664:AQ664"/>
    <mergeCell ref="AR664:AS664"/>
    <mergeCell ref="AT664:AU664"/>
    <mergeCell ref="AV664:AX664"/>
    <mergeCell ref="AY664:BA664"/>
    <mergeCell ref="T664:U664"/>
    <mergeCell ref="V664:X664"/>
    <mergeCell ref="Y664:Z664"/>
    <mergeCell ref="AB664:AC664"/>
    <mergeCell ref="AD664:AE664"/>
    <mergeCell ref="AF664:AH664"/>
    <mergeCell ref="AI664:AK664"/>
    <mergeCell ref="C664:D664"/>
    <mergeCell ref="E664:F664"/>
    <mergeCell ref="G664:H664"/>
    <mergeCell ref="I664:M664"/>
    <mergeCell ref="N664:O664"/>
    <mergeCell ref="P664:Q664"/>
    <mergeCell ref="R664:S664"/>
    <mergeCell ref="AL667:AM667"/>
    <mergeCell ref="AN667:AO667"/>
    <mergeCell ref="T667:U667"/>
    <mergeCell ref="V667:X667"/>
    <mergeCell ref="Y667:Z667"/>
    <mergeCell ref="AB667:AC667"/>
    <mergeCell ref="AD667:AE667"/>
    <mergeCell ref="AF667:AH667"/>
    <mergeCell ref="AI667:AK667"/>
    <mergeCell ref="AL668:AM668"/>
    <mergeCell ref="AN668:AO668"/>
    <mergeCell ref="T668:U668"/>
    <mergeCell ref="V668:X668"/>
    <mergeCell ref="Y668:Z668"/>
    <mergeCell ref="AB668:AC668"/>
    <mergeCell ref="AD668:AE668"/>
    <mergeCell ref="AF668:AH668"/>
    <mergeCell ref="AI668:AK668"/>
    <mergeCell ref="AL665:AM665"/>
    <mergeCell ref="AN665:AO665"/>
    <mergeCell ref="AP665:AQ665"/>
    <mergeCell ref="AR665:AS665"/>
    <mergeCell ref="AT665:AU665"/>
    <mergeCell ref="AV665:AX665"/>
    <mergeCell ref="AY665:BA665"/>
    <mergeCell ref="T665:U665"/>
    <mergeCell ref="V665:X665"/>
    <mergeCell ref="Y665:Z665"/>
    <mergeCell ref="AB665:AC665"/>
    <mergeCell ref="AD665:AE665"/>
    <mergeCell ref="AF665:AH665"/>
    <mergeCell ref="AI665:AK665"/>
    <mergeCell ref="C665:D665"/>
    <mergeCell ref="E665:F665"/>
    <mergeCell ref="G665:H665"/>
    <mergeCell ref="I665:M665"/>
    <mergeCell ref="N665:O665"/>
    <mergeCell ref="P665:Q665"/>
    <mergeCell ref="R665:S665"/>
    <mergeCell ref="T666:U666"/>
    <mergeCell ref="V666:X666"/>
    <mergeCell ref="Y666:Z666"/>
    <mergeCell ref="AB666:AC666"/>
    <mergeCell ref="AD666:AE666"/>
    <mergeCell ref="AF666:AH666"/>
    <mergeCell ref="AI666:AK666"/>
    <mergeCell ref="AL666:AM666"/>
    <mergeCell ref="AN666:AO666"/>
    <mergeCell ref="AP666:AQ666"/>
    <mergeCell ref="AR666:AS666"/>
    <mergeCell ref="AT666:AU666"/>
    <mergeCell ref="AV666:AX666"/>
    <mergeCell ref="AY666:BA666"/>
    <mergeCell ref="C668:D668"/>
    <mergeCell ref="E668:F668"/>
    <mergeCell ref="G668:H668"/>
    <mergeCell ref="I668:M668"/>
    <mergeCell ref="N668:O668"/>
    <mergeCell ref="P668:Q668"/>
    <mergeCell ref="R668:S668"/>
    <mergeCell ref="AT668:AU668"/>
    <mergeCell ref="AV668:AX668"/>
    <mergeCell ref="AP667:AQ667"/>
    <mergeCell ref="AR667:AS667"/>
    <mergeCell ref="AT667:AU667"/>
    <mergeCell ref="AV667:AX667"/>
    <mergeCell ref="AY667:BA667"/>
    <mergeCell ref="AP668:AQ668"/>
    <mergeCell ref="AR668:AS668"/>
    <mergeCell ref="AY668:BA668"/>
    <mergeCell ref="T670:U670"/>
    <mergeCell ref="V670:X670"/>
    <mergeCell ref="Y670:Z670"/>
    <mergeCell ref="AB670:AC670"/>
    <mergeCell ref="AD670:AE670"/>
    <mergeCell ref="AF670:AH670"/>
    <mergeCell ref="AI670:AK670"/>
    <mergeCell ref="C670:D670"/>
    <mergeCell ref="E670:F670"/>
    <mergeCell ref="G670:H670"/>
    <mergeCell ref="I670:M670"/>
    <mergeCell ref="N670:O670"/>
    <mergeCell ref="P670:Q670"/>
    <mergeCell ref="R670:S670"/>
    <mergeCell ref="AL671:AM671"/>
    <mergeCell ref="AN671:AO671"/>
    <mergeCell ref="T671:U671"/>
    <mergeCell ref="V671:X671"/>
    <mergeCell ref="Y671:Z671"/>
    <mergeCell ref="AB671:AC671"/>
    <mergeCell ref="AD671:AE671"/>
    <mergeCell ref="AF671:AH671"/>
    <mergeCell ref="AI671:AK671"/>
    <mergeCell ref="C666:D666"/>
    <mergeCell ref="E666:F666"/>
    <mergeCell ref="G666:H666"/>
    <mergeCell ref="I666:M666"/>
    <mergeCell ref="N666:O666"/>
    <mergeCell ref="P666:Q666"/>
    <mergeCell ref="R666:S666"/>
    <mergeCell ref="C667:D667"/>
    <mergeCell ref="E667:F667"/>
    <mergeCell ref="G667:H667"/>
    <mergeCell ref="I667:M667"/>
    <mergeCell ref="N667:O667"/>
    <mergeCell ref="P667:Q667"/>
    <mergeCell ref="R667:S667"/>
    <mergeCell ref="AL669:AM669"/>
    <mergeCell ref="AN669:AO669"/>
    <mergeCell ref="AP669:AQ669"/>
    <mergeCell ref="AR669:AS669"/>
    <mergeCell ref="AT669:AU669"/>
    <mergeCell ref="AV669:AX669"/>
    <mergeCell ref="AY669:BA669"/>
    <mergeCell ref="T669:U669"/>
    <mergeCell ref="V669:X669"/>
    <mergeCell ref="Y669:Z669"/>
    <mergeCell ref="AB669:AC669"/>
    <mergeCell ref="AD669:AE669"/>
    <mergeCell ref="AF669:AH669"/>
    <mergeCell ref="AI669:AK669"/>
    <mergeCell ref="C669:D669"/>
    <mergeCell ref="E669:F669"/>
    <mergeCell ref="G669:H669"/>
    <mergeCell ref="I669:M669"/>
    <mergeCell ref="N669:O669"/>
    <mergeCell ref="P669:Q669"/>
    <mergeCell ref="R669:S669"/>
    <mergeCell ref="AP671:AQ671"/>
    <mergeCell ref="AR671:AS671"/>
    <mergeCell ref="AT671:AU671"/>
    <mergeCell ref="AV671:AX671"/>
    <mergeCell ref="AY671:BA671"/>
    <mergeCell ref="AL670:AM670"/>
    <mergeCell ref="AN670:AO670"/>
    <mergeCell ref="AP670:AQ670"/>
    <mergeCell ref="AR670:AS670"/>
    <mergeCell ref="AT670:AU670"/>
    <mergeCell ref="AV670:AX670"/>
    <mergeCell ref="AY670:BA670"/>
    <mergeCell ref="C671:D671"/>
    <mergeCell ref="E671:F671"/>
    <mergeCell ref="G671:H671"/>
    <mergeCell ref="I671:M671"/>
    <mergeCell ref="N671:O671"/>
    <mergeCell ref="P671:Q671"/>
    <mergeCell ref="R671:S671"/>
    <mergeCell ref="AL672:AM672"/>
    <mergeCell ref="AN672:AO672"/>
    <mergeCell ref="AP672:AQ672"/>
    <mergeCell ref="AR672:AS672"/>
    <mergeCell ref="AT672:AU672"/>
    <mergeCell ref="AV672:AX672"/>
    <mergeCell ref="AY672:BA672"/>
    <mergeCell ref="T672:U672"/>
    <mergeCell ref="V672:X672"/>
    <mergeCell ref="Y672:Z672"/>
    <mergeCell ref="AB672:AC672"/>
    <mergeCell ref="AD672:AE672"/>
    <mergeCell ref="AF672:AH672"/>
    <mergeCell ref="AI672:AK672"/>
    <mergeCell ref="C672:D672"/>
    <mergeCell ref="E672:F672"/>
    <mergeCell ref="G672:H672"/>
    <mergeCell ref="I672:M672"/>
    <mergeCell ref="N672:O672"/>
    <mergeCell ref="P672:Q672"/>
    <mergeCell ref="R672:S672"/>
    <mergeCell ref="AL673:AM673"/>
    <mergeCell ref="AN673:AO673"/>
    <mergeCell ref="AP673:AQ673"/>
    <mergeCell ref="AR673:AS673"/>
    <mergeCell ref="AT673:AU673"/>
    <mergeCell ref="AV673:AX673"/>
    <mergeCell ref="AY673:BA673"/>
    <mergeCell ref="T673:U673"/>
    <mergeCell ref="V673:X673"/>
    <mergeCell ref="Y673:Z673"/>
    <mergeCell ref="AB673:AC673"/>
    <mergeCell ref="AD673:AE673"/>
    <mergeCell ref="AF673:AH673"/>
    <mergeCell ref="AI673:AK673"/>
    <mergeCell ref="C673:D673"/>
    <mergeCell ref="E673:F673"/>
    <mergeCell ref="G673:H673"/>
    <mergeCell ref="I673:M673"/>
    <mergeCell ref="N673:O673"/>
    <mergeCell ref="P673:Q673"/>
    <mergeCell ref="R673:S673"/>
    <mergeCell ref="AL676:AM676"/>
    <mergeCell ref="AN676:AO676"/>
    <mergeCell ref="T676:U676"/>
    <mergeCell ref="V676:X676"/>
    <mergeCell ref="Y676:Z676"/>
    <mergeCell ref="AB676:AC676"/>
    <mergeCell ref="AD676:AE676"/>
    <mergeCell ref="AF676:AH676"/>
    <mergeCell ref="AI676:AK676"/>
    <mergeCell ref="AL677:AM677"/>
    <mergeCell ref="AN677:AO677"/>
    <mergeCell ref="T677:U677"/>
    <mergeCell ref="V677:X677"/>
    <mergeCell ref="Y677:Z677"/>
    <mergeCell ref="AB677:AC677"/>
    <mergeCell ref="AD677:AE677"/>
    <mergeCell ref="AF677:AH677"/>
    <mergeCell ref="AI677:AK677"/>
    <mergeCell ref="AL674:AM674"/>
    <mergeCell ref="AN674:AO674"/>
    <mergeCell ref="AP674:AQ674"/>
    <mergeCell ref="AR674:AS674"/>
    <mergeCell ref="AT674:AU674"/>
    <mergeCell ref="AV674:AX674"/>
    <mergeCell ref="AY674:BA674"/>
    <mergeCell ref="T674:U674"/>
    <mergeCell ref="V674:X674"/>
    <mergeCell ref="Y674:Z674"/>
    <mergeCell ref="AB674:AC674"/>
    <mergeCell ref="AD674:AE674"/>
    <mergeCell ref="AF674:AH674"/>
    <mergeCell ref="AI674:AK674"/>
    <mergeCell ref="C674:D674"/>
    <mergeCell ref="E674:F674"/>
    <mergeCell ref="G674:H674"/>
    <mergeCell ref="I674:M674"/>
    <mergeCell ref="N674:O674"/>
    <mergeCell ref="P674:Q674"/>
    <mergeCell ref="R674:S674"/>
    <mergeCell ref="T675:U675"/>
    <mergeCell ref="V675:X675"/>
    <mergeCell ref="Y675:Z675"/>
    <mergeCell ref="AB675:AC675"/>
    <mergeCell ref="AD675:AE675"/>
    <mergeCell ref="AF675:AH675"/>
    <mergeCell ref="AI675:AK675"/>
    <mergeCell ref="AL675:AM675"/>
    <mergeCell ref="AN675:AO675"/>
    <mergeCell ref="AP675:AQ675"/>
    <mergeCell ref="AR675:AS675"/>
    <mergeCell ref="AT675:AU675"/>
    <mergeCell ref="AV675:AX675"/>
    <mergeCell ref="AY675:BA675"/>
    <mergeCell ref="C677:D677"/>
    <mergeCell ref="E677:F677"/>
    <mergeCell ref="G677:H677"/>
    <mergeCell ref="I677:M677"/>
    <mergeCell ref="N677:O677"/>
    <mergeCell ref="P677:Q677"/>
    <mergeCell ref="R677:S677"/>
    <mergeCell ref="AT677:AU677"/>
    <mergeCell ref="AV677:AX677"/>
    <mergeCell ref="AP676:AQ676"/>
    <mergeCell ref="AR676:AS676"/>
    <mergeCell ref="AT676:AU676"/>
    <mergeCell ref="AV676:AX676"/>
    <mergeCell ref="AY676:BA676"/>
    <mergeCell ref="AP677:AQ677"/>
    <mergeCell ref="AR677:AS677"/>
    <mergeCell ref="AY677:BA677"/>
    <mergeCell ref="T679:U679"/>
    <mergeCell ref="V679:X679"/>
    <mergeCell ref="Y679:Z679"/>
    <mergeCell ref="AB679:AC679"/>
    <mergeCell ref="AD679:AE679"/>
    <mergeCell ref="AF679:AH679"/>
    <mergeCell ref="AI679:AK679"/>
    <mergeCell ref="C679:D679"/>
    <mergeCell ref="E679:F679"/>
    <mergeCell ref="G679:H679"/>
    <mergeCell ref="I679:M679"/>
    <mergeCell ref="N679:O679"/>
    <mergeCell ref="P679:Q679"/>
    <mergeCell ref="R679:S679"/>
    <mergeCell ref="AL680:AM680"/>
    <mergeCell ref="AN680:AO680"/>
    <mergeCell ref="T680:U680"/>
    <mergeCell ref="V680:X680"/>
    <mergeCell ref="Y680:Z680"/>
    <mergeCell ref="AB680:AC680"/>
    <mergeCell ref="AD680:AE680"/>
    <mergeCell ref="AF680:AH680"/>
    <mergeCell ref="AI680:AK680"/>
    <mergeCell ref="C675:D675"/>
    <mergeCell ref="E675:F675"/>
    <mergeCell ref="G675:H675"/>
    <mergeCell ref="I675:M675"/>
    <mergeCell ref="N675:O675"/>
    <mergeCell ref="P675:Q675"/>
    <mergeCell ref="R675:S675"/>
    <mergeCell ref="C676:D676"/>
    <mergeCell ref="E676:F676"/>
    <mergeCell ref="G676:H676"/>
    <mergeCell ref="I676:M676"/>
    <mergeCell ref="N676:O676"/>
    <mergeCell ref="P676:Q676"/>
    <mergeCell ref="R676:S676"/>
    <mergeCell ref="AL678:AM678"/>
    <mergeCell ref="AN678:AO678"/>
    <mergeCell ref="AP678:AQ678"/>
    <mergeCell ref="AR678:AS678"/>
    <mergeCell ref="AT678:AU678"/>
    <mergeCell ref="AV678:AX678"/>
    <mergeCell ref="AY678:BA678"/>
    <mergeCell ref="T678:U678"/>
    <mergeCell ref="V678:X678"/>
    <mergeCell ref="Y678:Z678"/>
    <mergeCell ref="AB678:AC678"/>
    <mergeCell ref="AD678:AE678"/>
    <mergeCell ref="AF678:AH678"/>
    <mergeCell ref="AI678:AK678"/>
    <mergeCell ref="C678:D678"/>
    <mergeCell ref="E678:F678"/>
    <mergeCell ref="G678:H678"/>
    <mergeCell ref="I678:M678"/>
    <mergeCell ref="N678:O678"/>
    <mergeCell ref="P678:Q678"/>
    <mergeCell ref="R678:S678"/>
    <mergeCell ref="AP680:AQ680"/>
    <mergeCell ref="AR680:AS680"/>
    <mergeCell ref="AT680:AU680"/>
    <mergeCell ref="AV680:AX680"/>
    <mergeCell ref="AY680:BA680"/>
    <mergeCell ref="AL679:AM679"/>
    <mergeCell ref="AN679:AO679"/>
    <mergeCell ref="AP679:AQ679"/>
    <mergeCell ref="AR679:AS679"/>
    <mergeCell ref="AT679:AU679"/>
    <mergeCell ref="AV679:AX679"/>
    <mergeCell ref="AY679:BA679"/>
    <mergeCell ref="C680:D680"/>
    <mergeCell ref="E680:F680"/>
    <mergeCell ref="G680:H680"/>
    <mergeCell ref="I680:M680"/>
    <mergeCell ref="N680:O680"/>
    <mergeCell ref="P680:Q680"/>
    <mergeCell ref="R680:S680"/>
    <mergeCell ref="AL681:AM681"/>
    <mergeCell ref="AN681:AO681"/>
    <mergeCell ref="AP681:AQ681"/>
    <mergeCell ref="AR681:AS681"/>
    <mergeCell ref="AT681:AU681"/>
    <mergeCell ref="AV681:AX681"/>
    <mergeCell ref="AY681:BA681"/>
    <mergeCell ref="T681:U681"/>
    <mergeCell ref="V681:X681"/>
    <mergeCell ref="Y681:Z681"/>
    <mergeCell ref="AB681:AC681"/>
    <mergeCell ref="AD681:AE681"/>
    <mergeCell ref="AF681:AH681"/>
    <mergeCell ref="AI681:AK681"/>
    <mergeCell ref="C681:D681"/>
    <mergeCell ref="E681:F681"/>
    <mergeCell ref="G681:H681"/>
    <mergeCell ref="I681:M681"/>
    <mergeCell ref="N681:O681"/>
    <mergeCell ref="P681:Q681"/>
    <mergeCell ref="R681:S681"/>
    <mergeCell ref="AL682:AM682"/>
    <mergeCell ref="AN682:AO682"/>
    <mergeCell ref="AP682:AQ682"/>
    <mergeCell ref="AR682:AS682"/>
    <mergeCell ref="AT682:AU682"/>
    <mergeCell ref="AV682:AX682"/>
    <mergeCell ref="AY682:BA682"/>
    <mergeCell ref="T682:U682"/>
    <mergeCell ref="V682:X682"/>
    <mergeCell ref="Y682:Z682"/>
    <mergeCell ref="AB682:AC682"/>
    <mergeCell ref="AD682:AE682"/>
    <mergeCell ref="AF682:AH682"/>
    <mergeCell ref="AI682:AK682"/>
    <mergeCell ref="C682:D682"/>
    <mergeCell ref="E682:F682"/>
    <mergeCell ref="G682:H682"/>
    <mergeCell ref="I682:M682"/>
    <mergeCell ref="N682:O682"/>
    <mergeCell ref="P682:Q682"/>
    <mergeCell ref="R682:S682"/>
    <mergeCell ref="AL685:AM685"/>
    <mergeCell ref="AN685:AO685"/>
    <mergeCell ref="T685:U685"/>
    <mergeCell ref="V685:X685"/>
    <mergeCell ref="Y685:Z685"/>
    <mergeCell ref="AB685:AC685"/>
    <mergeCell ref="AD685:AE685"/>
    <mergeCell ref="AF685:AH685"/>
    <mergeCell ref="AI685:AK685"/>
    <mergeCell ref="AL686:AM686"/>
    <mergeCell ref="AN686:AO686"/>
    <mergeCell ref="T686:U686"/>
    <mergeCell ref="V686:X686"/>
    <mergeCell ref="Y686:Z686"/>
    <mergeCell ref="AB686:AC686"/>
    <mergeCell ref="AD686:AE686"/>
    <mergeCell ref="AF686:AH686"/>
    <mergeCell ref="AI686:AK686"/>
    <mergeCell ref="AL683:AM683"/>
    <mergeCell ref="AN683:AO683"/>
    <mergeCell ref="AP683:AQ683"/>
    <mergeCell ref="AR683:AS683"/>
    <mergeCell ref="AT683:AU683"/>
    <mergeCell ref="AV683:AX683"/>
    <mergeCell ref="AY683:BA683"/>
    <mergeCell ref="T683:U683"/>
    <mergeCell ref="V683:X683"/>
    <mergeCell ref="Y683:Z683"/>
    <mergeCell ref="AB683:AC683"/>
    <mergeCell ref="AD683:AE683"/>
    <mergeCell ref="AF683:AH683"/>
    <mergeCell ref="AI683:AK683"/>
    <mergeCell ref="C683:D683"/>
    <mergeCell ref="E683:F683"/>
    <mergeCell ref="G683:H683"/>
    <mergeCell ref="I683:M683"/>
    <mergeCell ref="N683:O683"/>
    <mergeCell ref="P683:Q683"/>
    <mergeCell ref="R683:S683"/>
    <mergeCell ref="T684:U684"/>
    <mergeCell ref="V684:X684"/>
    <mergeCell ref="Y684:Z684"/>
    <mergeCell ref="AB684:AC684"/>
    <mergeCell ref="AD684:AE684"/>
    <mergeCell ref="AF684:AH684"/>
    <mergeCell ref="AI684:AK684"/>
    <mergeCell ref="AL684:AM684"/>
    <mergeCell ref="AN684:AO684"/>
    <mergeCell ref="AP684:AQ684"/>
    <mergeCell ref="AR684:AS684"/>
    <mergeCell ref="AT684:AU684"/>
    <mergeCell ref="AV684:AX684"/>
    <mergeCell ref="AY684:BA684"/>
    <mergeCell ref="C686:D686"/>
    <mergeCell ref="E686:F686"/>
    <mergeCell ref="G686:H686"/>
    <mergeCell ref="I686:M686"/>
    <mergeCell ref="N686:O686"/>
    <mergeCell ref="P686:Q686"/>
    <mergeCell ref="R686:S686"/>
    <mergeCell ref="AT686:AU686"/>
    <mergeCell ref="AV686:AX686"/>
    <mergeCell ref="AP685:AQ685"/>
    <mergeCell ref="AR685:AS685"/>
    <mergeCell ref="AT685:AU685"/>
    <mergeCell ref="AV685:AX685"/>
    <mergeCell ref="AY685:BA685"/>
    <mergeCell ref="AP686:AQ686"/>
    <mergeCell ref="AR686:AS686"/>
    <mergeCell ref="AY686:BA686"/>
    <mergeCell ref="T688:U688"/>
    <mergeCell ref="V688:X688"/>
    <mergeCell ref="Y688:Z688"/>
    <mergeCell ref="AB688:AC688"/>
    <mergeCell ref="AD688:AE688"/>
    <mergeCell ref="AF688:AH688"/>
    <mergeCell ref="AI688:AK688"/>
    <mergeCell ref="C688:D688"/>
    <mergeCell ref="E688:F688"/>
    <mergeCell ref="G688:H688"/>
    <mergeCell ref="I688:M688"/>
    <mergeCell ref="N688:O688"/>
    <mergeCell ref="P688:Q688"/>
    <mergeCell ref="R688:S688"/>
    <mergeCell ref="AL689:AM689"/>
    <mergeCell ref="AN689:AO689"/>
    <mergeCell ref="T689:U689"/>
    <mergeCell ref="V689:X689"/>
    <mergeCell ref="Y689:Z689"/>
    <mergeCell ref="AB689:AC689"/>
    <mergeCell ref="AD689:AE689"/>
    <mergeCell ref="AF689:AH689"/>
    <mergeCell ref="AI689:AK689"/>
    <mergeCell ref="C684:D684"/>
    <mergeCell ref="E684:F684"/>
    <mergeCell ref="G684:H684"/>
    <mergeCell ref="I684:M684"/>
    <mergeCell ref="N684:O684"/>
    <mergeCell ref="P684:Q684"/>
    <mergeCell ref="R684:S684"/>
    <mergeCell ref="C685:D685"/>
    <mergeCell ref="E685:F685"/>
    <mergeCell ref="G685:H685"/>
    <mergeCell ref="I685:M685"/>
    <mergeCell ref="N685:O685"/>
    <mergeCell ref="P685:Q685"/>
    <mergeCell ref="R685:S685"/>
    <mergeCell ref="AL687:AM687"/>
    <mergeCell ref="AN687:AO687"/>
    <mergeCell ref="AP687:AQ687"/>
    <mergeCell ref="AR687:AS687"/>
    <mergeCell ref="AT687:AU687"/>
    <mergeCell ref="AV687:AX687"/>
    <mergeCell ref="AY687:BA687"/>
    <mergeCell ref="T687:U687"/>
    <mergeCell ref="V687:X687"/>
    <mergeCell ref="Y687:Z687"/>
    <mergeCell ref="AB687:AC687"/>
    <mergeCell ref="AD687:AE687"/>
    <mergeCell ref="AF687:AH687"/>
    <mergeCell ref="AI687:AK687"/>
    <mergeCell ref="C687:D687"/>
    <mergeCell ref="E687:F687"/>
    <mergeCell ref="G687:H687"/>
    <mergeCell ref="I687:M687"/>
    <mergeCell ref="N687:O687"/>
    <mergeCell ref="P687:Q687"/>
    <mergeCell ref="R687:S687"/>
    <mergeCell ref="AP689:AQ689"/>
    <mergeCell ref="AR689:AS689"/>
    <mergeCell ref="AT689:AU689"/>
    <mergeCell ref="AV689:AX689"/>
    <mergeCell ref="AY689:BA689"/>
    <mergeCell ref="AL688:AM688"/>
    <mergeCell ref="AN688:AO688"/>
    <mergeCell ref="AP688:AQ688"/>
    <mergeCell ref="AR688:AS688"/>
    <mergeCell ref="AT688:AU688"/>
    <mergeCell ref="AV688:AX688"/>
    <mergeCell ref="AY688:BA688"/>
    <mergeCell ref="C689:D689"/>
    <mergeCell ref="E689:F689"/>
    <mergeCell ref="G689:H689"/>
    <mergeCell ref="I689:M689"/>
    <mergeCell ref="N689:O689"/>
    <mergeCell ref="P689:Q689"/>
    <mergeCell ref="R689:S689"/>
    <mergeCell ref="AL690:AM690"/>
    <mergeCell ref="AN690:AO690"/>
    <mergeCell ref="AP690:AQ690"/>
    <mergeCell ref="AR690:AS690"/>
    <mergeCell ref="AT690:AU690"/>
    <mergeCell ref="AV690:AX690"/>
    <mergeCell ref="AY690:BA690"/>
    <mergeCell ref="T690:U690"/>
    <mergeCell ref="V690:X690"/>
    <mergeCell ref="Y690:Z690"/>
    <mergeCell ref="AB690:AC690"/>
    <mergeCell ref="AD690:AE690"/>
    <mergeCell ref="AF690:AH690"/>
    <mergeCell ref="AI690:AK690"/>
    <mergeCell ref="C690:D690"/>
    <mergeCell ref="E690:F690"/>
    <mergeCell ref="G690:H690"/>
    <mergeCell ref="I690:M690"/>
    <mergeCell ref="N690:O690"/>
    <mergeCell ref="P690:Q690"/>
    <mergeCell ref="R690:S690"/>
    <mergeCell ref="AL691:AM691"/>
    <mergeCell ref="AN691:AO691"/>
    <mergeCell ref="AP691:AQ691"/>
    <mergeCell ref="AR691:AS691"/>
    <mergeCell ref="AT691:AU691"/>
    <mergeCell ref="AV691:AX691"/>
    <mergeCell ref="AY691:BA691"/>
    <mergeCell ref="T691:U691"/>
    <mergeCell ref="V691:X691"/>
    <mergeCell ref="Y691:Z691"/>
    <mergeCell ref="AB691:AC691"/>
    <mergeCell ref="AD691:AE691"/>
    <mergeCell ref="AF691:AH691"/>
    <mergeCell ref="AI691:AK691"/>
    <mergeCell ref="C691:D691"/>
    <mergeCell ref="E691:F691"/>
    <mergeCell ref="G691:H691"/>
    <mergeCell ref="I691:M691"/>
    <mergeCell ref="N691:O691"/>
    <mergeCell ref="P691:Q691"/>
    <mergeCell ref="R691:S691"/>
    <mergeCell ref="AL694:AM694"/>
    <mergeCell ref="AN694:AO694"/>
    <mergeCell ref="T694:U694"/>
    <mergeCell ref="V694:X694"/>
    <mergeCell ref="Y694:Z694"/>
    <mergeCell ref="AB694:AC694"/>
    <mergeCell ref="AD694:AE694"/>
    <mergeCell ref="AF694:AH694"/>
    <mergeCell ref="AI694:AK694"/>
    <mergeCell ref="AL695:AM695"/>
    <mergeCell ref="AN695:AO695"/>
    <mergeCell ref="T695:U695"/>
    <mergeCell ref="V695:X695"/>
    <mergeCell ref="Y695:Z695"/>
    <mergeCell ref="AB695:AC695"/>
    <mergeCell ref="AD695:AE695"/>
    <mergeCell ref="AF695:AH695"/>
    <mergeCell ref="AI695:AK695"/>
    <mergeCell ref="AL692:AM692"/>
    <mergeCell ref="AN692:AO692"/>
    <mergeCell ref="AP692:AQ692"/>
    <mergeCell ref="AR692:AS692"/>
    <mergeCell ref="AT692:AU692"/>
    <mergeCell ref="AV692:AX692"/>
    <mergeCell ref="AY692:BA692"/>
    <mergeCell ref="T692:U692"/>
    <mergeCell ref="V692:X692"/>
    <mergeCell ref="Y692:Z692"/>
    <mergeCell ref="AB692:AC692"/>
    <mergeCell ref="AD692:AE692"/>
    <mergeCell ref="AF692:AH692"/>
    <mergeCell ref="AI692:AK692"/>
    <mergeCell ref="C692:D692"/>
    <mergeCell ref="E692:F692"/>
    <mergeCell ref="G692:H692"/>
    <mergeCell ref="I692:M692"/>
    <mergeCell ref="N692:O692"/>
    <mergeCell ref="P692:Q692"/>
    <mergeCell ref="R692:S692"/>
    <mergeCell ref="T693:U693"/>
    <mergeCell ref="V693:X693"/>
    <mergeCell ref="Y693:Z693"/>
    <mergeCell ref="AB693:AC693"/>
    <mergeCell ref="AD693:AE693"/>
    <mergeCell ref="AF693:AH693"/>
    <mergeCell ref="AI693:AK693"/>
    <mergeCell ref="AL693:AM693"/>
    <mergeCell ref="AN693:AO693"/>
    <mergeCell ref="AP693:AQ693"/>
    <mergeCell ref="AR693:AS693"/>
    <mergeCell ref="AT693:AU693"/>
    <mergeCell ref="AV693:AX693"/>
    <mergeCell ref="AY693:BA693"/>
    <mergeCell ref="C695:D695"/>
    <mergeCell ref="E695:F695"/>
    <mergeCell ref="G695:H695"/>
    <mergeCell ref="I695:M695"/>
    <mergeCell ref="N695:O695"/>
    <mergeCell ref="P695:Q695"/>
    <mergeCell ref="R695:S695"/>
    <mergeCell ref="AT695:AU695"/>
    <mergeCell ref="AV695:AX695"/>
    <mergeCell ref="AP694:AQ694"/>
    <mergeCell ref="AR694:AS694"/>
    <mergeCell ref="AT694:AU694"/>
    <mergeCell ref="AV694:AX694"/>
    <mergeCell ref="AY694:BA694"/>
    <mergeCell ref="AP695:AQ695"/>
    <mergeCell ref="AR695:AS695"/>
    <mergeCell ref="AY695:BA695"/>
    <mergeCell ref="T697:U697"/>
    <mergeCell ref="V697:X697"/>
    <mergeCell ref="Y697:Z697"/>
    <mergeCell ref="AB697:AC697"/>
    <mergeCell ref="AD697:AE697"/>
    <mergeCell ref="AF697:AH697"/>
    <mergeCell ref="AI697:AK697"/>
    <mergeCell ref="C697:D697"/>
    <mergeCell ref="E697:F697"/>
    <mergeCell ref="G697:H697"/>
    <mergeCell ref="I697:M697"/>
    <mergeCell ref="N697:O697"/>
    <mergeCell ref="P697:Q697"/>
    <mergeCell ref="R697:S697"/>
    <mergeCell ref="AL698:AM698"/>
    <mergeCell ref="AN698:AO698"/>
    <mergeCell ref="T698:U698"/>
    <mergeCell ref="V698:X698"/>
    <mergeCell ref="Y698:Z698"/>
    <mergeCell ref="AB698:AC698"/>
    <mergeCell ref="AD698:AE698"/>
    <mergeCell ref="AF698:AH698"/>
    <mergeCell ref="AI698:AK698"/>
    <mergeCell ref="C693:D693"/>
    <mergeCell ref="E693:F693"/>
    <mergeCell ref="G693:H693"/>
    <mergeCell ref="I693:M693"/>
    <mergeCell ref="N693:O693"/>
    <mergeCell ref="P693:Q693"/>
    <mergeCell ref="R693:S693"/>
    <mergeCell ref="C694:D694"/>
    <mergeCell ref="E694:F694"/>
    <mergeCell ref="G694:H694"/>
    <mergeCell ref="I694:M694"/>
    <mergeCell ref="N694:O694"/>
    <mergeCell ref="P694:Q694"/>
    <mergeCell ref="R694:S694"/>
    <mergeCell ref="AL696:AM696"/>
    <mergeCell ref="AN696:AO696"/>
    <mergeCell ref="AP696:AQ696"/>
    <mergeCell ref="AR696:AS696"/>
    <mergeCell ref="AT696:AU696"/>
    <mergeCell ref="AV696:AX696"/>
    <mergeCell ref="AY696:BA696"/>
    <mergeCell ref="T696:U696"/>
    <mergeCell ref="V696:X696"/>
    <mergeCell ref="Y696:Z696"/>
    <mergeCell ref="AB696:AC696"/>
    <mergeCell ref="AD696:AE696"/>
    <mergeCell ref="AF696:AH696"/>
    <mergeCell ref="AI696:AK696"/>
    <mergeCell ref="C696:D696"/>
    <mergeCell ref="E696:F696"/>
    <mergeCell ref="G696:H696"/>
    <mergeCell ref="I696:M696"/>
    <mergeCell ref="N696:O696"/>
    <mergeCell ref="P696:Q696"/>
    <mergeCell ref="R696:S696"/>
    <mergeCell ref="AP698:AQ698"/>
    <mergeCell ref="AR698:AS698"/>
    <mergeCell ref="AT698:AU698"/>
    <mergeCell ref="AV698:AX698"/>
    <mergeCell ref="AY698:BA698"/>
    <mergeCell ref="AL697:AM697"/>
    <mergeCell ref="AN697:AO697"/>
    <mergeCell ref="AP697:AQ697"/>
    <mergeCell ref="AR697:AS697"/>
    <mergeCell ref="AT697:AU697"/>
    <mergeCell ref="AV697:AX697"/>
    <mergeCell ref="AY697:BA697"/>
    <mergeCell ref="C698:D698"/>
    <mergeCell ref="E698:F698"/>
    <mergeCell ref="G698:H698"/>
    <mergeCell ref="I698:M698"/>
    <mergeCell ref="N698:O698"/>
    <mergeCell ref="P698:Q698"/>
    <mergeCell ref="R698:S698"/>
    <mergeCell ref="AL699:AM699"/>
    <mergeCell ref="AN699:AO699"/>
    <mergeCell ref="AP699:AQ699"/>
    <mergeCell ref="AR699:AS699"/>
    <mergeCell ref="AT699:AU699"/>
    <mergeCell ref="AV699:AX699"/>
    <mergeCell ref="AY699:BA699"/>
    <mergeCell ref="T699:U699"/>
    <mergeCell ref="V699:X699"/>
    <mergeCell ref="Y699:Z699"/>
    <mergeCell ref="AB699:AC699"/>
    <mergeCell ref="AD699:AE699"/>
    <mergeCell ref="AF699:AH699"/>
    <mergeCell ref="AI699:AK699"/>
    <mergeCell ref="C699:D699"/>
    <mergeCell ref="E699:F699"/>
    <mergeCell ref="G699:H699"/>
    <mergeCell ref="I699:M699"/>
    <mergeCell ref="N699:O699"/>
    <mergeCell ref="P699:Q699"/>
    <mergeCell ref="R699:S699"/>
    <mergeCell ref="AL700:AM700"/>
    <mergeCell ref="AN700:AO700"/>
    <mergeCell ref="AP700:AQ700"/>
    <mergeCell ref="AR700:AS700"/>
    <mergeCell ref="AT700:AU700"/>
    <mergeCell ref="AV700:AX700"/>
    <mergeCell ref="AY700:BA700"/>
    <mergeCell ref="T700:U700"/>
    <mergeCell ref="V700:X700"/>
    <mergeCell ref="Y700:Z700"/>
    <mergeCell ref="AB700:AC700"/>
    <mergeCell ref="AD700:AE700"/>
    <mergeCell ref="AF700:AH700"/>
    <mergeCell ref="AI700:AK700"/>
    <mergeCell ref="C700:D700"/>
    <mergeCell ref="E700:F700"/>
    <mergeCell ref="G700:H700"/>
    <mergeCell ref="I700:M700"/>
    <mergeCell ref="N700:O700"/>
    <mergeCell ref="P700:Q700"/>
    <mergeCell ref="R700:S700"/>
    <mergeCell ref="AL703:AM703"/>
    <mergeCell ref="AN703:AO703"/>
    <mergeCell ref="T703:U703"/>
    <mergeCell ref="V703:X703"/>
    <mergeCell ref="Y703:Z703"/>
    <mergeCell ref="AB703:AC703"/>
    <mergeCell ref="AD703:AE703"/>
    <mergeCell ref="AF703:AH703"/>
    <mergeCell ref="AI703:AK703"/>
    <mergeCell ref="AL704:AM704"/>
    <mergeCell ref="AN704:AO704"/>
    <mergeCell ref="T704:U704"/>
    <mergeCell ref="V704:X704"/>
    <mergeCell ref="Y704:Z704"/>
    <mergeCell ref="AB704:AC704"/>
    <mergeCell ref="AD704:AE704"/>
    <mergeCell ref="AF704:AH704"/>
    <mergeCell ref="AI704:AK704"/>
    <mergeCell ref="AL701:AM701"/>
    <mergeCell ref="AN701:AO701"/>
    <mergeCell ref="AP701:AQ701"/>
    <mergeCell ref="AR701:AS701"/>
    <mergeCell ref="AT701:AU701"/>
    <mergeCell ref="AV701:AX701"/>
    <mergeCell ref="AY701:BA701"/>
    <mergeCell ref="T701:U701"/>
    <mergeCell ref="V701:X701"/>
    <mergeCell ref="Y701:Z701"/>
    <mergeCell ref="AB701:AC701"/>
    <mergeCell ref="AD701:AE701"/>
    <mergeCell ref="AF701:AH701"/>
    <mergeCell ref="AI701:AK701"/>
    <mergeCell ref="C701:D701"/>
    <mergeCell ref="E701:F701"/>
    <mergeCell ref="G701:H701"/>
    <mergeCell ref="I701:M701"/>
    <mergeCell ref="N701:O701"/>
    <mergeCell ref="P701:Q701"/>
    <mergeCell ref="R701:S701"/>
    <mergeCell ref="T702:U702"/>
    <mergeCell ref="V702:X702"/>
    <mergeCell ref="Y702:Z702"/>
    <mergeCell ref="AB702:AC702"/>
    <mergeCell ref="AD702:AE702"/>
    <mergeCell ref="AF702:AH702"/>
    <mergeCell ref="AI702:AK702"/>
    <mergeCell ref="AL702:AM702"/>
    <mergeCell ref="AN702:AO702"/>
    <mergeCell ref="AP702:AQ702"/>
    <mergeCell ref="AR702:AS702"/>
    <mergeCell ref="AT702:AU702"/>
    <mergeCell ref="AV702:AX702"/>
    <mergeCell ref="AY702:BA702"/>
    <mergeCell ref="C704:D704"/>
    <mergeCell ref="E704:F704"/>
    <mergeCell ref="G704:H704"/>
    <mergeCell ref="I704:M704"/>
    <mergeCell ref="N704:O704"/>
    <mergeCell ref="P704:Q704"/>
    <mergeCell ref="R704:S704"/>
    <mergeCell ref="AT704:AU704"/>
    <mergeCell ref="AV704:AX704"/>
    <mergeCell ref="AP703:AQ703"/>
    <mergeCell ref="AR703:AS703"/>
    <mergeCell ref="AT703:AU703"/>
    <mergeCell ref="AV703:AX703"/>
    <mergeCell ref="AY703:BA703"/>
    <mergeCell ref="AP704:AQ704"/>
    <mergeCell ref="AR704:AS704"/>
    <mergeCell ref="AY704:BA704"/>
    <mergeCell ref="T706:U706"/>
    <mergeCell ref="V706:X706"/>
    <mergeCell ref="Y706:Z706"/>
    <mergeCell ref="AB706:AC706"/>
    <mergeCell ref="AD706:AE706"/>
    <mergeCell ref="AF706:AH706"/>
    <mergeCell ref="AI706:AK706"/>
    <mergeCell ref="C706:D706"/>
    <mergeCell ref="E706:F706"/>
    <mergeCell ref="G706:H706"/>
    <mergeCell ref="I706:M706"/>
    <mergeCell ref="N706:O706"/>
    <mergeCell ref="P706:Q706"/>
    <mergeCell ref="R706:S706"/>
    <mergeCell ref="AL707:AM707"/>
    <mergeCell ref="AN707:AO707"/>
    <mergeCell ref="T707:U707"/>
    <mergeCell ref="V707:X707"/>
    <mergeCell ref="Y707:Z707"/>
    <mergeCell ref="AB707:AC707"/>
    <mergeCell ref="AD707:AE707"/>
    <mergeCell ref="AF707:AH707"/>
    <mergeCell ref="AI707:AK707"/>
    <mergeCell ref="C702:D702"/>
    <mergeCell ref="E702:F702"/>
    <mergeCell ref="G702:H702"/>
    <mergeCell ref="I702:M702"/>
    <mergeCell ref="N702:O702"/>
    <mergeCell ref="P702:Q702"/>
    <mergeCell ref="R702:S702"/>
    <mergeCell ref="C703:D703"/>
    <mergeCell ref="E703:F703"/>
    <mergeCell ref="G703:H703"/>
    <mergeCell ref="I703:M703"/>
    <mergeCell ref="N703:O703"/>
    <mergeCell ref="P703:Q703"/>
    <mergeCell ref="R703:S703"/>
    <mergeCell ref="AL705:AM705"/>
    <mergeCell ref="AN705:AO705"/>
    <mergeCell ref="AP705:AQ705"/>
    <mergeCell ref="AR705:AS705"/>
    <mergeCell ref="AT705:AU705"/>
    <mergeCell ref="AV705:AX705"/>
    <mergeCell ref="AY705:BA705"/>
    <mergeCell ref="T705:U705"/>
    <mergeCell ref="V705:X705"/>
    <mergeCell ref="Y705:Z705"/>
    <mergeCell ref="AB705:AC705"/>
    <mergeCell ref="AD705:AE705"/>
    <mergeCell ref="AF705:AH705"/>
    <mergeCell ref="AI705:AK705"/>
    <mergeCell ref="C705:D705"/>
    <mergeCell ref="E705:F705"/>
    <mergeCell ref="G705:H705"/>
    <mergeCell ref="I705:M705"/>
    <mergeCell ref="N705:O705"/>
    <mergeCell ref="P705:Q705"/>
    <mergeCell ref="R705:S705"/>
    <mergeCell ref="AP707:AQ707"/>
    <mergeCell ref="AR707:AS707"/>
    <mergeCell ref="AT707:AU707"/>
    <mergeCell ref="AV707:AX707"/>
    <mergeCell ref="AY707:BA707"/>
    <mergeCell ref="AL706:AM706"/>
    <mergeCell ref="AN706:AO706"/>
    <mergeCell ref="AP706:AQ706"/>
    <mergeCell ref="AR706:AS706"/>
    <mergeCell ref="AT706:AU706"/>
    <mergeCell ref="AV706:AX706"/>
    <mergeCell ref="AY706:BA706"/>
    <mergeCell ref="C707:D707"/>
    <mergeCell ref="E707:F707"/>
    <mergeCell ref="G707:H707"/>
    <mergeCell ref="I707:M707"/>
    <mergeCell ref="N707:O707"/>
    <mergeCell ref="P707:Q707"/>
    <mergeCell ref="R707:S707"/>
    <mergeCell ref="AL708:AM708"/>
    <mergeCell ref="AN708:AO708"/>
    <mergeCell ref="AP708:AQ708"/>
    <mergeCell ref="AR708:AS708"/>
    <mergeCell ref="AT708:AU708"/>
    <mergeCell ref="AV708:AX708"/>
    <mergeCell ref="AY708:BA708"/>
    <mergeCell ref="T708:U708"/>
    <mergeCell ref="V708:X708"/>
    <mergeCell ref="Y708:Z708"/>
    <mergeCell ref="AB708:AC708"/>
    <mergeCell ref="AD708:AE708"/>
    <mergeCell ref="AF708:AH708"/>
    <mergeCell ref="AI708:AK708"/>
    <mergeCell ref="C708:D708"/>
    <mergeCell ref="E708:F708"/>
    <mergeCell ref="G708:H708"/>
    <mergeCell ref="I708:M708"/>
    <mergeCell ref="N708:O708"/>
    <mergeCell ref="P708:Q708"/>
    <mergeCell ref="R708:S708"/>
    <mergeCell ref="AL709:AM709"/>
    <mergeCell ref="AN709:AO709"/>
    <mergeCell ref="AP709:AQ709"/>
    <mergeCell ref="AR709:AS709"/>
    <mergeCell ref="AT709:AU709"/>
    <mergeCell ref="AV709:AX709"/>
    <mergeCell ref="AY709:BA709"/>
    <mergeCell ref="T709:U709"/>
    <mergeCell ref="V709:X709"/>
    <mergeCell ref="Y709:Z709"/>
    <mergeCell ref="AB709:AC709"/>
    <mergeCell ref="AD709:AE709"/>
    <mergeCell ref="AF709:AH709"/>
    <mergeCell ref="AI709:AK709"/>
    <mergeCell ref="C709:D709"/>
    <mergeCell ref="E709:F709"/>
    <mergeCell ref="G709:H709"/>
    <mergeCell ref="I709:M709"/>
    <mergeCell ref="N709:O709"/>
    <mergeCell ref="P709:Q709"/>
    <mergeCell ref="R709:S709"/>
    <mergeCell ref="AL775:AM775"/>
    <mergeCell ref="AN775:AO775"/>
    <mergeCell ref="T775:U775"/>
    <mergeCell ref="V775:X775"/>
    <mergeCell ref="Y775:Z775"/>
    <mergeCell ref="AB775:AC775"/>
    <mergeCell ref="AD775:AE775"/>
    <mergeCell ref="AF775:AH775"/>
    <mergeCell ref="AI775:AK775"/>
    <mergeCell ref="AL776:AM776"/>
    <mergeCell ref="AN776:AO776"/>
    <mergeCell ref="T776:U776"/>
    <mergeCell ref="V776:X776"/>
    <mergeCell ref="Y776:Z776"/>
    <mergeCell ref="AB776:AC776"/>
    <mergeCell ref="AD776:AE776"/>
    <mergeCell ref="AF776:AH776"/>
    <mergeCell ref="AI776:AK776"/>
    <mergeCell ref="AL773:AM773"/>
    <mergeCell ref="AN773:AO773"/>
    <mergeCell ref="AP773:AQ773"/>
    <mergeCell ref="AR773:AS773"/>
    <mergeCell ref="AT773:AU773"/>
    <mergeCell ref="AV773:AX773"/>
    <mergeCell ref="AY773:BA773"/>
    <mergeCell ref="T773:U773"/>
    <mergeCell ref="V773:X773"/>
    <mergeCell ref="Y773:Z773"/>
    <mergeCell ref="AB773:AC773"/>
    <mergeCell ref="AD773:AE773"/>
    <mergeCell ref="AF773:AH773"/>
    <mergeCell ref="AI773:AK773"/>
    <mergeCell ref="C773:D773"/>
    <mergeCell ref="E773:F773"/>
    <mergeCell ref="G773:H773"/>
    <mergeCell ref="I773:M773"/>
    <mergeCell ref="N773:O773"/>
    <mergeCell ref="P773:Q773"/>
    <mergeCell ref="R773:S773"/>
    <mergeCell ref="T774:U774"/>
    <mergeCell ref="V774:X774"/>
    <mergeCell ref="Y774:Z774"/>
    <mergeCell ref="AB774:AC774"/>
    <mergeCell ref="AD774:AE774"/>
    <mergeCell ref="AF774:AH774"/>
    <mergeCell ref="AI774:AK774"/>
    <mergeCell ref="AL774:AM774"/>
    <mergeCell ref="AN774:AO774"/>
    <mergeCell ref="AP774:AQ774"/>
    <mergeCell ref="AR774:AS774"/>
    <mergeCell ref="AT774:AU774"/>
    <mergeCell ref="AV774:AX774"/>
    <mergeCell ref="AY774:BA774"/>
    <mergeCell ref="C776:D776"/>
    <mergeCell ref="E776:F776"/>
    <mergeCell ref="G776:H776"/>
    <mergeCell ref="I776:M776"/>
    <mergeCell ref="N776:O776"/>
    <mergeCell ref="P776:Q776"/>
    <mergeCell ref="R776:S776"/>
    <mergeCell ref="AT776:AU776"/>
    <mergeCell ref="AV776:AX776"/>
    <mergeCell ref="AP775:AQ775"/>
    <mergeCell ref="AR775:AS775"/>
    <mergeCell ref="AT775:AU775"/>
    <mergeCell ref="AV775:AX775"/>
    <mergeCell ref="AY775:BA775"/>
    <mergeCell ref="AP776:AQ776"/>
    <mergeCell ref="AR776:AS776"/>
    <mergeCell ref="AY776:BA776"/>
    <mergeCell ref="T778:U778"/>
    <mergeCell ref="V778:X778"/>
    <mergeCell ref="Y778:Z778"/>
    <mergeCell ref="AB778:AC778"/>
    <mergeCell ref="AD778:AE778"/>
    <mergeCell ref="AF778:AH778"/>
    <mergeCell ref="AI778:AK778"/>
    <mergeCell ref="C778:D778"/>
    <mergeCell ref="E778:F778"/>
    <mergeCell ref="G778:H778"/>
    <mergeCell ref="I778:M778"/>
    <mergeCell ref="N778:O778"/>
    <mergeCell ref="P778:Q778"/>
    <mergeCell ref="R778:S778"/>
    <mergeCell ref="AL779:AM779"/>
    <mergeCell ref="AN779:AO779"/>
    <mergeCell ref="T779:U779"/>
    <mergeCell ref="V779:X779"/>
    <mergeCell ref="Y779:Z779"/>
    <mergeCell ref="AB779:AC779"/>
    <mergeCell ref="AD779:AE779"/>
    <mergeCell ref="AF779:AH779"/>
    <mergeCell ref="AI779:AK779"/>
    <mergeCell ref="C774:D774"/>
    <mergeCell ref="E774:F774"/>
    <mergeCell ref="G774:H774"/>
    <mergeCell ref="I774:M774"/>
    <mergeCell ref="N774:O774"/>
    <mergeCell ref="P774:Q774"/>
    <mergeCell ref="R774:S774"/>
    <mergeCell ref="C775:D775"/>
    <mergeCell ref="E775:F775"/>
    <mergeCell ref="G775:H775"/>
    <mergeCell ref="I775:M775"/>
    <mergeCell ref="N775:O775"/>
    <mergeCell ref="P775:Q775"/>
    <mergeCell ref="R775:S775"/>
    <mergeCell ref="AL777:AM777"/>
    <mergeCell ref="AN777:AO777"/>
    <mergeCell ref="AP777:AQ777"/>
    <mergeCell ref="AR777:AS777"/>
    <mergeCell ref="AT777:AU777"/>
    <mergeCell ref="AV777:AX777"/>
    <mergeCell ref="AY777:BA777"/>
    <mergeCell ref="T777:U777"/>
    <mergeCell ref="V777:X777"/>
    <mergeCell ref="Y777:Z777"/>
    <mergeCell ref="AB777:AC777"/>
    <mergeCell ref="AD777:AE777"/>
    <mergeCell ref="AF777:AH777"/>
    <mergeCell ref="AI777:AK777"/>
    <mergeCell ref="C777:D777"/>
    <mergeCell ref="E777:F777"/>
    <mergeCell ref="G777:H777"/>
    <mergeCell ref="I777:M777"/>
    <mergeCell ref="N777:O777"/>
    <mergeCell ref="P777:Q777"/>
    <mergeCell ref="R777:S777"/>
    <mergeCell ref="AP779:AQ779"/>
    <mergeCell ref="AR779:AS779"/>
    <mergeCell ref="AT779:AU779"/>
    <mergeCell ref="AV779:AX779"/>
    <mergeCell ref="AY779:BA779"/>
    <mergeCell ref="AL778:AM778"/>
    <mergeCell ref="AN778:AO778"/>
    <mergeCell ref="AP778:AQ778"/>
    <mergeCell ref="AR778:AS778"/>
    <mergeCell ref="AT778:AU778"/>
    <mergeCell ref="AV778:AX778"/>
    <mergeCell ref="AY778:BA778"/>
    <mergeCell ref="C779:D779"/>
    <mergeCell ref="E779:F779"/>
    <mergeCell ref="G779:H779"/>
    <mergeCell ref="I779:M779"/>
    <mergeCell ref="N779:O779"/>
    <mergeCell ref="P779:Q779"/>
    <mergeCell ref="R779:S779"/>
    <mergeCell ref="AL780:AM780"/>
    <mergeCell ref="AN780:AO780"/>
    <mergeCell ref="AP780:AQ780"/>
    <mergeCell ref="AR780:AS780"/>
    <mergeCell ref="AT780:AU780"/>
    <mergeCell ref="AV780:AX780"/>
    <mergeCell ref="AY780:BA780"/>
    <mergeCell ref="T780:U780"/>
    <mergeCell ref="V780:X780"/>
    <mergeCell ref="Y780:Z780"/>
    <mergeCell ref="AB780:AC780"/>
    <mergeCell ref="AD780:AE780"/>
    <mergeCell ref="AF780:AH780"/>
    <mergeCell ref="AI780:AK780"/>
    <mergeCell ref="C780:D780"/>
    <mergeCell ref="E780:F780"/>
    <mergeCell ref="G780:H780"/>
    <mergeCell ref="I780:M780"/>
    <mergeCell ref="N780:O780"/>
    <mergeCell ref="P780:Q780"/>
    <mergeCell ref="R780:S780"/>
    <mergeCell ref="AL781:AM781"/>
    <mergeCell ref="AN781:AO781"/>
    <mergeCell ref="AP781:AQ781"/>
    <mergeCell ref="AR781:AS781"/>
    <mergeCell ref="AT781:AU781"/>
    <mergeCell ref="AV781:AX781"/>
    <mergeCell ref="AY781:BA781"/>
    <mergeCell ref="T781:U781"/>
    <mergeCell ref="V781:X781"/>
    <mergeCell ref="Y781:Z781"/>
    <mergeCell ref="AB781:AC781"/>
    <mergeCell ref="AD781:AE781"/>
    <mergeCell ref="AF781:AH781"/>
    <mergeCell ref="AI781:AK781"/>
    <mergeCell ref="C781:D781"/>
    <mergeCell ref="E781:F781"/>
    <mergeCell ref="G781:H781"/>
    <mergeCell ref="I781:M781"/>
    <mergeCell ref="N781:O781"/>
    <mergeCell ref="P781:Q781"/>
    <mergeCell ref="R781:S781"/>
    <mergeCell ref="AL784:AM784"/>
    <mergeCell ref="AN784:AO784"/>
    <mergeCell ref="T784:U784"/>
    <mergeCell ref="V784:X784"/>
    <mergeCell ref="Y784:Z784"/>
    <mergeCell ref="AB784:AC784"/>
    <mergeCell ref="AD784:AE784"/>
    <mergeCell ref="AF784:AH784"/>
    <mergeCell ref="AI784:AK784"/>
    <mergeCell ref="AL785:AM785"/>
    <mergeCell ref="AN785:AO785"/>
    <mergeCell ref="T785:U785"/>
    <mergeCell ref="V785:X785"/>
    <mergeCell ref="Y785:Z785"/>
    <mergeCell ref="AB785:AC785"/>
    <mergeCell ref="AD785:AE785"/>
    <mergeCell ref="AF785:AH785"/>
    <mergeCell ref="AI785:AK785"/>
    <mergeCell ref="AL782:AM782"/>
    <mergeCell ref="AN782:AO782"/>
    <mergeCell ref="AP782:AQ782"/>
    <mergeCell ref="AR782:AS782"/>
    <mergeCell ref="AT782:AU782"/>
    <mergeCell ref="AV782:AX782"/>
    <mergeCell ref="AY782:BA782"/>
    <mergeCell ref="T782:U782"/>
    <mergeCell ref="V782:X782"/>
    <mergeCell ref="Y782:Z782"/>
    <mergeCell ref="AB782:AC782"/>
    <mergeCell ref="AD782:AE782"/>
    <mergeCell ref="AF782:AH782"/>
    <mergeCell ref="AI782:AK782"/>
    <mergeCell ref="C782:D782"/>
    <mergeCell ref="E782:F782"/>
    <mergeCell ref="G782:H782"/>
    <mergeCell ref="I782:M782"/>
    <mergeCell ref="N782:O782"/>
    <mergeCell ref="P782:Q782"/>
    <mergeCell ref="R782:S782"/>
    <mergeCell ref="T783:U783"/>
    <mergeCell ref="V783:X783"/>
    <mergeCell ref="Y783:Z783"/>
    <mergeCell ref="AB783:AC783"/>
    <mergeCell ref="AD783:AE783"/>
    <mergeCell ref="AF783:AH783"/>
    <mergeCell ref="AI783:AK783"/>
    <mergeCell ref="AL783:AM783"/>
    <mergeCell ref="AN783:AO783"/>
    <mergeCell ref="AP783:AQ783"/>
    <mergeCell ref="AR783:AS783"/>
    <mergeCell ref="AT783:AU783"/>
    <mergeCell ref="AV783:AX783"/>
    <mergeCell ref="AY783:BA783"/>
    <mergeCell ref="C785:D785"/>
    <mergeCell ref="E785:F785"/>
    <mergeCell ref="G785:H785"/>
    <mergeCell ref="I785:M785"/>
    <mergeCell ref="N785:O785"/>
    <mergeCell ref="P785:Q785"/>
    <mergeCell ref="R785:S785"/>
    <mergeCell ref="AT785:AU785"/>
    <mergeCell ref="AV785:AX785"/>
    <mergeCell ref="AP784:AQ784"/>
    <mergeCell ref="AR784:AS784"/>
    <mergeCell ref="AT784:AU784"/>
    <mergeCell ref="AV784:AX784"/>
    <mergeCell ref="AY784:BA784"/>
    <mergeCell ref="AP785:AQ785"/>
    <mergeCell ref="AR785:AS785"/>
    <mergeCell ref="AY785:BA785"/>
    <mergeCell ref="T787:U787"/>
    <mergeCell ref="V787:X787"/>
    <mergeCell ref="Y787:Z787"/>
    <mergeCell ref="AB787:AC787"/>
    <mergeCell ref="AD787:AE787"/>
    <mergeCell ref="AF787:AH787"/>
    <mergeCell ref="AI787:AK787"/>
    <mergeCell ref="C787:D787"/>
    <mergeCell ref="E787:F787"/>
    <mergeCell ref="G787:H787"/>
    <mergeCell ref="I787:M787"/>
    <mergeCell ref="N787:O787"/>
    <mergeCell ref="P787:Q787"/>
    <mergeCell ref="R787:S787"/>
    <mergeCell ref="AL788:AM788"/>
    <mergeCell ref="AN788:AO788"/>
    <mergeCell ref="T788:U788"/>
    <mergeCell ref="V788:X788"/>
    <mergeCell ref="Y788:Z788"/>
    <mergeCell ref="AB788:AC788"/>
    <mergeCell ref="AD788:AE788"/>
    <mergeCell ref="AF788:AH788"/>
    <mergeCell ref="AI788:AK788"/>
    <mergeCell ref="C783:D783"/>
    <mergeCell ref="E783:F783"/>
    <mergeCell ref="G783:H783"/>
    <mergeCell ref="I783:M783"/>
    <mergeCell ref="N783:O783"/>
    <mergeCell ref="P783:Q783"/>
    <mergeCell ref="R783:S783"/>
    <mergeCell ref="C784:D784"/>
    <mergeCell ref="E784:F784"/>
    <mergeCell ref="G784:H784"/>
    <mergeCell ref="I784:M784"/>
    <mergeCell ref="N784:O784"/>
    <mergeCell ref="P784:Q784"/>
    <mergeCell ref="R784:S784"/>
    <mergeCell ref="AL786:AM786"/>
    <mergeCell ref="AN786:AO786"/>
    <mergeCell ref="AP786:AQ786"/>
    <mergeCell ref="AR786:AS786"/>
    <mergeCell ref="AT786:AU786"/>
    <mergeCell ref="AV786:AX786"/>
    <mergeCell ref="AY786:BA786"/>
    <mergeCell ref="T786:U786"/>
    <mergeCell ref="V786:X786"/>
    <mergeCell ref="Y786:Z786"/>
    <mergeCell ref="AB786:AC786"/>
    <mergeCell ref="AD786:AE786"/>
    <mergeCell ref="AF786:AH786"/>
    <mergeCell ref="AI786:AK786"/>
    <mergeCell ref="C786:D786"/>
    <mergeCell ref="E786:F786"/>
    <mergeCell ref="G786:H786"/>
    <mergeCell ref="I786:M786"/>
    <mergeCell ref="N786:O786"/>
    <mergeCell ref="P786:Q786"/>
    <mergeCell ref="R786:S786"/>
    <mergeCell ref="AP788:AQ788"/>
    <mergeCell ref="AR788:AS788"/>
    <mergeCell ref="AT788:AU788"/>
    <mergeCell ref="AV788:AX788"/>
    <mergeCell ref="AY788:BA788"/>
    <mergeCell ref="AL787:AM787"/>
    <mergeCell ref="AN787:AO787"/>
    <mergeCell ref="AP787:AQ787"/>
    <mergeCell ref="AR787:AS787"/>
    <mergeCell ref="AT787:AU787"/>
    <mergeCell ref="AV787:AX787"/>
    <mergeCell ref="AY787:BA787"/>
    <mergeCell ref="C788:D788"/>
    <mergeCell ref="E788:F788"/>
    <mergeCell ref="G788:H788"/>
    <mergeCell ref="I788:M788"/>
    <mergeCell ref="N788:O788"/>
    <mergeCell ref="P788:Q788"/>
    <mergeCell ref="R788:S788"/>
    <mergeCell ref="AL789:AM789"/>
    <mergeCell ref="AN789:AO789"/>
    <mergeCell ref="AP789:AQ789"/>
    <mergeCell ref="AR789:AS789"/>
    <mergeCell ref="AT789:AU789"/>
    <mergeCell ref="AV789:AX789"/>
    <mergeCell ref="AY789:BA789"/>
    <mergeCell ref="T789:U789"/>
    <mergeCell ref="V789:X789"/>
    <mergeCell ref="Y789:Z789"/>
    <mergeCell ref="AB789:AC789"/>
    <mergeCell ref="AD789:AE789"/>
    <mergeCell ref="AF789:AH789"/>
    <mergeCell ref="AI789:AK789"/>
    <mergeCell ref="C789:D789"/>
    <mergeCell ref="E789:F789"/>
    <mergeCell ref="G789:H789"/>
    <mergeCell ref="I789:M789"/>
    <mergeCell ref="N789:O789"/>
    <mergeCell ref="P789:Q789"/>
    <mergeCell ref="R789:S789"/>
    <mergeCell ref="AL790:AM790"/>
    <mergeCell ref="AN790:AO790"/>
    <mergeCell ref="AP790:AQ790"/>
    <mergeCell ref="AR790:AS790"/>
    <mergeCell ref="AT790:AU790"/>
    <mergeCell ref="AV790:AX790"/>
    <mergeCell ref="AY790:BA790"/>
    <mergeCell ref="T790:U790"/>
    <mergeCell ref="V790:X790"/>
    <mergeCell ref="Y790:Z790"/>
    <mergeCell ref="AB790:AC790"/>
    <mergeCell ref="AD790:AE790"/>
    <mergeCell ref="AF790:AH790"/>
    <mergeCell ref="AI790:AK790"/>
    <mergeCell ref="C790:D790"/>
    <mergeCell ref="E790:F790"/>
    <mergeCell ref="G790:H790"/>
    <mergeCell ref="I790:M790"/>
    <mergeCell ref="N790:O790"/>
    <mergeCell ref="P790:Q790"/>
    <mergeCell ref="R790:S790"/>
    <mergeCell ref="AL793:AM793"/>
    <mergeCell ref="AN793:AO793"/>
    <mergeCell ref="T793:U793"/>
    <mergeCell ref="V793:X793"/>
    <mergeCell ref="Y793:Z793"/>
    <mergeCell ref="AB793:AC793"/>
    <mergeCell ref="AD793:AE793"/>
    <mergeCell ref="AF793:AH793"/>
    <mergeCell ref="AI793:AK793"/>
    <mergeCell ref="AL794:AM794"/>
    <mergeCell ref="AN794:AO794"/>
    <mergeCell ref="T794:U794"/>
    <mergeCell ref="V794:X794"/>
    <mergeCell ref="Y794:Z794"/>
    <mergeCell ref="AB794:AC794"/>
    <mergeCell ref="AD794:AE794"/>
    <mergeCell ref="AF794:AH794"/>
    <mergeCell ref="AI794:AK794"/>
    <mergeCell ref="AL791:AM791"/>
    <mergeCell ref="AN791:AO791"/>
    <mergeCell ref="AP791:AQ791"/>
    <mergeCell ref="AR791:AS791"/>
    <mergeCell ref="AT791:AU791"/>
    <mergeCell ref="AV791:AX791"/>
    <mergeCell ref="AY791:BA791"/>
    <mergeCell ref="T791:U791"/>
    <mergeCell ref="V791:X791"/>
    <mergeCell ref="Y791:Z791"/>
    <mergeCell ref="AB791:AC791"/>
    <mergeCell ref="AD791:AE791"/>
    <mergeCell ref="AF791:AH791"/>
    <mergeCell ref="AI791:AK791"/>
    <mergeCell ref="C791:D791"/>
    <mergeCell ref="E791:F791"/>
    <mergeCell ref="G791:H791"/>
    <mergeCell ref="I791:M791"/>
    <mergeCell ref="N791:O791"/>
    <mergeCell ref="P791:Q791"/>
    <mergeCell ref="R791:S791"/>
    <mergeCell ref="T792:U792"/>
    <mergeCell ref="V792:X792"/>
    <mergeCell ref="Y792:Z792"/>
    <mergeCell ref="AB792:AC792"/>
    <mergeCell ref="AD792:AE792"/>
    <mergeCell ref="AF792:AH792"/>
    <mergeCell ref="AI792:AK792"/>
    <mergeCell ref="AL792:AM792"/>
    <mergeCell ref="AN792:AO792"/>
    <mergeCell ref="AP792:AQ792"/>
    <mergeCell ref="AR792:AS792"/>
    <mergeCell ref="AT792:AU792"/>
    <mergeCell ref="AV792:AX792"/>
    <mergeCell ref="AY792:BA792"/>
    <mergeCell ref="C794:D794"/>
    <mergeCell ref="E794:F794"/>
    <mergeCell ref="G794:H794"/>
    <mergeCell ref="I794:M794"/>
    <mergeCell ref="N794:O794"/>
    <mergeCell ref="P794:Q794"/>
    <mergeCell ref="R794:S794"/>
    <mergeCell ref="AT794:AU794"/>
    <mergeCell ref="AV794:AX794"/>
    <mergeCell ref="AP793:AQ793"/>
    <mergeCell ref="AR793:AS793"/>
    <mergeCell ref="AT793:AU793"/>
    <mergeCell ref="AV793:AX793"/>
    <mergeCell ref="AY793:BA793"/>
    <mergeCell ref="AP794:AQ794"/>
    <mergeCell ref="AR794:AS794"/>
    <mergeCell ref="AY794:BA794"/>
    <mergeCell ref="T796:U796"/>
    <mergeCell ref="V796:X796"/>
    <mergeCell ref="Y796:Z796"/>
    <mergeCell ref="AB796:AC796"/>
    <mergeCell ref="AD796:AE796"/>
    <mergeCell ref="AF796:AH796"/>
    <mergeCell ref="AI796:AK796"/>
    <mergeCell ref="C796:D796"/>
    <mergeCell ref="E796:F796"/>
    <mergeCell ref="G796:H796"/>
    <mergeCell ref="I796:M796"/>
    <mergeCell ref="N796:O796"/>
    <mergeCell ref="P796:Q796"/>
    <mergeCell ref="R796:S796"/>
    <mergeCell ref="AL797:AM797"/>
    <mergeCell ref="AN797:AO797"/>
    <mergeCell ref="T797:U797"/>
    <mergeCell ref="V797:X797"/>
    <mergeCell ref="Y797:Z797"/>
    <mergeCell ref="AB797:AC797"/>
    <mergeCell ref="AD797:AE797"/>
    <mergeCell ref="AF797:AH797"/>
    <mergeCell ref="AI797:AK797"/>
    <mergeCell ref="C792:D792"/>
    <mergeCell ref="E792:F792"/>
    <mergeCell ref="G792:H792"/>
    <mergeCell ref="I792:M792"/>
    <mergeCell ref="N792:O792"/>
    <mergeCell ref="P792:Q792"/>
    <mergeCell ref="R792:S792"/>
    <mergeCell ref="C793:D793"/>
    <mergeCell ref="E793:F793"/>
    <mergeCell ref="G793:H793"/>
    <mergeCell ref="I793:M793"/>
    <mergeCell ref="N793:O793"/>
    <mergeCell ref="P793:Q793"/>
    <mergeCell ref="R793:S793"/>
    <mergeCell ref="AL795:AM795"/>
    <mergeCell ref="AN795:AO795"/>
    <mergeCell ref="AP795:AQ795"/>
    <mergeCell ref="AR795:AS795"/>
    <mergeCell ref="AT795:AU795"/>
    <mergeCell ref="AV795:AX795"/>
    <mergeCell ref="AY795:BA795"/>
    <mergeCell ref="T795:U795"/>
    <mergeCell ref="V795:X795"/>
    <mergeCell ref="Y795:Z795"/>
    <mergeCell ref="AB795:AC795"/>
    <mergeCell ref="AD795:AE795"/>
    <mergeCell ref="AF795:AH795"/>
    <mergeCell ref="AI795:AK795"/>
    <mergeCell ref="C795:D795"/>
    <mergeCell ref="E795:F795"/>
    <mergeCell ref="G795:H795"/>
    <mergeCell ref="I795:M795"/>
    <mergeCell ref="N795:O795"/>
    <mergeCell ref="P795:Q795"/>
    <mergeCell ref="R795:S795"/>
    <mergeCell ref="AP797:AQ797"/>
    <mergeCell ref="AR797:AS797"/>
    <mergeCell ref="AT797:AU797"/>
    <mergeCell ref="AV797:AX797"/>
    <mergeCell ref="AY797:BA797"/>
    <mergeCell ref="AL796:AM796"/>
    <mergeCell ref="AN796:AO796"/>
    <mergeCell ref="AP796:AQ796"/>
    <mergeCell ref="AR796:AS796"/>
    <mergeCell ref="AT796:AU796"/>
    <mergeCell ref="AV796:AX796"/>
    <mergeCell ref="AY796:BA796"/>
    <mergeCell ref="C797:D797"/>
    <mergeCell ref="E797:F797"/>
    <mergeCell ref="G797:H797"/>
    <mergeCell ref="I797:M797"/>
    <mergeCell ref="N797:O797"/>
    <mergeCell ref="P797:Q797"/>
    <mergeCell ref="R797:S797"/>
    <mergeCell ref="AL798:AM798"/>
    <mergeCell ref="AN798:AO798"/>
    <mergeCell ref="AP798:AQ798"/>
    <mergeCell ref="AR798:AS798"/>
    <mergeCell ref="AT798:AU798"/>
    <mergeCell ref="AV798:AX798"/>
    <mergeCell ref="AY798:BA798"/>
    <mergeCell ref="T798:U798"/>
    <mergeCell ref="V798:X798"/>
    <mergeCell ref="Y798:Z798"/>
    <mergeCell ref="AB798:AC798"/>
    <mergeCell ref="AD798:AE798"/>
    <mergeCell ref="AF798:AH798"/>
    <mergeCell ref="AI798:AK798"/>
    <mergeCell ref="C798:D798"/>
    <mergeCell ref="E798:F798"/>
    <mergeCell ref="G798:H798"/>
    <mergeCell ref="I798:M798"/>
    <mergeCell ref="N798:O798"/>
    <mergeCell ref="P798:Q798"/>
    <mergeCell ref="R798:S798"/>
    <mergeCell ref="AL799:AM799"/>
    <mergeCell ref="AN799:AO799"/>
    <mergeCell ref="AP799:AQ799"/>
    <mergeCell ref="AR799:AS799"/>
    <mergeCell ref="AT799:AU799"/>
    <mergeCell ref="AV799:AX799"/>
    <mergeCell ref="AY799:BA799"/>
    <mergeCell ref="T799:U799"/>
    <mergeCell ref="V799:X799"/>
    <mergeCell ref="Y799:Z799"/>
    <mergeCell ref="AB799:AC799"/>
    <mergeCell ref="AD799:AE799"/>
    <mergeCell ref="AF799:AH799"/>
    <mergeCell ref="AI799:AK799"/>
    <mergeCell ref="C799:D799"/>
    <mergeCell ref="E799:F799"/>
    <mergeCell ref="G799:H799"/>
    <mergeCell ref="I799:M799"/>
    <mergeCell ref="N799:O799"/>
    <mergeCell ref="P799:Q799"/>
    <mergeCell ref="R799:S799"/>
    <mergeCell ref="AL802:AM802"/>
    <mergeCell ref="AN802:AO802"/>
    <mergeCell ref="T802:U802"/>
    <mergeCell ref="V802:X802"/>
    <mergeCell ref="Y802:Z802"/>
    <mergeCell ref="AB802:AC802"/>
    <mergeCell ref="AD802:AE802"/>
    <mergeCell ref="AF802:AH802"/>
    <mergeCell ref="AI802:AK802"/>
    <mergeCell ref="AL803:AM803"/>
    <mergeCell ref="AN803:AO803"/>
    <mergeCell ref="T803:U803"/>
    <mergeCell ref="V803:X803"/>
    <mergeCell ref="Y803:Z803"/>
    <mergeCell ref="AB803:AC803"/>
    <mergeCell ref="AD803:AE803"/>
    <mergeCell ref="AF803:AH803"/>
    <mergeCell ref="AI803:AK803"/>
    <mergeCell ref="AL800:AM800"/>
    <mergeCell ref="AN800:AO800"/>
    <mergeCell ref="AP800:AQ800"/>
    <mergeCell ref="AR800:AS800"/>
    <mergeCell ref="AT800:AU800"/>
    <mergeCell ref="AV800:AX800"/>
    <mergeCell ref="AY800:BA800"/>
    <mergeCell ref="T800:U800"/>
    <mergeCell ref="V800:X800"/>
    <mergeCell ref="Y800:Z800"/>
    <mergeCell ref="AB800:AC800"/>
    <mergeCell ref="AD800:AE800"/>
    <mergeCell ref="AF800:AH800"/>
    <mergeCell ref="AI800:AK800"/>
    <mergeCell ref="C800:D800"/>
    <mergeCell ref="E800:F800"/>
    <mergeCell ref="G800:H800"/>
    <mergeCell ref="I800:M800"/>
    <mergeCell ref="N800:O800"/>
    <mergeCell ref="P800:Q800"/>
    <mergeCell ref="R800:S800"/>
    <mergeCell ref="T801:U801"/>
    <mergeCell ref="V801:X801"/>
    <mergeCell ref="Y801:Z801"/>
    <mergeCell ref="AB801:AC801"/>
    <mergeCell ref="AD801:AE801"/>
    <mergeCell ref="AF801:AH801"/>
    <mergeCell ref="AI801:AK801"/>
    <mergeCell ref="AL801:AM801"/>
    <mergeCell ref="AN801:AO801"/>
    <mergeCell ref="AP801:AQ801"/>
    <mergeCell ref="AR801:AS801"/>
    <mergeCell ref="AT801:AU801"/>
    <mergeCell ref="AV801:AX801"/>
    <mergeCell ref="AY801:BA801"/>
    <mergeCell ref="C803:D803"/>
    <mergeCell ref="E803:F803"/>
    <mergeCell ref="G803:H803"/>
    <mergeCell ref="I803:M803"/>
    <mergeCell ref="N803:O803"/>
    <mergeCell ref="P803:Q803"/>
    <mergeCell ref="R803:S803"/>
    <mergeCell ref="AT803:AU803"/>
    <mergeCell ref="AV803:AX803"/>
    <mergeCell ref="AP802:AQ802"/>
    <mergeCell ref="AR802:AS802"/>
    <mergeCell ref="AT802:AU802"/>
    <mergeCell ref="AV802:AX802"/>
    <mergeCell ref="AY802:BA802"/>
    <mergeCell ref="AP803:AQ803"/>
    <mergeCell ref="AR803:AS803"/>
    <mergeCell ref="AY803:BA803"/>
    <mergeCell ref="T805:U805"/>
    <mergeCell ref="V805:X805"/>
    <mergeCell ref="Y805:Z805"/>
    <mergeCell ref="AB805:AC805"/>
    <mergeCell ref="AD805:AE805"/>
    <mergeCell ref="AF805:AH805"/>
    <mergeCell ref="AI805:AK805"/>
    <mergeCell ref="C805:D805"/>
    <mergeCell ref="E805:F805"/>
    <mergeCell ref="G805:H805"/>
    <mergeCell ref="I805:M805"/>
    <mergeCell ref="N805:O805"/>
    <mergeCell ref="P805:Q805"/>
    <mergeCell ref="R805:S805"/>
    <mergeCell ref="AL806:AM806"/>
    <mergeCell ref="AN806:AO806"/>
    <mergeCell ref="T806:U806"/>
    <mergeCell ref="V806:X806"/>
    <mergeCell ref="Y806:Z806"/>
    <mergeCell ref="AB806:AC806"/>
    <mergeCell ref="AD806:AE806"/>
    <mergeCell ref="AF806:AH806"/>
    <mergeCell ref="AI806:AK806"/>
    <mergeCell ref="C801:D801"/>
    <mergeCell ref="E801:F801"/>
    <mergeCell ref="G801:H801"/>
    <mergeCell ref="I801:M801"/>
    <mergeCell ref="N801:O801"/>
    <mergeCell ref="P801:Q801"/>
    <mergeCell ref="R801:S801"/>
    <mergeCell ref="C802:D802"/>
    <mergeCell ref="E802:F802"/>
    <mergeCell ref="G802:H802"/>
    <mergeCell ref="I802:M802"/>
    <mergeCell ref="N802:O802"/>
    <mergeCell ref="P802:Q802"/>
    <mergeCell ref="R802:S802"/>
    <mergeCell ref="AL804:AM804"/>
    <mergeCell ref="AN804:AO804"/>
    <mergeCell ref="AP804:AQ804"/>
    <mergeCell ref="AR804:AS804"/>
    <mergeCell ref="AT804:AU804"/>
    <mergeCell ref="AV804:AX804"/>
    <mergeCell ref="AY804:BA804"/>
    <mergeCell ref="T804:U804"/>
    <mergeCell ref="V804:X804"/>
    <mergeCell ref="Y804:Z804"/>
    <mergeCell ref="AB804:AC804"/>
    <mergeCell ref="AD804:AE804"/>
    <mergeCell ref="AF804:AH804"/>
    <mergeCell ref="AI804:AK804"/>
    <mergeCell ref="C804:D804"/>
    <mergeCell ref="E804:F804"/>
    <mergeCell ref="G804:H804"/>
    <mergeCell ref="I804:M804"/>
    <mergeCell ref="N804:O804"/>
    <mergeCell ref="P804:Q804"/>
    <mergeCell ref="R804:S804"/>
    <mergeCell ref="AP806:AQ806"/>
    <mergeCell ref="AR806:AS806"/>
    <mergeCell ref="AT806:AU806"/>
    <mergeCell ref="AV806:AX806"/>
    <mergeCell ref="AY806:BA806"/>
    <mergeCell ref="AL805:AM805"/>
    <mergeCell ref="AN805:AO805"/>
    <mergeCell ref="AP805:AQ805"/>
    <mergeCell ref="AR805:AS805"/>
    <mergeCell ref="AT805:AU805"/>
    <mergeCell ref="AV805:AX805"/>
    <mergeCell ref="AY805:BA805"/>
    <mergeCell ref="C806:D806"/>
    <mergeCell ref="E806:F806"/>
    <mergeCell ref="G806:H806"/>
    <mergeCell ref="I806:M806"/>
    <mergeCell ref="N806:O806"/>
    <mergeCell ref="P806:Q806"/>
    <mergeCell ref="R806:S806"/>
    <mergeCell ref="AL807:AM807"/>
    <mergeCell ref="AN807:AO807"/>
    <mergeCell ref="AP807:AQ807"/>
    <mergeCell ref="AR807:AS807"/>
    <mergeCell ref="AT807:AU807"/>
    <mergeCell ref="AV807:AX807"/>
    <mergeCell ref="AY807:BA807"/>
    <mergeCell ref="T807:U807"/>
    <mergeCell ref="V807:X807"/>
    <mergeCell ref="Y807:Z807"/>
    <mergeCell ref="AB807:AC807"/>
    <mergeCell ref="AD807:AE807"/>
    <mergeCell ref="AF807:AH807"/>
    <mergeCell ref="AI807:AK807"/>
    <mergeCell ref="C807:D807"/>
    <mergeCell ref="E807:F807"/>
    <mergeCell ref="G807:H807"/>
    <mergeCell ref="I807:M807"/>
    <mergeCell ref="N807:O807"/>
    <mergeCell ref="P807:Q807"/>
    <mergeCell ref="R807:S807"/>
    <mergeCell ref="AL808:AM808"/>
    <mergeCell ref="AN808:AO808"/>
    <mergeCell ref="AP808:AQ808"/>
    <mergeCell ref="AR808:AS808"/>
    <mergeCell ref="AT808:AU808"/>
    <mergeCell ref="AV808:AX808"/>
    <mergeCell ref="AY808:BA808"/>
    <mergeCell ref="T808:U808"/>
    <mergeCell ref="V808:X808"/>
    <mergeCell ref="Y808:Z808"/>
    <mergeCell ref="AB808:AC808"/>
    <mergeCell ref="AD808:AE808"/>
    <mergeCell ref="AF808:AH808"/>
    <mergeCell ref="AI808:AK808"/>
    <mergeCell ref="C808:D808"/>
    <mergeCell ref="E808:F808"/>
    <mergeCell ref="G808:H808"/>
    <mergeCell ref="I808:M808"/>
    <mergeCell ref="N808:O808"/>
    <mergeCell ref="P808:Q808"/>
    <mergeCell ref="R808:S808"/>
    <mergeCell ref="AL820:AM820"/>
    <mergeCell ref="AN820:AO820"/>
    <mergeCell ref="T820:U820"/>
    <mergeCell ref="V820:X820"/>
    <mergeCell ref="Y820:Z820"/>
    <mergeCell ref="AB820:AC820"/>
    <mergeCell ref="AD820:AE820"/>
    <mergeCell ref="AF820:AH820"/>
    <mergeCell ref="AI820:AK820"/>
    <mergeCell ref="AL821:AM821"/>
    <mergeCell ref="AN821:AO821"/>
    <mergeCell ref="T821:U821"/>
    <mergeCell ref="V821:X821"/>
    <mergeCell ref="Y821:Z821"/>
    <mergeCell ref="AB821:AC821"/>
    <mergeCell ref="AD821:AE821"/>
    <mergeCell ref="AF821:AH821"/>
    <mergeCell ref="AI821:AK821"/>
    <mergeCell ref="AL818:AM818"/>
    <mergeCell ref="AN818:AO818"/>
    <mergeCell ref="AP818:AQ818"/>
    <mergeCell ref="AR818:AS818"/>
    <mergeCell ref="AT818:AU818"/>
    <mergeCell ref="AV818:AX818"/>
    <mergeCell ref="AY818:BA818"/>
    <mergeCell ref="T818:U818"/>
    <mergeCell ref="V818:X818"/>
    <mergeCell ref="Y818:Z818"/>
    <mergeCell ref="AB818:AC818"/>
    <mergeCell ref="AD818:AE818"/>
    <mergeCell ref="AF818:AH818"/>
    <mergeCell ref="AI818:AK818"/>
    <mergeCell ref="C818:D818"/>
    <mergeCell ref="E818:F818"/>
    <mergeCell ref="G818:H818"/>
    <mergeCell ref="I818:M818"/>
    <mergeCell ref="N818:O818"/>
    <mergeCell ref="P818:Q818"/>
    <mergeCell ref="R818:S818"/>
    <mergeCell ref="T819:U819"/>
    <mergeCell ref="V819:X819"/>
    <mergeCell ref="Y819:Z819"/>
    <mergeCell ref="AB819:AC819"/>
    <mergeCell ref="AD819:AE819"/>
    <mergeCell ref="AF819:AH819"/>
    <mergeCell ref="AI819:AK819"/>
    <mergeCell ref="AL819:AM819"/>
    <mergeCell ref="AN819:AO819"/>
    <mergeCell ref="AP819:AQ819"/>
    <mergeCell ref="AR819:AS819"/>
    <mergeCell ref="AT819:AU819"/>
    <mergeCell ref="AV819:AX819"/>
    <mergeCell ref="AY819:BA819"/>
    <mergeCell ref="C821:D821"/>
    <mergeCell ref="E821:F821"/>
    <mergeCell ref="G821:H821"/>
    <mergeCell ref="I821:M821"/>
    <mergeCell ref="N821:O821"/>
    <mergeCell ref="P821:Q821"/>
    <mergeCell ref="R821:S821"/>
    <mergeCell ref="AT821:AU821"/>
    <mergeCell ref="AV821:AX821"/>
    <mergeCell ref="AP820:AQ820"/>
    <mergeCell ref="AR820:AS820"/>
    <mergeCell ref="AT820:AU820"/>
    <mergeCell ref="AV820:AX820"/>
    <mergeCell ref="AY820:BA820"/>
    <mergeCell ref="AP821:AQ821"/>
    <mergeCell ref="AR821:AS821"/>
    <mergeCell ref="AY821:BA821"/>
    <mergeCell ref="T823:U823"/>
    <mergeCell ref="V823:X823"/>
    <mergeCell ref="Y823:Z823"/>
    <mergeCell ref="AB823:AC823"/>
    <mergeCell ref="AD823:AE823"/>
    <mergeCell ref="AF823:AH823"/>
    <mergeCell ref="AI823:AK823"/>
    <mergeCell ref="C823:D823"/>
    <mergeCell ref="E823:F823"/>
    <mergeCell ref="G823:H823"/>
    <mergeCell ref="I823:M823"/>
    <mergeCell ref="N823:O823"/>
    <mergeCell ref="P823:Q823"/>
    <mergeCell ref="R823:S823"/>
    <mergeCell ref="AL824:AM824"/>
    <mergeCell ref="AN824:AO824"/>
    <mergeCell ref="T824:U824"/>
    <mergeCell ref="V824:X824"/>
    <mergeCell ref="Y824:Z824"/>
    <mergeCell ref="AB824:AC824"/>
    <mergeCell ref="AD824:AE824"/>
    <mergeCell ref="AF824:AH824"/>
    <mergeCell ref="AI824:AK824"/>
    <mergeCell ref="C824:D824"/>
    <mergeCell ref="E824:F824"/>
    <mergeCell ref="G824:H824"/>
    <mergeCell ref="I824:M824"/>
    <mergeCell ref="N824:O824"/>
    <mergeCell ref="P824:Q824"/>
    <mergeCell ref="R824:S824"/>
    <mergeCell ref="C825:D825"/>
    <mergeCell ref="E825:F825"/>
    <mergeCell ref="G825:H825"/>
    <mergeCell ref="I825:M825"/>
    <mergeCell ref="N825:O825"/>
    <mergeCell ref="P825:Q825"/>
    <mergeCell ref="R825:S825"/>
    <mergeCell ref="AL825:AM825"/>
    <mergeCell ref="AN825:AO825"/>
    <mergeCell ref="AP825:AQ825"/>
    <mergeCell ref="AR825:AS825"/>
    <mergeCell ref="AT825:AU825"/>
    <mergeCell ref="AV825:AX825"/>
    <mergeCell ref="AY825:BA825"/>
    <mergeCell ref="T825:U825"/>
    <mergeCell ref="V825:X825"/>
    <mergeCell ref="Y825:Z825"/>
    <mergeCell ref="AB825:AC825"/>
    <mergeCell ref="AD825:AE825"/>
    <mergeCell ref="AF825:AH825"/>
    <mergeCell ref="AI825:AK825"/>
    <mergeCell ref="C819:D819"/>
    <mergeCell ref="E819:F819"/>
    <mergeCell ref="G819:H819"/>
    <mergeCell ref="I819:M819"/>
    <mergeCell ref="N819:O819"/>
    <mergeCell ref="P819:Q819"/>
    <mergeCell ref="R819:S819"/>
    <mergeCell ref="C820:D820"/>
    <mergeCell ref="E820:F820"/>
    <mergeCell ref="G820:H820"/>
    <mergeCell ref="I820:M820"/>
    <mergeCell ref="N820:O820"/>
    <mergeCell ref="P820:Q820"/>
    <mergeCell ref="R820:S820"/>
    <mergeCell ref="AL822:AM822"/>
    <mergeCell ref="AN822:AO822"/>
    <mergeCell ref="AP822:AQ822"/>
    <mergeCell ref="AR822:AS822"/>
    <mergeCell ref="AT822:AU822"/>
    <mergeCell ref="AV822:AX822"/>
    <mergeCell ref="AY822:BA822"/>
    <mergeCell ref="T822:U822"/>
    <mergeCell ref="V822:X822"/>
    <mergeCell ref="Y822:Z822"/>
    <mergeCell ref="AB822:AC822"/>
    <mergeCell ref="AD822:AE822"/>
    <mergeCell ref="AF822:AH822"/>
    <mergeCell ref="AI822:AK822"/>
    <mergeCell ref="C822:D822"/>
    <mergeCell ref="E822:F822"/>
    <mergeCell ref="G822:H822"/>
    <mergeCell ref="I822:M822"/>
    <mergeCell ref="N822:O822"/>
    <mergeCell ref="P822:Q822"/>
    <mergeCell ref="R822:S822"/>
    <mergeCell ref="AP824:AQ824"/>
    <mergeCell ref="AR824:AS824"/>
    <mergeCell ref="AT824:AU824"/>
    <mergeCell ref="AV824:AX824"/>
    <mergeCell ref="AY824:BA824"/>
    <mergeCell ref="AL823:AM823"/>
    <mergeCell ref="AN823:AO823"/>
    <mergeCell ref="AP823:AQ823"/>
    <mergeCell ref="AR823:AS823"/>
    <mergeCell ref="AT823:AU823"/>
    <mergeCell ref="AV823:AX823"/>
    <mergeCell ref="AY823:BA823"/>
    <mergeCell ref="AL811:AM811"/>
    <mergeCell ref="AN811:AO811"/>
    <mergeCell ref="T811:U811"/>
    <mergeCell ref="V811:X811"/>
    <mergeCell ref="Y811:Z811"/>
    <mergeCell ref="AB811:AC811"/>
    <mergeCell ref="AD811:AE811"/>
    <mergeCell ref="AF811:AH811"/>
    <mergeCell ref="AI811:AK811"/>
    <mergeCell ref="AL812:AM812"/>
    <mergeCell ref="AN812:AO812"/>
    <mergeCell ref="T812:U812"/>
    <mergeCell ref="V812:X812"/>
    <mergeCell ref="Y812:Z812"/>
    <mergeCell ref="AB812:AC812"/>
    <mergeCell ref="AD812:AE812"/>
    <mergeCell ref="AF812:AH812"/>
    <mergeCell ref="AI812:AK812"/>
    <mergeCell ref="AL809:AM809"/>
    <mergeCell ref="AN809:AO809"/>
    <mergeCell ref="AP809:AQ809"/>
    <mergeCell ref="AR809:AS809"/>
    <mergeCell ref="AT809:AU809"/>
    <mergeCell ref="AV809:AX809"/>
    <mergeCell ref="AY809:BA809"/>
    <mergeCell ref="T809:U809"/>
    <mergeCell ref="V809:X809"/>
    <mergeCell ref="Y809:Z809"/>
    <mergeCell ref="AB809:AC809"/>
    <mergeCell ref="AD809:AE809"/>
    <mergeCell ref="AF809:AH809"/>
    <mergeCell ref="AI809:AK809"/>
    <mergeCell ref="C809:D809"/>
    <mergeCell ref="E809:F809"/>
    <mergeCell ref="G809:H809"/>
    <mergeCell ref="I809:M809"/>
    <mergeCell ref="N809:O809"/>
    <mergeCell ref="P809:Q809"/>
    <mergeCell ref="R809:S809"/>
    <mergeCell ref="T810:U810"/>
    <mergeCell ref="V810:X810"/>
    <mergeCell ref="Y810:Z810"/>
    <mergeCell ref="AB810:AC810"/>
    <mergeCell ref="AD810:AE810"/>
    <mergeCell ref="AF810:AH810"/>
    <mergeCell ref="AI810:AK810"/>
    <mergeCell ref="AL810:AM810"/>
    <mergeCell ref="AN810:AO810"/>
    <mergeCell ref="AP810:AQ810"/>
    <mergeCell ref="AR810:AS810"/>
    <mergeCell ref="AT810:AU810"/>
    <mergeCell ref="AV810:AX810"/>
    <mergeCell ref="AY810:BA810"/>
    <mergeCell ref="C812:D812"/>
    <mergeCell ref="E812:F812"/>
    <mergeCell ref="G812:H812"/>
    <mergeCell ref="I812:M812"/>
    <mergeCell ref="N812:O812"/>
    <mergeCell ref="P812:Q812"/>
    <mergeCell ref="R812:S812"/>
    <mergeCell ref="AT812:AU812"/>
    <mergeCell ref="AV812:AX812"/>
    <mergeCell ref="AP811:AQ811"/>
    <mergeCell ref="AR811:AS811"/>
    <mergeCell ref="AT811:AU811"/>
    <mergeCell ref="AV811:AX811"/>
    <mergeCell ref="AY811:BA811"/>
    <mergeCell ref="AP812:AQ812"/>
    <mergeCell ref="AR812:AS812"/>
    <mergeCell ref="AY812:BA812"/>
    <mergeCell ref="T814:U814"/>
    <mergeCell ref="V814:X814"/>
    <mergeCell ref="Y814:Z814"/>
    <mergeCell ref="AB814:AC814"/>
    <mergeCell ref="AD814:AE814"/>
    <mergeCell ref="AF814:AH814"/>
    <mergeCell ref="AI814:AK814"/>
    <mergeCell ref="C814:D814"/>
    <mergeCell ref="E814:F814"/>
    <mergeCell ref="G814:H814"/>
    <mergeCell ref="I814:M814"/>
    <mergeCell ref="N814:O814"/>
    <mergeCell ref="P814:Q814"/>
    <mergeCell ref="R814:S814"/>
    <mergeCell ref="AL815:AM815"/>
    <mergeCell ref="AN815:AO815"/>
    <mergeCell ref="T815:U815"/>
    <mergeCell ref="V815:X815"/>
    <mergeCell ref="Y815:Z815"/>
    <mergeCell ref="AB815:AC815"/>
    <mergeCell ref="AD815:AE815"/>
    <mergeCell ref="AF815:AH815"/>
    <mergeCell ref="AI815:AK815"/>
    <mergeCell ref="C810:D810"/>
    <mergeCell ref="E810:F810"/>
    <mergeCell ref="G810:H810"/>
    <mergeCell ref="I810:M810"/>
    <mergeCell ref="N810:O810"/>
    <mergeCell ref="P810:Q810"/>
    <mergeCell ref="R810:S810"/>
    <mergeCell ref="C811:D811"/>
    <mergeCell ref="E811:F811"/>
    <mergeCell ref="G811:H811"/>
    <mergeCell ref="I811:M811"/>
    <mergeCell ref="N811:O811"/>
    <mergeCell ref="P811:Q811"/>
    <mergeCell ref="R811:S811"/>
    <mergeCell ref="AL813:AM813"/>
    <mergeCell ref="AN813:AO813"/>
    <mergeCell ref="AP813:AQ813"/>
    <mergeCell ref="AR813:AS813"/>
    <mergeCell ref="AT813:AU813"/>
    <mergeCell ref="AV813:AX813"/>
    <mergeCell ref="AY813:BA813"/>
    <mergeCell ref="T813:U813"/>
    <mergeCell ref="V813:X813"/>
    <mergeCell ref="Y813:Z813"/>
    <mergeCell ref="AB813:AC813"/>
    <mergeCell ref="AD813:AE813"/>
    <mergeCell ref="AF813:AH813"/>
    <mergeCell ref="AI813:AK813"/>
    <mergeCell ref="C813:D813"/>
    <mergeCell ref="E813:F813"/>
    <mergeCell ref="G813:H813"/>
    <mergeCell ref="I813:M813"/>
    <mergeCell ref="N813:O813"/>
    <mergeCell ref="P813:Q813"/>
    <mergeCell ref="R813:S813"/>
    <mergeCell ref="AP815:AQ815"/>
    <mergeCell ref="AR815:AS815"/>
    <mergeCell ref="AT815:AU815"/>
    <mergeCell ref="AV815:AX815"/>
    <mergeCell ref="AY815:BA815"/>
    <mergeCell ref="AL814:AM814"/>
    <mergeCell ref="AN814:AO814"/>
    <mergeCell ref="AP814:AQ814"/>
    <mergeCell ref="AR814:AS814"/>
    <mergeCell ref="AT814:AU814"/>
    <mergeCell ref="AV814:AX814"/>
    <mergeCell ref="AY814:BA814"/>
    <mergeCell ref="C815:D815"/>
    <mergeCell ref="E815:F815"/>
    <mergeCell ref="G815:H815"/>
    <mergeCell ref="I815:M815"/>
    <mergeCell ref="N815:O815"/>
    <mergeCell ref="P815:Q815"/>
    <mergeCell ref="R815:S815"/>
    <mergeCell ref="AL816:AM816"/>
    <mergeCell ref="AN816:AO816"/>
    <mergeCell ref="AP816:AQ816"/>
    <mergeCell ref="AR816:AS816"/>
    <mergeCell ref="AT816:AU816"/>
    <mergeCell ref="AV816:AX816"/>
    <mergeCell ref="AY816:BA816"/>
    <mergeCell ref="T816:U816"/>
    <mergeCell ref="V816:X816"/>
    <mergeCell ref="Y816:Z816"/>
    <mergeCell ref="AB816:AC816"/>
    <mergeCell ref="AD816:AE816"/>
    <mergeCell ref="AF816:AH816"/>
    <mergeCell ref="AI816:AK816"/>
    <mergeCell ref="C816:D816"/>
    <mergeCell ref="E816:F816"/>
    <mergeCell ref="G816:H816"/>
    <mergeCell ref="I816:M816"/>
    <mergeCell ref="N816:O816"/>
    <mergeCell ref="P816:Q816"/>
    <mergeCell ref="R816:S816"/>
    <mergeCell ref="AL817:AM817"/>
    <mergeCell ref="AN817:AO817"/>
    <mergeCell ref="AP817:AQ817"/>
    <mergeCell ref="AR817:AS817"/>
    <mergeCell ref="AT817:AU817"/>
    <mergeCell ref="AV817:AX817"/>
    <mergeCell ref="AY817:BA817"/>
    <mergeCell ref="T817:U817"/>
    <mergeCell ref="V817:X817"/>
    <mergeCell ref="Y817:Z817"/>
    <mergeCell ref="AB817:AC817"/>
    <mergeCell ref="AD817:AE817"/>
    <mergeCell ref="AF817:AH817"/>
    <mergeCell ref="AI817:AK817"/>
    <mergeCell ref="C817:D817"/>
    <mergeCell ref="E817:F817"/>
    <mergeCell ref="G817:H817"/>
    <mergeCell ref="I817:M817"/>
    <mergeCell ref="N817:O817"/>
    <mergeCell ref="P817:Q817"/>
    <mergeCell ref="R817:S817"/>
    <mergeCell ref="AL712:AM712"/>
    <mergeCell ref="AN712:AO712"/>
    <mergeCell ref="T712:U712"/>
    <mergeCell ref="V712:X712"/>
    <mergeCell ref="Y712:Z712"/>
    <mergeCell ref="AB712:AC712"/>
    <mergeCell ref="AD712:AE712"/>
    <mergeCell ref="AF712:AH712"/>
    <mergeCell ref="AI712:AK712"/>
    <mergeCell ref="AL713:AM713"/>
    <mergeCell ref="AN713:AO713"/>
    <mergeCell ref="T713:U713"/>
    <mergeCell ref="V713:X713"/>
    <mergeCell ref="Y713:Z713"/>
    <mergeCell ref="AB713:AC713"/>
    <mergeCell ref="AD713:AE713"/>
    <mergeCell ref="AF713:AH713"/>
    <mergeCell ref="AI713:AK713"/>
    <mergeCell ref="AL710:AM710"/>
    <mergeCell ref="AN710:AO710"/>
    <mergeCell ref="AP710:AQ710"/>
    <mergeCell ref="AR710:AS710"/>
    <mergeCell ref="AT710:AU710"/>
    <mergeCell ref="AV710:AX710"/>
    <mergeCell ref="AY710:BA710"/>
    <mergeCell ref="T710:U710"/>
    <mergeCell ref="V710:X710"/>
    <mergeCell ref="Y710:Z710"/>
    <mergeCell ref="AB710:AC710"/>
    <mergeCell ref="AD710:AE710"/>
    <mergeCell ref="AF710:AH710"/>
    <mergeCell ref="AI710:AK710"/>
    <mergeCell ref="C710:D710"/>
    <mergeCell ref="E710:F710"/>
    <mergeCell ref="G710:H710"/>
    <mergeCell ref="I710:M710"/>
    <mergeCell ref="N710:O710"/>
    <mergeCell ref="P710:Q710"/>
    <mergeCell ref="R710:S710"/>
    <mergeCell ref="T711:U711"/>
    <mergeCell ref="V711:X711"/>
    <mergeCell ref="Y711:Z711"/>
    <mergeCell ref="AB711:AC711"/>
    <mergeCell ref="AD711:AE711"/>
    <mergeCell ref="AF711:AH711"/>
    <mergeCell ref="AI711:AK711"/>
    <mergeCell ref="AL711:AM711"/>
    <mergeCell ref="AN711:AO711"/>
    <mergeCell ref="AP711:AQ711"/>
    <mergeCell ref="AR711:AS711"/>
    <mergeCell ref="AT711:AU711"/>
    <mergeCell ref="AV711:AX711"/>
    <mergeCell ref="AY711:BA711"/>
    <mergeCell ref="C713:D713"/>
    <mergeCell ref="E713:F713"/>
    <mergeCell ref="G713:H713"/>
    <mergeCell ref="I713:M713"/>
    <mergeCell ref="N713:O713"/>
    <mergeCell ref="P713:Q713"/>
    <mergeCell ref="R713:S713"/>
    <mergeCell ref="AT713:AU713"/>
    <mergeCell ref="AV713:AX713"/>
    <mergeCell ref="AP712:AQ712"/>
    <mergeCell ref="AR712:AS712"/>
    <mergeCell ref="AT712:AU712"/>
    <mergeCell ref="AV712:AX712"/>
    <mergeCell ref="AY712:BA712"/>
    <mergeCell ref="AP713:AQ713"/>
    <mergeCell ref="AR713:AS713"/>
    <mergeCell ref="AY713:BA713"/>
    <mergeCell ref="T715:U715"/>
    <mergeCell ref="V715:X715"/>
    <mergeCell ref="Y715:Z715"/>
    <mergeCell ref="AB715:AC715"/>
    <mergeCell ref="AD715:AE715"/>
    <mergeCell ref="AF715:AH715"/>
    <mergeCell ref="AI715:AK715"/>
    <mergeCell ref="C715:D715"/>
    <mergeCell ref="E715:F715"/>
    <mergeCell ref="G715:H715"/>
    <mergeCell ref="I715:M715"/>
    <mergeCell ref="N715:O715"/>
    <mergeCell ref="P715:Q715"/>
    <mergeCell ref="R715:S715"/>
    <mergeCell ref="AL716:AM716"/>
    <mergeCell ref="AN716:AO716"/>
    <mergeCell ref="T716:U716"/>
    <mergeCell ref="V716:X716"/>
    <mergeCell ref="Y716:Z716"/>
    <mergeCell ref="AB716:AC716"/>
    <mergeCell ref="AD716:AE716"/>
    <mergeCell ref="AF716:AH716"/>
    <mergeCell ref="AI716:AK716"/>
    <mergeCell ref="C711:D711"/>
    <mergeCell ref="E711:F711"/>
    <mergeCell ref="G711:H711"/>
    <mergeCell ref="I711:M711"/>
    <mergeCell ref="N711:O711"/>
    <mergeCell ref="P711:Q711"/>
    <mergeCell ref="R711:S711"/>
    <mergeCell ref="C712:D712"/>
    <mergeCell ref="E712:F712"/>
    <mergeCell ref="G712:H712"/>
    <mergeCell ref="I712:M712"/>
    <mergeCell ref="N712:O712"/>
    <mergeCell ref="P712:Q712"/>
    <mergeCell ref="R712:S712"/>
    <mergeCell ref="AL714:AM714"/>
    <mergeCell ref="AN714:AO714"/>
    <mergeCell ref="AP714:AQ714"/>
    <mergeCell ref="AR714:AS714"/>
    <mergeCell ref="AT714:AU714"/>
    <mergeCell ref="AV714:AX714"/>
    <mergeCell ref="AY714:BA714"/>
    <mergeCell ref="T714:U714"/>
    <mergeCell ref="V714:X714"/>
    <mergeCell ref="Y714:Z714"/>
    <mergeCell ref="AB714:AC714"/>
    <mergeCell ref="AD714:AE714"/>
    <mergeCell ref="AF714:AH714"/>
    <mergeCell ref="AI714:AK714"/>
    <mergeCell ref="C714:D714"/>
    <mergeCell ref="E714:F714"/>
    <mergeCell ref="G714:H714"/>
    <mergeCell ref="I714:M714"/>
    <mergeCell ref="N714:O714"/>
    <mergeCell ref="P714:Q714"/>
    <mergeCell ref="R714:S714"/>
    <mergeCell ref="AP716:AQ716"/>
    <mergeCell ref="AR716:AS716"/>
    <mergeCell ref="AT716:AU716"/>
    <mergeCell ref="AV716:AX716"/>
    <mergeCell ref="AY716:BA716"/>
    <mergeCell ref="AL715:AM715"/>
    <mergeCell ref="AN715:AO715"/>
    <mergeCell ref="AP715:AQ715"/>
    <mergeCell ref="AR715:AS715"/>
    <mergeCell ref="AT715:AU715"/>
    <mergeCell ref="AV715:AX715"/>
    <mergeCell ref="AY715:BA715"/>
    <mergeCell ref="C716:D716"/>
    <mergeCell ref="E716:F716"/>
    <mergeCell ref="G716:H716"/>
    <mergeCell ref="I716:M716"/>
    <mergeCell ref="N716:O716"/>
    <mergeCell ref="P716:Q716"/>
    <mergeCell ref="R716:S716"/>
    <mergeCell ref="AL717:AM717"/>
    <mergeCell ref="AN717:AO717"/>
    <mergeCell ref="AP717:AQ717"/>
    <mergeCell ref="AR717:AS717"/>
    <mergeCell ref="AT717:AU717"/>
    <mergeCell ref="AV717:AX717"/>
    <mergeCell ref="AY717:BA717"/>
    <mergeCell ref="T717:U717"/>
    <mergeCell ref="V717:X717"/>
    <mergeCell ref="Y717:Z717"/>
    <mergeCell ref="AB717:AC717"/>
    <mergeCell ref="AD717:AE717"/>
    <mergeCell ref="AF717:AH717"/>
    <mergeCell ref="AI717:AK717"/>
    <mergeCell ref="C717:D717"/>
    <mergeCell ref="E717:F717"/>
    <mergeCell ref="G717:H717"/>
    <mergeCell ref="I717:M717"/>
    <mergeCell ref="N717:O717"/>
    <mergeCell ref="P717:Q717"/>
    <mergeCell ref="R717:S717"/>
    <mergeCell ref="AL718:AM718"/>
    <mergeCell ref="AN718:AO718"/>
    <mergeCell ref="AP718:AQ718"/>
    <mergeCell ref="AR718:AS718"/>
    <mergeCell ref="AT718:AU718"/>
    <mergeCell ref="AV718:AX718"/>
    <mergeCell ref="AY718:BA718"/>
    <mergeCell ref="T718:U718"/>
    <mergeCell ref="V718:X718"/>
    <mergeCell ref="Y718:Z718"/>
    <mergeCell ref="AB718:AC718"/>
    <mergeCell ref="AD718:AE718"/>
    <mergeCell ref="AF718:AH718"/>
    <mergeCell ref="AI718:AK718"/>
    <mergeCell ref="C718:D718"/>
    <mergeCell ref="E718:F718"/>
    <mergeCell ref="G718:H718"/>
    <mergeCell ref="I718:M718"/>
    <mergeCell ref="N718:O718"/>
    <mergeCell ref="P718:Q718"/>
    <mergeCell ref="R718:S718"/>
    <mergeCell ref="AL721:AM721"/>
    <mergeCell ref="AN721:AO721"/>
    <mergeCell ref="T721:U721"/>
    <mergeCell ref="V721:X721"/>
    <mergeCell ref="Y721:Z721"/>
    <mergeCell ref="AB721:AC721"/>
    <mergeCell ref="AD721:AE721"/>
    <mergeCell ref="AF721:AH721"/>
    <mergeCell ref="AI721:AK721"/>
    <mergeCell ref="AL722:AM722"/>
    <mergeCell ref="AN722:AO722"/>
    <mergeCell ref="T722:U722"/>
    <mergeCell ref="V722:X722"/>
    <mergeCell ref="Y722:Z722"/>
    <mergeCell ref="AB722:AC722"/>
    <mergeCell ref="AD722:AE722"/>
    <mergeCell ref="AF722:AH722"/>
    <mergeCell ref="AI722:AK722"/>
    <mergeCell ref="AL719:AM719"/>
    <mergeCell ref="AN719:AO719"/>
    <mergeCell ref="AP719:AQ719"/>
    <mergeCell ref="AR719:AS719"/>
    <mergeCell ref="AT719:AU719"/>
    <mergeCell ref="AV719:AX719"/>
    <mergeCell ref="AY719:BA719"/>
    <mergeCell ref="T719:U719"/>
    <mergeCell ref="V719:X719"/>
    <mergeCell ref="Y719:Z719"/>
    <mergeCell ref="AB719:AC719"/>
    <mergeCell ref="AD719:AE719"/>
    <mergeCell ref="AF719:AH719"/>
    <mergeCell ref="AI719:AK719"/>
    <mergeCell ref="C719:D719"/>
    <mergeCell ref="E719:F719"/>
    <mergeCell ref="G719:H719"/>
    <mergeCell ref="I719:M719"/>
    <mergeCell ref="N719:O719"/>
    <mergeCell ref="P719:Q719"/>
    <mergeCell ref="R719:S719"/>
    <mergeCell ref="T720:U720"/>
    <mergeCell ref="V720:X720"/>
    <mergeCell ref="Y720:Z720"/>
    <mergeCell ref="AB720:AC720"/>
    <mergeCell ref="AD720:AE720"/>
    <mergeCell ref="AF720:AH720"/>
    <mergeCell ref="AI720:AK720"/>
    <mergeCell ref="AL720:AM720"/>
    <mergeCell ref="AN720:AO720"/>
    <mergeCell ref="AP720:AQ720"/>
    <mergeCell ref="AR720:AS720"/>
    <mergeCell ref="AT720:AU720"/>
    <mergeCell ref="AV720:AX720"/>
    <mergeCell ref="AY720:BA720"/>
    <mergeCell ref="C722:D722"/>
    <mergeCell ref="E722:F722"/>
    <mergeCell ref="G722:H722"/>
    <mergeCell ref="I722:M722"/>
    <mergeCell ref="N722:O722"/>
    <mergeCell ref="P722:Q722"/>
    <mergeCell ref="R722:S722"/>
    <mergeCell ref="AT722:AU722"/>
    <mergeCell ref="AV722:AX722"/>
    <mergeCell ref="AP721:AQ721"/>
    <mergeCell ref="AR721:AS721"/>
    <mergeCell ref="AT721:AU721"/>
    <mergeCell ref="AV721:AX721"/>
    <mergeCell ref="AY721:BA721"/>
    <mergeCell ref="AP722:AQ722"/>
    <mergeCell ref="AR722:AS722"/>
    <mergeCell ref="AY722:BA722"/>
    <mergeCell ref="T724:U724"/>
    <mergeCell ref="V724:X724"/>
    <mergeCell ref="Y724:Z724"/>
    <mergeCell ref="AB724:AC724"/>
    <mergeCell ref="AD724:AE724"/>
    <mergeCell ref="AF724:AH724"/>
    <mergeCell ref="AI724:AK724"/>
    <mergeCell ref="C724:D724"/>
    <mergeCell ref="E724:F724"/>
    <mergeCell ref="G724:H724"/>
    <mergeCell ref="I724:M724"/>
    <mergeCell ref="N724:O724"/>
    <mergeCell ref="P724:Q724"/>
    <mergeCell ref="R724:S724"/>
    <mergeCell ref="AL725:AM725"/>
    <mergeCell ref="AN725:AO725"/>
    <mergeCell ref="T725:U725"/>
    <mergeCell ref="V725:X725"/>
    <mergeCell ref="Y725:Z725"/>
    <mergeCell ref="AB725:AC725"/>
    <mergeCell ref="AD725:AE725"/>
    <mergeCell ref="AF725:AH725"/>
    <mergeCell ref="AI725:AK725"/>
    <mergeCell ref="C720:D720"/>
    <mergeCell ref="E720:F720"/>
    <mergeCell ref="G720:H720"/>
    <mergeCell ref="I720:M720"/>
    <mergeCell ref="N720:O720"/>
    <mergeCell ref="P720:Q720"/>
    <mergeCell ref="R720:S720"/>
    <mergeCell ref="C721:D721"/>
    <mergeCell ref="E721:F721"/>
    <mergeCell ref="G721:H721"/>
    <mergeCell ref="I721:M721"/>
    <mergeCell ref="N721:O721"/>
    <mergeCell ref="P721:Q721"/>
    <mergeCell ref="R721:S721"/>
    <mergeCell ref="AL723:AM723"/>
    <mergeCell ref="AN723:AO723"/>
    <mergeCell ref="AP723:AQ723"/>
    <mergeCell ref="AR723:AS723"/>
    <mergeCell ref="AT723:AU723"/>
    <mergeCell ref="AV723:AX723"/>
    <mergeCell ref="AY723:BA723"/>
    <mergeCell ref="T723:U723"/>
    <mergeCell ref="V723:X723"/>
    <mergeCell ref="Y723:Z723"/>
    <mergeCell ref="AB723:AC723"/>
    <mergeCell ref="AD723:AE723"/>
    <mergeCell ref="AF723:AH723"/>
    <mergeCell ref="AI723:AK723"/>
    <mergeCell ref="C723:D723"/>
    <mergeCell ref="E723:F723"/>
    <mergeCell ref="G723:H723"/>
    <mergeCell ref="I723:M723"/>
    <mergeCell ref="N723:O723"/>
    <mergeCell ref="P723:Q723"/>
    <mergeCell ref="R723:S723"/>
    <mergeCell ref="AP725:AQ725"/>
    <mergeCell ref="AR725:AS725"/>
    <mergeCell ref="AT725:AU725"/>
    <mergeCell ref="AV725:AX725"/>
    <mergeCell ref="AY725:BA725"/>
    <mergeCell ref="AL724:AM724"/>
    <mergeCell ref="AN724:AO724"/>
    <mergeCell ref="AP724:AQ724"/>
    <mergeCell ref="AR724:AS724"/>
    <mergeCell ref="AT724:AU724"/>
    <mergeCell ref="AV724:AX724"/>
    <mergeCell ref="AY724:BA724"/>
    <mergeCell ref="C725:D725"/>
    <mergeCell ref="E725:F725"/>
    <mergeCell ref="G725:H725"/>
    <mergeCell ref="I725:M725"/>
    <mergeCell ref="N725:O725"/>
    <mergeCell ref="P725:Q725"/>
    <mergeCell ref="R725:S725"/>
    <mergeCell ref="AL726:AM726"/>
    <mergeCell ref="AN726:AO726"/>
    <mergeCell ref="AP726:AQ726"/>
    <mergeCell ref="AR726:AS726"/>
    <mergeCell ref="AT726:AU726"/>
    <mergeCell ref="AV726:AX726"/>
    <mergeCell ref="AY726:BA726"/>
    <mergeCell ref="T726:U726"/>
    <mergeCell ref="V726:X726"/>
    <mergeCell ref="Y726:Z726"/>
    <mergeCell ref="AB726:AC726"/>
    <mergeCell ref="AD726:AE726"/>
    <mergeCell ref="AF726:AH726"/>
    <mergeCell ref="AI726:AK726"/>
    <mergeCell ref="C726:D726"/>
    <mergeCell ref="E726:F726"/>
    <mergeCell ref="G726:H726"/>
    <mergeCell ref="I726:M726"/>
    <mergeCell ref="N726:O726"/>
    <mergeCell ref="P726:Q726"/>
    <mergeCell ref="R726:S726"/>
    <mergeCell ref="AL727:AM727"/>
    <mergeCell ref="AN727:AO727"/>
    <mergeCell ref="AP727:AQ727"/>
    <mergeCell ref="AR727:AS727"/>
    <mergeCell ref="AT727:AU727"/>
    <mergeCell ref="AV727:AX727"/>
    <mergeCell ref="AY727:BA727"/>
    <mergeCell ref="T727:U727"/>
    <mergeCell ref="V727:X727"/>
    <mergeCell ref="Y727:Z727"/>
    <mergeCell ref="AB727:AC727"/>
    <mergeCell ref="AD727:AE727"/>
    <mergeCell ref="AF727:AH727"/>
    <mergeCell ref="AI727:AK727"/>
    <mergeCell ref="C727:D727"/>
    <mergeCell ref="E727:F727"/>
    <mergeCell ref="G727:H727"/>
    <mergeCell ref="I727:M727"/>
    <mergeCell ref="N727:O727"/>
    <mergeCell ref="P727:Q727"/>
    <mergeCell ref="R727:S727"/>
    <mergeCell ref="AL730:AM730"/>
    <mergeCell ref="AN730:AO730"/>
    <mergeCell ref="T730:U730"/>
    <mergeCell ref="V730:X730"/>
    <mergeCell ref="Y730:Z730"/>
    <mergeCell ref="AB730:AC730"/>
    <mergeCell ref="AD730:AE730"/>
    <mergeCell ref="AF730:AH730"/>
    <mergeCell ref="AI730:AK730"/>
    <mergeCell ref="AL731:AM731"/>
    <mergeCell ref="AN731:AO731"/>
    <mergeCell ref="T731:U731"/>
    <mergeCell ref="V731:X731"/>
    <mergeCell ref="Y731:Z731"/>
    <mergeCell ref="AB731:AC731"/>
    <mergeCell ref="AD731:AE731"/>
    <mergeCell ref="AF731:AH731"/>
    <mergeCell ref="AI731:AK731"/>
    <mergeCell ref="AL728:AM728"/>
    <mergeCell ref="AN728:AO728"/>
    <mergeCell ref="AP728:AQ728"/>
    <mergeCell ref="AR728:AS728"/>
    <mergeCell ref="AT728:AU728"/>
    <mergeCell ref="AV728:AX728"/>
    <mergeCell ref="AY728:BA728"/>
    <mergeCell ref="T728:U728"/>
    <mergeCell ref="V728:X728"/>
    <mergeCell ref="Y728:Z728"/>
    <mergeCell ref="AB728:AC728"/>
    <mergeCell ref="AD728:AE728"/>
    <mergeCell ref="AF728:AH728"/>
    <mergeCell ref="AI728:AK728"/>
    <mergeCell ref="C728:D728"/>
    <mergeCell ref="E728:F728"/>
    <mergeCell ref="G728:H728"/>
    <mergeCell ref="I728:M728"/>
    <mergeCell ref="N728:O728"/>
    <mergeCell ref="P728:Q728"/>
    <mergeCell ref="R728:S728"/>
    <mergeCell ref="T729:U729"/>
    <mergeCell ref="V729:X729"/>
    <mergeCell ref="Y729:Z729"/>
    <mergeCell ref="AB729:AC729"/>
    <mergeCell ref="AD729:AE729"/>
    <mergeCell ref="AF729:AH729"/>
    <mergeCell ref="AI729:AK729"/>
    <mergeCell ref="AL729:AM729"/>
    <mergeCell ref="AN729:AO729"/>
    <mergeCell ref="AP729:AQ729"/>
    <mergeCell ref="AR729:AS729"/>
    <mergeCell ref="AT729:AU729"/>
    <mergeCell ref="AV729:AX729"/>
    <mergeCell ref="AY729:BA729"/>
    <mergeCell ref="C731:D731"/>
    <mergeCell ref="E731:F731"/>
    <mergeCell ref="G731:H731"/>
    <mergeCell ref="I731:M731"/>
    <mergeCell ref="N731:O731"/>
    <mergeCell ref="P731:Q731"/>
    <mergeCell ref="R731:S731"/>
    <mergeCell ref="AT731:AU731"/>
    <mergeCell ref="AV731:AX731"/>
    <mergeCell ref="AP730:AQ730"/>
    <mergeCell ref="AR730:AS730"/>
    <mergeCell ref="AT730:AU730"/>
    <mergeCell ref="AV730:AX730"/>
    <mergeCell ref="AY730:BA730"/>
    <mergeCell ref="AP731:AQ731"/>
    <mergeCell ref="AR731:AS731"/>
    <mergeCell ref="AY731:BA731"/>
    <mergeCell ref="T733:U733"/>
    <mergeCell ref="V733:X733"/>
    <mergeCell ref="Y733:Z733"/>
    <mergeCell ref="AB733:AC733"/>
    <mergeCell ref="AD733:AE733"/>
    <mergeCell ref="AF733:AH733"/>
    <mergeCell ref="AI733:AK733"/>
    <mergeCell ref="C733:D733"/>
    <mergeCell ref="E733:F733"/>
    <mergeCell ref="G733:H733"/>
    <mergeCell ref="I733:M733"/>
    <mergeCell ref="N733:O733"/>
    <mergeCell ref="P733:Q733"/>
    <mergeCell ref="R733:S733"/>
    <mergeCell ref="AL734:AM734"/>
    <mergeCell ref="AN734:AO734"/>
    <mergeCell ref="T734:U734"/>
    <mergeCell ref="V734:X734"/>
    <mergeCell ref="Y734:Z734"/>
    <mergeCell ref="AB734:AC734"/>
    <mergeCell ref="AD734:AE734"/>
    <mergeCell ref="AF734:AH734"/>
    <mergeCell ref="AI734:AK734"/>
    <mergeCell ref="C729:D729"/>
    <mergeCell ref="E729:F729"/>
    <mergeCell ref="G729:H729"/>
    <mergeCell ref="I729:M729"/>
    <mergeCell ref="N729:O729"/>
    <mergeCell ref="P729:Q729"/>
    <mergeCell ref="R729:S729"/>
    <mergeCell ref="C730:D730"/>
    <mergeCell ref="E730:F730"/>
    <mergeCell ref="G730:H730"/>
    <mergeCell ref="I730:M730"/>
    <mergeCell ref="N730:O730"/>
    <mergeCell ref="P730:Q730"/>
    <mergeCell ref="R730:S730"/>
    <mergeCell ref="AL732:AM732"/>
    <mergeCell ref="AN732:AO732"/>
    <mergeCell ref="AP732:AQ732"/>
    <mergeCell ref="AR732:AS732"/>
    <mergeCell ref="AT732:AU732"/>
    <mergeCell ref="AV732:AX732"/>
    <mergeCell ref="AY732:BA732"/>
    <mergeCell ref="T732:U732"/>
    <mergeCell ref="V732:X732"/>
    <mergeCell ref="Y732:Z732"/>
    <mergeCell ref="AB732:AC732"/>
    <mergeCell ref="AD732:AE732"/>
    <mergeCell ref="AF732:AH732"/>
    <mergeCell ref="AI732:AK732"/>
    <mergeCell ref="C732:D732"/>
    <mergeCell ref="E732:F732"/>
    <mergeCell ref="G732:H732"/>
    <mergeCell ref="I732:M732"/>
    <mergeCell ref="N732:O732"/>
    <mergeCell ref="P732:Q732"/>
    <mergeCell ref="R732:S732"/>
    <mergeCell ref="AP734:AQ734"/>
    <mergeCell ref="AR734:AS734"/>
    <mergeCell ref="AT734:AU734"/>
    <mergeCell ref="AV734:AX734"/>
    <mergeCell ref="AY734:BA734"/>
    <mergeCell ref="AL733:AM733"/>
    <mergeCell ref="AN733:AO733"/>
    <mergeCell ref="AP733:AQ733"/>
    <mergeCell ref="AR733:AS733"/>
    <mergeCell ref="AT733:AU733"/>
    <mergeCell ref="AV733:AX733"/>
    <mergeCell ref="AY733:BA733"/>
    <mergeCell ref="C734:D734"/>
    <mergeCell ref="E734:F734"/>
    <mergeCell ref="G734:H734"/>
    <mergeCell ref="I734:M734"/>
    <mergeCell ref="N734:O734"/>
    <mergeCell ref="P734:Q734"/>
    <mergeCell ref="R734:S734"/>
    <mergeCell ref="AL735:AM735"/>
    <mergeCell ref="AN735:AO735"/>
    <mergeCell ref="AP735:AQ735"/>
    <mergeCell ref="AR735:AS735"/>
    <mergeCell ref="AT735:AU735"/>
    <mergeCell ref="AV735:AX735"/>
    <mergeCell ref="AY735:BA735"/>
    <mergeCell ref="T735:U735"/>
    <mergeCell ref="V735:X735"/>
    <mergeCell ref="Y735:Z735"/>
    <mergeCell ref="AB735:AC735"/>
    <mergeCell ref="AD735:AE735"/>
    <mergeCell ref="AF735:AH735"/>
    <mergeCell ref="AI735:AK735"/>
    <mergeCell ref="C735:D735"/>
    <mergeCell ref="E735:F735"/>
    <mergeCell ref="G735:H735"/>
    <mergeCell ref="I735:M735"/>
    <mergeCell ref="N735:O735"/>
    <mergeCell ref="P735:Q735"/>
    <mergeCell ref="R735:S735"/>
    <mergeCell ref="AL736:AM736"/>
    <mergeCell ref="AN736:AO736"/>
    <mergeCell ref="AP736:AQ736"/>
    <mergeCell ref="AR736:AS736"/>
    <mergeCell ref="AT736:AU736"/>
    <mergeCell ref="AV736:AX736"/>
    <mergeCell ref="AY736:BA736"/>
    <mergeCell ref="T736:U736"/>
    <mergeCell ref="V736:X736"/>
    <mergeCell ref="Y736:Z736"/>
    <mergeCell ref="AB736:AC736"/>
    <mergeCell ref="AD736:AE736"/>
    <mergeCell ref="AF736:AH736"/>
    <mergeCell ref="AI736:AK736"/>
    <mergeCell ref="C736:D736"/>
    <mergeCell ref="E736:F736"/>
    <mergeCell ref="G736:H736"/>
    <mergeCell ref="I736:M736"/>
    <mergeCell ref="N736:O736"/>
    <mergeCell ref="P736:Q736"/>
    <mergeCell ref="R736:S736"/>
    <mergeCell ref="AL739:AM739"/>
    <mergeCell ref="AN739:AO739"/>
    <mergeCell ref="T739:U739"/>
    <mergeCell ref="V739:X739"/>
    <mergeCell ref="Y739:Z739"/>
    <mergeCell ref="AB739:AC739"/>
    <mergeCell ref="AD739:AE739"/>
    <mergeCell ref="AF739:AH739"/>
    <mergeCell ref="AI739:AK739"/>
    <mergeCell ref="AL740:AM740"/>
    <mergeCell ref="AN740:AO740"/>
    <mergeCell ref="T740:U740"/>
    <mergeCell ref="V740:X740"/>
    <mergeCell ref="Y740:Z740"/>
    <mergeCell ref="AB740:AC740"/>
    <mergeCell ref="AD740:AE740"/>
    <mergeCell ref="AF740:AH740"/>
    <mergeCell ref="AI740:AK740"/>
    <mergeCell ref="AL737:AM737"/>
    <mergeCell ref="AN737:AO737"/>
    <mergeCell ref="AP737:AQ737"/>
    <mergeCell ref="AR737:AS737"/>
    <mergeCell ref="AT737:AU737"/>
    <mergeCell ref="AV737:AX737"/>
    <mergeCell ref="AY737:BA737"/>
    <mergeCell ref="T737:U737"/>
    <mergeCell ref="V737:X737"/>
    <mergeCell ref="Y737:Z737"/>
    <mergeCell ref="AB737:AC737"/>
    <mergeCell ref="AD737:AE737"/>
    <mergeCell ref="AF737:AH737"/>
    <mergeCell ref="AI737:AK737"/>
    <mergeCell ref="C737:D737"/>
    <mergeCell ref="E737:F737"/>
    <mergeCell ref="G737:H737"/>
    <mergeCell ref="I737:M737"/>
    <mergeCell ref="N737:O737"/>
    <mergeCell ref="P737:Q737"/>
    <mergeCell ref="R737:S737"/>
    <mergeCell ref="T738:U738"/>
    <mergeCell ref="V738:X738"/>
    <mergeCell ref="Y738:Z738"/>
    <mergeCell ref="AB738:AC738"/>
    <mergeCell ref="AD738:AE738"/>
    <mergeCell ref="AF738:AH738"/>
    <mergeCell ref="AI738:AK738"/>
    <mergeCell ref="AL738:AM738"/>
    <mergeCell ref="AN738:AO738"/>
    <mergeCell ref="AP738:AQ738"/>
    <mergeCell ref="AR738:AS738"/>
    <mergeCell ref="AT738:AU738"/>
    <mergeCell ref="AV738:AX738"/>
    <mergeCell ref="AY738:BA738"/>
    <mergeCell ref="C740:D740"/>
    <mergeCell ref="E740:F740"/>
    <mergeCell ref="G740:H740"/>
    <mergeCell ref="I740:M740"/>
    <mergeCell ref="N740:O740"/>
    <mergeCell ref="P740:Q740"/>
    <mergeCell ref="R740:S740"/>
    <mergeCell ref="AT740:AU740"/>
    <mergeCell ref="AV740:AX740"/>
    <mergeCell ref="AP739:AQ739"/>
    <mergeCell ref="AR739:AS739"/>
    <mergeCell ref="AT739:AU739"/>
    <mergeCell ref="AV739:AX739"/>
    <mergeCell ref="AY739:BA739"/>
    <mergeCell ref="AP740:AQ740"/>
    <mergeCell ref="AR740:AS740"/>
    <mergeCell ref="AY740:BA740"/>
    <mergeCell ref="T742:U742"/>
    <mergeCell ref="V742:X742"/>
    <mergeCell ref="Y742:Z742"/>
    <mergeCell ref="AB742:AC742"/>
    <mergeCell ref="AD742:AE742"/>
    <mergeCell ref="AF742:AH742"/>
    <mergeCell ref="AI742:AK742"/>
    <mergeCell ref="C742:D742"/>
    <mergeCell ref="E742:F742"/>
    <mergeCell ref="G742:H742"/>
    <mergeCell ref="I742:M742"/>
    <mergeCell ref="N742:O742"/>
    <mergeCell ref="P742:Q742"/>
    <mergeCell ref="R742:S742"/>
    <mergeCell ref="AL743:AM743"/>
    <mergeCell ref="AN743:AO743"/>
    <mergeCell ref="T743:U743"/>
    <mergeCell ref="V743:X743"/>
    <mergeCell ref="Y743:Z743"/>
    <mergeCell ref="AB743:AC743"/>
    <mergeCell ref="AD743:AE743"/>
    <mergeCell ref="AF743:AH743"/>
    <mergeCell ref="AI743:AK743"/>
    <mergeCell ref="C738:D738"/>
    <mergeCell ref="E738:F738"/>
    <mergeCell ref="G738:H738"/>
    <mergeCell ref="I738:M738"/>
    <mergeCell ref="N738:O738"/>
    <mergeCell ref="P738:Q738"/>
    <mergeCell ref="R738:S738"/>
    <mergeCell ref="C739:D739"/>
    <mergeCell ref="E739:F739"/>
    <mergeCell ref="G739:H739"/>
    <mergeCell ref="I739:M739"/>
    <mergeCell ref="N739:O739"/>
    <mergeCell ref="P739:Q739"/>
    <mergeCell ref="R739:S739"/>
    <mergeCell ref="AL741:AM741"/>
    <mergeCell ref="AN741:AO741"/>
    <mergeCell ref="AP741:AQ741"/>
    <mergeCell ref="AR741:AS741"/>
    <mergeCell ref="AT741:AU741"/>
    <mergeCell ref="AV741:AX741"/>
    <mergeCell ref="AY741:BA741"/>
    <mergeCell ref="T741:U741"/>
    <mergeCell ref="V741:X741"/>
    <mergeCell ref="Y741:Z741"/>
    <mergeCell ref="AB741:AC741"/>
    <mergeCell ref="AD741:AE741"/>
    <mergeCell ref="AF741:AH741"/>
    <mergeCell ref="AI741:AK741"/>
    <mergeCell ref="C741:D741"/>
    <mergeCell ref="E741:F741"/>
    <mergeCell ref="G741:H741"/>
    <mergeCell ref="I741:M741"/>
    <mergeCell ref="N741:O741"/>
    <mergeCell ref="P741:Q741"/>
    <mergeCell ref="R741:S741"/>
    <mergeCell ref="AP743:AQ743"/>
    <mergeCell ref="AR743:AS743"/>
    <mergeCell ref="AT743:AU743"/>
    <mergeCell ref="AV743:AX743"/>
    <mergeCell ref="AY743:BA743"/>
    <mergeCell ref="AL742:AM742"/>
    <mergeCell ref="AN742:AO742"/>
    <mergeCell ref="AP742:AQ742"/>
    <mergeCell ref="AR742:AS742"/>
    <mergeCell ref="AT742:AU742"/>
    <mergeCell ref="AV742:AX742"/>
    <mergeCell ref="AY742:BA742"/>
    <mergeCell ref="C743:D743"/>
    <mergeCell ref="E743:F743"/>
    <mergeCell ref="G743:H743"/>
    <mergeCell ref="I743:M743"/>
    <mergeCell ref="N743:O743"/>
    <mergeCell ref="P743:Q743"/>
    <mergeCell ref="R743:S743"/>
    <mergeCell ref="AL744:AM744"/>
    <mergeCell ref="AN744:AO744"/>
    <mergeCell ref="AP744:AQ744"/>
    <mergeCell ref="AR744:AS744"/>
    <mergeCell ref="AT744:AU744"/>
    <mergeCell ref="AV744:AX744"/>
    <mergeCell ref="AY744:BA744"/>
    <mergeCell ref="T744:U744"/>
    <mergeCell ref="V744:X744"/>
    <mergeCell ref="Y744:Z744"/>
    <mergeCell ref="AB744:AC744"/>
    <mergeCell ref="AD744:AE744"/>
    <mergeCell ref="AF744:AH744"/>
    <mergeCell ref="AI744:AK744"/>
    <mergeCell ref="C744:D744"/>
    <mergeCell ref="E744:F744"/>
    <mergeCell ref="G744:H744"/>
    <mergeCell ref="I744:M744"/>
    <mergeCell ref="N744:O744"/>
    <mergeCell ref="P744:Q744"/>
    <mergeCell ref="R744:S744"/>
    <mergeCell ref="AL745:AM745"/>
    <mergeCell ref="AN745:AO745"/>
    <mergeCell ref="AP745:AQ745"/>
    <mergeCell ref="AR745:AS745"/>
    <mergeCell ref="AT745:AU745"/>
    <mergeCell ref="AV745:AX745"/>
    <mergeCell ref="AY745:BA745"/>
    <mergeCell ref="T745:U745"/>
    <mergeCell ref="V745:X745"/>
    <mergeCell ref="Y745:Z745"/>
    <mergeCell ref="AB745:AC745"/>
    <mergeCell ref="AD745:AE745"/>
    <mergeCell ref="AF745:AH745"/>
    <mergeCell ref="AI745:AK745"/>
    <mergeCell ref="C745:D745"/>
    <mergeCell ref="E745:F745"/>
    <mergeCell ref="G745:H745"/>
    <mergeCell ref="I745:M745"/>
    <mergeCell ref="N745:O745"/>
    <mergeCell ref="P745:Q745"/>
    <mergeCell ref="R745:S745"/>
    <mergeCell ref="AL748:AM748"/>
    <mergeCell ref="AN748:AO748"/>
    <mergeCell ref="T748:U748"/>
    <mergeCell ref="V748:X748"/>
    <mergeCell ref="Y748:Z748"/>
    <mergeCell ref="AB748:AC748"/>
    <mergeCell ref="AD748:AE748"/>
    <mergeCell ref="AF748:AH748"/>
    <mergeCell ref="AI748:AK748"/>
    <mergeCell ref="AL749:AM749"/>
    <mergeCell ref="AN749:AO749"/>
    <mergeCell ref="T749:U749"/>
    <mergeCell ref="V749:X749"/>
    <mergeCell ref="Y749:Z749"/>
    <mergeCell ref="AB749:AC749"/>
    <mergeCell ref="AD749:AE749"/>
    <mergeCell ref="AF749:AH749"/>
    <mergeCell ref="AI749:AK749"/>
    <mergeCell ref="AL746:AM746"/>
    <mergeCell ref="AN746:AO746"/>
    <mergeCell ref="AP746:AQ746"/>
    <mergeCell ref="AR746:AS746"/>
    <mergeCell ref="AT746:AU746"/>
    <mergeCell ref="AV746:AX746"/>
    <mergeCell ref="AY746:BA746"/>
    <mergeCell ref="T746:U746"/>
    <mergeCell ref="V746:X746"/>
    <mergeCell ref="Y746:Z746"/>
    <mergeCell ref="AB746:AC746"/>
    <mergeCell ref="AD746:AE746"/>
    <mergeCell ref="AF746:AH746"/>
    <mergeCell ref="AI746:AK746"/>
    <mergeCell ref="C746:D746"/>
    <mergeCell ref="E746:F746"/>
    <mergeCell ref="G746:H746"/>
    <mergeCell ref="I746:M746"/>
    <mergeCell ref="N746:O746"/>
    <mergeCell ref="P746:Q746"/>
    <mergeCell ref="R746:S746"/>
    <mergeCell ref="T747:U747"/>
    <mergeCell ref="V747:X747"/>
    <mergeCell ref="Y747:Z747"/>
    <mergeCell ref="AB747:AC747"/>
    <mergeCell ref="AD747:AE747"/>
    <mergeCell ref="AF747:AH747"/>
    <mergeCell ref="AI747:AK747"/>
    <mergeCell ref="AL747:AM747"/>
    <mergeCell ref="AN747:AO747"/>
    <mergeCell ref="AP747:AQ747"/>
    <mergeCell ref="AR747:AS747"/>
    <mergeCell ref="AT747:AU747"/>
    <mergeCell ref="AV747:AX747"/>
    <mergeCell ref="AY747:BA747"/>
    <mergeCell ref="C749:D749"/>
    <mergeCell ref="E749:F749"/>
    <mergeCell ref="G749:H749"/>
    <mergeCell ref="I749:M749"/>
    <mergeCell ref="N749:O749"/>
    <mergeCell ref="P749:Q749"/>
    <mergeCell ref="R749:S749"/>
    <mergeCell ref="AT749:AU749"/>
    <mergeCell ref="AV749:AX749"/>
    <mergeCell ref="AP748:AQ748"/>
    <mergeCell ref="AR748:AS748"/>
    <mergeCell ref="AT748:AU748"/>
    <mergeCell ref="AV748:AX748"/>
    <mergeCell ref="AY748:BA748"/>
    <mergeCell ref="AP749:AQ749"/>
    <mergeCell ref="AR749:AS749"/>
    <mergeCell ref="AY749:BA749"/>
    <mergeCell ref="T751:U751"/>
    <mergeCell ref="V751:X751"/>
    <mergeCell ref="Y751:Z751"/>
    <mergeCell ref="AB751:AC751"/>
    <mergeCell ref="AD751:AE751"/>
    <mergeCell ref="AF751:AH751"/>
    <mergeCell ref="AI751:AK751"/>
    <mergeCell ref="C751:D751"/>
    <mergeCell ref="E751:F751"/>
    <mergeCell ref="G751:H751"/>
    <mergeCell ref="I751:M751"/>
    <mergeCell ref="N751:O751"/>
    <mergeCell ref="P751:Q751"/>
    <mergeCell ref="R751:S751"/>
    <mergeCell ref="AL752:AM752"/>
    <mergeCell ref="AN752:AO752"/>
    <mergeCell ref="T752:U752"/>
    <mergeCell ref="V752:X752"/>
    <mergeCell ref="Y752:Z752"/>
    <mergeCell ref="AB752:AC752"/>
    <mergeCell ref="AD752:AE752"/>
    <mergeCell ref="AF752:AH752"/>
    <mergeCell ref="AI752:AK752"/>
    <mergeCell ref="C747:D747"/>
    <mergeCell ref="E747:F747"/>
    <mergeCell ref="G747:H747"/>
    <mergeCell ref="I747:M747"/>
    <mergeCell ref="N747:O747"/>
    <mergeCell ref="P747:Q747"/>
    <mergeCell ref="R747:S747"/>
    <mergeCell ref="C748:D748"/>
    <mergeCell ref="E748:F748"/>
    <mergeCell ref="G748:H748"/>
    <mergeCell ref="I748:M748"/>
    <mergeCell ref="N748:O748"/>
    <mergeCell ref="P748:Q748"/>
    <mergeCell ref="R748:S748"/>
    <mergeCell ref="AL750:AM750"/>
    <mergeCell ref="AN750:AO750"/>
    <mergeCell ref="AP750:AQ750"/>
    <mergeCell ref="AR750:AS750"/>
    <mergeCell ref="AT750:AU750"/>
    <mergeCell ref="AV750:AX750"/>
    <mergeCell ref="AY750:BA750"/>
    <mergeCell ref="T750:U750"/>
    <mergeCell ref="V750:X750"/>
    <mergeCell ref="Y750:Z750"/>
    <mergeCell ref="AB750:AC750"/>
    <mergeCell ref="AD750:AE750"/>
    <mergeCell ref="AF750:AH750"/>
    <mergeCell ref="AI750:AK750"/>
    <mergeCell ref="C750:D750"/>
    <mergeCell ref="E750:F750"/>
    <mergeCell ref="G750:H750"/>
    <mergeCell ref="I750:M750"/>
    <mergeCell ref="N750:O750"/>
    <mergeCell ref="P750:Q750"/>
    <mergeCell ref="R750:S750"/>
    <mergeCell ref="AP752:AQ752"/>
    <mergeCell ref="AR752:AS752"/>
    <mergeCell ref="AT752:AU752"/>
    <mergeCell ref="AV752:AX752"/>
    <mergeCell ref="AY752:BA752"/>
    <mergeCell ref="AL751:AM751"/>
    <mergeCell ref="AN751:AO751"/>
    <mergeCell ref="AP751:AQ751"/>
    <mergeCell ref="AR751:AS751"/>
    <mergeCell ref="AT751:AU751"/>
    <mergeCell ref="AV751:AX751"/>
    <mergeCell ref="AY751:BA751"/>
    <mergeCell ref="C752:D752"/>
    <mergeCell ref="E752:F752"/>
    <mergeCell ref="G752:H752"/>
    <mergeCell ref="I752:M752"/>
    <mergeCell ref="N752:O752"/>
    <mergeCell ref="P752:Q752"/>
    <mergeCell ref="R752:S752"/>
    <mergeCell ref="AL753:AM753"/>
    <mergeCell ref="AN753:AO753"/>
    <mergeCell ref="AP753:AQ753"/>
    <mergeCell ref="AR753:AS753"/>
    <mergeCell ref="AT753:AU753"/>
    <mergeCell ref="AV753:AX753"/>
    <mergeCell ref="AY753:BA753"/>
    <mergeCell ref="T753:U753"/>
    <mergeCell ref="V753:X753"/>
    <mergeCell ref="Y753:Z753"/>
    <mergeCell ref="AB753:AC753"/>
    <mergeCell ref="AD753:AE753"/>
    <mergeCell ref="AF753:AH753"/>
    <mergeCell ref="AI753:AK753"/>
    <mergeCell ref="C753:D753"/>
    <mergeCell ref="E753:F753"/>
    <mergeCell ref="G753:H753"/>
    <mergeCell ref="I753:M753"/>
    <mergeCell ref="N753:O753"/>
    <mergeCell ref="P753:Q753"/>
    <mergeCell ref="R753:S753"/>
    <mergeCell ref="AL754:AM754"/>
    <mergeCell ref="AN754:AO754"/>
    <mergeCell ref="AP754:AQ754"/>
    <mergeCell ref="AR754:AS754"/>
    <mergeCell ref="AT754:AU754"/>
    <mergeCell ref="AV754:AX754"/>
    <mergeCell ref="AY754:BA754"/>
    <mergeCell ref="T754:U754"/>
    <mergeCell ref="V754:X754"/>
    <mergeCell ref="Y754:Z754"/>
    <mergeCell ref="AB754:AC754"/>
    <mergeCell ref="AD754:AE754"/>
    <mergeCell ref="AF754:AH754"/>
    <mergeCell ref="AI754:AK754"/>
    <mergeCell ref="C754:D754"/>
    <mergeCell ref="E754:F754"/>
    <mergeCell ref="G754:H754"/>
    <mergeCell ref="I754:M754"/>
    <mergeCell ref="N754:O754"/>
    <mergeCell ref="P754:Q754"/>
    <mergeCell ref="R754:S754"/>
    <mergeCell ref="AL757:AM757"/>
    <mergeCell ref="AN757:AO757"/>
    <mergeCell ref="T757:U757"/>
    <mergeCell ref="V757:X757"/>
    <mergeCell ref="Y757:Z757"/>
    <mergeCell ref="AB757:AC757"/>
    <mergeCell ref="AD757:AE757"/>
    <mergeCell ref="AF757:AH757"/>
    <mergeCell ref="AI757:AK757"/>
    <mergeCell ref="AL758:AM758"/>
    <mergeCell ref="AN758:AO758"/>
    <mergeCell ref="T758:U758"/>
    <mergeCell ref="V758:X758"/>
    <mergeCell ref="Y758:Z758"/>
    <mergeCell ref="AB758:AC758"/>
    <mergeCell ref="AD758:AE758"/>
    <mergeCell ref="AF758:AH758"/>
    <mergeCell ref="AI758:AK758"/>
    <mergeCell ref="AL755:AM755"/>
    <mergeCell ref="AN755:AO755"/>
    <mergeCell ref="AP755:AQ755"/>
    <mergeCell ref="AR755:AS755"/>
    <mergeCell ref="AT755:AU755"/>
    <mergeCell ref="AV755:AX755"/>
    <mergeCell ref="AY755:BA755"/>
    <mergeCell ref="T755:U755"/>
    <mergeCell ref="V755:X755"/>
    <mergeCell ref="Y755:Z755"/>
    <mergeCell ref="AB755:AC755"/>
    <mergeCell ref="AD755:AE755"/>
    <mergeCell ref="AF755:AH755"/>
    <mergeCell ref="AI755:AK755"/>
    <mergeCell ref="C755:D755"/>
    <mergeCell ref="E755:F755"/>
    <mergeCell ref="G755:H755"/>
    <mergeCell ref="I755:M755"/>
    <mergeCell ref="N755:O755"/>
    <mergeCell ref="P755:Q755"/>
    <mergeCell ref="R755:S755"/>
    <mergeCell ref="T756:U756"/>
    <mergeCell ref="V756:X756"/>
    <mergeCell ref="Y756:Z756"/>
    <mergeCell ref="AB756:AC756"/>
    <mergeCell ref="AD756:AE756"/>
    <mergeCell ref="AF756:AH756"/>
    <mergeCell ref="AI756:AK756"/>
    <mergeCell ref="AL756:AM756"/>
    <mergeCell ref="AN756:AO756"/>
    <mergeCell ref="AP756:AQ756"/>
    <mergeCell ref="AR756:AS756"/>
    <mergeCell ref="AT756:AU756"/>
    <mergeCell ref="AV756:AX756"/>
    <mergeCell ref="AY756:BA756"/>
    <mergeCell ref="C758:D758"/>
    <mergeCell ref="E758:F758"/>
    <mergeCell ref="G758:H758"/>
    <mergeCell ref="I758:M758"/>
    <mergeCell ref="N758:O758"/>
    <mergeCell ref="P758:Q758"/>
    <mergeCell ref="R758:S758"/>
    <mergeCell ref="AT758:AU758"/>
    <mergeCell ref="AV758:AX758"/>
    <mergeCell ref="AP757:AQ757"/>
    <mergeCell ref="AR757:AS757"/>
    <mergeCell ref="AT757:AU757"/>
    <mergeCell ref="AV757:AX757"/>
    <mergeCell ref="AY757:BA757"/>
    <mergeCell ref="AP758:AQ758"/>
    <mergeCell ref="AR758:AS758"/>
    <mergeCell ref="AY758:BA758"/>
    <mergeCell ref="T760:U760"/>
    <mergeCell ref="V760:X760"/>
    <mergeCell ref="Y760:Z760"/>
    <mergeCell ref="AB760:AC760"/>
    <mergeCell ref="AD760:AE760"/>
    <mergeCell ref="AF760:AH760"/>
    <mergeCell ref="AI760:AK760"/>
    <mergeCell ref="C760:D760"/>
    <mergeCell ref="E760:F760"/>
    <mergeCell ref="G760:H760"/>
    <mergeCell ref="I760:M760"/>
    <mergeCell ref="N760:O760"/>
    <mergeCell ref="P760:Q760"/>
    <mergeCell ref="R760:S760"/>
    <mergeCell ref="AL761:AM761"/>
    <mergeCell ref="AN761:AO761"/>
    <mergeCell ref="T761:U761"/>
    <mergeCell ref="V761:X761"/>
    <mergeCell ref="Y761:Z761"/>
    <mergeCell ref="AB761:AC761"/>
    <mergeCell ref="AD761:AE761"/>
    <mergeCell ref="AF761:AH761"/>
    <mergeCell ref="AI761:AK761"/>
    <mergeCell ref="C756:D756"/>
    <mergeCell ref="E756:F756"/>
    <mergeCell ref="G756:H756"/>
    <mergeCell ref="I756:M756"/>
    <mergeCell ref="N756:O756"/>
    <mergeCell ref="P756:Q756"/>
    <mergeCell ref="R756:S756"/>
    <mergeCell ref="C757:D757"/>
    <mergeCell ref="E757:F757"/>
    <mergeCell ref="G757:H757"/>
    <mergeCell ref="I757:M757"/>
    <mergeCell ref="N757:O757"/>
    <mergeCell ref="P757:Q757"/>
    <mergeCell ref="R757:S757"/>
    <mergeCell ref="AL759:AM759"/>
    <mergeCell ref="AN759:AO759"/>
    <mergeCell ref="AP759:AQ759"/>
    <mergeCell ref="AR759:AS759"/>
    <mergeCell ref="AT759:AU759"/>
    <mergeCell ref="AV759:AX759"/>
    <mergeCell ref="AY759:BA759"/>
    <mergeCell ref="T759:U759"/>
    <mergeCell ref="V759:X759"/>
    <mergeCell ref="Y759:Z759"/>
    <mergeCell ref="AB759:AC759"/>
    <mergeCell ref="AD759:AE759"/>
    <mergeCell ref="AF759:AH759"/>
    <mergeCell ref="AI759:AK759"/>
    <mergeCell ref="C759:D759"/>
    <mergeCell ref="E759:F759"/>
    <mergeCell ref="G759:H759"/>
    <mergeCell ref="I759:M759"/>
    <mergeCell ref="N759:O759"/>
    <mergeCell ref="P759:Q759"/>
    <mergeCell ref="R759:S759"/>
    <mergeCell ref="AP761:AQ761"/>
    <mergeCell ref="AR761:AS761"/>
    <mergeCell ref="AT761:AU761"/>
    <mergeCell ref="AV761:AX761"/>
    <mergeCell ref="AY761:BA761"/>
    <mergeCell ref="AL760:AM760"/>
    <mergeCell ref="AN760:AO760"/>
    <mergeCell ref="AP760:AQ760"/>
    <mergeCell ref="AR760:AS760"/>
    <mergeCell ref="AT760:AU760"/>
    <mergeCell ref="AV760:AX760"/>
    <mergeCell ref="AY760:BA760"/>
    <mergeCell ref="C761:D761"/>
    <mergeCell ref="E761:F761"/>
    <mergeCell ref="G761:H761"/>
    <mergeCell ref="I761:M761"/>
    <mergeCell ref="N761:O761"/>
    <mergeCell ref="P761:Q761"/>
    <mergeCell ref="R761:S761"/>
    <mergeCell ref="AL762:AM762"/>
    <mergeCell ref="AN762:AO762"/>
    <mergeCell ref="AP762:AQ762"/>
    <mergeCell ref="AR762:AS762"/>
    <mergeCell ref="AT762:AU762"/>
    <mergeCell ref="AV762:AX762"/>
    <mergeCell ref="AY762:BA762"/>
    <mergeCell ref="T762:U762"/>
    <mergeCell ref="V762:X762"/>
    <mergeCell ref="Y762:Z762"/>
    <mergeCell ref="AB762:AC762"/>
    <mergeCell ref="AD762:AE762"/>
    <mergeCell ref="AF762:AH762"/>
    <mergeCell ref="AI762:AK762"/>
    <mergeCell ref="C762:D762"/>
    <mergeCell ref="E762:F762"/>
    <mergeCell ref="G762:H762"/>
    <mergeCell ref="I762:M762"/>
    <mergeCell ref="N762:O762"/>
    <mergeCell ref="P762:Q762"/>
    <mergeCell ref="R762:S762"/>
    <mergeCell ref="AL763:AM763"/>
    <mergeCell ref="AN763:AO763"/>
    <mergeCell ref="AP763:AQ763"/>
    <mergeCell ref="AR763:AS763"/>
    <mergeCell ref="AT763:AU763"/>
    <mergeCell ref="AV763:AX763"/>
    <mergeCell ref="AY763:BA763"/>
    <mergeCell ref="T763:U763"/>
    <mergeCell ref="V763:X763"/>
    <mergeCell ref="Y763:Z763"/>
    <mergeCell ref="AB763:AC763"/>
    <mergeCell ref="AD763:AE763"/>
    <mergeCell ref="AF763:AH763"/>
    <mergeCell ref="AI763:AK763"/>
    <mergeCell ref="C763:D763"/>
    <mergeCell ref="E763:F763"/>
    <mergeCell ref="G763:H763"/>
    <mergeCell ref="I763:M763"/>
    <mergeCell ref="N763:O763"/>
    <mergeCell ref="P763:Q763"/>
    <mergeCell ref="R763:S763"/>
    <mergeCell ref="AL766:AM766"/>
    <mergeCell ref="AN766:AO766"/>
    <mergeCell ref="T766:U766"/>
    <mergeCell ref="V766:X766"/>
    <mergeCell ref="Y766:Z766"/>
    <mergeCell ref="AB766:AC766"/>
    <mergeCell ref="AD766:AE766"/>
    <mergeCell ref="AF766:AH766"/>
    <mergeCell ref="AI766:AK766"/>
    <mergeCell ref="AL767:AM767"/>
    <mergeCell ref="AN767:AO767"/>
    <mergeCell ref="T767:U767"/>
    <mergeCell ref="V767:X767"/>
    <mergeCell ref="Y767:Z767"/>
    <mergeCell ref="AB767:AC767"/>
    <mergeCell ref="AD767:AE767"/>
    <mergeCell ref="AF767:AH767"/>
    <mergeCell ref="AI767:AK767"/>
    <mergeCell ref="AL764:AM764"/>
    <mergeCell ref="AN764:AO764"/>
    <mergeCell ref="AP764:AQ764"/>
    <mergeCell ref="AR764:AS764"/>
    <mergeCell ref="AT764:AU764"/>
    <mergeCell ref="AV764:AX764"/>
    <mergeCell ref="AY764:BA764"/>
    <mergeCell ref="T764:U764"/>
    <mergeCell ref="V764:X764"/>
    <mergeCell ref="Y764:Z764"/>
    <mergeCell ref="AB764:AC764"/>
    <mergeCell ref="AD764:AE764"/>
    <mergeCell ref="AF764:AH764"/>
    <mergeCell ref="AI764:AK764"/>
    <mergeCell ref="C764:D764"/>
    <mergeCell ref="E764:F764"/>
    <mergeCell ref="G764:H764"/>
    <mergeCell ref="I764:M764"/>
    <mergeCell ref="N764:O764"/>
    <mergeCell ref="P764:Q764"/>
    <mergeCell ref="R764:S764"/>
    <mergeCell ref="T765:U765"/>
    <mergeCell ref="V765:X765"/>
    <mergeCell ref="Y765:Z765"/>
    <mergeCell ref="AB765:AC765"/>
    <mergeCell ref="AD765:AE765"/>
    <mergeCell ref="AF765:AH765"/>
    <mergeCell ref="AI765:AK765"/>
    <mergeCell ref="AL765:AM765"/>
    <mergeCell ref="AN765:AO765"/>
    <mergeCell ref="AP765:AQ765"/>
    <mergeCell ref="AR765:AS765"/>
    <mergeCell ref="AT765:AU765"/>
    <mergeCell ref="AV765:AX765"/>
    <mergeCell ref="AY765:BA765"/>
    <mergeCell ref="C767:D767"/>
    <mergeCell ref="E767:F767"/>
    <mergeCell ref="G767:H767"/>
    <mergeCell ref="I767:M767"/>
    <mergeCell ref="N767:O767"/>
    <mergeCell ref="P767:Q767"/>
    <mergeCell ref="R767:S767"/>
    <mergeCell ref="AT767:AU767"/>
    <mergeCell ref="AV767:AX767"/>
    <mergeCell ref="AP766:AQ766"/>
    <mergeCell ref="AR766:AS766"/>
    <mergeCell ref="AT766:AU766"/>
    <mergeCell ref="AV766:AX766"/>
    <mergeCell ref="AY766:BA766"/>
    <mergeCell ref="AP767:AQ767"/>
    <mergeCell ref="AR767:AS767"/>
    <mergeCell ref="AY767:BA767"/>
    <mergeCell ref="T769:U769"/>
    <mergeCell ref="V769:X769"/>
    <mergeCell ref="Y769:Z769"/>
    <mergeCell ref="AB769:AC769"/>
    <mergeCell ref="AD769:AE769"/>
    <mergeCell ref="AF769:AH769"/>
    <mergeCell ref="AI769:AK769"/>
    <mergeCell ref="C769:D769"/>
    <mergeCell ref="E769:F769"/>
    <mergeCell ref="G769:H769"/>
    <mergeCell ref="I769:M769"/>
    <mergeCell ref="N769:O769"/>
    <mergeCell ref="P769:Q769"/>
    <mergeCell ref="R769:S769"/>
    <mergeCell ref="AL770:AM770"/>
    <mergeCell ref="AN770:AO770"/>
    <mergeCell ref="T770:U770"/>
    <mergeCell ref="V770:X770"/>
    <mergeCell ref="Y770:Z770"/>
    <mergeCell ref="AB770:AC770"/>
    <mergeCell ref="AD770:AE770"/>
    <mergeCell ref="AF770:AH770"/>
    <mergeCell ref="AI770:AK770"/>
    <mergeCell ref="C765:D765"/>
    <mergeCell ref="E765:F765"/>
    <mergeCell ref="G765:H765"/>
    <mergeCell ref="I765:M765"/>
    <mergeCell ref="N765:O765"/>
    <mergeCell ref="P765:Q765"/>
    <mergeCell ref="R765:S765"/>
    <mergeCell ref="C766:D766"/>
    <mergeCell ref="E766:F766"/>
    <mergeCell ref="G766:H766"/>
    <mergeCell ref="I766:M766"/>
    <mergeCell ref="N766:O766"/>
    <mergeCell ref="P766:Q766"/>
    <mergeCell ref="R766:S766"/>
    <mergeCell ref="AL768:AM768"/>
    <mergeCell ref="AN768:AO768"/>
    <mergeCell ref="AP768:AQ768"/>
    <mergeCell ref="AR768:AS768"/>
    <mergeCell ref="AT768:AU768"/>
    <mergeCell ref="AV768:AX768"/>
    <mergeCell ref="AY768:BA768"/>
    <mergeCell ref="T768:U768"/>
    <mergeCell ref="V768:X768"/>
    <mergeCell ref="Y768:Z768"/>
    <mergeCell ref="AB768:AC768"/>
    <mergeCell ref="AD768:AE768"/>
    <mergeCell ref="AF768:AH768"/>
    <mergeCell ref="AI768:AK768"/>
    <mergeCell ref="C768:D768"/>
    <mergeCell ref="E768:F768"/>
    <mergeCell ref="G768:H768"/>
    <mergeCell ref="I768:M768"/>
    <mergeCell ref="N768:O768"/>
    <mergeCell ref="P768:Q768"/>
    <mergeCell ref="R768:S768"/>
    <mergeCell ref="AP770:AQ770"/>
    <mergeCell ref="AR770:AS770"/>
    <mergeCell ref="AT770:AU770"/>
    <mergeCell ref="AV770:AX770"/>
    <mergeCell ref="AY770:BA770"/>
    <mergeCell ref="AL769:AM769"/>
    <mergeCell ref="AN769:AO769"/>
    <mergeCell ref="AP769:AQ769"/>
    <mergeCell ref="AR769:AS769"/>
    <mergeCell ref="AT769:AU769"/>
    <mergeCell ref="AV769:AX769"/>
    <mergeCell ref="AY769:BA769"/>
    <mergeCell ref="C770:D770"/>
    <mergeCell ref="E770:F770"/>
    <mergeCell ref="G770:H770"/>
    <mergeCell ref="I770:M770"/>
    <mergeCell ref="N770:O770"/>
    <mergeCell ref="P770:Q770"/>
    <mergeCell ref="R770:S770"/>
    <mergeCell ref="AL771:AM771"/>
    <mergeCell ref="AN771:AO771"/>
    <mergeCell ref="AP771:AQ771"/>
    <mergeCell ref="AR771:AS771"/>
    <mergeCell ref="AT771:AU771"/>
    <mergeCell ref="AV771:AX771"/>
    <mergeCell ref="AY771:BA771"/>
    <mergeCell ref="T771:U771"/>
    <mergeCell ref="V771:X771"/>
    <mergeCell ref="Y771:Z771"/>
    <mergeCell ref="AB771:AC771"/>
    <mergeCell ref="AD771:AE771"/>
    <mergeCell ref="AF771:AH771"/>
    <mergeCell ref="AI771:AK771"/>
    <mergeCell ref="C771:D771"/>
    <mergeCell ref="E771:F771"/>
    <mergeCell ref="G771:H771"/>
    <mergeCell ref="I771:M771"/>
    <mergeCell ref="N771:O771"/>
    <mergeCell ref="P771:Q771"/>
    <mergeCell ref="R771:S771"/>
    <mergeCell ref="AL772:AM772"/>
    <mergeCell ref="AN772:AO772"/>
    <mergeCell ref="AP772:AQ772"/>
    <mergeCell ref="AR772:AS772"/>
    <mergeCell ref="AT772:AU772"/>
    <mergeCell ref="AV772:AX772"/>
    <mergeCell ref="AY772:BA772"/>
    <mergeCell ref="T772:U772"/>
    <mergeCell ref="V772:X772"/>
    <mergeCell ref="Y772:Z772"/>
    <mergeCell ref="AB772:AC772"/>
    <mergeCell ref="AD772:AE772"/>
    <mergeCell ref="AF772:AH772"/>
    <mergeCell ref="AI772:AK772"/>
    <mergeCell ref="C772:D772"/>
    <mergeCell ref="E772:F772"/>
    <mergeCell ref="G772:H772"/>
    <mergeCell ref="I772:M772"/>
    <mergeCell ref="N772:O772"/>
    <mergeCell ref="P772:Q772"/>
    <mergeCell ref="R772:S772"/>
    <mergeCell ref="AJ28:AK28"/>
    <mergeCell ref="AL28:AM28"/>
    <mergeCell ref="U28:V28"/>
    <mergeCell ref="X28:Y28"/>
    <mergeCell ref="Z28:AA28"/>
    <mergeCell ref="AB28:AC28"/>
    <mergeCell ref="AD28:AE28"/>
    <mergeCell ref="AF28:AG28"/>
    <mergeCell ref="AH28:AI28"/>
    <mergeCell ref="AJ25:AK25"/>
    <mergeCell ref="AL25:AM25"/>
    <mergeCell ref="AN25:AO25"/>
    <mergeCell ref="AP25:AQ25"/>
    <mergeCell ref="AR25:AS25"/>
    <mergeCell ref="AT25:AU25"/>
    <mergeCell ref="U25:V25"/>
    <mergeCell ref="X25:Y25"/>
    <mergeCell ref="Z25:AA25"/>
    <mergeCell ref="AB25:AC25"/>
    <mergeCell ref="AD25:AE25"/>
    <mergeCell ref="AF25:AG25"/>
    <mergeCell ref="AH25:AI25"/>
    <mergeCell ref="C25:F25"/>
    <mergeCell ref="G25:I25"/>
    <mergeCell ref="J25:K25"/>
    <mergeCell ref="L25:M25"/>
    <mergeCell ref="N25:O25"/>
    <mergeCell ref="Q25:R25"/>
    <mergeCell ref="S25:T25"/>
    <mergeCell ref="U26:V26"/>
    <mergeCell ref="X26:Y26"/>
    <mergeCell ref="Z26:AA26"/>
    <mergeCell ref="AB26:AC26"/>
    <mergeCell ref="AD26:AE26"/>
    <mergeCell ref="AF26:AG26"/>
    <mergeCell ref="AH26:AI26"/>
    <mergeCell ref="AP27:AQ27"/>
    <mergeCell ref="AR27:AS27"/>
    <mergeCell ref="AN28:AO28"/>
    <mergeCell ref="AP28:AQ28"/>
    <mergeCell ref="AR28:AS28"/>
    <mergeCell ref="AT28:AU28"/>
    <mergeCell ref="AJ26:AK26"/>
    <mergeCell ref="AL26:AM26"/>
    <mergeCell ref="AN26:AO26"/>
    <mergeCell ref="AP26:AQ26"/>
    <mergeCell ref="AR26:AS26"/>
    <mergeCell ref="AT26:AU26"/>
    <mergeCell ref="AN27:AO27"/>
    <mergeCell ref="AT27:AU27"/>
    <mergeCell ref="C28:F28"/>
    <mergeCell ref="G28:I28"/>
    <mergeCell ref="J28:K28"/>
    <mergeCell ref="L28:M28"/>
    <mergeCell ref="N28:O28"/>
    <mergeCell ref="Q28:R28"/>
    <mergeCell ref="S28:T28"/>
    <mergeCell ref="U30:V30"/>
    <mergeCell ref="X30:AA30"/>
    <mergeCell ref="AB30:AE30"/>
    <mergeCell ref="AF30:AI30"/>
    <mergeCell ref="AJ30:AM30"/>
    <mergeCell ref="AN30:AQ30"/>
    <mergeCell ref="AR30:AU30"/>
    <mergeCell ref="AB32:BA32"/>
    <mergeCell ref="G30:I30"/>
    <mergeCell ref="J30:K30"/>
    <mergeCell ref="L30:M30"/>
    <mergeCell ref="N30:O30"/>
    <mergeCell ref="Q30:R30"/>
    <mergeCell ref="N31:O31"/>
    <mergeCell ref="B32:Z32"/>
    <mergeCell ref="AI33:AK33"/>
    <mergeCell ref="AL33:AM33"/>
    <mergeCell ref="AV33:AX33"/>
    <mergeCell ref="AY33:BA33"/>
    <mergeCell ref="R33:S33"/>
    <mergeCell ref="T33:U33"/>
    <mergeCell ref="V33:X33"/>
    <mergeCell ref="Y33:Z33"/>
    <mergeCell ref="AB33:AC33"/>
    <mergeCell ref="AD33:AE33"/>
    <mergeCell ref="AF33:AH33"/>
    <mergeCell ref="AL34:AM34"/>
    <mergeCell ref="AN34:AO34"/>
    <mergeCell ref="AV34:AX34"/>
    <mergeCell ref="AY34:BA34"/>
    <mergeCell ref="T34:U34"/>
    <mergeCell ref="V34:X34"/>
    <mergeCell ref="Y34:Z34"/>
    <mergeCell ref="AB34:AC34"/>
    <mergeCell ref="AD34:AE34"/>
    <mergeCell ref="AF34:AH34"/>
    <mergeCell ref="AI34:AK34"/>
    <mergeCell ref="T36:U36"/>
    <mergeCell ref="V36:X36"/>
    <mergeCell ref="Y36:Z36"/>
    <mergeCell ref="AB36:AC36"/>
    <mergeCell ref="AD36:AE36"/>
    <mergeCell ref="AF36:AH36"/>
    <mergeCell ref="AI36:AK36"/>
    <mergeCell ref="C36:D36"/>
    <mergeCell ref="E36:F36"/>
    <mergeCell ref="G36:H36"/>
    <mergeCell ref="I36:M36"/>
    <mergeCell ref="N36:O36"/>
    <mergeCell ref="P36:Q36"/>
    <mergeCell ref="R36:S36"/>
    <mergeCell ref="AL37:AM37"/>
    <mergeCell ref="AN37:AO37"/>
    <mergeCell ref="T37:U37"/>
    <mergeCell ref="V37:X37"/>
    <mergeCell ref="Y37:Z37"/>
    <mergeCell ref="AB37:AC37"/>
    <mergeCell ref="AD37:AE37"/>
    <mergeCell ref="AF37:AH37"/>
    <mergeCell ref="AI37:AK37"/>
    <mergeCell ref="C26:F26"/>
    <mergeCell ref="G26:I26"/>
    <mergeCell ref="J26:K26"/>
    <mergeCell ref="L26:M26"/>
    <mergeCell ref="N26:O26"/>
    <mergeCell ref="Q26:R26"/>
    <mergeCell ref="S26:T26"/>
    <mergeCell ref="C27:F27"/>
    <mergeCell ref="G27:I27"/>
    <mergeCell ref="J27:K27"/>
    <mergeCell ref="L27:M27"/>
    <mergeCell ref="N27:O27"/>
    <mergeCell ref="Q27:R27"/>
    <mergeCell ref="S27:T27"/>
    <mergeCell ref="U29:V29"/>
    <mergeCell ref="X29:Y29"/>
    <mergeCell ref="Z29:AA29"/>
    <mergeCell ref="AB29:AC29"/>
    <mergeCell ref="AD29:AE29"/>
    <mergeCell ref="AF29:AG29"/>
    <mergeCell ref="AH29:AI29"/>
    <mergeCell ref="C29:F29"/>
    <mergeCell ref="G29:I29"/>
    <mergeCell ref="J29:K29"/>
    <mergeCell ref="L29:M29"/>
    <mergeCell ref="N29:O29"/>
    <mergeCell ref="Q29:R29"/>
    <mergeCell ref="S29:T29"/>
    <mergeCell ref="AP33:AQ33"/>
    <mergeCell ref="AR33:AS33"/>
    <mergeCell ref="AP34:AQ34"/>
    <mergeCell ref="AR34:AS34"/>
    <mergeCell ref="AT34:AU34"/>
    <mergeCell ref="AJ29:AK29"/>
    <mergeCell ref="AL29:AM29"/>
    <mergeCell ref="AN29:AO29"/>
    <mergeCell ref="AP29:AQ29"/>
    <mergeCell ref="AR29:AS29"/>
    <mergeCell ref="AT29:AU29"/>
    <mergeCell ref="AN33:AO33"/>
    <mergeCell ref="AT33:AU33"/>
    <mergeCell ref="C34:D34"/>
    <mergeCell ref="E34:F34"/>
    <mergeCell ref="G34:H34"/>
    <mergeCell ref="I34:M34"/>
    <mergeCell ref="N34:O34"/>
    <mergeCell ref="P34:Q34"/>
    <mergeCell ref="R34:S34"/>
    <mergeCell ref="S30:T30"/>
    <mergeCell ref="S31:T31"/>
    <mergeCell ref="C30:F30"/>
    <mergeCell ref="C33:D33"/>
    <mergeCell ref="E33:F33"/>
    <mergeCell ref="G33:H33"/>
    <mergeCell ref="I33:M33"/>
    <mergeCell ref="N33:O33"/>
    <mergeCell ref="P33:Q33"/>
    <mergeCell ref="AL35:AM35"/>
    <mergeCell ref="AN35:AO35"/>
    <mergeCell ref="AP35:AQ35"/>
    <mergeCell ref="AR35:AS35"/>
    <mergeCell ref="AT35:AU35"/>
    <mergeCell ref="AV35:AX35"/>
    <mergeCell ref="AY35:BA35"/>
    <mergeCell ref="T35:U35"/>
    <mergeCell ref="V35:X35"/>
    <mergeCell ref="Y35:Z35"/>
    <mergeCell ref="AB35:AC35"/>
    <mergeCell ref="AD35:AE35"/>
    <mergeCell ref="AF35:AH35"/>
    <mergeCell ref="AI35:AK35"/>
    <mergeCell ref="C35:D35"/>
    <mergeCell ref="E35:F35"/>
    <mergeCell ref="G35:H35"/>
    <mergeCell ref="I35:M35"/>
    <mergeCell ref="N35:O35"/>
    <mergeCell ref="P35:Q35"/>
    <mergeCell ref="R35:S35"/>
    <mergeCell ref="AP37:AQ37"/>
    <mergeCell ref="AR37:AS37"/>
    <mergeCell ref="AT37:AU37"/>
    <mergeCell ref="AV37:AX37"/>
    <mergeCell ref="AY37:BA37"/>
    <mergeCell ref="AL36:AM36"/>
    <mergeCell ref="AN36:AO36"/>
    <mergeCell ref="AP36:AQ36"/>
    <mergeCell ref="AR36:AS36"/>
    <mergeCell ref="AT36:AU36"/>
    <mergeCell ref="AV36:AX36"/>
    <mergeCell ref="AY36:BA36"/>
    <mergeCell ref="C37:D37"/>
    <mergeCell ref="E37:F37"/>
    <mergeCell ref="G37:H37"/>
    <mergeCell ref="I37:M37"/>
    <mergeCell ref="N37:O37"/>
    <mergeCell ref="P37:Q37"/>
    <mergeCell ref="R37:S37"/>
    <mergeCell ref="AL38:AM38"/>
    <mergeCell ref="AN38:AO38"/>
    <mergeCell ref="AP38:AQ38"/>
    <mergeCell ref="AR38:AS38"/>
    <mergeCell ref="AT38:AU38"/>
    <mergeCell ref="AV38:AX38"/>
    <mergeCell ref="AY38:BA38"/>
    <mergeCell ref="T38:U38"/>
    <mergeCell ref="V38:X38"/>
    <mergeCell ref="Y38:Z38"/>
    <mergeCell ref="AB38:AC38"/>
    <mergeCell ref="AD38:AE38"/>
    <mergeCell ref="AF38:AH38"/>
    <mergeCell ref="AI38:AK38"/>
    <mergeCell ref="C38:D38"/>
    <mergeCell ref="E38:F38"/>
    <mergeCell ref="G38:H38"/>
    <mergeCell ref="I38:M38"/>
    <mergeCell ref="N38:O38"/>
    <mergeCell ref="P38:Q38"/>
    <mergeCell ref="R38:S38"/>
    <mergeCell ref="AL39:AM39"/>
    <mergeCell ref="AN39:AO39"/>
    <mergeCell ref="AP39:AQ39"/>
    <mergeCell ref="AR39:AS39"/>
    <mergeCell ref="AT39:AU39"/>
    <mergeCell ref="AV39:AX39"/>
    <mergeCell ref="AY39:BA39"/>
    <mergeCell ref="T39:U39"/>
    <mergeCell ref="V39:X39"/>
    <mergeCell ref="Y39:Z39"/>
    <mergeCell ref="AB39:AC39"/>
    <mergeCell ref="AD39:AE39"/>
    <mergeCell ref="AF39:AH39"/>
    <mergeCell ref="AI39:AK39"/>
    <mergeCell ref="C39:D39"/>
    <mergeCell ref="E39:F39"/>
    <mergeCell ref="G39:H39"/>
    <mergeCell ref="I39:M39"/>
    <mergeCell ref="N39:O39"/>
    <mergeCell ref="P39:Q39"/>
    <mergeCell ref="R39:S39"/>
    <mergeCell ref="AL42:AM42"/>
    <mergeCell ref="AN42:AO42"/>
    <mergeCell ref="T42:U42"/>
    <mergeCell ref="V42:X42"/>
    <mergeCell ref="Y42:Z42"/>
    <mergeCell ref="AB42:AC42"/>
    <mergeCell ref="AD42:AE42"/>
    <mergeCell ref="AF42:AH42"/>
    <mergeCell ref="AI42:AK42"/>
    <mergeCell ref="AL43:AM43"/>
    <mergeCell ref="AN43:AO43"/>
    <mergeCell ref="T43:U43"/>
    <mergeCell ref="V43:X43"/>
    <mergeCell ref="Y43:Z43"/>
    <mergeCell ref="AB43:AC43"/>
    <mergeCell ref="AD43:AE43"/>
    <mergeCell ref="AF43:AH43"/>
    <mergeCell ref="AI43:AK43"/>
    <mergeCell ref="T45:U45"/>
    <mergeCell ref="V45:X45"/>
    <mergeCell ref="Y45:Z45"/>
    <mergeCell ref="AB45:AC45"/>
    <mergeCell ref="AD45:AE45"/>
    <mergeCell ref="AF45:AH45"/>
    <mergeCell ref="AI45:AK45"/>
    <mergeCell ref="C45:D45"/>
    <mergeCell ref="E45:F45"/>
    <mergeCell ref="G45:H45"/>
    <mergeCell ref="I45:M45"/>
    <mergeCell ref="N45:O45"/>
    <mergeCell ref="P45:Q45"/>
    <mergeCell ref="R45:S45"/>
    <mergeCell ref="AL61:AM61"/>
    <mergeCell ref="AN61:AO61"/>
    <mergeCell ref="AP61:AQ61"/>
    <mergeCell ref="AR61:AS61"/>
    <mergeCell ref="AT61:AU61"/>
    <mergeCell ref="AV61:AX61"/>
    <mergeCell ref="AY61:BA61"/>
    <mergeCell ref="T61:U61"/>
    <mergeCell ref="V61:X61"/>
    <mergeCell ref="Y61:Z61"/>
    <mergeCell ref="AB61:AC61"/>
    <mergeCell ref="AD61:AE61"/>
    <mergeCell ref="AF61:AH61"/>
    <mergeCell ref="AI61:AK61"/>
    <mergeCell ref="AL62:AM62"/>
    <mergeCell ref="AN62:AO62"/>
    <mergeCell ref="AP62:AQ62"/>
    <mergeCell ref="AR62:AS62"/>
    <mergeCell ref="AT62:AU62"/>
    <mergeCell ref="AV62:AX62"/>
    <mergeCell ref="AY62:BA62"/>
    <mergeCell ref="T62:U62"/>
    <mergeCell ref="V62:X62"/>
    <mergeCell ref="Y62:Z62"/>
    <mergeCell ref="AB62:AC62"/>
    <mergeCell ref="AD62:AE62"/>
    <mergeCell ref="AF62:AH62"/>
    <mergeCell ref="AI62:AK62"/>
    <mergeCell ref="C62:D62"/>
    <mergeCell ref="E62:F62"/>
    <mergeCell ref="G62:H62"/>
    <mergeCell ref="I62:M62"/>
    <mergeCell ref="N62:O62"/>
    <mergeCell ref="P62:Q62"/>
    <mergeCell ref="R62:S62"/>
    <mergeCell ref="T63:U63"/>
    <mergeCell ref="V63:X63"/>
    <mergeCell ref="Y63:Z63"/>
    <mergeCell ref="AB63:AC63"/>
    <mergeCell ref="AD63:AE63"/>
    <mergeCell ref="AF63:AH63"/>
    <mergeCell ref="AI63:AK63"/>
    <mergeCell ref="AL63:AM63"/>
    <mergeCell ref="AN63:AO63"/>
    <mergeCell ref="AP63:AQ63"/>
    <mergeCell ref="AR63:AS63"/>
    <mergeCell ref="AT63:AU63"/>
    <mergeCell ref="AV63:AX63"/>
    <mergeCell ref="AY63:BA63"/>
    <mergeCell ref="C65:D65"/>
    <mergeCell ref="E65:F65"/>
    <mergeCell ref="G65:H65"/>
    <mergeCell ref="I65:M65"/>
    <mergeCell ref="N65:O65"/>
    <mergeCell ref="P65:Q65"/>
    <mergeCell ref="R65:S65"/>
    <mergeCell ref="AT65:AU65"/>
    <mergeCell ref="AV65:AX65"/>
    <mergeCell ref="AP64:AQ64"/>
    <mergeCell ref="AR64:AS64"/>
    <mergeCell ref="AT64:AU64"/>
    <mergeCell ref="AV64:AX64"/>
    <mergeCell ref="AY64:BA64"/>
    <mergeCell ref="AP65:AQ65"/>
    <mergeCell ref="AR65:AS65"/>
    <mergeCell ref="AY65:BA65"/>
    <mergeCell ref="C63:D63"/>
    <mergeCell ref="E63:F63"/>
    <mergeCell ref="G63:H63"/>
    <mergeCell ref="I63:M63"/>
    <mergeCell ref="N63:O63"/>
    <mergeCell ref="P63:Q63"/>
    <mergeCell ref="R63:S63"/>
    <mergeCell ref="C64:D64"/>
    <mergeCell ref="E64:F64"/>
    <mergeCell ref="G64:H64"/>
    <mergeCell ref="I64:M64"/>
    <mergeCell ref="N64:O64"/>
    <mergeCell ref="P64:Q64"/>
    <mergeCell ref="R64:S64"/>
    <mergeCell ref="AL66:AM66"/>
    <mergeCell ref="AN66:AO66"/>
    <mergeCell ref="AP66:AQ66"/>
    <mergeCell ref="AR66:AS66"/>
    <mergeCell ref="AT66:AU66"/>
    <mergeCell ref="AV66:AX66"/>
    <mergeCell ref="AY66:BA66"/>
    <mergeCell ref="T66:U66"/>
    <mergeCell ref="V66:X66"/>
    <mergeCell ref="Y66:Z66"/>
    <mergeCell ref="AB66:AC66"/>
    <mergeCell ref="AD66:AE66"/>
    <mergeCell ref="AF66:AH66"/>
    <mergeCell ref="AI66:AK66"/>
    <mergeCell ref="C66:D66"/>
    <mergeCell ref="E66:F66"/>
    <mergeCell ref="G66:H66"/>
    <mergeCell ref="I66:M66"/>
    <mergeCell ref="N66:O66"/>
    <mergeCell ref="P66:Q66"/>
    <mergeCell ref="R66:S66"/>
    <mergeCell ref="AP68:AQ68"/>
    <mergeCell ref="AR68:AS68"/>
    <mergeCell ref="AT68:AU68"/>
    <mergeCell ref="AV68:AX68"/>
    <mergeCell ref="AY68:BA68"/>
    <mergeCell ref="AL67:AM67"/>
    <mergeCell ref="AN67:AO67"/>
    <mergeCell ref="AP67:AQ67"/>
    <mergeCell ref="AR67:AS67"/>
    <mergeCell ref="AT67:AU67"/>
    <mergeCell ref="AV67:AX67"/>
    <mergeCell ref="AY67:BA67"/>
    <mergeCell ref="T60:U60"/>
    <mergeCell ref="V60:X60"/>
    <mergeCell ref="Y60:Z60"/>
    <mergeCell ref="AB60:AC60"/>
    <mergeCell ref="AD60:AE60"/>
    <mergeCell ref="AF60:AH60"/>
    <mergeCell ref="AI60:AK60"/>
    <mergeCell ref="C60:D60"/>
    <mergeCell ref="E60:F60"/>
    <mergeCell ref="G60:H60"/>
    <mergeCell ref="I60:M60"/>
    <mergeCell ref="N60:O60"/>
    <mergeCell ref="P60:Q60"/>
    <mergeCell ref="R60:S60"/>
    <mergeCell ref="AL58:AM58"/>
    <mergeCell ref="AN58:AO58"/>
    <mergeCell ref="T58:U58"/>
    <mergeCell ref="V58:X58"/>
    <mergeCell ref="Y58:Z58"/>
    <mergeCell ref="AB58:AC58"/>
    <mergeCell ref="AD58:AE58"/>
    <mergeCell ref="AF58:AH58"/>
    <mergeCell ref="AI58:AK58"/>
    <mergeCell ref="AL59:AM59"/>
    <mergeCell ref="AN59:AO59"/>
    <mergeCell ref="AP59:AQ59"/>
    <mergeCell ref="AR59:AS59"/>
    <mergeCell ref="AT59:AU59"/>
    <mergeCell ref="AV59:AX59"/>
    <mergeCell ref="AY59:BA59"/>
    <mergeCell ref="T59:U59"/>
    <mergeCell ref="V59:X59"/>
    <mergeCell ref="Y59:Z59"/>
    <mergeCell ref="AB59:AC59"/>
    <mergeCell ref="AD59:AE59"/>
    <mergeCell ref="AF59:AH59"/>
    <mergeCell ref="AI59:AK59"/>
    <mergeCell ref="C59:D59"/>
    <mergeCell ref="E59:F59"/>
    <mergeCell ref="G59:H59"/>
    <mergeCell ref="I59:M59"/>
    <mergeCell ref="N59:O59"/>
    <mergeCell ref="P59:Q59"/>
    <mergeCell ref="R59:S59"/>
    <mergeCell ref="AL60:AM60"/>
    <mergeCell ref="AN60:AO60"/>
    <mergeCell ref="AP60:AQ60"/>
    <mergeCell ref="AR60:AS60"/>
    <mergeCell ref="AT60:AU60"/>
    <mergeCell ref="AV60:AX60"/>
    <mergeCell ref="AY60:BA60"/>
    <mergeCell ref="C61:D61"/>
    <mergeCell ref="E61:F61"/>
    <mergeCell ref="G61:H61"/>
    <mergeCell ref="I61:M61"/>
    <mergeCell ref="N61:O61"/>
    <mergeCell ref="P61:Q61"/>
    <mergeCell ref="R61:S61"/>
    <mergeCell ref="AL64:AM64"/>
    <mergeCell ref="AN64:AO64"/>
    <mergeCell ref="T64:U64"/>
    <mergeCell ref="V64:X64"/>
    <mergeCell ref="Y64:Z64"/>
    <mergeCell ref="AB64:AC64"/>
    <mergeCell ref="AD64:AE64"/>
    <mergeCell ref="AF64:AH64"/>
    <mergeCell ref="AI64:AK64"/>
    <mergeCell ref="AL65:AM65"/>
    <mergeCell ref="AN65:AO65"/>
    <mergeCell ref="T65:U65"/>
    <mergeCell ref="V65:X65"/>
    <mergeCell ref="Y65:Z65"/>
    <mergeCell ref="AB65:AC65"/>
    <mergeCell ref="AD65:AE65"/>
    <mergeCell ref="AF65:AH65"/>
    <mergeCell ref="AI65:AK65"/>
    <mergeCell ref="T67:U67"/>
    <mergeCell ref="V67:X67"/>
    <mergeCell ref="Y67:Z67"/>
    <mergeCell ref="AB67:AC67"/>
    <mergeCell ref="AD67:AE67"/>
    <mergeCell ref="AF67:AH67"/>
    <mergeCell ref="AI67:AK67"/>
    <mergeCell ref="C67:D67"/>
    <mergeCell ref="E67:F67"/>
    <mergeCell ref="G67:H67"/>
    <mergeCell ref="I67:M67"/>
    <mergeCell ref="N67:O67"/>
    <mergeCell ref="P67:Q67"/>
    <mergeCell ref="R67:S67"/>
    <mergeCell ref="AL68:AM68"/>
    <mergeCell ref="AN68:AO68"/>
    <mergeCell ref="T68:U68"/>
    <mergeCell ref="V68:X68"/>
    <mergeCell ref="Y68:Z68"/>
    <mergeCell ref="AB68:AC68"/>
    <mergeCell ref="AD68:AE68"/>
    <mergeCell ref="AF68:AH68"/>
    <mergeCell ref="AI68:AK68"/>
    <mergeCell ref="C68:D68"/>
    <mergeCell ref="E68:F68"/>
    <mergeCell ref="G68:H68"/>
    <mergeCell ref="I68:M68"/>
    <mergeCell ref="N68:O68"/>
    <mergeCell ref="P68:Q68"/>
    <mergeCell ref="R68:S68"/>
    <mergeCell ref="AL69:AM69"/>
    <mergeCell ref="AN69:AO69"/>
    <mergeCell ref="AP69:AQ69"/>
    <mergeCell ref="AR69:AS69"/>
    <mergeCell ref="AT69:AU69"/>
    <mergeCell ref="AV69:AX69"/>
    <mergeCell ref="AY69:BA69"/>
    <mergeCell ref="T69:U69"/>
    <mergeCell ref="V69:X69"/>
    <mergeCell ref="Y69:Z69"/>
    <mergeCell ref="AB69:AC69"/>
    <mergeCell ref="AD69:AE69"/>
    <mergeCell ref="AF69:AH69"/>
    <mergeCell ref="AI69:AK69"/>
    <mergeCell ref="C69:D69"/>
    <mergeCell ref="E69:F69"/>
    <mergeCell ref="G69:H69"/>
    <mergeCell ref="I69:M69"/>
    <mergeCell ref="N69:O69"/>
    <mergeCell ref="P69:Q69"/>
    <mergeCell ref="R69:S69"/>
    <mergeCell ref="AL70:AM70"/>
    <mergeCell ref="AN70:AO70"/>
    <mergeCell ref="AP70:AQ70"/>
    <mergeCell ref="AR70:AS70"/>
    <mergeCell ref="AT70:AU70"/>
    <mergeCell ref="AV70:AX70"/>
    <mergeCell ref="AY70:BA70"/>
    <mergeCell ref="T70:U70"/>
    <mergeCell ref="V70:X70"/>
    <mergeCell ref="Y70:Z70"/>
    <mergeCell ref="AB70:AC70"/>
    <mergeCell ref="AD70:AE70"/>
    <mergeCell ref="AF70:AH70"/>
    <mergeCell ref="AI70:AK70"/>
    <mergeCell ref="C70:D70"/>
    <mergeCell ref="E70:F70"/>
    <mergeCell ref="G70:H70"/>
    <mergeCell ref="I70:M70"/>
    <mergeCell ref="N70:O70"/>
    <mergeCell ref="P70:Q70"/>
    <mergeCell ref="R70:S70"/>
    <mergeCell ref="P6:R6"/>
    <mergeCell ref="B8:R8"/>
    <mergeCell ref="T8:AD8"/>
    <mergeCell ref="B9:D9"/>
    <mergeCell ref="E9:G9"/>
    <mergeCell ref="H9:I9"/>
    <mergeCell ref="J9:L9"/>
    <mergeCell ref="AA9:AD9"/>
    <mergeCell ref="M9:O9"/>
    <mergeCell ref="P9:R9"/>
    <mergeCell ref="E10:G10"/>
    <mergeCell ref="H10:I10"/>
    <mergeCell ref="J10:L10"/>
    <mergeCell ref="M10:O10"/>
    <mergeCell ref="P10:R10"/>
    <mergeCell ref="W11:Z11"/>
    <mergeCell ref="AA11:AD11"/>
    <mergeCell ref="B10:D10"/>
    <mergeCell ref="B11:D11"/>
    <mergeCell ref="E11:G11"/>
    <mergeCell ref="H11:J11"/>
    <mergeCell ref="K11:O11"/>
    <mergeCell ref="P11:R11"/>
    <mergeCell ref="T11:V11"/>
    <mergeCell ref="B12:D12"/>
    <mergeCell ref="E12:G12"/>
    <mergeCell ref="H12:J12"/>
    <mergeCell ref="P12:R12"/>
    <mergeCell ref="T12:V12"/>
    <mergeCell ref="W12:Z12"/>
    <mergeCell ref="AA12:AD12"/>
    <mergeCell ref="K12:O12"/>
    <mergeCell ref="B13:R13"/>
    <mergeCell ref="T13:V13"/>
    <mergeCell ref="W13:Z13"/>
    <mergeCell ref="AA13:AD13"/>
    <mergeCell ref="B14:R14"/>
    <mergeCell ref="T14:V14"/>
    <mergeCell ref="M2:O2"/>
    <mergeCell ref="M3:O4"/>
    <mergeCell ref="T2:V2"/>
    <mergeCell ref="T3:V4"/>
    <mergeCell ref="AB2:AD2"/>
    <mergeCell ref="AB3:AD4"/>
    <mergeCell ref="B2:E4"/>
    <mergeCell ref="F2:K2"/>
    <mergeCell ref="P2:R2"/>
    <mergeCell ref="X2:Z2"/>
    <mergeCell ref="F3:K4"/>
    <mergeCell ref="P3:R4"/>
    <mergeCell ref="X3:Z4"/>
    <mergeCell ref="B6:C6"/>
    <mergeCell ref="F6:H6"/>
    <mergeCell ref="I6:K6"/>
    <mergeCell ref="M6:O6"/>
    <mergeCell ref="T6:V6"/>
    <mergeCell ref="X6:Z6"/>
    <mergeCell ref="AB6:AD6"/>
    <mergeCell ref="T9:V9"/>
    <mergeCell ref="W9:Z9"/>
    <mergeCell ref="T10:V10"/>
    <mergeCell ref="W10:Z10"/>
    <mergeCell ref="AA10:AD10"/>
    <mergeCell ref="L17:M17"/>
    <mergeCell ref="N17:O17"/>
    <mergeCell ref="Q17:R17"/>
    <mergeCell ref="S17:T17"/>
    <mergeCell ref="Q18:R18"/>
    <mergeCell ref="S18:T18"/>
    <mergeCell ref="U18:V18"/>
    <mergeCell ref="X18:Z18"/>
    <mergeCell ref="AB18:AD18"/>
    <mergeCell ref="W14:Z14"/>
    <mergeCell ref="AA14:AD14"/>
    <mergeCell ref="G15:M15"/>
    <mergeCell ref="T15:Z15"/>
    <mergeCell ref="G17:I17"/>
    <mergeCell ref="J17:K17"/>
    <mergeCell ref="U17:V17"/>
    <mergeCell ref="G19:I19"/>
    <mergeCell ref="J19:K19"/>
    <mergeCell ref="C17:F17"/>
    <mergeCell ref="C18:F18"/>
    <mergeCell ref="G18:I18"/>
    <mergeCell ref="J18:K18"/>
    <mergeCell ref="L18:M18"/>
    <mergeCell ref="N18:O18"/>
    <mergeCell ref="C19:F19"/>
    <mergeCell ref="L20:M20"/>
    <mergeCell ref="N20:O20"/>
    <mergeCell ref="L21:M21"/>
    <mergeCell ref="N21:O21"/>
    <mergeCell ref="Q20:R20"/>
    <mergeCell ref="S20:T20"/>
    <mergeCell ref="Q21:R21"/>
    <mergeCell ref="S21:T21"/>
    <mergeCell ref="U21:V21"/>
    <mergeCell ref="L19:M19"/>
    <mergeCell ref="N19:O19"/>
    <mergeCell ref="Q19:R19"/>
    <mergeCell ref="S19:T19"/>
    <mergeCell ref="U19:V19"/>
    <mergeCell ref="X19:Z20"/>
    <mergeCell ref="AB19:AD20"/>
    <mergeCell ref="U20:V20"/>
    <mergeCell ref="G22:I22"/>
    <mergeCell ref="J22:K22"/>
    <mergeCell ref="L22:M22"/>
    <mergeCell ref="N22:O22"/>
    <mergeCell ref="Q22:R22"/>
    <mergeCell ref="S22:T22"/>
    <mergeCell ref="U22:V22"/>
    <mergeCell ref="C20:F20"/>
    <mergeCell ref="G20:I20"/>
    <mergeCell ref="J20:K20"/>
    <mergeCell ref="C21:F21"/>
    <mergeCell ref="G21:I21"/>
    <mergeCell ref="J21:K21"/>
    <mergeCell ref="C22:F22"/>
    <mergeCell ref="U23:V23"/>
    <mergeCell ref="X23:AE23"/>
    <mergeCell ref="AF23:AM23"/>
    <mergeCell ref="AN23:AU23"/>
    <mergeCell ref="C23:F23"/>
    <mergeCell ref="G23:I23"/>
    <mergeCell ref="J23:K23"/>
    <mergeCell ref="L23:M23"/>
    <mergeCell ref="N23:O23"/>
    <mergeCell ref="Q23:R23"/>
    <mergeCell ref="S23:T23"/>
    <mergeCell ref="AJ24:AK24"/>
    <mergeCell ref="AL24:AM24"/>
    <mergeCell ref="AN24:AO24"/>
    <mergeCell ref="AP24:AQ24"/>
    <mergeCell ref="AR24:AS24"/>
    <mergeCell ref="AT24:AU24"/>
    <mergeCell ref="U24:V24"/>
    <mergeCell ref="X24:Y24"/>
    <mergeCell ref="Z24:AA24"/>
    <mergeCell ref="AB24:AC24"/>
    <mergeCell ref="AD24:AE24"/>
    <mergeCell ref="AF24:AG24"/>
    <mergeCell ref="AH24:AI24"/>
    <mergeCell ref="C24:F24"/>
    <mergeCell ref="G24:I24"/>
    <mergeCell ref="J24:K24"/>
    <mergeCell ref="L24:M24"/>
    <mergeCell ref="N24:O24"/>
    <mergeCell ref="Q24:R24"/>
    <mergeCell ref="S24:T24"/>
    <mergeCell ref="AJ27:AK27"/>
    <mergeCell ref="AL27:AM27"/>
    <mergeCell ref="U27:V27"/>
    <mergeCell ref="X27:Y27"/>
    <mergeCell ref="Z27:AA27"/>
    <mergeCell ref="AB27:AC27"/>
    <mergeCell ref="AD27:AE27"/>
    <mergeCell ref="AF27:AG27"/>
    <mergeCell ref="AH27:AI27"/>
    <mergeCell ref="AL40:AM40"/>
    <mergeCell ref="AN40:AO40"/>
    <mergeCell ref="AP40:AQ40"/>
    <mergeCell ref="AR40:AS40"/>
    <mergeCell ref="AT40:AU40"/>
    <mergeCell ref="AV40:AX40"/>
    <mergeCell ref="AY40:BA40"/>
    <mergeCell ref="T40:U40"/>
    <mergeCell ref="V40:X40"/>
    <mergeCell ref="Y40:Z40"/>
    <mergeCell ref="AB40:AC40"/>
    <mergeCell ref="AD40:AE40"/>
    <mergeCell ref="AF40:AH40"/>
    <mergeCell ref="AI40:AK40"/>
    <mergeCell ref="C40:D40"/>
    <mergeCell ref="E40:F40"/>
    <mergeCell ref="G40:H40"/>
    <mergeCell ref="I40:M40"/>
    <mergeCell ref="N40:O40"/>
    <mergeCell ref="P40:Q40"/>
    <mergeCell ref="R40:S40"/>
    <mergeCell ref="T41:U41"/>
    <mergeCell ref="V41:X41"/>
    <mergeCell ref="Y41:Z41"/>
    <mergeCell ref="AB41:AC41"/>
    <mergeCell ref="AD41:AE41"/>
    <mergeCell ref="AF41:AH41"/>
    <mergeCell ref="AI41:AK41"/>
    <mergeCell ref="AL41:AM41"/>
    <mergeCell ref="AN41:AO41"/>
    <mergeCell ref="AP41:AQ41"/>
    <mergeCell ref="AR41:AS41"/>
    <mergeCell ref="AT41:AU41"/>
    <mergeCell ref="AV41:AX41"/>
    <mergeCell ref="AY41:BA41"/>
    <mergeCell ref="C43:D43"/>
    <mergeCell ref="E43:F43"/>
    <mergeCell ref="G43:H43"/>
    <mergeCell ref="I43:M43"/>
    <mergeCell ref="N43:O43"/>
    <mergeCell ref="P43:Q43"/>
    <mergeCell ref="R43:S43"/>
    <mergeCell ref="AT43:AU43"/>
    <mergeCell ref="AV43:AX43"/>
    <mergeCell ref="AP42:AQ42"/>
    <mergeCell ref="AR42:AS42"/>
    <mergeCell ref="AT42:AU42"/>
    <mergeCell ref="AV42:AX42"/>
    <mergeCell ref="AY42:BA42"/>
    <mergeCell ref="AP43:AQ43"/>
    <mergeCell ref="AR43:AS43"/>
    <mergeCell ref="AY43:BA43"/>
    <mergeCell ref="C41:D41"/>
    <mergeCell ref="E41:F41"/>
    <mergeCell ref="G41:H41"/>
    <mergeCell ref="I41:M41"/>
    <mergeCell ref="N41:O41"/>
    <mergeCell ref="P41:Q41"/>
    <mergeCell ref="R41:S41"/>
    <mergeCell ref="C42:D42"/>
    <mergeCell ref="E42:F42"/>
    <mergeCell ref="G42:H42"/>
    <mergeCell ref="I42:M42"/>
    <mergeCell ref="N42:O42"/>
    <mergeCell ref="P42:Q42"/>
    <mergeCell ref="R42:S42"/>
    <mergeCell ref="AL44:AM44"/>
    <mergeCell ref="AN44:AO44"/>
    <mergeCell ref="AP44:AQ44"/>
    <mergeCell ref="AR44:AS44"/>
    <mergeCell ref="AT44:AU44"/>
    <mergeCell ref="AV44:AX44"/>
    <mergeCell ref="AY44:BA44"/>
    <mergeCell ref="T44:U44"/>
    <mergeCell ref="V44:X44"/>
    <mergeCell ref="Y44:Z44"/>
    <mergeCell ref="AB44:AC44"/>
    <mergeCell ref="AD44:AE44"/>
    <mergeCell ref="AF44:AH44"/>
    <mergeCell ref="AI44:AK44"/>
    <mergeCell ref="C44:D44"/>
    <mergeCell ref="E44:F44"/>
    <mergeCell ref="G44:H44"/>
    <mergeCell ref="I44:M44"/>
    <mergeCell ref="N44:O44"/>
    <mergeCell ref="P44:Q44"/>
    <mergeCell ref="R44:S44"/>
    <mergeCell ref="C46:D46"/>
    <mergeCell ref="E46:F46"/>
    <mergeCell ref="G46:H46"/>
    <mergeCell ref="I46:M46"/>
    <mergeCell ref="N46:O46"/>
    <mergeCell ref="P46:Q46"/>
    <mergeCell ref="R46:S46"/>
    <mergeCell ref="AP46:AQ46"/>
    <mergeCell ref="AR46:AS46"/>
    <mergeCell ref="AT46:AU46"/>
    <mergeCell ref="AV46:AX46"/>
    <mergeCell ref="AY46:BA46"/>
    <mergeCell ref="AL45:AM45"/>
    <mergeCell ref="AN45:AO45"/>
    <mergeCell ref="AP45:AQ45"/>
    <mergeCell ref="AR45:AS45"/>
    <mergeCell ref="AT45:AU45"/>
    <mergeCell ref="AV45:AX45"/>
    <mergeCell ref="AY45:BA45"/>
    <mergeCell ref="T48:U48"/>
    <mergeCell ref="V48:X48"/>
    <mergeCell ref="Y48:Z48"/>
    <mergeCell ref="AB48:AC48"/>
    <mergeCell ref="AD48:AE48"/>
    <mergeCell ref="AF48:AH48"/>
    <mergeCell ref="AI48:AK48"/>
    <mergeCell ref="C48:D48"/>
    <mergeCell ref="E48:F48"/>
    <mergeCell ref="G48:H48"/>
    <mergeCell ref="I48:M48"/>
    <mergeCell ref="N48:O48"/>
    <mergeCell ref="P48:Q48"/>
    <mergeCell ref="R48:S48"/>
    <mergeCell ref="AL46:AM46"/>
    <mergeCell ref="AN46:AO46"/>
    <mergeCell ref="T46:U46"/>
    <mergeCell ref="V46:X46"/>
    <mergeCell ref="Y46:Z46"/>
    <mergeCell ref="AB46:AC46"/>
    <mergeCell ref="AD46:AE46"/>
    <mergeCell ref="AF46:AH46"/>
    <mergeCell ref="AI46:AK46"/>
    <mergeCell ref="AL47:AM47"/>
    <mergeCell ref="AN47:AO47"/>
    <mergeCell ref="AP47:AQ47"/>
    <mergeCell ref="AR47:AS47"/>
    <mergeCell ref="AT47:AU47"/>
    <mergeCell ref="AV47:AX47"/>
    <mergeCell ref="AY47:BA47"/>
    <mergeCell ref="T47:U47"/>
    <mergeCell ref="V47:X47"/>
    <mergeCell ref="Y47:Z47"/>
    <mergeCell ref="AB47:AC47"/>
    <mergeCell ref="AD47:AE47"/>
    <mergeCell ref="AF47:AH47"/>
    <mergeCell ref="AI47:AK47"/>
    <mergeCell ref="C47:D47"/>
    <mergeCell ref="E47:F47"/>
    <mergeCell ref="G47:H47"/>
    <mergeCell ref="I47:M47"/>
    <mergeCell ref="N47:O47"/>
    <mergeCell ref="P47:Q47"/>
    <mergeCell ref="R47:S47"/>
    <mergeCell ref="C49:D49"/>
    <mergeCell ref="E49:F49"/>
    <mergeCell ref="G49:H49"/>
    <mergeCell ref="I49:M49"/>
    <mergeCell ref="N49:O49"/>
    <mergeCell ref="P49:Q49"/>
    <mergeCell ref="R49:S49"/>
    <mergeCell ref="AP49:AQ49"/>
    <mergeCell ref="AR49:AS49"/>
    <mergeCell ref="AT49:AU49"/>
    <mergeCell ref="AV49:AX49"/>
    <mergeCell ref="AY49:BA49"/>
    <mergeCell ref="AL48:AM48"/>
    <mergeCell ref="AN48:AO48"/>
    <mergeCell ref="AP48:AQ48"/>
    <mergeCell ref="AR48:AS48"/>
    <mergeCell ref="AT48:AU48"/>
    <mergeCell ref="AV48:AX48"/>
    <mergeCell ref="AY48:BA48"/>
    <mergeCell ref="T51:U51"/>
    <mergeCell ref="V51:X51"/>
    <mergeCell ref="Y51:Z51"/>
    <mergeCell ref="AB51:AC51"/>
    <mergeCell ref="AD51:AE51"/>
    <mergeCell ref="AF51:AH51"/>
    <mergeCell ref="AI51:AK51"/>
    <mergeCell ref="C51:D51"/>
    <mergeCell ref="E51:F51"/>
    <mergeCell ref="G51:H51"/>
    <mergeCell ref="I51:M51"/>
    <mergeCell ref="N51:O51"/>
    <mergeCell ref="P51:Q51"/>
    <mergeCell ref="R51:S51"/>
    <mergeCell ref="AL49:AM49"/>
    <mergeCell ref="AN49:AO49"/>
    <mergeCell ref="T49:U49"/>
    <mergeCell ref="V49:X49"/>
    <mergeCell ref="Y49:Z49"/>
    <mergeCell ref="AB49:AC49"/>
    <mergeCell ref="AD49:AE49"/>
    <mergeCell ref="AF49:AH49"/>
    <mergeCell ref="AI49:AK49"/>
    <mergeCell ref="AL50:AM50"/>
    <mergeCell ref="AN50:AO50"/>
    <mergeCell ref="AP50:AQ50"/>
    <mergeCell ref="AR50:AS50"/>
    <mergeCell ref="AT50:AU50"/>
    <mergeCell ref="AV50:AX50"/>
    <mergeCell ref="AY50:BA50"/>
    <mergeCell ref="T50:U50"/>
    <mergeCell ref="V50:X50"/>
    <mergeCell ref="Y50:Z50"/>
    <mergeCell ref="AB50:AC50"/>
    <mergeCell ref="AD50:AE50"/>
    <mergeCell ref="AF50:AH50"/>
    <mergeCell ref="AI50:AK50"/>
    <mergeCell ref="C50:D50"/>
    <mergeCell ref="E50:F50"/>
    <mergeCell ref="G50:H50"/>
    <mergeCell ref="I50:M50"/>
    <mergeCell ref="N50:O50"/>
    <mergeCell ref="P50:Q50"/>
    <mergeCell ref="R50:S50"/>
    <mergeCell ref="C52:D52"/>
    <mergeCell ref="E52:F52"/>
    <mergeCell ref="G52:H52"/>
    <mergeCell ref="I52:M52"/>
    <mergeCell ref="N52:O52"/>
    <mergeCell ref="P52:Q52"/>
    <mergeCell ref="R52:S52"/>
    <mergeCell ref="AP52:AQ52"/>
    <mergeCell ref="AR52:AS52"/>
    <mergeCell ref="AT52:AU52"/>
    <mergeCell ref="AV52:AX52"/>
    <mergeCell ref="AY52:BA52"/>
    <mergeCell ref="AL51:AM51"/>
    <mergeCell ref="AN51:AO51"/>
    <mergeCell ref="AP51:AQ51"/>
    <mergeCell ref="AR51:AS51"/>
    <mergeCell ref="AT51:AU51"/>
    <mergeCell ref="AV51:AX51"/>
    <mergeCell ref="AY51:BA51"/>
    <mergeCell ref="T54:U54"/>
    <mergeCell ref="V54:X54"/>
    <mergeCell ref="Y54:Z54"/>
    <mergeCell ref="AB54:AC54"/>
    <mergeCell ref="AD54:AE54"/>
    <mergeCell ref="AF54:AH54"/>
    <mergeCell ref="AI54:AK54"/>
    <mergeCell ref="C54:D54"/>
    <mergeCell ref="E54:F54"/>
    <mergeCell ref="G54:H54"/>
    <mergeCell ref="I54:M54"/>
    <mergeCell ref="N54:O54"/>
    <mergeCell ref="P54:Q54"/>
    <mergeCell ref="R54:S54"/>
    <mergeCell ref="AL52:AM52"/>
    <mergeCell ref="AN52:AO52"/>
    <mergeCell ref="T52:U52"/>
    <mergeCell ref="V52:X52"/>
    <mergeCell ref="Y52:Z52"/>
    <mergeCell ref="AB52:AC52"/>
    <mergeCell ref="AD52:AE52"/>
    <mergeCell ref="AF52:AH52"/>
    <mergeCell ref="AI52:AK52"/>
    <mergeCell ref="AL53:AM53"/>
    <mergeCell ref="AN53:AO53"/>
    <mergeCell ref="AP53:AQ53"/>
    <mergeCell ref="AR53:AS53"/>
    <mergeCell ref="AT53:AU53"/>
    <mergeCell ref="AV53:AX53"/>
    <mergeCell ref="AY53:BA53"/>
    <mergeCell ref="T53:U53"/>
    <mergeCell ref="V53:X53"/>
    <mergeCell ref="Y53:Z53"/>
    <mergeCell ref="AB53:AC53"/>
    <mergeCell ref="AD53:AE53"/>
    <mergeCell ref="AF53:AH53"/>
    <mergeCell ref="AI53:AK53"/>
    <mergeCell ref="C53:D53"/>
    <mergeCell ref="E53:F53"/>
    <mergeCell ref="G53:H53"/>
    <mergeCell ref="I53:M53"/>
    <mergeCell ref="N53:O53"/>
    <mergeCell ref="P53:Q53"/>
    <mergeCell ref="R53:S53"/>
    <mergeCell ref="C55:D55"/>
    <mergeCell ref="E55:F55"/>
    <mergeCell ref="G55:H55"/>
    <mergeCell ref="I55:M55"/>
    <mergeCell ref="N55:O55"/>
    <mergeCell ref="P55:Q55"/>
    <mergeCell ref="R55:S55"/>
    <mergeCell ref="AP55:AQ55"/>
    <mergeCell ref="AR55:AS55"/>
    <mergeCell ref="AT55:AU55"/>
    <mergeCell ref="AV55:AX55"/>
    <mergeCell ref="AY55:BA55"/>
    <mergeCell ref="AL54:AM54"/>
    <mergeCell ref="AN54:AO54"/>
    <mergeCell ref="AP54:AQ54"/>
    <mergeCell ref="AR54:AS54"/>
    <mergeCell ref="AT54:AU54"/>
    <mergeCell ref="AV54:AX54"/>
    <mergeCell ref="AY54:BA54"/>
    <mergeCell ref="T57:U57"/>
    <mergeCell ref="V57:X57"/>
    <mergeCell ref="Y57:Z57"/>
    <mergeCell ref="AB57:AC57"/>
    <mergeCell ref="AD57:AE57"/>
    <mergeCell ref="AF57:AH57"/>
    <mergeCell ref="AI57:AK57"/>
    <mergeCell ref="C57:D57"/>
    <mergeCell ref="E57:F57"/>
    <mergeCell ref="G57:H57"/>
    <mergeCell ref="I57:M57"/>
    <mergeCell ref="N57:O57"/>
    <mergeCell ref="P57:Q57"/>
    <mergeCell ref="R57:S57"/>
    <mergeCell ref="AL55:AM55"/>
    <mergeCell ref="AN55:AO55"/>
    <mergeCell ref="T55:U55"/>
    <mergeCell ref="V55:X55"/>
    <mergeCell ref="Y55:Z55"/>
    <mergeCell ref="AB55:AC55"/>
    <mergeCell ref="AD55:AE55"/>
    <mergeCell ref="AF55:AH55"/>
    <mergeCell ref="AI55:AK55"/>
    <mergeCell ref="AL56:AM56"/>
    <mergeCell ref="AN56:AO56"/>
    <mergeCell ref="AP56:AQ56"/>
    <mergeCell ref="AR56:AS56"/>
    <mergeCell ref="AT56:AU56"/>
    <mergeCell ref="AV56:AX56"/>
    <mergeCell ref="AY56:BA56"/>
    <mergeCell ref="T56:U56"/>
    <mergeCell ref="V56:X56"/>
    <mergeCell ref="Y56:Z56"/>
    <mergeCell ref="AB56:AC56"/>
    <mergeCell ref="AD56:AE56"/>
    <mergeCell ref="AF56:AH56"/>
    <mergeCell ref="AI56:AK56"/>
    <mergeCell ref="C56:D56"/>
    <mergeCell ref="E56:F56"/>
    <mergeCell ref="G56:H56"/>
    <mergeCell ref="I56:M56"/>
    <mergeCell ref="N56:O56"/>
    <mergeCell ref="P56:Q56"/>
    <mergeCell ref="R56:S56"/>
    <mergeCell ref="C58:D58"/>
    <mergeCell ref="E58:F58"/>
    <mergeCell ref="G58:H58"/>
    <mergeCell ref="I58:M58"/>
    <mergeCell ref="N58:O58"/>
    <mergeCell ref="P58:Q58"/>
    <mergeCell ref="R58:S58"/>
    <mergeCell ref="AP58:AQ58"/>
    <mergeCell ref="AR58:AS58"/>
    <mergeCell ref="AT58:AU58"/>
    <mergeCell ref="AV58:AX58"/>
    <mergeCell ref="AY58:BA58"/>
    <mergeCell ref="AL57:AM57"/>
    <mergeCell ref="AN57:AO57"/>
    <mergeCell ref="AP57:AQ57"/>
    <mergeCell ref="AR57:AS57"/>
    <mergeCell ref="AT57:AU57"/>
    <mergeCell ref="AV57:AX57"/>
    <mergeCell ref="AY57:BA57"/>
    <mergeCell ref="AL73:AM73"/>
    <mergeCell ref="AN73:AO73"/>
    <mergeCell ref="T73:U73"/>
    <mergeCell ref="V73:X73"/>
    <mergeCell ref="Y73:Z73"/>
    <mergeCell ref="AB73:AC73"/>
    <mergeCell ref="AD73:AE73"/>
    <mergeCell ref="AF73:AH73"/>
    <mergeCell ref="AI73:AK73"/>
    <mergeCell ref="AL74:AM74"/>
    <mergeCell ref="AN74:AO74"/>
    <mergeCell ref="T74:U74"/>
    <mergeCell ref="V74:X74"/>
    <mergeCell ref="Y74:Z74"/>
    <mergeCell ref="AB74:AC74"/>
    <mergeCell ref="AD74:AE74"/>
    <mergeCell ref="AF74:AH74"/>
    <mergeCell ref="AI74:AK74"/>
    <mergeCell ref="AL71:AM71"/>
    <mergeCell ref="AN71:AO71"/>
    <mergeCell ref="AP71:AQ71"/>
    <mergeCell ref="AR71:AS71"/>
    <mergeCell ref="AT71:AU71"/>
    <mergeCell ref="AV71:AX71"/>
    <mergeCell ref="AY71:BA71"/>
    <mergeCell ref="T71:U71"/>
    <mergeCell ref="V71:X71"/>
    <mergeCell ref="Y71:Z71"/>
    <mergeCell ref="AB71:AC71"/>
    <mergeCell ref="AD71:AE71"/>
    <mergeCell ref="AF71:AH71"/>
    <mergeCell ref="AI71:AK71"/>
    <mergeCell ref="C71:D71"/>
    <mergeCell ref="E71:F71"/>
    <mergeCell ref="G71:H71"/>
    <mergeCell ref="I71:M71"/>
    <mergeCell ref="N71:O71"/>
    <mergeCell ref="P71:Q71"/>
    <mergeCell ref="R71:S71"/>
    <mergeCell ref="T72:U72"/>
    <mergeCell ref="V72:X72"/>
    <mergeCell ref="Y72:Z72"/>
    <mergeCell ref="AB72:AC72"/>
    <mergeCell ref="AD72:AE72"/>
    <mergeCell ref="AF72:AH72"/>
    <mergeCell ref="AI72:AK72"/>
    <mergeCell ref="AL72:AM72"/>
    <mergeCell ref="AN72:AO72"/>
    <mergeCell ref="AP72:AQ72"/>
    <mergeCell ref="AR72:AS72"/>
    <mergeCell ref="AT72:AU72"/>
    <mergeCell ref="AV72:AX72"/>
    <mergeCell ref="AY72:BA72"/>
    <mergeCell ref="C74:D74"/>
    <mergeCell ref="E74:F74"/>
    <mergeCell ref="G74:H74"/>
    <mergeCell ref="I74:M74"/>
    <mergeCell ref="N74:O74"/>
    <mergeCell ref="P74:Q74"/>
    <mergeCell ref="R74:S74"/>
    <mergeCell ref="AT74:AU74"/>
    <mergeCell ref="AV74:AX74"/>
    <mergeCell ref="AP73:AQ73"/>
    <mergeCell ref="AR73:AS73"/>
    <mergeCell ref="AT73:AU73"/>
    <mergeCell ref="AV73:AX73"/>
    <mergeCell ref="AY73:BA73"/>
    <mergeCell ref="AP74:AQ74"/>
    <mergeCell ref="AR74:AS74"/>
    <mergeCell ref="AY74:BA74"/>
    <mergeCell ref="T76:U76"/>
    <mergeCell ref="V76:X76"/>
    <mergeCell ref="Y76:Z76"/>
    <mergeCell ref="AB76:AC76"/>
    <mergeCell ref="AD76:AE76"/>
    <mergeCell ref="AF76:AH76"/>
    <mergeCell ref="AI76:AK76"/>
    <mergeCell ref="C76:D76"/>
    <mergeCell ref="E76:F76"/>
    <mergeCell ref="G76:H76"/>
    <mergeCell ref="I76:M76"/>
    <mergeCell ref="N76:O76"/>
    <mergeCell ref="P76:Q76"/>
    <mergeCell ref="R76:S76"/>
    <mergeCell ref="AL77:AM77"/>
    <mergeCell ref="AN77:AO77"/>
    <mergeCell ref="T77:U77"/>
    <mergeCell ref="V77:X77"/>
    <mergeCell ref="Y77:Z77"/>
    <mergeCell ref="AB77:AC77"/>
    <mergeCell ref="AD77:AE77"/>
    <mergeCell ref="AF77:AH77"/>
    <mergeCell ref="AI77:AK77"/>
    <mergeCell ref="C72:D72"/>
    <mergeCell ref="E72:F72"/>
    <mergeCell ref="G72:H72"/>
    <mergeCell ref="I72:M72"/>
    <mergeCell ref="N72:O72"/>
    <mergeCell ref="P72:Q72"/>
    <mergeCell ref="R72:S72"/>
    <mergeCell ref="C73:D73"/>
    <mergeCell ref="E73:F73"/>
    <mergeCell ref="G73:H73"/>
    <mergeCell ref="I73:M73"/>
    <mergeCell ref="N73:O73"/>
    <mergeCell ref="P73:Q73"/>
    <mergeCell ref="R73:S73"/>
    <mergeCell ref="AL75:AM75"/>
    <mergeCell ref="AN75:AO75"/>
    <mergeCell ref="AP75:AQ75"/>
    <mergeCell ref="AR75:AS75"/>
    <mergeCell ref="AT75:AU75"/>
    <mergeCell ref="AV75:AX75"/>
    <mergeCell ref="AY75:BA75"/>
    <mergeCell ref="T75:U75"/>
    <mergeCell ref="V75:X75"/>
    <mergeCell ref="Y75:Z75"/>
    <mergeCell ref="AB75:AC75"/>
    <mergeCell ref="AD75:AE75"/>
    <mergeCell ref="AF75:AH75"/>
    <mergeCell ref="AI75:AK75"/>
    <mergeCell ref="C75:D75"/>
    <mergeCell ref="E75:F75"/>
    <mergeCell ref="G75:H75"/>
    <mergeCell ref="I75:M75"/>
    <mergeCell ref="N75:O75"/>
    <mergeCell ref="P75:Q75"/>
    <mergeCell ref="R75:S75"/>
    <mergeCell ref="AP77:AQ77"/>
    <mergeCell ref="AR77:AS77"/>
    <mergeCell ref="AT77:AU77"/>
    <mergeCell ref="AV77:AX77"/>
    <mergeCell ref="AY77:BA77"/>
    <mergeCell ref="AL76:AM76"/>
    <mergeCell ref="AN76:AO76"/>
    <mergeCell ref="AP76:AQ76"/>
    <mergeCell ref="AR76:AS76"/>
    <mergeCell ref="AT76:AU76"/>
    <mergeCell ref="AV76:AX76"/>
    <mergeCell ref="AY76:BA76"/>
    <mergeCell ref="C77:D77"/>
    <mergeCell ref="E77:F77"/>
    <mergeCell ref="G77:H77"/>
    <mergeCell ref="I77:M77"/>
    <mergeCell ref="N77:O77"/>
    <mergeCell ref="P77:Q77"/>
    <mergeCell ref="R77:S77"/>
    <mergeCell ref="AL78:AM78"/>
    <mergeCell ref="AN78:AO78"/>
    <mergeCell ref="AP78:AQ78"/>
    <mergeCell ref="AR78:AS78"/>
    <mergeCell ref="AT78:AU78"/>
    <mergeCell ref="AV78:AX78"/>
    <mergeCell ref="AY78:BA78"/>
    <mergeCell ref="T78:U78"/>
    <mergeCell ref="V78:X78"/>
    <mergeCell ref="Y78:Z78"/>
    <mergeCell ref="AB78:AC78"/>
    <mergeCell ref="AD78:AE78"/>
    <mergeCell ref="AF78:AH78"/>
    <mergeCell ref="AI78:AK78"/>
    <mergeCell ref="C78:D78"/>
    <mergeCell ref="E78:F78"/>
    <mergeCell ref="G78:H78"/>
    <mergeCell ref="I78:M78"/>
    <mergeCell ref="N78:O78"/>
    <mergeCell ref="P78:Q78"/>
    <mergeCell ref="R78:S78"/>
    <mergeCell ref="AL79:AM79"/>
    <mergeCell ref="AN79:AO79"/>
    <mergeCell ref="AP79:AQ79"/>
    <mergeCell ref="AR79:AS79"/>
    <mergeCell ref="AT79:AU79"/>
    <mergeCell ref="AV79:AX79"/>
    <mergeCell ref="AY79:BA79"/>
    <mergeCell ref="T79:U79"/>
    <mergeCell ref="V79:X79"/>
    <mergeCell ref="Y79:Z79"/>
    <mergeCell ref="AB79:AC79"/>
    <mergeCell ref="AD79:AE79"/>
    <mergeCell ref="AF79:AH79"/>
    <mergeCell ref="AI79:AK79"/>
    <mergeCell ref="C79:D79"/>
    <mergeCell ref="E79:F79"/>
    <mergeCell ref="G79:H79"/>
    <mergeCell ref="I79:M79"/>
    <mergeCell ref="N79:O79"/>
    <mergeCell ref="P79:Q79"/>
    <mergeCell ref="R79:S79"/>
    <mergeCell ref="AL82:AM82"/>
    <mergeCell ref="AN82:AO82"/>
    <mergeCell ref="T82:U82"/>
    <mergeCell ref="V82:X82"/>
    <mergeCell ref="Y82:Z82"/>
    <mergeCell ref="AB82:AC82"/>
    <mergeCell ref="AD82:AE82"/>
    <mergeCell ref="AF82:AH82"/>
    <mergeCell ref="AI82:AK82"/>
    <mergeCell ref="AL83:AM83"/>
    <mergeCell ref="AN83:AO83"/>
    <mergeCell ref="T83:U83"/>
    <mergeCell ref="V83:X83"/>
    <mergeCell ref="Y83:Z83"/>
    <mergeCell ref="AB83:AC83"/>
    <mergeCell ref="AD83:AE83"/>
    <mergeCell ref="AF83:AH83"/>
    <mergeCell ref="AI83:AK83"/>
    <mergeCell ref="AL80:AM80"/>
    <mergeCell ref="AN80:AO80"/>
    <mergeCell ref="AP80:AQ80"/>
    <mergeCell ref="AR80:AS80"/>
    <mergeCell ref="AT80:AU80"/>
    <mergeCell ref="AV80:AX80"/>
    <mergeCell ref="AY80:BA80"/>
    <mergeCell ref="T80:U80"/>
    <mergeCell ref="V80:X80"/>
    <mergeCell ref="Y80:Z80"/>
    <mergeCell ref="AB80:AC80"/>
    <mergeCell ref="AD80:AE80"/>
    <mergeCell ref="AF80:AH80"/>
    <mergeCell ref="AI80:AK80"/>
    <mergeCell ref="C80:D80"/>
    <mergeCell ref="E80:F80"/>
    <mergeCell ref="G80:H80"/>
    <mergeCell ref="I80:M80"/>
    <mergeCell ref="N80:O80"/>
    <mergeCell ref="P80:Q80"/>
    <mergeCell ref="R80:S80"/>
    <mergeCell ref="T81:U81"/>
    <mergeCell ref="V81:X81"/>
    <mergeCell ref="Y81:Z81"/>
    <mergeCell ref="AB81:AC81"/>
    <mergeCell ref="AD81:AE81"/>
    <mergeCell ref="AF81:AH81"/>
    <mergeCell ref="AI81:AK81"/>
    <mergeCell ref="AL81:AM81"/>
    <mergeCell ref="AN81:AO81"/>
    <mergeCell ref="AP81:AQ81"/>
    <mergeCell ref="AR81:AS81"/>
    <mergeCell ref="AT81:AU81"/>
    <mergeCell ref="AV81:AX81"/>
    <mergeCell ref="AY81:BA81"/>
    <mergeCell ref="C83:D83"/>
    <mergeCell ref="E83:F83"/>
    <mergeCell ref="G83:H83"/>
    <mergeCell ref="I83:M83"/>
    <mergeCell ref="N83:O83"/>
    <mergeCell ref="P83:Q83"/>
    <mergeCell ref="R83:S83"/>
    <mergeCell ref="AT83:AU83"/>
    <mergeCell ref="AV83:AX83"/>
    <mergeCell ref="AP82:AQ82"/>
    <mergeCell ref="AR82:AS82"/>
    <mergeCell ref="AT82:AU82"/>
    <mergeCell ref="AV82:AX82"/>
    <mergeCell ref="AY82:BA82"/>
    <mergeCell ref="AP83:AQ83"/>
    <mergeCell ref="AR83:AS83"/>
    <mergeCell ref="AY83:BA83"/>
    <mergeCell ref="T85:U85"/>
    <mergeCell ref="V85:X85"/>
    <mergeCell ref="Y85:Z85"/>
    <mergeCell ref="AB85:AC85"/>
    <mergeCell ref="AD85:AE85"/>
    <mergeCell ref="AF85:AH85"/>
    <mergeCell ref="AI85:AK85"/>
    <mergeCell ref="C85:D85"/>
    <mergeCell ref="E85:F85"/>
    <mergeCell ref="G85:H85"/>
    <mergeCell ref="I85:M85"/>
    <mergeCell ref="N85:O85"/>
    <mergeCell ref="P85:Q85"/>
    <mergeCell ref="R85:S85"/>
    <mergeCell ref="AL86:AM86"/>
    <mergeCell ref="AN86:AO86"/>
    <mergeCell ref="T86:U86"/>
    <mergeCell ref="V86:X86"/>
    <mergeCell ref="Y86:Z86"/>
    <mergeCell ref="AB86:AC86"/>
    <mergeCell ref="AD86:AE86"/>
    <mergeCell ref="AF86:AH86"/>
    <mergeCell ref="AI86:AK86"/>
    <mergeCell ref="C81:D81"/>
    <mergeCell ref="E81:F81"/>
    <mergeCell ref="G81:H81"/>
    <mergeCell ref="I81:M81"/>
    <mergeCell ref="N81:O81"/>
    <mergeCell ref="P81:Q81"/>
    <mergeCell ref="R81:S81"/>
    <mergeCell ref="C82:D82"/>
    <mergeCell ref="E82:F82"/>
    <mergeCell ref="G82:H82"/>
    <mergeCell ref="I82:M82"/>
    <mergeCell ref="N82:O82"/>
    <mergeCell ref="P82:Q82"/>
    <mergeCell ref="R82:S82"/>
    <mergeCell ref="AL84:AM84"/>
    <mergeCell ref="AN84:AO84"/>
    <mergeCell ref="AP84:AQ84"/>
    <mergeCell ref="AR84:AS84"/>
    <mergeCell ref="AT84:AU84"/>
    <mergeCell ref="AV84:AX84"/>
    <mergeCell ref="AY84:BA84"/>
    <mergeCell ref="T84:U84"/>
    <mergeCell ref="V84:X84"/>
    <mergeCell ref="Y84:Z84"/>
    <mergeCell ref="AB84:AC84"/>
    <mergeCell ref="AD84:AE84"/>
    <mergeCell ref="AF84:AH84"/>
    <mergeCell ref="AI84:AK84"/>
    <mergeCell ref="C84:D84"/>
    <mergeCell ref="E84:F84"/>
    <mergeCell ref="G84:H84"/>
    <mergeCell ref="I84:M84"/>
    <mergeCell ref="N84:O84"/>
    <mergeCell ref="P84:Q84"/>
    <mergeCell ref="R84:S84"/>
    <mergeCell ref="AP86:AQ86"/>
    <mergeCell ref="AR86:AS86"/>
    <mergeCell ref="AT86:AU86"/>
    <mergeCell ref="AV86:AX86"/>
    <mergeCell ref="AY86:BA86"/>
    <mergeCell ref="AL85:AM85"/>
    <mergeCell ref="AN85:AO85"/>
    <mergeCell ref="AP85:AQ85"/>
    <mergeCell ref="AR85:AS85"/>
    <mergeCell ref="AT85:AU85"/>
    <mergeCell ref="AV85:AX85"/>
    <mergeCell ref="AY85:BA85"/>
    <mergeCell ref="C86:D86"/>
    <mergeCell ref="E86:F86"/>
    <mergeCell ref="G86:H86"/>
    <mergeCell ref="I86:M86"/>
    <mergeCell ref="N86:O86"/>
    <mergeCell ref="P86:Q86"/>
    <mergeCell ref="R86:S86"/>
    <mergeCell ref="AL87:AM87"/>
    <mergeCell ref="AN87:AO87"/>
    <mergeCell ref="AP87:AQ87"/>
    <mergeCell ref="AR87:AS87"/>
    <mergeCell ref="AT87:AU87"/>
    <mergeCell ref="AV87:AX87"/>
    <mergeCell ref="AY87:BA87"/>
    <mergeCell ref="T87:U87"/>
    <mergeCell ref="V87:X87"/>
    <mergeCell ref="Y87:Z87"/>
    <mergeCell ref="AB87:AC87"/>
    <mergeCell ref="AD87:AE87"/>
    <mergeCell ref="AF87:AH87"/>
    <mergeCell ref="AI87:AK87"/>
    <mergeCell ref="C87:D87"/>
    <mergeCell ref="E87:F87"/>
    <mergeCell ref="G87:H87"/>
    <mergeCell ref="I87:M87"/>
    <mergeCell ref="N87:O87"/>
    <mergeCell ref="P87:Q87"/>
    <mergeCell ref="R87:S87"/>
    <mergeCell ref="AL88:AM88"/>
    <mergeCell ref="AN88:AO88"/>
    <mergeCell ref="AP88:AQ88"/>
    <mergeCell ref="AR88:AS88"/>
    <mergeCell ref="AT88:AU88"/>
    <mergeCell ref="AV88:AX88"/>
    <mergeCell ref="AY88:BA88"/>
    <mergeCell ref="T88:U88"/>
    <mergeCell ref="V88:X88"/>
    <mergeCell ref="Y88:Z88"/>
    <mergeCell ref="AB88:AC88"/>
    <mergeCell ref="AD88:AE88"/>
    <mergeCell ref="AF88:AH88"/>
    <mergeCell ref="AI88:AK88"/>
    <mergeCell ref="C88:D88"/>
    <mergeCell ref="E88:F88"/>
    <mergeCell ref="G88:H88"/>
    <mergeCell ref="I88:M88"/>
    <mergeCell ref="N88:O88"/>
    <mergeCell ref="P88:Q88"/>
    <mergeCell ref="R88:S88"/>
    <mergeCell ref="AL91:AM91"/>
    <mergeCell ref="AN91:AO91"/>
    <mergeCell ref="T91:U91"/>
    <mergeCell ref="V91:X91"/>
    <mergeCell ref="Y91:Z91"/>
    <mergeCell ref="AB91:AC91"/>
    <mergeCell ref="AD91:AE91"/>
    <mergeCell ref="AF91:AH91"/>
    <mergeCell ref="AI91:AK91"/>
    <mergeCell ref="AL92:AM92"/>
    <mergeCell ref="AN92:AO92"/>
    <mergeCell ref="T92:U92"/>
    <mergeCell ref="V92:X92"/>
    <mergeCell ref="Y92:Z92"/>
    <mergeCell ref="AB92:AC92"/>
    <mergeCell ref="AD92:AE92"/>
    <mergeCell ref="AF92:AH92"/>
    <mergeCell ref="AI92:AK92"/>
    <mergeCell ref="AL89:AM89"/>
    <mergeCell ref="AN89:AO89"/>
    <mergeCell ref="AP89:AQ89"/>
    <mergeCell ref="AR89:AS89"/>
    <mergeCell ref="AT89:AU89"/>
    <mergeCell ref="AV89:AX89"/>
    <mergeCell ref="AY89:BA89"/>
    <mergeCell ref="T89:U89"/>
    <mergeCell ref="V89:X89"/>
    <mergeCell ref="Y89:Z89"/>
    <mergeCell ref="AB89:AC89"/>
    <mergeCell ref="AD89:AE89"/>
    <mergeCell ref="AF89:AH89"/>
    <mergeCell ref="AI89:AK89"/>
    <mergeCell ref="C89:D89"/>
    <mergeCell ref="E89:F89"/>
    <mergeCell ref="G89:H89"/>
    <mergeCell ref="I89:M89"/>
    <mergeCell ref="N89:O89"/>
    <mergeCell ref="P89:Q89"/>
    <mergeCell ref="R89:S89"/>
    <mergeCell ref="T90:U90"/>
    <mergeCell ref="V90:X90"/>
    <mergeCell ref="Y90:Z90"/>
    <mergeCell ref="AB90:AC90"/>
    <mergeCell ref="AD90:AE90"/>
    <mergeCell ref="AF90:AH90"/>
    <mergeCell ref="AI90:AK90"/>
    <mergeCell ref="AL90:AM90"/>
    <mergeCell ref="AN90:AO90"/>
    <mergeCell ref="AP90:AQ90"/>
    <mergeCell ref="AR90:AS90"/>
    <mergeCell ref="AT90:AU90"/>
    <mergeCell ref="AV90:AX90"/>
    <mergeCell ref="AY90:BA90"/>
    <mergeCell ref="C92:D92"/>
    <mergeCell ref="E92:F92"/>
    <mergeCell ref="G92:H92"/>
    <mergeCell ref="I92:M92"/>
    <mergeCell ref="N92:O92"/>
    <mergeCell ref="P92:Q92"/>
    <mergeCell ref="R92:S92"/>
    <mergeCell ref="AT92:AU92"/>
    <mergeCell ref="AV92:AX92"/>
    <mergeCell ref="AP91:AQ91"/>
    <mergeCell ref="AR91:AS91"/>
    <mergeCell ref="AT91:AU91"/>
    <mergeCell ref="AV91:AX91"/>
    <mergeCell ref="AY91:BA91"/>
    <mergeCell ref="AP92:AQ92"/>
    <mergeCell ref="AR92:AS92"/>
    <mergeCell ref="AY92:BA92"/>
    <mergeCell ref="T94:U94"/>
    <mergeCell ref="V94:X94"/>
    <mergeCell ref="Y94:Z94"/>
    <mergeCell ref="AB94:AC94"/>
    <mergeCell ref="AD94:AE94"/>
    <mergeCell ref="AF94:AH94"/>
    <mergeCell ref="AI94:AK94"/>
    <mergeCell ref="C94:D94"/>
    <mergeCell ref="E94:F94"/>
    <mergeCell ref="G94:H94"/>
    <mergeCell ref="I94:M94"/>
    <mergeCell ref="N94:O94"/>
    <mergeCell ref="P94:Q94"/>
    <mergeCell ref="R94:S94"/>
    <mergeCell ref="AL95:AM95"/>
    <mergeCell ref="AN95:AO95"/>
    <mergeCell ref="T95:U95"/>
    <mergeCell ref="V95:X95"/>
    <mergeCell ref="Y95:Z95"/>
    <mergeCell ref="AB95:AC95"/>
    <mergeCell ref="AD95:AE95"/>
    <mergeCell ref="AF95:AH95"/>
    <mergeCell ref="AI95:AK95"/>
    <mergeCell ref="C90:D90"/>
    <mergeCell ref="E90:F90"/>
    <mergeCell ref="G90:H90"/>
    <mergeCell ref="I90:M90"/>
    <mergeCell ref="N90:O90"/>
    <mergeCell ref="P90:Q90"/>
    <mergeCell ref="R90:S90"/>
    <mergeCell ref="C91:D91"/>
    <mergeCell ref="E91:F91"/>
    <mergeCell ref="G91:H91"/>
    <mergeCell ref="I91:M91"/>
    <mergeCell ref="N91:O91"/>
    <mergeCell ref="P91:Q91"/>
    <mergeCell ref="R91:S91"/>
    <mergeCell ref="AL93:AM93"/>
    <mergeCell ref="AN93:AO93"/>
    <mergeCell ref="AP93:AQ93"/>
    <mergeCell ref="AR93:AS93"/>
    <mergeCell ref="AT93:AU93"/>
    <mergeCell ref="AV93:AX93"/>
    <mergeCell ref="AY93:BA93"/>
    <mergeCell ref="T93:U93"/>
    <mergeCell ref="V93:X93"/>
    <mergeCell ref="Y93:Z93"/>
    <mergeCell ref="AB93:AC93"/>
    <mergeCell ref="AD93:AE93"/>
    <mergeCell ref="AF93:AH93"/>
    <mergeCell ref="AI93:AK93"/>
    <mergeCell ref="C93:D93"/>
    <mergeCell ref="E93:F93"/>
    <mergeCell ref="G93:H93"/>
    <mergeCell ref="I93:M93"/>
    <mergeCell ref="N93:O93"/>
    <mergeCell ref="P93:Q93"/>
    <mergeCell ref="R93:S93"/>
    <mergeCell ref="AP95:AQ95"/>
    <mergeCell ref="AR95:AS95"/>
    <mergeCell ref="AT95:AU95"/>
    <mergeCell ref="AV95:AX95"/>
    <mergeCell ref="AY95:BA95"/>
    <mergeCell ref="AL94:AM94"/>
    <mergeCell ref="AN94:AO94"/>
    <mergeCell ref="AP94:AQ94"/>
    <mergeCell ref="AR94:AS94"/>
    <mergeCell ref="AT94:AU94"/>
    <mergeCell ref="AV94:AX94"/>
    <mergeCell ref="AY94:BA94"/>
    <mergeCell ref="C95:D95"/>
    <mergeCell ref="E95:F95"/>
    <mergeCell ref="G95:H95"/>
    <mergeCell ref="I95:M95"/>
    <mergeCell ref="N95:O95"/>
    <mergeCell ref="P95:Q95"/>
    <mergeCell ref="R95:S95"/>
    <mergeCell ref="AL96:AM96"/>
    <mergeCell ref="AN96:AO96"/>
    <mergeCell ref="AP96:AQ96"/>
    <mergeCell ref="AR96:AS96"/>
    <mergeCell ref="AT96:AU96"/>
    <mergeCell ref="AV96:AX96"/>
    <mergeCell ref="AY96:BA96"/>
    <mergeCell ref="T96:U96"/>
    <mergeCell ref="V96:X96"/>
    <mergeCell ref="Y96:Z96"/>
    <mergeCell ref="AB96:AC96"/>
    <mergeCell ref="AD96:AE96"/>
    <mergeCell ref="AF96:AH96"/>
    <mergeCell ref="AI96:AK96"/>
    <mergeCell ref="C96:D96"/>
    <mergeCell ref="E96:F96"/>
    <mergeCell ref="G96:H96"/>
    <mergeCell ref="I96:M96"/>
    <mergeCell ref="N96:O96"/>
    <mergeCell ref="P96:Q96"/>
    <mergeCell ref="R96:S96"/>
    <mergeCell ref="AL97:AM97"/>
    <mergeCell ref="AN97:AO97"/>
    <mergeCell ref="AP97:AQ97"/>
    <mergeCell ref="AR97:AS97"/>
    <mergeCell ref="AT97:AU97"/>
    <mergeCell ref="AV97:AX97"/>
    <mergeCell ref="AY97:BA97"/>
    <mergeCell ref="T97:U97"/>
    <mergeCell ref="V97:X97"/>
    <mergeCell ref="Y97:Z97"/>
    <mergeCell ref="AB97:AC97"/>
    <mergeCell ref="AD97:AE97"/>
    <mergeCell ref="AF97:AH97"/>
    <mergeCell ref="AI97:AK97"/>
    <mergeCell ref="C97:D97"/>
    <mergeCell ref="E97:F97"/>
    <mergeCell ref="G97:H97"/>
    <mergeCell ref="I97:M97"/>
    <mergeCell ref="N97:O97"/>
    <mergeCell ref="P97:Q97"/>
    <mergeCell ref="R97:S97"/>
    <mergeCell ref="AL100:AM100"/>
    <mergeCell ref="AN100:AO100"/>
    <mergeCell ref="T100:U100"/>
    <mergeCell ref="V100:X100"/>
    <mergeCell ref="Y100:Z100"/>
    <mergeCell ref="AB100:AC100"/>
    <mergeCell ref="AD100:AE100"/>
    <mergeCell ref="AF100:AH100"/>
    <mergeCell ref="AI100:AK100"/>
    <mergeCell ref="AL101:AM101"/>
    <mergeCell ref="AN101:AO101"/>
    <mergeCell ref="T101:U101"/>
    <mergeCell ref="V101:X101"/>
    <mergeCell ref="Y101:Z101"/>
    <mergeCell ref="AB101:AC101"/>
    <mergeCell ref="AD101:AE101"/>
    <mergeCell ref="AF101:AH101"/>
    <mergeCell ref="AI101:AK101"/>
    <mergeCell ref="AL98:AM98"/>
    <mergeCell ref="AN98:AO98"/>
    <mergeCell ref="AP98:AQ98"/>
    <mergeCell ref="AR98:AS98"/>
    <mergeCell ref="AT98:AU98"/>
    <mergeCell ref="AV98:AX98"/>
    <mergeCell ref="AY98:BA98"/>
    <mergeCell ref="T98:U98"/>
    <mergeCell ref="V98:X98"/>
    <mergeCell ref="Y98:Z98"/>
    <mergeCell ref="AB98:AC98"/>
    <mergeCell ref="AD98:AE98"/>
    <mergeCell ref="AF98:AH98"/>
    <mergeCell ref="AI98:AK98"/>
    <mergeCell ref="C98:D98"/>
    <mergeCell ref="E98:F98"/>
    <mergeCell ref="G98:H98"/>
    <mergeCell ref="I98:M98"/>
    <mergeCell ref="N98:O98"/>
    <mergeCell ref="P98:Q98"/>
    <mergeCell ref="R98:S98"/>
    <mergeCell ref="T99:U99"/>
    <mergeCell ref="V99:X99"/>
    <mergeCell ref="Y99:Z99"/>
    <mergeCell ref="AB99:AC99"/>
    <mergeCell ref="AD99:AE99"/>
    <mergeCell ref="AF99:AH99"/>
    <mergeCell ref="AI99:AK99"/>
    <mergeCell ref="AL99:AM99"/>
    <mergeCell ref="AN99:AO99"/>
    <mergeCell ref="AP99:AQ99"/>
    <mergeCell ref="AR99:AS99"/>
    <mergeCell ref="AT99:AU99"/>
    <mergeCell ref="AV99:AX99"/>
    <mergeCell ref="AY99:BA99"/>
    <mergeCell ref="C101:D101"/>
    <mergeCell ref="E101:F101"/>
    <mergeCell ref="G101:H101"/>
    <mergeCell ref="I101:M101"/>
    <mergeCell ref="N101:O101"/>
    <mergeCell ref="P101:Q101"/>
    <mergeCell ref="R101:S101"/>
    <mergeCell ref="AT101:AU101"/>
    <mergeCell ref="AV101:AX101"/>
    <mergeCell ref="AP100:AQ100"/>
    <mergeCell ref="AR100:AS100"/>
    <mergeCell ref="AT100:AU100"/>
    <mergeCell ref="AV100:AX100"/>
    <mergeCell ref="AY100:BA100"/>
    <mergeCell ref="AP101:AQ101"/>
    <mergeCell ref="AR101:AS101"/>
    <mergeCell ref="AY101:BA101"/>
    <mergeCell ref="T103:U103"/>
    <mergeCell ref="V103:X103"/>
    <mergeCell ref="Y103:Z103"/>
    <mergeCell ref="AB103:AC103"/>
    <mergeCell ref="AD103:AE103"/>
    <mergeCell ref="AF103:AH103"/>
    <mergeCell ref="AI103:AK103"/>
    <mergeCell ref="C103:D103"/>
    <mergeCell ref="E103:F103"/>
    <mergeCell ref="G103:H103"/>
    <mergeCell ref="I103:M103"/>
    <mergeCell ref="N103:O103"/>
    <mergeCell ref="P103:Q103"/>
    <mergeCell ref="R103:S103"/>
    <mergeCell ref="AL104:AM104"/>
    <mergeCell ref="AN104:AO104"/>
    <mergeCell ref="T104:U104"/>
    <mergeCell ref="V104:X104"/>
    <mergeCell ref="Y104:Z104"/>
    <mergeCell ref="AB104:AC104"/>
    <mergeCell ref="AD104:AE104"/>
    <mergeCell ref="AF104:AH104"/>
    <mergeCell ref="AI104:AK104"/>
    <mergeCell ref="C99:D99"/>
    <mergeCell ref="E99:F99"/>
    <mergeCell ref="G99:H99"/>
    <mergeCell ref="I99:M99"/>
    <mergeCell ref="N99:O99"/>
    <mergeCell ref="P99:Q99"/>
    <mergeCell ref="R99:S99"/>
    <mergeCell ref="C100:D100"/>
    <mergeCell ref="E100:F100"/>
    <mergeCell ref="G100:H100"/>
    <mergeCell ref="I100:M100"/>
    <mergeCell ref="N100:O100"/>
    <mergeCell ref="P100:Q100"/>
    <mergeCell ref="R100:S100"/>
    <mergeCell ref="AL102:AM102"/>
    <mergeCell ref="AN102:AO102"/>
    <mergeCell ref="AP102:AQ102"/>
    <mergeCell ref="AR102:AS102"/>
    <mergeCell ref="AT102:AU102"/>
    <mergeCell ref="AV102:AX102"/>
    <mergeCell ref="AY102:BA102"/>
    <mergeCell ref="T102:U102"/>
    <mergeCell ref="V102:X102"/>
    <mergeCell ref="Y102:Z102"/>
    <mergeCell ref="AB102:AC102"/>
    <mergeCell ref="AD102:AE102"/>
    <mergeCell ref="AF102:AH102"/>
    <mergeCell ref="AI102:AK102"/>
    <mergeCell ref="C102:D102"/>
    <mergeCell ref="E102:F102"/>
    <mergeCell ref="G102:H102"/>
    <mergeCell ref="I102:M102"/>
    <mergeCell ref="N102:O102"/>
    <mergeCell ref="P102:Q102"/>
    <mergeCell ref="R102:S102"/>
    <mergeCell ref="AP104:AQ104"/>
    <mergeCell ref="AR104:AS104"/>
    <mergeCell ref="AT104:AU104"/>
    <mergeCell ref="AV104:AX104"/>
    <mergeCell ref="AY104:BA104"/>
    <mergeCell ref="AL103:AM103"/>
    <mergeCell ref="AN103:AO103"/>
    <mergeCell ref="AP103:AQ103"/>
    <mergeCell ref="AR103:AS103"/>
    <mergeCell ref="AT103:AU103"/>
    <mergeCell ref="AV103:AX103"/>
    <mergeCell ref="AY103:BA103"/>
    <mergeCell ref="C104:D104"/>
    <mergeCell ref="E104:F104"/>
    <mergeCell ref="G104:H104"/>
    <mergeCell ref="I104:M104"/>
    <mergeCell ref="N104:O104"/>
    <mergeCell ref="P104:Q104"/>
    <mergeCell ref="R104:S104"/>
    <mergeCell ref="AL105:AM105"/>
    <mergeCell ref="AN105:AO105"/>
    <mergeCell ref="AP105:AQ105"/>
    <mergeCell ref="AR105:AS105"/>
    <mergeCell ref="AT105:AU105"/>
    <mergeCell ref="AV105:AX105"/>
    <mergeCell ref="AY105:BA105"/>
    <mergeCell ref="T105:U105"/>
    <mergeCell ref="V105:X105"/>
    <mergeCell ref="Y105:Z105"/>
    <mergeCell ref="AB105:AC105"/>
    <mergeCell ref="AD105:AE105"/>
    <mergeCell ref="AF105:AH105"/>
    <mergeCell ref="AI105:AK105"/>
    <mergeCell ref="C105:D105"/>
    <mergeCell ref="E105:F105"/>
    <mergeCell ref="G105:H105"/>
    <mergeCell ref="I105:M105"/>
    <mergeCell ref="N105:O105"/>
    <mergeCell ref="P105:Q105"/>
    <mergeCell ref="R105:S105"/>
    <mergeCell ref="AL106:AM106"/>
    <mergeCell ref="AN106:AO106"/>
    <mergeCell ref="AP106:AQ106"/>
    <mergeCell ref="AR106:AS106"/>
    <mergeCell ref="AT106:AU106"/>
    <mergeCell ref="AV106:AX106"/>
    <mergeCell ref="AY106:BA106"/>
    <mergeCell ref="T106:U106"/>
    <mergeCell ref="V106:X106"/>
    <mergeCell ref="Y106:Z106"/>
    <mergeCell ref="AB106:AC106"/>
    <mergeCell ref="AD106:AE106"/>
    <mergeCell ref="AF106:AH106"/>
    <mergeCell ref="AI106:AK106"/>
    <mergeCell ref="C106:D106"/>
    <mergeCell ref="E106:F106"/>
    <mergeCell ref="G106:H106"/>
    <mergeCell ref="I106:M106"/>
    <mergeCell ref="N106:O106"/>
    <mergeCell ref="P106:Q106"/>
    <mergeCell ref="R106:S106"/>
    <mergeCell ref="AL109:AM109"/>
    <mergeCell ref="AN109:AO109"/>
    <mergeCell ref="T109:U109"/>
    <mergeCell ref="V109:X109"/>
    <mergeCell ref="Y109:Z109"/>
    <mergeCell ref="AB109:AC109"/>
    <mergeCell ref="AD109:AE109"/>
    <mergeCell ref="AF109:AH109"/>
    <mergeCell ref="AI109:AK109"/>
    <mergeCell ref="AL110:AM110"/>
    <mergeCell ref="AN110:AO110"/>
    <mergeCell ref="T110:U110"/>
    <mergeCell ref="V110:X110"/>
    <mergeCell ref="Y110:Z110"/>
    <mergeCell ref="AB110:AC110"/>
    <mergeCell ref="AD110:AE110"/>
    <mergeCell ref="AF110:AH110"/>
    <mergeCell ref="AI110:AK110"/>
    <mergeCell ref="AL107:AM107"/>
    <mergeCell ref="AN107:AO107"/>
    <mergeCell ref="AP107:AQ107"/>
    <mergeCell ref="AR107:AS107"/>
    <mergeCell ref="AT107:AU107"/>
    <mergeCell ref="AV107:AX107"/>
    <mergeCell ref="AY107:BA107"/>
    <mergeCell ref="T107:U107"/>
    <mergeCell ref="V107:X107"/>
    <mergeCell ref="Y107:Z107"/>
    <mergeCell ref="AB107:AC107"/>
    <mergeCell ref="AD107:AE107"/>
    <mergeCell ref="AF107:AH107"/>
    <mergeCell ref="AI107:AK107"/>
    <mergeCell ref="C107:D107"/>
    <mergeCell ref="E107:F107"/>
    <mergeCell ref="G107:H107"/>
    <mergeCell ref="I107:M107"/>
    <mergeCell ref="N107:O107"/>
    <mergeCell ref="P107:Q107"/>
    <mergeCell ref="R107:S107"/>
    <mergeCell ref="T108:U108"/>
    <mergeCell ref="V108:X108"/>
    <mergeCell ref="Y108:Z108"/>
    <mergeCell ref="AB108:AC108"/>
    <mergeCell ref="AD108:AE108"/>
    <mergeCell ref="AF108:AH108"/>
    <mergeCell ref="AI108:AK108"/>
    <mergeCell ref="AL108:AM108"/>
    <mergeCell ref="AN108:AO108"/>
    <mergeCell ref="AP108:AQ108"/>
    <mergeCell ref="AR108:AS108"/>
    <mergeCell ref="AT108:AU108"/>
    <mergeCell ref="AV108:AX108"/>
    <mergeCell ref="AY108:BA108"/>
    <mergeCell ref="C110:D110"/>
    <mergeCell ref="E110:F110"/>
    <mergeCell ref="G110:H110"/>
    <mergeCell ref="I110:M110"/>
    <mergeCell ref="N110:O110"/>
    <mergeCell ref="P110:Q110"/>
    <mergeCell ref="R110:S110"/>
    <mergeCell ref="AT110:AU110"/>
    <mergeCell ref="AV110:AX110"/>
    <mergeCell ref="AP109:AQ109"/>
    <mergeCell ref="AR109:AS109"/>
    <mergeCell ref="AT109:AU109"/>
    <mergeCell ref="AV109:AX109"/>
    <mergeCell ref="AY109:BA109"/>
    <mergeCell ref="AP110:AQ110"/>
    <mergeCell ref="AR110:AS110"/>
    <mergeCell ref="AY110:BA110"/>
    <mergeCell ref="T112:U112"/>
    <mergeCell ref="V112:X112"/>
    <mergeCell ref="Y112:Z112"/>
    <mergeCell ref="AB112:AC112"/>
    <mergeCell ref="AD112:AE112"/>
    <mergeCell ref="AF112:AH112"/>
    <mergeCell ref="AI112:AK112"/>
    <mergeCell ref="C112:D112"/>
    <mergeCell ref="E112:F112"/>
    <mergeCell ref="G112:H112"/>
    <mergeCell ref="I112:M112"/>
    <mergeCell ref="N112:O112"/>
    <mergeCell ref="P112:Q112"/>
    <mergeCell ref="R112:S112"/>
    <mergeCell ref="AL113:AM113"/>
    <mergeCell ref="AN113:AO113"/>
    <mergeCell ref="T113:U113"/>
    <mergeCell ref="V113:X113"/>
    <mergeCell ref="Y113:Z113"/>
    <mergeCell ref="AB113:AC113"/>
    <mergeCell ref="AD113:AE113"/>
    <mergeCell ref="AF113:AH113"/>
    <mergeCell ref="AI113:AK113"/>
    <mergeCell ref="C108:D108"/>
    <mergeCell ref="E108:F108"/>
    <mergeCell ref="G108:H108"/>
    <mergeCell ref="I108:M108"/>
    <mergeCell ref="N108:O108"/>
    <mergeCell ref="P108:Q108"/>
    <mergeCell ref="R108:S108"/>
    <mergeCell ref="C109:D109"/>
    <mergeCell ref="E109:F109"/>
    <mergeCell ref="G109:H109"/>
    <mergeCell ref="I109:M109"/>
    <mergeCell ref="N109:O109"/>
    <mergeCell ref="P109:Q109"/>
    <mergeCell ref="R109:S109"/>
    <mergeCell ref="AL111:AM111"/>
    <mergeCell ref="AN111:AO111"/>
    <mergeCell ref="AP111:AQ111"/>
    <mergeCell ref="AR111:AS111"/>
    <mergeCell ref="AT111:AU111"/>
    <mergeCell ref="AV111:AX111"/>
    <mergeCell ref="AY111:BA111"/>
    <mergeCell ref="T111:U111"/>
    <mergeCell ref="V111:X111"/>
    <mergeCell ref="Y111:Z111"/>
    <mergeCell ref="AB111:AC111"/>
    <mergeCell ref="AD111:AE111"/>
    <mergeCell ref="AF111:AH111"/>
    <mergeCell ref="AI111:AK111"/>
    <mergeCell ref="C111:D111"/>
    <mergeCell ref="E111:F111"/>
    <mergeCell ref="G111:H111"/>
    <mergeCell ref="I111:M111"/>
    <mergeCell ref="N111:O111"/>
    <mergeCell ref="P111:Q111"/>
    <mergeCell ref="R111:S111"/>
    <mergeCell ref="AP113:AQ113"/>
    <mergeCell ref="AR113:AS113"/>
    <mergeCell ref="AT113:AU113"/>
    <mergeCell ref="AV113:AX113"/>
    <mergeCell ref="AY113:BA113"/>
    <mergeCell ref="AL112:AM112"/>
    <mergeCell ref="AN112:AO112"/>
    <mergeCell ref="AP112:AQ112"/>
    <mergeCell ref="AR112:AS112"/>
    <mergeCell ref="AT112:AU112"/>
    <mergeCell ref="AV112:AX112"/>
    <mergeCell ref="AY112:BA112"/>
    <mergeCell ref="C113:D113"/>
    <mergeCell ref="E113:F113"/>
    <mergeCell ref="G113:H113"/>
    <mergeCell ref="I113:M113"/>
    <mergeCell ref="N113:O113"/>
    <mergeCell ref="P113:Q113"/>
    <mergeCell ref="R113:S113"/>
    <mergeCell ref="AL114:AM114"/>
    <mergeCell ref="AN114:AO114"/>
    <mergeCell ref="AP114:AQ114"/>
    <mergeCell ref="AR114:AS114"/>
    <mergeCell ref="AT114:AU114"/>
    <mergeCell ref="AV114:AX114"/>
    <mergeCell ref="AY114:BA114"/>
    <mergeCell ref="T114:U114"/>
    <mergeCell ref="V114:X114"/>
    <mergeCell ref="Y114:Z114"/>
    <mergeCell ref="AB114:AC114"/>
    <mergeCell ref="AD114:AE114"/>
    <mergeCell ref="AF114:AH114"/>
    <mergeCell ref="AI114:AK114"/>
    <mergeCell ref="C114:D114"/>
    <mergeCell ref="E114:F114"/>
    <mergeCell ref="G114:H114"/>
    <mergeCell ref="I114:M114"/>
    <mergeCell ref="N114:O114"/>
    <mergeCell ref="P114:Q114"/>
    <mergeCell ref="R114:S114"/>
    <mergeCell ref="AL115:AM115"/>
    <mergeCell ref="AN115:AO115"/>
    <mergeCell ref="AP115:AQ115"/>
    <mergeCell ref="AR115:AS115"/>
    <mergeCell ref="AT115:AU115"/>
    <mergeCell ref="AV115:AX115"/>
    <mergeCell ref="AY115:BA115"/>
    <mergeCell ref="T115:U115"/>
    <mergeCell ref="V115:X115"/>
    <mergeCell ref="Y115:Z115"/>
    <mergeCell ref="AB115:AC115"/>
    <mergeCell ref="AD115:AE115"/>
    <mergeCell ref="AF115:AH115"/>
    <mergeCell ref="AI115:AK115"/>
    <mergeCell ref="C115:D115"/>
    <mergeCell ref="E115:F115"/>
    <mergeCell ref="G115:H115"/>
    <mergeCell ref="I115:M115"/>
    <mergeCell ref="N115:O115"/>
    <mergeCell ref="P115:Q115"/>
    <mergeCell ref="R115:S115"/>
    <mergeCell ref="AL118:AM118"/>
    <mergeCell ref="AN118:AO118"/>
    <mergeCell ref="T118:U118"/>
    <mergeCell ref="V118:X118"/>
    <mergeCell ref="Y118:Z118"/>
    <mergeCell ref="AB118:AC118"/>
    <mergeCell ref="AD118:AE118"/>
    <mergeCell ref="AF118:AH118"/>
    <mergeCell ref="AI118:AK118"/>
    <mergeCell ref="AL119:AM119"/>
    <mergeCell ref="AN119:AO119"/>
    <mergeCell ref="T119:U119"/>
    <mergeCell ref="V119:X119"/>
    <mergeCell ref="Y119:Z119"/>
    <mergeCell ref="AB119:AC119"/>
    <mergeCell ref="AD119:AE119"/>
    <mergeCell ref="AF119:AH119"/>
    <mergeCell ref="AI119:AK119"/>
    <mergeCell ref="AL116:AM116"/>
    <mergeCell ref="AN116:AO116"/>
    <mergeCell ref="AP116:AQ116"/>
    <mergeCell ref="AR116:AS116"/>
    <mergeCell ref="AT116:AU116"/>
    <mergeCell ref="AV116:AX116"/>
    <mergeCell ref="AY116:BA116"/>
    <mergeCell ref="T116:U116"/>
    <mergeCell ref="V116:X116"/>
    <mergeCell ref="Y116:Z116"/>
    <mergeCell ref="AB116:AC116"/>
    <mergeCell ref="AD116:AE116"/>
    <mergeCell ref="AF116:AH116"/>
    <mergeCell ref="AI116:AK116"/>
    <mergeCell ref="C116:D116"/>
    <mergeCell ref="E116:F116"/>
    <mergeCell ref="G116:H116"/>
    <mergeCell ref="I116:M116"/>
    <mergeCell ref="N116:O116"/>
    <mergeCell ref="P116:Q116"/>
    <mergeCell ref="R116:S116"/>
    <mergeCell ref="T117:U117"/>
    <mergeCell ref="V117:X117"/>
    <mergeCell ref="Y117:Z117"/>
    <mergeCell ref="AB117:AC117"/>
    <mergeCell ref="AD117:AE117"/>
    <mergeCell ref="AF117:AH117"/>
    <mergeCell ref="AI117:AK117"/>
    <mergeCell ref="AL117:AM117"/>
    <mergeCell ref="AN117:AO117"/>
    <mergeCell ref="AP117:AQ117"/>
    <mergeCell ref="AR117:AS117"/>
    <mergeCell ref="AT117:AU117"/>
    <mergeCell ref="AV117:AX117"/>
    <mergeCell ref="AY117:BA117"/>
    <mergeCell ref="C119:D119"/>
    <mergeCell ref="E119:F119"/>
    <mergeCell ref="G119:H119"/>
    <mergeCell ref="I119:M119"/>
    <mergeCell ref="N119:O119"/>
    <mergeCell ref="P119:Q119"/>
    <mergeCell ref="R119:S119"/>
    <mergeCell ref="AT119:AU119"/>
    <mergeCell ref="AV119:AX119"/>
    <mergeCell ref="AP118:AQ118"/>
    <mergeCell ref="AR118:AS118"/>
    <mergeCell ref="AT118:AU118"/>
    <mergeCell ref="AV118:AX118"/>
    <mergeCell ref="AY118:BA118"/>
    <mergeCell ref="AP119:AQ119"/>
    <mergeCell ref="AR119:AS119"/>
    <mergeCell ref="AY119:BA119"/>
    <mergeCell ref="T121:U121"/>
    <mergeCell ref="V121:X121"/>
    <mergeCell ref="Y121:Z121"/>
    <mergeCell ref="AB121:AC121"/>
    <mergeCell ref="AD121:AE121"/>
    <mergeCell ref="AF121:AH121"/>
    <mergeCell ref="AI121:AK121"/>
    <mergeCell ref="C121:D121"/>
    <mergeCell ref="E121:F121"/>
    <mergeCell ref="G121:H121"/>
    <mergeCell ref="I121:M121"/>
    <mergeCell ref="N121:O121"/>
    <mergeCell ref="P121:Q121"/>
    <mergeCell ref="R121:S121"/>
    <mergeCell ref="AL122:AM122"/>
    <mergeCell ref="AN122:AO122"/>
    <mergeCell ref="T122:U122"/>
    <mergeCell ref="V122:X122"/>
    <mergeCell ref="Y122:Z122"/>
    <mergeCell ref="AB122:AC122"/>
    <mergeCell ref="AD122:AE122"/>
    <mergeCell ref="AF122:AH122"/>
    <mergeCell ref="AI122:AK122"/>
    <mergeCell ref="C117:D117"/>
    <mergeCell ref="E117:F117"/>
    <mergeCell ref="G117:H117"/>
    <mergeCell ref="I117:M117"/>
    <mergeCell ref="N117:O117"/>
    <mergeCell ref="P117:Q117"/>
    <mergeCell ref="R117:S117"/>
    <mergeCell ref="C118:D118"/>
    <mergeCell ref="E118:F118"/>
    <mergeCell ref="G118:H118"/>
    <mergeCell ref="I118:M118"/>
    <mergeCell ref="N118:O118"/>
    <mergeCell ref="P118:Q118"/>
    <mergeCell ref="R118:S118"/>
    <mergeCell ref="AL120:AM120"/>
    <mergeCell ref="AN120:AO120"/>
    <mergeCell ref="AP120:AQ120"/>
    <mergeCell ref="AR120:AS120"/>
    <mergeCell ref="AT120:AU120"/>
    <mergeCell ref="AV120:AX120"/>
    <mergeCell ref="AY120:BA120"/>
    <mergeCell ref="T120:U120"/>
    <mergeCell ref="V120:X120"/>
    <mergeCell ref="Y120:Z120"/>
    <mergeCell ref="AB120:AC120"/>
    <mergeCell ref="AD120:AE120"/>
    <mergeCell ref="AF120:AH120"/>
    <mergeCell ref="AI120:AK120"/>
    <mergeCell ref="C120:D120"/>
    <mergeCell ref="E120:F120"/>
    <mergeCell ref="G120:H120"/>
    <mergeCell ref="I120:M120"/>
    <mergeCell ref="N120:O120"/>
    <mergeCell ref="P120:Q120"/>
    <mergeCell ref="R120:S120"/>
    <mergeCell ref="AP122:AQ122"/>
    <mergeCell ref="AR122:AS122"/>
    <mergeCell ref="AT122:AU122"/>
    <mergeCell ref="AV122:AX122"/>
    <mergeCell ref="AY122:BA122"/>
    <mergeCell ref="AL121:AM121"/>
    <mergeCell ref="AN121:AO121"/>
    <mergeCell ref="AP121:AQ121"/>
    <mergeCell ref="AR121:AS121"/>
    <mergeCell ref="AT121:AU121"/>
    <mergeCell ref="AV121:AX121"/>
    <mergeCell ref="AY121:BA121"/>
    <mergeCell ref="C122:D122"/>
    <mergeCell ref="E122:F122"/>
    <mergeCell ref="G122:H122"/>
    <mergeCell ref="I122:M122"/>
    <mergeCell ref="N122:O122"/>
    <mergeCell ref="P122:Q122"/>
    <mergeCell ref="R122:S122"/>
    <mergeCell ref="AL123:AM123"/>
    <mergeCell ref="AN123:AO123"/>
    <mergeCell ref="AP123:AQ123"/>
    <mergeCell ref="AR123:AS123"/>
    <mergeCell ref="AT123:AU123"/>
    <mergeCell ref="AV123:AX123"/>
    <mergeCell ref="AY123:BA123"/>
    <mergeCell ref="T123:U123"/>
    <mergeCell ref="V123:X123"/>
    <mergeCell ref="Y123:Z123"/>
    <mergeCell ref="AB123:AC123"/>
    <mergeCell ref="AD123:AE123"/>
    <mergeCell ref="AF123:AH123"/>
    <mergeCell ref="AI123:AK123"/>
    <mergeCell ref="C123:D123"/>
    <mergeCell ref="E123:F123"/>
    <mergeCell ref="G123:H123"/>
    <mergeCell ref="I123:M123"/>
    <mergeCell ref="N123:O123"/>
    <mergeCell ref="P123:Q123"/>
    <mergeCell ref="R123:S123"/>
    <mergeCell ref="AL124:AM124"/>
    <mergeCell ref="AN124:AO124"/>
    <mergeCell ref="AP124:AQ124"/>
    <mergeCell ref="AR124:AS124"/>
    <mergeCell ref="AT124:AU124"/>
    <mergeCell ref="AV124:AX124"/>
    <mergeCell ref="AY124:BA124"/>
    <mergeCell ref="T124:U124"/>
    <mergeCell ref="V124:X124"/>
    <mergeCell ref="Y124:Z124"/>
    <mergeCell ref="AB124:AC124"/>
    <mergeCell ref="AD124:AE124"/>
    <mergeCell ref="AF124:AH124"/>
    <mergeCell ref="AI124:AK124"/>
    <mergeCell ref="C124:D124"/>
    <mergeCell ref="E124:F124"/>
    <mergeCell ref="G124:H124"/>
    <mergeCell ref="I124:M124"/>
    <mergeCell ref="N124:O124"/>
    <mergeCell ref="P124:Q124"/>
    <mergeCell ref="R124:S124"/>
    <mergeCell ref="AL127:AM127"/>
    <mergeCell ref="AN127:AO127"/>
    <mergeCell ref="T127:U127"/>
    <mergeCell ref="V127:X127"/>
    <mergeCell ref="Y127:Z127"/>
    <mergeCell ref="AB127:AC127"/>
    <mergeCell ref="AD127:AE127"/>
    <mergeCell ref="AF127:AH127"/>
    <mergeCell ref="AI127:AK127"/>
    <mergeCell ref="AL128:AM128"/>
    <mergeCell ref="AN128:AO128"/>
    <mergeCell ref="T128:U128"/>
    <mergeCell ref="V128:X128"/>
    <mergeCell ref="Y128:Z128"/>
    <mergeCell ref="AB128:AC128"/>
    <mergeCell ref="AD128:AE128"/>
    <mergeCell ref="AF128:AH128"/>
    <mergeCell ref="AI128:AK128"/>
    <mergeCell ref="AL125:AM125"/>
    <mergeCell ref="AN125:AO125"/>
    <mergeCell ref="AP125:AQ125"/>
    <mergeCell ref="AR125:AS125"/>
    <mergeCell ref="AT125:AU125"/>
    <mergeCell ref="AV125:AX125"/>
    <mergeCell ref="AY125:BA125"/>
    <mergeCell ref="T125:U125"/>
    <mergeCell ref="V125:X125"/>
    <mergeCell ref="Y125:Z125"/>
    <mergeCell ref="AB125:AC125"/>
    <mergeCell ref="AD125:AE125"/>
    <mergeCell ref="AF125:AH125"/>
    <mergeCell ref="AI125:AK125"/>
    <mergeCell ref="C125:D125"/>
    <mergeCell ref="E125:F125"/>
    <mergeCell ref="G125:H125"/>
    <mergeCell ref="I125:M125"/>
    <mergeCell ref="N125:O125"/>
    <mergeCell ref="P125:Q125"/>
    <mergeCell ref="R125:S125"/>
    <mergeCell ref="T126:U126"/>
    <mergeCell ref="V126:X126"/>
    <mergeCell ref="Y126:Z126"/>
    <mergeCell ref="AB126:AC126"/>
    <mergeCell ref="AD126:AE126"/>
    <mergeCell ref="AF126:AH126"/>
    <mergeCell ref="AI126:AK126"/>
    <mergeCell ref="AL126:AM126"/>
    <mergeCell ref="AN126:AO126"/>
    <mergeCell ref="AP126:AQ126"/>
    <mergeCell ref="AR126:AS126"/>
    <mergeCell ref="AT126:AU126"/>
    <mergeCell ref="AV126:AX126"/>
    <mergeCell ref="AY126:BA126"/>
    <mergeCell ref="C128:D128"/>
    <mergeCell ref="E128:F128"/>
    <mergeCell ref="G128:H128"/>
    <mergeCell ref="I128:M128"/>
    <mergeCell ref="N128:O128"/>
    <mergeCell ref="P128:Q128"/>
    <mergeCell ref="R128:S128"/>
    <mergeCell ref="AT128:AU128"/>
    <mergeCell ref="AV128:AX128"/>
    <mergeCell ref="AP127:AQ127"/>
    <mergeCell ref="AR127:AS127"/>
    <mergeCell ref="AT127:AU127"/>
    <mergeCell ref="AV127:AX127"/>
    <mergeCell ref="AY127:BA127"/>
    <mergeCell ref="AP128:AQ128"/>
    <mergeCell ref="AR128:AS128"/>
    <mergeCell ref="AY128:BA128"/>
    <mergeCell ref="T130:U130"/>
    <mergeCell ref="V130:X130"/>
    <mergeCell ref="Y130:Z130"/>
    <mergeCell ref="AB130:AC130"/>
    <mergeCell ref="AD130:AE130"/>
    <mergeCell ref="AF130:AH130"/>
    <mergeCell ref="AI130:AK130"/>
    <mergeCell ref="C130:D130"/>
    <mergeCell ref="E130:F130"/>
    <mergeCell ref="G130:H130"/>
    <mergeCell ref="I130:M130"/>
    <mergeCell ref="N130:O130"/>
    <mergeCell ref="P130:Q130"/>
    <mergeCell ref="R130:S130"/>
    <mergeCell ref="AL131:AM131"/>
    <mergeCell ref="AN131:AO131"/>
    <mergeCell ref="T131:U131"/>
    <mergeCell ref="V131:X131"/>
    <mergeCell ref="Y131:Z131"/>
    <mergeCell ref="AB131:AC131"/>
    <mergeCell ref="AD131:AE131"/>
    <mergeCell ref="AF131:AH131"/>
    <mergeCell ref="AI131:AK131"/>
    <mergeCell ref="C126:D126"/>
    <mergeCell ref="E126:F126"/>
    <mergeCell ref="G126:H126"/>
    <mergeCell ref="I126:M126"/>
    <mergeCell ref="N126:O126"/>
    <mergeCell ref="P126:Q126"/>
    <mergeCell ref="R126:S126"/>
    <mergeCell ref="C127:D127"/>
    <mergeCell ref="E127:F127"/>
    <mergeCell ref="G127:H127"/>
    <mergeCell ref="I127:M127"/>
    <mergeCell ref="N127:O127"/>
    <mergeCell ref="P127:Q127"/>
    <mergeCell ref="R127:S127"/>
    <mergeCell ref="AL129:AM129"/>
    <mergeCell ref="AN129:AO129"/>
    <mergeCell ref="AP129:AQ129"/>
    <mergeCell ref="AR129:AS129"/>
    <mergeCell ref="AT129:AU129"/>
    <mergeCell ref="AV129:AX129"/>
    <mergeCell ref="AY129:BA129"/>
    <mergeCell ref="T129:U129"/>
    <mergeCell ref="V129:X129"/>
    <mergeCell ref="Y129:Z129"/>
    <mergeCell ref="AB129:AC129"/>
    <mergeCell ref="AD129:AE129"/>
    <mergeCell ref="AF129:AH129"/>
    <mergeCell ref="AI129:AK129"/>
    <mergeCell ref="C129:D129"/>
    <mergeCell ref="E129:F129"/>
    <mergeCell ref="G129:H129"/>
    <mergeCell ref="I129:M129"/>
    <mergeCell ref="N129:O129"/>
    <mergeCell ref="P129:Q129"/>
    <mergeCell ref="R129:S129"/>
    <mergeCell ref="AP131:AQ131"/>
    <mergeCell ref="AR131:AS131"/>
    <mergeCell ref="AT131:AU131"/>
    <mergeCell ref="AV131:AX131"/>
    <mergeCell ref="AY131:BA131"/>
    <mergeCell ref="AL130:AM130"/>
    <mergeCell ref="AN130:AO130"/>
    <mergeCell ref="AP130:AQ130"/>
    <mergeCell ref="AR130:AS130"/>
    <mergeCell ref="AT130:AU130"/>
    <mergeCell ref="AV130:AX130"/>
    <mergeCell ref="AY130:BA130"/>
    <mergeCell ref="C131:D131"/>
    <mergeCell ref="E131:F131"/>
    <mergeCell ref="G131:H131"/>
    <mergeCell ref="I131:M131"/>
    <mergeCell ref="N131:O131"/>
    <mergeCell ref="P131:Q131"/>
    <mergeCell ref="R131:S131"/>
    <mergeCell ref="AL132:AM132"/>
    <mergeCell ref="AN132:AO132"/>
    <mergeCell ref="AP132:AQ132"/>
    <mergeCell ref="AR132:AS132"/>
    <mergeCell ref="AT132:AU132"/>
    <mergeCell ref="AV132:AX132"/>
    <mergeCell ref="AY132:BA132"/>
    <mergeCell ref="T132:U132"/>
    <mergeCell ref="V132:X132"/>
    <mergeCell ref="Y132:Z132"/>
    <mergeCell ref="AB132:AC132"/>
    <mergeCell ref="AD132:AE132"/>
    <mergeCell ref="AF132:AH132"/>
    <mergeCell ref="AI132:AK132"/>
    <mergeCell ref="C132:D132"/>
    <mergeCell ref="E132:F132"/>
    <mergeCell ref="G132:H132"/>
    <mergeCell ref="I132:M132"/>
    <mergeCell ref="N132:O132"/>
    <mergeCell ref="P132:Q132"/>
    <mergeCell ref="R132:S132"/>
    <mergeCell ref="AL133:AM133"/>
    <mergeCell ref="AN133:AO133"/>
    <mergeCell ref="AP133:AQ133"/>
    <mergeCell ref="AR133:AS133"/>
    <mergeCell ref="AT133:AU133"/>
    <mergeCell ref="AV133:AX133"/>
    <mergeCell ref="AY133:BA133"/>
    <mergeCell ref="T133:U133"/>
    <mergeCell ref="V133:X133"/>
    <mergeCell ref="Y133:Z133"/>
    <mergeCell ref="AB133:AC133"/>
    <mergeCell ref="AD133:AE133"/>
    <mergeCell ref="AF133:AH133"/>
    <mergeCell ref="AI133:AK133"/>
    <mergeCell ref="C133:D133"/>
    <mergeCell ref="E133:F133"/>
    <mergeCell ref="G133:H133"/>
    <mergeCell ref="I133:M133"/>
    <mergeCell ref="N133:O133"/>
    <mergeCell ref="P133:Q133"/>
    <mergeCell ref="R133:S133"/>
    <mergeCell ref="AL136:AM136"/>
    <mergeCell ref="AN136:AO136"/>
    <mergeCell ref="T136:U136"/>
    <mergeCell ref="V136:X136"/>
    <mergeCell ref="Y136:Z136"/>
    <mergeCell ref="AB136:AC136"/>
    <mergeCell ref="AD136:AE136"/>
    <mergeCell ref="AF136:AH136"/>
    <mergeCell ref="AI136:AK136"/>
    <mergeCell ref="AL137:AM137"/>
    <mergeCell ref="AN137:AO137"/>
    <mergeCell ref="T137:U137"/>
    <mergeCell ref="V137:X137"/>
    <mergeCell ref="Y137:Z137"/>
    <mergeCell ref="AB137:AC137"/>
    <mergeCell ref="AD137:AE137"/>
    <mergeCell ref="AF137:AH137"/>
    <mergeCell ref="AI137:AK137"/>
    <mergeCell ref="AL134:AM134"/>
    <mergeCell ref="AN134:AO134"/>
    <mergeCell ref="AP134:AQ134"/>
    <mergeCell ref="AR134:AS134"/>
    <mergeCell ref="AT134:AU134"/>
    <mergeCell ref="AV134:AX134"/>
    <mergeCell ref="AY134:BA134"/>
    <mergeCell ref="T134:U134"/>
    <mergeCell ref="V134:X134"/>
    <mergeCell ref="Y134:Z134"/>
    <mergeCell ref="AB134:AC134"/>
    <mergeCell ref="AD134:AE134"/>
    <mergeCell ref="AF134:AH134"/>
    <mergeCell ref="AI134:AK134"/>
    <mergeCell ref="C134:D134"/>
    <mergeCell ref="E134:F134"/>
    <mergeCell ref="G134:H134"/>
    <mergeCell ref="I134:M134"/>
    <mergeCell ref="N134:O134"/>
    <mergeCell ref="P134:Q134"/>
    <mergeCell ref="R134:S134"/>
    <mergeCell ref="T135:U135"/>
    <mergeCell ref="V135:X135"/>
    <mergeCell ref="Y135:Z135"/>
    <mergeCell ref="AB135:AC135"/>
    <mergeCell ref="AD135:AE135"/>
    <mergeCell ref="AF135:AH135"/>
    <mergeCell ref="AI135:AK135"/>
    <mergeCell ref="AL135:AM135"/>
    <mergeCell ref="AN135:AO135"/>
    <mergeCell ref="AP135:AQ135"/>
    <mergeCell ref="AR135:AS135"/>
    <mergeCell ref="AT135:AU135"/>
    <mergeCell ref="AV135:AX135"/>
    <mergeCell ref="AY135:BA135"/>
    <mergeCell ref="C137:D137"/>
    <mergeCell ref="E137:F137"/>
    <mergeCell ref="G137:H137"/>
    <mergeCell ref="I137:M137"/>
    <mergeCell ref="N137:O137"/>
    <mergeCell ref="P137:Q137"/>
    <mergeCell ref="R137:S137"/>
    <mergeCell ref="AT137:AU137"/>
    <mergeCell ref="AV137:AX137"/>
    <mergeCell ref="AP136:AQ136"/>
    <mergeCell ref="AR136:AS136"/>
    <mergeCell ref="AT136:AU136"/>
    <mergeCell ref="AV136:AX136"/>
    <mergeCell ref="AY136:BA136"/>
    <mergeCell ref="AP137:AQ137"/>
    <mergeCell ref="AR137:AS137"/>
    <mergeCell ref="AY137:BA137"/>
    <mergeCell ref="T139:U139"/>
    <mergeCell ref="V139:X139"/>
    <mergeCell ref="Y139:Z139"/>
    <mergeCell ref="AB139:AC139"/>
    <mergeCell ref="AD139:AE139"/>
    <mergeCell ref="AF139:AH139"/>
    <mergeCell ref="AI139:AK139"/>
    <mergeCell ref="C139:D139"/>
    <mergeCell ref="E139:F139"/>
    <mergeCell ref="G139:H139"/>
    <mergeCell ref="I139:M139"/>
    <mergeCell ref="N139:O139"/>
    <mergeCell ref="P139:Q139"/>
    <mergeCell ref="R139:S139"/>
    <mergeCell ref="AL140:AM140"/>
    <mergeCell ref="AN140:AO140"/>
    <mergeCell ref="T140:U140"/>
    <mergeCell ref="V140:X140"/>
    <mergeCell ref="Y140:Z140"/>
    <mergeCell ref="AB140:AC140"/>
    <mergeCell ref="AD140:AE140"/>
    <mergeCell ref="AF140:AH140"/>
    <mergeCell ref="AI140:AK140"/>
    <mergeCell ref="C135:D135"/>
    <mergeCell ref="E135:F135"/>
    <mergeCell ref="G135:H135"/>
    <mergeCell ref="I135:M135"/>
    <mergeCell ref="N135:O135"/>
    <mergeCell ref="P135:Q135"/>
    <mergeCell ref="R135:S135"/>
    <mergeCell ref="C136:D136"/>
    <mergeCell ref="E136:F136"/>
    <mergeCell ref="G136:H136"/>
    <mergeCell ref="I136:M136"/>
    <mergeCell ref="N136:O136"/>
    <mergeCell ref="P136:Q136"/>
    <mergeCell ref="R136:S136"/>
    <mergeCell ref="AL138:AM138"/>
    <mergeCell ref="AN138:AO138"/>
    <mergeCell ref="AP138:AQ138"/>
    <mergeCell ref="AR138:AS138"/>
    <mergeCell ref="AT138:AU138"/>
    <mergeCell ref="AV138:AX138"/>
    <mergeCell ref="AY138:BA138"/>
    <mergeCell ref="T138:U138"/>
    <mergeCell ref="V138:X138"/>
    <mergeCell ref="Y138:Z138"/>
    <mergeCell ref="AB138:AC138"/>
    <mergeCell ref="AD138:AE138"/>
    <mergeCell ref="AF138:AH138"/>
    <mergeCell ref="AI138:AK138"/>
    <mergeCell ref="C138:D138"/>
    <mergeCell ref="E138:F138"/>
    <mergeCell ref="G138:H138"/>
    <mergeCell ref="I138:M138"/>
    <mergeCell ref="N138:O138"/>
    <mergeCell ref="P138:Q138"/>
    <mergeCell ref="R138:S138"/>
    <mergeCell ref="AP140:AQ140"/>
    <mergeCell ref="AR140:AS140"/>
    <mergeCell ref="AT140:AU140"/>
    <mergeCell ref="AV140:AX140"/>
    <mergeCell ref="AY140:BA140"/>
    <mergeCell ref="AL139:AM139"/>
    <mergeCell ref="AN139:AO139"/>
    <mergeCell ref="AP139:AQ139"/>
    <mergeCell ref="AR139:AS139"/>
    <mergeCell ref="AT139:AU139"/>
    <mergeCell ref="AV139:AX139"/>
    <mergeCell ref="AY139:BA139"/>
    <mergeCell ref="C140:D140"/>
    <mergeCell ref="E140:F140"/>
    <mergeCell ref="G140:H140"/>
    <mergeCell ref="I140:M140"/>
    <mergeCell ref="N140:O140"/>
    <mergeCell ref="P140:Q140"/>
    <mergeCell ref="R140:S140"/>
    <mergeCell ref="AL141:AM141"/>
    <mergeCell ref="AN141:AO141"/>
    <mergeCell ref="AP141:AQ141"/>
    <mergeCell ref="AR141:AS141"/>
    <mergeCell ref="AT141:AU141"/>
    <mergeCell ref="AV141:AX141"/>
    <mergeCell ref="AY141:BA141"/>
    <mergeCell ref="T141:U141"/>
    <mergeCell ref="V141:X141"/>
    <mergeCell ref="Y141:Z141"/>
    <mergeCell ref="AB141:AC141"/>
    <mergeCell ref="AD141:AE141"/>
    <mergeCell ref="AF141:AH141"/>
    <mergeCell ref="AI141:AK141"/>
    <mergeCell ref="C141:D141"/>
    <mergeCell ref="E141:F141"/>
    <mergeCell ref="G141:H141"/>
    <mergeCell ref="I141:M141"/>
    <mergeCell ref="N141:O141"/>
    <mergeCell ref="P141:Q141"/>
    <mergeCell ref="R141:S141"/>
    <mergeCell ref="AL142:AM142"/>
    <mergeCell ref="AN142:AO142"/>
    <mergeCell ref="AP142:AQ142"/>
    <mergeCell ref="AR142:AS142"/>
    <mergeCell ref="AT142:AU142"/>
    <mergeCell ref="AV142:AX142"/>
    <mergeCell ref="AY142:BA142"/>
    <mergeCell ref="T142:U142"/>
    <mergeCell ref="V142:X142"/>
    <mergeCell ref="Y142:Z142"/>
    <mergeCell ref="AB142:AC142"/>
    <mergeCell ref="AD142:AE142"/>
    <mergeCell ref="AF142:AH142"/>
    <mergeCell ref="AI142:AK142"/>
    <mergeCell ref="C142:D142"/>
    <mergeCell ref="E142:F142"/>
    <mergeCell ref="G142:H142"/>
    <mergeCell ref="I142:M142"/>
    <mergeCell ref="N142:O142"/>
    <mergeCell ref="P142:Q142"/>
    <mergeCell ref="R142:S142"/>
    <mergeCell ref="AL145:AM145"/>
    <mergeCell ref="AN145:AO145"/>
    <mergeCell ref="T145:U145"/>
    <mergeCell ref="V145:X145"/>
    <mergeCell ref="Y145:Z145"/>
    <mergeCell ref="AB145:AC145"/>
    <mergeCell ref="AD145:AE145"/>
    <mergeCell ref="AF145:AH145"/>
    <mergeCell ref="AI145:AK145"/>
    <mergeCell ref="AL146:AM146"/>
    <mergeCell ref="AN146:AO146"/>
    <mergeCell ref="T146:U146"/>
    <mergeCell ref="V146:X146"/>
    <mergeCell ref="Y146:Z146"/>
    <mergeCell ref="AB146:AC146"/>
    <mergeCell ref="AD146:AE146"/>
    <mergeCell ref="AF146:AH146"/>
    <mergeCell ref="AI146:AK146"/>
    <mergeCell ref="AL143:AM143"/>
    <mergeCell ref="AN143:AO143"/>
    <mergeCell ref="AP143:AQ143"/>
    <mergeCell ref="AR143:AS143"/>
    <mergeCell ref="AT143:AU143"/>
    <mergeCell ref="AV143:AX143"/>
    <mergeCell ref="AY143:BA143"/>
    <mergeCell ref="T143:U143"/>
    <mergeCell ref="V143:X143"/>
    <mergeCell ref="Y143:Z143"/>
    <mergeCell ref="AB143:AC143"/>
    <mergeCell ref="AD143:AE143"/>
    <mergeCell ref="AF143:AH143"/>
    <mergeCell ref="AI143:AK143"/>
    <mergeCell ref="C143:D143"/>
    <mergeCell ref="E143:F143"/>
    <mergeCell ref="G143:H143"/>
    <mergeCell ref="I143:M143"/>
    <mergeCell ref="N143:O143"/>
    <mergeCell ref="P143:Q143"/>
    <mergeCell ref="R143:S143"/>
    <mergeCell ref="T144:U144"/>
    <mergeCell ref="V144:X144"/>
    <mergeCell ref="Y144:Z144"/>
    <mergeCell ref="AB144:AC144"/>
    <mergeCell ref="AD144:AE144"/>
    <mergeCell ref="AF144:AH144"/>
    <mergeCell ref="AI144:AK144"/>
    <mergeCell ref="AL144:AM144"/>
    <mergeCell ref="AN144:AO144"/>
    <mergeCell ref="AP144:AQ144"/>
    <mergeCell ref="AR144:AS144"/>
    <mergeCell ref="AT144:AU144"/>
    <mergeCell ref="AV144:AX144"/>
    <mergeCell ref="AY144:BA144"/>
    <mergeCell ref="C146:D146"/>
    <mergeCell ref="E146:F146"/>
    <mergeCell ref="G146:H146"/>
    <mergeCell ref="I146:M146"/>
    <mergeCell ref="N146:O146"/>
    <mergeCell ref="P146:Q146"/>
    <mergeCell ref="R146:S146"/>
    <mergeCell ref="AT146:AU146"/>
    <mergeCell ref="AV146:AX146"/>
    <mergeCell ref="AP145:AQ145"/>
    <mergeCell ref="AR145:AS145"/>
    <mergeCell ref="AT145:AU145"/>
    <mergeCell ref="AV145:AX145"/>
    <mergeCell ref="AY145:BA145"/>
    <mergeCell ref="AP146:AQ146"/>
    <mergeCell ref="AR146:AS146"/>
    <mergeCell ref="AY146:BA146"/>
    <mergeCell ref="T148:U148"/>
    <mergeCell ref="V148:X148"/>
    <mergeCell ref="Y148:Z148"/>
    <mergeCell ref="AB148:AC148"/>
    <mergeCell ref="AD148:AE148"/>
    <mergeCell ref="AF148:AH148"/>
    <mergeCell ref="AI148:AK148"/>
    <mergeCell ref="C148:D148"/>
    <mergeCell ref="E148:F148"/>
    <mergeCell ref="G148:H148"/>
    <mergeCell ref="I148:M148"/>
    <mergeCell ref="N148:O148"/>
    <mergeCell ref="P148:Q148"/>
    <mergeCell ref="R148:S148"/>
    <mergeCell ref="AL149:AM149"/>
    <mergeCell ref="AN149:AO149"/>
    <mergeCell ref="T149:U149"/>
    <mergeCell ref="V149:X149"/>
    <mergeCell ref="Y149:Z149"/>
    <mergeCell ref="AB149:AC149"/>
    <mergeCell ref="AD149:AE149"/>
    <mergeCell ref="AF149:AH149"/>
    <mergeCell ref="AI149:AK149"/>
    <mergeCell ref="C144:D144"/>
    <mergeCell ref="E144:F144"/>
    <mergeCell ref="G144:H144"/>
    <mergeCell ref="I144:M144"/>
    <mergeCell ref="N144:O144"/>
    <mergeCell ref="P144:Q144"/>
    <mergeCell ref="R144:S144"/>
    <mergeCell ref="C145:D145"/>
    <mergeCell ref="E145:F145"/>
    <mergeCell ref="G145:H145"/>
    <mergeCell ref="I145:M145"/>
    <mergeCell ref="N145:O145"/>
    <mergeCell ref="P145:Q145"/>
    <mergeCell ref="R145:S145"/>
    <mergeCell ref="AL147:AM147"/>
    <mergeCell ref="AN147:AO147"/>
    <mergeCell ref="AP147:AQ147"/>
    <mergeCell ref="AR147:AS147"/>
    <mergeCell ref="AT147:AU147"/>
    <mergeCell ref="AV147:AX147"/>
    <mergeCell ref="AY147:BA147"/>
    <mergeCell ref="T147:U147"/>
    <mergeCell ref="V147:X147"/>
    <mergeCell ref="Y147:Z147"/>
    <mergeCell ref="AB147:AC147"/>
    <mergeCell ref="AD147:AE147"/>
    <mergeCell ref="AF147:AH147"/>
    <mergeCell ref="AI147:AK147"/>
    <mergeCell ref="C147:D147"/>
    <mergeCell ref="E147:F147"/>
    <mergeCell ref="G147:H147"/>
    <mergeCell ref="I147:M147"/>
    <mergeCell ref="N147:O147"/>
    <mergeCell ref="P147:Q147"/>
    <mergeCell ref="R147:S147"/>
    <mergeCell ref="AP149:AQ149"/>
    <mergeCell ref="AR149:AS149"/>
    <mergeCell ref="AT149:AU149"/>
    <mergeCell ref="AV149:AX149"/>
    <mergeCell ref="AY149:BA149"/>
    <mergeCell ref="AL148:AM148"/>
    <mergeCell ref="AN148:AO148"/>
    <mergeCell ref="AP148:AQ148"/>
    <mergeCell ref="AR148:AS148"/>
    <mergeCell ref="AT148:AU148"/>
    <mergeCell ref="AV148:AX148"/>
    <mergeCell ref="AY148:BA148"/>
    <mergeCell ref="C149:D149"/>
    <mergeCell ref="E149:F149"/>
    <mergeCell ref="G149:H149"/>
    <mergeCell ref="I149:M149"/>
    <mergeCell ref="N149:O149"/>
    <mergeCell ref="P149:Q149"/>
    <mergeCell ref="R149:S149"/>
    <mergeCell ref="AL150:AM150"/>
    <mergeCell ref="AN150:AO150"/>
    <mergeCell ref="AP150:AQ150"/>
    <mergeCell ref="AR150:AS150"/>
    <mergeCell ref="AT150:AU150"/>
    <mergeCell ref="AV150:AX150"/>
    <mergeCell ref="AY150:BA150"/>
    <mergeCell ref="T150:U150"/>
    <mergeCell ref="V150:X150"/>
    <mergeCell ref="Y150:Z150"/>
    <mergeCell ref="AB150:AC150"/>
    <mergeCell ref="AD150:AE150"/>
    <mergeCell ref="AF150:AH150"/>
    <mergeCell ref="AI150:AK150"/>
    <mergeCell ref="C150:D150"/>
    <mergeCell ref="E150:F150"/>
    <mergeCell ref="G150:H150"/>
    <mergeCell ref="I150:M150"/>
    <mergeCell ref="N150:O150"/>
    <mergeCell ref="P150:Q150"/>
    <mergeCell ref="R150:S150"/>
    <mergeCell ref="AL151:AM151"/>
    <mergeCell ref="AN151:AO151"/>
    <mergeCell ref="AP151:AQ151"/>
    <mergeCell ref="AR151:AS151"/>
    <mergeCell ref="AT151:AU151"/>
    <mergeCell ref="AV151:AX151"/>
    <mergeCell ref="AY151:BA151"/>
    <mergeCell ref="T151:U151"/>
    <mergeCell ref="V151:X151"/>
    <mergeCell ref="Y151:Z151"/>
    <mergeCell ref="AB151:AC151"/>
    <mergeCell ref="AD151:AE151"/>
    <mergeCell ref="AF151:AH151"/>
    <mergeCell ref="AI151:AK151"/>
    <mergeCell ref="C151:D151"/>
    <mergeCell ref="E151:F151"/>
    <mergeCell ref="G151:H151"/>
    <mergeCell ref="I151:M151"/>
    <mergeCell ref="N151:O151"/>
    <mergeCell ref="P151:Q151"/>
    <mergeCell ref="R151:S151"/>
    <mergeCell ref="AL154:AM154"/>
    <mergeCell ref="AN154:AO154"/>
    <mergeCell ref="T154:U154"/>
    <mergeCell ref="V154:X154"/>
    <mergeCell ref="Y154:Z154"/>
    <mergeCell ref="AB154:AC154"/>
    <mergeCell ref="AD154:AE154"/>
    <mergeCell ref="AF154:AH154"/>
    <mergeCell ref="AI154:AK154"/>
    <mergeCell ref="AL155:AM155"/>
    <mergeCell ref="AN155:AO155"/>
    <mergeCell ref="T155:U155"/>
    <mergeCell ref="V155:X155"/>
    <mergeCell ref="Y155:Z155"/>
    <mergeCell ref="AB155:AC155"/>
    <mergeCell ref="AD155:AE155"/>
    <mergeCell ref="AF155:AH155"/>
    <mergeCell ref="AI155:AK155"/>
    <mergeCell ref="AL152:AM152"/>
    <mergeCell ref="AN152:AO152"/>
    <mergeCell ref="AP152:AQ152"/>
    <mergeCell ref="AR152:AS152"/>
    <mergeCell ref="AT152:AU152"/>
    <mergeCell ref="AV152:AX152"/>
    <mergeCell ref="AY152:BA152"/>
    <mergeCell ref="T152:U152"/>
    <mergeCell ref="V152:X152"/>
    <mergeCell ref="Y152:Z152"/>
    <mergeCell ref="AB152:AC152"/>
    <mergeCell ref="AD152:AE152"/>
    <mergeCell ref="AF152:AH152"/>
    <mergeCell ref="AI152:AK152"/>
    <mergeCell ref="C152:D152"/>
    <mergeCell ref="E152:F152"/>
    <mergeCell ref="G152:H152"/>
    <mergeCell ref="I152:M152"/>
    <mergeCell ref="N152:O152"/>
    <mergeCell ref="P152:Q152"/>
    <mergeCell ref="R152:S152"/>
    <mergeCell ref="T153:U153"/>
    <mergeCell ref="V153:X153"/>
    <mergeCell ref="Y153:Z153"/>
    <mergeCell ref="AB153:AC153"/>
    <mergeCell ref="AD153:AE153"/>
    <mergeCell ref="AF153:AH153"/>
    <mergeCell ref="AI153:AK153"/>
    <mergeCell ref="AL153:AM153"/>
    <mergeCell ref="AN153:AO153"/>
    <mergeCell ref="AP153:AQ153"/>
    <mergeCell ref="AR153:AS153"/>
    <mergeCell ref="AT153:AU153"/>
    <mergeCell ref="AV153:AX153"/>
    <mergeCell ref="AY153:BA153"/>
    <mergeCell ref="C155:D155"/>
    <mergeCell ref="E155:F155"/>
    <mergeCell ref="G155:H155"/>
    <mergeCell ref="I155:M155"/>
    <mergeCell ref="N155:O155"/>
    <mergeCell ref="P155:Q155"/>
    <mergeCell ref="R155:S155"/>
    <mergeCell ref="AT155:AU155"/>
    <mergeCell ref="AV155:AX155"/>
    <mergeCell ref="AP154:AQ154"/>
    <mergeCell ref="AR154:AS154"/>
    <mergeCell ref="AT154:AU154"/>
    <mergeCell ref="AV154:AX154"/>
    <mergeCell ref="AY154:BA154"/>
    <mergeCell ref="AP155:AQ155"/>
    <mergeCell ref="AR155:AS155"/>
    <mergeCell ref="AY155:BA155"/>
    <mergeCell ref="T157:U157"/>
    <mergeCell ref="V157:X157"/>
    <mergeCell ref="Y157:Z157"/>
    <mergeCell ref="AB157:AC157"/>
    <mergeCell ref="AD157:AE157"/>
    <mergeCell ref="AF157:AH157"/>
    <mergeCell ref="AI157:AK157"/>
    <mergeCell ref="C157:D157"/>
    <mergeCell ref="E157:F157"/>
    <mergeCell ref="G157:H157"/>
    <mergeCell ref="I157:M157"/>
    <mergeCell ref="N157:O157"/>
    <mergeCell ref="P157:Q157"/>
    <mergeCell ref="R157:S157"/>
    <mergeCell ref="AL158:AM158"/>
    <mergeCell ref="AN158:AO158"/>
    <mergeCell ref="T158:U158"/>
    <mergeCell ref="V158:X158"/>
    <mergeCell ref="Y158:Z158"/>
    <mergeCell ref="AB158:AC158"/>
    <mergeCell ref="AD158:AE158"/>
    <mergeCell ref="AF158:AH158"/>
    <mergeCell ref="AI158:AK158"/>
    <mergeCell ref="C153:D153"/>
    <mergeCell ref="E153:F153"/>
    <mergeCell ref="G153:H153"/>
    <mergeCell ref="I153:M153"/>
    <mergeCell ref="N153:O153"/>
    <mergeCell ref="P153:Q153"/>
    <mergeCell ref="R153:S153"/>
    <mergeCell ref="C154:D154"/>
    <mergeCell ref="E154:F154"/>
    <mergeCell ref="G154:H154"/>
    <mergeCell ref="I154:M154"/>
    <mergeCell ref="N154:O154"/>
    <mergeCell ref="P154:Q154"/>
    <mergeCell ref="R154:S154"/>
    <mergeCell ref="AL156:AM156"/>
    <mergeCell ref="AN156:AO156"/>
    <mergeCell ref="AP156:AQ156"/>
    <mergeCell ref="AR156:AS156"/>
    <mergeCell ref="AT156:AU156"/>
    <mergeCell ref="AV156:AX156"/>
    <mergeCell ref="AY156:BA156"/>
    <mergeCell ref="T156:U156"/>
    <mergeCell ref="V156:X156"/>
    <mergeCell ref="Y156:Z156"/>
    <mergeCell ref="AB156:AC156"/>
    <mergeCell ref="AD156:AE156"/>
    <mergeCell ref="AF156:AH156"/>
    <mergeCell ref="AI156:AK156"/>
    <mergeCell ref="C156:D156"/>
    <mergeCell ref="E156:F156"/>
    <mergeCell ref="G156:H156"/>
    <mergeCell ref="I156:M156"/>
    <mergeCell ref="N156:O156"/>
    <mergeCell ref="P156:Q156"/>
    <mergeCell ref="R156:S156"/>
    <mergeCell ref="AP158:AQ158"/>
    <mergeCell ref="AR158:AS158"/>
    <mergeCell ref="AT158:AU158"/>
    <mergeCell ref="AV158:AX158"/>
    <mergeCell ref="AY158:BA158"/>
    <mergeCell ref="AL157:AM157"/>
    <mergeCell ref="AN157:AO157"/>
    <mergeCell ref="AP157:AQ157"/>
    <mergeCell ref="AR157:AS157"/>
    <mergeCell ref="AT157:AU157"/>
    <mergeCell ref="AV157:AX157"/>
    <mergeCell ref="AY157:BA157"/>
    <mergeCell ref="C158:D158"/>
    <mergeCell ref="E158:F158"/>
    <mergeCell ref="G158:H158"/>
    <mergeCell ref="I158:M158"/>
    <mergeCell ref="N158:O158"/>
    <mergeCell ref="P158:Q158"/>
    <mergeCell ref="R158:S158"/>
    <mergeCell ref="AL159:AM159"/>
    <mergeCell ref="AN159:AO159"/>
    <mergeCell ref="AP159:AQ159"/>
    <mergeCell ref="AR159:AS159"/>
    <mergeCell ref="AT159:AU159"/>
    <mergeCell ref="AV159:AX159"/>
    <mergeCell ref="AY159:BA159"/>
    <mergeCell ref="T159:U159"/>
    <mergeCell ref="V159:X159"/>
    <mergeCell ref="Y159:Z159"/>
    <mergeCell ref="AB159:AC159"/>
    <mergeCell ref="AD159:AE159"/>
    <mergeCell ref="AF159:AH159"/>
    <mergeCell ref="AI159:AK159"/>
    <mergeCell ref="C159:D159"/>
    <mergeCell ref="E159:F159"/>
    <mergeCell ref="G159:H159"/>
    <mergeCell ref="I159:M159"/>
    <mergeCell ref="N159:O159"/>
    <mergeCell ref="P159:Q159"/>
    <mergeCell ref="R159:S159"/>
    <mergeCell ref="AL160:AM160"/>
    <mergeCell ref="AN160:AO160"/>
    <mergeCell ref="AP160:AQ160"/>
    <mergeCell ref="AR160:AS160"/>
    <mergeCell ref="AT160:AU160"/>
    <mergeCell ref="AV160:AX160"/>
    <mergeCell ref="AY160:BA160"/>
    <mergeCell ref="T160:U160"/>
    <mergeCell ref="V160:X160"/>
    <mergeCell ref="Y160:Z160"/>
    <mergeCell ref="AB160:AC160"/>
    <mergeCell ref="AD160:AE160"/>
    <mergeCell ref="AF160:AH160"/>
    <mergeCell ref="AI160:AK160"/>
    <mergeCell ref="C160:D160"/>
    <mergeCell ref="E160:F160"/>
    <mergeCell ref="G160:H160"/>
    <mergeCell ref="I160:M160"/>
    <mergeCell ref="N160:O160"/>
    <mergeCell ref="P160:Q160"/>
    <mergeCell ref="R160:S160"/>
    <mergeCell ref="AL163:AM163"/>
    <mergeCell ref="AN163:AO163"/>
    <mergeCell ref="T163:U163"/>
    <mergeCell ref="V163:X163"/>
    <mergeCell ref="Y163:Z163"/>
    <mergeCell ref="AB163:AC163"/>
    <mergeCell ref="AD163:AE163"/>
    <mergeCell ref="AF163:AH163"/>
    <mergeCell ref="AI163:AK163"/>
    <mergeCell ref="AL164:AM164"/>
    <mergeCell ref="AN164:AO164"/>
    <mergeCell ref="T164:U164"/>
    <mergeCell ref="V164:X164"/>
    <mergeCell ref="Y164:Z164"/>
    <mergeCell ref="AB164:AC164"/>
    <mergeCell ref="AD164:AE164"/>
    <mergeCell ref="AF164:AH164"/>
    <mergeCell ref="AI164:AK164"/>
    <mergeCell ref="AL161:AM161"/>
    <mergeCell ref="AN161:AO161"/>
    <mergeCell ref="AP161:AQ161"/>
    <mergeCell ref="AR161:AS161"/>
    <mergeCell ref="AT161:AU161"/>
    <mergeCell ref="AV161:AX161"/>
    <mergeCell ref="AY161:BA161"/>
    <mergeCell ref="T161:U161"/>
    <mergeCell ref="V161:X161"/>
    <mergeCell ref="Y161:Z161"/>
    <mergeCell ref="AB161:AC161"/>
    <mergeCell ref="AD161:AE161"/>
    <mergeCell ref="AF161:AH161"/>
    <mergeCell ref="AI161:AK161"/>
    <mergeCell ref="C161:D161"/>
    <mergeCell ref="E161:F161"/>
    <mergeCell ref="G161:H161"/>
    <mergeCell ref="I161:M161"/>
    <mergeCell ref="N161:O161"/>
    <mergeCell ref="P161:Q161"/>
    <mergeCell ref="R161:S161"/>
    <mergeCell ref="T162:U162"/>
    <mergeCell ref="V162:X162"/>
    <mergeCell ref="Y162:Z162"/>
    <mergeCell ref="AB162:AC162"/>
    <mergeCell ref="AD162:AE162"/>
    <mergeCell ref="AF162:AH162"/>
    <mergeCell ref="AI162:AK162"/>
    <mergeCell ref="AL162:AM162"/>
    <mergeCell ref="AN162:AO162"/>
    <mergeCell ref="AP162:AQ162"/>
    <mergeCell ref="AR162:AS162"/>
    <mergeCell ref="AT162:AU162"/>
    <mergeCell ref="AV162:AX162"/>
    <mergeCell ref="AY162:BA162"/>
    <mergeCell ref="C164:D164"/>
    <mergeCell ref="E164:F164"/>
    <mergeCell ref="G164:H164"/>
    <mergeCell ref="I164:M164"/>
    <mergeCell ref="N164:O164"/>
    <mergeCell ref="P164:Q164"/>
    <mergeCell ref="R164:S164"/>
    <mergeCell ref="AT164:AU164"/>
    <mergeCell ref="AV164:AX164"/>
    <mergeCell ref="AP163:AQ163"/>
    <mergeCell ref="AR163:AS163"/>
    <mergeCell ref="AT163:AU163"/>
    <mergeCell ref="AV163:AX163"/>
    <mergeCell ref="AY163:BA163"/>
    <mergeCell ref="AP164:AQ164"/>
    <mergeCell ref="AR164:AS164"/>
    <mergeCell ref="AY164:BA164"/>
    <mergeCell ref="T166:U166"/>
    <mergeCell ref="V166:X166"/>
    <mergeCell ref="Y166:Z166"/>
    <mergeCell ref="AB166:AC166"/>
    <mergeCell ref="AD166:AE166"/>
    <mergeCell ref="AF166:AH166"/>
    <mergeCell ref="AI166:AK166"/>
    <mergeCell ref="C166:D166"/>
    <mergeCell ref="E166:F166"/>
    <mergeCell ref="G166:H166"/>
    <mergeCell ref="I166:M166"/>
    <mergeCell ref="N166:O166"/>
    <mergeCell ref="P166:Q166"/>
    <mergeCell ref="R166:S166"/>
    <mergeCell ref="AL167:AM167"/>
    <mergeCell ref="AN167:AO167"/>
    <mergeCell ref="T167:U167"/>
    <mergeCell ref="V167:X167"/>
    <mergeCell ref="Y167:Z167"/>
    <mergeCell ref="AB167:AC167"/>
    <mergeCell ref="AD167:AE167"/>
    <mergeCell ref="AF167:AH167"/>
    <mergeCell ref="AI167:AK167"/>
    <mergeCell ref="C162:D162"/>
    <mergeCell ref="E162:F162"/>
    <mergeCell ref="G162:H162"/>
    <mergeCell ref="I162:M162"/>
    <mergeCell ref="N162:O162"/>
    <mergeCell ref="P162:Q162"/>
    <mergeCell ref="R162:S162"/>
    <mergeCell ref="C163:D163"/>
    <mergeCell ref="E163:F163"/>
    <mergeCell ref="G163:H163"/>
    <mergeCell ref="I163:M163"/>
    <mergeCell ref="N163:O163"/>
    <mergeCell ref="P163:Q163"/>
    <mergeCell ref="R163:S163"/>
    <mergeCell ref="AL165:AM165"/>
    <mergeCell ref="AN165:AO165"/>
    <mergeCell ref="AP165:AQ165"/>
    <mergeCell ref="AR165:AS165"/>
    <mergeCell ref="AT165:AU165"/>
    <mergeCell ref="AV165:AX165"/>
    <mergeCell ref="AY165:BA165"/>
    <mergeCell ref="T165:U165"/>
    <mergeCell ref="V165:X165"/>
    <mergeCell ref="Y165:Z165"/>
    <mergeCell ref="AB165:AC165"/>
    <mergeCell ref="AD165:AE165"/>
    <mergeCell ref="AF165:AH165"/>
    <mergeCell ref="AI165:AK165"/>
    <mergeCell ref="C165:D165"/>
    <mergeCell ref="E165:F165"/>
    <mergeCell ref="G165:H165"/>
    <mergeCell ref="I165:M165"/>
    <mergeCell ref="N165:O165"/>
    <mergeCell ref="P165:Q165"/>
    <mergeCell ref="R165:S165"/>
    <mergeCell ref="AP167:AQ167"/>
    <mergeCell ref="AR167:AS167"/>
    <mergeCell ref="AT167:AU167"/>
    <mergeCell ref="AV167:AX167"/>
    <mergeCell ref="AY167:BA167"/>
    <mergeCell ref="AL166:AM166"/>
    <mergeCell ref="AN166:AO166"/>
    <mergeCell ref="AP166:AQ166"/>
    <mergeCell ref="AR166:AS166"/>
    <mergeCell ref="AT166:AU166"/>
    <mergeCell ref="AV166:AX166"/>
    <mergeCell ref="AY166:BA166"/>
    <mergeCell ref="C167:D167"/>
    <mergeCell ref="E167:F167"/>
    <mergeCell ref="G167:H167"/>
    <mergeCell ref="I167:M167"/>
    <mergeCell ref="N167:O167"/>
    <mergeCell ref="P167:Q167"/>
    <mergeCell ref="R167:S167"/>
    <mergeCell ref="AL168:AM168"/>
    <mergeCell ref="AN168:AO168"/>
    <mergeCell ref="AP168:AQ168"/>
    <mergeCell ref="AR168:AS168"/>
    <mergeCell ref="AT168:AU168"/>
    <mergeCell ref="AV168:AX168"/>
    <mergeCell ref="AY168:BA168"/>
    <mergeCell ref="T168:U168"/>
    <mergeCell ref="V168:X168"/>
    <mergeCell ref="Y168:Z168"/>
    <mergeCell ref="AB168:AC168"/>
    <mergeCell ref="AD168:AE168"/>
    <mergeCell ref="AF168:AH168"/>
    <mergeCell ref="AI168:AK168"/>
    <mergeCell ref="C168:D168"/>
    <mergeCell ref="E168:F168"/>
    <mergeCell ref="G168:H168"/>
    <mergeCell ref="I168:M168"/>
    <mergeCell ref="N168:O168"/>
    <mergeCell ref="P168:Q168"/>
    <mergeCell ref="R168:S168"/>
    <mergeCell ref="AL169:AM169"/>
    <mergeCell ref="AN169:AO169"/>
    <mergeCell ref="AP169:AQ169"/>
    <mergeCell ref="AR169:AS169"/>
    <mergeCell ref="AT169:AU169"/>
    <mergeCell ref="AV169:AX169"/>
    <mergeCell ref="AY169:BA169"/>
    <mergeCell ref="T169:U169"/>
    <mergeCell ref="V169:X169"/>
    <mergeCell ref="Y169:Z169"/>
    <mergeCell ref="AB169:AC169"/>
    <mergeCell ref="AD169:AE169"/>
    <mergeCell ref="AF169:AH169"/>
    <mergeCell ref="AI169:AK169"/>
    <mergeCell ref="C169:D169"/>
    <mergeCell ref="E169:F169"/>
    <mergeCell ref="G169:H169"/>
    <mergeCell ref="I169:M169"/>
    <mergeCell ref="N169:O169"/>
    <mergeCell ref="P169:Q169"/>
    <mergeCell ref="R169:S169"/>
    <mergeCell ref="AL172:AM172"/>
    <mergeCell ref="AN172:AO172"/>
    <mergeCell ref="T172:U172"/>
    <mergeCell ref="V172:X172"/>
    <mergeCell ref="Y172:Z172"/>
    <mergeCell ref="AB172:AC172"/>
    <mergeCell ref="AD172:AE172"/>
    <mergeCell ref="AF172:AH172"/>
    <mergeCell ref="AI172:AK172"/>
    <mergeCell ref="AL173:AM173"/>
    <mergeCell ref="AN173:AO173"/>
    <mergeCell ref="T173:U173"/>
    <mergeCell ref="V173:X173"/>
    <mergeCell ref="Y173:Z173"/>
    <mergeCell ref="AB173:AC173"/>
    <mergeCell ref="AD173:AE173"/>
    <mergeCell ref="AF173:AH173"/>
    <mergeCell ref="AI173:AK173"/>
    <mergeCell ref="AL170:AM170"/>
    <mergeCell ref="AN170:AO170"/>
    <mergeCell ref="AP170:AQ170"/>
    <mergeCell ref="AR170:AS170"/>
    <mergeCell ref="AT170:AU170"/>
    <mergeCell ref="AV170:AX170"/>
    <mergeCell ref="AY170:BA170"/>
    <mergeCell ref="T170:U170"/>
    <mergeCell ref="V170:X170"/>
    <mergeCell ref="Y170:Z170"/>
    <mergeCell ref="AB170:AC170"/>
    <mergeCell ref="AD170:AE170"/>
    <mergeCell ref="AF170:AH170"/>
    <mergeCell ref="AI170:AK170"/>
    <mergeCell ref="C170:D170"/>
    <mergeCell ref="E170:F170"/>
    <mergeCell ref="G170:H170"/>
    <mergeCell ref="I170:M170"/>
    <mergeCell ref="N170:O170"/>
    <mergeCell ref="P170:Q170"/>
    <mergeCell ref="R170:S170"/>
    <mergeCell ref="T171:U171"/>
    <mergeCell ref="V171:X171"/>
    <mergeCell ref="Y171:Z171"/>
    <mergeCell ref="AB171:AC171"/>
    <mergeCell ref="AD171:AE171"/>
    <mergeCell ref="AF171:AH171"/>
    <mergeCell ref="AI171:AK171"/>
    <mergeCell ref="AL171:AM171"/>
    <mergeCell ref="AN171:AO171"/>
    <mergeCell ref="AP171:AQ171"/>
    <mergeCell ref="AR171:AS171"/>
    <mergeCell ref="AT171:AU171"/>
    <mergeCell ref="AV171:AX171"/>
    <mergeCell ref="AY171:BA171"/>
    <mergeCell ref="C173:D173"/>
    <mergeCell ref="E173:F173"/>
    <mergeCell ref="G173:H173"/>
    <mergeCell ref="I173:M173"/>
    <mergeCell ref="N173:O173"/>
    <mergeCell ref="P173:Q173"/>
    <mergeCell ref="R173:S173"/>
    <mergeCell ref="AT173:AU173"/>
    <mergeCell ref="AV173:AX173"/>
    <mergeCell ref="AP172:AQ172"/>
    <mergeCell ref="AR172:AS172"/>
    <mergeCell ref="AT172:AU172"/>
    <mergeCell ref="AV172:AX172"/>
    <mergeCell ref="AY172:BA172"/>
    <mergeCell ref="AP173:AQ173"/>
    <mergeCell ref="AR173:AS173"/>
    <mergeCell ref="AY173:BA173"/>
    <mergeCell ref="T175:U175"/>
    <mergeCell ref="V175:X175"/>
    <mergeCell ref="Y175:Z175"/>
    <mergeCell ref="AB175:AC175"/>
    <mergeCell ref="AD175:AE175"/>
    <mergeCell ref="AF175:AH175"/>
    <mergeCell ref="AI175:AK175"/>
    <mergeCell ref="C175:D175"/>
    <mergeCell ref="E175:F175"/>
    <mergeCell ref="G175:H175"/>
    <mergeCell ref="I175:M175"/>
    <mergeCell ref="N175:O175"/>
    <mergeCell ref="P175:Q175"/>
    <mergeCell ref="R175:S175"/>
    <mergeCell ref="AL176:AM176"/>
    <mergeCell ref="AN176:AO176"/>
    <mergeCell ref="T176:U176"/>
    <mergeCell ref="V176:X176"/>
    <mergeCell ref="Y176:Z176"/>
    <mergeCell ref="AB176:AC176"/>
    <mergeCell ref="AD176:AE176"/>
    <mergeCell ref="AF176:AH176"/>
    <mergeCell ref="AI176:AK176"/>
    <mergeCell ref="C171:D171"/>
    <mergeCell ref="E171:F171"/>
    <mergeCell ref="G171:H171"/>
    <mergeCell ref="I171:M171"/>
    <mergeCell ref="N171:O171"/>
    <mergeCell ref="P171:Q171"/>
    <mergeCell ref="R171:S171"/>
    <mergeCell ref="C172:D172"/>
    <mergeCell ref="E172:F172"/>
    <mergeCell ref="G172:H172"/>
    <mergeCell ref="I172:M172"/>
    <mergeCell ref="N172:O172"/>
    <mergeCell ref="P172:Q172"/>
    <mergeCell ref="R172:S172"/>
    <mergeCell ref="AL174:AM174"/>
    <mergeCell ref="AN174:AO174"/>
    <mergeCell ref="AP174:AQ174"/>
    <mergeCell ref="AR174:AS174"/>
    <mergeCell ref="AT174:AU174"/>
    <mergeCell ref="AV174:AX174"/>
    <mergeCell ref="AY174:BA174"/>
    <mergeCell ref="T174:U174"/>
    <mergeCell ref="V174:X174"/>
    <mergeCell ref="Y174:Z174"/>
    <mergeCell ref="AB174:AC174"/>
    <mergeCell ref="AD174:AE174"/>
    <mergeCell ref="AF174:AH174"/>
    <mergeCell ref="AI174:AK174"/>
    <mergeCell ref="C174:D174"/>
    <mergeCell ref="E174:F174"/>
    <mergeCell ref="G174:H174"/>
    <mergeCell ref="I174:M174"/>
    <mergeCell ref="N174:O174"/>
    <mergeCell ref="P174:Q174"/>
    <mergeCell ref="R174:S174"/>
    <mergeCell ref="AP176:AQ176"/>
    <mergeCell ref="AR176:AS176"/>
    <mergeCell ref="AT176:AU176"/>
    <mergeCell ref="AV176:AX176"/>
    <mergeCell ref="AY176:BA176"/>
    <mergeCell ref="AL175:AM175"/>
    <mergeCell ref="AN175:AO175"/>
    <mergeCell ref="AP175:AQ175"/>
    <mergeCell ref="AR175:AS175"/>
    <mergeCell ref="AT175:AU175"/>
    <mergeCell ref="AV175:AX175"/>
    <mergeCell ref="AY175:BA175"/>
    <mergeCell ref="C176:D176"/>
    <mergeCell ref="E176:F176"/>
    <mergeCell ref="G176:H176"/>
    <mergeCell ref="I176:M176"/>
    <mergeCell ref="N176:O176"/>
    <mergeCell ref="P176:Q176"/>
    <mergeCell ref="R176:S176"/>
    <mergeCell ref="AL177:AM177"/>
    <mergeCell ref="AN177:AO177"/>
    <mergeCell ref="AP177:AQ177"/>
    <mergeCell ref="AR177:AS177"/>
    <mergeCell ref="AT177:AU177"/>
    <mergeCell ref="AV177:AX177"/>
    <mergeCell ref="AY177:BA177"/>
    <mergeCell ref="T177:U177"/>
    <mergeCell ref="V177:X177"/>
    <mergeCell ref="Y177:Z177"/>
    <mergeCell ref="AB177:AC177"/>
    <mergeCell ref="AD177:AE177"/>
    <mergeCell ref="AF177:AH177"/>
    <mergeCell ref="AI177:AK177"/>
    <mergeCell ref="C177:D177"/>
    <mergeCell ref="E177:F177"/>
    <mergeCell ref="G177:H177"/>
    <mergeCell ref="I177:M177"/>
    <mergeCell ref="N177:O177"/>
    <mergeCell ref="P177:Q177"/>
    <mergeCell ref="R177:S177"/>
    <mergeCell ref="AL178:AM178"/>
    <mergeCell ref="AN178:AO178"/>
    <mergeCell ref="AP178:AQ178"/>
    <mergeCell ref="AR178:AS178"/>
    <mergeCell ref="AT178:AU178"/>
    <mergeCell ref="AV178:AX178"/>
    <mergeCell ref="AY178:BA178"/>
    <mergeCell ref="T178:U178"/>
    <mergeCell ref="V178:X178"/>
    <mergeCell ref="Y178:Z178"/>
    <mergeCell ref="AB178:AC178"/>
    <mergeCell ref="AD178:AE178"/>
    <mergeCell ref="AF178:AH178"/>
    <mergeCell ref="AI178:AK178"/>
    <mergeCell ref="C178:D178"/>
    <mergeCell ref="E178:F178"/>
    <mergeCell ref="G178:H178"/>
    <mergeCell ref="I178:M178"/>
    <mergeCell ref="N178:O178"/>
    <mergeCell ref="P178:Q178"/>
    <mergeCell ref="R178:S178"/>
    <mergeCell ref="AL181:AM181"/>
    <mergeCell ref="AN181:AO181"/>
    <mergeCell ref="T181:U181"/>
    <mergeCell ref="V181:X181"/>
    <mergeCell ref="Y181:Z181"/>
    <mergeCell ref="AB181:AC181"/>
    <mergeCell ref="AD181:AE181"/>
    <mergeCell ref="AF181:AH181"/>
    <mergeCell ref="AI181:AK181"/>
    <mergeCell ref="AL182:AM182"/>
    <mergeCell ref="AN182:AO182"/>
    <mergeCell ref="T182:U182"/>
    <mergeCell ref="V182:X182"/>
    <mergeCell ref="Y182:Z182"/>
    <mergeCell ref="AB182:AC182"/>
    <mergeCell ref="AD182:AE182"/>
    <mergeCell ref="AF182:AH182"/>
    <mergeCell ref="AI182:AK182"/>
    <mergeCell ref="AL179:AM179"/>
    <mergeCell ref="AN179:AO179"/>
    <mergeCell ref="AP179:AQ179"/>
    <mergeCell ref="AR179:AS179"/>
    <mergeCell ref="AT179:AU179"/>
    <mergeCell ref="AV179:AX179"/>
    <mergeCell ref="AY179:BA179"/>
    <mergeCell ref="T179:U179"/>
    <mergeCell ref="V179:X179"/>
    <mergeCell ref="Y179:Z179"/>
    <mergeCell ref="AB179:AC179"/>
    <mergeCell ref="AD179:AE179"/>
    <mergeCell ref="AF179:AH179"/>
    <mergeCell ref="AI179:AK179"/>
    <mergeCell ref="C179:D179"/>
    <mergeCell ref="E179:F179"/>
    <mergeCell ref="G179:H179"/>
    <mergeCell ref="I179:M179"/>
    <mergeCell ref="N179:O179"/>
    <mergeCell ref="P179:Q179"/>
    <mergeCell ref="R179:S179"/>
    <mergeCell ref="T180:U180"/>
    <mergeCell ref="V180:X180"/>
    <mergeCell ref="Y180:Z180"/>
    <mergeCell ref="AB180:AC180"/>
    <mergeCell ref="AD180:AE180"/>
    <mergeCell ref="AF180:AH180"/>
    <mergeCell ref="AI180:AK180"/>
    <mergeCell ref="AL180:AM180"/>
    <mergeCell ref="AN180:AO180"/>
    <mergeCell ref="AP180:AQ180"/>
    <mergeCell ref="AR180:AS180"/>
    <mergeCell ref="AT180:AU180"/>
    <mergeCell ref="AV180:AX180"/>
    <mergeCell ref="AY180:BA180"/>
    <mergeCell ref="C182:D182"/>
    <mergeCell ref="E182:F182"/>
    <mergeCell ref="G182:H182"/>
    <mergeCell ref="I182:M182"/>
    <mergeCell ref="N182:O182"/>
    <mergeCell ref="P182:Q182"/>
    <mergeCell ref="R182:S182"/>
    <mergeCell ref="AT182:AU182"/>
    <mergeCell ref="AV182:AX182"/>
    <mergeCell ref="AP181:AQ181"/>
    <mergeCell ref="AR181:AS181"/>
    <mergeCell ref="AT181:AU181"/>
    <mergeCell ref="AV181:AX181"/>
    <mergeCell ref="AY181:BA181"/>
    <mergeCell ref="AP182:AQ182"/>
    <mergeCell ref="AR182:AS182"/>
    <mergeCell ref="AY182:BA182"/>
    <mergeCell ref="T184:U184"/>
    <mergeCell ref="V184:X184"/>
    <mergeCell ref="Y184:Z184"/>
    <mergeCell ref="AB184:AC184"/>
    <mergeCell ref="AD184:AE184"/>
    <mergeCell ref="AF184:AH184"/>
    <mergeCell ref="AI184:AK184"/>
    <mergeCell ref="C184:D184"/>
    <mergeCell ref="E184:F184"/>
    <mergeCell ref="G184:H184"/>
    <mergeCell ref="I184:M184"/>
    <mergeCell ref="N184:O184"/>
    <mergeCell ref="P184:Q184"/>
    <mergeCell ref="R184:S184"/>
    <mergeCell ref="AL185:AM185"/>
    <mergeCell ref="AN185:AO185"/>
    <mergeCell ref="T185:U185"/>
    <mergeCell ref="V185:X185"/>
    <mergeCell ref="Y185:Z185"/>
    <mergeCell ref="AB185:AC185"/>
    <mergeCell ref="AD185:AE185"/>
    <mergeCell ref="AF185:AH185"/>
    <mergeCell ref="AI185:AK185"/>
    <mergeCell ref="C180:D180"/>
    <mergeCell ref="E180:F180"/>
    <mergeCell ref="G180:H180"/>
    <mergeCell ref="I180:M180"/>
    <mergeCell ref="N180:O180"/>
    <mergeCell ref="P180:Q180"/>
    <mergeCell ref="R180:S180"/>
    <mergeCell ref="C181:D181"/>
    <mergeCell ref="E181:F181"/>
    <mergeCell ref="G181:H181"/>
    <mergeCell ref="I181:M181"/>
    <mergeCell ref="N181:O181"/>
    <mergeCell ref="P181:Q181"/>
    <mergeCell ref="R181:S181"/>
    <mergeCell ref="AL183:AM183"/>
    <mergeCell ref="AN183:AO183"/>
    <mergeCell ref="AP183:AQ183"/>
    <mergeCell ref="AR183:AS183"/>
    <mergeCell ref="AT183:AU183"/>
    <mergeCell ref="AV183:AX183"/>
    <mergeCell ref="AY183:BA183"/>
    <mergeCell ref="T183:U183"/>
    <mergeCell ref="V183:X183"/>
    <mergeCell ref="Y183:Z183"/>
    <mergeCell ref="AB183:AC183"/>
    <mergeCell ref="AD183:AE183"/>
    <mergeCell ref="AF183:AH183"/>
    <mergeCell ref="AI183:AK183"/>
    <mergeCell ref="C183:D183"/>
    <mergeCell ref="E183:F183"/>
    <mergeCell ref="G183:H183"/>
    <mergeCell ref="I183:M183"/>
    <mergeCell ref="N183:O183"/>
    <mergeCell ref="P183:Q183"/>
    <mergeCell ref="R183:S183"/>
    <mergeCell ref="AP185:AQ185"/>
    <mergeCell ref="AR185:AS185"/>
    <mergeCell ref="AT185:AU185"/>
    <mergeCell ref="AV185:AX185"/>
    <mergeCell ref="AY185:BA185"/>
    <mergeCell ref="AL184:AM184"/>
    <mergeCell ref="AN184:AO184"/>
    <mergeCell ref="AP184:AQ184"/>
    <mergeCell ref="AR184:AS184"/>
    <mergeCell ref="AT184:AU184"/>
    <mergeCell ref="AV184:AX184"/>
    <mergeCell ref="AY184:BA184"/>
    <mergeCell ref="C185:D185"/>
    <mergeCell ref="E185:F185"/>
    <mergeCell ref="G185:H185"/>
    <mergeCell ref="I185:M185"/>
    <mergeCell ref="N185:O185"/>
    <mergeCell ref="P185:Q185"/>
    <mergeCell ref="R185:S185"/>
    <mergeCell ref="AL186:AM186"/>
    <mergeCell ref="AN186:AO186"/>
    <mergeCell ref="AP186:AQ186"/>
    <mergeCell ref="AR186:AS186"/>
    <mergeCell ref="AT186:AU186"/>
    <mergeCell ref="AV186:AX186"/>
    <mergeCell ref="AY186:BA186"/>
    <mergeCell ref="T186:U186"/>
    <mergeCell ref="V186:X186"/>
    <mergeCell ref="Y186:Z186"/>
    <mergeCell ref="AB186:AC186"/>
    <mergeCell ref="AD186:AE186"/>
    <mergeCell ref="AF186:AH186"/>
    <mergeCell ref="AI186:AK186"/>
    <mergeCell ref="C186:D186"/>
    <mergeCell ref="E186:F186"/>
    <mergeCell ref="G186:H186"/>
    <mergeCell ref="I186:M186"/>
    <mergeCell ref="N186:O186"/>
    <mergeCell ref="P186:Q186"/>
    <mergeCell ref="R186:S186"/>
    <mergeCell ref="AL187:AM187"/>
    <mergeCell ref="AN187:AO187"/>
    <mergeCell ref="AP187:AQ187"/>
    <mergeCell ref="AR187:AS187"/>
    <mergeCell ref="AT187:AU187"/>
    <mergeCell ref="AV187:AX187"/>
    <mergeCell ref="AY187:BA187"/>
    <mergeCell ref="T187:U187"/>
    <mergeCell ref="V187:X187"/>
    <mergeCell ref="Y187:Z187"/>
    <mergeCell ref="AB187:AC187"/>
    <mergeCell ref="AD187:AE187"/>
    <mergeCell ref="AF187:AH187"/>
    <mergeCell ref="AI187:AK187"/>
    <mergeCell ref="C187:D187"/>
    <mergeCell ref="E187:F187"/>
    <mergeCell ref="G187:H187"/>
    <mergeCell ref="I187:M187"/>
    <mergeCell ref="N187:O187"/>
    <mergeCell ref="P187:Q187"/>
    <mergeCell ref="R187:S187"/>
    <mergeCell ref="AL190:AM190"/>
    <mergeCell ref="AN190:AO190"/>
    <mergeCell ref="T190:U190"/>
    <mergeCell ref="V190:X190"/>
    <mergeCell ref="Y190:Z190"/>
    <mergeCell ref="AB190:AC190"/>
    <mergeCell ref="AD190:AE190"/>
    <mergeCell ref="AF190:AH190"/>
    <mergeCell ref="AI190:AK190"/>
    <mergeCell ref="AL191:AM191"/>
    <mergeCell ref="AN191:AO191"/>
    <mergeCell ref="T191:U191"/>
    <mergeCell ref="V191:X191"/>
    <mergeCell ref="Y191:Z191"/>
    <mergeCell ref="AB191:AC191"/>
    <mergeCell ref="AD191:AE191"/>
    <mergeCell ref="AF191:AH191"/>
    <mergeCell ref="AI191:AK191"/>
    <mergeCell ref="AL188:AM188"/>
    <mergeCell ref="AN188:AO188"/>
    <mergeCell ref="AP188:AQ188"/>
    <mergeCell ref="AR188:AS188"/>
    <mergeCell ref="AT188:AU188"/>
    <mergeCell ref="AV188:AX188"/>
    <mergeCell ref="AY188:BA188"/>
    <mergeCell ref="T188:U188"/>
    <mergeCell ref="V188:X188"/>
    <mergeCell ref="Y188:Z188"/>
    <mergeCell ref="AB188:AC188"/>
    <mergeCell ref="AD188:AE188"/>
    <mergeCell ref="AF188:AH188"/>
    <mergeCell ref="AI188:AK188"/>
    <mergeCell ref="C188:D188"/>
    <mergeCell ref="E188:F188"/>
    <mergeCell ref="G188:H188"/>
    <mergeCell ref="I188:M188"/>
    <mergeCell ref="N188:O188"/>
    <mergeCell ref="P188:Q188"/>
    <mergeCell ref="R188:S188"/>
    <mergeCell ref="T189:U189"/>
    <mergeCell ref="V189:X189"/>
    <mergeCell ref="Y189:Z189"/>
    <mergeCell ref="AB189:AC189"/>
    <mergeCell ref="AD189:AE189"/>
    <mergeCell ref="AF189:AH189"/>
    <mergeCell ref="AI189:AK189"/>
    <mergeCell ref="AL189:AM189"/>
    <mergeCell ref="AN189:AO189"/>
    <mergeCell ref="AP189:AQ189"/>
    <mergeCell ref="AR189:AS189"/>
    <mergeCell ref="AT189:AU189"/>
    <mergeCell ref="AV189:AX189"/>
    <mergeCell ref="AY189:BA189"/>
    <mergeCell ref="C191:D191"/>
    <mergeCell ref="E191:F191"/>
    <mergeCell ref="G191:H191"/>
    <mergeCell ref="I191:M191"/>
    <mergeCell ref="N191:O191"/>
    <mergeCell ref="P191:Q191"/>
    <mergeCell ref="R191:S191"/>
    <mergeCell ref="AT191:AU191"/>
    <mergeCell ref="AV191:AX191"/>
    <mergeCell ref="AP190:AQ190"/>
    <mergeCell ref="AR190:AS190"/>
    <mergeCell ref="AT190:AU190"/>
    <mergeCell ref="AV190:AX190"/>
    <mergeCell ref="AY190:BA190"/>
    <mergeCell ref="AP191:AQ191"/>
    <mergeCell ref="AR191:AS191"/>
    <mergeCell ref="AY191:BA191"/>
    <mergeCell ref="T193:U193"/>
    <mergeCell ref="V193:X193"/>
    <mergeCell ref="Y193:Z193"/>
    <mergeCell ref="AB193:AC193"/>
    <mergeCell ref="AD193:AE193"/>
    <mergeCell ref="AF193:AH193"/>
    <mergeCell ref="AI193:AK193"/>
    <mergeCell ref="C193:D193"/>
    <mergeCell ref="E193:F193"/>
    <mergeCell ref="G193:H193"/>
    <mergeCell ref="I193:M193"/>
    <mergeCell ref="N193:O193"/>
    <mergeCell ref="P193:Q193"/>
    <mergeCell ref="R193:S193"/>
    <mergeCell ref="AL194:AM194"/>
    <mergeCell ref="AN194:AO194"/>
    <mergeCell ref="T194:U194"/>
    <mergeCell ref="V194:X194"/>
    <mergeCell ref="Y194:Z194"/>
    <mergeCell ref="AB194:AC194"/>
    <mergeCell ref="AD194:AE194"/>
    <mergeCell ref="AF194:AH194"/>
    <mergeCell ref="AI194:AK194"/>
    <mergeCell ref="C189:D189"/>
    <mergeCell ref="E189:F189"/>
    <mergeCell ref="G189:H189"/>
    <mergeCell ref="I189:M189"/>
    <mergeCell ref="N189:O189"/>
    <mergeCell ref="P189:Q189"/>
    <mergeCell ref="R189:S189"/>
    <mergeCell ref="C190:D190"/>
    <mergeCell ref="E190:F190"/>
    <mergeCell ref="G190:H190"/>
    <mergeCell ref="I190:M190"/>
    <mergeCell ref="N190:O190"/>
    <mergeCell ref="P190:Q190"/>
    <mergeCell ref="R190:S190"/>
    <mergeCell ref="AL192:AM192"/>
    <mergeCell ref="AN192:AO192"/>
    <mergeCell ref="AP192:AQ192"/>
    <mergeCell ref="AR192:AS192"/>
    <mergeCell ref="AT192:AU192"/>
    <mergeCell ref="AV192:AX192"/>
    <mergeCell ref="AY192:BA192"/>
    <mergeCell ref="T192:U192"/>
    <mergeCell ref="V192:X192"/>
    <mergeCell ref="Y192:Z192"/>
    <mergeCell ref="AB192:AC192"/>
    <mergeCell ref="AD192:AE192"/>
    <mergeCell ref="AF192:AH192"/>
    <mergeCell ref="AI192:AK192"/>
    <mergeCell ref="C192:D192"/>
    <mergeCell ref="E192:F192"/>
    <mergeCell ref="G192:H192"/>
    <mergeCell ref="I192:M192"/>
    <mergeCell ref="N192:O192"/>
    <mergeCell ref="P192:Q192"/>
    <mergeCell ref="R192:S192"/>
    <mergeCell ref="AP194:AQ194"/>
    <mergeCell ref="AR194:AS194"/>
    <mergeCell ref="AT194:AU194"/>
    <mergeCell ref="AV194:AX194"/>
    <mergeCell ref="AY194:BA194"/>
    <mergeCell ref="AL193:AM193"/>
    <mergeCell ref="AN193:AO193"/>
    <mergeCell ref="AP193:AQ193"/>
    <mergeCell ref="AR193:AS193"/>
    <mergeCell ref="AT193:AU193"/>
    <mergeCell ref="AV193:AX193"/>
    <mergeCell ref="AY193:BA193"/>
    <mergeCell ref="C194:D194"/>
    <mergeCell ref="E194:F194"/>
    <mergeCell ref="G194:H194"/>
    <mergeCell ref="I194:M194"/>
    <mergeCell ref="N194:O194"/>
    <mergeCell ref="P194:Q194"/>
    <mergeCell ref="R194:S194"/>
    <mergeCell ref="AL195:AM195"/>
    <mergeCell ref="AN195:AO195"/>
    <mergeCell ref="AP195:AQ195"/>
    <mergeCell ref="AR195:AS195"/>
    <mergeCell ref="AT195:AU195"/>
    <mergeCell ref="AV195:AX195"/>
    <mergeCell ref="AY195:BA195"/>
    <mergeCell ref="T195:U195"/>
    <mergeCell ref="V195:X195"/>
    <mergeCell ref="Y195:Z195"/>
    <mergeCell ref="AB195:AC195"/>
    <mergeCell ref="AD195:AE195"/>
    <mergeCell ref="AF195:AH195"/>
    <mergeCell ref="AI195:AK195"/>
    <mergeCell ref="C195:D195"/>
    <mergeCell ref="E195:F195"/>
    <mergeCell ref="G195:H195"/>
    <mergeCell ref="I195:M195"/>
    <mergeCell ref="N195:O195"/>
    <mergeCell ref="P195:Q195"/>
    <mergeCell ref="R195:S195"/>
    <mergeCell ref="AL196:AM196"/>
    <mergeCell ref="AN196:AO196"/>
    <mergeCell ref="AP196:AQ196"/>
    <mergeCell ref="AR196:AS196"/>
    <mergeCell ref="AT196:AU196"/>
    <mergeCell ref="AV196:AX196"/>
    <mergeCell ref="AY196:BA196"/>
    <mergeCell ref="T196:U196"/>
    <mergeCell ref="V196:X196"/>
    <mergeCell ref="Y196:Z196"/>
    <mergeCell ref="AB196:AC196"/>
    <mergeCell ref="AD196:AE196"/>
    <mergeCell ref="AF196:AH196"/>
    <mergeCell ref="AI196:AK196"/>
    <mergeCell ref="C196:D196"/>
    <mergeCell ref="E196:F196"/>
    <mergeCell ref="G196:H196"/>
    <mergeCell ref="I196:M196"/>
    <mergeCell ref="N196:O196"/>
    <mergeCell ref="P196:Q196"/>
    <mergeCell ref="R196:S196"/>
    <mergeCell ref="AL199:AM199"/>
    <mergeCell ref="AN199:AO199"/>
    <mergeCell ref="T199:U199"/>
    <mergeCell ref="V199:X199"/>
    <mergeCell ref="Y199:Z199"/>
    <mergeCell ref="AB199:AC199"/>
    <mergeCell ref="AD199:AE199"/>
    <mergeCell ref="AF199:AH199"/>
    <mergeCell ref="AI199:AK199"/>
    <mergeCell ref="AL200:AM200"/>
    <mergeCell ref="AN200:AO200"/>
    <mergeCell ref="T200:U200"/>
    <mergeCell ref="V200:X200"/>
    <mergeCell ref="Y200:Z200"/>
    <mergeCell ref="AB200:AC200"/>
    <mergeCell ref="AD200:AE200"/>
    <mergeCell ref="AF200:AH200"/>
    <mergeCell ref="AI200:AK200"/>
    <mergeCell ref="AL197:AM197"/>
    <mergeCell ref="AN197:AO197"/>
    <mergeCell ref="AP197:AQ197"/>
    <mergeCell ref="AR197:AS197"/>
    <mergeCell ref="AT197:AU197"/>
    <mergeCell ref="AV197:AX197"/>
    <mergeCell ref="AY197:BA197"/>
    <mergeCell ref="T197:U197"/>
    <mergeCell ref="V197:X197"/>
    <mergeCell ref="Y197:Z197"/>
    <mergeCell ref="AB197:AC197"/>
    <mergeCell ref="AD197:AE197"/>
    <mergeCell ref="AF197:AH197"/>
    <mergeCell ref="AI197:AK197"/>
    <mergeCell ref="C197:D197"/>
    <mergeCell ref="E197:F197"/>
    <mergeCell ref="G197:H197"/>
    <mergeCell ref="I197:M197"/>
    <mergeCell ref="N197:O197"/>
    <mergeCell ref="P197:Q197"/>
    <mergeCell ref="R197:S197"/>
    <mergeCell ref="T198:U198"/>
    <mergeCell ref="V198:X198"/>
    <mergeCell ref="Y198:Z198"/>
    <mergeCell ref="AB198:AC198"/>
    <mergeCell ref="AD198:AE198"/>
    <mergeCell ref="AF198:AH198"/>
    <mergeCell ref="AI198:AK198"/>
    <mergeCell ref="AL198:AM198"/>
    <mergeCell ref="AN198:AO198"/>
    <mergeCell ref="AP198:AQ198"/>
    <mergeCell ref="AR198:AS198"/>
    <mergeCell ref="AT198:AU198"/>
    <mergeCell ref="AV198:AX198"/>
    <mergeCell ref="AY198:BA198"/>
    <mergeCell ref="C200:D200"/>
    <mergeCell ref="E200:F200"/>
    <mergeCell ref="G200:H200"/>
    <mergeCell ref="I200:M200"/>
    <mergeCell ref="N200:O200"/>
    <mergeCell ref="P200:Q200"/>
    <mergeCell ref="R200:S200"/>
    <mergeCell ref="AT200:AU200"/>
    <mergeCell ref="AV200:AX200"/>
    <mergeCell ref="AP199:AQ199"/>
    <mergeCell ref="AR199:AS199"/>
    <mergeCell ref="AT199:AU199"/>
    <mergeCell ref="AV199:AX199"/>
    <mergeCell ref="AY199:BA199"/>
    <mergeCell ref="AP200:AQ200"/>
    <mergeCell ref="AR200:AS200"/>
    <mergeCell ref="AY200:BA200"/>
    <mergeCell ref="T202:U202"/>
    <mergeCell ref="V202:X202"/>
    <mergeCell ref="Y202:Z202"/>
    <mergeCell ref="AB202:AC202"/>
    <mergeCell ref="AD202:AE202"/>
    <mergeCell ref="AF202:AH202"/>
    <mergeCell ref="AI202:AK202"/>
    <mergeCell ref="C202:D202"/>
    <mergeCell ref="E202:F202"/>
    <mergeCell ref="G202:H202"/>
    <mergeCell ref="I202:M202"/>
    <mergeCell ref="N202:O202"/>
    <mergeCell ref="P202:Q202"/>
    <mergeCell ref="R202:S202"/>
    <mergeCell ref="AL203:AM203"/>
    <mergeCell ref="AN203:AO203"/>
    <mergeCell ref="T203:U203"/>
    <mergeCell ref="V203:X203"/>
    <mergeCell ref="Y203:Z203"/>
    <mergeCell ref="AB203:AC203"/>
    <mergeCell ref="AD203:AE203"/>
    <mergeCell ref="AF203:AH203"/>
    <mergeCell ref="AI203:AK203"/>
    <mergeCell ref="C198:D198"/>
    <mergeCell ref="E198:F198"/>
    <mergeCell ref="G198:H198"/>
    <mergeCell ref="I198:M198"/>
    <mergeCell ref="N198:O198"/>
    <mergeCell ref="P198:Q198"/>
    <mergeCell ref="R198:S198"/>
    <mergeCell ref="C199:D199"/>
    <mergeCell ref="E199:F199"/>
    <mergeCell ref="G199:H199"/>
    <mergeCell ref="I199:M199"/>
    <mergeCell ref="N199:O199"/>
    <mergeCell ref="P199:Q199"/>
    <mergeCell ref="R199:S199"/>
    <mergeCell ref="AL201:AM201"/>
    <mergeCell ref="AN201:AO201"/>
    <mergeCell ref="AP201:AQ201"/>
    <mergeCell ref="AR201:AS201"/>
    <mergeCell ref="AT201:AU201"/>
    <mergeCell ref="AV201:AX201"/>
    <mergeCell ref="AY201:BA201"/>
    <mergeCell ref="T201:U201"/>
    <mergeCell ref="V201:X201"/>
    <mergeCell ref="Y201:Z201"/>
    <mergeCell ref="AB201:AC201"/>
    <mergeCell ref="AD201:AE201"/>
    <mergeCell ref="AF201:AH201"/>
    <mergeCell ref="AI201:AK201"/>
    <mergeCell ref="C201:D201"/>
    <mergeCell ref="E201:F201"/>
    <mergeCell ref="G201:H201"/>
    <mergeCell ref="I201:M201"/>
    <mergeCell ref="N201:O201"/>
    <mergeCell ref="P201:Q201"/>
    <mergeCell ref="R201:S201"/>
    <mergeCell ref="AP203:AQ203"/>
    <mergeCell ref="AR203:AS203"/>
    <mergeCell ref="AT203:AU203"/>
    <mergeCell ref="AV203:AX203"/>
    <mergeCell ref="AY203:BA203"/>
    <mergeCell ref="AL202:AM202"/>
    <mergeCell ref="AN202:AO202"/>
    <mergeCell ref="AP202:AQ202"/>
    <mergeCell ref="AR202:AS202"/>
    <mergeCell ref="AT202:AU202"/>
    <mergeCell ref="AV202:AX202"/>
    <mergeCell ref="AY202:BA202"/>
    <mergeCell ref="C203:D203"/>
    <mergeCell ref="E203:F203"/>
    <mergeCell ref="G203:H203"/>
    <mergeCell ref="I203:M203"/>
    <mergeCell ref="N203:O203"/>
    <mergeCell ref="P203:Q203"/>
    <mergeCell ref="R203:S203"/>
    <mergeCell ref="AL204:AM204"/>
    <mergeCell ref="AN204:AO204"/>
    <mergeCell ref="AP204:AQ204"/>
    <mergeCell ref="AR204:AS204"/>
    <mergeCell ref="AT204:AU204"/>
    <mergeCell ref="AV204:AX204"/>
    <mergeCell ref="AY204:BA204"/>
    <mergeCell ref="T204:U204"/>
    <mergeCell ref="V204:X204"/>
    <mergeCell ref="Y204:Z204"/>
    <mergeCell ref="AB204:AC204"/>
    <mergeCell ref="AD204:AE204"/>
    <mergeCell ref="AF204:AH204"/>
    <mergeCell ref="AI204:AK204"/>
    <mergeCell ref="C204:D204"/>
    <mergeCell ref="E204:F204"/>
    <mergeCell ref="G204:H204"/>
    <mergeCell ref="I204:M204"/>
    <mergeCell ref="N204:O204"/>
    <mergeCell ref="P204:Q204"/>
    <mergeCell ref="R204:S204"/>
    <mergeCell ref="AL205:AM205"/>
    <mergeCell ref="AN205:AO205"/>
    <mergeCell ref="AP205:AQ205"/>
    <mergeCell ref="AR205:AS205"/>
    <mergeCell ref="AT205:AU205"/>
    <mergeCell ref="AV205:AX205"/>
    <mergeCell ref="AY205:BA205"/>
    <mergeCell ref="T205:U205"/>
    <mergeCell ref="V205:X205"/>
    <mergeCell ref="Y205:Z205"/>
    <mergeCell ref="AB205:AC205"/>
    <mergeCell ref="AD205:AE205"/>
    <mergeCell ref="AF205:AH205"/>
    <mergeCell ref="AI205:AK205"/>
    <mergeCell ref="C205:D205"/>
    <mergeCell ref="E205:F205"/>
    <mergeCell ref="G205:H205"/>
    <mergeCell ref="I205:M205"/>
    <mergeCell ref="N205:O205"/>
    <mergeCell ref="P205:Q205"/>
    <mergeCell ref="R205:S205"/>
    <mergeCell ref="AL208:AM208"/>
    <mergeCell ref="AN208:AO208"/>
    <mergeCell ref="T208:U208"/>
    <mergeCell ref="V208:X208"/>
    <mergeCell ref="Y208:Z208"/>
    <mergeCell ref="AB208:AC208"/>
    <mergeCell ref="AD208:AE208"/>
    <mergeCell ref="AF208:AH208"/>
    <mergeCell ref="AI208:AK208"/>
    <mergeCell ref="AL209:AM209"/>
    <mergeCell ref="AN209:AO209"/>
    <mergeCell ref="T209:U209"/>
    <mergeCell ref="V209:X209"/>
    <mergeCell ref="Y209:Z209"/>
    <mergeCell ref="AB209:AC209"/>
    <mergeCell ref="AD209:AE209"/>
    <mergeCell ref="AF209:AH209"/>
    <mergeCell ref="AI209:AK209"/>
    <mergeCell ref="AL206:AM206"/>
    <mergeCell ref="AN206:AO206"/>
    <mergeCell ref="AP206:AQ206"/>
    <mergeCell ref="AR206:AS206"/>
    <mergeCell ref="AT206:AU206"/>
    <mergeCell ref="AV206:AX206"/>
    <mergeCell ref="AY206:BA206"/>
    <mergeCell ref="T206:U206"/>
    <mergeCell ref="V206:X206"/>
    <mergeCell ref="Y206:Z206"/>
    <mergeCell ref="AB206:AC206"/>
    <mergeCell ref="AD206:AE206"/>
    <mergeCell ref="AF206:AH206"/>
    <mergeCell ref="AI206:AK206"/>
    <mergeCell ref="C206:D206"/>
    <mergeCell ref="E206:F206"/>
    <mergeCell ref="G206:H206"/>
    <mergeCell ref="I206:M206"/>
    <mergeCell ref="N206:O206"/>
    <mergeCell ref="P206:Q206"/>
    <mergeCell ref="R206:S206"/>
    <mergeCell ref="T207:U207"/>
    <mergeCell ref="V207:X207"/>
    <mergeCell ref="Y207:Z207"/>
    <mergeCell ref="AB207:AC207"/>
    <mergeCell ref="AD207:AE207"/>
    <mergeCell ref="AF207:AH207"/>
    <mergeCell ref="AI207:AK207"/>
    <mergeCell ref="AL207:AM207"/>
    <mergeCell ref="AN207:AO207"/>
    <mergeCell ref="AP207:AQ207"/>
    <mergeCell ref="AR207:AS207"/>
    <mergeCell ref="AT207:AU207"/>
    <mergeCell ref="AV207:AX207"/>
    <mergeCell ref="AY207:BA207"/>
    <mergeCell ref="C209:D209"/>
    <mergeCell ref="E209:F209"/>
    <mergeCell ref="G209:H209"/>
    <mergeCell ref="I209:M209"/>
    <mergeCell ref="N209:O209"/>
    <mergeCell ref="P209:Q209"/>
    <mergeCell ref="R209:S209"/>
    <mergeCell ref="AT209:AU209"/>
    <mergeCell ref="AV209:AX209"/>
    <mergeCell ref="AP208:AQ208"/>
    <mergeCell ref="AR208:AS208"/>
    <mergeCell ref="AT208:AU208"/>
    <mergeCell ref="AV208:AX208"/>
    <mergeCell ref="AY208:BA208"/>
    <mergeCell ref="AP209:AQ209"/>
    <mergeCell ref="AR209:AS209"/>
    <mergeCell ref="AY209:BA209"/>
    <mergeCell ref="T211:U211"/>
    <mergeCell ref="V211:X211"/>
    <mergeCell ref="Y211:Z211"/>
    <mergeCell ref="AB211:AC211"/>
    <mergeCell ref="AD211:AE211"/>
    <mergeCell ref="AF211:AH211"/>
    <mergeCell ref="AI211:AK211"/>
    <mergeCell ref="C211:D211"/>
    <mergeCell ref="E211:F211"/>
    <mergeCell ref="G211:H211"/>
    <mergeCell ref="I211:M211"/>
    <mergeCell ref="N211:O211"/>
    <mergeCell ref="P211:Q211"/>
    <mergeCell ref="R211:S211"/>
    <mergeCell ref="AL212:AM212"/>
    <mergeCell ref="AN212:AO212"/>
    <mergeCell ref="T212:U212"/>
    <mergeCell ref="V212:X212"/>
    <mergeCell ref="Y212:Z212"/>
    <mergeCell ref="AB212:AC212"/>
    <mergeCell ref="AD212:AE212"/>
    <mergeCell ref="AF212:AH212"/>
    <mergeCell ref="AI212:AK212"/>
    <mergeCell ref="C207:D207"/>
    <mergeCell ref="E207:F207"/>
    <mergeCell ref="G207:H207"/>
    <mergeCell ref="I207:M207"/>
    <mergeCell ref="N207:O207"/>
    <mergeCell ref="P207:Q207"/>
    <mergeCell ref="R207:S207"/>
    <mergeCell ref="C208:D208"/>
    <mergeCell ref="E208:F208"/>
    <mergeCell ref="G208:H208"/>
    <mergeCell ref="I208:M208"/>
    <mergeCell ref="N208:O208"/>
    <mergeCell ref="P208:Q208"/>
    <mergeCell ref="R208:S208"/>
    <mergeCell ref="AL210:AM210"/>
    <mergeCell ref="AN210:AO210"/>
    <mergeCell ref="AP210:AQ210"/>
    <mergeCell ref="AR210:AS210"/>
    <mergeCell ref="AT210:AU210"/>
    <mergeCell ref="AV210:AX210"/>
    <mergeCell ref="AY210:BA210"/>
    <mergeCell ref="T210:U210"/>
    <mergeCell ref="V210:X210"/>
    <mergeCell ref="Y210:Z210"/>
    <mergeCell ref="AB210:AC210"/>
    <mergeCell ref="AD210:AE210"/>
    <mergeCell ref="AF210:AH210"/>
    <mergeCell ref="AI210:AK210"/>
    <mergeCell ref="C210:D210"/>
    <mergeCell ref="E210:F210"/>
    <mergeCell ref="G210:H210"/>
    <mergeCell ref="I210:M210"/>
    <mergeCell ref="N210:O210"/>
    <mergeCell ref="P210:Q210"/>
    <mergeCell ref="R210:S210"/>
    <mergeCell ref="AP212:AQ212"/>
    <mergeCell ref="AR212:AS212"/>
    <mergeCell ref="AT212:AU212"/>
    <mergeCell ref="AV212:AX212"/>
    <mergeCell ref="AY212:BA212"/>
    <mergeCell ref="AL211:AM211"/>
    <mergeCell ref="AN211:AO211"/>
    <mergeCell ref="AP211:AQ211"/>
    <mergeCell ref="AR211:AS211"/>
    <mergeCell ref="AT211:AU211"/>
    <mergeCell ref="AV211:AX211"/>
    <mergeCell ref="AY211:BA211"/>
    <mergeCell ref="C212:D212"/>
    <mergeCell ref="E212:F212"/>
    <mergeCell ref="G212:H212"/>
    <mergeCell ref="I212:M212"/>
    <mergeCell ref="N212:O212"/>
    <mergeCell ref="P212:Q212"/>
    <mergeCell ref="R212:S212"/>
    <mergeCell ref="AL213:AM213"/>
    <mergeCell ref="AN213:AO213"/>
    <mergeCell ref="AP213:AQ213"/>
    <mergeCell ref="AR213:AS213"/>
    <mergeCell ref="AT213:AU213"/>
    <mergeCell ref="AV213:AX213"/>
    <mergeCell ref="AY213:BA213"/>
    <mergeCell ref="T213:U213"/>
    <mergeCell ref="V213:X213"/>
    <mergeCell ref="Y213:Z213"/>
    <mergeCell ref="AB213:AC213"/>
    <mergeCell ref="AD213:AE213"/>
    <mergeCell ref="AF213:AH213"/>
    <mergeCell ref="AI213:AK213"/>
    <mergeCell ref="C213:D213"/>
    <mergeCell ref="E213:F213"/>
    <mergeCell ref="G213:H213"/>
    <mergeCell ref="I213:M213"/>
    <mergeCell ref="N213:O213"/>
    <mergeCell ref="P213:Q213"/>
    <mergeCell ref="R213:S213"/>
    <mergeCell ref="AL214:AM214"/>
    <mergeCell ref="AN214:AO214"/>
    <mergeCell ref="AP214:AQ214"/>
    <mergeCell ref="AR214:AS214"/>
    <mergeCell ref="AT214:AU214"/>
    <mergeCell ref="AV214:AX214"/>
    <mergeCell ref="AY214:BA214"/>
    <mergeCell ref="T214:U214"/>
    <mergeCell ref="V214:X214"/>
    <mergeCell ref="Y214:Z214"/>
    <mergeCell ref="AB214:AC214"/>
    <mergeCell ref="AD214:AE214"/>
    <mergeCell ref="AF214:AH214"/>
    <mergeCell ref="AI214:AK214"/>
    <mergeCell ref="C214:D214"/>
    <mergeCell ref="E214:F214"/>
    <mergeCell ref="G214:H214"/>
    <mergeCell ref="I214:M214"/>
    <mergeCell ref="N214:O214"/>
    <mergeCell ref="P214:Q214"/>
    <mergeCell ref="R214:S214"/>
    <mergeCell ref="AL217:AM217"/>
    <mergeCell ref="AN217:AO217"/>
    <mergeCell ref="T217:U217"/>
    <mergeCell ref="V217:X217"/>
    <mergeCell ref="Y217:Z217"/>
    <mergeCell ref="AB217:AC217"/>
    <mergeCell ref="AD217:AE217"/>
    <mergeCell ref="AF217:AH217"/>
    <mergeCell ref="AI217:AK217"/>
    <mergeCell ref="AL218:AM218"/>
    <mergeCell ref="AN218:AO218"/>
    <mergeCell ref="T218:U218"/>
    <mergeCell ref="V218:X218"/>
    <mergeCell ref="Y218:Z218"/>
    <mergeCell ref="AB218:AC218"/>
    <mergeCell ref="AD218:AE218"/>
    <mergeCell ref="AF218:AH218"/>
    <mergeCell ref="AI218:AK218"/>
    <mergeCell ref="AL215:AM215"/>
    <mergeCell ref="AN215:AO215"/>
    <mergeCell ref="AP215:AQ215"/>
    <mergeCell ref="AR215:AS215"/>
    <mergeCell ref="AT215:AU215"/>
    <mergeCell ref="AV215:AX215"/>
    <mergeCell ref="AY215:BA215"/>
    <mergeCell ref="T215:U215"/>
    <mergeCell ref="V215:X215"/>
    <mergeCell ref="Y215:Z215"/>
    <mergeCell ref="AB215:AC215"/>
    <mergeCell ref="AD215:AE215"/>
    <mergeCell ref="AF215:AH215"/>
    <mergeCell ref="AI215:AK215"/>
    <mergeCell ref="C215:D215"/>
    <mergeCell ref="E215:F215"/>
    <mergeCell ref="G215:H215"/>
    <mergeCell ref="I215:M215"/>
    <mergeCell ref="N215:O215"/>
    <mergeCell ref="P215:Q215"/>
    <mergeCell ref="R215:S215"/>
    <mergeCell ref="T216:U216"/>
    <mergeCell ref="V216:X216"/>
    <mergeCell ref="Y216:Z216"/>
    <mergeCell ref="AB216:AC216"/>
    <mergeCell ref="AD216:AE216"/>
    <mergeCell ref="AF216:AH216"/>
    <mergeCell ref="AI216:AK216"/>
    <mergeCell ref="AL216:AM216"/>
    <mergeCell ref="AN216:AO216"/>
    <mergeCell ref="AP216:AQ216"/>
    <mergeCell ref="AR216:AS216"/>
    <mergeCell ref="AT216:AU216"/>
    <mergeCell ref="AV216:AX216"/>
    <mergeCell ref="AY216:BA216"/>
    <mergeCell ref="C218:D218"/>
    <mergeCell ref="E218:F218"/>
    <mergeCell ref="G218:H218"/>
    <mergeCell ref="I218:M218"/>
    <mergeCell ref="N218:O218"/>
    <mergeCell ref="P218:Q218"/>
    <mergeCell ref="R218:S218"/>
    <mergeCell ref="AT218:AU218"/>
    <mergeCell ref="AV218:AX218"/>
    <mergeCell ref="AP217:AQ217"/>
    <mergeCell ref="AR217:AS217"/>
    <mergeCell ref="AT217:AU217"/>
    <mergeCell ref="AV217:AX217"/>
    <mergeCell ref="AY217:BA217"/>
    <mergeCell ref="AP218:AQ218"/>
    <mergeCell ref="AR218:AS218"/>
    <mergeCell ref="AY218:BA218"/>
    <mergeCell ref="T220:U220"/>
    <mergeCell ref="V220:X220"/>
    <mergeCell ref="Y220:Z220"/>
    <mergeCell ref="AB220:AC220"/>
    <mergeCell ref="AD220:AE220"/>
    <mergeCell ref="AF220:AH220"/>
    <mergeCell ref="AI220:AK220"/>
    <mergeCell ref="C220:D220"/>
    <mergeCell ref="E220:F220"/>
    <mergeCell ref="G220:H220"/>
    <mergeCell ref="I220:M220"/>
    <mergeCell ref="N220:O220"/>
    <mergeCell ref="P220:Q220"/>
    <mergeCell ref="R220:S220"/>
    <mergeCell ref="AL221:AM221"/>
    <mergeCell ref="AN221:AO221"/>
    <mergeCell ref="T221:U221"/>
    <mergeCell ref="V221:X221"/>
    <mergeCell ref="Y221:Z221"/>
    <mergeCell ref="AB221:AC221"/>
    <mergeCell ref="AD221:AE221"/>
    <mergeCell ref="AF221:AH221"/>
    <mergeCell ref="AI221:AK221"/>
    <mergeCell ref="C216:D216"/>
    <mergeCell ref="E216:F216"/>
    <mergeCell ref="G216:H216"/>
    <mergeCell ref="I216:M216"/>
    <mergeCell ref="N216:O216"/>
    <mergeCell ref="P216:Q216"/>
    <mergeCell ref="R216:S216"/>
    <mergeCell ref="C217:D217"/>
    <mergeCell ref="E217:F217"/>
    <mergeCell ref="G217:H217"/>
    <mergeCell ref="I217:M217"/>
    <mergeCell ref="N217:O217"/>
    <mergeCell ref="P217:Q217"/>
    <mergeCell ref="R217:S217"/>
    <mergeCell ref="AL219:AM219"/>
    <mergeCell ref="AN219:AO219"/>
    <mergeCell ref="AP219:AQ219"/>
    <mergeCell ref="AR219:AS219"/>
    <mergeCell ref="AT219:AU219"/>
    <mergeCell ref="AV219:AX219"/>
    <mergeCell ref="AY219:BA219"/>
    <mergeCell ref="T219:U219"/>
    <mergeCell ref="V219:X219"/>
    <mergeCell ref="Y219:Z219"/>
    <mergeCell ref="AB219:AC219"/>
    <mergeCell ref="AD219:AE219"/>
    <mergeCell ref="AF219:AH219"/>
    <mergeCell ref="AI219:AK219"/>
    <mergeCell ref="C219:D219"/>
    <mergeCell ref="E219:F219"/>
    <mergeCell ref="G219:H219"/>
    <mergeCell ref="I219:M219"/>
    <mergeCell ref="N219:O219"/>
    <mergeCell ref="P219:Q219"/>
    <mergeCell ref="R219:S219"/>
    <mergeCell ref="AP221:AQ221"/>
    <mergeCell ref="AR221:AS221"/>
    <mergeCell ref="AT221:AU221"/>
    <mergeCell ref="AV221:AX221"/>
    <mergeCell ref="AY221:BA221"/>
    <mergeCell ref="AL220:AM220"/>
    <mergeCell ref="AN220:AO220"/>
    <mergeCell ref="AP220:AQ220"/>
    <mergeCell ref="AR220:AS220"/>
    <mergeCell ref="AT220:AU220"/>
    <mergeCell ref="AV220:AX220"/>
    <mergeCell ref="AY220:BA220"/>
    <mergeCell ref="C221:D221"/>
    <mergeCell ref="E221:F221"/>
    <mergeCell ref="G221:H221"/>
    <mergeCell ref="I221:M221"/>
    <mergeCell ref="N221:O221"/>
    <mergeCell ref="P221:Q221"/>
    <mergeCell ref="R221:S221"/>
    <mergeCell ref="AL222:AM222"/>
    <mergeCell ref="AN222:AO222"/>
    <mergeCell ref="AP222:AQ222"/>
    <mergeCell ref="AR222:AS222"/>
    <mergeCell ref="AT222:AU222"/>
    <mergeCell ref="AV222:AX222"/>
    <mergeCell ref="AY222:BA222"/>
    <mergeCell ref="T222:U222"/>
    <mergeCell ref="V222:X222"/>
    <mergeCell ref="Y222:Z222"/>
    <mergeCell ref="AB222:AC222"/>
    <mergeCell ref="AD222:AE222"/>
    <mergeCell ref="AF222:AH222"/>
    <mergeCell ref="AI222:AK222"/>
    <mergeCell ref="C222:D222"/>
    <mergeCell ref="E222:F222"/>
    <mergeCell ref="G222:H222"/>
    <mergeCell ref="I222:M222"/>
    <mergeCell ref="N222:O222"/>
    <mergeCell ref="P222:Q222"/>
    <mergeCell ref="R222:S222"/>
    <mergeCell ref="AL223:AM223"/>
    <mergeCell ref="AN223:AO223"/>
    <mergeCell ref="AP223:AQ223"/>
    <mergeCell ref="AR223:AS223"/>
    <mergeCell ref="AT223:AU223"/>
    <mergeCell ref="AV223:AX223"/>
    <mergeCell ref="AY223:BA223"/>
    <mergeCell ref="T223:U223"/>
    <mergeCell ref="V223:X223"/>
    <mergeCell ref="Y223:Z223"/>
    <mergeCell ref="AB223:AC223"/>
    <mergeCell ref="AD223:AE223"/>
    <mergeCell ref="AF223:AH223"/>
    <mergeCell ref="AI223:AK223"/>
    <mergeCell ref="C223:D223"/>
    <mergeCell ref="E223:F223"/>
    <mergeCell ref="G223:H223"/>
    <mergeCell ref="I223:M223"/>
    <mergeCell ref="N223:O223"/>
    <mergeCell ref="P223:Q223"/>
    <mergeCell ref="R223:S223"/>
    <mergeCell ref="AL226:AM226"/>
    <mergeCell ref="AN226:AO226"/>
    <mergeCell ref="T226:U226"/>
    <mergeCell ref="V226:X226"/>
    <mergeCell ref="Y226:Z226"/>
    <mergeCell ref="AB226:AC226"/>
    <mergeCell ref="AD226:AE226"/>
    <mergeCell ref="AF226:AH226"/>
    <mergeCell ref="AI226:AK226"/>
    <mergeCell ref="AL227:AM227"/>
    <mergeCell ref="AN227:AO227"/>
    <mergeCell ref="T227:U227"/>
    <mergeCell ref="V227:X227"/>
    <mergeCell ref="Y227:Z227"/>
    <mergeCell ref="AB227:AC227"/>
    <mergeCell ref="AD227:AE227"/>
    <mergeCell ref="AF227:AH227"/>
    <mergeCell ref="AI227:AK227"/>
    <mergeCell ref="AL224:AM224"/>
    <mergeCell ref="AN224:AO224"/>
    <mergeCell ref="AP224:AQ224"/>
    <mergeCell ref="AR224:AS224"/>
    <mergeCell ref="AT224:AU224"/>
    <mergeCell ref="AV224:AX224"/>
    <mergeCell ref="AY224:BA224"/>
    <mergeCell ref="T224:U224"/>
    <mergeCell ref="V224:X224"/>
    <mergeCell ref="Y224:Z224"/>
    <mergeCell ref="AB224:AC224"/>
    <mergeCell ref="AD224:AE224"/>
    <mergeCell ref="AF224:AH224"/>
    <mergeCell ref="AI224:AK224"/>
    <mergeCell ref="C224:D224"/>
    <mergeCell ref="E224:F224"/>
    <mergeCell ref="G224:H224"/>
    <mergeCell ref="I224:M224"/>
    <mergeCell ref="N224:O224"/>
    <mergeCell ref="P224:Q224"/>
    <mergeCell ref="R224:S224"/>
    <mergeCell ref="T225:U225"/>
    <mergeCell ref="V225:X225"/>
    <mergeCell ref="Y225:Z225"/>
    <mergeCell ref="AB225:AC225"/>
    <mergeCell ref="AD225:AE225"/>
    <mergeCell ref="AF225:AH225"/>
    <mergeCell ref="AI225:AK225"/>
    <mergeCell ref="AL225:AM225"/>
    <mergeCell ref="AN225:AO225"/>
    <mergeCell ref="AP225:AQ225"/>
    <mergeCell ref="AR225:AS225"/>
    <mergeCell ref="AT225:AU225"/>
    <mergeCell ref="AV225:AX225"/>
    <mergeCell ref="AY225:BA225"/>
    <mergeCell ref="C227:D227"/>
    <mergeCell ref="E227:F227"/>
    <mergeCell ref="G227:H227"/>
    <mergeCell ref="I227:M227"/>
    <mergeCell ref="N227:O227"/>
    <mergeCell ref="P227:Q227"/>
    <mergeCell ref="R227:S227"/>
    <mergeCell ref="AT227:AU227"/>
    <mergeCell ref="AV227:AX227"/>
    <mergeCell ref="AP226:AQ226"/>
    <mergeCell ref="AR226:AS226"/>
    <mergeCell ref="AT226:AU226"/>
    <mergeCell ref="AV226:AX226"/>
    <mergeCell ref="AY226:BA226"/>
    <mergeCell ref="AP227:AQ227"/>
    <mergeCell ref="AR227:AS227"/>
    <mergeCell ref="AY227:BA227"/>
    <mergeCell ref="T229:U229"/>
    <mergeCell ref="V229:X229"/>
    <mergeCell ref="Y229:Z229"/>
    <mergeCell ref="AB229:AC229"/>
    <mergeCell ref="AD229:AE229"/>
    <mergeCell ref="AF229:AH229"/>
    <mergeCell ref="AI229:AK229"/>
    <mergeCell ref="C229:D229"/>
    <mergeCell ref="E229:F229"/>
    <mergeCell ref="G229:H229"/>
    <mergeCell ref="I229:M229"/>
    <mergeCell ref="N229:O229"/>
    <mergeCell ref="P229:Q229"/>
    <mergeCell ref="R229:S229"/>
    <mergeCell ref="AL230:AM230"/>
    <mergeCell ref="AN230:AO230"/>
    <mergeCell ref="T230:U230"/>
    <mergeCell ref="V230:X230"/>
    <mergeCell ref="Y230:Z230"/>
    <mergeCell ref="AB230:AC230"/>
    <mergeCell ref="AD230:AE230"/>
    <mergeCell ref="AF230:AH230"/>
    <mergeCell ref="AI230:AK230"/>
    <mergeCell ref="C225:D225"/>
    <mergeCell ref="E225:F225"/>
    <mergeCell ref="G225:H225"/>
    <mergeCell ref="I225:M225"/>
    <mergeCell ref="N225:O225"/>
    <mergeCell ref="P225:Q225"/>
    <mergeCell ref="R225:S225"/>
    <mergeCell ref="C226:D226"/>
    <mergeCell ref="E226:F226"/>
    <mergeCell ref="G226:H226"/>
    <mergeCell ref="I226:M226"/>
    <mergeCell ref="N226:O226"/>
    <mergeCell ref="P226:Q226"/>
    <mergeCell ref="R226:S226"/>
    <mergeCell ref="AL228:AM228"/>
    <mergeCell ref="AN228:AO228"/>
    <mergeCell ref="AP228:AQ228"/>
    <mergeCell ref="AR228:AS228"/>
    <mergeCell ref="AT228:AU228"/>
    <mergeCell ref="AV228:AX228"/>
    <mergeCell ref="AY228:BA228"/>
    <mergeCell ref="T228:U228"/>
    <mergeCell ref="V228:X228"/>
    <mergeCell ref="Y228:Z228"/>
    <mergeCell ref="AB228:AC228"/>
    <mergeCell ref="AD228:AE228"/>
    <mergeCell ref="AF228:AH228"/>
    <mergeCell ref="AI228:AK228"/>
    <mergeCell ref="C228:D228"/>
    <mergeCell ref="E228:F228"/>
    <mergeCell ref="G228:H228"/>
    <mergeCell ref="I228:M228"/>
    <mergeCell ref="N228:O228"/>
    <mergeCell ref="P228:Q228"/>
    <mergeCell ref="R228:S228"/>
    <mergeCell ref="AP230:AQ230"/>
    <mergeCell ref="AR230:AS230"/>
    <mergeCell ref="AT230:AU230"/>
    <mergeCell ref="AV230:AX230"/>
    <mergeCell ref="AY230:BA230"/>
    <mergeCell ref="AL229:AM229"/>
    <mergeCell ref="AN229:AO229"/>
    <mergeCell ref="AP229:AQ229"/>
    <mergeCell ref="AR229:AS229"/>
    <mergeCell ref="AT229:AU229"/>
    <mergeCell ref="AV229:AX229"/>
    <mergeCell ref="AY229:BA229"/>
    <mergeCell ref="C230:D230"/>
    <mergeCell ref="E230:F230"/>
    <mergeCell ref="G230:H230"/>
    <mergeCell ref="I230:M230"/>
    <mergeCell ref="N230:O230"/>
    <mergeCell ref="P230:Q230"/>
    <mergeCell ref="R230:S230"/>
    <mergeCell ref="AL231:AM231"/>
    <mergeCell ref="AN231:AO231"/>
    <mergeCell ref="AP231:AQ231"/>
    <mergeCell ref="AR231:AS231"/>
    <mergeCell ref="AT231:AU231"/>
    <mergeCell ref="AV231:AX231"/>
    <mergeCell ref="AY231:BA231"/>
    <mergeCell ref="T231:U231"/>
    <mergeCell ref="V231:X231"/>
    <mergeCell ref="Y231:Z231"/>
    <mergeCell ref="AB231:AC231"/>
    <mergeCell ref="AD231:AE231"/>
    <mergeCell ref="AF231:AH231"/>
    <mergeCell ref="AI231:AK231"/>
    <mergeCell ref="C231:D231"/>
    <mergeCell ref="E231:F231"/>
    <mergeCell ref="G231:H231"/>
    <mergeCell ref="I231:M231"/>
    <mergeCell ref="N231:O231"/>
    <mergeCell ref="P231:Q231"/>
    <mergeCell ref="R231:S231"/>
    <mergeCell ref="AL232:AM232"/>
    <mergeCell ref="AN232:AO232"/>
    <mergeCell ref="AP232:AQ232"/>
    <mergeCell ref="AR232:AS232"/>
    <mergeCell ref="AT232:AU232"/>
    <mergeCell ref="AV232:AX232"/>
    <mergeCell ref="AY232:BA232"/>
    <mergeCell ref="T232:U232"/>
    <mergeCell ref="V232:X232"/>
    <mergeCell ref="Y232:Z232"/>
    <mergeCell ref="AB232:AC232"/>
    <mergeCell ref="AD232:AE232"/>
    <mergeCell ref="AF232:AH232"/>
    <mergeCell ref="AI232:AK232"/>
    <mergeCell ref="C232:D232"/>
    <mergeCell ref="E232:F232"/>
    <mergeCell ref="G232:H232"/>
    <mergeCell ref="I232:M232"/>
    <mergeCell ref="N232:O232"/>
    <mergeCell ref="P232:Q232"/>
    <mergeCell ref="R232:S232"/>
    <mergeCell ref="AL235:AM235"/>
    <mergeCell ref="AN235:AO235"/>
    <mergeCell ref="T235:U235"/>
    <mergeCell ref="V235:X235"/>
    <mergeCell ref="Y235:Z235"/>
    <mergeCell ref="AB235:AC235"/>
    <mergeCell ref="AD235:AE235"/>
    <mergeCell ref="AF235:AH235"/>
    <mergeCell ref="AI235:AK235"/>
    <mergeCell ref="AL236:AM236"/>
    <mergeCell ref="AN236:AO236"/>
    <mergeCell ref="T236:U236"/>
    <mergeCell ref="V236:X236"/>
    <mergeCell ref="Y236:Z236"/>
    <mergeCell ref="AB236:AC236"/>
    <mergeCell ref="AD236:AE236"/>
    <mergeCell ref="AF236:AH236"/>
    <mergeCell ref="AI236:AK236"/>
    <mergeCell ref="AL233:AM233"/>
    <mergeCell ref="AN233:AO233"/>
    <mergeCell ref="AP233:AQ233"/>
    <mergeCell ref="AR233:AS233"/>
    <mergeCell ref="AT233:AU233"/>
    <mergeCell ref="AV233:AX233"/>
    <mergeCell ref="AY233:BA233"/>
    <mergeCell ref="T233:U233"/>
    <mergeCell ref="V233:X233"/>
    <mergeCell ref="Y233:Z233"/>
    <mergeCell ref="AB233:AC233"/>
    <mergeCell ref="AD233:AE233"/>
    <mergeCell ref="AF233:AH233"/>
    <mergeCell ref="AI233:AK233"/>
    <mergeCell ref="C233:D233"/>
    <mergeCell ref="E233:F233"/>
    <mergeCell ref="G233:H233"/>
    <mergeCell ref="I233:M233"/>
    <mergeCell ref="N233:O233"/>
    <mergeCell ref="P233:Q233"/>
    <mergeCell ref="R233:S233"/>
    <mergeCell ref="T234:U234"/>
    <mergeCell ref="V234:X234"/>
    <mergeCell ref="Y234:Z234"/>
    <mergeCell ref="AB234:AC234"/>
    <mergeCell ref="AD234:AE234"/>
    <mergeCell ref="AF234:AH234"/>
    <mergeCell ref="AI234:AK234"/>
    <mergeCell ref="AL234:AM234"/>
    <mergeCell ref="AN234:AO234"/>
    <mergeCell ref="AP234:AQ234"/>
    <mergeCell ref="AR234:AS234"/>
    <mergeCell ref="AT234:AU234"/>
    <mergeCell ref="AV234:AX234"/>
    <mergeCell ref="AY234:BA234"/>
    <mergeCell ref="C236:D236"/>
    <mergeCell ref="E236:F236"/>
    <mergeCell ref="G236:H236"/>
    <mergeCell ref="I236:M236"/>
    <mergeCell ref="N236:O236"/>
    <mergeCell ref="P236:Q236"/>
    <mergeCell ref="R236:S236"/>
    <mergeCell ref="AT236:AU236"/>
    <mergeCell ref="AV236:AX236"/>
    <mergeCell ref="AP235:AQ235"/>
    <mergeCell ref="AR235:AS235"/>
    <mergeCell ref="AT235:AU235"/>
    <mergeCell ref="AV235:AX235"/>
    <mergeCell ref="AY235:BA235"/>
    <mergeCell ref="AP236:AQ236"/>
    <mergeCell ref="AR236:AS236"/>
    <mergeCell ref="AY236:BA236"/>
    <mergeCell ref="T238:U238"/>
    <mergeCell ref="V238:X238"/>
    <mergeCell ref="Y238:Z238"/>
    <mergeCell ref="AB238:AC238"/>
    <mergeCell ref="AD238:AE238"/>
    <mergeCell ref="AF238:AH238"/>
    <mergeCell ref="AI238:AK238"/>
    <mergeCell ref="C238:D238"/>
    <mergeCell ref="E238:F238"/>
    <mergeCell ref="G238:H238"/>
    <mergeCell ref="I238:M238"/>
    <mergeCell ref="N238:O238"/>
    <mergeCell ref="P238:Q238"/>
    <mergeCell ref="R238:S238"/>
    <mergeCell ref="AL239:AM239"/>
    <mergeCell ref="AN239:AO239"/>
    <mergeCell ref="T239:U239"/>
    <mergeCell ref="V239:X239"/>
    <mergeCell ref="Y239:Z239"/>
    <mergeCell ref="AB239:AC239"/>
    <mergeCell ref="AD239:AE239"/>
    <mergeCell ref="AF239:AH239"/>
    <mergeCell ref="AI239:AK239"/>
    <mergeCell ref="C234:D234"/>
    <mergeCell ref="E234:F234"/>
    <mergeCell ref="G234:H234"/>
    <mergeCell ref="I234:M234"/>
    <mergeCell ref="N234:O234"/>
    <mergeCell ref="P234:Q234"/>
    <mergeCell ref="R234:S234"/>
    <mergeCell ref="C235:D235"/>
    <mergeCell ref="E235:F235"/>
    <mergeCell ref="G235:H235"/>
    <mergeCell ref="I235:M235"/>
    <mergeCell ref="N235:O235"/>
    <mergeCell ref="P235:Q235"/>
    <mergeCell ref="R235:S235"/>
    <mergeCell ref="AL237:AM237"/>
    <mergeCell ref="AN237:AO237"/>
    <mergeCell ref="AP237:AQ237"/>
    <mergeCell ref="AR237:AS237"/>
    <mergeCell ref="AT237:AU237"/>
    <mergeCell ref="AV237:AX237"/>
    <mergeCell ref="AY237:BA237"/>
    <mergeCell ref="T237:U237"/>
    <mergeCell ref="V237:X237"/>
    <mergeCell ref="Y237:Z237"/>
    <mergeCell ref="AB237:AC237"/>
    <mergeCell ref="AD237:AE237"/>
    <mergeCell ref="AF237:AH237"/>
    <mergeCell ref="AI237:AK237"/>
    <mergeCell ref="C237:D237"/>
    <mergeCell ref="E237:F237"/>
    <mergeCell ref="G237:H237"/>
    <mergeCell ref="I237:M237"/>
    <mergeCell ref="N237:O237"/>
    <mergeCell ref="P237:Q237"/>
    <mergeCell ref="R237:S237"/>
    <mergeCell ref="AP239:AQ239"/>
    <mergeCell ref="AR239:AS239"/>
    <mergeCell ref="AT239:AU239"/>
    <mergeCell ref="AV239:AX239"/>
    <mergeCell ref="AY239:BA239"/>
    <mergeCell ref="AL238:AM238"/>
    <mergeCell ref="AN238:AO238"/>
    <mergeCell ref="AP238:AQ238"/>
    <mergeCell ref="AR238:AS238"/>
    <mergeCell ref="AT238:AU238"/>
    <mergeCell ref="AV238:AX238"/>
    <mergeCell ref="AY238:BA238"/>
    <mergeCell ref="C239:D239"/>
    <mergeCell ref="E239:F239"/>
    <mergeCell ref="G239:H239"/>
    <mergeCell ref="I239:M239"/>
    <mergeCell ref="N239:O239"/>
    <mergeCell ref="P239:Q239"/>
    <mergeCell ref="R239:S239"/>
    <mergeCell ref="AL240:AM240"/>
    <mergeCell ref="AN240:AO240"/>
    <mergeCell ref="AP240:AQ240"/>
    <mergeCell ref="AR240:AS240"/>
    <mergeCell ref="AT240:AU240"/>
    <mergeCell ref="AV240:AX240"/>
    <mergeCell ref="AY240:BA240"/>
    <mergeCell ref="T240:U240"/>
    <mergeCell ref="V240:X240"/>
    <mergeCell ref="Y240:Z240"/>
    <mergeCell ref="AB240:AC240"/>
    <mergeCell ref="AD240:AE240"/>
    <mergeCell ref="AF240:AH240"/>
    <mergeCell ref="AI240:AK240"/>
    <mergeCell ref="C240:D240"/>
    <mergeCell ref="E240:F240"/>
    <mergeCell ref="G240:H240"/>
    <mergeCell ref="I240:M240"/>
    <mergeCell ref="N240:O240"/>
    <mergeCell ref="P240:Q240"/>
    <mergeCell ref="R240:S240"/>
    <mergeCell ref="AL241:AM241"/>
    <mergeCell ref="AN241:AO241"/>
    <mergeCell ref="AP241:AQ241"/>
    <mergeCell ref="AR241:AS241"/>
    <mergeCell ref="AT241:AU241"/>
    <mergeCell ref="AV241:AX241"/>
    <mergeCell ref="AY241:BA241"/>
    <mergeCell ref="T241:U241"/>
    <mergeCell ref="V241:X241"/>
    <mergeCell ref="Y241:Z241"/>
    <mergeCell ref="AB241:AC241"/>
    <mergeCell ref="AD241:AE241"/>
    <mergeCell ref="AF241:AH241"/>
    <mergeCell ref="AI241:AK241"/>
    <mergeCell ref="C241:D241"/>
    <mergeCell ref="E241:F241"/>
    <mergeCell ref="G241:H241"/>
    <mergeCell ref="I241:M241"/>
    <mergeCell ref="N241:O241"/>
    <mergeCell ref="P241:Q241"/>
    <mergeCell ref="R241:S241"/>
    <mergeCell ref="AL244:AM244"/>
    <mergeCell ref="AN244:AO244"/>
    <mergeCell ref="T244:U244"/>
    <mergeCell ref="V244:X244"/>
    <mergeCell ref="Y244:Z244"/>
    <mergeCell ref="AB244:AC244"/>
    <mergeCell ref="AD244:AE244"/>
    <mergeCell ref="AF244:AH244"/>
    <mergeCell ref="AI244:AK244"/>
    <mergeCell ref="AL245:AM245"/>
    <mergeCell ref="AN245:AO245"/>
    <mergeCell ref="T245:U245"/>
    <mergeCell ref="V245:X245"/>
    <mergeCell ref="Y245:Z245"/>
    <mergeCell ref="AB245:AC245"/>
    <mergeCell ref="AD245:AE245"/>
    <mergeCell ref="AF245:AH245"/>
    <mergeCell ref="AI245:AK245"/>
    <mergeCell ref="AL242:AM242"/>
    <mergeCell ref="AN242:AO242"/>
    <mergeCell ref="AP242:AQ242"/>
    <mergeCell ref="AR242:AS242"/>
    <mergeCell ref="AT242:AU242"/>
    <mergeCell ref="AV242:AX242"/>
    <mergeCell ref="AY242:BA242"/>
    <mergeCell ref="T242:U242"/>
    <mergeCell ref="V242:X242"/>
    <mergeCell ref="Y242:Z242"/>
    <mergeCell ref="AB242:AC242"/>
    <mergeCell ref="AD242:AE242"/>
    <mergeCell ref="AF242:AH242"/>
    <mergeCell ref="AI242:AK242"/>
    <mergeCell ref="C242:D242"/>
    <mergeCell ref="E242:F242"/>
    <mergeCell ref="G242:H242"/>
    <mergeCell ref="I242:M242"/>
    <mergeCell ref="N242:O242"/>
    <mergeCell ref="P242:Q242"/>
    <mergeCell ref="R242:S242"/>
    <mergeCell ref="T243:U243"/>
    <mergeCell ref="V243:X243"/>
    <mergeCell ref="Y243:Z243"/>
    <mergeCell ref="AB243:AC243"/>
    <mergeCell ref="AD243:AE243"/>
    <mergeCell ref="AF243:AH243"/>
    <mergeCell ref="AI243:AK243"/>
    <mergeCell ref="AL243:AM243"/>
    <mergeCell ref="AN243:AO243"/>
    <mergeCell ref="AP243:AQ243"/>
    <mergeCell ref="AR243:AS243"/>
    <mergeCell ref="AT243:AU243"/>
    <mergeCell ref="AV243:AX243"/>
    <mergeCell ref="AY243:BA243"/>
    <mergeCell ref="C245:D245"/>
    <mergeCell ref="E245:F245"/>
    <mergeCell ref="G245:H245"/>
    <mergeCell ref="I245:M245"/>
    <mergeCell ref="N245:O245"/>
    <mergeCell ref="P245:Q245"/>
    <mergeCell ref="R245:S245"/>
    <mergeCell ref="AT245:AU245"/>
    <mergeCell ref="AV245:AX245"/>
    <mergeCell ref="AP244:AQ244"/>
    <mergeCell ref="AR244:AS244"/>
    <mergeCell ref="AT244:AU244"/>
    <mergeCell ref="AV244:AX244"/>
    <mergeCell ref="AY244:BA244"/>
    <mergeCell ref="AP245:AQ245"/>
    <mergeCell ref="AR245:AS245"/>
    <mergeCell ref="AY245:BA245"/>
    <mergeCell ref="T247:U247"/>
    <mergeCell ref="V247:X247"/>
    <mergeCell ref="Y247:Z247"/>
    <mergeCell ref="AB247:AC247"/>
    <mergeCell ref="AD247:AE247"/>
    <mergeCell ref="AF247:AH247"/>
    <mergeCell ref="AI247:AK247"/>
    <mergeCell ref="C247:D247"/>
    <mergeCell ref="E247:F247"/>
    <mergeCell ref="G247:H247"/>
    <mergeCell ref="I247:M247"/>
    <mergeCell ref="N247:O247"/>
    <mergeCell ref="P247:Q247"/>
    <mergeCell ref="R247:S247"/>
    <mergeCell ref="AL248:AM248"/>
    <mergeCell ref="AN248:AO248"/>
    <mergeCell ref="T248:U248"/>
    <mergeCell ref="V248:X248"/>
    <mergeCell ref="Y248:Z248"/>
    <mergeCell ref="AB248:AC248"/>
    <mergeCell ref="AD248:AE248"/>
    <mergeCell ref="AF248:AH248"/>
    <mergeCell ref="AI248:AK248"/>
    <mergeCell ref="C243:D243"/>
    <mergeCell ref="E243:F243"/>
    <mergeCell ref="G243:H243"/>
    <mergeCell ref="I243:M243"/>
    <mergeCell ref="N243:O243"/>
    <mergeCell ref="P243:Q243"/>
    <mergeCell ref="R243:S243"/>
    <mergeCell ref="C244:D244"/>
    <mergeCell ref="E244:F244"/>
    <mergeCell ref="G244:H244"/>
    <mergeCell ref="I244:M244"/>
    <mergeCell ref="N244:O244"/>
    <mergeCell ref="P244:Q244"/>
    <mergeCell ref="R244:S244"/>
    <mergeCell ref="AL246:AM246"/>
    <mergeCell ref="AN246:AO246"/>
    <mergeCell ref="AP246:AQ246"/>
    <mergeCell ref="AR246:AS246"/>
    <mergeCell ref="AT246:AU246"/>
    <mergeCell ref="AV246:AX246"/>
    <mergeCell ref="AY246:BA246"/>
    <mergeCell ref="T246:U246"/>
    <mergeCell ref="V246:X246"/>
    <mergeCell ref="Y246:Z246"/>
    <mergeCell ref="AB246:AC246"/>
    <mergeCell ref="AD246:AE246"/>
    <mergeCell ref="AF246:AH246"/>
    <mergeCell ref="AI246:AK246"/>
    <mergeCell ref="C246:D246"/>
    <mergeCell ref="E246:F246"/>
    <mergeCell ref="G246:H246"/>
    <mergeCell ref="I246:M246"/>
    <mergeCell ref="N246:O246"/>
    <mergeCell ref="P246:Q246"/>
    <mergeCell ref="R246:S246"/>
    <mergeCell ref="AP248:AQ248"/>
    <mergeCell ref="AR248:AS248"/>
    <mergeCell ref="AT248:AU248"/>
    <mergeCell ref="AV248:AX248"/>
    <mergeCell ref="AY248:BA248"/>
    <mergeCell ref="AL247:AM247"/>
    <mergeCell ref="AN247:AO247"/>
    <mergeCell ref="AP247:AQ247"/>
    <mergeCell ref="AR247:AS247"/>
    <mergeCell ref="AT247:AU247"/>
    <mergeCell ref="AV247:AX247"/>
    <mergeCell ref="AY247:BA247"/>
    <mergeCell ref="C248:D248"/>
    <mergeCell ref="E248:F248"/>
    <mergeCell ref="G248:H248"/>
    <mergeCell ref="I248:M248"/>
    <mergeCell ref="N248:O248"/>
    <mergeCell ref="P248:Q248"/>
    <mergeCell ref="R248:S248"/>
    <mergeCell ref="AL249:AM249"/>
    <mergeCell ref="AN249:AO249"/>
    <mergeCell ref="AP249:AQ249"/>
    <mergeCell ref="AR249:AS249"/>
    <mergeCell ref="AT249:AU249"/>
    <mergeCell ref="AV249:AX249"/>
    <mergeCell ref="AY249:BA249"/>
    <mergeCell ref="T249:U249"/>
    <mergeCell ref="V249:X249"/>
    <mergeCell ref="Y249:Z249"/>
    <mergeCell ref="AB249:AC249"/>
    <mergeCell ref="AD249:AE249"/>
    <mergeCell ref="AF249:AH249"/>
    <mergeCell ref="AI249:AK249"/>
    <mergeCell ref="C249:D249"/>
    <mergeCell ref="E249:F249"/>
    <mergeCell ref="G249:H249"/>
    <mergeCell ref="I249:M249"/>
    <mergeCell ref="N249:O249"/>
    <mergeCell ref="P249:Q249"/>
    <mergeCell ref="R249:S249"/>
    <mergeCell ref="AL250:AM250"/>
    <mergeCell ref="AN250:AO250"/>
    <mergeCell ref="AP250:AQ250"/>
    <mergeCell ref="AR250:AS250"/>
    <mergeCell ref="AT250:AU250"/>
    <mergeCell ref="AV250:AX250"/>
    <mergeCell ref="AY250:BA250"/>
    <mergeCell ref="T250:U250"/>
    <mergeCell ref="V250:X250"/>
    <mergeCell ref="Y250:Z250"/>
    <mergeCell ref="AB250:AC250"/>
    <mergeCell ref="AD250:AE250"/>
    <mergeCell ref="AF250:AH250"/>
    <mergeCell ref="AI250:AK250"/>
    <mergeCell ref="C250:D250"/>
    <mergeCell ref="E250:F250"/>
    <mergeCell ref="G250:H250"/>
    <mergeCell ref="I250:M250"/>
    <mergeCell ref="N250:O250"/>
    <mergeCell ref="P250:Q250"/>
    <mergeCell ref="R250:S250"/>
    <mergeCell ref="AL253:AM253"/>
    <mergeCell ref="AN253:AO253"/>
    <mergeCell ref="T253:U253"/>
    <mergeCell ref="V253:X253"/>
    <mergeCell ref="Y253:Z253"/>
    <mergeCell ref="AB253:AC253"/>
    <mergeCell ref="AD253:AE253"/>
    <mergeCell ref="AF253:AH253"/>
    <mergeCell ref="AI253:AK253"/>
    <mergeCell ref="AL254:AM254"/>
    <mergeCell ref="AN254:AO254"/>
    <mergeCell ref="T254:U254"/>
    <mergeCell ref="V254:X254"/>
    <mergeCell ref="Y254:Z254"/>
    <mergeCell ref="AB254:AC254"/>
    <mergeCell ref="AD254:AE254"/>
    <mergeCell ref="AF254:AH254"/>
    <mergeCell ref="AI254:AK254"/>
    <mergeCell ref="AL251:AM251"/>
    <mergeCell ref="AN251:AO251"/>
    <mergeCell ref="AP251:AQ251"/>
    <mergeCell ref="AR251:AS251"/>
    <mergeCell ref="AT251:AU251"/>
    <mergeCell ref="AV251:AX251"/>
    <mergeCell ref="AY251:BA251"/>
    <mergeCell ref="T251:U251"/>
    <mergeCell ref="V251:X251"/>
    <mergeCell ref="Y251:Z251"/>
    <mergeCell ref="AB251:AC251"/>
    <mergeCell ref="AD251:AE251"/>
    <mergeCell ref="AF251:AH251"/>
    <mergeCell ref="AI251:AK251"/>
    <mergeCell ref="C251:D251"/>
    <mergeCell ref="E251:F251"/>
    <mergeCell ref="G251:H251"/>
    <mergeCell ref="I251:M251"/>
    <mergeCell ref="N251:O251"/>
    <mergeCell ref="P251:Q251"/>
    <mergeCell ref="R251:S251"/>
    <mergeCell ref="T252:U252"/>
    <mergeCell ref="V252:X252"/>
    <mergeCell ref="Y252:Z252"/>
    <mergeCell ref="AB252:AC252"/>
    <mergeCell ref="AD252:AE252"/>
    <mergeCell ref="AF252:AH252"/>
    <mergeCell ref="AI252:AK252"/>
    <mergeCell ref="AL252:AM252"/>
    <mergeCell ref="AN252:AO252"/>
    <mergeCell ref="AP252:AQ252"/>
    <mergeCell ref="AR252:AS252"/>
    <mergeCell ref="AT252:AU252"/>
    <mergeCell ref="AV252:AX252"/>
    <mergeCell ref="AY252:BA252"/>
    <mergeCell ref="C254:D254"/>
    <mergeCell ref="E254:F254"/>
    <mergeCell ref="G254:H254"/>
    <mergeCell ref="I254:M254"/>
    <mergeCell ref="N254:O254"/>
    <mergeCell ref="P254:Q254"/>
    <mergeCell ref="R254:S254"/>
    <mergeCell ref="AT254:AU254"/>
    <mergeCell ref="AV254:AX254"/>
    <mergeCell ref="AP253:AQ253"/>
    <mergeCell ref="AR253:AS253"/>
    <mergeCell ref="AT253:AU253"/>
    <mergeCell ref="AV253:AX253"/>
    <mergeCell ref="AY253:BA253"/>
    <mergeCell ref="AP254:AQ254"/>
    <mergeCell ref="AR254:AS254"/>
    <mergeCell ref="AY254:BA254"/>
    <mergeCell ref="T256:U256"/>
    <mergeCell ref="V256:X256"/>
    <mergeCell ref="Y256:Z256"/>
    <mergeCell ref="AB256:AC256"/>
    <mergeCell ref="AD256:AE256"/>
    <mergeCell ref="AF256:AH256"/>
    <mergeCell ref="AI256:AK256"/>
    <mergeCell ref="C256:D256"/>
    <mergeCell ref="E256:F256"/>
    <mergeCell ref="G256:H256"/>
    <mergeCell ref="I256:M256"/>
    <mergeCell ref="N256:O256"/>
    <mergeCell ref="P256:Q256"/>
    <mergeCell ref="R256:S256"/>
    <mergeCell ref="AL257:AM257"/>
    <mergeCell ref="AN257:AO257"/>
    <mergeCell ref="T257:U257"/>
    <mergeCell ref="V257:X257"/>
    <mergeCell ref="Y257:Z257"/>
    <mergeCell ref="AB257:AC257"/>
    <mergeCell ref="AD257:AE257"/>
    <mergeCell ref="AF257:AH257"/>
    <mergeCell ref="AI257:AK257"/>
    <mergeCell ref="C252:D252"/>
    <mergeCell ref="E252:F252"/>
    <mergeCell ref="G252:H252"/>
    <mergeCell ref="I252:M252"/>
    <mergeCell ref="N252:O252"/>
    <mergeCell ref="P252:Q252"/>
    <mergeCell ref="R252:S252"/>
    <mergeCell ref="C253:D253"/>
    <mergeCell ref="E253:F253"/>
    <mergeCell ref="G253:H253"/>
    <mergeCell ref="I253:M253"/>
    <mergeCell ref="N253:O253"/>
    <mergeCell ref="P253:Q253"/>
    <mergeCell ref="R253:S253"/>
    <mergeCell ref="AL255:AM255"/>
    <mergeCell ref="AN255:AO255"/>
    <mergeCell ref="AP255:AQ255"/>
    <mergeCell ref="AR255:AS255"/>
    <mergeCell ref="AT255:AU255"/>
    <mergeCell ref="AV255:AX255"/>
    <mergeCell ref="AY255:BA255"/>
    <mergeCell ref="T255:U255"/>
    <mergeCell ref="V255:X255"/>
    <mergeCell ref="Y255:Z255"/>
    <mergeCell ref="AB255:AC255"/>
    <mergeCell ref="AD255:AE255"/>
    <mergeCell ref="AF255:AH255"/>
    <mergeCell ref="AI255:AK255"/>
    <mergeCell ref="C255:D255"/>
    <mergeCell ref="E255:F255"/>
    <mergeCell ref="G255:H255"/>
    <mergeCell ref="I255:M255"/>
    <mergeCell ref="N255:O255"/>
    <mergeCell ref="P255:Q255"/>
    <mergeCell ref="R255:S255"/>
    <mergeCell ref="AP257:AQ257"/>
    <mergeCell ref="AR257:AS257"/>
    <mergeCell ref="AT257:AU257"/>
    <mergeCell ref="AV257:AX257"/>
    <mergeCell ref="AY257:BA257"/>
    <mergeCell ref="AL256:AM256"/>
    <mergeCell ref="AN256:AO256"/>
    <mergeCell ref="AP256:AQ256"/>
    <mergeCell ref="AR256:AS256"/>
    <mergeCell ref="AT256:AU256"/>
    <mergeCell ref="AV256:AX256"/>
    <mergeCell ref="AY256:BA256"/>
    <mergeCell ref="C257:D257"/>
    <mergeCell ref="E257:F257"/>
    <mergeCell ref="G257:H257"/>
    <mergeCell ref="I257:M257"/>
    <mergeCell ref="N257:O257"/>
    <mergeCell ref="P257:Q257"/>
    <mergeCell ref="R257:S257"/>
    <mergeCell ref="AL258:AM258"/>
    <mergeCell ref="AN258:AO258"/>
    <mergeCell ref="AP258:AQ258"/>
    <mergeCell ref="AR258:AS258"/>
    <mergeCell ref="AT258:AU258"/>
    <mergeCell ref="AV258:AX258"/>
    <mergeCell ref="AY258:BA258"/>
    <mergeCell ref="T258:U258"/>
    <mergeCell ref="V258:X258"/>
    <mergeCell ref="Y258:Z258"/>
    <mergeCell ref="AB258:AC258"/>
    <mergeCell ref="AD258:AE258"/>
    <mergeCell ref="AF258:AH258"/>
    <mergeCell ref="AI258:AK258"/>
    <mergeCell ref="C258:D258"/>
    <mergeCell ref="E258:F258"/>
    <mergeCell ref="G258:H258"/>
    <mergeCell ref="I258:M258"/>
    <mergeCell ref="N258:O258"/>
    <mergeCell ref="P258:Q258"/>
    <mergeCell ref="R258:S258"/>
    <mergeCell ref="AL259:AM259"/>
    <mergeCell ref="AN259:AO259"/>
    <mergeCell ref="AP259:AQ259"/>
    <mergeCell ref="AR259:AS259"/>
    <mergeCell ref="AT259:AU259"/>
    <mergeCell ref="AV259:AX259"/>
    <mergeCell ref="AY259:BA259"/>
    <mergeCell ref="T259:U259"/>
    <mergeCell ref="V259:X259"/>
    <mergeCell ref="Y259:Z259"/>
    <mergeCell ref="AB259:AC259"/>
    <mergeCell ref="AD259:AE259"/>
    <mergeCell ref="AF259:AH259"/>
    <mergeCell ref="AI259:AK259"/>
    <mergeCell ref="C259:D259"/>
    <mergeCell ref="E259:F259"/>
    <mergeCell ref="G259:H259"/>
    <mergeCell ref="I259:M259"/>
    <mergeCell ref="N259:O259"/>
    <mergeCell ref="P259:Q259"/>
    <mergeCell ref="R259:S259"/>
    <mergeCell ref="AL262:AM262"/>
    <mergeCell ref="AN262:AO262"/>
    <mergeCell ref="T262:U262"/>
    <mergeCell ref="V262:X262"/>
    <mergeCell ref="Y262:Z262"/>
    <mergeCell ref="AB262:AC262"/>
    <mergeCell ref="AD262:AE262"/>
    <mergeCell ref="AF262:AH262"/>
    <mergeCell ref="AI262:AK262"/>
    <mergeCell ref="AL263:AM263"/>
    <mergeCell ref="AN263:AO263"/>
    <mergeCell ref="T263:U263"/>
    <mergeCell ref="V263:X263"/>
    <mergeCell ref="Y263:Z263"/>
    <mergeCell ref="AB263:AC263"/>
    <mergeCell ref="AD263:AE263"/>
    <mergeCell ref="AF263:AH263"/>
    <mergeCell ref="AI263:AK263"/>
    <mergeCell ref="AL260:AM260"/>
    <mergeCell ref="AN260:AO260"/>
    <mergeCell ref="AP260:AQ260"/>
    <mergeCell ref="AR260:AS260"/>
    <mergeCell ref="AT260:AU260"/>
    <mergeCell ref="AV260:AX260"/>
    <mergeCell ref="AY260:BA260"/>
    <mergeCell ref="T260:U260"/>
    <mergeCell ref="V260:X260"/>
    <mergeCell ref="Y260:Z260"/>
    <mergeCell ref="AB260:AC260"/>
    <mergeCell ref="AD260:AE260"/>
    <mergeCell ref="AF260:AH260"/>
    <mergeCell ref="AI260:AK260"/>
    <mergeCell ref="C260:D260"/>
    <mergeCell ref="E260:F260"/>
    <mergeCell ref="G260:H260"/>
    <mergeCell ref="I260:M260"/>
    <mergeCell ref="N260:O260"/>
    <mergeCell ref="P260:Q260"/>
    <mergeCell ref="R260:S260"/>
    <mergeCell ref="T261:U261"/>
    <mergeCell ref="V261:X261"/>
    <mergeCell ref="Y261:Z261"/>
    <mergeCell ref="AB261:AC261"/>
    <mergeCell ref="AD261:AE261"/>
    <mergeCell ref="AF261:AH261"/>
    <mergeCell ref="AI261:AK261"/>
    <mergeCell ref="AL261:AM261"/>
    <mergeCell ref="AN261:AO261"/>
    <mergeCell ref="AP261:AQ261"/>
    <mergeCell ref="AR261:AS261"/>
    <mergeCell ref="AT261:AU261"/>
    <mergeCell ref="AV261:AX261"/>
    <mergeCell ref="AY261:BA261"/>
    <mergeCell ref="C263:D263"/>
    <mergeCell ref="E263:F263"/>
    <mergeCell ref="G263:H263"/>
    <mergeCell ref="I263:M263"/>
    <mergeCell ref="N263:O263"/>
    <mergeCell ref="P263:Q263"/>
    <mergeCell ref="R263:S263"/>
    <mergeCell ref="AT263:AU263"/>
    <mergeCell ref="AV263:AX263"/>
    <mergeCell ref="AP262:AQ262"/>
    <mergeCell ref="AR262:AS262"/>
    <mergeCell ref="AT262:AU262"/>
    <mergeCell ref="AV262:AX262"/>
    <mergeCell ref="AY262:BA262"/>
    <mergeCell ref="AP263:AQ263"/>
    <mergeCell ref="AR263:AS263"/>
    <mergeCell ref="AY263:BA263"/>
    <mergeCell ref="T265:U265"/>
    <mergeCell ref="V265:X265"/>
    <mergeCell ref="Y265:Z265"/>
    <mergeCell ref="AB265:AC265"/>
    <mergeCell ref="AD265:AE265"/>
    <mergeCell ref="AF265:AH265"/>
    <mergeCell ref="AI265:AK265"/>
    <mergeCell ref="C265:D265"/>
    <mergeCell ref="E265:F265"/>
    <mergeCell ref="G265:H265"/>
    <mergeCell ref="I265:M265"/>
    <mergeCell ref="N265:O265"/>
    <mergeCell ref="P265:Q265"/>
    <mergeCell ref="R265:S265"/>
    <mergeCell ref="AL266:AM266"/>
    <mergeCell ref="AN266:AO266"/>
    <mergeCell ref="T266:U266"/>
    <mergeCell ref="V266:X266"/>
    <mergeCell ref="Y266:Z266"/>
    <mergeCell ref="AB266:AC266"/>
    <mergeCell ref="AD266:AE266"/>
    <mergeCell ref="AF266:AH266"/>
    <mergeCell ref="AI266:AK266"/>
    <mergeCell ref="C261:D261"/>
    <mergeCell ref="E261:F261"/>
    <mergeCell ref="G261:H261"/>
    <mergeCell ref="I261:M261"/>
    <mergeCell ref="N261:O261"/>
    <mergeCell ref="P261:Q261"/>
    <mergeCell ref="R261:S261"/>
    <mergeCell ref="C262:D262"/>
    <mergeCell ref="E262:F262"/>
    <mergeCell ref="G262:H262"/>
    <mergeCell ref="I262:M262"/>
    <mergeCell ref="N262:O262"/>
    <mergeCell ref="P262:Q262"/>
    <mergeCell ref="R262:S262"/>
    <mergeCell ref="AL264:AM264"/>
    <mergeCell ref="AN264:AO264"/>
    <mergeCell ref="AP264:AQ264"/>
    <mergeCell ref="AR264:AS264"/>
    <mergeCell ref="AT264:AU264"/>
    <mergeCell ref="AV264:AX264"/>
    <mergeCell ref="AY264:BA264"/>
    <mergeCell ref="T264:U264"/>
    <mergeCell ref="V264:X264"/>
    <mergeCell ref="Y264:Z264"/>
    <mergeCell ref="AB264:AC264"/>
    <mergeCell ref="AD264:AE264"/>
    <mergeCell ref="AF264:AH264"/>
    <mergeCell ref="AI264:AK264"/>
    <mergeCell ref="C264:D264"/>
    <mergeCell ref="E264:F264"/>
    <mergeCell ref="G264:H264"/>
    <mergeCell ref="I264:M264"/>
    <mergeCell ref="N264:O264"/>
    <mergeCell ref="P264:Q264"/>
    <mergeCell ref="R264:S264"/>
    <mergeCell ref="AP266:AQ266"/>
    <mergeCell ref="AR266:AS266"/>
    <mergeCell ref="AT266:AU266"/>
    <mergeCell ref="AV266:AX266"/>
    <mergeCell ref="AY266:BA266"/>
    <mergeCell ref="AL265:AM265"/>
    <mergeCell ref="AN265:AO265"/>
    <mergeCell ref="AP265:AQ265"/>
    <mergeCell ref="AR265:AS265"/>
    <mergeCell ref="AT265:AU265"/>
    <mergeCell ref="AV265:AX265"/>
    <mergeCell ref="AY265:BA265"/>
    <mergeCell ref="C266:D266"/>
    <mergeCell ref="E266:F266"/>
    <mergeCell ref="G266:H266"/>
    <mergeCell ref="I266:M266"/>
    <mergeCell ref="N266:O266"/>
    <mergeCell ref="P266:Q266"/>
    <mergeCell ref="R266:S266"/>
    <mergeCell ref="AL267:AM267"/>
    <mergeCell ref="AN267:AO267"/>
    <mergeCell ref="AP267:AQ267"/>
    <mergeCell ref="AR267:AS267"/>
    <mergeCell ref="AT267:AU267"/>
    <mergeCell ref="AV267:AX267"/>
    <mergeCell ref="AY267:BA267"/>
    <mergeCell ref="T267:U267"/>
    <mergeCell ref="V267:X267"/>
    <mergeCell ref="Y267:Z267"/>
    <mergeCell ref="AB267:AC267"/>
    <mergeCell ref="AD267:AE267"/>
    <mergeCell ref="AF267:AH267"/>
    <mergeCell ref="AI267:AK267"/>
    <mergeCell ref="C267:D267"/>
    <mergeCell ref="E267:F267"/>
    <mergeCell ref="G267:H267"/>
    <mergeCell ref="I267:M267"/>
    <mergeCell ref="N267:O267"/>
    <mergeCell ref="P267:Q267"/>
    <mergeCell ref="R267:S267"/>
    <mergeCell ref="AL268:AM268"/>
    <mergeCell ref="AN268:AO268"/>
    <mergeCell ref="AP268:AQ268"/>
    <mergeCell ref="AR268:AS268"/>
    <mergeCell ref="AT268:AU268"/>
    <mergeCell ref="AV268:AX268"/>
    <mergeCell ref="AY268:BA268"/>
    <mergeCell ref="T268:U268"/>
    <mergeCell ref="V268:X268"/>
    <mergeCell ref="Y268:Z268"/>
    <mergeCell ref="AB268:AC268"/>
    <mergeCell ref="AD268:AE268"/>
    <mergeCell ref="AF268:AH268"/>
    <mergeCell ref="AI268:AK268"/>
    <mergeCell ref="C268:D268"/>
    <mergeCell ref="E268:F268"/>
    <mergeCell ref="G268:H268"/>
    <mergeCell ref="I268:M268"/>
    <mergeCell ref="N268:O268"/>
    <mergeCell ref="P268:Q268"/>
    <mergeCell ref="R268:S268"/>
    <mergeCell ref="AL271:AM271"/>
    <mergeCell ref="AN271:AO271"/>
    <mergeCell ref="T271:U271"/>
    <mergeCell ref="V271:X271"/>
    <mergeCell ref="Y271:Z271"/>
    <mergeCell ref="AB271:AC271"/>
    <mergeCell ref="AD271:AE271"/>
    <mergeCell ref="AF271:AH271"/>
    <mergeCell ref="AI271:AK271"/>
    <mergeCell ref="AL272:AM272"/>
    <mergeCell ref="AN272:AO272"/>
    <mergeCell ref="T272:U272"/>
    <mergeCell ref="V272:X272"/>
    <mergeCell ref="Y272:Z272"/>
    <mergeCell ref="AB272:AC272"/>
    <mergeCell ref="AD272:AE272"/>
    <mergeCell ref="AF272:AH272"/>
    <mergeCell ref="AI272:AK272"/>
    <mergeCell ref="AL269:AM269"/>
    <mergeCell ref="AN269:AO269"/>
    <mergeCell ref="AP269:AQ269"/>
    <mergeCell ref="AR269:AS269"/>
    <mergeCell ref="AT269:AU269"/>
    <mergeCell ref="AV269:AX269"/>
    <mergeCell ref="AY269:BA269"/>
    <mergeCell ref="T269:U269"/>
    <mergeCell ref="V269:X269"/>
    <mergeCell ref="Y269:Z269"/>
    <mergeCell ref="AB269:AC269"/>
    <mergeCell ref="AD269:AE269"/>
    <mergeCell ref="AF269:AH269"/>
    <mergeCell ref="AI269:AK269"/>
    <mergeCell ref="C269:D269"/>
    <mergeCell ref="E269:F269"/>
    <mergeCell ref="G269:H269"/>
    <mergeCell ref="I269:M269"/>
    <mergeCell ref="N269:O269"/>
    <mergeCell ref="P269:Q269"/>
    <mergeCell ref="R269:S269"/>
    <mergeCell ref="T270:U270"/>
    <mergeCell ref="V270:X270"/>
    <mergeCell ref="Y270:Z270"/>
    <mergeCell ref="AB270:AC270"/>
    <mergeCell ref="AD270:AE270"/>
    <mergeCell ref="AF270:AH270"/>
    <mergeCell ref="AI270:AK270"/>
    <mergeCell ref="AL270:AM270"/>
    <mergeCell ref="AN270:AO270"/>
    <mergeCell ref="AP270:AQ270"/>
    <mergeCell ref="AR270:AS270"/>
    <mergeCell ref="AT270:AU270"/>
    <mergeCell ref="AV270:AX270"/>
    <mergeCell ref="AY270:BA270"/>
    <mergeCell ref="C272:D272"/>
    <mergeCell ref="E272:F272"/>
    <mergeCell ref="G272:H272"/>
    <mergeCell ref="I272:M272"/>
    <mergeCell ref="N272:O272"/>
    <mergeCell ref="P272:Q272"/>
    <mergeCell ref="R272:S272"/>
    <mergeCell ref="AT272:AU272"/>
    <mergeCell ref="AV272:AX272"/>
    <mergeCell ref="AP271:AQ271"/>
    <mergeCell ref="AR271:AS271"/>
    <mergeCell ref="AT271:AU271"/>
    <mergeCell ref="AV271:AX271"/>
    <mergeCell ref="AY271:BA271"/>
    <mergeCell ref="AP272:AQ272"/>
    <mergeCell ref="AR272:AS272"/>
    <mergeCell ref="AY272:BA272"/>
    <mergeCell ref="T274:U274"/>
    <mergeCell ref="V274:X274"/>
    <mergeCell ref="Y274:Z274"/>
    <mergeCell ref="AB274:AC274"/>
    <mergeCell ref="AD274:AE274"/>
    <mergeCell ref="AF274:AH274"/>
    <mergeCell ref="AI274:AK274"/>
    <mergeCell ref="C274:D274"/>
    <mergeCell ref="E274:F274"/>
    <mergeCell ref="G274:H274"/>
    <mergeCell ref="I274:M274"/>
    <mergeCell ref="N274:O274"/>
    <mergeCell ref="P274:Q274"/>
    <mergeCell ref="R274:S274"/>
    <mergeCell ref="AL275:AM275"/>
    <mergeCell ref="AN275:AO275"/>
    <mergeCell ref="T275:U275"/>
    <mergeCell ref="V275:X275"/>
    <mergeCell ref="Y275:Z275"/>
    <mergeCell ref="AB275:AC275"/>
    <mergeCell ref="AD275:AE275"/>
    <mergeCell ref="AF275:AH275"/>
    <mergeCell ref="AI275:AK275"/>
    <mergeCell ref="C270:D270"/>
    <mergeCell ref="E270:F270"/>
    <mergeCell ref="G270:H270"/>
    <mergeCell ref="I270:M270"/>
    <mergeCell ref="N270:O270"/>
    <mergeCell ref="P270:Q270"/>
    <mergeCell ref="R270:S270"/>
    <mergeCell ref="C271:D271"/>
    <mergeCell ref="E271:F271"/>
    <mergeCell ref="G271:H271"/>
    <mergeCell ref="I271:M271"/>
    <mergeCell ref="N271:O271"/>
    <mergeCell ref="P271:Q271"/>
    <mergeCell ref="R271:S271"/>
    <mergeCell ref="AL273:AM273"/>
    <mergeCell ref="AN273:AO273"/>
    <mergeCell ref="AP273:AQ273"/>
    <mergeCell ref="AR273:AS273"/>
    <mergeCell ref="AT273:AU273"/>
    <mergeCell ref="AV273:AX273"/>
    <mergeCell ref="AY273:BA273"/>
    <mergeCell ref="T273:U273"/>
    <mergeCell ref="V273:X273"/>
    <mergeCell ref="Y273:Z273"/>
    <mergeCell ref="AB273:AC273"/>
    <mergeCell ref="AD273:AE273"/>
    <mergeCell ref="AF273:AH273"/>
    <mergeCell ref="AI273:AK273"/>
    <mergeCell ref="C273:D273"/>
    <mergeCell ref="E273:F273"/>
    <mergeCell ref="G273:H273"/>
    <mergeCell ref="I273:M273"/>
    <mergeCell ref="N273:O273"/>
    <mergeCell ref="P273:Q273"/>
    <mergeCell ref="R273:S273"/>
    <mergeCell ref="AP275:AQ275"/>
    <mergeCell ref="AR275:AS275"/>
    <mergeCell ref="AT275:AU275"/>
    <mergeCell ref="AV275:AX275"/>
    <mergeCell ref="AY275:BA275"/>
    <mergeCell ref="AL274:AM274"/>
    <mergeCell ref="AN274:AO274"/>
    <mergeCell ref="AP274:AQ274"/>
    <mergeCell ref="AR274:AS274"/>
    <mergeCell ref="AT274:AU274"/>
    <mergeCell ref="AV274:AX274"/>
    <mergeCell ref="AY274:BA274"/>
    <mergeCell ref="C275:D275"/>
    <mergeCell ref="E275:F275"/>
    <mergeCell ref="G275:H275"/>
    <mergeCell ref="I275:M275"/>
    <mergeCell ref="N275:O275"/>
    <mergeCell ref="P275:Q275"/>
    <mergeCell ref="R275:S275"/>
    <mergeCell ref="AL276:AM276"/>
    <mergeCell ref="AN276:AO276"/>
    <mergeCell ref="AP276:AQ276"/>
    <mergeCell ref="AR276:AS276"/>
    <mergeCell ref="AT276:AU276"/>
    <mergeCell ref="AV276:AX276"/>
    <mergeCell ref="AY276:BA276"/>
    <mergeCell ref="T276:U276"/>
    <mergeCell ref="V276:X276"/>
    <mergeCell ref="Y276:Z276"/>
    <mergeCell ref="AB276:AC276"/>
    <mergeCell ref="AD276:AE276"/>
    <mergeCell ref="AF276:AH276"/>
    <mergeCell ref="AI276:AK276"/>
    <mergeCell ref="C276:D276"/>
    <mergeCell ref="E276:F276"/>
    <mergeCell ref="G276:H276"/>
    <mergeCell ref="I276:M276"/>
    <mergeCell ref="N276:O276"/>
    <mergeCell ref="P276:Q276"/>
    <mergeCell ref="R276:S276"/>
    <mergeCell ref="AL277:AM277"/>
    <mergeCell ref="AN277:AO277"/>
    <mergeCell ref="AP277:AQ277"/>
    <mergeCell ref="AR277:AS277"/>
    <mergeCell ref="AT277:AU277"/>
    <mergeCell ref="AV277:AX277"/>
    <mergeCell ref="AY277:BA277"/>
    <mergeCell ref="T277:U277"/>
    <mergeCell ref="V277:X277"/>
    <mergeCell ref="Y277:Z277"/>
    <mergeCell ref="AB277:AC277"/>
    <mergeCell ref="AD277:AE277"/>
    <mergeCell ref="AF277:AH277"/>
    <mergeCell ref="AI277:AK277"/>
    <mergeCell ref="C277:D277"/>
    <mergeCell ref="E277:F277"/>
    <mergeCell ref="G277:H277"/>
    <mergeCell ref="I277:M277"/>
    <mergeCell ref="N277:O277"/>
    <mergeCell ref="P277:Q277"/>
    <mergeCell ref="R277:S277"/>
    <mergeCell ref="AL280:AM280"/>
    <mergeCell ref="AN280:AO280"/>
    <mergeCell ref="T280:U280"/>
    <mergeCell ref="V280:X280"/>
    <mergeCell ref="Y280:Z280"/>
    <mergeCell ref="AB280:AC280"/>
    <mergeCell ref="AD280:AE280"/>
    <mergeCell ref="AF280:AH280"/>
    <mergeCell ref="AI280:AK280"/>
    <mergeCell ref="AL281:AM281"/>
    <mergeCell ref="AN281:AO281"/>
    <mergeCell ref="T281:U281"/>
    <mergeCell ref="V281:X281"/>
    <mergeCell ref="Y281:Z281"/>
    <mergeCell ref="AB281:AC281"/>
    <mergeCell ref="AD281:AE281"/>
    <mergeCell ref="AF281:AH281"/>
    <mergeCell ref="AI281:AK281"/>
    <mergeCell ref="AL278:AM278"/>
    <mergeCell ref="AN278:AO278"/>
    <mergeCell ref="AP278:AQ278"/>
    <mergeCell ref="AR278:AS278"/>
    <mergeCell ref="AT278:AU278"/>
    <mergeCell ref="AV278:AX278"/>
    <mergeCell ref="AY278:BA278"/>
    <mergeCell ref="T278:U278"/>
    <mergeCell ref="V278:X278"/>
    <mergeCell ref="Y278:Z278"/>
    <mergeCell ref="AB278:AC278"/>
    <mergeCell ref="AD278:AE278"/>
    <mergeCell ref="AF278:AH278"/>
    <mergeCell ref="AI278:AK278"/>
    <mergeCell ref="C278:D278"/>
    <mergeCell ref="E278:F278"/>
    <mergeCell ref="G278:H278"/>
    <mergeCell ref="I278:M278"/>
    <mergeCell ref="N278:O278"/>
    <mergeCell ref="P278:Q278"/>
    <mergeCell ref="R278:S278"/>
    <mergeCell ref="T279:U279"/>
    <mergeCell ref="V279:X279"/>
    <mergeCell ref="Y279:Z279"/>
    <mergeCell ref="AB279:AC279"/>
    <mergeCell ref="AD279:AE279"/>
    <mergeCell ref="AF279:AH279"/>
    <mergeCell ref="AI279:AK279"/>
    <mergeCell ref="AL279:AM279"/>
    <mergeCell ref="AN279:AO279"/>
    <mergeCell ref="AP279:AQ279"/>
    <mergeCell ref="AR279:AS279"/>
    <mergeCell ref="AT279:AU279"/>
    <mergeCell ref="AV279:AX279"/>
    <mergeCell ref="AY279:BA279"/>
    <mergeCell ref="C281:D281"/>
    <mergeCell ref="E281:F281"/>
    <mergeCell ref="G281:H281"/>
    <mergeCell ref="I281:M281"/>
    <mergeCell ref="N281:O281"/>
    <mergeCell ref="P281:Q281"/>
    <mergeCell ref="R281:S281"/>
    <mergeCell ref="AT281:AU281"/>
    <mergeCell ref="AV281:AX281"/>
    <mergeCell ref="AP280:AQ280"/>
    <mergeCell ref="AR280:AS280"/>
    <mergeCell ref="AT280:AU280"/>
    <mergeCell ref="AV280:AX280"/>
    <mergeCell ref="AY280:BA280"/>
    <mergeCell ref="AP281:AQ281"/>
    <mergeCell ref="AR281:AS281"/>
    <mergeCell ref="AY281:BA281"/>
    <mergeCell ref="T283:U283"/>
    <mergeCell ref="V283:X283"/>
    <mergeCell ref="Y283:Z283"/>
    <mergeCell ref="AB283:AC283"/>
    <mergeCell ref="AD283:AE283"/>
    <mergeCell ref="AF283:AH283"/>
    <mergeCell ref="AI283:AK283"/>
    <mergeCell ref="C283:D283"/>
    <mergeCell ref="E283:F283"/>
    <mergeCell ref="G283:H283"/>
    <mergeCell ref="I283:M283"/>
    <mergeCell ref="N283:O283"/>
    <mergeCell ref="P283:Q283"/>
    <mergeCell ref="R283:S283"/>
    <mergeCell ref="AL284:AM284"/>
    <mergeCell ref="AN284:AO284"/>
    <mergeCell ref="T284:U284"/>
    <mergeCell ref="V284:X284"/>
    <mergeCell ref="Y284:Z284"/>
    <mergeCell ref="AB284:AC284"/>
    <mergeCell ref="AD284:AE284"/>
    <mergeCell ref="AF284:AH284"/>
    <mergeCell ref="AI284:AK284"/>
    <mergeCell ref="C279:D279"/>
    <mergeCell ref="E279:F279"/>
    <mergeCell ref="G279:H279"/>
    <mergeCell ref="I279:M279"/>
    <mergeCell ref="N279:O279"/>
    <mergeCell ref="P279:Q279"/>
    <mergeCell ref="R279:S279"/>
    <mergeCell ref="C280:D280"/>
    <mergeCell ref="E280:F280"/>
    <mergeCell ref="G280:H280"/>
    <mergeCell ref="I280:M280"/>
    <mergeCell ref="N280:O280"/>
    <mergeCell ref="P280:Q280"/>
    <mergeCell ref="R280:S280"/>
    <mergeCell ref="AL282:AM282"/>
    <mergeCell ref="AN282:AO282"/>
    <mergeCell ref="AP282:AQ282"/>
    <mergeCell ref="AR282:AS282"/>
    <mergeCell ref="AT282:AU282"/>
    <mergeCell ref="AV282:AX282"/>
    <mergeCell ref="AY282:BA282"/>
    <mergeCell ref="T282:U282"/>
    <mergeCell ref="V282:X282"/>
    <mergeCell ref="Y282:Z282"/>
    <mergeCell ref="AB282:AC282"/>
    <mergeCell ref="AD282:AE282"/>
    <mergeCell ref="AF282:AH282"/>
    <mergeCell ref="AI282:AK282"/>
    <mergeCell ref="C282:D282"/>
    <mergeCell ref="E282:F282"/>
    <mergeCell ref="G282:H282"/>
    <mergeCell ref="I282:M282"/>
    <mergeCell ref="N282:O282"/>
    <mergeCell ref="P282:Q282"/>
    <mergeCell ref="R282:S282"/>
    <mergeCell ref="AP284:AQ284"/>
    <mergeCell ref="AR284:AS284"/>
    <mergeCell ref="AT284:AU284"/>
    <mergeCell ref="AV284:AX284"/>
    <mergeCell ref="AY284:BA284"/>
    <mergeCell ref="AL283:AM283"/>
    <mergeCell ref="AN283:AO283"/>
    <mergeCell ref="AP283:AQ283"/>
    <mergeCell ref="AR283:AS283"/>
    <mergeCell ref="AT283:AU283"/>
    <mergeCell ref="AV283:AX283"/>
    <mergeCell ref="AY283:BA283"/>
    <mergeCell ref="C284:D284"/>
    <mergeCell ref="E284:F284"/>
    <mergeCell ref="G284:H284"/>
    <mergeCell ref="I284:M284"/>
    <mergeCell ref="N284:O284"/>
    <mergeCell ref="P284:Q284"/>
    <mergeCell ref="R284:S284"/>
    <mergeCell ref="AL285:AM285"/>
    <mergeCell ref="AN285:AO285"/>
    <mergeCell ref="AP285:AQ285"/>
    <mergeCell ref="AR285:AS285"/>
    <mergeCell ref="AT285:AU285"/>
    <mergeCell ref="AV285:AX285"/>
    <mergeCell ref="AY285:BA285"/>
    <mergeCell ref="T285:U285"/>
    <mergeCell ref="V285:X285"/>
    <mergeCell ref="Y285:Z285"/>
    <mergeCell ref="AB285:AC285"/>
    <mergeCell ref="AD285:AE285"/>
    <mergeCell ref="AF285:AH285"/>
    <mergeCell ref="AI285:AK285"/>
    <mergeCell ref="C285:D285"/>
    <mergeCell ref="E285:F285"/>
    <mergeCell ref="G285:H285"/>
    <mergeCell ref="I285:M285"/>
    <mergeCell ref="N285:O285"/>
    <mergeCell ref="P285:Q285"/>
    <mergeCell ref="R285:S285"/>
    <mergeCell ref="AL286:AM286"/>
    <mergeCell ref="AN286:AO286"/>
    <mergeCell ref="AP286:AQ286"/>
    <mergeCell ref="AR286:AS286"/>
    <mergeCell ref="AT286:AU286"/>
    <mergeCell ref="AV286:AX286"/>
    <mergeCell ref="AY286:BA286"/>
    <mergeCell ref="T286:U286"/>
    <mergeCell ref="V286:X286"/>
    <mergeCell ref="Y286:Z286"/>
    <mergeCell ref="AB286:AC286"/>
    <mergeCell ref="AD286:AE286"/>
    <mergeCell ref="AF286:AH286"/>
    <mergeCell ref="AI286:AK286"/>
    <mergeCell ref="C286:D286"/>
    <mergeCell ref="E286:F286"/>
    <mergeCell ref="G286:H286"/>
    <mergeCell ref="I286:M286"/>
    <mergeCell ref="N286:O286"/>
    <mergeCell ref="P286:Q286"/>
    <mergeCell ref="R286:S286"/>
    <mergeCell ref="AL289:AM289"/>
    <mergeCell ref="AN289:AO289"/>
    <mergeCell ref="T289:U289"/>
    <mergeCell ref="V289:X289"/>
    <mergeCell ref="Y289:Z289"/>
    <mergeCell ref="AB289:AC289"/>
    <mergeCell ref="AD289:AE289"/>
    <mergeCell ref="AF289:AH289"/>
    <mergeCell ref="AI289:AK289"/>
    <mergeCell ref="AL290:AM290"/>
    <mergeCell ref="AN290:AO290"/>
    <mergeCell ref="T290:U290"/>
    <mergeCell ref="V290:X290"/>
    <mergeCell ref="Y290:Z290"/>
    <mergeCell ref="AB290:AC290"/>
    <mergeCell ref="AD290:AE290"/>
    <mergeCell ref="AF290:AH290"/>
    <mergeCell ref="AI290:AK290"/>
    <mergeCell ref="AL287:AM287"/>
    <mergeCell ref="AN287:AO287"/>
    <mergeCell ref="AP287:AQ287"/>
    <mergeCell ref="AR287:AS287"/>
    <mergeCell ref="AT287:AU287"/>
    <mergeCell ref="AV287:AX287"/>
    <mergeCell ref="AY287:BA287"/>
    <mergeCell ref="T287:U287"/>
    <mergeCell ref="V287:X287"/>
    <mergeCell ref="Y287:Z287"/>
    <mergeCell ref="AB287:AC287"/>
    <mergeCell ref="AD287:AE287"/>
    <mergeCell ref="AF287:AH287"/>
    <mergeCell ref="AI287:AK287"/>
    <mergeCell ref="C287:D287"/>
    <mergeCell ref="E287:F287"/>
    <mergeCell ref="G287:H287"/>
    <mergeCell ref="I287:M287"/>
    <mergeCell ref="N287:O287"/>
    <mergeCell ref="P287:Q287"/>
    <mergeCell ref="R287:S287"/>
    <mergeCell ref="T288:U288"/>
    <mergeCell ref="V288:X288"/>
    <mergeCell ref="Y288:Z288"/>
    <mergeCell ref="AB288:AC288"/>
    <mergeCell ref="AD288:AE288"/>
    <mergeCell ref="AF288:AH288"/>
    <mergeCell ref="AI288:AK288"/>
    <mergeCell ref="AL288:AM288"/>
    <mergeCell ref="AN288:AO288"/>
    <mergeCell ref="AP288:AQ288"/>
    <mergeCell ref="AR288:AS288"/>
    <mergeCell ref="AT288:AU288"/>
    <mergeCell ref="AV288:AX288"/>
    <mergeCell ref="AY288:BA288"/>
    <mergeCell ref="C290:D290"/>
    <mergeCell ref="E290:F290"/>
    <mergeCell ref="G290:H290"/>
    <mergeCell ref="I290:M290"/>
    <mergeCell ref="N290:O290"/>
    <mergeCell ref="P290:Q290"/>
    <mergeCell ref="R290:S290"/>
    <mergeCell ref="AT290:AU290"/>
    <mergeCell ref="AV290:AX290"/>
    <mergeCell ref="AP289:AQ289"/>
    <mergeCell ref="AR289:AS289"/>
    <mergeCell ref="AT289:AU289"/>
    <mergeCell ref="AV289:AX289"/>
    <mergeCell ref="AY289:BA289"/>
    <mergeCell ref="AP290:AQ290"/>
    <mergeCell ref="AR290:AS290"/>
    <mergeCell ref="AY290:BA290"/>
    <mergeCell ref="T292:U292"/>
    <mergeCell ref="V292:X292"/>
    <mergeCell ref="Y292:Z292"/>
    <mergeCell ref="AB292:AC292"/>
    <mergeCell ref="AD292:AE292"/>
    <mergeCell ref="AF292:AH292"/>
    <mergeCell ref="AI292:AK292"/>
    <mergeCell ref="C292:D292"/>
    <mergeCell ref="E292:F292"/>
    <mergeCell ref="G292:H292"/>
    <mergeCell ref="I292:M292"/>
    <mergeCell ref="N292:O292"/>
    <mergeCell ref="P292:Q292"/>
    <mergeCell ref="R292:S292"/>
    <mergeCell ref="AL293:AM293"/>
    <mergeCell ref="AN293:AO293"/>
    <mergeCell ref="T293:U293"/>
    <mergeCell ref="V293:X293"/>
    <mergeCell ref="Y293:Z293"/>
    <mergeCell ref="AB293:AC293"/>
    <mergeCell ref="AD293:AE293"/>
    <mergeCell ref="AF293:AH293"/>
    <mergeCell ref="AI293:AK293"/>
    <mergeCell ref="C288:D288"/>
    <mergeCell ref="E288:F288"/>
    <mergeCell ref="G288:H288"/>
    <mergeCell ref="I288:M288"/>
    <mergeCell ref="N288:O288"/>
    <mergeCell ref="P288:Q288"/>
    <mergeCell ref="R288:S288"/>
    <mergeCell ref="C289:D289"/>
    <mergeCell ref="E289:F289"/>
    <mergeCell ref="G289:H289"/>
    <mergeCell ref="I289:M289"/>
    <mergeCell ref="N289:O289"/>
    <mergeCell ref="P289:Q289"/>
    <mergeCell ref="R289:S289"/>
    <mergeCell ref="AL291:AM291"/>
    <mergeCell ref="AN291:AO291"/>
    <mergeCell ref="AP291:AQ291"/>
    <mergeCell ref="AR291:AS291"/>
    <mergeCell ref="AT291:AU291"/>
    <mergeCell ref="AV291:AX291"/>
    <mergeCell ref="AY291:BA291"/>
    <mergeCell ref="T291:U291"/>
    <mergeCell ref="V291:X291"/>
    <mergeCell ref="Y291:Z291"/>
    <mergeCell ref="AB291:AC291"/>
    <mergeCell ref="AD291:AE291"/>
    <mergeCell ref="AF291:AH291"/>
    <mergeCell ref="AI291:AK291"/>
    <mergeCell ref="C291:D291"/>
    <mergeCell ref="E291:F291"/>
    <mergeCell ref="G291:H291"/>
    <mergeCell ref="I291:M291"/>
    <mergeCell ref="N291:O291"/>
    <mergeCell ref="P291:Q291"/>
    <mergeCell ref="R291:S291"/>
    <mergeCell ref="AP293:AQ293"/>
    <mergeCell ref="AR293:AS293"/>
    <mergeCell ref="AT293:AU293"/>
    <mergeCell ref="AV293:AX293"/>
    <mergeCell ref="AY293:BA293"/>
    <mergeCell ref="AL292:AM292"/>
    <mergeCell ref="AN292:AO292"/>
    <mergeCell ref="AP292:AQ292"/>
    <mergeCell ref="AR292:AS292"/>
    <mergeCell ref="AT292:AU292"/>
    <mergeCell ref="AV292:AX292"/>
    <mergeCell ref="AY292:BA292"/>
    <mergeCell ref="C293:D293"/>
    <mergeCell ref="E293:F293"/>
    <mergeCell ref="G293:H293"/>
    <mergeCell ref="I293:M293"/>
    <mergeCell ref="N293:O293"/>
    <mergeCell ref="P293:Q293"/>
    <mergeCell ref="R293:S293"/>
    <mergeCell ref="AL294:AM294"/>
    <mergeCell ref="AN294:AO294"/>
    <mergeCell ref="AP294:AQ294"/>
    <mergeCell ref="AR294:AS294"/>
    <mergeCell ref="AT294:AU294"/>
    <mergeCell ref="AV294:AX294"/>
    <mergeCell ref="AY294:BA294"/>
    <mergeCell ref="T294:U294"/>
    <mergeCell ref="V294:X294"/>
    <mergeCell ref="Y294:Z294"/>
    <mergeCell ref="AB294:AC294"/>
    <mergeCell ref="AD294:AE294"/>
    <mergeCell ref="AF294:AH294"/>
    <mergeCell ref="AI294:AK294"/>
    <mergeCell ref="C294:D294"/>
    <mergeCell ref="E294:F294"/>
    <mergeCell ref="G294:H294"/>
    <mergeCell ref="I294:M294"/>
    <mergeCell ref="N294:O294"/>
    <mergeCell ref="P294:Q294"/>
    <mergeCell ref="R294:S294"/>
    <mergeCell ref="AL295:AM295"/>
    <mergeCell ref="AN295:AO295"/>
    <mergeCell ref="AP295:AQ295"/>
    <mergeCell ref="AR295:AS295"/>
    <mergeCell ref="AT295:AU295"/>
    <mergeCell ref="AV295:AX295"/>
    <mergeCell ref="AY295:BA295"/>
    <mergeCell ref="T295:U295"/>
    <mergeCell ref="V295:X295"/>
    <mergeCell ref="Y295:Z295"/>
    <mergeCell ref="AB295:AC295"/>
    <mergeCell ref="AD295:AE295"/>
    <mergeCell ref="AF295:AH295"/>
    <mergeCell ref="AI295:AK295"/>
    <mergeCell ref="C295:D295"/>
    <mergeCell ref="E295:F295"/>
    <mergeCell ref="G295:H295"/>
    <mergeCell ref="I295:M295"/>
    <mergeCell ref="N295:O295"/>
    <mergeCell ref="P295:Q295"/>
    <mergeCell ref="R295:S295"/>
    <mergeCell ref="AL298:AM298"/>
    <mergeCell ref="AN298:AO298"/>
    <mergeCell ref="T298:U298"/>
    <mergeCell ref="V298:X298"/>
    <mergeCell ref="Y298:Z298"/>
    <mergeCell ref="AB298:AC298"/>
    <mergeCell ref="AD298:AE298"/>
    <mergeCell ref="AF298:AH298"/>
    <mergeCell ref="AI298:AK298"/>
    <mergeCell ref="AL299:AM299"/>
    <mergeCell ref="AN299:AO299"/>
    <mergeCell ref="T299:U299"/>
    <mergeCell ref="V299:X299"/>
    <mergeCell ref="Y299:Z299"/>
    <mergeCell ref="AB299:AC299"/>
    <mergeCell ref="AD299:AE299"/>
    <mergeCell ref="AF299:AH299"/>
    <mergeCell ref="AI299:AK299"/>
    <mergeCell ref="AL296:AM296"/>
    <mergeCell ref="AN296:AO296"/>
    <mergeCell ref="AP296:AQ296"/>
    <mergeCell ref="AR296:AS296"/>
    <mergeCell ref="AT296:AU296"/>
    <mergeCell ref="AV296:AX296"/>
    <mergeCell ref="AY296:BA296"/>
    <mergeCell ref="T296:U296"/>
    <mergeCell ref="V296:X296"/>
    <mergeCell ref="Y296:Z296"/>
    <mergeCell ref="AB296:AC296"/>
    <mergeCell ref="AD296:AE296"/>
    <mergeCell ref="AF296:AH296"/>
    <mergeCell ref="AI296:AK296"/>
    <mergeCell ref="C296:D296"/>
    <mergeCell ref="E296:F296"/>
    <mergeCell ref="G296:H296"/>
    <mergeCell ref="I296:M296"/>
    <mergeCell ref="N296:O296"/>
    <mergeCell ref="P296:Q296"/>
    <mergeCell ref="R296:S296"/>
    <mergeCell ref="T297:U297"/>
    <mergeCell ref="V297:X297"/>
    <mergeCell ref="Y297:Z297"/>
    <mergeCell ref="AB297:AC297"/>
    <mergeCell ref="AD297:AE297"/>
    <mergeCell ref="AF297:AH297"/>
    <mergeCell ref="AI297:AK297"/>
    <mergeCell ref="AL297:AM297"/>
    <mergeCell ref="AN297:AO297"/>
    <mergeCell ref="AP297:AQ297"/>
    <mergeCell ref="AR297:AS297"/>
    <mergeCell ref="AT297:AU297"/>
    <mergeCell ref="AV297:AX297"/>
    <mergeCell ref="AY297:BA297"/>
    <mergeCell ref="C299:D299"/>
    <mergeCell ref="E299:F299"/>
    <mergeCell ref="G299:H299"/>
    <mergeCell ref="I299:M299"/>
    <mergeCell ref="N299:O299"/>
    <mergeCell ref="P299:Q299"/>
    <mergeCell ref="R299:S299"/>
    <mergeCell ref="AT299:AU299"/>
    <mergeCell ref="AV299:AX299"/>
    <mergeCell ref="AP298:AQ298"/>
    <mergeCell ref="AR298:AS298"/>
    <mergeCell ref="AT298:AU298"/>
    <mergeCell ref="AV298:AX298"/>
    <mergeCell ref="AY298:BA298"/>
    <mergeCell ref="AP299:AQ299"/>
    <mergeCell ref="AR299:AS299"/>
    <mergeCell ref="AY299:BA299"/>
    <mergeCell ref="T301:U301"/>
    <mergeCell ref="V301:X301"/>
    <mergeCell ref="Y301:Z301"/>
    <mergeCell ref="AB301:AC301"/>
    <mergeCell ref="AD301:AE301"/>
    <mergeCell ref="AF301:AH301"/>
    <mergeCell ref="AI301:AK301"/>
    <mergeCell ref="C301:D301"/>
    <mergeCell ref="E301:F301"/>
    <mergeCell ref="G301:H301"/>
    <mergeCell ref="I301:M301"/>
    <mergeCell ref="N301:O301"/>
    <mergeCell ref="P301:Q301"/>
    <mergeCell ref="R301:S301"/>
    <mergeCell ref="AL302:AM302"/>
    <mergeCell ref="AN302:AO302"/>
    <mergeCell ref="T302:U302"/>
    <mergeCell ref="V302:X302"/>
    <mergeCell ref="Y302:Z302"/>
    <mergeCell ref="AB302:AC302"/>
    <mergeCell ref="AD302:AE302"/>
    <mergeCell ref="AF302:AH302"/>
    <mergeCell ref="AI302:AK302"/>
    <mergeCell ref="C297:D297"/>
    <mergeCell ref="E297:F297"/>
    <mergeCell ref="G297:H297"/>
    <mergeCell ref="I297:M297"/>
    <mergeCell ref="N297:O297"/>
    <mergeCell ref="P297:Q297"/>
    <mergeCell ref="R297:S297"/>
    <mergeCell ref="C298:D298"/>
    <mergeCell ref="E298:F298"/>
    <mergeCell ref="G298:H298"/>
    <mergeCell ref="I298:M298"/>
    <mergeCell ref="N298:O298"/>
    <mergeCell ref="P298:Q298"/>
    <mergeCell ref="R298:S298"/>
    <mergeCell ref="AL300:AM300"/>
    <mergeCell ref="AN300:AO300"/>
    <mergeCell ref="AP300:AQ300"/>
    <mergeCell ref="AR300:AS300"/>
    <mergeCell ref="AT300:AU300"/>
    <mergeCell ref="AV300:AX300"/>
    <mergeCell ref="AY300:BA300"/>
    <mergeCell ref="T300:U300"/>
    <mergeCell ref="V300:X300"/>
    <mergeCell ref="Y300:Z300"/>
    <mergeCell ref="AB300:AC300"/>
    <mergeCell ref="AD300:AE300"/>
    <mergeCell ref="AF300:AH300"/>
    <mergeCell ref="AI300:AK300"/>
    <mergeCell ref="C300:D300"/>
    <mergeCell ref="E300:F300"/>
    <mergeCell ref="G300:H300"/>
    <mergeCell ref="I300:M300"/>
    <mergeCell ref="N300:O300"/>
    <mergeCell ref="P300:Q300"/>
    <mergeCell ref="R300:S300"/>
    <mergeCell ref="AP302:AQ302"/>
    <mergeCell ref="AR302:AS302"/>
    <mergeCell ref="AT302:AU302"/>
    <mergeCell ref="AV302:AX302"/>
    <mergeCell ref="AY302:BA302"/>
    <mergeCell ref="AL301:AM301"/>
    <mergeCell ref="AN301:AO301"/>
    <mergeCell ref="AP301:AQ301"/>
    <mergeCell ref="AR301:AS301"/>
    <mergeCell ref="AT301:AU301"/>
    <mergeCell ref="AV301:AX301"/>
    <mergeCell ref="AY301:BA301"/>
    <mergeCell ref="C302:D302"/>
    <mergeCell ref="E302:F302"/>
    <mergeCell ref="G302:H302"/>
    <mergeCell ref="I302:M302"/>
    <mergeCell ref="N302:O302"/>
    <mergeCell ref="P302:Q302"/>
    <mergeCell ref="R302:S302"/>
    <mergeCell ref="AL303:AM303"/>
    <mergeCell ref="AN303:AO303"/>
    <mergeCell ref="AP303:AQ303"/>
    <mergeCell ref="AR303:AS303"/>
    <mergeCell ref="AT303:AU303"/>
    <mergeCell ref="AV303:AX303"/>
    <mergeCell ref="AY303:BA303"/>
    <mergeCell ref="T303:U303"/>
    <mergeCell ref="V303:X303"/>
    <mergeCell ref="Y303:Z303"/>
    <mergeCell ref="AB303:AC303"/>
    <mergeCell ref="AD303:AE303"/>
    <mergeCell ref="AF303:AH303"/>
    <mergeCell ref="AI303:AK303"/>
    <mergeCell ref="C303:D303"/>
    <mergeCell ref="E303:F303"/>
    <mergeCell ref="G303:H303"/>
    <mergeCell ref="I303:M303"/>
    <mergeCell ref="N303:O303"/>
    <mergeCell ref="P303:Q303"/>
    <mergeCell ref="R303:S303"/>
    <mergeCell ref="AL304:AM304"/>
    <mergeCell ref="AN304:AO304"/>
    <mergeCell ref="AP304:AQ304"/>
    <mergeCell ref="AR304:AS304"/>
    <mergeCell ref="AT304:AU304"/>
    <mergeCell ref="AV304:AX304"/>
    <mergeCell ref="AY304:BA304"/>
    <mergeCell ref="T304:U304"/>
    <mergeCell ref="V304:X304"/>
    <mergeCell ref="Y304:Z304"/>
    <mergeCell ref="AB304:AC304"/>
    <mergeCell ref="AD304:AE304"/>
    <mergeCell ref="AF304:AH304"/>
    <mergeCell ref="AI304:AK304"/>
    <mergeCell ref="C304:D304"/>
    <mergeCell ref="E304:F304"/>
    <mergeCell ref="G304:H304"/>
    <mergeCell ref="I304:M304"/>
    <mergeCell ref="N304:O304"/>
    <mergeCell ref="P304:Q304"/>
    <mergeCell ref="R304:S304"/>
    <mergeCell ref="AL307:AM307"/>
    <mergeCell ref="AN307:AO307"/>
    <mergeCell ref="T307:U307"/>
    <mergeCell ref="V307:X307"/>
    <mergeCell ref="Y307:Z307"/>
    <mergeCell ref="AB307:AC307"/>
    <mergeCell ref="AD307:AE307"/>
    <mergeCell ref="AF307:AH307"/>
    <mergeCell ref="AI307:AK307"/>
    <mergeCell ref="AL308:AM308"/>
    <mergeCell ref="AN308:AO308"/>
    <mergeCell ref="T308:U308"/>
    <mergeCell ref="V308:X308"/>
    <mergeCell ref="Y308:Z308"/>
    <mergeCell ref="AB308:AC308"/>
    <mergeCell ref="AD308:AE308"/>
    <mergeCell ref="AF308:AH308"/>
    <mergeCell ref="AI308:AK308"/>
    <mergeCell ref="AL305:AM305"/>
    <mergeCell ref="AN305:AO305"/>
    <mergeCell ref="AP305:AQ305"/>
    <mergeCell ref="AR305:AS305"/>
    <mergeCell ref="AT305:AU305"/>
    <mergeCell ref="AV305:AX305"/>
    <mergeCell ref="AY305:BA305"/>
    <mergeCell ref="T305:U305"/>
    <mergeCell ref="V305:X305"/>
    <mergeCell ref="Y305:Z305"/>
    <mergeCell ref="AB305:AC305"/>
    <mergeCell ref="AD305:AE305"/>
    <mergeCell ref="AF305:AH305"/>
    <mergeCell ref="AI305:AK305"/>
    <mergeCell ref="C305:D305"/>
    <mergeCell ref="E305:F305"/>
    <mergeCell ref="G305:H305"/>
    <mergeCell ref="I305:M305"/>
    <mergeCell ref="N305:O305"/>
    <mergeCell ref="P305:Q305"/>
    <mergeCell ref="R305:S305"/>
    <mergeCell ref="T306:U306"/>
    <mergeCell ref="V306:X306"/>
    <mergeCell ref="Y306:Z306"/>
    <mergeCell ref="AB306:AC306"/>
    <mergeCell ref="AD306:AE306"/>
    <mergeCell ref="AF306:AH306"/>
    <mergeCell ref="AI306:AK306"/>
    <mergeCell ref="AL306:AM306"/>
    <mergeCell ref="AN306:AO306"/>
    <mergeCell ref="AP306:AQ306"/>
    <mergeCell ref="AR306:AS306"/>
    <mergeCell ref="AT306:AU306"/>
    <mergeCell ref="AV306:AX306"/>
    <mergeCell ref="AY306:BA306"/>
    <mergeCell ref="C308:D308"/>
    <mergeCell ref="E308:F308"/>
    <mergeCell ref="G308:H308"/>
    <mergeCell ref="I308:M308"/>
    <mergeCell ref="N308:O308"/>
    <mergeCell ref="P308:Q308"/>
    <mergeCell ref="R308:S308"/>
    <mergeCell ref="AT308:AU308"/>
    <mergeCell ref="AV308:AX308"/>
    <mergeCell ref="AP307:AQ307"/>
    <mergeCell ref="AR307:AS307"/>
    <mergeCell ref="AT307:AU307"/>
    <mergeCell ref="AV307:AX307"/>
    <mergeCell ref="AY307:BA307"/>
    <mergeCell ref="AP308:AQ308"/>
    <mergeCell ref="AR308:AS308"/>
    <mergeCell ref="AY308:BA308"/>
    <mergeCell ref="T310:U310"/>
    <mergeCell ref="V310:X310"/>
    <mergeCell ref="Y310:Z310"/>
    <mergeCell ref="AB310:AC310"/>
    <mergeCell ref="AD310:AE310"/>
    <mergeCell ref="AF310:AH310"/>
    <mergeCell ref="AI310:AK310"/>
    <mergeCell ref="C310:D310"/>
    <mergeCell ref="E310:F310"/>
    <mergeCell ref="G310:H310"/>
    <mergeCell ref="I310:M310"/>
    <mergeCell ref="N310:O310"/>
    <mergeCell ref="P310:Q310"/>
    <mergeCell ref="R310:S310"/>
    <mergeCell ref="AL311:AM311"/>
    <mergeCell ref="AN311:AO311"/>
    <mergeCell ref="T311:U311"/>
    <mergeCell ref="V311:X311"/>
    <mergeCell ref="Y311:Z311"/>
    <mergeCell ref="AB311:AC311"/>
    <mergeCell ref="AD311:AE311"/>
    <mergeCell ref="AF311:AH311"/>
    <mergeCell ref="AI311:AK311"/>
    <mergeCell ref="C306:D306"/>
    <mergeCell ref="E306:F306"/>
    <mergeCell ref="G306:H306"/>
    <mergeCell ref="I306:M306"/>
    <mergeCell ref="N306:O306"/>
    <mergeCell ref="P306:Q306"/>
    <mergeCell ref="R306:S306"/>
    <mergeCell ref="C307:D307"/>
    <mergeCell ref="E307:F307"/>
    <mergeCell ref="G307:H307"/>
    <mergeCell ref="I307:M307"/>
    <mergeCell ref="N307:O307"/>
    <mergeCell ref="P307:Q307"/>
    <mergeCell ref="R307:S307"/>
    <mergeCell ref="AL309:AM309"/>
    <mergeCell ref="AN309:AO309"/>
    <mergeCell ref="AP309:AQ309"/>
    <mergeCell ref="AR309:AS309"/>
    <mergeCell ref="AT309:AU309"/>
    <mergeCell ref="AV309:AX309"/>
    <mergeCell ref="AY309:BA309"/>
    <mergeCell ref="T309:U309"/>
    <mergeCell ref="V309:X309"/>
    <mergeCell ref="Y309:Z309"/>
    <mergeCell ref="AB309:AC309"/>
    <mergeCell ref="AD309:AE309"/>
    <mergeCell ref="AF309:AH309"/>
    <mergeCell ref="AI309:AK309"/>
    <mergeCell ref="C309:D309"/>
    <mergeCell ref="E309:F309"/>
    <mergeCell ref="G309:H309"/>
    <mergeCell ref="I309:M309"/>
    <mergeCell ref="N309:O309"/>
    <mergeCell ref="P309:Q309"/>
    <mergeCell ref="R309:S309"/>
    <mergeCell ref="AP311:AQ311"/>
    <mergeCell ref="AR311:AS311"/>
    <mergeCell ref="AT311:AU311"/>
    <mergeCell ref="AV311:AX311"/>
    <mergeCell ref="AY311:BA311"/>
    <mergeCell ref="AL310:AM310"/>
    <mergeCell ref="AN310:AO310"/>
    <mergeCell ref="AP310:AQ310"/>
    <mergeCell ref="AR310:AS310"/>
    <mergeCell ref="AT310:AU310"/>
    <mergeCell ref="AV310:AX310"/>
    <mergeCell ref="AY310:BA310"/>
    <mergeCell ref="C311:D311"/>
    <mergeCell ref="E311:F311"/>
    <mergeCell ref="G311:H311"/>
    <mergeCell ref="I311:M311"/>
    <mergeCell ref="N311:O311"/>
    <mergeCell ref="P311:Q311"/>
    <mergeCell ref="R311:S311"/>
    <mergeCell ref="AL312:AM312"/>
    <mergeCell ref="AN312:AO312"/>
    <mergeCell ref="AP312:AQ312"/>
    <mergeCell ref="AR312:AS312"/>
    <mergeCell ref="AT312:AU312"/>
    <mergeCell ref="AV312:AX312"/>
    <mergeCell ref="AY312:BA312"/>
    <mergeCell ref="T312:U312"/>
    <mergeCell ref="V312:X312"/>
    <mergeCell ref="Y312:Z312"/>
    <mergeCell ref="AB312:AC312"/>
    <mergeCell ref="AD312:AE312"/>
    <mergeCell ref="AF312:AH312"/>
    <mergeCell ref="AI312:AK312"/>
    <mergeCell ref="C312:D312"/>
    <mergeCell ref="E312:F312"/>
    <mergeCell ref="G312:H312"/>
    <mergeCell ref="I312:M312"/>
    <mergeCell ref="N312:O312"/>
    <mergeCell ref="P312:Q312"/>
    <mergeCell ref="R312:S312"/>
    <mergeCell ref="AL313:AM313"/>
    <mergeCell ref="AN313:AO313"/>
    <mergeCell ref="AP313:AQ313"/>
    <mergeCell ref="AR313:AS313"/>
    <mergeCell ref="AT313:AU313"/>
    <mergeCell ref="AV313:AX313"/>
    <mergeCell ref="AY313:BA313"/>
    <mergeCell ref="T313:U313"/>
    <mergeCell ref="V313:X313"/>
    <mergeCell ref="Y313:Z313"/>
    <mergeCell ref="AB313:AC313"/>
    <mergeCell ref="AD313:AE313"/>
    <mergeCell ref="AF313:AH313"/>
    <mergeCell ref="AI313:AK313"/>
    <mergeCell ref="C313:D313"/>
    <mergeCell ref="E313:F313"/>
    <mergeCell ref="G313:H313"/>
    <mergeCell ref="I313:M313"/>
    <mergeCell ref="N313:O313"/>
    <mergeCell ref="P313:Q313"/>
    <mergeCell ref="R313:S313"/>
    <mergeCell ref="AL316:AM316"/>
    <mergeCell ref="AN316:AO316"/>
    <mergeCell ref="T316:U316"/>
    <mergeCell ref="V316:X316"/>
    <mergeCell ref="Y316:Z316"/>
    <mergeCell ref="AB316:AC316"/>
    <mergeCell ref="AD316:AE316"/>
    <mergeCell ref="AF316:AH316"/>
    <mergeCell ref="AI316:AK316"/>
    <mergeCell ref="AL317:AM317"/>
    <mergeCell ref="AN317:AO317"/>
    <mergeCell ref="T317:U317"/>
    <mergeCell ref="V317:X317"/>
    <mergeCell ref="Y317:Z317"/>
    <mergeCell ref="AB317:AC317"/>
    <mergeCell ref="AD317:AE317"/>
    <mergeCell ref="AF317:AH317"/>
    <mergeCell ref="AI317:AK317"/>
    <mergeCell ref="AL314:AM314"/>
    <mergeCell ref="AN314:AO314"/>
    <mergeCell ref="AP314:AQ314"/>
    <mergeCell ref="AR314:AS314"/>
    <mergeCell ref="AT314:AU314"/>
    <mergeCell ref="AV314:AX314"/>
    <mergeCell ref="AY314:BA314"/>
    <mergeCell ref="T314:U314"/>
    <mergeCell ref="V314:X314"/>
    <mergeCell ref="Y314:Z314"/>
    <mergeCell ref="AB314:AC314"/>
    <mergeCell ref="AD314:AE314"/>
    <mergeCell ref="AF314:AH314"/>
    <mergeCell ref="AI314:AK314"/>
    <mergeCell ref="C314:D314"/>
    <mergeCell ref="E314:F314"/>
    <mergeCell ref="G314:H314"/>
    <mergeCell ref="I314:M314"/>
    <mergeCell ref="N314:O314"/>
    <mergeCell ref="P314:Q314"/>
    <mergeCell ref="R314:S314"/>
    <mergeCell ref="T315:U315"/>
    <mergeCell ref="V315:X315"/>
    <mergeCell ref="Y315:Z315"/>
    <mergeCell ref="AB315:AC315"/>
    <mergeCell ref="AD315:AE315"/>
    <mergeCell ref="AF315:AH315"/>
    <mergeCell ref="AI315:AK315"/>
    <mergeCell ref="AL315:AM315"/>
    <mergeCell ref="AN315:AO315"/>
    <mergeCell ref="AP315:AQ315"/>
    <mergeCell ref="AR315:AS315"/>
    <mergeCell ref="AT315:AU315"/>
    <mergeCell ref="AV315:AX315"/>
    <mergeCell ref="AY315:BA315"/>
    <mergeCell ref="C317:D317"/>
    <mergeCell ref="E317:F317"/>
    <mergeCell ref="G317:H317"/>
    <mergeCell ref="I317:M317"/>
    <mergeCell ref="N317:O317"/>
    <mergeCell ref="P317:Q317"/>
    <mergeCell ref="R317:S317"/>
    <mergeCell ref="AT317:AU317"/>
    <mergeCell ref="AV317:AX317"/>
    <mergeCell ref="AP316:AQ316"/>
    <mergeCell ref="AR316:AS316"/>
    <mergeCell ref="AT316:AU316"/>
    <mergeCell ref="AV316:AX316"/>
    <mergeCell ref="AY316:BA316"/>
    <mergeCell ref="AP317:AQ317"/>
    <mergeCell ref="AR317:AS317"/>
    <mergeCell ref="AY317:BA317"/>
    <mergeCell ref="T319:U319"/>
    <mergeCell ref="V319:X319"/>
    <mergeCell ref="Y319:Z319"/>
    <mergeCell ref="AB319:AC319"/>
    <mergeCell ref="AD319:AE319"/>
    <mergeCell ref="AF319:AH319"/>
    <mergeCell ref="AI319:AK319"/>
    <mergeCell ref="C319:D319"/>
    <mergeCell ref="E319:F319"/>
    <mergeCell ref="G319:H319"/>
    <mergeCell ref="I319:M319"/>
    <mergeCell ref="N319:O319"/>
    <mergeCell ref="P319:Q319"/>
    <mergeCell ref="R319:S319"/>
    <mergeCell ref="AL320:AM320"/>
    <mergeCell ref="AN320:AO320"/>
    <mergeCell ref="T320:U320"/>
    <mergeCell ref="V320:X320"/>
    <mergeCell ref="Y320:Z320"/>
    <mergeCell ref="AB320:AC320"/>
    <mergeCell ref="AD320:AE320"/>
    <mergeCell ref="AF320:AH320"/>
    <mergeCell ref="AI320:AK320"/>
    <mergeCell ref="C315:D315"/>
    <mergeCell ref="E315:F315"/>
    <mergeCell ref="G315:H315"/>
    <mergeCell ref="I315:M315"/>
    <mergeCell ref="N315:O315"/>
    <mergeCell ref="P315:Q315"/>
    <mergeCell ref="R315:S315"/>
    <mergeCell ref="C316:D316"/>
    <mergeCell ref="E316:F316"/>
    <mergeCell ref="G316:H316"/>
    <mergeCell ref="I316:M316"/>
    <mergeCell ref="N316:O316"/>
    <mergeCell ref="P316:Q316"/>
    <mergeCell ref="R316:S316"/>
    <mergeCell ref="AL318:AM318"/>
    <mergeCell ref="AN318:AO318"/>
    <mergeCell ref="AP318:AQ318"/>
    <mergeCell ref="AR318:AS318"/>
    <mergeCell ref="AT318:AU318"/>
    <mergeCell ref="AV318:AX318"/>
    <mergeCell ref="AY318:BA318"/>
    <mergeCell ref="T318:U318"/>
    <mergeCell ref="V318:X318"/>
    <mergeCell ref="Y318:Z318"/>
    <mergeCell ref="AB318:AC318"/>
    <mergeCell ref="AD318:AE318"/>
    <mergeCell ref="AF318:AH318"/>
    <mergeCell ref="AI318:AK318"/>
    <mergeCell ref="C318:D318"/>
    <mergeCell ref="E318:F318"/>
    <mergeCell ref="G318:H318"/>
    <mergeCell ref="I318:M318"/>
    <mergeCell ref="N318:O318"/>
    <mergeCell ref="P318:Q318"/>
    <mergeCell ref="R318:S318"/>
    <mergeCell ref="AP320:AQ320"/>
    <mergeCell ref="AR320:AS320"/>
    <mergeCell ref="AT320:AU320"/>
    <mergeCell ref="AV320:AX320"/>
    <mergeCell ref="AY320:BA320"/>
    <mergeCell ref="AL319:AM319"/>
    <mergeCell ref="AN319:AO319"/>
    <mergeCell ref="AP319:AQ319"/>
    <mergeCell ref="AR319:AS319"/>
    <mergeCell ref="AT319:AU319"/>
    <mergeCell ref="AV319:AX319"/>
    <mergeCell ref="AY319:BA319"/>
    <mergeCell ref="C320:D320"/>
    <mergeCell ref="E320:F320"/>
    <mergeCell ref="G320:H320"/>
    <mergeCell ref="I320:M320"/>
    <mergeCell ref="N320:O320"/>
    <mergeCell ref="P320:Q320"/>
    <mergeCell ref="R320:S320"/>
    <mergeCell ref="AL321:AM321"/>
    <mergeCell ref="AN321:AO321"/>
    <mergeCell ref="AP321:AQ321"/>
    <mergeCell ref="AR321:AS321"/>
    <mergeCell ref="AT321:AU321"/>
    <mergeCell ref="AV321:AX321"/>
    <mergeCell ref="AY321:BA321"/>
    <mergeCell ref="T321:U321"/>
    <mergeCell ref="V321:X321"/>
    <mergeCell ref="Y321:Z321"/>
    <mergeCell ref="AB321:AC321"/>
    <mergeCell ref="AD321:AE321"/>
    <mergeCell ref="AF321:AH321"/>
    <mergeCell ref="AI321:AK321"/>
    <mergeCell ref="C321:D321"/>
    <mergeCell ref="E321:F321"/>
    <mergeCell ref="G321:H321"/>
    <mergeCell ref="I321:M321"/>
    <mergeCell ref="N321:O321"/>
    <mergeCell ref="P321:Q321"/>
    <mergeCell ref="R321:S321"/>
    <mergeCell ref="AL322:AM322"/>
    <mergeCell ref="AN322:AO322"/>
    <mergeCell ref="AP322:AQ322"/>
    <mergeCell ref="AR322:AS322"/>
    <mergeCell ref="AT322:AU322"/>
    <mergeCell ref="AV322:AX322"/>
    <mergeCell ref="AY322:BA322"/>
    <mergeCell ref="T322:U322"/>
    <mergeCell ref="V322:X322"/>
    <mergeCell ref="Y322:Z322"/>
    <mergeCell ref="AB322:AC322"/>
    <mergeCell ref="AD322:AE322"/>
    <mergeCell ref="AF322:AH322"/>
    <mergeCell ref="AI322:AK322"/>
    <mergeCell ref="C322:D322"/>
    <mergeCell ref="E322:F322"/>
    <mergeCell ref="G322:H322"/>
    <mergeCell ref="I322:M322"/>
    <mergeCell ref="N322:O322"/>
    <mergeCell ref="P322:Q322"/>
    <mergeCell ref="R322:S322"/>
    <mergeCell ref="AL325:AM325"/>
    <mergeCell ref="AN325:AO325"/>
    <mergeCell ref="T325:U325"/>
    <mergeCell ref="V325:X325"/>
    <mergeCell ref="Y325:Z325"/>
    <mergeCell ref="AB325:AC325"/>
    <mergeCell ref="AD325:AE325"/>
    <mergeCell ref="AF325:AH325"/>
    <mergeCell ref="AI325:AK325"/>
    <mergeCell ref="AL326:AM326"/>
    <mergeCell ref="AN326:AO326"/>
    <mergeCell ref="T326:U326"/>
    <mergeCell ref="V326:X326"/>
    <mergeCell ref="Y326:Z326"/>
    <mergeCell ref="AB326:AC326"/>
    <mergeCell ref="AD326:AE326"/>
    <mergeCell ref="AF326:AH326"/>
    <mergeCell ref="AI326:AK326"/>
    <mergeCell ref="AL323:AM323"/>
    <mergeCell ref="AN323:AO323"/>
    <mergeCell ref="AP323:AQ323"/>
    <mergeCell ref="AR323:AS323"/>
    <mergeCell ref="AT323:AU323"/>
    <mergeCell ref="AV323:AX323"/>
    <mergeCell ref="AY323:BA323"/>
    <mergeCell ref="T323:U323"/>
    <mergeCell ref="V323:X323"/>
    <mergeCell ref="Y323:Z323"/>
    <mergeCell ref="AB323:AC323"/>
    <mergeCell ref="AD323:AE323"/>
    <mergeCell ref="AF323:AH323"/>
    <mergeCell ref="AI323:AK323"/>
    <mergeCell ref="C323:D323"/>
    <mergeCell ref="E323:F323"/>
    <mergeCell ref="G323:H323"/>
    <mergeCell ref="I323:M323"/>
    <mergeCell ref="N323:O323"/>
    <mergeCell ref="P323:Q323"/>
    <mergeCell ref="R323:S323"/>
    <mergeCell ref="T324:U324"/>
    <mergeCell ref="V324:X324"/>
    <mergeCell ref="Y324:Z324"/>
    <mergeCell ref="AB324:AC324"/>
    <mergeCell ref="AD324:AE324"/>
    <mergeCell ref="AF324:AH324"/>
    <mergeCell ref="AI324:AK324"/>
    <mergeCell ref="AL324:AM324"/>
    <mergeCell ref="AN324:AO324"/>
    <mergeCell ref="AP324:AQ324"/>
    <mergeCell ref="AR324:AS324"/>
    <mergeCell ref="AT324:AU324"/>
    <mergeCell ref="AV324:AX324"/>
    <mergeCell ref="AY324:BA324"/>
    <mergeCell ref="C326:D326"/>
    <mergeCell ref="E326:F326"/>
    <mergeCell ref="G326:H326"/>
    <mergeCell ref="I326:M326"/>
    <mergeCell ref="N326:O326"/>
    <mergeCell ref="P326:Q326"/>
    <mergeCell ref="R326:S326"/>
    <mergeCell ref="AT326:AU326"/>
    <mergeCell ref="AV326:AX326"/>
    <mergeCell ref="AP325:AQ325"/>
    <mergeCell ref="AR325:AS325"/>
    <mergeCell ref="AT325:AU325"/>
    <mergeCell ref="AV325:AX325"/>
    <mergeCell ref="AY325:BA325"/>
    <mergeCell ref="AP326:AQ326"/>
    <mergeCell ref="AR326:AS326"/>
    <mergeCell ref="AY326:BA326"/>
    <mergeCell ref="T328:U328"/>
    <mergeCell ref="V328:X328"/>
    <mergeCell ref="Y328:Z328"/>
    <mergeCell ref="AB328:AC328"/>
    <mergeCell ref="AD328:AE328"/>
    <mergeCell ref="AF328:AH328"/>
    <mergeCell ref="AI328:AK328"/>
    <mergeCell ref="C328:D328"/>
    <mergeCell ref="E328:F328"/>
    <mergeCell ref="G328:H328"/>
    <mergeCell ref="I328:M328"/>
    <mergeCell ref="N328:O328"/>
    <mergeCell ref="P328:Q328"/>
    <mergeCell ref="R328:S328"/>
    <mergeCell ref="AL329:AM329"/>
    <mergeCell ref="AN329:AO329"/>
    <mergeCell ref="T329:U329"/>
    <mergeCell ref="V329:X329"/>
    <mergeCell ref="Y329:Z329"/>
    <mergeCell ref="AB329:AC329"/>
    <mergeCell ref="AD329:AE329"/>
    <mergeCell ref="AF329:AH329"/>
    <mergeCell ref="AI329:AK329"/>
    <mergeCell ref="C324:D324"/>
    <mergeCell ref="E324:F324"/>
    <mergeCell ref="G324:H324"/>
    <mergeCell ref="I324:M324"/>
    <mergeCell ref="N324:O324"/>
    <mergeCell ref="P324:Q324"/>
    <mergeCell ref="R324:S324"/>
    <mergeCell ref="C325:D325"/>
    <mergeCell ref="E325:F325"/>
    <mergeCell ref="G325:H325"/>
    <mergeCell ref="I325:M325"/>
    <mergeCell ref="N325:O325"/>
    <mergeCell ref="P325:Q325"/>
    <mergeCell ref="R325:S325"/>
    <mergeCell ref="AL327:AM327"/>
    <mergeCell ref="AN327:AO327"/>
    <mergeCell ref="AP327:AQ327"/>
    <mergeCell ref="AR327:AS327"/>
    <mergeCell ref="AT327:AU327"/>
    <mergeCell ref="AV327:AX327"/>
    <mergeCell ref="AY327:BA327"/>
    <mergeCell ref="T327:U327"/>
    <mergeCell ref="V327:X327"/>
    <mergeCell ref="Y327:Z327"/>
    <mergeCell ref="AB327:AC327"/>
    <mergeCell ref="AD327:AE327"/>
    <mergeCell ref="AF327:AH327"/>
    <mergeCell ref="AI327:AK327"/>
    <mergeCell ref="C327:D327"/>
    <mergeCell ref="E327:F327"/>
    <mergeCell ref="G327:H327"/>
    <mergeCell ref="I327:M327"/>
    <mergeCell ref="N327:O327"/>
    <mergeCell ref="P327:Q327"/>
    <mergeCell ref="R327:S327"/>
    <mergeCell ref="AP329:AQ329"/>
    <mergeCell ref="AR329:AS329"/>
    <mergeCell ref="AT329:AU329"/>
    <mergeCell ref="AV329:AX329"/>
    <mergeCell ref="AY329:BA329"/>
    <mergeCell ref="AL328:AM328"/>
    <mergeCell ref="AN328:AO328"/>
    <mergeCell ref="AP328:AQ328"/>
    <mergeCell ref="AR328:AS328"/>
    <mergeCell ref="AT328:AU328"/>
    <mergeCell ref="AV328:AX328"/>
    <mergeCell ref="AY328:BA328"/>
    <mergeCell ref="C329:D329"/>
    <mergeCell ref="E329:F329"/>
    <mergeCell ref="G329:H329"/>
    <mergeCell ref="I329:M329"/>
    <mergeCell ref="N329:O329"/>
    <mergeCell ref="P329:Q329"/>
    <mergeCell ref="R329:S329"/>
    <mergeCell ref="AL330:AM330"/>
    <mergeCell ref="AN330:AO330"/>
    <mergeCell ref="AP330:AQ330"/>
    <mergeCell ref="AR330:AS330"/>
    <mergeCell ref="AT330:AU330"/>
    <mergeCell ref="AV330:AX330"/>
    <mergeCell ref="AY330:BA330"/>
    <mergeCell ref="T330:U330"/>
    <mergeCell ref="V330:X330"/>
    <mergeCell ref="Y330:Z330"/>
    <mergeCell ref="AB330:AC330"/>
    <mergeCell ref="AD330:AE330"/>
    <mergeCell ref="AF330:AH330"/>
    <mergeCell ref="AI330:AK330"/>
    <mergeCell ref="C330:D330"/>
    <mergeCell ref="E330:F330"/>
    <mergeCell ref="G330:H330"/>
    <mergeCell ref="I330:M330"/>
    <mergeCell ref="N330:O330"/>
    <mergeCell ref="P330:Q330"/>
    <mergeCell ref="R330:S330"/>
    <mergeCell ref="AL331:AM331"/>
    <mergeCell ref="AN331:AO331"/>
    <mergeCell ref="AP331:AQ331"/>
    <mergeCell ref="AR331:AS331"/>
    <mergeCell ref="AT331:AU331"/>
    <mergeCell ref="AV331:AX331"/>
    <mergeCell ref="AY331:BA331"/>
    <mergeCell ref="T331:U331"/>
    <mergeCell ref="V331:X331"/>
    <mergeCell ref="Y331:Z331"/>
    <mergeCell ref="AB331:AC331"/>
    <mergeCell ref="AD331:AE331"/>
    <mergeCell ref="AF331:AH331"/>
    <mergeCell ref="AI331:AK331"/>
    <mergeCell ref="C331:D331"/>
    <mergeCell ref="E331:F331"/>
    <mergeCell ref="G331:H331"/>
    <mergeCell ref="I331:M331"/>
    <mergeCell ref="N331:O331"/>
    <mergeCell ref="P331:Q331"/>
    <mergeCell ref="R331:S331"/>
  </mergeCells>
  <conditionalFormatting sqref="AP24:AQ29 AT24:AU29">
    <cfRule type="cellIs" dxfId="1" priority="1" operator="greaterThanOrEqual">
      <formula>0</formula>
    </cfRule>
  </conditionalFormatting>
  <conditionalFormatting sqref="AP24:AQ29 AT24:AU29">
    <cfRule type="cellIs" dxfId="0" priority="2" operator="lessThan">
      <formula>0</formula>
    </cfRule>
  </conditionalFormatting>
  <conditionalFormatting sqref="B18:B30">
    <cfRule type="cellIs" dxfId="8" priority="3" operator="equal">
      <formula>"EC"</formula>
    </cfRule>
  </conditionalFormatting>
  <conditionalFormatting sqref="B18:B30">
    <cfRule type="cellIs" dxfId="9" priority="4" operator="equal">
      <formula>"P"</formula>
    </cfRule>
  </conditionalFormatting>
  <conditionalFormatting sqref="B18:B30">
    <cfRule type="cellIs" dxfId="10" priority="5" operator="equal">
      <formula>"S"</formula>
    </cfRule>
  </conditionalFormatting>
  <conditionalFormatting sqref="B18:B30">
    <cfRule type="cellIs" dxfId="11" priority="6" operator="equal">
      <formula>"A"</formula>
    </cfRule>
  </conditionalFormatting>
  <dataValidations>
    <dataValidation type="list" allowBlank="1" showErrorMessage="1" sqref="F3">
      <formula1>"Clases, cursos y talleres,Podcast,Estudio"</formula1>
    </dataValidation>
    <dataValidation type="list" allowBlank="1" showErrorMessage="1" sqref="M10">
      <formula1>System!$B$17:$C$35</formula1>
    </dataValidation>
    <dataValidation type="list" allowBlank="1" showDropDown="1" showErrorMessage="1" sqref="G34:G825">
      <formula1>System!$I$4:$J$40</formula1>
    </dataValidation>
    <dataValidation type="list" allowBlank="1" showErrorMessage="1" sqref="K12">
      <formula1>CANTINA!$G$18:$I$30</formula1>
    </dataValidation>
    <dataValidation type="list" allowBlank="1" showErrorMessage="1" sqref="W14">
      <formula1>"Efectivo,Transferencia"</formula1>
    </dataValidation>
    <dataValidation type="list" allowBlank="1" showErrorMessage="1" sqref="P12">
      <formula1>"Mañana,Tarde,Noche"</formula1>
    </dataValidation>
    <dataValidation type="list" allowBlank="1" showErrorMessage="1" sqref="Y34:Y825">
      <formula1>"COMPLETADO,PENDIENTE,REVISIÓN,ANULADO"</formula1>
    </dataValidation>
    <dataValidation type="list" allowBlank="1" showErrorMessage="1" sqref="U18:U30">
      <formula1>System!$A$19:$A$30</formula1>
    </dataValidation>
    <dataValidation type="list" allowBlank="1" showDropDown="1" showErrorMessage="1" sqref="C18:C30">
      <formula1>System!$B$17:$C$40</formula1>
    </dataValidation>
    <dataValidation type="list" allowBlank="1" showDropDown="1" showErrorMessage="1" sqref="E34:E825">
      <formula1>"CAPITAL,INGRESOS,EGRESOS"</formula1>
    </dataValidation>
    <dataValidation type="list" allowBlank="1" showErrorMessage="1" sqref="T14 AV34:AV825">
      <formula1>"Al día,Nuevo inscripto,Adeudando,Abandonado"</formula1>
    </dataValidation>
    <dataValidation type="list" allowBlank="1" showErrorMessage="1" sqref="I6">
      <formula1>"Habilitado,Provisoria,En proceso,Iniciando,Clausurado"</formula1>
    </dataValidation>
    <dataValidation type="list" allowBlank="1" showErrorMessage="1" sqref="P10">
      <formula1>"Reducido,Completo"</formula1>
    </dataValidation>
    <dataValidation type="list" allowBlank="1" showErrorMessage="1" sqref="AA14">
      <formula1>System!$A$3:$A$17</formula1>
    </dataValidation>
    <dataValidation type="list" allowBlank="1" showDropDown="1" showErrorMessage="1" sqref="AR34:AR825">
      <formula1>"Reducido,Completo"</formula1>
    </dataValidation>
    <dataValidation type="list" allowBlank="1" showDropDown="1" showErrorMessage="1" sqref="AP34:AP825">
      <formula1>System!$B$17:$C$35</formula1>
    </dataValidation>
    <dataValidation type="list" allowBlank="1" showErrorMessage="1" sqref="P6">
      <formula1>"Saldado,Saldo a liquidar,Adeudando,Sin movimientos"</formula1>
    </dataValidation>
    <dataValidation type="list" allowBlank="1" showDropDown="1" showErrorMessage="1" sqref="B18:B30">
      <formula1>"EC,P,S,A"</formula1>
    </dataValidation>
    <dataValidation type="list" allowBlank="1" showErrorMessage="1" sqref="V34:V825">
      <formula1>"PAGADO,PENDIENTE,CANCELADOS"</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4.25"/>
    <col customWidth="1" min="2" max="3" width="21.13"/>
    <col customWidth="1" min="4" max="4" width="13.63"/>
    <col customWidth="1" min="5" max="5" width="24.38"/>
    <col customWidth="1" min="6" max="7" width="20.88"/>
    <col customWidth="1" min="8" max="8" width="14.38"/>
  </cols>
  <sheetData>
    <row r="1">
      <c r="A1" s="296" t="s">
        <v>2560</v>
      </c>
      <c r="B1" s="296" t="s">
        <v>2561</v>
      </c>
      <c r="C1" s="296" t="s">
        <v>2562</v>
      </c>
      <c r="D1" s="296" t="s">
        <v>2563</v>
      </c>
      <c r="E1" s="296" t="s">
        <v>2564</v>
      </c>
      <c r="F1" s="296" t="s">
        <v>2565</v>
      </c>
      <c r="G1" s="296" t="s">
        <v>2566</v>
      </c>
      <c r="H1" s="296" t="s">
        <v>2567</v>
      </c>
    </row>
    <row r="2" ht="31.5" customHeight="1">
      <c r="A2" s="296">
        <v>1.0</v>
      </c>
      <c r="B2" s="297"/>
      <c r="C2" s="297"/>
      <c r="D2" s="297"/>
      <c r="E2" s="297"/>
      <c r="F2" s="297"/>
      <c r="G2" s="297"/>
      <c r="H2" s="298"/>
    </row>
    <row r="3" ht="31.5" customHeight="1">
      <c r="A3" s="296">
        <v>2.0</v>
      </c>
      <c r="B3" s="297"/>
      <c r="C3" s="297"/>
      <c r="D3" s="297"/>
      <c r="E3" s="297"/>
      <c r="F3" s="297"/>
      <c r="G3" s="297"/>
      <c r="H3" s="298"/>
    </row>
    <row r="4" ht="31.5" customHeight="1">
      <c r="A4" s="296">
        <v>3.0</v>
      </c>
      <c r="B4" s="297"/>
      <c r="C4" s="297"/>
      <c r="D4" s="297"/>
      <c r="E4" s="297"/>
      <c r="F4" s="297"/>
      <c r="G4" s="297"/>
      <c r="H4" s="298"/>
    </row>
    <row r="5" ht="31.5" customHeight="1">
      <c r="A5" s="296">
        <v>4.0</v>
      </c>
      <c r="B5" s="297"/>
      <c r="C5" s="297"/>
      <c r="D5" s="297"/>
      <c r="E5" s="297"/>
      <c r="F5" s="297"/>
      <c r="G5" s="297"/>
      <c r="H5" s="298"/>
    </row>
    <row r="6" ht="31.5" customHeight="1">
      <c r="A6" s="296">
        <v>5.0</v>
      </c>
      <c r="B6" s="297"/>
      <c r="C6" s="297"/>
      <c r="D6" s="297"/>
      <c r="E6" s="297"/>
      <c r="F6" s="297"/>
      <c r="G6" s="297"/>
      <c r="H6" s="298"/>
    </row>
    <row r="7" ht="31.5" customHeight="1">
      <c r="A7" s="296">
        <v>6.0</v>
      </c>
      <c r="B7" s="297"/>
      <c r="C7" s="297"/>
      <c r="D7" s="297"/>
      <c r="E7" s="297"/>
      <c r="F7" s="297"/>
      <c r="G7" s="297"/>
      <c r="H7" s="298"/>
    </row>
    <row r="8" ht="31.5" customHeight="1">
      <c r="A8" s="296">
        <v>7.0</v>
      </c>
      <c r="B8" s="297"/>
      <c r="C8" s="297"/>
      <c r="D8" s="297"/>
      <c r="E8" s="297"/>
      <c r="F8" s="297"/>
      <c r="G8" s="297"/>
      <c r="H8" s="298"/>
    </row>
    <row r="9" ht="31.5" customHeight="1">
      <c r="A9" s="296">
        <v>8.0</v>
      </c>
      <c r="B9" s="297"/>
      <c r="C9" s="297"/>
      <c r="D9" s="297"/>
      <c r="E9" s="297"/>
      <c r="F9" s="297"/>
      <c r="G9" s="297"/>
      <c r="H9" s="298"/>
    </row>
    <row r="10" ht="31.5" customHeight="1">
      <c r="A10" s="296">
        <v>9.0</v>
      </c>
      <c r="B10" s="297"/>
      <c r="C10" s="297"/>
      <c r="D10" s="297"/>
      <c r="E10" s="297"/>
      <c r="F10" s="297"/>
      <c r="G10" s="297"/>
      <c r="H10" s="298"/>
    </row>
    <row r="11" ht="31.5" customHeight="1">
      <c r="A11" s="296">
        <v>10.0</v>
      </c>
      <c r="B11" s="297"/>
      <c r="C11" s="297"/>
      <c r="D11" s="297"/>
      <c r="E11" s="297"/>
      <c r="F11" s="297"/>
      <c r="G11" s="297"/>
      <c r="H11" s="298"/>
    </row>
    <row r="12" ht="31.5" customHeight="1">
      <c r="A12" s="296">
        <v>11.0</v>
      </c>
      <c r="B12" s="297"/>
      <c r="C12" s="297"/>
      <c r="D12" s="297"/>
      <c r="E12" s="297"/>
      <c r="F12" s="297"/>
      <c r="G12" s="297"/>
      <c r="H12" s="298"/>
    </row>
    <row r="13" ht="31.5" customHeight="1">
      <c r="A13" s="296">
        <v>12.0</v>
      </c>
      <c r="B13" s="297"/>
      <c r="C13" s="297"/>
      <c r="D13" s="297"/>
      <c r="E13" s="297"/>
      <c r="F13" s="297"/>
      <c r="G13" s="297"/>
      <c r="H13" s="298"/>
    </row>
    <row r="14" ht="31.5" customHeight="1">
      <c r="A14" s="296">
        <v>13.0</v>
      </c>
      <c r="B14" s="297"/>
      <c r="C14" s="297"/>
      <c r="D14" s="297"/>
      <c r="E14" s="297"/>
      <c r="F14" s="297"/>
      <c r="G14" s="297"/>
      <c r="H14" s="298"/>
    </row>
    <row r="15" ht="31.5" customHeight="1">
      <c r="A15" s="296">
        <v>14.0</v>
      </c>
      <c r="B15" s="297"/>
      <c r="C15" s="297"/>
      <c r="D15" s="297"/>
      <c r="E15" s="297"/>
      <c r="F15" s="297"/>
      <c r="G15" s="297"/>
      <c r="H15" s="298"/>
    </row>
    <row r="16" ht="31.5" customHeight="1">
      <c r="A16" s="296">
        <v>15.0</v>
      </c>
      <c r="B16" s="297"/>
      <c r="C16" s="297"/>
      <c r="D16" s="297"/>
      <c r="E16" s="297"/>
      <c r="F16" s="297"/>
      <c r="G16" s="297"/>
      <c r="H16" s="298"/>
    </row>
    <row r="17" ht="31.5" customHeight="1">
      <c r="A17" s="296">
        <v>16.0</v>
      </c>
      <c r="B17" s="297"/>
      <c r="C17" s="297"/>
      <c r="D17" s="297"/>
      <c r="E17" s="297"/>
      <c r="F17" s="297"/>
      <c r="G17" s="297"/>
      <c r="H17" s="298"/>
    </row>
    <row r="18" ht="31.5" customHeight="1">
      <c r="A18" s="296">
        <v>17.0</v>
      </c>
      <c r="B18" s="297"/>
      <c r="C18" s="297"/>
      <c r="D18" s="297"/>
      <c r="E18" s="297"/>
      <c r="F18" s="297"/>
      <c r="G18" s="297"/>
      <c r="H18" s="298"/>
    </row>
    <row r="19">
      <c r="A19" s="296" t="s">
        <v>2560</v>
      </c>
      <c r="B19" s="296" t="s">
        <v>2561</v>
      </c>
      <c r="C19" s="296" t="s">
        <v>2562</v>
      </c>
      <c r="D19" s="296" t="s">
        <v>2563</v>
      </c>
      <c r="E19" s="296" t="s">
        <v>2564</v>
      </c>
      <c r="F19" s="296" t="s">
        <v>2565</v>
      </c>
      <c r="G19" s="296" t="s">
        <v>2566</v>
      </c>
      <c r="H19" s="296" t="s">
        <v>2567</v>
      </c>
    </row>
    <row r="20" ht="31.5" customHeight="1">
      <c r="A20" s="296">
        <v>18.0</v>
      </c>
      <c r="B20" s="297"/>
      <c r="C20" s="297"/>
      <c r="D20" s="297"/>
      <c r="E20" s="297"/>
      <c r="F20" s="297"/>
      <c r="G20" s="297"/>
      <c r="H20" s="298"/>
    </row>
    <row r="21" ht="31.5" customHeight="1">
      <c r="A21" s="296">
        <v>19.0</v>
      </c>
      <c r="B21" s="297"/>
      <c r="C21" s="297"/>
      <c r="D21" s="297"/>
      <c r="E21" s="297"/>
      <c r="F21" s="297"/>
      <c r="G21" s="297"/>
      <c r="H21" s="298"/>
    </row>
    <row r="22" ht="31.5" customHeight="1">
      <c r="A22" s="296">
        <v>20.0</v>
      </c>
      <c r="B22" s="297"/>
      <c r="C22" s="297"/>
      <c r="D22" s="297"/>
      <c r="E22" s="297"/>
      <c r="F22" s="297"/>
      <c r="G22" s="297"/>
      <c r="H22" s="298"/>
    </row>
    <row r="23" ht="31.5" customHeight="1">
      <c r="A23" s="296">
        <v>21.0</v>
      </c>
      <c r="B23" s="297"/>
      <c r="C23" s="297"/>
      <c r="D23" s="297"/>
      <c r="E23" s="297"/>
      <c r="F23" s="297"/>
      <c r="G23" s="297"/>
      <c r="H23" s="298"/>
    </row>
    <row r="24" ht="31.5" customHeight="1">
      <c r="A24" s="296">
        <v>22.0</v>
      </c>
      <c r="B24" s="297"/>
      <c r="C24" s="297"/>
      <c r="D24" s="297"/>
      <c r="E24" s="297"/>
      <c r="F24" s="297"/>
      <c r="G24" s="297"/>
      <c r="H24" s="298"/>
    </row>
    <row r="25" ht="31.5" customHeight="1">
      <c r="A25" s="296">
        <v>23.0</v>
      </c>
      <c r="B25" s="297"/>
      <c r="C25" s="297"/>
      <c r="D25" s="297"/>
      <c r="E25" s="297"/>
      <c r="F25" s="297"/>
      <c r="G25" s="297"/>
      <c r="H25" s="298"/>
    </row>
    <row r="26" ht="31.5" customHeight="1">
      <c r="A26" s="296">
        <v>24.0</v>
      </c>
      <c r="B26" s="297"/>
      <c r="C26" s="297"/>
      <c r="D26" s="297"/>
      <c r="E26" s="297"/>
      <c r="F26" s="297"/>
      <c r="G26" s="297"/>
      <c r="H26" s="298"/>
    </row>
    <row r="27" ht="31.5" customHeight="1">
      <c r="A27" s="296">
        <v>25.0</v>
      </c>
      <c r="B27" s="297"/>
      <c r="C27" s="297"/>
      <c r="D27" s="297"/>
      <c r="E27" s="297"/>
      <c r="F27" s="297"/>
      <c r="G27" s="297"/>
      <c r="H27" s="298"/>
    </row>
    <row r="28" ht="31.5" customHeight="1">
      <c r="A28" s="296">
        <v>26.0</v>
      </c>
      <c r="B28" s="297"/>
      <c r="C28" s="297"/>
      <c r="D28" s="297"/>
      <c r="E28" s="297"/>
      <c r="F28" s="297"/>
      <c r="G28" s="297"/>
      <c r="H28" s="298"/>
    </row>
    <row r="29" ht="31.5" customHeight="1">
      <c r="A29" s="296">
        <v>27.0</v>
      </c>
      <c r="B29" s="297"/>
      <c r="C29" s="297"/>
      <c r="D29" s="297"/>
      <c r="E29" s="297"/>
      <c r="F29" s="297"/>
      <c r="G29" s="297"/>
      <c r="H29" s="298"/>
    </row>
    <row r="30" ht="31.5" customHeight="1">
      <c r="A30" s="296">
        <v>28.0</v>
      </c>
      <c r="B30" s="297"/>
      <c r="C30" s="297"/>
      <c r="D30" s="297"/>
      <c r="E30" s="297"/>
      <c r="F30" s="297"/>
      <c r="G30" s="297"/>
      <c r="H30" s="298"/>
    </row>
    <row r="31" ht="31.5" customHeight="1">
      <c r="A31" s="296">
        <v>29.0</v>
      </c>
      <c r="B31" s="297"/>
      <c r="C31" s="297"/>
      <c r="D31" s="297"/>
      <c r="E31" s="297"/>
      <c r="F31" s="297"/>
      <c r="G31" s="297"/>
      <c r="H31" s="298"/>
    </row>
    <row r="32" ht="31.5" customHeight="1">
      <c r="A32" s="296">
        <v>30.0</v>
      </c>
      <c r="B32" s="297"/>
      <c r="C32" s="297"/>
      <c r="D32" s="297"/>
      <c r="E32" s="297"/>
      <c r="F32" s="297"/>
      <c r="G32" s="297"/>
      <c r="H32" s="298"/>
    </row>
    <row r="33" ht="31.5" customHeight="1">
      <c r="A33" s="296">
        <v>31.0</v>
      </c>
      <c r="B33" s="297"/>
      <c r="C33" s="297"/>
      <c r="D33" s="297"/>
      <c r="E33" s="297"/>
      <c r="F33" s="297"/>
      <c r="G33" s="297"/>
      <c r="H33" s="298"/>
    </row>
    <row r="34" ht="31.5" customHeight="1">
      <c r="A34" s="296">
        <v>32.0</v>
      </c>
      <c r="B34" s="297"/>
      <c r="C34" s="297"/>
      <c r="D34" s="297"/>
      <c r="E34" s="297"/>
      <c r="F34" s="297"/>
      <c r="G34" s="297"/>
      <c r="H34" s="298"/>
    </row>
    <row r="35" ht="31.5" customHeight="1">
      <c r="A35" s="296">
        <v>33.0</v>
      </c>
      <c r="B35" s="297"/>
      <c r="C35" s="297"/>
      <c r="D35" s="297"/>
      <c r="E35" s="297"/>
      <c r="F35" s="297"/>
      <c r="G35" s="297"/>
      <c r="H35" s="298"/>
    </row>
    <row r="36">
      <c r="A36" s="299"/>
      <c r="B36" s="299"/>
      <c r="C36" s="299"/>
      <c r="D36" s="299"/>
      <c r="E36" s="299"/>
      <c r="F36" s="299"/>
      <c r="G36" s="299"/>
    </row>
    <row r="37">
      <c r="A37" s="299"/>
      <c r="B37" s="299"/>
      <c r="C37" s="299"/>
      <c r="D37" s="299"/>
      <c r="E37" s="299"/>
      <c r="F37" s="299"/>
      <c r="G37" s="299"/>
    </row>
    <row r="38">
      <c r="A38" s="299"/>
      <c r="B38" s="299"/>
      <c r="C38" s="299"/>
      <c r="D38" s="299"/>
      <c r="E38" s="299"/>
      <c r="F38" s="299"/>
      <c r="G38" s="299"/>
    </row>
    <row r="39">
      <c r="A39" s="299"/>
      <c r="B39" s="299"/>
      <c r="C39" s="299"/>
      <c r="D39" s="299"/>
      <c r="E39" s="299"/>
      <c r="F39" s="299"/>
      <c r="G39" s="299"/>
    </row>
    <row r="40">
      <c r="A40" s="299"/>
      <c r="B40" s="299"/>
      <c r="C40" s="299"/>
      <c r="D40" s="299"/>
      <c r="E40" s="299"/>
      <c r="F40" s="299"/>
      <c r="G40" s="299"/>
    </row>
    <row r="41">
      <c r="A41" s="299"/>
      <c r="B41" s="299"/>
      <c r="C41" s="299"/>
      <c r="D41" s="299"/>
      <c r="E41" s="299"/>
      <c r="F41" s="299"/>
      <c r="G41" s="299"/>
    </row>
    <row r="42">
      <c r="A42" s="299"/>
      <c r="B42" s="299"/>
      <c r="C42" s="299"/>
      <c r="D42" s="299"/>
      <c r="E42" s="299"/>
      <c r="F42" s="299"/>
      <c r="G42" s="299"/>
    </row>
    <row r="43">
      <c r="A43" s="299"/>
      <c r="B43" s="299"/>
      <c r="C43" s="299"/>
      <c r="D43" s="299"/>
      <c r="E43" s="299"/>
      <c r="F43" s="299"/>
      <c r="G43" s="299"/>
    </row>
    <row r="44">
      <c r="A44" s="299"/>
      <c r="B44" s="299"/>
      <c r="C44" s="299"/>
      <c r="D44" s="299"/>
      <c r="E44" s="299"/>
      <c r="F44" s="299"/>
      <c r="G44" s="299"/>
    </row>
    <row r="45">
      <c r="A45" s="299"/>
      <c r="B45" s="299"/>
      <c r="C45" s="299"/>
      <c r="D45" s="299"/>
      <c r="E45" s="299"/>
      <c r="F45" s="299"/>
      <c r="G45" s="299"/>
    </row>
    <row r="46">
      <c r="A46" s="299"/>
      <c r="B46" s="299"/>
      <c r="C46" s="299"/>
      <c r="D46" s="299"/>
      <c r="E46" s="299"/>
      <c r="F46" s="299"/>
      <c r="G46" s="299"/>
    </row>
    <row r="47">
      <c r="A47" s="299"/>
      <c r="B47" s="299"/>
      <c r="C47" s="299"/>
      <c r="D47" s="299"/>
      <c r="E47" s="299"/>
      <c r="F47" s="299"/>
      <c r="G47" s="299"/>
    </row>
    <row r="48">
      <c r="A48" s="299"/>
      <c r="B48" s="299"/>
      <c r="C48" s="299"/>
      <c r="D48" s="299"/>
      <c r="E48" s="299"/>
      <c r="F48" s="299"/>
      <c r="G48" s="299"/>
    </row>
    <row r="49">
      <c r="A49" s="299"/>
      <c r="B49" s="299"/>
      <c r="C49" s="299"/>
      <c r="D49" s="299"/>
      <c r="E49" s="299"/>
      <c r="F49" s="299"/>
      <c r="G49" s="299"/>
    </row>
    <row r="50">
      <c r="A50" s="299"/>
      <c r="B50" s="299"/>
      <c r="C50" s="299"/>
      <c r="D50" s="299"/>
      <c r="E50" s="299"/>
      <c r="F50" s="299"/>
      <c r="G50" s="299"/>
    </row>
    <row r="51">
      <c r="A51" s="299"/>
      <c r="B51" s="299"/>
      <c r="C51" s="299"/>
      <c r="D51" s="299"/>
      <c r="E51" s="299"/>
      <c r="F51" s="299"/>
      <c r="G51" s="299"/>
    </row>
    <row r="52">
      <c r="A52" s="299"/>
      <c r="B52" s="299"/>
      <c r="C52" s="299"/>
      <c r="D52" s="299"/>
      <c r="E52" s="299"/>
      <c r="F52" s="299"/>
      <c r="G52" s="299"/>
    </row>
    <row r="53">
      <c r="A53" s="299"/>
      <c r="B53" s="299"/>
      <c r="C53" s="299"/>
      <c r="D53" s="299"/>
      <c r="E53" s="299"/>
      <c r="F53" s="299"/>
      <c r="G53" s="299"/>
    </row>
    <row r="54">
      <c r="A54" s="299"/>
      <c r="B54" s="299"/>
      <c r="C54" s="299"/>
      <c r="D54" s="299"/>
      <c r="E54" s="299"/>
      <c r="F54" s="299"/>
      <c r="G54" s="299"/>
    </row>
    <row r="55">
      <c r="A55" s="299"/>
      <c r="B55" s="299"/>
      <c r="C55" s="299"/>
      <c r="D55" s="299"/>
      <c r="E55" s="299"/>
      <c r="F55" s="299"/>
      <c r="G55" s="299"/>
    </row>
    <row r="56">
      <c r="A56" s="299"/>
      <c r="B56" s="299"/>
      <c r="C56" s="299"/>
      <c r="D56" s="299"/>
      <c r="E56" s="299"/>
      <c r="F56" s="299"/>
      <c r="G56" s="299"/>
    </row>
    <row r="57">
      <c r="A57" s="299"/>
      <c r="B57" s="299"/>
      <c r="C57" s="299"/>
      <c r="D57" s="299"/>
      <c r="E57" s="299"/>
      <c r="F57" s="299"/>
      <c r="G57" s="299"/>
    </row>
    <row r="58">
      <c r="A58" s="299"/>
      <c r="B58" s="299"/>
      <c r="C58" s="299"/>
      <c r="D58" s="299"/>
      <c r="E58" s="299"/>
      <c r="F58" s="299"/>
      <c r="G58" s="299"/>
    </row>
    <row r="59">
      <c r="A59" s="299"/>
      <c r="B59" s="299"/>
      <c r="C59" s="299"/>
      <c r="D59" s="299"/>
      <c r="E59" s="299"/>
      <c r="F59" s="299"/>
      <c r="G59" s="299"/>
    </row>
    <row r="60">
      <c r="A60" s="299"/>
      <c r="B60" s="299"/>
      <c r="C60" s="299"/>
      <c r="D60" s="299"/>
      <c r="E60" s="299"/>
      <c r="F60" s="299"/>
      <c r="G60" s="299"/>
    </row>
    <row r="61">
      <c r="A61" s="299"/>
      <c r="B61" s="299"/>
      <c r="C61" s="299"/>
      <c r="D61" s="299"/>
      <c r="E61" s="299"/>
      <c r="F61" s="299"/>
      <c r="G61" s="299"/>
    </row>
    <row r="62">
      <c r="A62" s="299"/>
      <c r="B62" s="299"/>
      <c r="C62" s="299"/>
      <c r="D62" s="299"/>
      <c r="E62" s="299"/>
      <c r="F62" s="299"/>
      <c r="G62" s="299"/>
    </row>
    <row r="63">
      <c r="A63" s="299"/>
      <c r="B63" s="299"/>
      <c r="C63" s="299"/>
      <c r="D63" s="299"/>
      <c r="E63" s="299"/>
      <c r="F63" s="299"/>
      <c r="G63" s="299"/>
    </row>
    <row r="64">
      <c r="A64" s="299"/>
      <c r="B64" s="299"/>
      <c r="C64" s="299"/>
      <c r="D64" s="299"/>
      <c r="E64" s="299"/>
      <c r="F64" s="299"/>
      <c r="G64" s="299"/>
    </row>
    <row r="65">
      <c r="A65" s="299"/>
      <c r="B65" s="299"/>
      <c r="C65" s="299"/>
      <c r="D65" s="299"/>
      <c r="E65" s="299"/>
      <c r="F65" s="299"/>
      <c r="G65" s="299"/>
    </row>
    <row r="66">
      <c r="A66" s="299"/>
      <c r="B66" s="299"/>
      <c r="C66" s="299"/>
      <c r="D66" s="299"/>
      <c r="E66" s="299"/>
      <c r="F66" s="299"/>
      <c r="G66" s="299"/>
    </row>
    <row r="67">
      <c r="A67" s="299"/>
      <c r="B67" s="299"/>
      <c r="C67" s="299"/>
      <c r="D67" s="299"/>
      <c r="E67" s="299"/>
      <c r="F67" s="299"/>
      <c r="G67" s="299"/>
    </row>
    <row r="68">
      <c r="A68" s="299"/>
      <c r="B68" s="299"/>
      <c r="C68" s="299"/>
      <c r="D68" s="299"/>
      <c r="E68" s="299"/>
      <c r="F68" s="299"/>
      <c r="G68" s="299"/>
    </row>
    <row r="69">
      <c r="A69" s="299"/>
      <c r="B69" s="299"/>
      <c r="C69" s="299"/>
      <c r="D69" s="299"/>
      <c r="E69" s="299"/>
      <c r="F69" s="299"/>
      <c r="G69" s="299"/>
    </row>
    <row r="70">
      <c r="A70" s="299"/>
      <c r="B70" s="299"/>
      <c r="C70" s="299"/>
      <c r="D70" s="299"/>
      <c r="E70" s="299"/>
      <c r="F70" s="299"/>
      <c r="G70" s="299"/>
    </row>
    <row r="71">
      <c r="A71" s="299"/>
      <c r="B71" s="299"/>
      <c r="C71" s="299"/>
      <c r="D71" s="299"/>
      <c r="E71" s="299"/>
      <c r="F71" s="299"/>
      <c r="G71" s="299"/>
    </row>
    <row r="72">
      <c r="A72" s="299"/>
      <c r="B72" s="299"/>
      <c r="C72" s="299"/>
      <c r="D72" s="299"/>
      <c r="E72" s="299"/>
      <c r="F72" s="299"/>
      <c r="G72" s="299"/>
    </row>
    <row r="73">
      <c r="A73" s="299"/>
      <c r="B73" s="299"/>
      <c r="C73" s="299"/>
      <c r="D73" s="299"/>
      <c r="E73" s="299"/>
      <c r="F73" s="299"/>
      <c r="G73" s="299"/>
    </row>
    <row r="74">
      <c r="A74" s="299"/>
      <c r="B74" s="299"/>
      <c r="C74" s="299"/>
      <c r="D74" s="299"/>
      <c r="E74" s="299"/>
      <c r="F74" s="299"/>
      <c r="G74" s="299"/>
    </row>
    <row r="75">
      <c r="A75" s="299"/>
      <c r="B75" s="299"/>
      <c r="C75" s="299"/>
      <c r="D75" s="299"/>
      <c r="E75" s="299"/>
      <c r="F75" s="299"/>
      <c r="G75" s="299"/>
    </row>
    <row r="76">
      <c r="A76" s="299"/>
      <c r="B76" s="299"/>
      <c r="C76" s="299"/>
      <c r="D76" s="299"/>
      <c r="E76" s="299"/>
      <c r="F76" s="299"/>
      <c r="G76" s="299"/>
    </row>
    <row r="77">
      <c r="A77" s="299"/>
      <c r="B77" s="299"/>
      <c r="C77" s="299"/>
      <c r="D77" s="299"/>
      <c r="E77" s="299"/>
      <c r="F77" s="299"/>
      <c r="G77" s="299"/>
    </row>
    <row r="78">
      <c r="A78" s="299"/>
      <c r="B78" s="299"/>
      <c r="C78" s="299"/>
      <c r="D78" s="299"/>
      <c r="E78" s="299"/>
      <c r="F78" s="299"/>
      <c r="G78" s="299"/>
    </row>
    <row r="79">
      <c r="A79" s="299"/>
      <c r="B79" s="299"/>
      <c r="C79" s="299"/>
      <c r="D79" s="299"/>
      <c r="E79" s="299"/>
      <c r="F79" s="299"/>
      <c r="G79" s="299"/>
    </row>
    <row r="80">
      <c r="A80" s="299"/>
      <c r="B80" s="299"/>
      <c r="C80" s="299"/>
      <c r="D80" s="299"/>
      <c r="E80" s="299"/>
      <c r="F80" s="299"/>
      <c r="G80" s="299"/>
    </row>
    <row r="81">
      <c r="A81" s="299"/>
      <c r="B81" s="299"/>
      <c r="C81" s="299"/>
      <c r="D81" s="299"/>
      <c r="E81" s="299"/>
      <c r="F81" s="299"/>
      <c r="G81" s="299"/>
    </row>
    <row r="82">
      <c r="A82" s="299"/>
      <c r="B82" s="299"/>
      <c r="C82" s="299"/>
      <c r="D82" s="299"/>
      <c r="E82" s="299"/>
      <c r="F82" s="299"/>
      <c r="G82" s="299"/>
    </row>
    <row r="83">
      <c r="A83" s="299"/>
      <c r="B83" s="299"/>
      <c r="C83" s="299"/>
      <c r="D83" s="299"/>
      <c r="E83" s="299"/>
      <c r="F83" s="299"/>
      <c r="G83" s="299"/>
    </row>
    <row r="84">
      <c r="A84" s="299"/>
      <c r="B84" s="299"/>
      <c r="C84" s="299"/>
      <c r="D84" s="299"/>
      <c r="E84" s="299"/>
      <c r="F84" s="299"/>
      <c r="G84" s="299"/>
    </row>
    <row r="85">
      <c r="A85" s="299"/>
      <c r="B85" s="299"/>
      <c r="C85" s="299"/>
      <c r="D85" s="299"/>
      <c r="E85" s="299"/>
      <c r="F85" s="299"/>
      <c r="G85" s="299"/>
    </row>
    <row r="86">
      <c r="A86" s="299"/>
      <c r="B86" s="299"/>
      <c r="C86" s="299"/>
      <c r="D86" s="299"/>
      <c r="E86" s="299"/>
      <c r="F86" s="299"/>
      <c r="G86" s="299"/>
    </row>
    <row r="87">
      <c r="A87" s="299"/>
      <c r="B87" s="299"/>
      <c r="C87" s="299"/>
      <c r="D87" s="299"/>
      <c r="E87" s="299"/>
      <c r="F87" s="299"/>
      <c r="G87" s="299"/>
    </row>
    <row r="88">
      <c r="A88" s="299"/>
      <c r="B88" s="299"/>
      <c r="C88" s="299"/>
      <c r="D88" s="299"/>
      <c r="E88" s="299"/>
      <c r="F88" s="299"/>
      <c r="G88" s="299"/>
    </row>
    <row r="89">
      <c r="A89" s="299"/>
      <c r="B89" s="299"/>
      <c r="C89" s="299"/>
      <c r="D89" s="299"/>
      <c r="E89" s="299"/>
      <c r="F89" s="299"/>
      <c r="G89" s="299"/>
    </row>
    <row r="90">
      <c r="A90" s="299"/>
      <c r="B90" s="299"/>
      <c r="C90" s="299"/>
      <c r="D90" s="299"/>
      <c r="E90" s="299"/>
      <c r="F90" s="299"/>
      <c r="G90" s="299"/>
    </row>
    <row r="91">
      <c r="A91" s="299"/>
      <c r="B91" s="299"/>
      <c r="C91" s="299"/>
      <c r="D91" s="299"/>
      <c r="E91" s="299"/>
      <c r="F91" s="299"/>
      <c r="G91" s="299"/>
    </row>
    <row r="92">
      <c r="A92" s="299"/>
      <c r="B92" s="299"/>
      <c r="C92" s="299"/>
      <c r="D92" s="299"/>
      <c r="E92" s="299"/>
      <c r="F92" s="299"/>
      <c r="G92" s="299"/>
    </row>
    <row r="93">
      <c r="A93" s="299"/>
      <c r="B93" s="299"/>
      <c r="C93" s="299"/>
      <c r="D93" s="299"/>
      <c r="E93" s="299"/>
      <c r="F93" s="299"/>
      <c r="G93" s="299"/>
    </row>
    <row r="94">
      <c r="A94" s="299"/>
      <c r="B94" s="299"/>
      <c r="C94" s="299"/>
      <c r="D94" s="299"/>
      <c r="E94" s="299"/>
      <c r="F94" s="299"/>
      <c r="G94" s="299"/>
    </row>
    <row r="95">
      <c r="A95" s="299"/>
      <c r="B95" s="299"/>
      <c r="C95" s="299"/>
      <c r="D95" s="299"/>
      <c r="E95" s="299"/>
      <c r="F95" s="299"/>
      <c r="G95" s="299"/>
    </row>
    <row r="96">
      <c r="A96" s="299"/>
      <c r="B96" s="299"/>
      <c r="C96" s="299"/>
      <c r="D96" s="299"/>
      <c r="E96" s="299"/>
      <c r="F96" s="299"/>
      <c r="G96" s="299"/>
    </row>
    <row r="97">
      <c r="A97" s="299"/>
      <c r="B97" s="299"/>
      <c r="C97" s="299"/>
      <c r="D97" s="299"/>
      <c r="E97" s="299"/>
      <c r="F97" s="299"/>
      <c r="G97" s="299"/>
    </row>
    <row r="98">
      <c r="A98" s="299"/>
      <c r="B98" s="299"/>
      <c r="C98" s="299"/>
      <c r="D98" s="299"/>
      <c r="E98" s="299"/>
      <c r="F98" s="299"/>
      <c r="G98" s="299"/>
    </row>
    <row r="99">
      <c r="A99" s="299"/>
      <c r="B99" s="299"/>
      <c r="C99" s="299"/>
      <c r="D99" s="299"/>
      <c r="E99" s="299"/>
      <c r="F99" s="299"/>
      <c r="G99" s="299"/>
    </row>
    <row r="100">
      <c r="A100" s="299"/>
      <c r="B100" s="299"/>
      <c r="C100" s="299"/>
      <c r="D100" s="299"/>
      <c r="E100" s="299"/>
      <c r="F100" s="299"/>
      <c r="G100" s="299"/>
    </row>
    <row r="101">
      <c r="A101" s="299"/>
      <c r="B101" s="299"/>
      <c r="C101" s="299"/>
      <c r="D101" s="299"/>
      <c r="E101" s="299"/>
      <c r="F101" s="299"/>
      <c r="G101" s="299"/>
    </row>
    <row r="102">
      <c r="A102" s="299"/>
      <c r="B102" s="299"/>
      <c r="C102" s="299"/>
      <c r="D102" s="299"/>
      <c r="E102" s="299"/>
      <c r="F102" s="299"/>
      <c r="G102" s="299"/>
    </row>
    <row r="103">
      <c r="A103" s="299"/>
      <c r="B103" s="299"/>
      <c r="C103" s="299"/>
      <c r="D103" s="299"/>
      <c r="E103" s="299"/>
      <c r="F103" s="299"/>
      <c r="G103" s="299"/>
    </row>
    <row r="104">
      <c r="A104" s="299"/>
      <c r="B104" s="299"/>
      <c r="C104" s="299"/>
      <c r="D104" s="299"/>
      <c r="E104" s="299"/>
      <c r="F104" s="299"/>
      <c r="G104" s="299"/>
    </row>
    <row r="105">
      <c r="A105" s="299"/>
      <c r="B105" s="299"/>
      <c r="C105" s="299"/>
      <c r="D105" s="299"/>
      <c r="E105" s="299"/>
      <c r="F105" s="299"/>
      <c r="G105" s="299"/>
    </row>
    <row r="106">
      <c r="A106" s="299"/>
      <c r="B106" s="299"/>
      <c r="C106" s="299"/>
      <c r="D106" s="299"/>
      <c r="E106" s="299"/>
      <c r="F106" s="299"/>
      <c r="G106" s="299"/>
    </row>
    <row r="107">
      <c r="A107" s="299"/>
      <c r="B107" s="299"/>
      <c r="C107" s="299"/>
      <c r="D107" s="299"/>
      <c r="E107" s="299"/>
      <c r="F107" s="299"/>
      <c r="G107" s="299"/>
    </row>
    <row r="108">
      <c r="A108" s="299"/>
      <c r="B108" s="299"/>
      <c r="C108" s="299"/>
      <c r="D108" s="299"/>
      <c r="E108" s="299"/>
      <c r="F108" s="299"/>
      <c r="G108" s="299"/>
    </row>
    <row r="109">
      <c r="A109" s="299"/>
      <c r="B109" s="299"/>
      <c r="C109" s="299"/>
      <c r="D109" s="299"/>
      <c r="E109" s="299"/>
      <c r="F109" s="299"/>
      <c r="G109" s="299"/>
    </row>
    <row r="110">
      <c r="A110" s="299"/>
      <c r="B110" s="299"/>
      <c r="C110" s="299"/>
      <c r="D110" s="299"/>
      <c r="E110" s="299"/>
      <c r="F110" s="299"/>
      <c r="G110" s="299"/>
    </row>
    <row r="111">
      <c r="A111" s="299"/>
      <c r="B111" s="299"/>
      <c r="C111" s="299"/>
      <c r="D111" s="299"/>
      <c r="E111" s="299"/>
      <c r="F111" s="299"/>
      <c r="G111" s="299"/>
    </row>
    <row r="112">
      <c r="A112" s="299"/>
      <c r="B112" s="299"/>
      <c r="C112" s="299"/>
      <c r="D112" s="299"/>
      <c r="E112" s="299"/>
      <c r="F112" s="299"/>
      <c r="G112" s="299"/>
    </row>
    <row r="113">
      <c r="A113" s="299"/>
      <c r="B113" s="299"/>
      <c r="C113" s="299"/>
      <c r="D113" s="299"/>
      <c r="E113" s="299"/>
      <c r="F113" s="299"/>
      <c r="G113" s="299"/>
    </row>
    <row r="114">
      <c r="A114" s="299"/>
      <c r="B114" s="299"/>
      <c r="C114" s="299"/>
      <c r="D114" s="299"/>
      <c r="E114" s="299"/>
      <c r="F114" s="299"/>
      <c r="G114" s="299"/>
    </row>
    <row r="115">
      <c r="A115" s="299"/>
      <c r="B115" s="299"/>
      <c r="C115" s="299"/>
      <c r="D115" s="299"/>
      <c r="E115" s="299"/>
      <c r="F115" s="299"/>
      <c r="G115" s="299"/>
    </row>
    <row r="116">
      <c r="A116" s="299"/>
      <c r="B116" s="299"/>
      <c r="C116" s="299"/>
      <c r="D116" s="299"/>
      <c r="E116" s="299"/>
      <c r="F116" s="299"/>
      <c r="G116" s="299"/>
    </row>
    <row r="117">
      <c r="A117" s="299"/>
      <c r="B117" s="299"/>
      <c r="C117" s="299"/>
      <c r="D117" s="299"/>
      <c r="E117" s="299"/>
      <c r="F117" s="299"/>
      <c r="G117" s="299"/>
    </row>
    <row r="118">
      <c r="A118" s="299"/>
      <c r="B118" s="299"/>
      <c r="C118" s="299"/>
      <c r="D118" s="299"/>
      <c r="E118" s="299"/>
      <c r="F118" s="299"/>
      <c r="G118" s="299"/>
    </row>
    <row r="119">
      <c r="A119" s="299"/>
      <c r="B119" s="299"/>
      <c r="C119" s="299"/>
      <c r="D119" s="299"/>
      <c r="E119" s="299"/>
      <c r="F119" s="299"/>
      <c r="G119" s="299"/>
    </row>
    <row r="120">
      <c r="A120" s="299"/>
      <c r="B120" s="299"/>
      <c r="C120" s="299"/>
      <c r="D120" s="299"/>
      <c r="E120" s="299"/>
      <c r="F120" s="299"/>
      <c r="G120" s="299"/>
    </row>
    <row r="121">
      <c r="A121" s="299"/>
      <c r="B121" s="299"/>
      <c r="C121" s="299"/>
      <c r="D121" s="299"/>
      <c r="E121" s="299"/>
      <c r="F121" s="299"/>
      <c r="G121" s="299"/>
    </row>
    <row r="122">
      <c r="A122" s="299"/>
      <c r="B122" s="299"/>
      <c r="C122" s="299"/>
      <c r="D122" s="299"/>
      <c r="E122" s="299"/>
      <c r="F122" s="299"/>
      <c r="G122" s="299"/>
    </row>
    <row r="123">
      <c r="A123" s="299"/>
      <c r="B123" s="299"/>
      <c r="C123" s="299"/>
      <c r="D123" s="299"/>
      <c r="E123" s="299"/>
      <c r="F123" s="299"/>
      <c r="G123" s="299"/>
    </row>
    <row r="124">
      <c r="A124" s="299"/>
      <c r="B124" s="299"/>
      <c r="C124" s="299"/>
      <c r="D124" s="299"/>
      <c r="E124" s="299"/>
      <c r="F124" s="299"/>
      <c r="G124" s="299"/>
    </row>
    <row r="125">
      <c r="A125" s="299"/>
      <c r="B125" s="299"/>
      <c r="C125" s="299"/>
      <c r="D125" s="299"/>
      <c r="E125" s="299"/>
      <c r="F125" s="299"/>
      <c r="G125" s="299"/>
    </row>
    <row r="126">
      <c r="A126" s="299"/>
      <c r="B126" s="299"/>
      <c r="C126" s="299"/>
      <c r="D126" s="299"/>
      <c r="E126" s="299"/>
      <c r="F126" s="299"/>
      <c r="G126" s="299"/>
    </row>
    <row r="127">
      <c r="A127" s="299"/>
      <c r="B127" s="299"/>
      <c r="C127" s="299"/>
      <c r="D127" s="299"/>
      <c r="E127" s="299"/>
      <c r="F127" s="299"/>
      <c r="G127" s="299"/>
    </row>
    <row r="128">
      <c r="A128" s="299"/>
      <c r="B128" s="299"/>
      <c r="C128" s="299"/>
      <c r="D128" s="299"/>
      <c r="E128" s="299"/>
      <c r="F128" s="299"/>
      <c r="G128" s="299"/>
    </row>
    <row r="129">
      <c r="A129" s="299"/>
      <c r="B129" s="299"/>
      <c r="C129" s="299"/>
      <c r="D129" s="299"/>
      <c r="E129" s="299"/>
      <c r="F129" s="299"/>
      <c r="G129" s="299"/>
    </row>
    <row r="130">
      <c r="A130" s="299"/>
      <c r="B130" s="299"/>
      <c r="C130" s="299"/>
      <c r="D130" s="299"/>
      <c r="E130" s="299"/>
      <c r="F130" s="299"/>
      <c r="G130" s="299"/>
    </row>
    <row r="131">
      <c r="A131" s="299"/>
      <c r="B131" s="299"/>
      <c r="C131" s="299"/>
      <c r="D131" s="299"/>
      <c r="E131" s="299"/>
      <c r="F131" s="299"/>
      <c r="G131" s="299"/>
    </row>
    <row r="132">
      <c r="A132" s="299"/>
      <c r="B132" s="299"/>
      <c r="C132" s="299"/>
      <c r="D132" s="299"/>
      <c r="E132" s="299"/>
      <c r="F132" s="299"/>
      <c r="G132" s="299"/>
    </row>
    <row r="133">
      <c r="A133" s="299"/>
      <c r="B133" s="299"/>
      <c r="C133" s="299"/>
      <c r="D133" s="299"/>
      <c r="E133" s="299"/>
      <c r="F133" s="299"/>
      <c r="G133" s="299"/>
    </row>
    <row r="134">
      <c r="A134" s="299"/>
      <c r="B134" s="299"/>
      <c r="C134" s="299"/>
      <c r="D134" s="299"/>
      <c r="E134" s="299"/>
      <c r="F134" s="299"/>
      <c r="G134" s="299"/>
    </row>
    <row r="135">
      <c r="A135" s="299"/>
      <c r="B135" s="299"/>
      <c r="C135" s="299"/>
      <c r="D135" s="299"/>
      <c r="E135" s="299"/>
      <c r="F135" s="299"/>
      <c r="G135" s="299"/>
    </row>
    <row r="136">
      <c r="A136" s="299"/>
      <c r="B136" s="299"/>
      <c r="C136" s="299"/>
      <c r="D136" s="299"/>
      <c r="E136" s="299"/>
      <c r="F136" s="299"/>
      <c r="G136" s="299"/>
    </row>
    <row r="137">
      <c r="A137" s="299"/>
      <c r="B137" s="299"/>
      <c r="C137" s="299"/>
      <c r="D137" s="299"/>
      <c r="E137" s="299"/>
      <c r="F137" s="299"/>
      <c r="G137" s="299"/>
    </row>
    <row r="138">
      <c r="A138" s="299"/>
      <c r="B138" s="299"/>
      <c r="C138" s="299"/>
      <c r="D138" s="299"/>
      <c r="E138" s="299"/>
      <c r="F138" s="299"/>
      <c r="G138" s="299"/>
    </row>
    <row r="139">
      <c r="A139" s="299"/>
      <c r="B139" s="299"/>
      <c r="C139" s="299"/>
      <c r="D139" s="299"/>
      <c r="E139" s="299"/>
      <c r="F139" s="299"/>
      <c r="G139" s="299"/>
    </row>
    <row r="140">
      <c r="A140" s="299"/>
      <c r="B140" s="299"/>
      <c r="C140" s="299"/>
      <c r="D140" s="299"/>
      <c r="E140" s="299"/>
      <c r="F140" s="299"/>
      <c r="G140" s="299"/>
    </row>
    <row r="141">
      <c r="A141" s="299"/>
      <c r="B141" s="299"/>
      <c r="C141" s="299"/>
      <c r="D141" s="299"/>
      <c r="E141" s="299"/>
      <c r="F141" s="299"/>
      <c r="G141" s="299"/>
    </row>
    <row r="142">
      <c r="A142" s="299"/>
      <c r="B142" s="299"/>
      <c r="C142" s="299"/>
      <c r="D142" s="299"/>
      <c r="E142" s="299"/>
      <c r="F142" s="299"/>
      <c r="G142" s="299"/>
    </row>
    <row r="143">
      <c r="A143" s="299"/>
      <c r="B143" s="299"/>
      <c r="C143" s="299"/>
      <c r="D143" s="299"/>
      <c r="E143" s="299"/>
      <c r="F143" s="299"/>
      <c r="G143" s="299"/>
    </row>
    <row r="144">
      <c r="A144" s="299"/>
      <c r="B144" s="299"/>
      <c r="C144" s="299"/>
      <c r="D144" s="299"/>
      <c r="E144" s="299"/>
      <c r="F144" s="299"/>
      <c r="G144" s="299"/>
    </row>
    <row r="145">
      <c r="A145" s="299"/>
      <c r="B145" s="299"/>
      <c r="C145" s="299"/>
      <c r="D145" s="299"/>
      <c r="E145" s="299"/>
      <c r="F145" s="299"/>
      <c r="G145" s="299"/>
    </row>
    <row r="146">
      <c r="A146" s="299"/>
      <c r="B146" s="299"/>
      <c r="C146" s="299"/>
      <c r="D146" s="299"/>
      <c r="E146" s="299"/>
      <c r="F146" s="299"/>
      <c r="G146" s="299"/>
    </row>
    <row r="147">
      <c r="A147" s="299"/>
      <c r="B147" s="299"/>
      <c r="C147" s="299"/>
      <c r="D147" s="299"/>
      <c r="E147" s="299"/>
      <c r="F147" s="299"/>
      <c r="G147" s="299"/>
    </row>
    <row r="148">
      <c r="A148" s="299"/>
      <c r="B148" s="299"/>
      <c r="C148" s="299"/>
      <c r="D148" s="299"/>
      <c r="E148" s="299"/>
      <c r="F148" s="299"/>
      <c r="G148" s="299"/>
    </row>
    <row r="149">
      <c r="A149" s="299"/>
      <c r="B149" s="299"/>
      <c r="C149" s="299"/>
      <c r="D149" s="299"/>
      <c r="E149" s="299"/>
      <c r="F149" s="299"/>
      <c r="G149" s="299"/>
    </row>
    <row r="150">
      <c r="A150" s="299"/>
      <c r="B150" s="299"/>
      <c r="C150" s="299"/>
      <c r="D150" s="299"/>
      <c r="E150" s="299"/>
      <c r="F150" s="299"/>
      <c r="G150" s="299"/>
    </row>
    <row r="151">
      <c r="A151" s="299"/>
      <c r="B151" s="299"/>
      <c r="C151" s="299"/>
      <c r="D151" s="299"/>
      <c r="E151" s="299"/>
      <c r="F151" s="299"/>
      <c r="G151" s="299"/>
    </row>
    <row r="152">
      <c r="A152" s="299"/>
      <c r="B152" s="299"/>
      <c r="C152" s="299"/>
      <c r="D152" s="299"/>
      <c r="E152" s="299"/>
      <c r="F152" s="299"/>
      <c r="G152" s="299"/>
    </row>
    <row r="153">
      <c r="A153" s="299"/>
      <c r="B153" s="299"/>
      <c r="C153" s="299"/>
      <c r="D153" s="299"/>
      <c r="E153" s="299"/>
      <c r="F153" s="299"/>
      <c r="G153" s="299"/>
    </row>
    <row r="154">
      <c r="A154" s="299"/>
      <c r="B154" s="299"/>
      <c r="C154" s="299"/>
      <c r="D154" s="299"/>
      <c r="E154" s="299"/>
      <c r="F154" s="299"/>
      <c r="G154" s="299"/>
    </row>
    <row r="155">
      <c r="A155" s="299"/>
      <c r="B155" s="299"/>
      <c r="C155" s="299"/>
      <c r="D155" s="299"/>
      <c r="E155" s="299"/>
      <c r="F155" s="299"/>
      <c r="G155" s="299"/>
    </row>
    <row r="156">
      <c r="A156" s="299"/>
      <c r="B156" s="299"/>
      <c r="C156" s="299"/>
      <c r="D156" s="299"/>
      <c r="E156" s="299"/>
      <c r="F156" s="299"/>
      <c r="G156" s="299"/>
    </row>
    <row r="157">
      <c r="A157" s="299"/>
      <c r="B157" s="299"/>
      <c r="C157" s="299"/>
      <c r="D157" s="299"/>
      <c r="E157" s="299"/>
      <c r="F157" s="299"/>
      <c r="G157" s="299"/>
    </row>
    <row r="158">
      <c r="A158" s="299"/>
      <c r="B158" s="299"/>
      <c r="C158" s="299"/>
      <c r="D158" s="299"/>
      <c r="E158" s="299"/>
      <c r="F158" s="299"/>
      <c r="G158" s="299"/>
    </row>
    <row r="159">
      <c r="A159" s="299"/>
      <c r="B159" s="299"/>
      <c r="C159" s="299"/>
      <c r="D159" s="299"/>
      <c r="E159" s="299"/>
      <c r="F159" s="299"/>
      <c r="G159" s="299"/>
    </row>
    <row r="160">
      <c r="A160" s="299"/>
      <c r="B160" s="299"/>
      <c r="C160" s="299"/>
      <c r="D160" s="299"/>
      <c r="E160" s="299"/>
      <c r="F160" s="299"/>
      <c r="G160" s="299"/>
    </row>
    <row r="161">
      <c r="A161" s="299"/>
      <c r="B161" s="299"/>
      <c r="C161" s="299"/>
      <c r="D161" s="299"/>
      <c r="E161" s="299"/>
      <c r="F161" s="299"/>
      <c r="G161" s="299"/>
    </row>
    <row r="162">
      <c r="A162" s="299"/>
      <c r="B162" s="299"/>
      <c r="C162" s="299"/>
      <c r="D162" s="299"/>
      <c r="E162" s="299"/>
      <c r="F162" s="299"/>
      <c r="G162" s="299"/>
    </row>
    <row r="163">
      <c r="A163" s="299"/>
      <c r="B163" s="299"/>
      <c r="C163" s="299"/>
      <c r="D163" s="299"/>
      <c r="E163" s="299"/>
      <c r="F163" s="299"/>
      <c r="G163" s="299"/>
    </row>
    <row r="164">
      <c r="A164" s="299"/>
      <c r="B164" s="299"/>
      <c r="C164" s="299"/>
      <c r="D164" s="299"/>
      <c r="E164" s="299"/>
      <c r="F164" s="299"/>
      <c r="G164" s="299"/>
    </row>
    <row r="165">
      <c r="A165" s="299"/>
      <c r="B165" s="299"/>
      <c r="C165" s="299"/>
      <c r="D165" s="299"/>
      <c r="E165" s="299"/>
      <c r="F165" s="299"/>
      <c r="G165" s="299"/>
    </row>
    <row r="166">
      <c r="A166" s="299"/>
      <c r="B166" s="299"/>
      <c r="C166" s="299"/>
      <c r="D166" s="299"/>
      <c r="E166" s="299"/>
      <c r="F166" s="299"/>
      <c r="G166" s="299"/>
    </row>
    <row r="167">
      <c r="A167" s="299"/>
      <c r="B167" s="299"/>
      <c r="C167" s="299"/>
      <c r="D167" s="299"/>
      <c r="E167" s="299"/>
      <c r="F167" s="299"/>
      <c r="G167" s="299"/>
    </row>
    <row r="168">
      <c r="A168" s="299"/>
      <c r="B168" s="299"/>
      <c r="C168" s="299"/>
      <c r="D168" s="299"/>
      <c r="E168" s="299"/>
      <c r="F168" s="299"/>
      <c r="G168" s="299"/>
    </row>
    <row r="169">
      <c r="A169" s="299"/>
      <c r="B169" s="299"/>
      <c r="C169" s="299"/>
      <c r="D169" s="299"/>
      <c r="E169" s="299"/>
      <c r="F169" s="299"/>
      <c r="G169" s="299"/>
    </row>
    <row r="170">
      <c r="A170" s="299"/>
      <c r="B170" s="299"/>
      <c r="C170" s="299"/>
      <c r="D170" s="299"/>
      <c r="E170" s="299"/>
      <c r="F170" s="299"/>
      <c r="G170" s="299"/>
    </row>
    <row r="171">
      <c r="A171" s="299"/>
      <c r="B171" s="299"/>
      <c r="C171" s="299"/>
      <c r="D171" s="299"/>
      <c r="E171" s="299"/>
      <c r="F171" s="299"/>
      <c r="G171" s="299"/>
    </row>
    <row r="172">
      <c r="A172" s="299"/>
      <c r="B172" s="299"/>
      <c r="C172" s="299"/>
      <c r="D172" s="299"/>
      <c r="E172" s="299"/>
      <c r="F172" s="299"/>
      <c r="G172" s="299"/>
    </row>
    <row r="173">
      <c r="A173" s="299"/>
      <c r="B173" s="299"/>
      <c r="C173" s="299"/>
      <c r="D173" s="299"/>
      <c r="E173" s="299"/>
      <c r="F173" s="299"/>
      <c r="G173" s="299"/>
    </row>
    <row r="174">
      <c r="A174" s="299"/>
      <c r="B174" s="299"/>
      <c r="C174" s="299"/>
      <c r="D174" s="299"/>
      <c r="E174" s="299"/>
      <c r="F174" s="299"/>
      <c r="G174" s="299"/>
    </row>
    <row r="175">
      <c r="A175" s="299"/>
      <c r="B175" s="299"/>
      <c r="C175" s="299"/>
      <c r="D175" s="299"/>
      <c r="E175" s="299"/>
      <c r="F175" s="299"/>
      <c r="G175" s="299"/>
    </row>
    <row r="176">
      <c r="A176" s="299"/>
      <c r="B176" s="299"/>
      <c r="C176" s="299"/>
      <c r="D176" s="299"/>
      <c r="E176" s="299"/>
      <c r="F176" s="299"/>
      <c r="G176" s="299"/>
    </row>
    <row r="177">
      <c r="A177" s="299"/>
      <c r="B177" s="299"/>
      <c r="C177" s="299"/>
      <c r="D177" s="299"/>
      <c r="E177" s="299"/>
      <c r="F177" s="299"/>
      <c r="G177" s="299"/>
    </row>
    <row r="178">
      <c r="A178" s="299"/>
      <c r="B178" s="299"/>
      <c r="C178" s="299"/>
      <c r="D178" s="299"/>
      <c r="E178" s="299"/>
      <c r="F178" s="299"/>
      <c r="G178" s="299"/>
    </row>
    <row r="179">
      <c r="A179" s="299"/>
      <c r="B179" s="299"/>
      <c r="C179" s="299"/>
      <c r="D179" s="299"/>
      <c r="E179" s="299"/>
      <c r="F179" s="299"/>
      <c r="G179" s="299"/>
    </row>
    <row r="180">
      <c r="A180" s="299"/>
      <c r="B180" s="299"/>
      <c r="C180" s="299"/>
      <c r="D180" s="299"/>
      <c r="E180" s="299"/>
      <c r="F180" s="299"/>
      <c r="G180" s="299"/>
    </row>
    <row r="181">
      <c r="A181" s="299"/>
      <c r="B181" s="299"/>
      <c r="C181" s="299"/>
      <c r="D181" s="299"/>
      <c r="E181" s="299"/>
      <c r="F181" s="299"/>
      <c r="G181" s="299"/>
    </row>
    <row r="182">
      <c r="A182" s="299"/>
      <c r="B182" s="299"/>
      <c r="C182" s="299"/>
      <c r="D182" s="299"/>
      <c r="E182" s="299"/>
      <c r="F182" s="299"/>
      <c r="G182" s="299"/>
    </row>
    <row r="183">
      <c r="A183" s="299"/>
      <c r="B183" s="299"/>
      <c r="C183" s="299"/>
      <c r="D183" s="299"/>
      <c r="E183" s="299"/>
      <c r="F183" s="299"/>
      <c r="G183" s="299"/>
    </row>
    <row r="184">
      <c r="A184" s="299"/>
      <c r="B184" s="299"/>
      <c r="C184" s="299"/>
      <c r="D184" s="299"/>
      <c r="E184" s="299"/>
      <c r="F184" s="299"/>
      <c r="G184" s="299"/>
    </row>
    <row r="185">
      <c r="A185" s="299"/>
      <c r="B185" s="299"/>
      <c r="C185" s="299"/>
      <c r="D185" s="299"/>
      <c r="E185" s="299"/>
      <c r="F185" s="299"/>
      <c r="G185" s="299"/>
    </row>
    <row r="186">
      <c r="A186" s="299"/>
      <c r="B186" s="299"/>
      <c r="C186" s="299"/>
      <c r="D186" s="299"/>
      <c r="E186" s="299"/>
      <c r="F186" s="299"/>
      <c r="G186" s="299"/>
    </row>
    <row r="187">
      <c r="A187" s="299"/>
      <c r="B187" s="299"/>
      <c r="C187" s="299"/>
      <c r="D187" s="299"/>
      <c r="E187" s="299"/>
      <c r="F187" s="299"/>
      <c r="G187" s="299"/>
    </row>
    <row r="188">
      <c r="A188" s="299"/>
      <c r="B188" s="299"/>
      <c r="C188" s="299"/>
      <c r="D188" s="299"/>
      <c r="E188" s="299"/>
      <c r="F188" s="299"/>
      <c r="G188" s="299"/>
    </row>
    <row r="189">
      <c r="A189" s="299"/>
      <c r="B189" s="299"/>
      <c r="C189" s="299"/>
      <c r="D189" s="299"/>
      <c r="E189" s="299"/>
      <c r="F189" s="299"/>
      <c r="G189" s="299"/>
    </row>
    <row r="190">
      <c r="A190" s="299"/>
      <c r="B190" s="299"/>
      <c r="C190" s="299"/>
      <c r="D190" s="299"/>
      <c r="E190" s="299"/>
      <c r="F190" s="299"/>
      <c r="G190" s="299"/>
    </row>
    <row r="191">
      <c r="A191" s="299"/>
      <c r="B191" s="299"/>
      <c r="C191" s="299"/>
      <c r="D191" s="299"/>
      <c r="E191" s="299"/>
      <c r="F191" s="299"/>
      <c r="G191" s="299"/>
    </row>
    <row r="192">
      <c r="A192" s="299"/>
      <c r="B192" s="299"/>
      <c r="C192" s="299"/>
      <c r="D192" s="299"/>
      <c r="E192" s="299"/>
      <c r="F192" s="299"/>
      <c r="G192" s="299"/>
    </row>
    <row r="193">
      <c r="A193" s="299"/>
      <c r="B193" s="299"/>
      <c r="C193" s="299"/>
      <c r="D193" s="299"/>
      <c r="E193" s="299"/>
      <c r="F193" s="299"/>
      <c r="G193" s="299"/>
    </row>
    <row r="194">
      <c r="A194" s="299"/>
      <c r="B194" s="299"/>
      <c r="C194" s="299"/>
      <c r="D194" s="299"/>
      <c r="E194" s="299"/>
      <c r="F194" s="299"/>
      <c r="G194" s="299"/>
    </row>
    <row r="195">
      <c r="A195" s="299"/>
      <c r="B195" s="299"/>
      <c r="C195" s="299"/>
      <c r="D195" s="299"/>
      <c r="E195" s="299"/>
      <c r="F195" s="299"/>
      <c r="G195" s="299"/>
    </row>
    <row r="196">
      <c r="A196" s="299"/>
      <c r="B196" s="299"/>
      <c r="C196" s="299"/>
      <c r="D196" s="299"/>
      <c r="E196" s="299"/>
      <c r="F196" s="299"/>
      <c r="G196" s="299"/>
    </row>
    <row r="197">
      <c r="A197" s="299"/>
      <c r="B197" s="299"/>
      <c r="C197" s="299"/>
      <c r="D197" s="299"/>
      <c r="E197" s="299"/>
      <c r="F197" s="299"/>
      <c r="G197" s="299"/>
    </row>
    <row r="198">
      <c r="A198" s="299"/>
      <c r="B198" s="299"/>
      <c r="C198" s="299"/>
      <c r="D198" s="299"/>
      <c r="E198" s="299"/>
      <c r="F198" s="299"/>
      <c r="G198" s="299"/>
    </row>
    <row r="199">
      <c r="A199" s="299"/>
      <c r="B199" s="299"/>
      <c r="C199" s="299"/>
      <c r="D199" s="299"/>
      <c r="E199" s="299"/>
      <c r="F199" s="299"/>
      <c r="G199" s="299"/>
    </row>
    <row r="200">
      <c r="A200" s="299"/>
      <c r="B200" s="299"/>
      <c r="C200" s="299"/>
      <c r="D200" s="299"/>
      <c r="E200" s="299"/>
      <c r="F200" s="299"/>
      <c r="G200" s="299"/>
    </row>
    <row r="201">
      <c r="A201" s="299"/>
      <c r="B201" s="299"/>
      <c r="C201" s="299"/>
      <c r="D201" s="299"/>
      <c r="E201" s="299"/>
      <c r="F201" s="299"/>
      <c r="G201" s="299"/>
    </row>
    <row r="202">
      <c r="A202" s="299"/>
      <c r="B202" s="299"/>
      <c r="C202" s="299"/>
      <c r="D202" s="299"/>
      <c r="E202" s="299"/>
      <c r="F202" s="299"/>
      <c r="G202" s="299"/>
    </row>
    <row r="203">
      <c r="A203" s="299"/>
      <c r="B203" s="299"/>
      <c r="C203" s="299"/>
      <c r="D203" s="299"/>
      <c r="E203" s="299"/>
      <c r="F203" s="299"/>
      <c r="G203" s="299"/>
    </row>
    <row r="204">
      <c r="A204" s="299"/>
      <c r="B204" s="299"/>
      <c r="C204" s="299"/>
      <c r="D204" s="299"/>
      <c r="E204" s="299"/>
      <c r="F204" s="299"/>
      <c r="G204" s="299"/>
    </row>
    <row r="205">
      <c r="A205" s="299"/>
      <c r="B205" s="299"/>
      <c r="C205" s="299"/>
      <c r="D205" s="299"/>
      <c r="E205" s="299"/>
      <c r="F205" s="299"/>
      <c r="G205" s="299"/>
    </row>
    <row r="206">
      <c r="A206" s="299"/>
      <c r="B206" s="299"/>
      <c r="C206" s="299"/>
      <c r="D206" s="299"/>
      <c r="E206" s="299"/>
      <c r="F206" s="299"/>
      <c r="G206" s="299"/>
    </row>
    <row r="207">
      <c r="A207" s="299"/>
      <c r="B207" s="299"/>
      <c r="C207" s="299"/>
      <c r="D207" s="299"/>
      <c r="E207" s="299"/>
      <c r="F207" s="299"/>
      <c r="G207" s="299"/>
    </row>
    <row r="208">
      <c r="A208" s="299"/>
      <c r="B208" s="299"/>
      <c r="C208" s="299"/>
      <c r="D208" s="299"/>
      <c r="E208" s="299"/>
      <c r="F208" s="299"/>
      <c r="G208" s="299"/>
    </row>
    <row r="209">
      <c r="A209" s="299"/>
      <c r="B209" s="299"/>
      <c r="C209" s="299"/>
      <c r="D209" s="299"/>
      <c r="E209" s="299"/>
      <c r="F209" s="299"/>
      <c r="G209" s="299"/>
    </row>
    <row r="210">
      <c r="A210" s="299"/>
      <c r="B210" s="299"/>
      <c r="C210" s="299"/>
      <c r="D210" s="299"/>
      <c r="E210" s="299"/>
      <c r="F210" s="299"/>
      <c r="G210" s="299"/>
    </row>
    <row r="211">
      <c r="A211" s="299"/>
      <c r="B211" s="299"/>
      <c r="C211" s="299"/>
      <c r="D211" s="299"/>
      <c r="E211" s="299"/>
      <c r="F211" s="299"/>
      <c r="G211" s="299"/>
    </row>
    <row r="212">
      <c r="A212" s="299"/>
      <c r="B212" s="299"/>
      <c r="C212" s="299"/>
      <c r="D212" s="299"/>
      <c r="E212" s="299"/>
      <c r="F212" s="299"/>
      <c r="G212" s="299"/>
    </row>
    <row r="213">
      <c r="A213" s="299"/>
      <c r="B213" s="299"/>
      <c r="C213" s="299"/>
      <c r="D213" s="299"/>
      <c r="E213" s="299"/>
      <c r="F213" s="299"/>
      <c r="G213" s="299"/>
    </row>
    <row r="214">
      <c r="A214" s="299"/>
      <c r="B214" s="299"/>
      <c r="C214" s="299"/>
      <c r="D214" s="299"/>
      <c r="E214" s="299"/>
      <c r="F214" s="299"/>
      <c r="G214" s="299"/>
    </row>
    <row r="215">
      <c r="A215" s="299"/>
      <c r="B215" s="299"/>
      <c r="C215" s="299"/>
      <c r="D215" s="299"/>
      <c r="E215" s="299"/>
      <c r="F215" s="299"/>
      <c r="G215" s="299"/>
    </row>
    <row r="216">
      <c r="A216" s="299"/>
      <c r="B216" s="299"/>
      <c r="C216" s="299"/>
      <c r="D216" s="299"/>
      <c r="E216" s="299"/>
      <c r="F216" s="299"/>
      <c r="G216" s="299"/>
    </row>
    <row r="217">
      <c r="A217" s="299"/>
      <c r="B217" s="299"/>
      <c r="C217" s="299"/>
      <c r="D217" s="299"/>
      <c r="E217" s="299"/>
      <c r="F217" s="299"/>
      <c r="G217" s="299"/>
    </row>
    <row r="218">
      <c r="A218" s="299"/>
      <c r="B218" s="299"/>
      <c r="C218" s="299"/>
      <c r="D218" s="299"/>
      <c r="E218" s="299"/>
      <c r="F218" s="299"/>
      <c r="G218" s="299"/>
    </row>
    <row r="219">
      <c r="A219" s="299"/>
      <c r="B219" s="299"/>
      <c r="C219" s="299"/>
      <c r="D219" s="299"/>
      <c r="E219" s="299"/>
      <c r="F219" s="299"/>
      <c r="G219" s="299"/>
    </row>
    <row r="220">
      <c r="A220" s="299"/>
      <c r="B220" s="299"/>
      <c r="C220" s="299"/>
      <c r="D220" s="299"/>
      <c r="E220" s="299"/>
      <c r="F220" s="299"/>
      <c r="G220" s="299"/>
    </row>
    <row r="221">
      <c r="A221" s="299"/>
      <c r="B221" s="299"/>
      <c r="C221" s="299"/>
      <c r="D221" s="299"/>
      <c r="E221" s="299"/>
      <c r="F221" s="299"/>
      <c r="G221" s="299"/>
    </row>
    <row r="222">
      <c r="A222" s="299"/>
      <c r="B222" s="299"/>
      <c r="C222" s="299"/>
      <c r="D222" s="299"/>
      <c r="E222" s="299"/>
      <c r="F222" s="299"/>
      <c r="G222" s="299"/>
    </row>
    <row r="223">
      <c r="A223" s="299"/>
      <c r="B223" s="299"/>
      <c r="C223" s="299"/>
      <c r="D223" s="299"/>
      <c r="E223" s="299"/>
      <c r="F223" s="299"/>
      <c r="G223" s="299"/>
    </row>
    <row r="224">
      <c r="A224" s="299"/>
      <c r="B224" s="299"/>
      <c r="C224" s="299"/>
      <c r="D224" s="299"/>
      <c r="E224" s="299"/>
      <c r="F224" s="299"/>
      <c r="G224" s="299"/>
    </row>
    <row r="225">
      <c r="A225" s="299"/>
      <c r="B225" s="299"/>
      <c r="C225" s="299"/>
      <c r="D225" s="299"/>
      <c r="E225" s="299"/>
      <c r="F225" s="299"/>
      <c r="G225" s="299"/>
    </row>
    <row r="226">
      <c r="A226" s="299"/>
      <c r="B226" s="299"/>
      <c r="C226" s="299"/>
      <c r="D226" s="299"/>
      <c r="E226" s="299"/>
      <c r="F226" s="299"/>
      <c r="G226" s="299"/>
    </row>
    <row r="227">
      <c r="A227" s="299"/>
      <c r="B227" s="299"/>
      <c r="C227" s="299"/>
      <c r="D227" s="299"/>
      <c r="E227" s="299"/>
      <c r="F227" s="299"/>
      <c r="G227" s="299"/>
    </row>
    <row r="228">
      <c r="A228" s="299"/>
      <c r="B228" s="299"/>
      <c r="C228" s="299"/>
      <c r="D228" s="299"/>
      <c r="E228" s="299"/>
      <c r="F228" s="299"/>
      <c r="G228" s="299"/>
    </row>
    <row r="229">
      <c r="A229" s="299"/>
      <c r="B229" s="299"/>
      <c r="C229" s="299"/>
      <c r="D229" s="299"/>
      <c r="E229" s="299"/>
      <c r="F229" s="299"/>
      <c r="G229" s="299"/>
    </row>
    <row r="230">
      <c r="A230" s="299"/>
      <c r="B230" s="299"/>
      <c r="C230" s="299"/>
      <c r="D230" s="299"/>
      <c r="E230" s="299"/>
      <c r="F230" s="299"/>
      <c r="G230" s="299"/>
    </row>
    <row r="231">
      <c r="A231" s="299"/>
      <c r="B231" s="299"/>
      <c r="C231" s="299"/>
      <c r="D231" s="299"/>
      <c r="E231" s="299"/>
      <c r="F231" s="299"/>
      <c r="G231" s="299"/>
    </row>
    <row r="232">
      <c r="A232" s="299"/>
      <c r="B232" s="299"/>
      <c r="C232" s="299"/>
      <c r="D232" s="299"/>
      <c r="E232" s="299"/>
      <c r="F232" s="299"/>
      <c r="G232" s="299"/>
    </row>
    <row r="233">
      <c r="A233" s="299"/>
      <c r="B233" s="299"/>
      <c r="C233" s="299"/>
      <c r="D233" s="299"/>
      <c r="E233" s="299"/>
      <c r="F233" s="299"/>
      <c r="G233" s="299"/>
    </row>
    <row r="234">
      <c r="A234" s="299"/>
      <c r="B234" s="299"/>
      <c r="C234" s="299"/>
      <c r="D234" s="299"/>
      <c r="E234" s="299"/>
      <c r="F234" s="299"/>
      <c r="G234" s="299"/>
    </row>
    <row r="235">
      <c r="A235" s="299"/>
      <c r="B235" s="299"/>
      <c r="C235" s="299"/>
      <c r="D235" s="299"/>
      <c r="E235" s="299"/>
      <c r="F235" s="299"/>
      <c r="G235" s="299"/>
    </row>
    <row r="236">
      <c r="A236" s="299"/>
      <c r="B236" s="299"/>
      <c r="C236" s="299"/>
      <c r="D236" s="299"/>
      <c r="E236" s="299"/>
      <c r="F236" s="299"/>
      <c r="G236" s="299"/>
    </row>
    <row r="237">
      <c r="A237" s="299"/>
      <c r="B237" s="299"/>
      <c r="C237" s="299"/>
      <c r="D237" s="299"/>
      <c r="E237" s="299"/>
      <c r="F237" s="299"/>
      <c r="G237" s="299"/>
    </row>
    <row r="238">
      <c r="A238" s="299"/>
      <c r="B238" s="299"/>
      <c r="C238" s="299"/>
      <c r="D238" s="299"/>
      <c r="E238" s="299"/>
      <c r="F238" s="299"/>
      <c r="G238" s="299"/>
    </row>
    <row r="239">
      <c r="A239" s="299"/>
      <c r="B239" s="299"/>
      <c r="C239" s="299"/>
      <c r="D239" s="299"/>
      <c r="E239" s="299"/>
      <c r="F239" s="299"/>
      <c r="G239" s="299"/>
    </row>
    <row r="240">
      <c r="A240" s="299"/>
      <c r="B240" s="299"/>
      <c r="C240" s="299"/>
      <c r="D240" s="299"/>
      <c r="E240" s="299"/>
      <c r="F240" s="299"/>
      <c r="G240" s="299"/>
    </row>
    <row r="241">
      <c r="A241" s="299"/>
      <c r="B241" s="299"/>
      <c r="C241" s="299"/>
      <c r="D241" s="299"/>
      <c r="E241" s="299"/>
      <c r="F241" s="299"/>
      <c r="G241" s="299"/>
    </row>
    <row r="242">
      <c r="A242" s="299"/>
      <c r="B242" s="299"/>
      <c r="C242" s="299"/>
      <c r="D242" s="299"/>
      <c r="E242" s="299"/>
      <c r="F242" s="299"/>
      <c r="G242" s="299"/>
    </row>
    <row r="243">
      <c r="A243" s="299"/>
      <c r="B243" s="299"/>
      <c r="C243" s="299"/>
      <c r="D243" s="299"/>
      <c r="E243" s="299"/>
      <c r="F243" s="299"/>
      <c r="G243" s="299"/>
    </row>
    <row r="244">
      <c r="A244" s="299"/>
      <c r="B244" s="299"/>
      <c r="C244" s="299"/>
      <c r="D244" s="299"/>
      <c r="E244" s="299"/>
      <c r="F244" s="299"/>
      <c r="G244" s="299"/>
    </row>
    <row r="245">
      <c r="A245" s="299"/>
      <c r="B245" s="299"/>
      <c r="C245" s="299"/>
      <c r="D245" s="299"/>
      <c r="E245" s="299"/>
      <c r="F245" s="299"/>
      <c r="G245" s="299"/>
    </row>
    <row r="246">
      <c r="A246" s="299"/>
      <c r="B246" s="299"/>
      <c r="C246" s="299"/>
      <c r="D246" s="299"/>
      <c r="E246" s="299"/>
      <c r="F246" s="299"/>
      <c r="G246" s="299"/>
    </row>
    <row r="247">
      <c r="A247" s="299"/>
      <c r="B247" s="299"/>
      <c r="C247" s="299"/>
      <c r="D247" s="299"/>
      <c r="E247" s="299"/>
      <c r="F247" s="299"/>
      <c r="G247" s="299"/>
    </row>
    <row r="248">
      <c r="A248" s="299"/>
      <c r="B248" s="299"/>
      <c r="C248" s="299"/>
      <c r="D248" s="299"/>
      <c r="E248" s="299"/>
      <c r="F248" s="299"/>
      <c r="G248" s="299"/>
    </row>
    <row r="249">
      <c r="A249" s="299"/>
      <c r="B249" s="299"/>
      <c r="C249" s="299"/>
      <c r="D249" s="299"/>
      <c r="E249" s="299"/>
      <c r="F249" s="299"/>
      <c r="G249" s="299"/>
    </row>
    <row r="250">
      <c r="A250" s="299"/>
      <c r="B250" s="299"/>
      <c r="C250" s="299"/>
      <c r="D250" s="299"/>
      <c r="E250" s="299"/>
      <c r="F250" s="299"/>
      <c r="G250" s="299"/>
    </row>
    <row r="251">
      <c r="A251" s="299"/>
      <c r="B251" s="299"/>
      <c r="C251" s="299"/>
      <c r="D251" s="299"/>
      <c r="E251" s="299"/>
      <c r="F251" s="299"/>
      <c r="G251" s="299"/>
    </row>
    <row r="252">
      <c r="A252" s="299"/>
      <c r="B252" s="299"/>
      <c r="C252" s="299"/>
      <c r="D252" s="299"/>
      <c r="E252" s="299"/>
      <c r="F252" s="299"/>
      <c r="G252" s="299"/>
    </row>
    <row r="253">
      <c r="A253" s="299"/>
      <c r="B253" s="299"/>
      <c r="C253" s="299"/>
      <c r="D253" s="299"/>
      <c r="E253" s="299"/>
      <c r="F253" s="299"/>
      <c r="G253" s="299"/>
    </row>
    <row r="254">
      <c r="A254" s="299"/>
      <c r="B254" s="299"/>
      <c r="C254" s="299"/>
      <c r="D254" s="299"/>
      <c r="E254" s="299"/>
      <c r="F254" s="299"/>
      <c r="G254" s="299"/>
    </row>
    <row r="255">
      <c r="A255" s="299"/>
      <c r="B255" s="299"/>
      <c r="C255" s="299"/>
      <c r="D255" s="299"/>
      <c r="E255" s="299"/>
      <c r="F255" s="299"/>
      <c r="G255" s="299"/>
    </row>
    <row r="256">
      <c r="A256" s="299"/>
      <c r="B256" s="299"/>
      <c r="C256" s="299"/>
      <c r="D256" s="299"/>
      <c r="E256" s="299"/>
      <c r="F256" s="299"/>
      <c r="G256" s="299"/>
    </row>
    <row r="257">
      <c r="A257" s="299"/>
      <c r="B257" s="299"/>
      <c r="C257" s="299"/>
      <c r="D257" s="299"/>
      <c r="E257" s="299"/>
      <c r="F257" s="299"/>
      <c r="G257" s="299"/>
    </row>
    <row r="258">
      <c r="A258" s="299"/>
      <c r="B258" s="299"/>
      <c r="C258" s="299"/>
      <c r="D258" s="299"/>
      <c r="E258" s="299"/>
      <c r="F258" s="299"/>
      <c r="G258" s="299"/>
    </row>
    <row r="259">
      <c r="A259" s="299"/>
      <c r="B259" s="299"/>
      <c r="C259" s="299"/>
      <c r="D259" s="299"/>
      <c r="E259" s="299"/>
      <c r="F259" s="299"/>
      <c r="G259" s="299"/>
    </row>
    <row r="260">
      <c r="A260" s="299"/>
      <c r="B260" s="299"/>
      <c r="C260" s="299"/>
      <c r="D260" s="299"/>
      <c r="E260" s="299"/>
      <c r="F260" s="299"/>
      <c r="G260" s="299"/>
    </row>
    <row r="261">
      <c r="A261" s="299"/>
      <c r="B261" s="299"/>
      <c r="C261" s="299"/>
      <c r="D261" s="299"/>
      <c r="E261" s="299"/>
      <c r="F261" s="299"/>
      <c r="G261" s="299"/>
    </row>
    <row r="262">
      <c r="A262" s="299"/>
      <c r="B262" s="299"/>
      <c r="C262" s="299"/>
      <c r="D262" s="299"/>
      <c r="E262" s="299"/>
      <c r="F262" s="299"/>
      <c r="G262" s="299"/>
    </row>
    <row r="263">
      <c r="A263" s="299"/>
      <c r="B263" s="299"/>
      <c r="C263" s="299"/>
      <c r="D263" s="299"/>
      <c r="E263" s="299"/>
      <c r="F263" s="299"/>
      <c r="G263" s="299"/>
    </row>
    <row r="264">
      <c r="A264" s="299"/>
      <c r="B264" s="299"/>
      <c r="C264" s="299"/>
      <c r="D264" s="299"/>
      <c r="E264" s="299"/>
      <c r="F264" s="299"/>
      <c r="G264" s="299"/>
    </row>
    <row r="265">
      <c r="A265" s="299"/>
      <c r="B265" s="299"/>
      <c r="C265" s="299"/>
      <c r="D265" s="299"/>
      <c r="E265" s="299"/>
      <c r="F265" s="299"/>
      <c r="G265" s="299"/>
    </row>
    <row r="266">
      <c r="A266" s="299"/>
      <c r="B266" s="299"/>
      <c r="C266" s="299"/>
      <c r="D266" s="299"/>
      <c r="E266" s="299"/>
      <c r="F266" s="299"/>
      <c r="G266" s="299"/>
    </row>
    <row r="267">
      <c r="A267" s="299"/>
      <c r="B267" s="299"/>
      <c r="C267" s="299"/>
      <c r="D267" s="299"/>
      <c r="E267" s="299"/>
      <c r="F267" s="299"/>
      <c r="G267" s="299"/>
    </row>
    <row r="268">
      <c r="A268" s="299"/>
      <c r="B268" s="299"/>
      <c r="C268" s="299"/>
      <c r="D268" s="299"/>
      <c r="E268" s="299"/>
      <c r="F268" s="299"/>
      <c r="G268" s="299"/>
    </row>
    <row r="269">
      <c r="A269" s="299"/>
      <c r="B269" s="299"/>
      <c r="C269" s="299"/>
      <c r="D269" s="299"/>
      <c r="E269" s="299"/>
      <c r="F269" s="299"/>
      <c r="G269" s="299"/>
    </row>
    <row r="270">
      <c r="A270" s="299"/>
      <c r="B270" s="299"/>
      <c r="C270" s="299"/>
      <c r="D270" s="299"/>
      <c r="E270" s="299"/>
      <c r="F270" s="299"/>
      <c r="G270" s="299"/>
    </row>
    <row r="271">
      <c r="A271" s="299"/>
      <c r="B271" s="299"/>
      <c r="C271" s="299"/>
      <c r="D271" s="299"/>
      <c r="E271" s="299"/>
      <c r="F271" s="299"/>
      <c r="G271" s="299"/>
    </row>
    <row r="272">
      <c r="A272" s="299"/>
      <c r="B272" s="299"/>
      <c r="C272" s="299"/>
      <c r="D272" s="299"/>
      <c r="E272" s="299"/>
      <c r="F272" s="299"/>
      <c r="G272" s="299"/>
    </row>
    <row r="273">
      <c r="A273" s="299"/>
      <c r="B273" s="299"/>
      <c r="C273" s="299"/>
      <c r="D273" s="299"/>
      <c r="E273" s="299"/>
      <c r="F273" s="299"/>
      <c r="G273" s="299"/>
    </row>
    <row r="274">
      <c r="A274" s="299"/>
      <c r="B274" s="299"/>
      <c r="C274" s="299"/>
      <c r="D274" s="299"/>
      <c r="E274" s="299"/>
      <c r="F274" s="299"/>
      <c r="G274" s="299"/>
    </row>
    <row r="275">
      <c r="A275" s="299"/>
      <c r="B275" s="299"/>
      <c r="C275" s="299"/>
      <c r="D275" s="299"/>
      <c r="E275" s="299"/>
      <c r="F275" s="299"/>
      <c r="G275" s="299"/>
    </row>
    <row r="276">
      <c r="A276" s="299"/>
      <c r="B276" s="299"/>
      <c r="C276" s="299"/>
      <c r="D276" s="299"/>
      <c r="E276" s="299"/>
      <c r="F276" s="299"/>
      <c r="G276" s="299"/>
    </row>
    <row r="277">
      <c r="A277" s="299"/>
      <c r="B277" s="299"/>
      <c r="C277" s="299"/>
      <c r="D277" s="299"/>
      <c r="E277" s="299"/>
      <c r="F277" s="299"/>
      <c r="G277" s="299"/>
    </row>
    <row r="278">
      <c r="A278" s="299"/>
      <c r="B278" s="299"/>
      <c r="C278" s="299"/>
      <c r="D278" s="299"/>
      <c r="E278" s="299"/>
      <c r="F278" s="299"/>
      <c r="G278" s="299"/>
    </row>
    <row r="279">
      <c r="A279" s="299"/>
      <c r="B279" s="299"/>
      <c r="C279" s="299"/>
      <c r="D279" s="299"/>
      <c r="E279" s="299"/>
      <c r="F279" s="299"/>
      <c r="G279" s="299"/>
    </row>
    <row r="280">
      <c r="A280" s="299"/>
      <c r="B280" s="299"/>
      <c r="C280" s="299"/>
      <c r="D280" s="299"/>
      <c r="E280" s="299"/>
      <c r="F280" s="299"/>
      <c r="G280" s="299"/>
    </row>
    <row r="281">
      <c r="A281" s="299"/>
      <c r="B281" s="299"/>
      <c r="C281" s="299"/>
      <c r="D281" s="299"/>
      <c r="E281" s="299"/>
      <c r="F281" s="299"/>
      <c r="G281" s="299"/>
    </row>
    <row r="282">
      <c r="A282" s="299"/>
      <c r="B282" s="299"/>
      <c r="C282" s="299"/>
      <c r="D282" s="299"/>
      <c r="E282" s="299"/>
      <c r="F282" s="299"/>
      <c r="G282" s="299"/>
    </row>
    <row r="283">
      <c r="A283" s="299"/>
      <c r="B283" s="299"/>
      <c r="C283" s="299"/>
      <c r="D283" s="299"/>
      <c r="E283" s="299"/>
      <c r="F283" s="299"/>
      <c r="G283" s="299"/>
    </row>
    <row r="284">
      <c r="A284" s="299"/>
      <c r="B284" s="299"/>
      <c r="C284" s="299"/>
      <c r="D284" s="299"/>
      <c r="E284" s="299"/>
      <c r="F284" s="299"/>
      <c r="G284" s="299"/>
    </row>
    <row r="285">
      <c r="A285" s="299"/>
      <c r="B285" s="299"/>
      <c r="C285" s="299"/>
      <c r="D285" s="299"/>
      <c r="E285" s="299"/>
      <c r="F285" s="299"/>
      <c r="G285" s="299"/>
    </row>
    <row r="286">
      <c r="A286" s="299"/>
      <c r="B286" s="299"/>
      <c r="C286" s="299"/>
      <c r="D286" s="299"/>
      <c r="E286" s="299"/>
      <c r="F286" s="299"/>
      <c r="G286" s="299"/>
    </row>
    <row r="287">
      <c r="A287" s="299"/>
      <c r="B287" s="299"/>
      <c r="C287" s="299"/>
      <c r="D287" s="299"/>
      <c r="E287" s="299"/>
      <c r="F287" s="299"/>
      <c r="G287" s="299"/>
    </row>
    <row r="288">
      <c r="A288" s="299"/>
      <c r="B288" s="299"/>
      <c r="C288" s="299"/>
      <c r="D288" s="299"/>
      <c r="E288" s="299"/>
      <c r="F288" s="299"/>
      <c r="G288" s="299"/>
    </row>
    <row r="289">
      <c r="A289" s="299"/>
      <c r="B289" s="299"/>
      <c r="C289" s="299"/>
      <c r="D289" s="299"/>
      <c r="E289" s="299"/>
      <c r="F289" s="299"/>
      <c r="G289" s="299"/>
    </row>
    <row r="290">
      <c r="A290" s="299"/>
      <c r="B290" s="299"/>
      <c r="C290" s="299"/>
      <c r="D290" s="299"/>
      <c r="E290" s="299"/>
      <c r="F290" s="299"/>
      <c r="G290" s="299"/>
    </row>
    <row r="291">
      <c r="A291" s="299"/>
      <c r="B291" s="299"/>
      <c r="C291" s="299"/>
      <c r="D291" s="299"/>
      <c r="E291" s="299"/>
      <c r="F291" s="299"/>
      <c r="G291" s="299"/>
    </row>
    <row r="292">
      <c r="A292" s="299"/>
      <c r="B292" s="299"/>
      <c r="C292" s="299"/>
      <c r="D292" s="299"/>
      <c r="E292" s="299"/>
      <c r="F292" s="299"/>
      <c r="G292" s="299"/>
    </row>
    <row r="293">
      <c r="A293" s="299"/>
      <c r="B293" s="299"/>
      <c r="C293" s="299"/>
      <c r="D293" s="299"/>
      <c r="E293" s="299"/>
      <c r="F293" s="299"/>
      <c r="G293" s="299"/>
    </row>
    <row r="294">
      <c r="A294" s="299"/>
      <c r="B294" s="299"/>
      <c r="C294" s="299"/>
      <c r="D294" s="299"/>
      <c r="E294" s="299"/>
      <c r="F294" s="299"/>
      <c r="G294" s="299"/>
    </row>
    <row r="295">
      <c r="A295" s="299"/>
      <c r="B295" s="299"/>
      <c r="C295" s="299"/>
      <c r="D295" s="299"/>
      <c r="E295" s="299"/>
      <c r="F295" s="299"/>
      <c r="G295" s="299"/>
    </row>
    <row r="296">
      <c r="A296" s="299"/>
      <c r="B296" s="299"/>
      <c r="C296" s="299"/>
      <c r="D296" s="299"/>
      <c r="E296" s="299"/>
      <c r="F296" s="299"/>
      <c r="G296" s="299"/>
    </row>
    <row r="297">
      <c r="A297" s="299"/>
      <c r="B297" s="299"/>
      <c r="C297" s="299"/>
      <c r="D297" s="299"/>
      <c r="E297" s="299"/>
      <c r="F297" s="299"/>
      <c r="G297" s="299"/>
    </row>
    <row r="298">
      <c r="A298" s="299"/>
      <c r="B298" s="299"/>
      <c r="C298" s="299"/>
      <c r="D298" s="299"/>
      <c r="E298" s="299"/>
      <c r="F298" s="299"/>
      <c r="G298" s="299"/>
    </row>
    <row r="299">
      <c r="A299" s="299"/>
      <c r="B299" s="299"/>
      <c r="C299" s="299"/>
      <c r="D299" s="299"/>
      <c r="E299" s="299"/>
      <c r="F299" s="299"/>
      <c r="G299" s="299"/>
    </row>
    <row r="300">
      <c r="A300" s="299"/>
      <c r="B300" s="299"/>
      <c r="C300" s="299"/>
      <c r="D300" s="299"/>
      <c r="E300" s="299"/>
      <c r="F300" s="299"/>
      <c r="G300" s="299"/>
    </row>
    <row r="301">
      <c r="A301" s="299"/>
      <c r="B301" s="299"/>
      <c r="C301" s="299"/>
      <c r="D301" s="299"/>
      <c r="E301" s="299"/>
      <c r="F301" s="299"/>
      <c r="G301" s="299"/>
    </row>
    <row r="302">
      <c r="A302" s="299"/>
      <c r="B302" s="299"/>
      <c r="C302" s="299"/>
      <c r="D302" s="299"/>
      <c r="E302" s="299"/>
      <c r="F302" s="299"/>
      <c r="G302" s="299"/>
    </row>
    <row r="303">
      <c r="A303" s="299"/>
      <c r="B303" s="299"/>
      <c r="C303" s="299"/>
      <c r="D303" s="299"/>
      <c r="E303" s="299"/>
      <c r="F303" s="299"/>
      <c r="G303" s="299"/>
    </row>
    <row r="304">
      <c r="A304" s="299"/>
      <c r="B304" s="299"/>
      <c r="C304" s="299"/>
      <c r="D304" s="299"/>
      <c r="E304" s="299"/>
      <c r="F304" s="299"/>
      <c r="G304" s="299"/>
    </row>
    <row r="305">
      <c r="A305" s="299"/>
      <c r="B305" s="299"/>
      <c r="C305" s="299"/>
      <c r="D305" s="299"/>
      <c r="E305" s="299"/>
      <c r="F305" s="299"/>
      <c r="G305" s="299"/>
    </row>
    <row r="306">
      <c r="A306" s="299"/>
      <c r="B306" s="299"/>
      <c r="C306" s="299"/>
      <c r="D306" s="299"/>
      <c r="E306" s="299"/>
      <c r="F306" s="299"/>
      <c r="G306" s="299"/>
    </row>
    <row r="307">
      <c r="A307" s="299"/>
      <c r="B307" s="299"/>
      <c r="C307" s="299"/>
      <c r="D307" s="299"/>
      <c r="E307" s="299"/>
      <c r="F307" s="299"/>
      <c r="G307" s="299"/>
    </row>
    <row r="308">
      <c r="A308" s="299"/>
      <c r="B308" s="299"/>
      <c r="C308" s="299"/>
      <c r="D308" s="299"/>
      <c r="E308" s="299"/>
      <c r="F308" s="299"/>
      <c r="G308" s="299"/>
    </row>
    <row r="309">
      <c r="A309" s="299"/>
      <c r="B309" s="299"/>
      <c r="C309" s="299"/>
      <c r="D309" s="299"/>
      <c r="E309" s="299"/>
      <c r="F309" s="299"/>
      <c r="G309" s="299"/>
    </row>
    <row r="310">
      <c r="A310" s="299"/>
      <c r="B310" s="299"/>
      <c r="C310" s="299"/>
      <c r="D310" s="299"/>
      <c r="E310" s="299"/>
      <c r="F310" s="299"/>
      <c r="G310" s="299"/>
    </row>
    <row r="311">
      <c r="A311" s="299"/>
      <c r="B311" s="299"/>
      <c r="C311" s="299"/>
      <c r="D311" s="299"/>
      <c r="E311" s="299"/>
      <c r="F311" s="299"/>
      <c r="G311" s="299"/>
    </row>
    <row r="312">
      <c r="A312" s="299"/>
      <c r="B312" s="299"/>
      <c r="C312" s="299"/>
      <c r="D312" s="299"/>
      <c r="E312" s="299"/>
      <c r="F312" s="299"/>
      <c r="G312" s="299"/>
    </row>
    <row r="313">
      <c r="A313" s="299"/>
      <c r="B313" s="299"/>
      <c r="C313" s="299"/>
      <c r="D313" s="299"/>
      <c r="E313" s="299"/>
      <c r="F313" s="299"/>
      <c r="G313" s="299"/>
    </row>
    <row r="314">
      <c r="A314" s="299"/>
      <c r="B314" s="299"/>
      <c r="C314" s="299"/>
      <c r="D314" s="299"/>
      <c r="E314" s="299"/>
      <c r="F314" s="299"/>
      <c r="G314" s="299"/>
    </row>
    <row r="315">
      <c r="A315" s="299"/>
      <c r="B315" s="299"/>
      <c r="C315" s="299"/>
      <c r="D315" s="299"/>
      <c r="E315" s="299"/>
      <c r="F315" s="299"/>
      <c r="G315" s="299"/>
    </row>
    <row r="316">
      <c r="A316" s="299"/>
      <c r="B316" s="299"/>
      <c r="C316" s="299"/>
      <c r="D316" s="299"/>
      <c r="E316" s="299"/>
      <c r="F316" s="299"/>
      <c r="G316" s="299"/>
    </row>
    <row r="317">
      <c r="A317" s="299"/>
      <c r="B317" s="299"/>
      <c r="C317" s="299"/>
      <c r="D317" s="299"/>
      <c r="E317" s="299"/>
      <c r="F317" s="299"/>
      <c r="G317" s="299"/>
    </row>
    <row r="318">
      <c r="A318" s="299"/>
      <c r="B318" s="299"/>
      <c r="C318" s="299"/>
      <c r="D318" s="299"/>
      <c r="E318" s="299"/>
      <c r="F318" s="299"/>
      <c r="G318" s="299"/>
    </row>
    <row r="319">
      <c r="A319" s="299"/>
      <c r="B319" s="299"/>
      <c r="C319" s="299"/>
      <c r="D319" s="299"/>
      <c r="E319" s="299"/>
      <c r="F319" s="299"/>
      <c r="G319" s="299"/>
    </row>
    <row r="320">
      <c r="A320" s="299"/>
      <c r="B320" s="299"/>
      <c r="C320" s="299"/>
      <c r="D320" s="299"/>
      <c r="E320" s="299"/>
      <c r="F320" s="299"/>
      <c r="G320" s="299"/>
    </row>
    <row r="321">
      <c r="A321" s="299"/>
      <c r="B321" s="299"/>
      <c r="C321" s="299"/>
      <c r="D321" s="299"/>
      <c r="E321" s="299"/>
      <c r="F321" s="299"/>
      <c r="G321" s="299"/>
    </row>
    <row r="322">
      <c r="A322" s="299"/>
      <c r="B322" s="299"/>
      <c r="C322" s="299"/>
      <c r="D322" s="299"/>
      <c r="E322" s="299"/>
      <c r="F322" s="299"/>
      <c r="G322" s="299"/>
    </row>
    <row r="323">
      <c r="A323" s="299"/>
      <c r="B323" s="299"/>
      <c r="C323" s="299"/>
      <c r="D323" s="299"/>
      <c r="E323" s="299"/>
      <c r="F323" s="299"/>
      <c r="G323" s="299"/>
    </row>
    <row r="324">
      <c r="A324" s="299"/>
      <c r="B324" s="299"/>
      <c r="C324" s="299"/>
      <c r="D324" s="299"/>
      <c r="E324" s="299"/>
      <c r="F324" s="299"/>
      <c r="G324" s="299"/>
    </row>
    <row r="325">
      <c r="A325" s="299"/>
      <c r="B325" s="299"/>
      <c r="C325" s="299"/>
      <c r="D325" s="299"/>
      <c r="E325" s="299"/>
      <c r="F325" s="299"/>
      <c r="G325" s="299"/>
    </row>
    <row r="326">
      <c r="A326" s="299"/>
      <c r="B326" s="299"/>
      <c r="C326" s="299"/>
      <c r="D326" s="299"/>
      <c r="E326" s="299"/>
      <c r="F326" s="299"/>
      <c r="G326" s="299"/>
    </row>
    <row r="327">
      <c r="A327" s="299"/>
      <c r="B327" s="299"/>
      <c r="C327" s="299"/>
      <c r="D327" s="299"/>
      <c r="E327" s="299"/>
      <c r="F327" s="299"/>
      <c r="G327" s="299"/>
    </row>
    <row r="328">
      <c r="A328" s="299"/>
      <c r="B328" s="299"/>
      <c r="C328" s="299"/>
      <c r="D328" s="299"/>
      <c r="E328" s="299"/>
      <c r="F328" s="299"/>
      <c r="G328" s="299"/>
    </row>
    <row r="329">
      <c r="A329" s="299"/>
      <c r="B329" s="299"/>
      <c r="C329" s="299"/>
      <c r="D329" s="299"/>
      <c r="E329" s="299"/>
      <c r="F329" s="299"/>
      <c r="G329" s="299"/>
    </row>
    <row r="330">
      <c r="A330" s="299"/>
      <c r="B330" s="299"/>
      <c r="C330" s="299"/>
      <c r="D330" s="299"/>
      <c r="E330" s="299"/>
      <c r="F330" s="299"/>
      <c r="G330" s="299"/>
    </row>
    <row r="331">
      <c r="A331" s="299"/>
      <c r="B331" s="299"/>
      <c r="C331" s="299"/>
      <c r="D331" s="299"/>
      <c r="E331" s="299"/>
      <c r="F331" s="299"/>
      <c r="G331" s="299"/>
    </row>
    <row r="332">
      <c r="A332" s="299"/>
      <c r="B332" s="299"/>
      <c r="C332" s="299"/>
      <c r="D332" s="299"/>
      <c r="E332" s="299"/>
      <c r="F332" s="299"/>
      <c r="G332" s="299"/>
    </row>
    <row r="333">
      <c r="A333" s="299"/>
      <c r="B333" s="299"/>
      <c r="C333" s="299"/>
      <c r="D333" s="299"/>
      <c r="E333" s="299"/>
      <c r="F333" s="299"/>
      <c r="G333" s="299"/>
    </row>
    <row r="334">
      <c r="A334" s="299"/>
      <c r="B334" s="299"/>
      <c r="C334" s="299"/>
      <c r="D334" s="299"/>
      <c r="E334" s="299"/>
      <c r="F334" s="299"/>
      <c r="G334" s="299"/>
    </row>
    <row r="335">
      <c r="A335" s="299"/>
      <c r="B335" s="299"/>
      <c r="C335" s="299"/>
      <c r="D335" s="299"/>
      <c r="E335" s="299"/>
      <c r="F335" s="299"/>
      <c r="G335" s="299"/>
    </row>
    <row r="336">
      <c r="A336" s="299"/>
      <c r="B336" s="299"/>
      <c r="C336" s="299"/>
      <c r="D336" s="299"/>
      <c r="E336" s="299"/>
      <c r="F336" s="299"/>
      <c r="G336" s="299"/>
    </row>
    <row r="337">
      <c r="A337" s="299"/>
      <c r="B337" s="299"/>
      <c r="C337" s="299"/>
      <c r="D337" s="299"/>
      <c r="E337" s="299"/>
      <c r="F337" s="299"/>
      <c r="G337" s="299"/>
    </row>
    <row r="338">
      <c r="A338" s="299"/>
      <c r="B338" s="299"/>
      <c r="C338" s="299"/>
      <c r="D338" s="299"/>
      <c r="E338" s="299"/>
      <c r="F338" s="299"/>
      <c r="G338" s="299"/>
    </row>
    <row r="339">
      <c r="A339" s="299"/>
      <c r="B339" s="299"/>
      <c r="C339" s="299"/>
      <c r="D339" s="299"/>
      <c r="E339" s="299"/>
      <c r="F339" s="299"/>
      <c r="G339" s="299"/>
    </row>
    <row r="340">
      <c r="A340" s="299"/>
      <c r="B340" s="299"/>
      <c r="C340" s="299"/>
      <c r="D340" s="299"/>
      <c r="E340" s="299"/>
      <c r="F340" s="299"/>
      <c r="G340" s="299"/>
    </row>
    <row r="341">
      <c r="A341" s="299"/>
      <c r="B341" s="299"/>
      <c r="C341" s="299"/>
      <c r="D341" s="299"/>
      <c r="E341" s="299"/>
      <c r="F341" s="299"/>
      <c r="G341" s="299"/>
    </row>
    <row r="342">
      <c r="A342" s="299"/>
      <c r="B342" s="299"/>
      <c r="C342" s="299"/>
      <c r="D342" s="299"/>
      <c r="E342" s="299"/>
      <c r="F342" s="299"/>
      <c r="G342" s="299"/>
    </row>
    <row r="343">
      <c r="A343" s="299"/>
      <c r="B343" s="299"/>
      <c r="C343" s="299"/>
      <c r="D343" s="299"/>
      <c r="E343" s="299"/>
      <c r="F343" s="299"/>
      <c r="G343" s="299"/>
    </row>
    <row r="344">
      <c r="A344" s="299"/>
      <c r="B344" s="299"/>
      <c r="C344" s="299"/>
      <c r="D344" s="299"/>
      <c r="E344" s="299"/>
      <c r="F344" s="299"/>
      <c r="G344" s="299"/>
    </row>
    <row r="345">
      <c r="A345" s="299"/>
      <c r="B345" s="299"/>
      <c r="C345" s="299"/>
      <c r="D345" s="299"/>
      <c r="E345" s="299"/>
      <c r="F345" s="299"/>
      <c r="G345" s="299"/>
    </row>
    <row r="346">
      <c r="A346" s="299"/>
      <c r="B346" s="299"/>
      <c r="C346" s="299"/>
      <c r="D346" s="299"/>
      <c r="E346" s="299"/>
      <c r="F346" s="299"/>
      <c r="G346" s="299"/>
    </row>
    <row r="347">
      <c r="A347" s="299"/>
      <c r="B347" s="299"/>
      <c r="C347" s="299"/>
      <c r="D347" s="299"/>
      <c r="E347" s="299"/>
      <c r="F347" s="299"/>
      <c r="G347" s="299"/>
    </row>
    <row r="348">
      <c r="A348" s="299"/>
      <c r="B348" s="299"/>
      <c r="C348" s="299"/>
      <c r="D348" s="299"/>
      <c r="E348" s="299"/>
      <c r="F348" s="299"/>
      <c r="G348" s="299"/>
    </row>
    <row r="349">
      <c r="A349" s="299"/>
      <c r="B349" s="299"/>
      <c r="C349" s="299"/>
      <c r="D349" s="299"/>
      <c r="E349" s="299"/>
      <c r="F349" s="299"/>
      <c r="G349" s="299"/>
    </row>
    <row r="350">
      <c r="A350" s="299"/>
      <c r="B350" s="299"/>
      <c r="C350" s="299"/>
      <c r="D350" s="299"/>
      <c r="E350" s="299"/>
      <c r="F350" s="299"/>
      <c r="G350" s="299"/>
    </row>
    <row r="351">
      <c r="A351" s="299"/>
      <c r="B351" s="299"/>
      <c r="C351" s="299"/>
      <c r="D351" s="299"/>
      <c r="E351" s="299"/>
      <c r="F351" s="299"/>
      <c r="G351" s="299"/>
    </row>
    <row r="352">
      <c r="A352" s="299"/>
      <c r="B352" s="299"/>
      <c r="C352" s="299"/>
      <c r="D352" s="299"/>
      <c r="E352" s="299"/>
      <c r="F352" s="299"/>
      <c r="G352" s="299"/>
    </row>
    <row r="353">
      <c r="A353" s="299"/>
      <c r="B353" s="299"/>
      <c r="C353" s="299"/>
      <c r="D353" s="299"/>
      <c r="E353" s="299"/>
      <c r="F353" s="299"/>
      <c r="G353" s="299"/>
    </row>
    <row r="354">
      <c r="A354" s="299"/>
      <c r="B354" s="299"/>
      <c r="C354" s="299"/>
      <c r="D354" s="299"/>
      <c r="E354" s="299"/>
      <c r="F354" s="299"/>
      <c r="G354" s="299"/>
    </row>
    <row r="355">
      <c r="A355" s="299"/>
      <c r="B355" s="299"/>
      <c r="C355" s="299"/>
      <c r="D355" s="299"/>
      <c r="E355" s="299"/>
      <c r="F355" s="299"/>
      <c r="G355" s="299"/>
    </row>
    <row r="356">
      <c r="A356" s="299"/>
      <c r="B356" s="299"/>
      <c r="C356" s="299"/>
      <c r="D356" s="299"/>
      <c r="E356" s="299"/>
      <c r="F356" s="299"/>
      <c r="G356" s="299"/>
    </row>
    <row r="357">
      <c r="A357" s="299"/>
      <c r="B357" s="299"/>
      <c r="C357" s="299"/>
      <c r="D357" s="299"/>
      <c r="E357" s="299"/>
      <c r="F357" s="299"/>
      <c r="G357" s="299"/>
    </row>
    <row r="358">
      <c r="A358" s="299"/>
      <c r="B358" s="299"/>
      <c r="C358" s="299"/>
      <c r="D358" s="299"/>
      <c r="E358" s="299"/>
      <c r="F358" s="299"/>
      <c r="G358" s="299"/>
    </row>
    <row r="359">
      <c r="A359" s="299"/>
      <c r="B359" s="299"/>
      <c r="C359" s="299"/>
      <c r="D359" s="299"/>
      <c r="E359" s="299"/>
      <c r="F359" s="299"/>
      <c r="G359" s="299"/>
    </row>
    <row r="360">
      <c r="A360" s="299"/>
      <c r="B360" s="299"/>
      <c r="C360" s="299"/>
      <c r="D360" s="299"/>
      <c r="E360" s="299"/>
      <c r="F360" s="299"/>
      <c r="G360" s="299"/>
    </row>
    <row r="361">
      <c r="A361" s="299"/>
      <c r="B361" s="299"/>
      <c r="C361" s="299"/>
      <c r="D361" s="299"/>
      <c r="E361" s="299"/>
      <c r="F361" s="299"/>
      <c r="G361" s="299"/>
    </row>
    <row r="362">
      <c r="A362" s="299"/>
      <c r="B362" s="299"/>
      <c r="C362" s="299"/>
      <c r="D362" s="299"/>
      <c r="E362" s="299"/>
      <c r="F362" s="299"/>
      <c r="G362" s="299"/>
    </row>
    <row r="363">
      <c r="A363" s="299"/>
      <c r="B363" s="299"/>
      <c r="C363" s="299"/>
      <c r="D363" s="299"/>
      <c r="E363" s="299"/>
      <c r="F363" s="299"/>
      <c r="G363" s="299"/>
    </row>
    <row r="364">
      <c r="A364" s="299"/>
      <c r="B364" s="299"/>
      <c r="C364" s="299"/>
      <c r="D364" s="299"/>
      <c r="E364" s="299"/>
      <c r="F364" s="299"/>
      <c r="G364" s="299"/>
    </row>
    <row r="365">
      <c r="A365" s="299"/>
      <c r="B365" s="299"/>
      <c r="C365" s="299"/>
      <c r="D365" s="299"/>
      <c r="E365" s="299"/>
      <c r="F365" s="299"/>
      <c r="G365" s="299"/>
    </row>
    <row r="366">
      <c r="A366" s="299"/>
      <c r="B366" s="299"/>
      <c r="C366" s="299"/>
      <c r="D366" s="299"/>
      <c r="E366" s="299"/>
      <c r="F366" s="299"/>
      <c r="G366" s="299"/>
    </row>
    <row r="367">
      <c r="A367" s="299"/>
      <c r="B367" s="299"/>
      <c r="C367" s="299"/>
      <c r="D367" s="299"/>
      <c r="E367" s="299"/>
      <c r="F367" s="299"/>
      <c r="G367" s="299"/>
    </row>
    <row r="368">
      <c r="A368" s="299"/>
      <c r="B368" s="299"/>
      <c r="C368" s="299"/>
      <c r="D368" s="299"/>
      <c r="E368" s="299"/>
      <c r="F368" s="299"/>
      <c r="G368" s="299"/>
    </row>
    <row r="369">
      <c r="A369" s="299"/>
      <c r="B369" s="299"/>
      <c r="C369" s="299"/>
      <c r="D369" s="299"/>
      <c r="E369" s="299"/>
      <c r="F369" s="299"/>
      <c r="G369" s="299"/>
    </row>
    <row r="370">
      <c r="A370" s="299"/>
      <c r="B370" s="299"/>
      <c r="C370" s="299"/>
      <c r="D370" s="299"/>
      <c r="E370" s="299"/>
      <c r="F370" s="299"/>
      <c r="G370" s="299"/>
    </row>
    <row r="371">
      <c r="A371" s="299"/>
      <c r="B371" s="299"/>
      <c r="C371" s="299"/>
      <c r="D371" s="299"/>
      <c r="E371" s="299"/>
      <c r="F371" s="299"/>
      <c r="G371" s="299"/>
    </row>
    <row r="372">
      <c r="A372" s="299"/>
      <c r="B372" s="299"/>
      <c r="C372" s="299"/>
      <c r="D372" s="299"/>
      <c r="E372" s="299"/>
      <c r="F372" s="299"/>
      <c r="G372" s="299"/>
    </row>
    <row r="373">
      <c r="A373" s="299"/>
      <c r="B373" s="299"/>
      <c r="C373" s="299"/>
      <c r="D373" s="299"/>
      <c r="E373" s="299"/>
      <c r="F373" s="299"/>
      <c r="G373" s="299"/>
    </row>
    <row r="374">
      <c r="A374" s="299"/>
      <c r="B374" s="299"/>
      <c r="C374" s="299"/>
      <c r="D374" s="299"/>
      <c r="E374" s="299"/>
      <c r="F374" s="299"/>
      <c r="G374" s="299"/>
    </row>
    <row r="375">
      <c r="A375" s="299"/>
      <c r="B375" s="299"/>
      <c r="C375" s="299"/>
      <c r="D375" s="299"/>
      <c r="E375" s="299"/>
      <c r="F375" s="299"/>
      <c r="G375" s="299"/>
    </row>
    <row r="376">
      <c r="A376" s="299"/>
      <c r="B376" s="299"/>
      <c r="C376" s="299"/>
      <c r="D376" s="299"/>
      <c r="E376" s="299"/>
      <c r="F376" s="299"/>
      <c r="G376" s="299"/>
    </row>
    <row r="377">
      <c r="A377" s="299"/>
      <c r="B377" s="299"/>
      <c r="C377" s="299"/>
      <c r="D377" s="299"/>
      <c r="E377" s="299"/>
      <c r="F377" s="299"/>
      <c r="G377" s="299"/>
    </row>
    <row r="378">
      <c r="A378" s="299"/>
      <c r="B378" s="299"/>
      <c r="C378" s="299"/>
      <c r="D378" s="299"/>
      <c r="E378" s="299"/>
      <c r="F378" s="299"/>
      <c r="G378" s="299"/>
    </row>
    <row r="379">
      <c r="A379" s="299"/>
      <c r="B379" s="299"/>
      <c r="C379" s="299"/>
      <c r="D379" s="299"/>
      <c r="E379" s="299"/>
      <c r="F379" s="299"/>
      <c r="G379" s="299"/>
    </row>
    <row r="380">
      <c r="A380" s="299"/>
      <c r="B380" s="299"/>
      <c r="C380" s="299"/>
      <c r="D380" s="299"/>
      <c r="E380" s="299"/>
      <c r="F380" s="299"/>
      <c r="G380" s="299"/>
    </row>
    <row r="381">
      <c r="A381" s="299"/>
      <c r="B381" s="299"/>
      <c r="C381" s="299"/>
      <c r="D381" s="299"/>
      <c r="E381" s="299"/>
      <c r="F381" s="299"/>
      <c r="G381" s="299"/>
    </row>
    <row r="382">
      <c r="A382" s="299"/>
      <c r="B382" s="299"/>
      <c r="C382" s="299"/>
      <c r="D382" s="299"/>
      <c r="E382" s="299"/>
      <c r="F382" s="299"/>
      <c r="G382" s="299"/>
    </row>
    <row r="383">
      <c r="A383" s="299"/>
      <c r="B383" s="299"/>
      <c r="C383" s="299"/>
      <c r="D383" s="299"/>
      <c r="E383" s="299"/>
      <c r="F383" s="299"/>
      <c r="G383" s="299"/>
    </row>
    <row r="384">
      <c r="A384" s="299"/>
      <c r="B384" s="299"/>
      <c r="C384" s="299"/>
      <c r="D384" s="299"/>
      <c r="E384" s="299"/>
      <c r="F384" s="299"/>
      <c r="G384" s="299"/>
    </row>
    <row r="385">
      <c r="A385" s="299"/>
      <c r="B385" s="299"/>
      <c r="C385" s="299"/>
      <c r="D385" s="299"/>
      <c r="E385" s="299"/>
      <c r="F385" s="299"/>
      <c r="G385" s="299"/>
    </row>
    <row r="386">
      <c r="A386" s="299"/>
      <c r="B386" s="299"/>
      <c r="C386" s="299"/>
      <c r="D386" s="299"/>
      <c r="E386" s="299"/>
      <c r="F386" s="299"/>
      <c r="G386" s="299"/>
    </row>
    <row r="387">
      <c r="A387" s="299"/>
      <c r="B387" s="299"/>
      <c r="C387" s="299"/>
      <c r="D387" s="299"/>
      <c r="E387" s="299"/>
      <c r="F387" s="299"/>
      <c r="G387" s="299"/>
    </row>
    <row r="388">
      <c r="A388" s="299"/>
      <c r="B388" s="299"/>
      <c r="C388" s="299"/>
      <c r="D388" s="299"/>
      <c r="E388" s="299"/>
      <c r="F388" s="299"/>
      <c r="G388" s="299"/>
    </row>
    <row r="389">
      <c r="A389" s="299"/>
      <c r="B389" s="299"/>
      <c r="C389" s="299"/>
      <c r="D389" s="299"/>
      <c r="E389" s="299"/>
      <c r="F389" s="299"/>
      <c r="G389" s="299"/>
    </row>
    <row r="390">
      <c r="A390" s="299"/>
      <c r="B390" s="299"/>
      <c r="C390" s="299"/>
      <c r="D390" s="299"/>
      <c r="E390" s="299"/>
      <c r="F390" s="299"/>
      <c r="G390" s="299"/>
    </row>
    <row r="391">
      <c r="A391" s="299"/>
      <c r="B391" s="299"/>
      <c r="C391" s="299"/>
      <c r="D391" s="299"/>
      <c r="E391" s="299"/>
      <c r="F391" s="299"/>
      <c r="G391" s="299"/>
    </row>
    <row r="392">
      <c r="A392" s="299"/>
      <c r="B392" s="299"/>
      <c r="C392" s="299"/>
      <c r="D392" s="299"/>
      <c r="E392" s="299"/>
      <c r="F392" s="299"/>
      <c r="G392" s="299"/>
    </row>
    <row r="393">
      <c r="A393" s="299"/>
      <c r="B393" s="299"/>
      <c r="C393" s="299"/>
      <c r="D393" s="299"/>
      <c r="E393" s="299"/>
      <c r="F393" s="299"/>
      <c r="G393" s="299"/>
    </row>
    <row r="394">
      <c r="A394" s="299"/>
      <c r="B394" s="299"/>
      <c r="C394" s="299"/>
      <c r="D394" s="299"/>
      <c r="E394" s="299"/>
      <c r="F394" s="299"/>
      <c r="G394" s="299"/>
    </row>
    <row r="395">
      <c r="A395" s="299"/>
      <c r="B395" s="299"/>
      <c r="C395" s="299"/>
      <c r="D395" s="299"/>
      <c r="E395" s="299"/>
      <c r="F395" s="299"/>
      <c r="G395" s="299"/>
    </row>
    <row r="396">
      <c r="A396" s="299"/>
      <c r="B396" s="299"/>
      <c r="C396" s="299"/>
      <c r="D396" s="299"/>
      <c r="E396" s="299"/>
      <c r="F396" s="299"/>
      <c r="G396" s="299"/>
    </row>
    <row r="397">
      <c r="A397" s="299"/>
      <c r="B397" s="299"/>
      <c r="C397" s="299"/>
      <c r="D397" s="299"/>
      <c r="E397" s="299"/>
      <c r="F397" s="299"/>
      <c r="G397" s="299"/>
    </row>
    <row r="398">
      <c r="A398" s="299"/>
      <c r="B398" s="299"/>
      <c r="C398" s="299"/>
      <c r="D398" s="299"/>
      <c r="E398" s="299"/>
      <c r="F398" s="299"/>
      <c r="G398" s="299"/>
    </row>
    <row r="399">
      <c r="A399" s="299"/>
      <c r="B399" s="299"/>
      <c r="C399" s="299"/>
      <c r="D399" s="299"/>
      <c r="E399" s="299"/>
      <c r="F399" s="299"/>
      <c r="G399" s="299"/>
    </row>
    <row r="400">
      <c r="A400" s="299"/>
      <c r="B400" s="299"/>
      <c r="C400" s="299"/>
      <c r="D400" s="299"/>
      <c r="E400" s="299"/>
      <c r="F400" s="299"/>
      <c r="G400" s="299"/>
    </row>
    <row r="401">
      <c r="A401" s="299"/>
      <c r="B401" s="299"/>
      <c r="C401" s="299"/>
      <c r="D401" s="299"/>
      <c r="E401" s="299"/>
      <c r="F401" s="299"/>
      <c r="G401" s="299"/>
    </row>
    <row r="402">
      <c r="A402" s="299"/>
      <c r="B402" s="299"/>
      <c r="C402" s="299"/>
      <c r="D402" s="299"/>
      <c r="E402" s="299"/>
      <c r="F402" s="299"/>
      <c r="G402" s="299"/>
    </row>
    <row r="403">
      <c r="A403" s="299"/>
      <c r="B403" s="299"/>
      <c r="C403" s="299"/>
      <c r="D403" s="299"/>
      <c r="E403" s="299"/>
      <c r="F403" s="299"/>
      <c r="G403" s="299"/>
    </row>
    <row r="404">
      <c r="A404" s="299"/>
      <c r="B404" s="299"/>
      <c r="C404" s="299"/>
      <c r="D404" s="299"/>
      <c r="E404" s="299"/>
      <c r="F404" s="299"/>
      <c r="G404" s="299"/>
    </row>
    <row r="405">
      <c r="A405" s="299"/>
      <c r="B405" s="299"/>
      <c r="C405" s="299"/>
      <c r="D405" s="299"/>
      <c r="E405" s="299"/>
      <c r="F405" s="299"/>
      <c r="G405" s="299"/>
    </row>
    <row r="406">
      <c r="A406" s="299"/>
      <c r="B406" s="299"/>
      <c r="C406" s="299"/>
      <c r="D406" s="299"/>
      <c r="E406" s="299"/>
      <c r="F406" s="299"/>
      <c r="G406" s="299"/>
    </row>
    <row r="407">
      <c r="A407" s="299"/>
      <c r="B407" s="299"/>
      <c r="C407" s="299"/>
      <c r="D407" s="299"/>
      <c r="E407" s="299"/>
      <c r="F407" s="299"/>
      <c r="G407" s="299"/>
    </row>
    <row r="408">
      <c r="A408" s="299"/>
      <c r="B408" s="299"/>
      <c r="C408" s="299"/>
      <c r="D408" s="299"/>
      <c r="E408" s="299"/>
      <c r="F408" s="299"/>
      <c r="G408" s="299"/>
    </row>
    <row r="409">
      <c r="A409" s="299"/>
      <c r="B409" s="299"/>
      <c r="C409" s="299"/>
      <c r="D409" s="299"/>
      <c r="E409" s="299"/>
      <c r="F409" s="299"/>
      <c r="G409" s="299"/>
    </row>
    <row r="410">
      <c r="A410" s="299"/>
      <c r="B410" s="299"/>
      <c r="C410" s="299"/>
      <c r="D410" s="299"/>
      <c r="E410" s="299"/>
      <c r="F410" s="299"/>
      <c r="G410" s="299"/>
    </row>
    <row r="411">
      <c r="A411" s="299"/>
      <c r="B411" s="299"/>
      <c r="C411" s="299"/>
      <c r="D411" s="299"/>
      <c r="E411" s="299"/>
      <c r="F411" s="299"/>
      <c r="G411" s="299"/>
    </row>
    <row r="412">
      <c r="A412" s="299"/>
      <c r="B412" s="299"/>
      <c r="C412" s="299"/>
      <c r="D412" s="299"/>
      <c r="E412" s="299"/>
      <c r="F412" s="299"/>
      <c r="G412" s="299"/>
    </row>
    <row r="413">
      <c r="A413" s="299"/>
      <c r="B413" s="299"/>
      <c r="C413" s="299"/>
      <c r="D413" s="299"/>
      <c r="E413" s="299"/>
      <c r="F413" s="299"/>
      <c r="G413" s="299"/>
    </row>
    <row r="414">
      <c r="A414" s="299"/>
      <c r="B414" s="299"/>
      <c r="C414" s="299"/>
      <c r="D414" s="299"/>
      <c r="E414" s="299"/>
      <c r="F414" s="299"/>
      <c r="G414" s="299"/>
    </row>
    <row r="415">
      <c r="A415" s="299"/>
      <c r="B415" s="299"/>
      <c r="C415" s="299"/>
      <c r="D415" s="299"/>
      <c r="E415" s="299"/>
      <c r="F415" s="299"/>
      <c r="G415" s="299"/>
    </row>
    <row r="416">
      <c r="A416" s="299"/>
      <c r="B416" s="299"/>
      <c r="C416" s="299"/>
      <c r="D416" s="299"/>
      <c r="E416" s="299"/>
      <c r="F416" s="299"/>
      <c r="G416" s="299"/>
    </row>
    <row r="417">
      <c r="A417" s="299"/>
      <c r="B417" s="299"/>
      <c r="C417" s="299"/>
      <c r="D417" s="299"/>
      <c r="E417" s="299"/>
      <c r="F417" s="299"/>
      <c r="G417" s="299"/>
    </row>
    <row r="418">
      <c r="A418" s="299"/>
      <c r="B418" s="299"/>
      <c r="C418" s="299"/>
      <c r="D418" s="299"/>
      <c r="E418" s="299"/>
      <c r="F418" s="299"/>
      <c r="G418" s="299"/>
    </row>
    <row r="419">
      <c r="A419" s="299"/>
      <c r="B419" s="299"/>
      <c r="C419" s="299"/>
      <c r="D419" s="299"/>
      <c r="E419" s="299"/>
      <c r="F419" s="299"/>
      <c r="G419" s="299"/>
    </row>
    <row r="420">
      <c r="A420" s="299"/>
      <c r="B420" s="299"/>
      <c r="C420" s="299"/>
      <c r="D420" s="299"/>
      <c r="E420" s="299"/>
      <c r="F420" s="299"/>
      <c r="G420" s="299"/>
    </row>
    <row r="421">
      <c r="A421" s="299"/>
      <c r="B421" s="299"/>
      <c r="C421" s="299"/>
      <c r="D421" s="299"/>
      <c r="E421" s="299"/>
      <c r="F421" s="299"/>
      <c r="G421" s="299"/>
    </row>
    <row r="422">
      <c r="A422" s="299"/>
      <c r="B422" s="299"/>
      <c r="C422" s="299"/>
      <c r="D422" s="299"/>
      <c r="E422" s="299"/>
      <c r="F422" s="299"/>
      <c r="G422" s="299"/>
    </row>
    <row r="423">
      <c r="A423" s="299"/>
      <c r="B423" s="299"/>
      <c r="C423" s="299"/>
      <c r="D423" s="299"/>
      <c r="E423" s="299"/>
      <c r="F423" s="299"/>
      <c r="G423" s="299"/>
    </row>
    <row r="424">
      <c r="A424" s="299"/>
      <c r="B424" s="299"/>
      <c r="C424" s="299"/>
      <c r="D424" s="299"/>
      <c r="E424" s="299"/>
      <c r="F424" s="299"/>
      <c r="G424" s="299"/>
    </row>
    <row r="425">
      <c r="A425" s="299"/>
      <c r="B425" s="299"/>
      <c r="C425" s="299"/>
      <c r="D425" s="299"/>
      <c r="E425" s="299"/>
      <c r="F425" s="299"/>
      <c r="G425" s="299"/>
    </row>
    <row r="426">
      <c r="A426" s="299"/>
      <c r="B426" s="299"/>
      <c r="C426" s="299"/>
      <c r="D426" s="299"/>
      <c r="E426" s="299"/>
      <c r="F426" s="299"/>
      <c r="G426" s="299"/>
    </row>
    <row r="427">
      <c r="A427" s="299"/>
      <c r="B427" s="299"/>
      <c r="C427" s="299"/>
      <c r="D427" s="299"/>
      <c r="E427" s="299"/>
      <c r="F427" s="299"/>
      <c r="G427" s="299"/>
    </row>
    <row r="428">
      <c r="A428" s="299"/>
      <c r="B428" s="299"/>
      <c r="C428" s="299"/>
      <c r="D428" s="299"/>
      <c r="E428" s="299"/>
      <c r="F428" s="299"/>
      <c r="G428" s="299"/>
    </row>
    <row r="429">
      <c r="A429" s="299"/>
      <c r="B429" s="299"/>
      <c r="C429" s="299"/>
      <c r="D429" s="299"/>
      <c r="E429" s="299"/>
      <c r="F429" s="299"/>
      <c r="G429" s="299"/>
    </row>
    <row r="430">
      <c r="A430" s="299"/>
      <c r="B430" s="299"/>
      <c r="C430" s="299"/>
      <c r="D430" s="299"/>
      <c r="E430" s="299"/>
      <c r="F430" s="299"/>
      <c r="G430" s="299"/>
    </row>
    <row r="431">
      <c r="A431" s="299"/>
      <c r="B431" s="299"/>
      <c r="C431" s="299"/>
      <c r="D431" s="299"/>
      <c r="E431" s="299"/>
      <c r="F431" s="299"/>
      <c r="G431" s="299"/>
    </row>
    <row r="432">
      <c r="A432" s="299"/>
      <c r="B432" s="299"/>
      <c r="C432" s="299"/>
      <c r="D432" s="299"/>
      <c r="E432" s="299"/>
      <c r="F432" s="299"/>
      <c r="G432" s="299"/>
    </row>
    <row r="433">
      <c r="A433" s="299"/>
      <c r="B433" s="299"/>
      <c r="C433" s="299"/>
      <c r="D433" s="299"/>
      <c r="E433" s="299"/>
      <c r="F433" s="299"/>
      <c r="G433" s="299"/>
    </row>
    <row r="434">
      <c r="A434" s="299"/>
      <c r="B434" s="299"/>
      <c r="C434" s="299"/>
      <c r="D434" s="299"/>
      <c r="E434" s="299"/>
      <c r="F434" s="299"/>
      <c r="G434" s="299"/>
    </row>
    <row r="435">
      <c r="A435" s="299"/>
      <c r="B435" s="299"/>
      <c r="C435" s="299"/>
      <c r="D435" s="299"/>
      <c r="E435" s="299"/>
      <c r="F435" s="299"/>
      <c r="G435" s="299"/>
    </row>
    <row r="436">
      <c r="A436" s="299"/>
      <c r="B436" s="299"/>
      <c r="C436" s="299"/>
      <c r="D436" s="299"/>
      <c r="E436" s="299"/>
      <c r="F436" s="299"/>
      <c r="G436" s="299"/>
    </row>
    <row r="437">
      <c r="A437" s="299"/>
      <c r="B437" s="299"/>
      <c r="C437" s="299"/>
      <c r="D437" s="299"/>
      <c r="E437" s="299"/>
      <c r="F437" s="299"/>
      <c r="G437" s="299"/>
    </row>
    <row r="438">
      <c r="A438" s="299"/>
      <c r="B438" s="299"/>
      <c r="C438" s="299"/>
      <c r="D438" s="299"/>
      <c r="E438" s="299"/>
      <c r="F438" s="299"/>
      <c r="G438" s="299"/>
    </row>
    <row r="439">
      <c r="A439" s="299"/>
      <c r="B439" s="299"/>
      <c r="C439" s="299"/>
      <c r="D439" s="299"/>
      <c r="E439" s="299"/>
      <c r="F439" s="299"/>
      <c r="G439" s="299"/>
    </row>
    <row r="440">
      <c r="A440" s="299"/>
      <c r="B440" s="299"/>
      <c r="C440" s="299"/>
      <c r="D440" s="299"/>
      <c r="E440" s="299"/>
      <c r="F440" s="299"/>
      <c r="G440" s="299"/>
    </row>
    <row r="441">
      <c r="A441" s="299"/>
      <c r="B441" s="299"/>
      <c r="C441" s="299"/>
      <c r="D441" s="299"/>
      <c r="E441" s="299"/>
      <c r="F441" s="299"/>
      <c r="G441" s="299"/>
    </row>
    <row r="442">
      <c r="A442" s="299"/>
      <c r="B442" s="299"/>
      <c r="C442" s="299"/>
      <c r="D442" s="299"/>
      <c r="E442" s="299"/>
      <c r="F442" s="299"/>
      <c r="G442" s="299"/>
    </row>
    <row r="443">
      <c r="A443" s="299"/>
      <c r="B443" s="299"/>
      <c r="C443" s="299"/>
      <c r="D443" s="299"/>
      <c r="E443" s="299"/>
      <c r="F443" s="299"/>
      <c r="G443" s="299"/>
    </row>
    <row r="444">
      <c r="A444" s="299"/>
      <c r="B444" s="299"/>
      <c r="C444" s="299"/>
      <c r="D444" s="299"/>
      <c r="E444" s="299"/>
      <c r="F444" s="299"/>
      <c r="G444" s="299"/>
    </row>
    <row r="445">
      <c r="A445" s="299"/>
      <c r="B445" s="299"/>
      <c r="C445" s="299"/>
      <c r="D445" s="299"/>
      <c r="E445" s="299"/>
      <c r="F445" s="299"/>
      <c r="G445" s="299"/>
    </row>
    <row r="446">
      <c r="A446" s="299"/>
      <c r="B446" s="299"/>
      <c r="C446" s="299"/>
      <c r="D446" s="299"/>
      <c r="E446" s="299"/>
      <c r="F446" s="299"/>
      <c r="G446" s="299"/>
    </row>
    <row r="447">
      <c r="A447" s="299"/>
      <c r="B447" s="299"/>
      <c r="C447" s="299"/>
      <c r="D447" s="299"/>
      <c r="E447" s="299"/>
      <c r="F447" s="299"/>
      <c r="G447" s="299"/>
    </row>
    <row r="448">
      <c r="A448" s="299"/>
      <c r="B448" s="299"/>
      <c r="C448" s="299"/>
      <c r="D448" s="299"/>
      <c r="E448" s="299"/>
      <c r="F448" s="299"/>
      <c r="G448" s="299"/>
    </row>
    <row r="449">
      <c r="A449" s="299"/>
      <c r="B449" s="299"/>
      <c r="C449" s="299"/>
      <c r="D449" s="299"/>
      <c r="E449" s="299"/>
      <c r="F449" s="299"/>
      <c r="G449" s="299"/>
    </row>
    <row r="450">
      <c r="A450" s="299"/>
      <c r="B450" s="299"/>
      <c r="C450" s="299"/>
      <c r="D450" s="299"/>
      <c r="E450" s="299"/>
      <c r="F450" s="299"/>
      <c r="G450" s="299"/>
    </row>
    <row r="451">
      <c r="A451" s="299"/>
      <c r="B451" s="299"/>
      <c r="C451" s="299"/>
      <c r="D451" s="299"/>
      <c r="E451" s="299"/>
      <c r="F451" s="299"/>
      <c r="G451" s="299"/>
    </row>
    <row r="452">
      <c r="A452" s="299"/>
      <c r="B452" s="299"/>
      <c r="C452" s="299"/>
      <c r="D452" s="299"/>
      <c r="E452" s="299"/>
      <c r="F452" s="299"/>
      <c r="G452" s="299"/>
    </row>
    <row r="453">
      <c r="A453" s="299"/>
      <c r="B453" s="299"/>
      <c r="C453" s="299"/>
      <c r="D453" s="299"/>
      <c r="E453" s="299"/>
      <c r="F453" s="299"/>
      <c r="G453" s="299"/>
    </row>
    <row r="454">
      <c r="A454" s="299"/>
      <c r="B454" s="299"/>
      <c r="C454" s="299"/>
      <c r="D454" s="299"/>
      <c r="E454" s="299"/>
      <c r="F454" s="299"/>
      <c r="G454" s="299"/>
    </row>
    <row r="455">
      <c r="A455" s="299"/>
      <c r="B455" s="299"/>
      <c r="C455" s="299"/>
      <c r="D455" s="299"/>
      <c r="E455" s="299"/>
      <c r="F455" s="299"/>
      <c r="G455" s="299"/>
    </row>
    <row r="456">
      <c r="A456" s="299"/>
      <c r="B456" s="299"/>
      <c r="C456" s="299"/>
      <c r="D456" s="299"/>
      <c r="E456" s="299"/>
      <c r="F456" s="299"/>
      <c r="G456" s="299"/>
    </row>
    <row r="457">
      <c r="A457" s="299"/>
      <c r="B457" s="299"/>
      <c r="C457" s="299"/>
      <c r="D457" s="299"/>
      <c r="E457" s="299"/>
      <c r="F457" s="299"/>
      <c r="G457" s="299"/>
    </row>
    <row r="458">
      <c r="A458" s="299"/>
      <c r="B458" s="299"/>
      <c r="C458" s="299"/>
      <c r="D458" s="299"/>
      <c r="E458" s="299"/>
      <c r="F458" s="299"/>
      <c r="G458" s="299"/>
    </row>
    <row r="459">
      <c r="A459" s="299"/>
      <c r="B459" s="299"/>
      <c r="C459" s="299"/>
      <c r="D459" s="299"/>
      <c r="E459" s="299"/>
      <c r="F459" s="299"/>
      <c r="G459" s="299"/>
    </row>
    <row r="460">
      <c r="A460" s="299"/>
      <c r="B460" s="299"/>
      <c r="C460" s="299"/>
      <c r="D460" s="299"/>
      <c r="E460" s="299"/>
      <c r="F460" s="299"/>
      <c r="G460" s="299"/>
    </row>
    <row r="461">
      <c r="A461" s="299"/>
      <c r="B461" s="299"/>
      <c r="C461" s="299"/>
      <c r="D461" s="299"/>
      <c r="E461" s="299"/>
      <c r="F461" s="299"/>
      <c r="G461" s="299"/>
    </row>
    <row r="462">
      <c r="A462" s="299"/>
      <c r="B462" s="299"/>
      <c r="C462" s="299"/>
      <c r="D462" s="299"/>
      <c r="E462" s="299"/>
      <c r="F462" s="299"/>
      <c r="G462" s="299"/>
    </row>
    <row r="463">
      <c r="A463" s="299"/>
      <c r="B463" s="299"/>
      <c r="C463" s="299"/>
      <c r="D463" s="299"/>
      <c r="E463" s="299"/>
      <c r="F463" s="299"/>
      <c r="G463" s="299"/>
    </row>
    <row r="464">
      <c r="A464" s="299"/>
      <c r="B464" s="299"/>
      <c r="C464" s="299"/>
      <c r="D464" s="299"/>
      <c r="E464" s="299"/>
      <c r="F464" s="299"/>
      <c r="G464" s="299"/>
    </row>
    <row r="465">
      <c r="A465" s="299"/>
      <c r="B465" s="299"/>
      <c r="C465" s="299"/>
      <c r="D465" s="299"/>
      <c r="E465" s="299"/>
      <c r="F465" s="299"/>
      <c r="G465" s="299"/>
    </row>
    <row r="466">
      <c r="A466" s="299"/>
      <c r="B466" s="299"/>
      <c r="C466" s="299"/>
      <c r="D466" s="299"/>
      <c r="E466" s="299"/>
      <c r="F466" s="299"/>
      <c r="G466" s="299"/>
    </row>
    <row r="467">
      <c r="A467" s="299"/>
      <c r="B467" s="299"/>
      <c r="C467" s="299"/>
      <c r="D467" s="299"/>
      <c r="E467" s="299"/>
      <c r="F467" s="299"/>
      <c r="G467" s="299"/>
    </row>
    <row r="468">
      <c r="A468" s="299"/>
      <c r="B468" s="299"/>
      <c r="C468" s="299"/>
      <c r="D468" s="299"/>
      <c r="E468" s="299"/>
      <c r="F468" s="299"/>
      <c r="G468" s="299"/>
    </row>
    <row r="469">
      <c r="A469" s="299"/>
      <c r="B469" s="299"/>
      <c r="C469" s="299"/>
      <c r="D469" s="299"/>
      <c r="E469" s="299"/>
      <c r="F469" s="299"/>
      <c r="G469" s="299"/>
    </row>
    <row r="470">
      <c r="A470" s="299"/>
      <c r="B470" s="299"/>
      <c r="C470" s="299"/>
      <c r="D470" s="299"/>
      <c r="E470" s="299"/>
      <c r="F470" s="299"/>
      <c r="G470" s="299"/>
    </row>
    <row r="471">
      <c r="A471" s="299"/>
      <c r="B471" s="299"/>
      <c r="C471" s="299"/>
      <c r="D471" s="299"/>
      <c r="E471" s="299"/>
      <c r="F471" s="299"/>
      <c r="G471" s="299"/>
    </row>
    <row r="472">
      <c r="A472" s="299"/>
      <c r="B472" s="299"/>
      <c r="C472" s="299"/>
      <c r="D472" s="299"/>
      <c r="E472" s="299"/>
      <c r="F472" s="299"/>
      <c r="G472" s="299"/>
    </row>
    <row r="473">
      <c r="A473" s="299"/>
      <c r="B473" s="299"/>
      <c r="C473" s="299"/>
      <c r="D473" s="299"/>
      <c r="E473" s="299"/>
      <c r="F473" s="299"/>
      <c r="G473" s="299"/>
    </row>
    <row r="474">
      <c r="A474" s="299"/>
      <c r="B474" s="299"/>
      <c r="C474" s="299"/>
      <c r="D474" s="299"/>
      <c r="E474" s="299"/>
      <c r="F474" s="299"/>
      <c r="G474" s="299"/>
    </row>
    <row r="475">
      <c r="A475" s="299"/>
      <c r="B475" s="299"/>
      <c r="C475" s="299"/>
      <c r="D475" s="299"/>
      <c r="E475" s="299"/>
      <c r="F475" s="299"/>
      <c r="G475" s="299"/>
    </row>
    <row r="476">
      <c r="A476" s="299"/>
      <c r="B476" s="299"/>
      <c r="C476" s="299"/>
      <c r="D476" s="299"/>
      <c r="E476" s="299"/>
      <c r="F476" s="299"/>
      <c r="G476" s="299"/>
    </row>
    <row r="477">
      <c r="A477" s="299"/>
      <c r="B477" s="299"/>
      <c r="C477" s="299"/>
      <c r="D477" s="299"/>
      <c r="E477" s="299"/>
      <c r="F477" s="299"/>
      <c r="G477" s="299"/>
    </row>
    <row r="478">
      <c r="A478" s="299"/>
      <c r="B478" s="299"/>
      <c r="C478" s="299"/>
      <c r="D478" s="299"/>
      <c r="E478" s="299"/>
      <c r="F478" s="299"/>
      <c r="G478" s="299"/>
    </row>
    <row r="479">
      <c r="A479" s="299"/>
      <c r="B479" s="299"/>
      <c r="C479" s="299"/>
      <c r="D479" s="299"/>
      <c r="E479" s="299"/>
      <c r="F479" s="299"/>
      <c r="G479" s="299"/>
    </row>
    <row r="480">
      <c r="A480" s="299"/>
      <c r="B480" s="299"/>
      <c r="C480" s="299"/>
      <c r="D480" s="299"/>
      <c r="E480" s="299"/>
      <c r="F480" s="299"/>
      <c r="G480" s="299"/>
    </row>
    <row r="481">
      <c r="A481" s="299"/>
      <c r="B481" s="299"/>
      <c r="C481" s="299"/>
      <c r="D481" s="299"/>
      <c r="E481" s="299"/>
      <c r="F481" s="299"/>
      <c r="G481" s="299"/>
    </row>
    <row r="482">
      <c r="A482" s="299"/>
      <c r="B482" s="299"/>
      <c r="C482" s="299"/>
      <c r="D482" s="299"/>
      <c r="E482" s="299"/>
      <c r="F482" s="299"/>
      <c r="G482" s="299"/>
    </row>
    <row r="483">
      <c r="A483" s="299"/>
      <c r="B483" s="299"/>
      <c r="C483" s="299"/>
      <c r="D483" s="299"/>
      <c r="E483" s="299"/>
      <c r="F483" s="299"/>
      <c r="G483" s="299"/>
    </row>
    <row r="484">
      <c r="A484" s="299"/>
      <c r="B484" s="299"/>
      <c r="C484" s="299"/>
      <c r="D484" s="299"/>
      <c r="E484" s="299"/>
      <c r="F484" s="299"/>
      <c r="G484" s="299"/>
    </row>
    <row r="485">
      <c r="A485" s="299"/>
      <c r="B485" s="299"/>
      <c r="C485" s="299"/>
      <c r="D485" s="299"/>
      <c r="E485" s="299"/>
      <c r="F485" s="299"/>
      <c r="G485" s="299"/>
    </row>
    <row r="486">
      <c r="A486" s="299"/>
      <c r="B486" s="299"/>
      <c r="C486" s="299"/>
      <c r="D486" s="299"/>
      <c r="E486" s="299"/>
      <c r="F486" s="299"/>
      <c r="G486" s="299"/>
    </row>
    <row r="487">
      <c r="A487" s="299"/>
      <c r="B487" s="299"/>
      <c r="C487" s="299"/>
      <c r="D487" s="299"/>
      <c r="E487" s="299"/>
      <c r="F487" s="299"/>
      <c r="G487" s="299"/>
    </row>
    <row r="488">
      <c r="A488" s="299"/>
      <c r="B488" s="299"/>
      <c r="C488" s="299"/>
      <c r="D488" s="299"/>
      <c r="E488" s="299"/>
      <c r="F488" s="299"/>
      <c r="G488" s="299"/>
    </row>
    <row r="489">
      <c r="A489" s="299"/>
      <c r="B489" s="299"/>
      <c r="C489" s="299"/>
      <c r="D489" s="299"/>
      <c r="E489" s="299"/>
      <c r="F489" s="299"/>
      <c r="G489" s="299"/>
    </row>
    <row r="490">
      <c r="A490" s="299"/>
      <c r="B490" s="299"/>
      <c r="C490" s="299"/>
      <c r="D490" s="299"/>
      <c r="E490" s="299"/>
      <c r="F490" s="299"/>
      <c r="G490" s="299"/>
    </row>
    <row r="491">
      <c r="A491" s="299"/>
      <c r="B491" s="299"/>
      <c r="C491" s="299"/>
      <c r="D491" s="299"/>
      <c r="E491" s="299"/>
      <c r="F491" s="299"/>
      <c r="G491" s="299"/>
    </row>
    <row r="492">
      <c r="A492" s="299"/>
      <c r="B492" s="299"/>
      <c r="C492" s="299"/>
      <c r="D492" s="299"/>
      <c r="E492" s="299"/>
      <c r="F492" s="299"/>
      <c r="G492" s="299"/>
    </row>
    <row r="493">
      <c r="A493" s="299"/>
      <c r="B493" s="299"/>
      <c r="C493" s="299"/>
      <c r="D493" s="299"/>
      <c r="E493" s="299"/>
      <c r="F493" s="299"/>
      <c r="G493" s="299"/>
    </row>
    <row r="494">
      <c r="A494" s="299"/>
      <c r="B494" s="299"/>
      <c r="C494" s="299"/>
      <c r="D494" s="299"/>
      <c r="E494" s="299"/>
      <c r="F494" s="299"/>
      <c r="G494" s="299"/>
    </row>
    <row r="495">
      <c r="A495" s="299"/>
      <c r="B495" s="299"/>
      <c r="C495" s="299"/>
      <c r="D495" s="299"/>
      <c r="E495" s="299"/>
      <c r="F495" s="299"/>
      <c r="G495" s="299"/>
    </row>
    <row r="496">
      <c r="A496" s="299"/>
      <c r="B496" s="299"/>
      <c r="C496" s="299"/>
      <c r="D496" s="299"/>
      <c r="E496" s="299"/>
      <c r="F496" s="299"/>
      <c r="G496" s="299"/>
    </row>
    <row r="497">
      <c r="A497" s="299"/>
      <c r="B497" s="299"/>
      <c r="C497" s="299"/>
      <c r="D497" s="299"/>
      <c r="E497" s="299"/>
      <c r="F497" s="299"/>
      <c r="G497" s="299"/>
    </row>
    <row r="498">
      <c r="A498" s="299"/>
      <c r="B498" s="299"/>
      <c r="C498" s="299"/>
      <c r="D498" s="299"/>
      <c r="E498" s="299"/>
      <c r="F498" s="299"/>
      <c r="G498" s="299"/>
    </row>
    <row r="499">
      <c r="A499" s="299"/>
      <c r="B499" s="299"/>
      <c r="C499" s="299"/>
      <c r="D499" s="299"/>
      <c r="E499" s="299"/>
      <c r="F499" s="299"/>
      <c r="G499" s="299"/>
    </row>
    <row r="500">
      <c r="A500" s="299"/>
      <c r="B500" s="299"/>
      <c r="C500" s="299"/>
      <c r="D500" s="299"/>
      <c r="E500" s="299"/>
      <c r="F500" s="299"/>
      <c r="G500" s="299"/>
    </row>
    <row r="501">
      <c r="A501" s="299"/>
      <c r="B501" s="299"/>
      <c r="C501" s="299"/>
      <c r="D501" s="299"/>
      <c r="E501" s="299"/>
      <c r="F501" s="299"/>
      <c r="G501" s="299"/>
    </row>
    <row r="502">
      <c r="A502" s="299"/>
      <c r="B502" s="299"/>
      <c r="C502" s="299"/>
      <c r="D502" s="299"/>
      <c r="E502" s="299"/>
      <c r="F502" s="299"/>
      <c r="G502" s="299"/>
    </row>
    <row r="503">
      <c r="A503" s="299"/>
      <c r="B503" s="299"/>
      <c r="C503" s="299"/>
      <c r="D503" s="299"/>
      <c r="E503" s="299"/>
      <c r="F503" s="299"/>
      <c r="G503" s="299"/>
    </row>
    <row r="504">
      <c r="A504" s="299"/>
      <c r="B504" s="299"/>
      <c r="C504" s="299"/>
      <c r="D504" s="299"/>
      <c r="E504" s="299"/>
      <c r="F504" s="299"/>
      <c r="G504" s="299"/>
    </row>
    <row r="505">
      <c r="A505" s="299"/>
      <c r="B505" s="299"/>
      <c r="C505" s="299"/>
      <c r="D505" s="299"/>
      <c r="E505" s="299"/>
      <c r="F505" s="299"/>
      <c r="G505" s="299"/>
    </row>
    <row r="506">
      <c r="A506" s="299"/>
      <c r="B506" s="299"/>
      <c r="C506" s="299"/>
      <c r="D506" s="299"/>
      <c r="E506" s="299"/>
      <c r="F506" s="299"/>
      <c r="G506" s="299"/>
    </row>
    <row r="507">
      <c r="A507" s="299"/>
      <c r="B507" s="299"/>
      <c r="C507" s="299"/>
      <c r="D507" s="299"/>
      <c r="E507" s="299"/>
      <c r="F507" s="299"/>
      <c r="G507" s="299"/>
    </row>
    <row r="508">
      <c r="A508" s="299"/>
      <c r="B508" s="299"/>
      <c r="C508" s="299"/>
      <c r="D508" s="299"/>
      <c r="E508" s="299"/>
      <c r="F508" s="299"/>
      <c r="G508" s="299"/>
    </row>
    <row r="509">
      <c r="A509" s="299"/>
      <c r="B509" s="299"/>
      <c r="C509" s="299"/>
      <c r="D509" s="299"/>
      <c r="E509" s="299"/>
      <c r="F509" s="299"/>
      <c r="G509" s="299"/>
    </row>
    <row r="510">
      <c r="A510" s="299"/>
      <c r="B510" s="299"/>
      <c r="C510" s="299"/>
      <c r="D510" s="299"/>
      <c r="E510" s="299"/>
      <c r="F510" s="299"/>
      <c r="G510" s="299"/>
    </row>
    <row r="511">
      <c r="A511" s="299"/>
      <c r="B511" s="299"/>
      <c r="C511" s="299"/>
      <c r="D511" s="299"/>
      <c r="E511" s="299"/>
      <c r="F511" s="299"/>
      <c r="G511" s="299"/>
    </row>
    <row r="512">
      <c r="A512" s="299"/>
      <c r="B512" s="299"/>
      <c r="C512" s="299"/>
      <c r="D512" s="299"/>
      <c r="E512" s="299"/>
      <c r="F512" s="299"/>
      <c r="G512" s="299"/>
    </row>
    <row r="513">
      <c r="A513" s="299"/>
      <c r="B513" s="299"/>
      <c r="C513" s="299"/>
      <c r="D513" s="299"/>
      <c r="E513" s="299"/>
      <c r="F513" s="299"/>
      <c r="G513" s="299"/>
    </row>
    <row r="514">
      <c r="A514" s="299"/>
      <c r="B514" s="299"/>
      <c r="C514" s="299"/>
      <c r="D514" s="299"/>
      <c r="E514" s="299"/>
      <c r="F514" s="299"/>
      <c r="G514" s="299"/>
    </row>
    <row r="515">
      <c r="A515" s="299"/>
      <c r="B515" s="299"/>
      <c r="C515" s="299"/>
      <c r="D515" s="299"/>
      <c r="E515" s="299"/>
      <c r="F515" s="299"/>
      <c r="G515" s="299"/>
    </row>
    <row r="516">
      <c r="A516" s="299"/>
      <c r="B516" s="299"/>
      <c r="C516" s="299"/>
      <c r="D516" s="299"/>
      <c r="E516" s="299"/>
      <c r="F516" s="299"/>
      <c r="G516" s="299"/>
    </row>
    <row r="517">
      <c r="A517" s="299"/>
      <c r="B517" s="299"/>
      <c r="C517" s="299"/>
      <c r="D517" s="299"/>
      <c r="E517" s="299"/>
      <c r="F517" s="299"/>
      <c r="G517" s="299"/>
    </row>
    <row r="518">
      <c r="A518" s="299"/>
      <c r="B518" s="299"/>
      <c r="C518" s="299"/>
      <c r="D518" s="299"/>
      <c r="E518" s="299"/>
      <c r="F518" s="299"/>
      <c r="G518" s="299"/>
    </row>
    <row r="519">
      <c r="A519" s="299"/>
      <c r="B519" s="299"/>
      <c r="C519" s="299"/>
      <c r="D519" s="299"/>
      <c r="E519" s="299"/>
      <c r="F519" s="299"/>
      <c r="G519" s="299"/>
    </row>
    <row r="520">
      <c r="A520" s="299"/>
      <c r="B520" s="299"/>
      <c r="C520" s="299"/>
      <c r="D520" s="299"/>
      <c r="E520" s="299"/>
      <c r="F520" s="299"/>
      <c r="G520" s="299"/>
    </row>
    <row r="521">
      <c r="A521" s="299"/>
      <c r="B521" s="299"/>
      <c r="C521" s="299"/>
      <c r="D521" s="299"/>
      <c r="E521" s="299"/>
      <c r="F521" s="299"/>
      <c r="G521" s="299"/>
    </row>
    <row r="522">
      <c r="A522" s="299"/>
      <c r="B522" s="299"/>
      <c r="C522" s="299"/>
      <c r="D522" s="299"/>
      <c r="E522" s="299"/>
      <c r="F522" s="299"/>
      <c r="G522" s="299"/>
    </row>
    <row r="523">
      <c r="A523" s="299"/>
      <c r="B523" s="299"/>
      <c r="C523" s="299"/>
      <c r="D523" s="299"/>
      <c r="E523" s="299"/>
      <c r="F523" s="299"/>
      <c r="G523" s="299"/>
    </row>
    <row r="524">
      <c r="A524" s="299"/>
      <c r="B524" s="299"/>
      <c r="C524" s="299"/>
      <c r="D524" s="299"/>
      <c r="E524" s="299"/>
      <c r="F524" s="299"/>
      <c r="G524" s="299"/>
    </row>
    <row r="525">
      <c r="A525" s="299"/>
      <c r="B525" s="299"/>
      <c r="C525" s="299"/>
      <c r="D525" s="299"/>
      <c r="E525" s="299"/>
      <c r="F525" s="299"/>
      <c r="G525" s="299"/>
    </row>
    <row r="526">
      <c r="A526" s="299"/>
      <c r="B526" s="299"/>
      <c r="C526" s="299"/>
      <c r="D526" s="299"/>
      <c r="E526" s="299"/>
      <c r="F526" s="299"/>
      <c r="G526" s="299"/>
    </row>
    <row r="527">
      <c r="A527" s="299"/>
      <c r="B527" s="299"/>
      <c r="C527" s="299"/>
      <c r="D527" s="299"/>
      <c r="E527" s="299"/>
      <c r="F527" s="299"/>
      <c r="G527" s="299"/>
    </row>
    <row r="528">
      <c r="A528" s="299"/>
      <c r="B528" s="299"/>
      <c r="C528" s="299"/>
      <c r="D528" s="299"/>
      <c r="E528" s="299"/>
      <c r="F528" s="299"/>
      <c r="G528" s="299"/>
    </row>
    <row r="529">
      <c r="A529" s="299"/>
      <c r="B529" s="299"/>
      <c r="C529" s="299"/>
      <c r="D529" s="299"/>
      <c r="E529" s="299"/>
      <c r="F529" s="299"/>
      <c r="G529" s="299"/>
    </row>
    <row r="530">
      <c r="A530" s="299"/>
      <c r="B530" s="299"/>
      <c r="C530" s="299"/>
      <c r="D530" s="299"/>
      <c r="E530" s="299"/>
      <c r="F530" s="299"/>
      <c r="G530" s="299"/>
    </row>
    <row r="531">
      <c r="A531" s="299"/>
      <c r="B531" s="299"/>
      <c r="C531" s="299"/>
      <c r="D531" s="299"/>
      <c r="E531" s="299"/>
      <c r="F531" s="299"/>
      <c r="G531" s="299"/>
    </row>
    <row r="532">
      <c r="A532" s="299"/>
      <c r="B532" s="299"/>
      <c r="C532" s="299"/>
      <c r="D532" s="299"/>
      <c r="E532" s="299"/>
      <c r="F532" s="299"/>
      <c r="G532" s="299"/>
    </row>
    <row r="533">
      <c r="A533" s="299"/>
      <c r="B533" s="299"/>
      <c r="C533" s="299"/>
      <c r="D533" s="299"/>
      <c r="E533" s="299"/>
      <c r="F533" s="299"/>
      <c r="G533" s="299"/>
    </row>
    <row r="534">
      <c r="A534" s="299"/>
      <c r="B534" s="299"/>
      <c r="C534" s="299"/>
      <c r="D534" s="299"/>
      <c r="E534" s="299"/>
      <c r="F534" s="299"/>
      <c r="G534" s="299"/>
    </row>
    <row r="535">
      <c r="A535" s="299"/>
      <c r="B535" s="299"/>
      <c r="C535" s="299"/>
      <c r="D535" s="299"/>
      <c r="E535" s="299"/>
      <c r="F535" s="299"/>
      <c r="G535" s="299"/>
    </row>
    <row r="536">
      <c r="A536" s="299"/>
      <c r="B536" s="299"/>
      <c r="C536" s="299"/>
      <c r="D536" s="299"/>
      <c r="E536" s="299"/>
      <c r="F536" s="299"/>
      <c r="G536" s="299"/>
    </row>
    <row r="537">
      <c r="A537" s="299"/>
      <c r="B537" s="299"/>
      <c r="C537" s="299"/>
      <c r="D537" s="299"/>
      <c r="E537" s="299"/>
      <c r="F537" s="299"/>
      <c r="G537" s="299"/>
    </row>
    <row r="538">
      <c r="A538" s="299"/>
      <c r="B538" s="299"/>
      <c r="C538" s="299"/>
      <c r="D538" s="299"/>
      <c r="E538" s="299"/>
      <c r="F538" s="299"/>
      <c r="G538" s="299"/>
    </row>
    <row r="539">
      <c r="A539" s="299"/>
      <c r="B539" s="299"/>
      <c r="C539" s="299"/>
      <c r="D539" s="299"/>
      <c r="E539" s="299"/>
      <c r="F539" s="299"/>
      <c r="G539" s="299"/>
    </row>
    <row r="540">
      <c r="A540" s="299"/>
      <c r="B540" s="299"/>
      <c r="C540" s="299"/>
      <c r="D540" s="299"/>
      <c r="E540" s="299"/>
      <c r="F540" s="299"/>
      <c r="G540" s="299"/>
    </row>
    <row r="541">
      <c r="A541" s="299"/>
      <c r="B541" s="299"/>
      <c r="C541" s="299"/>
      <c r="D541" s="299"/>
      <c r="E541" s="299"/>
      <c r="F541" s="299"/>
      <c r="G541" s="299"/>
    </row>
    <row r="542">
      <c r="A542" s="299"/>
      <c r="B542" s="299"/>
      <c r="C542" s="299"/>
      <c r="D542" s="299"/>
      <c r="E542" s="299"/>
      <c r="F542" s="299"/>
      <c r="G542" s="299"/>
    </row>
    <row r="543">
      <c r="A543" s="299"/>
      <c r="B543" s="299"/>
      <c r="C543" s="299"/>
      <c r="D543" s="299"/>
      <c r="E543" s="299"/>
      <c r="F543" s="299"/>
      <c r="G543" s="299"/>
    </row>
    <row r="544">
      <c r="A544" s="299"/>
      <c r="B544" s="299"/>
      <c r="C544" s="299"/>
      <c r="D544" s="299"/>
      <c r="E544" s="299"/>
      <c r="F544" s="299"/>
      <c r="G544" s="299"/>
    </row>
    <row r="545">
      <c r="A545" s="299"/>
      <c r="B545" s="299"/>
      <c r="C545" s="299"/>
      <c r="D545" s="299"/>
      <c r="E545" s="299"/>
      <c r="F545" s="299"/>
      <c r="G545" s="299"/>
    </row>
    <row r="546">
      <c r="A546" s="299"/>
      <c r="B546" s="299"/>
      <c r="C546" s="299"/>
      <c r="D546" s="299"/>
      <c r="E546" s="299"/>
      <c r="F546" s="299"/>
      <c r="G546" s="299"/>
    </row>
    <row r="547">
      <c r="A547" s="299"/>
      <c r="B547" s="299"/>
      <c r="C547" s="299"/>
      <c r="D547" s="299"/>
      <c r="E547" s="299"/>
      <c r="F547" s="299"/>
      <c r="G547" s="299"/>
    </row>
    <row r="548">
      <c r="A548" s="299"/>
      <c r="B548" s="299"/>
      <c r="C548" s="299"/>
      <c r="D548" s="299"/>
      <c r="E548" s="299"/>
      <c r="F548" s="299"/>
      <c r="G548" s="299"/>
    </row>
    <row r="549">
      <c r="A549" s="299"/>
      <c r="B549" s="299"/>
      <c r="C549" s="299"/>
      <c r="D549" s="299"/>
      <c r="E549" s="299"/>
      <c r="F549" s="299"/>
      <c r="G549" s="299"/>
    </row>
    <row r="550">
      <c r="A550" s="299"/>
      <c r="B550" s="299"/>
      <c r="C550" s="299"/>
      <c r="D550" s="299"/>
      <c r="E550" s="299"/>
      <c r="F550" s="299"/>
      <c r="G550" s="299"/>
    </row>
    <row r="551">
      <c r="A551" s="299"/>
      <c r="B551" s="299"/>
      <c r="C551" s="299"/>
      <c r="D551" s="299"/>
      <c r="E551" s="299"/>
      <c r="F551" s="299"/>
      <c r="G551" s="299"/>
    </row>
    <row r="552">
      <c r="A552" s="299"/>
      <c r="B552" s="299"/>
      <c r="C552" s="299"/>
      <c r="D552" s="299"/>
      <c r="E552" s="299"/>
      <c r="F552" s="299"/>
      <c r="G552" s="299"/>
    </row>
    <row r="553">
      <c r="A553" s="299"/>
      <c r="B553" s="299"/>
      <c r="C553" s="299"/>
      <c r="D553" s="299"/>
      <c r="E553" s="299"/>
      <c r="F553" s="299"/>
      <c r="G553" s="299"/>
    </row>
    <row r="554">
      <c r="A554" s="299"/>
      <c r="B554" s="299"/>
      <c r="C554" s="299"/>
      <c r="D554" s="299"/>
      <c r="E554" s="299"/>
      <c r="F554" s="299"/>
      <c r="G554" s="299"/>
    </row>
    <row r="555">
      <c r="A555" s="299"/>
      <c r="B555" s="299"/>
      <c r="C555" s="299"/>
      <c r="D555" s="299"/>
      <c r="E555" s="299"/>
      <c r="F555" s="299"/>
      <c r="G555" s="299"/>
    </row>
    <row r="556">
      <c r="A556" s="299"/>
      <c r="B556" s="299"/>
      <c r="C556" s="299"/>
      <c r="D556" s="299"/>
      <c r="E556" s="299"/>
      <c r="F556" s="299"/>
      <c r="G556" s="299"/>
    </row>
    <row r="557">
      <c r="A557" s="299"/>
      <c r="B557" s="299"/>
      <c r="C557" s="299"/>
      <c r="D557" s="299"/>
      <c r="E557" s="299"/>
      <c r="F557" s="299"/>
      <c r="G557" s="299"/>
    </row>
    <row r="558">
      <c r="A558" s="299"/>
      <c r="B558" s="299"/>
      <c r="C558" s="299"/>
      <c r="D558" s="299"/>
      <c r="E558" s="299"/>
      <c r="F558" s="299"/>
      <c r="G558" s="299"/>
    </row>
    <row r="559">
      <c r="A559" s="299"/>
      <c r="B559" s="299"/>
      <c r="C559" s="299"/>
      <c r="D559" s="299"/>
      <c r="E559" s="299"/>
      <c r="F559" s="299"/>
      <c r="G559" s="299"/>
    </row>
    <row r="560">
      <c r="A560" s="299"/>
      <c r="B560" s="299"/>
      <c r="C560" s="299"/>
      <c r="D560" s="299"/>
      <c r="E560" s="299"/>
      <c r="F560" s="299"/>
      <c r="G560" s="299"/>
    </row>
    <row r="561">
      <c r="A561" s="299"/>
      <c r="B561" s="299"/>
      <c r="C561" s="299"/>
      <c r="D561" s="299"/>
      <c r="E561" s="299"/>
      <c r="F561" s="299"/>
      <c r="G561" s="299"/>
    </row>
    <row r="562">
      <c r="A562" s="299"/>
      <c r="B562" s="299"/>
      <c r="C562" s="299"/>
      <c r="D562" s="299"/>
      <c r="E562" s="299"/>
      <c r="F562" s="299"/>
      <c r="G562" s="299"/>
    </row>
    <row r="563">
      <c r="A563" s="299"/>
      <c r="B563" s="299"/>
      <c r="C563" s="299"/>
      <c r="D563" s="299"/>
      <c r="E563" s="299"/>
      <c r="F563" s="299"/>
      <c r="G563" s="299"/>
    </row>
    <row r="564">
      <c r="A564" s="299"/>
      <c r="B564" s="299"/>
      <c r="C564" s="299"/>
      <c r="D564" s="299"/>
      <c r="E564" s="299"/>
      <c r="F564" s="299"/>
      <c r="G564" s="299"/>
    </row>
    <row r="565">
      <c r="A565" s="299"/>
      <c r="B565" s="299"/>
      <c r="C565" s="299"/>
      <c r="D565" s="299"/>
      <c r="E565" s="299"/>
      <c r="F565" s="299"/>
      <c r="G565" s="299"/>
    </row>
    <row r="566">
      <c r="A566" s="299"/>
      <c r="B566" s="299"/>
      <c r="C566" s="299"/>
      <c r="D566" s="299"/>
      <c r="E566" s="299"/>
      <c r="F566" s="299"/>
      <c r="G566" s="299"/>
    </row>
    <row r="567">
      <c r="A567" s="299"/>
      <c r="B567" s="299"/>
      <c r="C567" s="299"/>
      <c r="D567" s="299"/>
      <c r="E567" s="299"/>
      <c r="F567" s="299"/>
      <c r="G567" s="299"/>
    </row>
    <row r="568">
      <c r="A568" s="299"/>
      <c r="B568" s="299"/>
      <c r="C568" s="299"/>
      <c r="D568" s="299"/>
      <c r="E568" s="299"/>
      <c r="F568" s="299"/>
      <c r="G568" s="299"/>
    </row>
    <row r="569">
      <c r="A569" s="299"/>
      <c r="B569" s="299"/>
      <c r="C569" s="299"/>
      <c r="D569" s="299"/>
      <c r="E569" s="299"/>
      <c r="F569" s="299"/>
      <c r="G569" s="299"/>
    </row>
    <row r="570">
      <c r="A570" s="299"/>
      <c r="B570" s="299"/>
      <c r="C570" s="299"/>
      <c r="D570" s="299"/>
      <c r="E570" s="299"/>
      <c r="F570" s="299"/>
      <c r="G570" s="299"/>
    </row>
    <row r="571">
      <c r="A571" s="299"/>
      <c r="B571" s="299"/>
      <c r="C571" s="299"/>
      <c r="D571" s="299"/>
      <c r="E571" s="299"/>
      <c r="F571" s="299"/>
      <c r="G571" s="299"/>
    </row>
    <row r="572">
      <c r="A572" s="299"/>
      <c r="B572" s="299"/>
      <c r="C572" s="299"/>
      <c r="D572" s="299"/>
      <c r="E572" s="299"/>
      <c r="F572" s="299"/>
      <c r="G572" s="299"/>
    </row>
    <row r="573">
      <c r="A573" s="299"/>
      <c r="B573" s="299"/>
      <c r="C573" s="299"/>
      <c r="D573" s="299"/>
      <c r="E573" s="299"/>
      <c r="F573" s="299"/>
      <c r="G573" s="299"/>
    </row>
    <row r="574">
      <c r="A574" s="299"/>
      <c r="B574" s="299"/>
      <c r="C574" s="299"/>
      <c r="D574" s="299"/>
      <c r="E574" s="299"/>
      <c r="F574" s="299"/>
      <c r="G574" s="299"/>
    </row>
    <row r="575">
      <c r="A575" s="299"/>
      <c r="B575" s="299"/>
      <c r="C575" s="299"/>
      <c r="D575" s="299"/>
      <c r="E575" s="299"/>
      <c r="F575" s="299"/>
      <c r="G575" s="299"/>
    </row>
    <row r="576">
      <c r="A576" s="299"/>
      <c r="B576" s="299"/>
      <c r="C576" s="299"/>
      <c r="D576" s="299"/>
      <c r="E576" s="299"/>
      <c r="F576" s="299"/>
      <c r="G576" s="299"/>
    </row>
    <row r="577">
      <c r="A577" s="299"/>
      <c r="B577" s="299"/>
      <c r="C577" s="299"/>
      <c r="D577" s="299"/>
      <c r="E577" s="299"/>
      <c r="F577" s="299"/>
      <c r="G577" s="299"/>
    </row>
    <row r="578">
      <c r="A578" s="299"/>
      <c r="B578" s="299"/>
      <c r="C578" s="299"/>
      <c r="D578" s="299"/>
      <c r="E578" s="299"/>
      <c r="F578" s="299"/>
      <c r="G578" s="299"/>
    </row>
    <row r="579">
      <c r="A579" s="299"/>
      <c r="B579" s="299"/>
      <c r="C579" s="299"/>
      <c r="D579" s="299"/>
      <c r="E579" s="299"/>
      <c r="F579" s="299"/>
      <c r="G579" s="299"/>
    </row>
    <row r="580">
      <c r="A580" s="299"/>
      <c r="B580" s="299"/>
      <c r="C580" s="299"/>
      <c r="D580" s="299"/>
      <c r="E580" s="299"/>
      <c r="F580" s="299"/>
      <c r="G580" s="299"/>
    </row>
    <row r="581">
      <c r="A581" s="299"/>
      <c r="B581" s="299"/>
      <c r="C581" s="299"/>
      <c r="D581" s="299"/>
      <c r="E581" s="299"/>
      <c r="F581" s="299"/>
      <c r="G581" s="299"/>
    </row>
    <row r="582">
      <c r="A582" s="299"/>
      <c r="B582" s="299"/>
      <c r="C582" s="299"/>
      <c r="D582" s="299"/>
      <c r="E582" s="299"/>
      <c r="F582" s="299"/>
      <c r="G582" s="299"/>
    </row>
    <row r="583">
      <c r="A583" s="299"/>
      <c r="B583" s="299"/>
      <c r="C583" s="299"/>
      <c r="D583" s="299"/>
      <c r="E583" s="299"/>
      <c r="F583" s="299"/>
      <c r="G583" s="299"/>
    </row>
    <row r="584">
      <c r="A584" s="299"/>
      <c r="B584" s="299"/>
      <c r="C584" s="299"/>
      <c r="D584" s="299"/>
      <c r="E584" s="299"/>
      <c r="F584" s="299"/>
      <c r="G584" s="299"/>
    </row>
    <row r="585">
      <c r="A585" s="299"/>
      <c r="B585" s="299"/>
      <c r="C585" s="299"/>
      <c r="D585" s="299"/>
      <c r="E585" s="299"/>
      <c r="F585" s="299"/>
      <c r="G585" s="299"/>
    </row>
    <row r="586">
      <c r="A586" s="299"/>
      <c r="B586" s="299"/>
      <c r="C586" s="299"/>
      <c r="D586" s="299"/>
      <c r="E586" s="299"/>
      <c r="F586" s="299"/>
      <c r="G586" s="299"/>
    </row>
    <row r="587">
      <c r="A587" s="299"/>
      <c r="B587" s="299"/>
      <c r="C587" s="299"/>
      <c r="D587" s="299"/>
      <c r="E587" s="299"/>
      <c r="F587" s="299"/>
      <c r="G587" s="299"/>
    </row>
    <row r="588">
      <c r="A588" s="299"/>
      <c r="B588" s="299"/>
      <c r="C588" s="299"/>
      <c r="D588" s="299"/>
      <c r="E588" s="299"/>
      <c r="F588" s="299"/>
      <c r="G588" s="299"/>
    </row>
    <row r="589">
      <c r="A589" s="299"/>
      <c r="B589" s="299"/>
      <c r="C589" s="299"/>
      <c r="D589" s="299"/>
      <c r="E589" s="299"/>
      <c r="F589" s="299"/>
      <c r="G589" s="299"/>
    </row>
    <row r="590">
      <c r="A590" s="299"/>
      <c r="B590" s="299"/>
      <c r="C590" s="299"/>
      <c r="D590" s="299"/>
      <c r="E590" s="299"/>
      <c r="F590" s="299"/>
      <c r="G590" s="299"/>
    </row>
    <row r="591">
      <c r="A591" s="299"/>
      <c r="B591" s="299"/>
      <c r="C591" s="299"/>
      <c r="D591" s="299"/>
      <c r="E591" s="299"/>
      <c r="F591" s="299"/>
      <c r="G591" s="299"/>
    </row>
    <row r="592">
      <c r="A592" s="299"/>
      <c r="B592" s="299"/>
      <c r="C592" s="299"/>
      <c r="D592" s="299"/>
      <c r="E592" s="299"/>
      <c r="F592" s="299"/>
      <c r="G592" s="299"/>
    </row>
    <row r="593">
      <c r="A593" s="299"/>
      <c r="B593" s="299"/>
      <c r="C593" s="299"/>
      <c r="D593" s="299"/>
      <c r="E593" s="299"/>
      <c r="F593" s="299"/>
      <c r="G593" s="299"/>
    </row>
    <row r="594">
      <c r="A594" s="299"/>
      <c r="B594" s="299"/>
      <c r="C594" s="299"/>
      <c r="D594" s="299"/>
      <c r="E594" s="299"/>
      <c r="F594" s="299"/>
      <c r="G594" s="299"/>
    </row>
    <row r="595">
      <c r="A595" s="299"/>
      <c r="B595" s="299"/>
      <c r="C595" s="299"/>
      <c r="D595" s="299"/>
      <c r="E595" s="299"/>
      <c r="F595" s="299"/>
      <c r="G595" s="299"/>
    </row>
    <row r="596">
      <c r="A596" s="299"/>
      <c r="B596" s="299"/>
      <c r="C596" s="299"/>
      <c r="D596" s="299"/>
      <c r="E596" s="299"/>
      <c r="F596" s="299"/>
      <c r="G596" s="299"/>
    </row>
    <row r="597">
      <c r="A597" s="299"/>
      <c r="B597" s="299"/>
      <c r="C597" s="299"/>
      <c r="D597" s="299"/>
      <c r="E597" s="299"/>
      <c r="F597" s="299"/>
      <c r="G597" s="299"/>
    </row>
    <row r="598">
      <c r="A598" s="299"/>
      <c r="B598" s="299"/>
      <c r="C598" s="299"/>
      <c r="D598" s="299"/>
      <c r="E598" s="299"/>
      <c r="F598" s="299"/>
      <c r="G598" s="299"/>
    </row>
    <row r="599">
      <c r="A599" s="299"/>
      <c r="B599" s="299"/>
      <c r="C599" s="299"/>
      <c r="D599" s="299"/>
      <c r="E599" s="299"/>
      <c r="F599" s="299"/>
      <c r="G599" s="299"/>
    </row>
    <row r="600">
      <c r="A600" s="299"/>
      <c r="B600" s="299"/>
      <c r="C600" s="299"/>
      <c r="D600" s="299"/>
      <c r="E600" s="299"/>
      <c r="F600" s="299"/>
      <c r="G600" s="299"/>
    </row>
    <row r="601">
      <c r="A601" s="299"/>
      <c r="B601" s="299"/>
      <c r="C601" s="299"/>
      <c r="D601" s="299"/>
      <c r="E601" s="299"/>
      <c r="F601" s="299"/>
      <c r="G601" s="299"/>
    </row>
    <row r="602">
      <c r="A602" s="299"/>
      <c r="B602" s="299"/>
      <c r="C602" s="299"/>
      <c r="D602" s="299"/>
      <c r="E602" s="299"/>
      <c r="F602" s="299"/>
      <c r="G602" s="299"/>
    </row>
    <row r="603">
      <c r="A603" s="299"/>
      <c r="B603" s="299"/>
      <c r="C603" s="299"/>
      <c r="D603" s="299"/>
      <c r="E603" s="299"/>
      <c r="F603" s="299"/>
      <c r="G603" s="299"/>
    </row>
    <row r="604">
      <c r="A604" s="299"/>
      <c r="B604" s="299"/>
      <c r="C604" s="299"/>
      <c r="D604" s="299"/>
      <c r="E604" s="299"/>
      <c r="F604" s="299"/>
      <c r="G604" s="299"/>
    </row>
    <row r="605">
      <c r="A605" s="299"/>
      <c r="B605" s="299"/>
      <c r="C605" s="299"/>
      <c r="D605" s="299"/>
      <c r="E605" s="299"/>
      <c r="F605" s="299"/>
      <c r="G605" s="299"/>
    </row>
    <row r="606">
      <c r="A606" s="299"/>
      <c r="B606" s="299"/>
      <c r="C606" s="299"/>
      <c r="D606" s="299"/>
      <c r="E606" s="299"/>
      <c r="F606" s="299"/>
      <c r="G606" s="299"/>
    </row>
    <row r="607">
      <c r="A607" s="299"/>
      <c r="B607" s="299"/>
      <c r="C607" s="299"/>
      <c r="D607" s="299"/>
      <c r="E607" s="299"/>
      <c r="F607" s="299"/>
      <c r="G607" s="299"/>
    </row>
    <row r="608">
      <c r="A608" s="299"/>
      <c r="B608" s="299"/>
      <c r="C608" s="299"/>
      <c r="D608" s="299"/>
      <c r="E608" s="299"/>
      <c r="F608" s="299"/>
      <c r="G608" s="299"/>
    </row>
    <row r="609">
      <c r="A609" s="299"/>
      <c r="B609" s="299"/>
      <c r="C609" s="299"/>
      <c r="D609" s="299"/>
      <c r="E609" s="299"/>
      <c r="F609" s="299"/>
      <c r="G609" s="299"/>
    </row>
    <row r="610">
      <c r="A610" s="299"/>
      <c r="B610" s="299"/>
      <c r="C610" s="299"/>
      <c r="D610" s="299"/>
      <c r="E610" s="299"/>
      <c r="F610" s="299"/>
      <c r="G610" s="299"/>
    </row>
    <row r="611">
      <c r="A611" s="299"/>
      <c r="B611" s="299"/>
      <c r="C611" s="299"/>
      <c r="D611" s="299"/>
      <c r="E611" s="299"/>
      <c r="F611" s="299"/>
      <c r="G611" s="299"/>
    </row>
    <row r="612">
      <c r="A612" s="299"/>
      <c r="B612" s="299"/>
      <c r="C612" s="299"/>
      <c r="D612" s="299"/>
      <c r="E612" s="299"/>
      <c r="F612" s="299"/>
      <c r="G612" s="299"/>
    </row>
    <row r="613">
      <c r="A613" s="299"/>
      <c r="B613" s="299"/>
      <c r="C613" s="299"/>
      <c r="D613" s="299"/>
      <c r="E613" s="299"/>
      <c r="F613" s="299"/>
      <c r="G613" s="299"/>
    </row>
    <row r="614">
      <c r="A614" s="299"/>
      <c r="B614" s="299"/>
      <c r="C614" s="299"/>
      <c r="D614" s="299"/>
      <c r="E614" s="299"/>
      <c r="F614" s="299"/>
      <c r="G614" s="299"/>
    </row>
    <row r="615">
      <c r="A615" s="299"/>
      <c r="B615" s="299"/>
      <c r="C615" s="299"/>
      <c r="D615" s="299"/>
      <c r="E615" s="299"/>
      <c r="F615" s="299"/>
      <c r="G615" s="299"/>
    </row>
    <row r="616">
      <c r="A616" s="299"/>
      <c r="B616" s="299"/>
      <c r="C616" s="299"/>
      <c r="D616" s="299"/>
      <c r="E616" s="299"/>
      <c r="F616" s="299"/>
      <c r="G616" s="299"/>
    </row>
    <row r="617">
      <c r="A617" s="299"/>
      <c r="B617" s="299"/>
      <c r="C617" s="299"/>
      <c r="D617" s="299"/>
      <c r="E617" s="299"/>
      <c r="F617" s="299"/>
      <c r="G617" s="299"/>
    </row>
    <row r="618">
      <c r="A618" s="299"/>
      <c r="B618" s="299"/>
      <c r="C618" s="299"/>
      <c r="D618" s="299"/>
      <c r="E618" s="299"/>
      <c r="F618" s="299"/>
      <c r="G618" s="299"/>
    </row>
    <row r="619">
      <c r="A619" s="299"/>
      <c r="B619" s="299"/>
      <c r="C619" s="299"/>
      <c r="D619" s="299"/>
      <c r="E619" s="299"/>
      <c r="F619" s="299"/>
      <c r="G619" s="299"/>
    </row>
    <row r="620">
      <c r="A620" s="299"/>
      <c r="B620" s="299"/>
      <c r="C620" s="299"/>
      <c r="D620" s="299"/>
      <c r="E620" s="299"/>
      <c r="F620" s="299"/>
      <c r="G620" s="299"/>
    </row>
    <row r="621">
      <c r="A621" s="299"/>
      <c r="B621" s="299"/>
      <c r="C621" s="299"/>
      <c r="D621" s="299"/>
      <c r="E621" s="299"/>
      <c r="F621" s="299"/>
      <c r="G621" s="299"/>
    </row>
    <row r="622">
      <c r="A622" s="299"/>
      <c r="B622" s="299"/>
      <c r="C622" s="299"/>
      <c r="D622" s="299"/>
      <c r="E622" s="299"/>
      <c r="F622" s="299"/>
      <c r="G622" s="299"/>
    </row>
    <row r="623">
      <c r="A623" s="299"/>
      <c r="B623" s="299"/>
      <c r="C623" s="299"/>
      <c r="D623" s="299"/>
      <c r="E623" s="299"/>
      <c r="F623" s="299"/>
      <c r="G623" s="299"/>
    </row>
    <row r="624">
      <c r="A624" s="299"/>
      <c r="B624" s="299"/>
      <c r="C624" s="299"/>
      <c r="D624" s="299"/>
      <c r="E624" s="299"/>
      <c r="F624" s="299"/>
      <c r="G624" s="299"/>
    </row>
    <row r="625">
      <c r="A625" s="299"/>
      <c r="B625" s="299"/>
      <c r="C625" s="299"/>
      <c r="D625" s="299"/>
      <c r="E625" s="299"/>
      <c r="F625" s="299"/>
      <c r="G625" s="299"/>
    </row>
    <row r="626">
      <c r="A626" s="299"/>
      <c r="B626" s="299"/>
      <c r="C626" s="299"/>
      <c r="D626" s="299"/>
      <c r="E626" s="299"/>
      <c r="F626" s="299"/>
      <c r="G626" s="299"/>
    </row>
    <row r="627">
      <c r="A627" s="299"/>
      <c r="B627" s="299"/>
      <c r="C627" s="299"/>
      <c r="D627" s="299"/>
      <c r="E627" s="299"/>
      <c r="F627" s="299"/>
      <c r="G627" s="299"/>
    </row>
    <row r="628">
      <c r="A628" s="299"/>
      <c r="B628" s="299"/>
      <c r="C628" s="299"/>
      <c r="D628" s="299"/>
      <c r="E628" s="299"/>
      <c r="F628" s="299"/>
      <c r="G628" s="299"/>
    </row>
    <row r="629">
      <c r="A629" s="299"/>
      <c r="B629" s="299"/>
      <c r="C629" s="299"/>
      <c r="D629" s="299"/>
      <c r="E629" s="299"/>
      <c r="F629" s="299"/>
      <c r="G629" s="299"/>
    </row>
    <row r="630">
      <c r="A630" s="299"/>
      <c r="B630" s="299"/>
      <c r="C630" s="299"/>
      <c r="D630" s="299"/>
      <c r="E630" s="299"/>
      <c r="F630" s="299"/>
      <c r="G630" s="299"/>
    </row>
    <row r="631">
      <c r="A631" s="299"/>
      <c r="B631" s="299"/>
      <c r="C631" s="299"/>
      <c r="D631" s="299"/>
      <c r="E631" s="299"/>
      <c r="F631" s="299"/>
      <c r="G631" s="299"/>
    </row>
    <row r="632">
      <c r="A632" s="299"/>
      <c r="B632" s="299"/>
      <c r="C632" s="299"/>
      <c r="D632" s="299"/>
      <c r="E632" s="299"/>
      <c r="F632" s="299"/>
      <c r="G632" s="299"/>
    </row>
    <row r="633">
      <c r="A633" s="299"/>
      <c r="B633" s="299"/>
      <c r="C633" s="299"/>
      <c r="D633" s="299"/>
      <c r="E633" s="299"/>
      <c r="F633" s="299"/>
      <c r="G633" s="299"/>
    </row>
    <row r="634">
      <c r="A634" s="299"/>
      <c r="B634" s="299"/>
      <c r="C634" s="299"/>
      <c r="D634" s="299"/>
      <c r="E634" s="299"/>
      <c r="F634" s="299"/>
      <c r="G634" s="299"/>
    </row>
    <row r="635">
      <c r="A635" s="299"/>
      <c r="B635" s="299"/>
      <c r="C635" s="299"/>
      <c r="D635" s="299"/>
      <c r="E635" s="299"/>
      <c r="F635" s="299"/>
      <c r="G635" s="299"/>
    </row>
    <row r="636">
      <c r="A636" s="299"/>
      <c r="B636" s="299"/>
      <c r="C636" s="299"/>
      <c r="D636" s="299"/>
      <c r="E636" s="299"/>
      <c r="F636" s="299"/>
      <c r="G636" s="299"/>
    </row>
    <row r="637">
      <c r="A637" s="299"/>
      <c r="B637" s="299"/>
      <c r="C637" s="299"/>
      <c r="D637" s="299"/>
      <c r="E637" s="299"/>
      <c r="F637" s="299"/>
      <c r="G637" s="299"/>
    </row>
    <row r="638">
      <c r="A638" s="299"/>
      <c r="B638" s="299"/>
      <c r="C638" s="299"/>
      <c r="D638" s="299"/>
      <c r="E638" s="299"/>
      <c r="F638" s="299"/>
      <c r="G638" s="299"/>
    </row>
    <row r="639">
      <c r="A639" s="299"/>
      <c r="B639" s="299"/>
      <c r="C639" s="299"/>
      <c r="D639" s="299"/>
      <c r="E639" s="299"/>
      <c r="F639" s="299"/>
      <c r="G639" s="299"/>
    </row>
    <row r="640">
      <c r="A640" s="299"/>
      <c r="B640" s="299"/>
      <c r="C640" s="299"/>
      <c r="D640" s="299"/>
      <c r="E640" s="299"/>
      <c r="F640" s="299"/>
      <c r="G640" s="299"/>
    </row>
    <row r="641">
      <c r="A641" s="299"/>
      <c r="B641" s="299"/>
      <c r="C641" s="299"/>
      <c r="D641" s="299"/>
      <c r="E641" s="299"/>
      <c r="F641" s="299"/>
      <c r="G641" s="299"/>
    </row>
    <row r="642">
      <c r="A642" s="299"/>
      <c r="B642" s="299"/>
      <c r="C642" s="299"/>
      <c r="D642" s="299"/>
      <c r="E642" s="299"/>
      <c r="F642" s="299"/>
      <c r="G642" s="299"/>
    </row>
    <row r="643">
      <c r="A643" s="299"/>
      <c r="B643" s="299"/>
      <c r="C643" s="299"/>
      <c r="D643" s="299"/>
      <c r="E643" s="299"/>
      <c r="F643" s="299"/>
      <c r="G643" s="299"/>
    </row>
    <row r="644">
      <c r="A644" s="299"/>
      <c r="B644" s="299"/>
      <c r="C644" s="299"/>
      <c r="D644" s="299"/>
      <c r="E644" s="299"/>
      <c r="F644" s="299"/>
      <c r="G644" s="299"/>
    </row>
    <row r="645">
      <c r="A645" s="299"/>
      <c r="B645" s="299"/>
      <c r="C645" s="299"/>
      <c r="D645" s="299"/>
      <c r="E645" s="299"/>
      <c r="F645" s="299"/>
      <c r="G645" s="299"/>
    </row>
    <row r="646">
      <c r="A646" s="299"/>
      <c r="B646" s="299"/>
      <c r="C646" s="299"/>
      <c r="D646" s="299"/>
      <c r="E646" s="299"/>
      <c r="F646" s="299"/>
      <c r="G646" s="299"/>
    </row>
    <row r="647">
      <c r="A647" s="299"/>
      <c r="B647" s="299"/>
      <c r="C647" s="299"/>
      <c r="D647" s="299"/>
      <c r="E647" s="299"/>
      <c r="F647" s="299"/>
      <c r="G647" s="299"/>
    </row>
    <row r="648">
      <c r="A648" s="299"/>
      <c r="B648" s="299"/>
      <c r="C648" s="299"/>
      <c r="D648" s="299"/>
      <c r="E648" s="299"/>
      <c r="F648" s="299"/>
      <c r="G648" s="299"/>
    </row>
    <row r="649">
      <c r="A649" s="299"/>
      <c r="B649" s="299"/>
      <c r="C649" s="299"/>
      <c r="D649" s="299"/>
      <c r="E649" s="299"/>
      <c r="F649" s="299"/>
      <c r="G649" s="299"/>
    </row>
    <row r="650">
      <c r="A650" s="299"/>
      <c r="B650" s="299"/>
      <c r="C650" s="299"/>
      <c r="D650" s="299"/>
      <c r="E650" s="299"/>
      <c r="F650" s="299"/>
      <c r="G650" s="299"/>
    </row>
    <row r="651">
      <c r="A651" s="299"/>
      <c r="B651" s="299"/>
      <c r="C651" s="299"/>
      <c r="D651" s="299"/>
      <c r="E651" s="299"/>
      <c r="F651" s="299"/>
      <c r="G651" s="299"/>
    </row>
    <row r="652">
      <c r="A652" s="299"/>
      <c r="B652" s="299"/>
      <c r="C652" s="299"/>
      <c r="D652" s="299"/>
      <c r="E652" s="299"/>
      <c r="F652" s="299"/>
      <c r="G652" s="299"/>
    </row>
    <row r="653">
      <c r="A653" s="299"/>
      <c r="B653" s="299"/>
      <c r="C653" s="299"/>
      <c r="D653" s="299"/>
      <c r="E653" s="299"/>
      <c r="F653" s="299"/>
      <c r="G653" s="299"/>
    </row>
    <row r="654">
      <c r="A654" s="299"/>
      <c r="B654" s="299"/>
      <c r="C654" s="299"/>
      <c r="D654" s="299"/>
      <c r="E654" s="299"/>
      <c r="F654" s="299"/>
      <c r="G654" s="299"/>
    </row>
    <row r="655">
      <c r="A655" s="299"/>
      <c r="B655" s="299"/>
      <c r="C655" s="299"/>
      <c r="D655" s="299"/>
      <c r="E655" s="299"/>
      <c r="F655" s="299"/>
      <c r="G655" s="299"/>
    </row>
    <row r="656">
      <c r="A656" s="299"/>
      <c r="B656" s="299"/>
      <c r="C656" s="299"/>
      <c r="D656" s="299"/>
      <c r="E656" s="299"/>
      <c r="F656" s="299"/>
      <c r="G656" s="299"/>
    </row>
    <row r="657">
      <c r="A657" s="299"/>
      <c r="B657" s="299"/>
      <c r="C657" s="299"/>
      <c r="D657" s="299"/>
      <c r="E657" s="299"/>
      <c r="F657" s="299"/>
      <c r="G657" s="299"/>
    </row>
    <row r="658">
      <c r="A658" s="299"/>
      <c r="B658" s="299"/>
      <c r="C658" s="299"/>
      <c r="D658" s="299"/>
      <c r="E658" s="299"/>
      <c r="F658" s="299"/>
      <c r="G658" s="299"/>
    </row>
    <row r="659">
      <c r="A659" s="299"/>
      <c r="B659" s="299"/>
      <c r="C659" s="299"/>
      <c r="D659" s="299"/>
      <c r="E659" s="299"/>
      <c r="F659" s="299"/>
      <c r="G659" s="299"/>
    </row>
    <row r="660">
      <c r="A660" s="299"/>
      <c r="B660" s="299"/>
      <c r="C660" s="299"/>
      <c r="D660" s="299"/>
      <c r="E660" s="299"/>
      <c r="F660" s="299"/>
      <c r="G660" s="299"/>
    </row>
    <row r="661">
      <c r="A661" s="299"/>
      <c r="B661" s="299"/>
      <c r="C661" s="299"/>
      <c r="D661" s="299"/>
      <c r="E661" s="299"/>
      <c r="F661" s="299"/>
      <c r="G661" s="299"/>
    </row>
    <row r="662">
      <c r="A662" s="299"/>
      <c r="B662" s="299"/>
      <c r="C662" s="299"/>
      <c r="D662" s="299"/>
      <c r="E662" s="299"/>
      <c r="F662" s="299"/>
      <c r="G662" s="299"/>
    </row>
    <row r="663">
      <c r="A663" s="299"/>
      <c r="B663" s="299"/>
      <c r="C663" s="299"/>
      <c r="D663" s="299"/>
      <c r="E663" s="299"/>
      <c r="F663" s="299"/>
      <c r="G663" s="299"/>
    </row>
    <row r="664">
      <c r="A664" s="299"/>
      <c r="B664" s="299"/>
      <c r="C664" s="299"/>
      <c r="D664" s="299"/>
      <c r="E664" s="299"/>
      <c r="F664" s="299"/>
      <c r="G664" s="299"/>
    </row>
    <row r="665">
      <c r="A665" s="299"/>
      <c r="B665" s="299"/>
      <c r="C665" s="299"/>
      <c r="D665" s="299"/>
      <c r="E665" s="299"/>
      <c r="F665" s="299"/>
      <c r="G665" s="299"/>
    </row>
    <row r="666">
      <c r="A666" s="299"/>
      <c r="B666" s="299"/>
      <c r="C666" s="299"/>
      <c r="D666" s="299"/>
      <c r="E666" s="299"/>
      <c r="F666" s="299"/>
      <c r="G666" s="299"/>
    </row>
    <row r="667">
      <c r="A667" s="299"/>
      <c r="B667" s="299"/>
      <c r="C667" s="299"/>
      <c r="D667" s="299"/>
      <c r="E667" s="299"/>
      <c r="F667" s="299"/>
      <c r="G667" s="299"/>
    </row>
    <row r="668">
      <c r="A668" s="299"/>
      <c r="B668" s="299"/>
      <c r="C668" s="299"/>
      <c r="D668" s="299"/>
      <c r="E668" s="299"/>
      <c r="F668" s="299"/>
      <c r="G668" s="299"/>
    </row>
    <row r="669">
      <c r="A669" s="299"/>
      <c r="B669" s="299"/>
      <c r="C669" s="299"/>
      <c r="D669" s="299"/>
      <c r="E669" s="299"/>
      <c r="F669" s="299"/>
      <c r="G669" s="299"/>
    </row>
    <row r="670">
      <c r="A670" s="299"/>
      <c r="B670" s="299"/>
      <c r="C670" s="299"/>
      <c r="D670" s="299"/>
      <c r="E670" s="299"/>
      <c r="F670" s="299"/>
      <c r="G670" s="299"/>
    </row>
    <row r="671">
      <c r="A671" s="299"/>
      <c r="B671" s="299"/>
      <c r="C671" s="299"/>
      <c r="D671" s="299"/>
      <c r="E671" s="299"/>
      <c r="F671" s="299"/>
      <c r="G671" s="299"/>
    </row>
    <row r="672">
      <c r="A672" s="299"/>
      <c r="B672" s="299"/>
      <c r="C672" s="299"/>
      <c r="D672" s="299"/>
      <c r="E672" s="299"/>
      <c r="F672" s="299"/>
      <c r="G672" s="299"/>
    </row>
    <row r="673">
      <c r="A673" s="299"/>
      <c r="B673" s="299"/>
      <c r="C673" s="299"/>
      <c r="D673" s="299"/>
      <c r="E673" s="299"/>
      <c r="F673" s="299"/>
      <c r="G673" s="299"/>
    </row>
    <row r="674">
      <c r="A674" s="299"/>
      <c r="B674" s="299"/>
      <c r="C674" s="299"/>
      <c r="D674" s="299"/>
      <c r="E674" s="299"/>
      <c r="F674" s="299"/>
      <c r="G674" s="299"/>
    </row>
    <row r="675">
      <c r="A675" s="299"/>
      <c r="B675" s="299"/>
      <c r="C675" s="299"/>
      <c r="D675" s="299"/>
      <c r="E675" s="299"/>
      <c r="F675" s="299"/>
      <c r="G675" s="299"/>
    </row>
    <row r="676">
      <c r="A676" s="299"/>
      <c r="B676" s="299"/>
      <c r="C676" s="299"/>
      <c r="D676" s="299"/>
      <c r="E676" s="299"/>
      <c r="F676" s="299"/>
      <c r="G676" s="299"/>
    </row>
    <row r="677">
      <c r="A677" s="299"/>
      <c r="B677" s="299"/>
      <c r="C677" s="299"/>
      <c r="D677" s="299"/>
      <c r="E677" s="299"/>
      <c r="F677" s="299"/>
      <c r="G677" s="299"/>
    </row>
    <row r="678">
      <c r="A678" s="299"/>
      <c r="B678" s="299"/>
      <c r="C678" s="299"/>
      <c r="D678" s="299"/>
      <c r="E678" s="299"/>
      <c r="F678" s="299"/>
      <c r="G678" s="299"/>
    </row>
    <row r="679">
      <c r="A679" s="299"/>
      <c r="B679" s="299"/>
      <c r="C679" s="299"/>
      <c r="D679" s="299"/>
      <c r="E679" s="299"/>
      <c r="F679" s="299"/>
      <c r="G679" s="299"/>
    </row>
    <row r="680">
      <c r="A680" s="299"/>
      <c r="B680" s="299"/>
      <c r="C680" s="299"/>
      <c r="D680" s="299"/>
      <c r="E680" s="299"/>
      <c r="F680" s="299"/>
      <c r="G680" s="299"/>
    </row>
    <row r="681">
      <c r="A681" s="299"/>
      <c r="B681" s="299"/>
      <c r="C681" s="299"/>
      <c r="D681" s="299"/>
      <c r="E681" s="299"/>
      <c r="F681" s="299"/>
      <c r="G681" s="299"/>
    </row>
    <row r="682">
      <c r="A682" s="299"/>
      <c r="B682" s="299"/>
      <c r="C682" s="299"/>
      <c r="D682" s="299"/>
      <c r="E682" s="299"/>
      <c r="F682" s="299"/>
      <c r="G682" s="299"/>
    </row>
    <row r="683">
      <c r="A683" s="299"/>
      <c r="B683" s="299"/>
      <c r="C683" s="299"/>
      <c r="D683" s="299"/>
      <c r="E683" s="299"/>
      <c r="F683" s="299"/>
      <c r="G683" s="299"/>
    </row>
    <row r="684">
      <c r="A684" s="299"/>
      <c r="B684" s="299"/>
      <c r="C684" s="299"/>
      <c r="D684" s="299"/>
      <c r="E684" s="299"/>
      <c r="F684" s="299"/>
      <c r="G684" s="299"/>
    </row>
    <row r="685">
      <c r="A685" s="299"/>
      <c r="B685" s="299"/>
      <c r="C685" s="299"/>
      <c r="D685" s="299"/>
      <c r="E685" s="299"/>
      <c r="F685" s="299"/>
      <c r="G685" s="299"/>
    </row>
    <row r="686">
      <c r="A686" s="299"/>
      <c r="B686" s="299"/>
      <c r="C686" s="299"/>
      <c r="D686" s="299"/>
      <c r="E686" s="299"/>
      <c r="F686" s="299"/>
      <c r="G686" s="299"/>
    </row>
    <row r="687">
      <c r="A687" s="299"/>
      <c r="B687" s="299"/>
      <c r="C687" s="299"/>
      <c r="D687" s="299"/>
      <c r="E687" s="299"/>
      <c r="F687" s="299"/>
      <c r="G687" s="299"/>
    </row>
    <row r="688">
      <c r="A688" s="299"/>
      <c r="B688" s="299"/>
      <c r="C688" s="299"/>
      <c r="D688" s="299"/>
      <c r="E688" s="299"/>
      <c r="F688" s="299"/>
      <c r="G688" s="299"/>
    </row>
    <row r="689">
      <c r="A689" s="299"/>
      <c r="B689" s="299"/>
      <c r="C689" s="299"/>
      <c r="D689" s="299"/>
      <c r="E689" s="299"/>
      <c r="F689" s="299"/>
      <c r="G689" s="299"/>
    </row>
    <row r="690">
      <c r="A690" s="299"/>
      <c r="B690" s="299"/>
      <c r="C690" s="299"/>
      <c r="D690" s="299"/>
      <c r="E690" s="299"/>
      <c r="F690" s="299"/>
      <c r="G690" s="299"/>
    </row>
    <row r="691">
      <c r="A691" s="299"/>
      <c r="B691" s="299"/>
      <c r="C691" s="299"/>
      <c r="D691" s="299"/>
      <c r="E691" s="299"/>
      <c r="F691" s="299"/>
      <c r="G691" s="299"/>
    </row>
    <row r="692">
      <c r="A692" s="299"/>
      <c r="B692" s="299"/>
      <c r="C692" s="299"/>
      <c r="D692" s="299"/>
      <c r="E692" s="299"/>
      <c r="F692" s="299"/>
      <c r="G692" s="299"/>
    </row>
    <row r="693">
      <c r="A693" s="299"/>
      <c r="B693" s="299"/>
      <c r="C693" s="299"/>
      <c r="D693" s="299"/>
      <c r="E693" s="299"/>
      <c r="F693" s="299"/>
      <c r="G693" s="299"/>
    </row>
    <row r="694">
      <c r="A694" s="299"/>
      <c r="B694" s="299"/>
      <c r="C694" s="299"/>
      <c r="D694" s="299"/>
      <c r="E694" s="299"/>
      <c r="F694" s="299"/>
      <c r="G694" s="299"/>
    </row>
    <row r="695">
      <c r="A695" s="299"/>
      <c r="B695" s="299"/>
      <c r="C695" s="299"/>
      <c r="D695" s="299"/>
      <c r="E695" s="299"/>
      <c r="F695" s="299"/>
      <c r="G695" s="299"/>
    </row>
    <row r="696">
      <c r="A696" s="299"/>
      <c r="B696" s="299"/>
      <c r="C696" s="299"/>
      <c r="D696" s="299"/>
      <c r="E696" s="299"/>
      <c r="F696" s="299"/>
      <c r="G696" s="299"/>
    </row>
    <row r="697">
      <c r="A697" s="299"/>
      <c r="B697" s="299"/>
      <c r="C697" s="299"/>
      <c r="D697" s="299"/>
      <c r="E697" s="299"/>
      <c r="F697" s="299"/>
      <c r="G697" s="299"/>
    </row>
    <row r="698">
      <c r="A698" s="299"/>
      <c r="B698" s="299"/>
      <c r="C698" s="299"/>
      <c r="D698" s="299"/>
      <c r="E698" s="299"/>
      <c r="F698" s="299"/>
      <c r="G698" s="299"/>
    </row>
    <row r="699">
      <c r="A699" s="299"/>
      <c r="B699" s="299"/>
      <c r="C699" s="299"/>
      <c r="D699" s="299"/>
      <c r="E699" s="299"/>
      <c r="F699" s="299"/>
      <c r="G699" s="299"/>
    </row>
    <row r="700">
      <c r="A700" s="299"/>
      <c r="B700" s="299"/>
      <c r="C700" s="299"/>
      <c r="D700" s="299"/>
      <c r="E700" s="299"/>
      <c r="F700" s="299"/>
      <c r="G700" s="299"/>
    </row>
    <row r="701">
      <c r="A701" s="299"/>
      <c r="B701" s="299"/>
      <c r="C701" s="299"/>
      <c r="D701" s="299"/>
      <c r="E701" s="299"/>
      <c r="F701" s="299"/>
      <c r="G701" s="299"/>
    </row>
    <row r="702">
      <c r="A702" s="299"/>
      <c r="B702" s="299"/>
      <c r="C702" s="299"/>
      <c r="D702" s="299"/>
      <c r="E702" s="299"/>
      <c r="F702" s="299"/>
      <c r="G702" s="299"/>
    </row>
    <row r="703">
      <c r="A703" s="299"/>
      <c r="B703" s="299"/>
      <c r="C703" s="299"/>
      <c r="D703" s="299"/>
      <c r="E703" s="299"/>
      <c r="F703" s="299"/>
      <c r="G703" s="299"/>
    </row>
    <row r="704">
      <c r="A704" s="299"/>
      <c r="B704" s="299"/>
      <c r="C704" s="299"/>
      <c r="D704" s="299"/>
      <c r="E704" s="299"/>
      <c r="F704" s="299"/>
      <c r="G704" s="299"/>
    </row>
    <row r="705">
      <c r="A705" s="299"/>
      <c r="B705" s="299"/>
      <c r="C705" s="299"/>
      <c r="D705" s="299"/>
      <c r="E705" s="299"/>
      <c r="F705" s="299"/>
      <c r="G705" s="299"/>
    </row>
    <row r="706">
      <c r="A706" s="299"/>
      <c r="B706" s="299"/>
      <c r="C706" s="299"/>
      <c r="D706" s="299"/>
      <c r="E706" s="299"/>
      <c r="F706" s="299"/>
      <c r="G706" s="299"/>
    </row>
    <row r="707">
      <c r="A707" s="299"/>
      <c r="B707" s="299"/>
      <c r="C707" s="299"/>
      <c r="D707" s="299"/>
      <c r="E707" s="299"/>
      <c r="F707" s="299"/>
      <c r="G707" s="299"/>
    </row>
    <row r="708">
      <c r="A708" s="299"/>
      <c r="B708" s="299"/>
      <c r="C708" s="299"/>
      <c r="D708" s="299"/>
      <c r="E708" s="299"/>
      <c r="F708" s="299"/>
      <c r="G708" s="299"/>
    </row>
    <row r="709">
      <c r="A709" s="299"/>
      <c r="B709" s="299"/>
      <c r="C709" s="299"/>
      <c r="D709" s="299"/>
      <c r="E709" s="299"/>
      <c r="F709" s="299"/>
      <c r="G709" s="299"/>
    </row>
    <row r="710">
      <c r="A710" s="299"/>
      <c r="B710" s="299"/>
      <c r="C710" s="299"/>
      <c r="D710" s="299"/>
      <c r="E710" s="299"/>
      <c r="F710" s="299"/>
      <c r="G710" s="299"/>
    </row>
    <row r="711">
      <c r="A711" s="299"/>
      <c r="B711" s="299"/>
      <c r="C711" s="299"/>
      <c r="D711" s="299"/>
      <c r="E711" s="299"/>
      <c r="F711" s="299"/>
      <c r="G711" s="299"/>
    </row>
    <row r="712">
      <c r="A712" s="299"/>
      <c r="B712" s="299"/>
      <c r="C712" s="299"/>
      <c r="D712" s="299"/>
      <c r="E712" s="299"/>
      <c r="F712" s="299"/>
      <c r="G712" s="299"/>
    </row>
    <row r="713">
      <c r="A713" s="299"/>
      <c r="B713" s="299"/>
      <c r="C713" s="299"/>
      <c r="D713" s="299"/>
      <c r="E713" s="299"/>
      <c r="F713" s="299"/>
      <c r="G713" s="299"/>
    </row>
    <row r="714">
      <c r="A714" s="299"/>
      <c r="B714" s="299"/>
      <c r="C714" s="299"/>
      <c r="D714" s="299"/>
      <c r="E714" s="299"/>
      <c r="F714" s="299"/>
      <c r="G714" s="299"/>
    </row>
    <row r="715">
      <c r="A715" s="299"/>
      <c r="B715" s="299"/>
      <c r="C715" s="299"/>
      <c r="D715" s="299"/>
      <c r="E715" s="299"/>
      <c r="F715" s="299"/>
      <c r="G715" s="299"/>
    </row>
    <row r="716">
      <c r="A716" s="299"/>
      <c r="B716" s="299"/>
      <c r="C716" s="299"/>
      <c r="D716" s="299"/>
      <c r="E716" s="299"/>
      <c r="F716" s="299"/>
      <c r="G716" s="299"/>
    </row>
    <row r="717">
      <c r="A717" s="299"/>
      <c r="B717" s="299"/>
      <c r="C717" s="299"/>
      <c r="D717" s="299"/>
      <c r="E717" s="299"/>
      <c r="F717" s="299"/>
      <c r="G717" s="299"/>
    </row>
    <row r="718">
      <c r="A718" s="299"/>
      <c r="B718" s="299"/>
      <c r="C718" s="299"/>
      <c r="D718" s="299"/>
      <c r="E718" s="299"/>
      <c r="F718" s="299"/>
      <c r="G718" s="299"/>
    </row>
    <row r="719">
      <c r="A719" s="299"/>
      <c r="B719" s="299"/>
      <c r="C719" s="299"/>
      <c r="D719" s="299"/>
      <c r="E719" s="299"/>
      <c r="F719" s="299"/>
      <c r="G719" s="299"/>
    </row>
    <row r="720">
      <c r="A720" s="299"/>
      <c r="B720" s="299"/>
      <c r="C720" s="299"/>
      <c r="D720" s="299"/>
      <c r="E720" s="299"/>
      <c r="F720" s="299"/>
      <c r="G720" s="299"/>
    </row>
    <row r="721">
      <c r="A721" s="299"/>
      <c r="B721" s="299"/>
      <c r="C721" s="299"/>
      <c r="D721" s="299"/>
      <c r="E721" s="299"/>
      <c r="F721" s="299"/>
      <c r="G721" s="299"/>
    </row>
    <row r="722">
      <c r="A722" s="299"/>
      <c r="B722" s="299"/>
      <c r="C722" s="299"/>
      <c r="D722" s="299"/>
      <c r="E722" s="299"/>
      <c r="F722" s="299"/>
      <c r="G722" s="299"/>
    </row>
    <row r="723">
      <c r="A723" s="299"/>
      <c r="B723" s="299"/>
      <c r="C723" s="299"/>
      <c r="D723" s="299"/>
      <c r="E723" s="299"/>
      <c r="F723" s="299"/>
      <c r="G723" s="299"/>
    </row>
    <row r="724">
      <c r="A724" s="299"/>
      <c r="B724" s="299"/>
      <c r="C724" s="299"/>
      <c r="D724" s="299"/>
      <c r="E724" s="299"/>
      <c r="F724" s="299"/>
      <c r="G724" s="299"/>
    </row>
    <row r="725">
      <c r="A725" s="299"/>
      <c r="B725" s="299"/>
      <c r="C725" s="299"/>
      <c r="D725" s="299"/>
      <c r="E725" s="299"/>
      <c r="F725" s="299"/>
      <c r="G725" s="299"/>
    </row>
    <row r="726">
      <c r="A726" s="299"/>
      <c r="B726" s="299"/>
      <c r="C726" s="299"/>
      <c r="D726" s="299"/>
      <c r="E726" s="299"/>
      <c r="F726" s="299"/>
      <c r="G726" s="299"/>
    </row>
    <row r="727">
      <c r="A727" s="299"/>
      <c r="B727" s="299"/>
      <c r="C727" s="299"/>
      <c r="D727" s="299"/>
      <c r="E727" s="299"/>
      <c r="F727" s="299"/>
      <c r="G727" s="299"/>
    </row>
    <row r="728">
      <c r="A728" s="299"/>
      <c r="B728" s="299"/>
      <c r="C728" s="299"/>
      <c r="D728" s="299"/>
      <c r="E728" s="299"/>
      <c r="F728" s="299"/>
      <c r="G728" s="299"/>
    </row>
    <row r="729">
      <c r="A729" s="299"/>
      <c r="B729" s="299"/>
      <c r="C729" s="299"/>
      <c r="D729" s="299"/>
      <c r="E729" s="299"/>
      <c r="F729" s="299"/>
      <c r="G729" s="299"/>
    </row>
    <row r="730">
      <c r="A730" s="299"/>
      <c r="B730" s="299"/>
      <c r="C730" s="299"/>
      <c r="D730" s="299"/>
      <c r="E730" s="299"/>
      <c r="F730" s="299"/>
      <c r="G730" s="299"/>
    </row>
    <row r="731">
      <c r="A731" s="299"/>
      <c r="B731" s="299"/>
      <c r="C731" s="299"/>
      <c r="D731" s="299"/>
      <c r="E731" s="299"/>
      <c r="F731" s="299"/>
      <c r="G731" s="299"/>
    </row>
    <row r="732">
      <c r="A732" s="299"/>
      <c r="B732" s="299"/>
      <c r="C732" s="299"/>
      <c r="D732" s="299"/>
      <c r="E732" s="299"/>
      <c r="F732" s="299"/>
      <c r="G732" s="299"/>
    </row>
    <row r="733">
      <c r="A733" s="299"/>
      <c r="B733" s="299"/>
      <c r="C733" s="299"/>
      <c r="D733" s="299"/>
      <c r="E733" s="299"/>
      <c r="F733" s="299"/>
      <c r="G733" s="299"/>
    </row>
    <row r="734">
      <c r="A734" s="299"/>
      <c r="B734" s="299"/>
      <c r="C734" s="299"/>
      <c r="D734" s="299"/>
      <c r="E734" s="299"/>
      <c r="F734" s="299"/>
      <c r="G734" s="299"/>
    </row>
    <row r="735">
      <c r="A735" s="299"/>
      <c r="B735" s="299"/>
      <c r="C735" s="299"/>
      <c r="D735" s="299"/>
      <c r="E735" s="299"/>
      <c r="F735" s="299"/>
      <c r="G735" s="299"/>
    </row>
    <row r="736">
      <c r="A736" s="299"/>
      <c r="B736" s="299"/>
      <c r="C736" s="299"/>
      <c r="D736" s="299"/>
      <c r="E736" s="299"/>
      <c r="F736" s="299"/>
      <c r="G736" s="299"/>
    </row>
    <row r="737">
      <c r="A737" s="299"/>
      <c r="B737" s="299"/>
      <c r="C737" s="299"/>
      <c r="D737" s="299"/>
      <c r="E737" s="299"/>
      <c r="F737" s="299"/>
      <c r="G737" s="299"/>
    </row>
    <row r="738">
      <c r="A738" s="299"/>
      <c r="B738" s="299"/>
      <c r="C738" s="299"/>
      <c r="D738" s="299"/>
      <c r="E738" s="299"/>
      <c r="F738" s="299"/>
      <c r="G738" s="299"/>
    </row>
    <row r="739">
      <c r="A739" s="299"/>
      <c r="B739" s="299"/>
      <c r="C739" s="299"/>
      <c r="D739" s="299"/>
      <c r="E739" s="299"/>
      <c r="F739" s="299"/>
      <c r="G739" s="299"/>
    </row>
    <row r="740">
      <c r="A740" s="299"/>
      <c r="B740" s="299"/>
      <c r="C740" s="299"/>
      <c r="D740" s="299"/>
      <c r="E740" s="299"/>
      <c r="F740" s="299"/>
      <c r="G740" s="299"/>
    </row>
    <row r="741">
      <c r="A741" s="299"/>
      <c r="B741" s="299"/>
      <c r="C741" s="299"/>
      <c r="D741" s="299"/>
      <c r="E741" s="299"/>
      <c r="F741" s="299"/>
      <c r="G741" s="299"/>
    </row>
    <row r="742">
      <c r="A742" s="299"/>
      <c r="B742" s="299"/>
      <c r="C742" s="299"/>
      <c r="D742" s="299"/>
      <c r="E742" s="299"/>
      <c r="F742" s="299"/>
      <c r="G742" s="299"/>
    </row>
    <row r="743">
      <c r="A743" s="299"/>
      <c r="B743" s="299"/>
      <c r="C743" s="299"/>
      <c r="D743" s="299"/>
      <c r="E743" s="299"/>
      <c r="F743" s="299"/>
      <c r="G743" s="299"/>
    </row>
    <row r="744">
      <c r="A744" s="299"/>
      <c r="B744" s="299"/>
      <c r="C744" s="299"/>
      <c r="D744" s="299"/>
      <c r="E744" s="299"/>
      <c r="F744" s="299"/>
      <c r="G744" s="299"/>
    </row>
    <row r="745">
      <c r="A745" s="299"/>
      <c r="B745" s="299"/>
      <c r="C745" s="299"/>
      <c r="D745" s="299"/>
      <c r="E745" s="299"/>
      <c r="F745" s="299"/>
      <c r="G745" s="299"/>
    </row>
    <row r="746">
      <c r="A746" s="299"/>
      <c r="B746" s="299"/>
      <c r="C746" s="299"/>
      <c r="D746" s="299"/>
      <c r="E746" s="299"/>
      <c r="F746" s="299"/>
      <c r="G746" s="299"/>
    </row>
    <row r="747">
      <c r="A747" s="299"/>
      <c r="B747" s="299"/>
      <c r="C747" s="299"/>
      <c r="D747" s="299"/>
      <c r="E747" s="299"/>
      <c r="F747" s="299"/>
      <c r="G747" s="299"/>
    </row>
    <row r="748">
      <c r="A748" s="299"/>
      <c r="B748" s="299"/>
      <c r="C748" s="299"/>
      <c r="D748" s="299"/>
      <c r="E748" s="299"/>
      <c r="F748" s="299"/>
      <c r="G748" s="299"/>
    </row>
    <row r="749">
      <c r="A749" s="299"/>
      <c r="B749" s="299"/>
      <c r="C749" s="299"/>
      <c r="D749" s="299"/>
      <c r="E749" s="299"/>
      <c r="F749" s="299"/>
      <c r="G749" s="299"/>
    </row>
    <row r="750">
      <c r="A750" s="299"/>
      <c r="B750" s="299"/>
      <c r="C750" s="299"/>
      <c r="D750" s="299"/>
      <c r="E750" s="299"/>
      <c r="F750" s="299"/>
      <c r="G750" s="299"/>
    </row>
    <row r="751">
      <c r="A751" s="299"/>
      <c r="B751" s="299"/>
      <c r="C751" s="299"/>
      <c r="D751" s="299"/>
      <c r="E751" s="299"/>
      <c r="F751" s="299"/>
      <c r="G751" s="299"/>
    </row>
    <row r="752">
      <c r="A752" s="299"/>
      <c r="B752" s="299"/>
      <c r="C752" s="299"/>
      <c r="D752" s="299"/>
      <c r="E752" s="299"/>
      <c r="F752" s="299"/>
      <c r="G752" s="299"/>
    </row>
    <row r="753">
      <c r="A753" s="299"/>
      <c r="B753" s="299"/>
      <c r="C753" s="299"/>
      <c r="D753" s="299"/>
      <c r="E753" s="299"/>
      <c r="F753" s="299"/>
      <c r="G753" s="299"/>
    </row>
    <row r="754">
      <c r="A754" s="299"/>
      <c r="B754" s="299"/>
      <c r="C754" s="299"/>
      <c r="D754" s="299"/>
      <c r="E754" s="299"/>
      <c r="F754" s="299"/>
      <c r="G754" s="299"/>
    </row>
    <row r="755">
      <c r="A755" s="299"/>
      <c r="B755" s="299"/>
      <c r="C755" s="299"/>
      <c r="D755" s="299"/>
      <c r="E755" s="299"/>
      <c r="F755" s="299"/>
      <c r="G755" s="299"/>
    </row>
    <row r="756">
      <c r="A756" s="299"/>
      <c r="B756" s="299"/>
      <c r="C756" s="299"/>
      <c r="D756" s="299"/>
      <c r="E756" s="299"/>
      <c r="F756" s="299"/>
      <c r="G756" s="299"/>
    </row>
    <row r="757">
      <c r="A757" s="299"/>
      <c r="B757" s="299"/>
      <c r="C757" s="299"/>
      <c r="D757" s="299"/>
      <c r="E757" s="299"/>
      <c r="F757" s="299"/>
      <c r="G757" s="299"/>
    </row>
    <row r="758">
      <c r="A758" s="299"/>
      <c r="B758" s="299"/>
      <c r="C758" s="299"/>
      <c r="D758" s="299"/>
      <c r="E758" s="299"/>
      <c r="F758" s="299"/>
      <c r="G758" s="299"/>
    </row>
    <row r="759">
      <c r="A759" s="299"/>
      <c r="B759" s="299"/>
      <c r="C759" s="299"/>
      <c r="D759" s="299"/>
      <c r="E759" s="299"/>
      <c r="F759" s="299"/>
      <c r="G759" s="299"/>
    </row>
    <row r="760">
      <c r="A760" s="299"/>
      <c r="B760" s="299"/>
      <c r="C760" s="299"/>
      <c r="D760" s="299"/>
      <c r="E760" s="299"/>
      <c r="F760" s="299"/>
      <c r="G760" s="299"/>
    </row>
    <row r="761">
      <c r="A761" s="299"/>
      <c r="B761" s="299"/>
      <c r="C761" s="299"/>
      <c r="D761" s="299"/>
      <c r="E761" s="299"/>
      <c r="F761" s="299"/>
      <c r="G761" s="299"/>
    </row>
    <row r="762">
      <c r="A762" s="299"/>
      <c r="B762" s="299"/>
      <c r="C762" s="299"/>
      <c r="D762" s="299"/>
      <c r="E762" s="299"/>
      <c r="F762" s="299"/>
      <c r="G762" s="299"/>
    </row>
    <row r="763">
      <c r="A763" s="299"/>
      <c r="B763" s="299"/>
      <c r="C763" s="299"/>
      <c r="D763" s="299"/>
      <c r="E763" s="299"/>
      <c r="F763" s="299"/>
      <c r="G763" s="299"/>
    </row>
    <row r="764">
      <c r="A764" s="299"/>
      <c r="B764" s="299"/>
      <c r="C764" s="299"/>
      <c r="D764" s="299"/>
      <c r="E764" s="299"/>
      <c r="F764" s="299"/>
      <c r="G764" s="299"/>
    </row>
    <row r="765">
      <c r="A765" s="299"/>
      <c r="B765" s="299"/>
      <c r="C765" s="299"/>
      <c r="D765" s="299"/>
      <c r="E765" s="299"/>
      <c r="F765" s="299"/>
      <c r="G765" s="299"/>
    </row>
    <row r="766">
      <c r="A766" s="299"/>
      <c r="B766" s="299"/>
      <c r="C766" s="299"/>
      <c r="D766" s="299"/>
      <c r="E766" s="299"/>
      <c r="F766" s="299"/>
      <c r="G766" s="299"/>
    </row>
    <row r="767">
      <c r="A767" s="299"/>
      <c r="B767" s="299"/>
      <c r="C767" s="299"/>
      <c r="D767" s="299"/>
      <c r="E767" s="299"/>
      <c r="F767" s="299"/>
      <c r="G767" s="299"/>
    </row>
    <row r="768">
      <c r="A768" s="299"/>
      <c r="B768" s="299"/>
      <c r="C768" s="299"/>
      <c r="D768" s="299"/>
      <c r="E768" s="299"/>
      <c r="F768" s="299"/>
      <c r="G768" s="299"/>
    </row>
    <row r="769">
      <c r="A769" s="299"/>
      <c r="B769" s="299"/>
      <c r="C769" s="299"/>
      <c r="D769" s="299"/>
      <c r="E769" s="299"/>
      <c r="F769" s="299"/>
      <c r="G769" s="299"/>
    </row>
    <row r="770">
      <c r="A770" s="299"/>
      <c r="B770" s="299"/>
      <c r="C770" s="299"/>
      <c r="D770" s="299"/>
      <c r="E770" s="299"/>
      <c r="F770" s="299"/>
      <c r="G770" s="299"/>
    </row>
    <row r="771">
      <c r="A771" s="299"/>
      <c r="B771" s="299"/>
      <c r="C771" s="299"/>
      <c r="D771" s="299"/>
      <c r="E771" s="299"/>
      <c r="F771" s="299"/>
      <c r="G771" s="299"/>
    </row>
    <row r="772">
      <c r="A772" s="299"/>
      <c r="B772" s="299"/>
      <c r="C772" s="299"/>
      <c r="D772" s="299"/>
      <c r="E772" s="299"/>
      <c r="F772" s="299"/>
      <c r="G772" s="299"/>
    </row>
    <row r="773">
      <c r="A773" s="299"/>
      <c r="B773" s="299"/>
      <c r="C773" s="299"/>
      <c r="D773" s="299"/>
      <c r="E773" s="299"/>
      <c r="F773" s="299"/>
      <c r="G773" s="299"/>
    </row>
    <row r="774">
      <c r="A774" s="299"/>
      <c r="B774" s="299"/>
      <c r="C774" s="299"/>
      <c r="D774" s="299"/>
      <c r="E774" s="299"/>
      <c r="F774" s="299"/>
      <c r="G774" s="299"/>
    </row>
    <row r="775">
      <c r="A775" s="299"/>
      <c r="B775" s="299"/>
      <c r="C775" s="299"/>
      <c r="D775" s="299"/>
      <c r="E775" s="299"/>
      <c r="F775" s="299"/>
      <c r="G775" s="299"/>
    </row>
    <row r="776">
      <c r="A776" s="299"/>
      <c r="B776" s="299"/>
      <c r="C776" s="299"/>
      <c r="D776" s="299"/>
      <c r="E776" s="299"/>
      <c r="F776" s="299"/>
      <c r="G776" s="299"/>
    </row>
    <row r="777">
      <c r="A777" s="299"/>
      <c r="B777" s="299"/>
      <c r="C777" s="299"/>
      <c r="D777" s="299"/>
      <c r="E777" s="299"/>
      <c r="F777" s="299"/>
      <c r="G777" s="299"/>
    </row>
    <row r="778">
      <c r="A778" s="299"/>
      <c r="B778" s="299"/>
      <c r="C778" s="299"/>
      <c r="D778" s="299"/>
      <c r="E778" s="299"/>
      <c r="F778" s="299"/>
      <c r="G778" s="299"/>
    </row>
    <row r="779">
      <c r="A779" s="299"/>
      <c r="B779" s="299"/>
      <c r="C779" s="299"/>
      <c r="D779" s="299"/>
      <c r="E779" s="299"/>
      <c r="F779" s="299"/>
      <c r="G779" s="299"/>
    </row>
    <row r="780">
      <c r="A780" s="299"/>
      <c r="B780" s="299"/>
      <c r="C780" s="299"/>
      <c r="D780" s="299"/>
      <c r="E780" s="299"/>
      <c r="F780" s="299"/>
      <c r="G780" s="299"/>
    </row>
    <row r="781">
      <c r="A781" s="299"/>
      <c r="B781" s="299"/>
      <c r="C781" s="299"/>
      <c r="D781" s="299"/>
      <c r="E781" s="299"/>
      <c r="F781" s="299"/>
      <c r="G781" s="299"/>
    </row>
    <row r="782">
      <c r="A782" s="299"/>
      <c r="B782" s="299"/>
      <c r="C782" s="299"/>
      <c r="D782" s="299"/>
      <c r="E782" s="299"/>
      <c r="F782" s="299"/>
      <c r="G782" s="299"/>
    </row>
    <row r="783">
      <c r="A783" s="299"/>
      <c r="B783" s="299"/>
      <c r="C783" s="299"/>
      <c r="D783" s="299"/>
      <c r="E783" s="299"/>
      <c r="F783" s="299"/>
      <c r="G783" s="299"/>
    </row>
    <row r="784">
      <c r="A784" s="299"/>
      <c r="B784" s="299"/>
      <c r="C784" s="299"/>
      <c r="D784" s="299"/>
      <c r="E784" s="299"/>
      <c r="F784" s="299"/>
      <c r="G784" s="299"/>
    </row>
    <row r="785">
      <c r="A785" s="299"/>
      <c r="B785" s="299"/>
      <c r="C785" s="299"/>
      <c r="D785" s="299"/>
      <c r="E785" s="299"/>
      <c r="F785" s="299"/>
      <c r="G785" s="299"/>
    </row>
    <row r="786">
      <c r="A786" s="299"/>
      <c r="B786" s="299"/>
      <c r="C786" s="299"/>
      <c r="D786" s="299"/>
      <c r="E786" s="299"/>
      <c r="F786" s="299"/>
      <c r="G786" s="299"/>
    </row>
    <row r="787">
      <c r="A787" s="299"/>
      <c r="B787" s="299"/>
      <c r="C787" s="299"/>
      <c r="D787" s="299"/>
      <c r="E787" s="299"/>
      <c r="F787" s="299"/>
      <c r="G787" s="299"/>
    </row>
    <row r="788">
      <c r="A788" s="299"/>
      <c r="B788" s="299"/>
      <c r="C788" s="299"/>
      <c r="D788" s="299"/>
      <c r="E788" s="299"/>
      <c r="F788" s="299"/>
      <c r="G788" s="299"/>
    </row>
    <row r="789">
      <c r="A789" s="299"/>
      <c r="B789" s="299"/>
      <c r="C789" s="299"/>
      <c r="D789" s="299"/>
      <c r="E789" s="299"/>
      <c r="F789" s="299"/>
      <c r="G789" s="299"/>
    </row>
    <row r="790">
      <c r="A790" s="299"/>
      <c r="B790" s="299"/>
      <c r="C790" s="299"/>
      <c r="D790" s="299"/>
      <c r="E790" s="299"/>
      <c r="F790" s="299"/>
      <c r="G790" s="299"/>
    </row>
    <row r="791">
      <c r="A791" s="299"/>
      <c r="B791" s="299"/>
      <c r="C791" s="299"/>
      <c r="D791" s="299"/>
      <c r="E791" s="299"/>
      <c r="F791" s="299"/>
      <c r="G791" s="299"/>
    </row>
    <row r="792">
      <c r="A792" s="299"/>
      <c r="B792" s="299"/>
      <c r="C792" s="299"/>
      <c r="D792" s="299"/>
      <c r="E792" s="299"/>
      <c r="F792" s="299"/>
      <c r="G792" s="299"/>
    </row>
    <row r="793">
      <c r="A793" s="299"/>
      <c r="B793" s="299"/>
      <c r="C793" s="299"/>
      <c r="D793" s="299"/>
      <c r="E793" s="299"/>
      <c r="F793" s="299"/>
      <c r="G793" s="299"/>
    </row>
    <row r="794">
      <c r="A794" s="299"/>
      <c r="B794" s="299"/>
      <c r="C794" s="299"/>
      <c r="D794" s="299"/>
      <c r="E794" s="299"/>
      <c r="F794" s="299"/>
      <c r="G794" s="299"/>
    </row>
    <row r="795">
      <c r="A795" s="299"/>
      <c r="B795" s="299"/>
      <c r="C795" s="299"/>
      <c r="D795" s="299"/>
      <c r="E795" s="299"/>
      <c r="F795" s="299"/>
      <c r="G795" s="299"/>
    </row>
    <row r="796">
      <c r="A796" s="299"/>
      <c r="B796" s="299"/>
      <c r="C796" s="299"/>
      <c r="D796" s="299"/>
      <c r="E796" s="299"/>
      <c r="F796" s="299"/>
      <c r="G796" s="299"/>
    </row>
    <row r="797">
      <c r="A797" s="299"/>
      <c r="B797" s="299"/>
      <c r="C797" s="299"/>
      <c r="D797" s="299"/>
      <c r="E797" s="299"/>
      <c r="F797" s="299"/>
      <c r="G797" s="299"/>
    </row>
    <row r="798">
      <c r="A798" s="299"/>
      <c r="B798" s="299"/>
      <c r="C798" s="299"/>
      <c r="D798" s="299"/>
      <c r="E798" s="299"/>
      <c r="F798" s="299"/>
      <c r="G798" s="299"/>
    </row>
    <row r="799">
      <c r="A799" s="299"/>
      <c r="B799" s="299"/>
      <c r="C799" s="299"/>
      <c r="D799" s="299"/>
      <c r="E799" s="299"/>
      <c r="F799" s="299"/>
      <c r="G799" s="299"/>
    </row>
    <row r="800">
      <c r="A800" s="299"/>
      <c r="B800" s="299"/>
      <c r="C800" s="299"/>
      <c r="D800" s="299"/>
      <c r="E800" s="299"/>
      <c r="F800" s="299"/>
      <c r="G800" s="299"/>
    </row>
    <row r="801">
      <c r="A801" s="299"/>
      <c r="B801" s="299"/>
      <c r="C801" s="299"/>
      <c r="D801" s="299"/>
      <c r="E801" s="299"/>
      <c r="F801" s="299"/>
      <c r="G801" s="299"/>
    </row>
    <row r="802">
      <c r="A802" s="299"/>
      <c r="B802" s="299"/>
      <c r="C802" s="299"/>
      <c r="D802" s="299"/>
      <c r="E802" s="299"/>
      <c r="F802" s="299"/>
      <c r="G802" s="299"/>
    </row>
    <row r="803">
      <c r="A803" s="299"/>
      <c r="B803" s="299"/>
      <c r="C803" s="299"/>
      <c r="D803" s="299"/>
      <c r="E803" s="299"/>
      <c r="F803" s="299"/>
      <c r="G803" s="299"/>
    </row>
    <row r="804">
      <c r="A804" s="299"/>
      <c r="B804" s="299"/>
      <c r="C804" s="299"/>
      <c r="D804" s="299"/>
      <c r="E804" s="299"/>
      <c r="F804" s="299"/>
      <c r="G804" s="299"/>
    </row>
    <row r="805">
      <c r="A805" s="299"/>
      <c r="B805" s="299"/>
      <c r="C805" s="299"/>
      <c r="D805" s="299"/>
      <c r="E805" s="299"/>
      <c r="F805" s="299"/>
      <c r="G805" s="299"/>
    </row>
    <row r="806">
      <c r="A806" s="299"/>
      <c r="B806" s="299"/>
      <c r="C806" s="299"/>
      <c r="D806" s="299"/>
      <c r="E806" s="299"/>
      <c r="F806" s="299"/>
      <c r="G806" s="299"/>
    </row>
    <row r="807">
      <c r="A807" s="299"/>
      <c r="B807" s="299"/>
      <c r="C807" s="299"/>
      <c r="D807" s="299"/>
      <c r="E807" s="299"/>
      <c r="F807" s="299"/>
      <c r="G807" s="299"/>
    </row>
    <row r="808">
      <c r="A808" s="299"/>
      <c r="B808" s="299"/>
      <c r="C808" s="299"/>
      <c r="D808" s="299"/>
      <c r="E808" s="299"/>
      <c r="F808" s="299"/>
      <c r="G808" s="299"/>
    </row>
    <row r="809">
      <c r="A809" s="299"/>
      <c r="B809" s="299"/>
      <c r="C809" s="299"/>
      <c r="D809" s="299"/>
      <c r="E809" s="299"/>
      <c r="F809" s="299"/>
      <c r="G809" s="299"/>
    </row>
    <row r="810">
      <c r="A810" s="299"/>
      <c r="B810" s="299"/>
      <c r="C810" s="299"/>
      <c r="D810" s="299"/>
      <c r="E810" s="299"/>
      <c r="F810" s="299"/>
      <c r="G810" s="299"/>
    </row>
    <row r="811">
      <c r="A811" s="299"/>
      <c r="B811" s="299"/>
      <c r="C811" s="299"/>
      <c r="D811" s="299"/>
      <c r="E811" s="299"/>
      <c r="F811" s="299"/>
      <c r="G811" s="299"/>
    </row>
    <row r="812">
      <c r="A812" s="299"/>
      <c r="B812" s="299"/>
      <c r="C812" s="299"/>
      <c r="D812" s="299"/>
      <c r="E812" s="299"/>
      <c r="F812" s="299"/>
      <c r="G812" s="299"/>
    </row>
    <row r="813">
      <c r="A813" s="299"/>
      <c r="B813" s="299"/>
      <c r="C813" s="299"/>
      <c r="D813" s="299"/>
      <c r="E813" s="299"/>
      <c r="F813" s="299"/>
      <c r="G813" s="299"/>
    </row>
    <row r="814">
      <c r="A814" s="299"/>
      <c r="B814" s="299"/>
      <c r="C814" s="299"/>
      <c r="D814" s="299"/>
      <c r="E814" s="299"/>
      <c r="F814" s="299"/>
      <c r="G814" s="299"/>
    </row>
    <row r="815">
      <c r="A815" s="299"/>
      <c r="B815" s="299"/>
      <c r="C815" s="299"/>
      <c r="D815" s="299"/>
      <c r="E815" s="299"/>
      <c r="F815" s="299"/>
      <c r="G815" s="299"/>
    </row>
    <row r="816">
      <c r="A816" s="299"/>
      <c r="B816" s="299"/>
      <c r="C816" s="299"/>
      <c r="D816" s="299"/>
      <c r="E816" s="299"/>
      <c r="F816" s="299"/>
      <c r="G816" s="299"/>
    </row>
    <row r="817">
      <c r="A817" s="299"/>
      <c r="B817" s="299"/>
      <c r="C817" s="299"/>
      <c r="D817" s="299"/>
      <c r="E817" s="299"/>
      <c r="F817" s="299"/>
      <c r="G817" s="299"/>
    </row>
    <row r="818">
      <c r="A818" s="299"/>
      <c r="B818" s="299"/>
      <c r="C818" s="299"/>
      <c r="D818" s="299"/>
      <c r="E818" s="299"/>
      <c r="F818" s="299"/>
      <c r="G818" s="299"/>
    </row>
    <row r="819">
      <c r="A819" s="299"/>
      <c r="B819" s="299"/>
      <c r="C819" s="299"/>
      <c r="D819" s="299"/>
      <c r="E819" s="299"/>
      <c r="F819" s="299"/>
      <c r="G819" s="299"/>
    </row>
    <row r="820">
      <c r="A820" s="299"/>
      <c r="B820" s="299"/>
      <c r="C820" s="299"/>
      <c r="D820" s="299"/>
      <c r="E820" s="299"/>
      <c r="F820" s="299"/>
      <c r="G820" s="299"/>
    </row>
    <row r="821">
      <c r="A821" s="299"/>
      <c r="B821" s="299"/>
      <c r="C821" s="299"/>
      <c r="D821" s="299"/>
      <c r="E821" s="299"/>
      <c r="F821" s="299"/>
      <c r="G821" s="299"/>
    </row>
    <row r="822">
      <c r="A822" s="299"/>
      <c r="B822" s="299"/>
      <c r="C822" s="299"/>
      <c r="D822" s="299"/>
      <c r="E822" s="299"/>
      <c r="F822" s="299"/>
      <c r="G822" s="299"/>
    </row>
    <row r="823">
      <c r="A823" s="299"/>
      <c r="B823" s="299"/>
      <c r="C823" s="299"/>
      <c r="D823" s="299"/>
      <c r="E823" s="299"/>
      <c r="F823" s="299"/>
      <c r="G823" s="299"/>
    </row>
    <row r="824">
      <c r="A824" s="299"/>
      <c r="B824" s="299"/>
      <c r="C824" s="299"/>
      <c r="D824" s="299"/>
      <c r="E824" s="299"/>
      <c r="F824" s="299"/>
      <c r="G824" s="299"/>
    </row>
    <row r="825">
      <c r="A825" s="299"/>
      <c r="B825" s="299"/>
      <c r="C825" s="299"/>
      <c r="D825" s="299"/>
      <c r="E825" s="299"/>
      <c r="F825" s="299"/>
      <c r="G825" s="299"/>
    </row>
    <row r="826">
      <c r="A826" s="299"/>
      <c r="B826" s="299"/>
      <c r="C826" s="299"/>
      <c r="D826" s="299"/>
      <c r="E826" s="299"/>
      <c r="F826" s="299"/>
      <c r="G826" s="299"/>
    </row>
    <row r="827">
      <c r="A827" s="299"/>
      <c r="B827" s="299"/>
      <c r="C827" s="299"/>
      <c r="D827" s="299"/>
      <c r="E827" s="299"/>
      <c r="F827" s="299"/>
      <c r="G827" s="299"/>
    </row>
    <row r="828">
      <c r="A828" s="299"/>
      <c r="B828" s="299"/>
      <c r="C828" s="299"/>
      <c r="D828" s="299"/>
      <c r="E828" s="299"/>
      <c r="F828" s="299"/>
      <c r="G828" s="299"/>
    </row>
    <row r="829">
      <c r="A829" s="299"/>
      <c r="B829" s="299"/>
      <c r="C829" s="299"/>
      <c r="D829" s="299"/>
      <c r="E829" s="299"/>
      <c r="F829" s="299"/>
      <c r="G829" s="299"/>
    </row>
    <row r="830">
      <c r="A830" s="299"/>
      <c r="B830" s="299"/>
      <c r="C830" s="299"/>
      <c r="D830" s="299"/>
      <c r="E830" s="299"/>
      <c r="F830" s="299"/>
      <c r="G830" s="299"/>
    </row>
    <row r="831">
      <c r="A831" s="299"/>
      <c r="B831" s="299"/>
      <c r="C831" s="299"/>
      <c r="D831" s="299"/>
      <c r="E831" s="299"/>
      <c r="F831" s="299"/>
      <c r="G831" s="299"/>
    </row>
    <row r="832">
      <c r="A832" s="299"/>
      <c r="B832" s="299"/>
      <c r="C832" s="299"/>
      <c r="D832" s="299"/>
      <c r="E832" s="299"/>
      <c r="F832" s="299"/>
      <c r="G832" s="299"/>
    </row>
    <row r="833">
      <c r="A833" s="299"/>
      <c r="B833" s="299"/>
      <c r="C833" s="299"/>
      <c r="D833" s="299"/>
      <c r="E833" s="299"/>
      <c r="F833" s="299"/>
      <c r="G833" s="299"/>
    </row>
    <row r="834">
      <c r="A834" s="299"/>
      <c r="B834" s="299"/>
      <c r="C834" s="299"/>
      <c r="D834" s="299"/>
      <c r="E834" s="299"/>
      <c r="F834" s="299"/>
      <c r="G834" s="299"/>
    </row>
    <row r="835">
      <c r="A835" s="299"/>
      <c r="B835" s="299"/>
      <c r="C835" s="299"/>
      <c r="D835" s="299"/>
      <c r="E835" s="299"/>
      <c r="F835" s="299"/>
      <c r="G835" s="299"/>
    </row>
    <row r="836">
      <c r="A836" s="299"/>
      <c r="B836" s="299"/>
      <c r="C836" s="299"/>
      <c r="D836" s="299"/>
      <c r="E836" s="299"/>
      <c r="F836" s="299"/>
      <c r="G836" s="299"/>
    </row>
    <row r="837">
      <c r="A837" s="299"/>
      <c r="B837" s="299"/>
      <c r="C837" s="299"/>
      <c r="D837" s="299"/>
      <c r="E837" s="299"/>
      <c r="F837" s="299"/>
      <c r="G837" s="299"/>
    </row>
    <row r="838">
      <c r="A838" s="299"/>
      <c r="B838" s="299"/>
      <c r="C838" s="299"/>
      <c r="D838" s="299"/>
      <c r="E838" s="299"/>
      <c r="F838" s="299"/>
      <c r="G838" s="299"/>
    </row>
    <row r="839">
      <c r="A839" s="299"/>
      <c r="B839" s="299"/>
      <c r="C839" s="299"/>
      <c r="D839" s="299"/>
      <c r="E839" s="299"/>
      <c r="F839" s="299"/>
      <c r="G839" s="299"/>
    </row>
    <row r="840">
      <c r="A840" s="299"/>
      <c r="B840" s="299"/>
      <c r="C840" s="299"/>
      <c r="D840" s="299"/>
      <c r="E840" s="299"/>
      <c r="F840" s="299"/>
      <c r="G840" s="299"/>
    </row>
    <row r="841">
      <c r="A841" s="299"/>
      <c r="B841" s="299"/>
      <c r="C841" s="299"/>
      <c r="D841" s="299"/>
      <c r="E841" s="299"/>
      <c r="F841" s="299"/>
      <c r="G841" s="299"/>
    </row>
    <row r="842">
      <c r="A842" s="299"/>
      <c r="B842" s="299"/>
      <c r="C842" s="299"/>
      <c r="D842" s="299"/>
      <c r="E842" s="299"/>
      <c r="F842" s="299"/>
      <c r="G842" s="299"/>
    </row>
    <row r="843">
      <c r="A843" s="299"/>
      <c r="B843" s="299"/>
      <c r="C843" s="299"/>
      <c r="D843" s="299"/>
      <c r="E843" s="299"/>
      <c r="F843" s="299"/>
      <c r="G843" s="299"/>
    </row>
    <row r="844">
      <c r="A844" s="299"/>
      <c r="B844" s="299"/>
      <c r="C844" s="299"/>
      <c r="D844" s="299"/>
      <c r="E844" s="299"/>
      <c r="F844" s="299"/>
      <c r="G844" s="299"/>
    </row>
    <row r="845">
      <c r="A845" s="299"/>
      <c r="B845" s="299"/>
      <c r="C845" s="299"/>
      <c r="D845" s="299"/>
      <c r="E845" s="299"/>
      <c r="F845" s="299"/>
      <c r="G845" s="299"/>
    </row>
    <row r="846">
      <c r="A846" s="299"/>
      <c r="B846" s="299"/>
      <c r="C846" s="299"/>
      <c r="D846" s="299"/>
      <c r="E846" s="299"/>
      <c r="F846" s="299"/>
      <c r="G846" s="299"/>
    </row>
    <row r="847">
      <c r="A847" s="299"/>
      <c r="B847" s="299"/>
      <c r="C847" s="299"/>
      <c r="D847" s="299"/>
      <c r="E847" s="299"/>
      <c r="F847" s="299"/>
      <c r="G847" s="299"/>
    </row>
    <row r="848">
      <c r="A848" s="299"/>
      <c r="B848" s="299"/>
      <c r="C848" s="299"/>
      <c r="D848" s="299"/>
      <c r="E848" s="299"/>
      <c r="F848" s="299"/>
      <c r="G848" s="299"/>
    </row>
    <row r="849">
      <c r="A849" s="299"/>
      <c r="B849" s="299"/>
      <c r="C849" s="299"/>
      <c r="D849" s="299"/>
      <c r="E849" s="299"/>
      <c r="F849" s="299"/>
      <c r="G849" s="299"/>
    </row>
    <row r="850">
      <c r="A850" s="299"/>
      <c r="B850" s="299"/>
      <c r="C850" s="299"/>
      <c r="D850" s="299"/>
      <c r="E850" s="299"/>
      <c r="F850" s="299"/>
      <c r="G850" s="299"/>
    </row>
    <row r="851">
      <c r="A851" s="299"/>
      <c r="B851" s="299"/>
      <c r="C851" s="299"/>
      <c r="D851" s="299"/>
      <c r="E851" s="299"/>
      <c r="F851" s="299"/>
      <c r="G851" s="299"/>
    </row>
    <row r="852">
      <c r="A852" s="299"/>
      <c r="B852" s="299"/>
      <c r="C852" s="299"/>
      <c r="D852" s="299"/>
      <c r="E852" s="299"/>
      <c r="F852" s="299"/>
      <c r="G852" s="299"/>
    </row>
    <row r="853">
      <c r="A853" s="299"/>
      <c r="B853" s="299"/>
      <c r="C853" s="299"/>
      <c r="D853" s="299"/>
      <c r="E853" s="299"/>
      <c r="F853" s="299"/>
      <c r="G853" s="299"/>
    </row>
    <row r="854">
      <c r="A854" s="299"/>
      <c r="B854" s="299"/>
      <c r="C854" s="299"/>
      <c r="D854" s="299"/>
      <c r="E854" s="299"/>
      <c r="F854" s="299"/>
      <c r="G854" s="299"/>
    </row>
    <row r="855">
      <c r="A855" s="299"/>
      <c r="B855" s="299"/>
      <c r="C855" s="299"/>
      <c r="D855" s="299"/>
      <c r="E855" s="299"/>
      <c r="F855" s="299"/>
      <c r="G855" s="299"/>
    </row>
    <row r="856">
      <c r="A856" s="299"/>
      <c r="B856" s="299"/>
      <c r="C856" s="299"/>
      <c r="D856" s="299"/>
      <c r="E856" s="299"/>
      <c r="F856" s="299"/>
      <c r="G856" s="299"/>
    </row>
    <row r="857">
      <c r="A857" s="299"/>
      <c r="B857" s="299"/>
      <c r="C857" s="299"/>
      <c r="D857" s="299"/>
      <c r="E857" s="299"/>
      <c r="F857" s="299"/>
      <c r="G857" s="299"/>
    </row>
    <row r="858">
      <c r="A858" s="299"/>
      <c r="B858" s="299"/>
      <c r="C858" s="299"/>
      <c r="D858" s="299"/>
      <c r="E858" s="299"/>
      <c r="F858" s="299"/>
      <c r="G858" s="299"/>
    </row>
    <row r="859">
      <c r="A859" s="299"/>
      <c r="B859" s="299"/>
      <c r="C859" s="299"/>
      <c r="D859" s="299"/>
      <c r="E859" s="299"/>
      <c r="F859" s="299"/>
      <c r="G859" s="299"/>
    </row>
    <row r="860">
      <c r="A860" s="299"/>
      <c r="B860" s="299"/>
      <c r="C860" s="299"/>
      <c r="D860" s="299"/>
      <c r="E860" s="299"/>
      <c r="F860" s="299"/>
      <c r="G860" s="299"/>
    </row>
    <row r="861">
      <c r="A861" s="299"/>
      <c r="B861" s="299"/>
      <c r="C861" s="299"/>
      <c r="D861" s="299"/>
      <c r="E861" s="299"/>
      <c r="F861" s="299"/>
      <c r="G861" s="299"/>
    </row>
    <row r="862">
      <c r="A862" s="299"/>
      <c r="B862" s="299"/>
      <c r="C862" s="299"/>
      <c r="D862" s="299"/>
      <c r="E862" s="299"/>
      <c r="F862" s="299"/>
      <c r="G862" s="299"/>
    </row>
    <row r="863">
      <c r="A863" s="299"/>
      <c r="B863" s="299"/>
      <c r="C863" s="299"/>
      <c r="D863" s="299"/>
      <c r="E863" s="299"/>
      <c r="F863" s="299"/>
      <c r="G863" s="299"/>
    </row>
    <row r="864">
      <c r="A864" s="299"/>
      <c r="B864" s="299"/>
      <c r="C864" s="299"/>
      <c r="D864" s="299"/>
      <c r="E864" s="299"/>
      <c r="F864" s="299"/>
      <c r="G864" s="299"/>
    </row>
    <row r="865">
      <c r="A865" s="299"/>
      <c r="B865" s="299"/>
      <c r="C865" s="299"/>
      <c r="D865" s="299"/>
      <c r="E865" s="299"/>
      <c r="F865" s="299"/>
      <c r="G865" s="299"/>
    </row>
    <row r="866">
      <c r="A866" s="299"/>
      <c r="B866" s="299"/>
      <c r="C866" s="299"/>
      <c r="D866" s="299"/>
      <c r="E866" s="299"/>
      <c r="F866" s="299"/>
      <c r="G866" s="299"/>
    </row>
    <row r="867">
      <c r="A867" s="299"/>
      <c r="B867" s="299"/>
      <c r="C867" s="299"/>
      <c r="D867" s="299"/>
      <c r="E867" s="299"/>
      <c r="F867" s="299"/>
      <c r="G867" s="299"/>
    </row>
    <row r="868">
      <c r="A868" s="299"/>
      <c r="B868" s="299"/>
      <c r="C868" s="299"/>
      <c r="D868" s="299"/>
      <c r="E868" s="299"/>
      <c r="F868" s="299"/>
      <c r="G868" s="299"/>
    </row>
    <row r="869">
      <c r="A869" s="299"/>
      <c r="B869" s="299"/>
      <c r="C869" s="299"/>
      <c r="D869" s="299"/>
      <c r="E869" s="299"/>
      <c r="F869" s="299"/>
      <c r="G869" s="299"/>
    </row>
    <row r="870">
      <c r="A870" s="299"/>
      <c r="B870" s="299"/>
      <c r="C870" s="299"/>
      <c r="D870" s="299"/>
      <c r="E870" s="299"/>
      <c r="F870" s="299"/>
      <c r="G870" s="299"/>
    </row>
    <row r="871">
      <c r="A871" s="299"/>
      <c r="B871" s="299"/>
      <c r="C871" s="299"/>
      <c r="D871" s="299"/>
      <c r="E871" s="299"/>
      <c r="F871" s="299"/>
      <c r="G871" s="299"/>
    </row>
    <row r="872">
      <c r="A872" s="299"/>
      <c r="B872" s="299"/>
      <c r="C872" s="299"/>
      <c r="D872" s="299"/>
      <c r="E872" s="299"/>
      <c r="F872" s="299"/>
      <c r="G872" s="299"/>
    </row>
    <row r="873">
      <c r="A873" s="299"/>
      <c r="B873" s="299"/>
      <c r="C873" s="299"/>
      <c r="D873" s="299"/>
      <c r="E873" s="299"/>
      <c r="F873" s="299"/>
      <c r="G873" s="299"/>
    </row>
    <row r="874">
      <c r="A874" s="299"/>
      <c r="B874" s="299"/>
      <c r="C874" s="299"/>
      <c r="D874" s="299"/>
      <c r="E874" s="299"/>
      <c r="F874" s="299"/>
      <c r="G874" s="299"/>
    </row>
    <row r="875">
      <c r="A875" s="299"/>
      <c r="B875" s="299"/>
      <c r="C875" s="299"/>
      <c r="D875" s="299"/>
      <c r="E875" s="299"/>
      <c r="F875" s="299"/>
      <c r="G875" s="299"/>
    </row>
    <row r="876">
      <c r="A876" s="299"/>
      <c r="B876" s="299"/>
      <c r="C876" s="299"/>
      <c r="D876" s="299"/>
      <c r="E876" s="299"/>
      <c r="F876" s="299"/>
      <c r="G876" s="299"/>
    </row>
    <row r="877">
      <c r="A877" s="299"/>
      <c r="B877" s="299"/>
      <c r="C877" s="299"/>
      <c r="D877" s="299"/>
      <c r="E877" s="299"/>
      <c r="F877" s="299"/>
      <c r="G877" s="299"/>
    </row>
    <row r="878">
      <c r="A878" s="299"/>
      <c r="B878" s="299"/>
      <c r="C878" s="299"/>
      <c r="D878" s="299"/>
      <c r="E878" s="299"/>
      <c r="F878" s="299"/>
      <c r="G878" s="299"/>
    </row>
    <row r="879">
      <c r="A879" s="299"/>
      <c r="B879" s="299"/>
      <c r="C879" s="299"/>
      <c r="D879" s="299"/>
      <c r="E879" s="299"/>
      <c r="F879" s="299"/>
      <c r="G879" s="299"/>
    </row>
    <row r="880">
      <c r="A880" s="299"/>
      <c r="B880" s="299"/>
      <c r="C880" s="299"/>
      <c r="D880" s="299"/>
      <c r="E880" s="299"/>
      <c r="F880" s="299"/>
      <c r="G880" s="299"/>
    </row>
    <row r="881">
      <c r="A881" s="299"/>
      <c r="B881" s="299"/>
      <c r="C881" s="299"/>
      <c r="D881" s="299"/>
      <c r="E881" s="299"/>
      <c r="F881" s="299"/>
      <c r="G881" s="299"/>
    </row>
    <row r="882">
      <c r="A882" s="299"/>
      <c r="B882" s="299"/>
      <c r="C882" s="299"/>
      <c r="D882" s="299"/>
      <c r="E882" s="299"/>
      <c r="F882" s="299"/>
      <c r="G882" s="299"/>
    </row>
    <row r="883">
      <c r="A883" s="299"/>
      <c r="B883" s="299"/>
      <c r="C883" s="299"/>
      <c r="D883" s="299"/>
      <c r="E883" s="299"/>
      <c r="F883" s="299"/>
      <c r="G883" s="299"/>
    </row>
    <row r="884">
      <c r="A884" s="299"/>
      <c r="B884" s="299"/>
      <c r="C884" s="299"/>
      <c r="D884" s="299"/>
      <c r="E884" s="299"/>
      <c r="F884" s="299"/>
      <c r="G884" s="299"/>
    </row>
    <row r="885">
      <c r="A885" s="299"/>
      <c r="B885" s="299"/>
      <c r="C885" s="299"/>
      <c r="D885" s="299"/>
      <c r="E885" s="299"/>
      <c r="F885" s="299"/>
      <c r="G885" s="299"/>
    </row>
    <row r="886">
      <c r="A886" s="299"/>
      <c r="B886" s="299"/>
      <c r="C886" s="299"/>
      <c r="D886" s="299"/>
      <c r="E886" s="299"/>
      <c r="F886" s="299"/>
      <c r="G886" s="299"/>
    </row>
    <row r="887">
      <c r="A887" s="299"/>
      <c r="B887" s="299"/>
      <c r="C887" s="299"/>
      <c r="D887" s="299"/>
      <c r="E887" s="299"/>
      <c r="F887" s="299"/>
      <c r="G887" s="299"/>
    </row>
    <row r="888">
      <c r="A888" s="299"/>
      <c r="B888" s="299"/>
      <c r="C888" s="299"/>
      <c r="D888" s="299"/>
      <c r="E888" s="299"/>
      <c r="F888" s="299"/>
      <c r="G888" s="299"/>
    </row>
    <row r="889">
      <c r="A889" s="299"/>
      <c r="B889" s="299"/>
      <c r="C889" s="299"/>
      <c r="D889" s="299"/>
      <c r="E889" s="299"/>
      <c r="F889" s="299"/>
      <c r="G889" s="299"/>
    </row>
    <row r="890">
      <c r="A890" s="299"/>
      <c r="B890" s="299"/>
      <c r="C890" s="299"/>
      <c r="D890" s="299"/>
      <c r="E890" s="299"/>
      <c r="F890" s="299"/>
      <c r="G890" s="299"/>
    </row>
    <row r="891">
      <c r="A891" s="299"/>
      <c r="B891" s="299"/>
      <c r="C891" s="299"/>
      <c r="D891" s="299"/>
      <c r="E891" s="299"/>
      <c r="F891" s="299"/>
      <c r="G891" s="299"/>
    </row>
    <row r="892">
      <c r="A892" s="299"/>
      <c r="B892" s="299"/>
      <c r="C892" s="299"/>
      <c r="D892" s="299"/>
      <c r="E892" s="299"/>
      <c r="F892" s="299"/>
      <c r="G892" s="299"/>
    </row>
    <row r="893">
      <c r="A893" s="299"/>
      <c r="B893" s="299"/>
      <c r="C893" s="299"/>
      <c r="D893" s="299"/>
      <c r="E893" s="299"/>
      <c r="F893" s="299"/>
      <c r="G893" s="299"/>
    </row>
    <row r="894">
      <c r="A894" s="299"/>
      <c r="B894" s="299"/>
      <c r="C894" s="299"/>
      <c r="D894" s="299"/>
      <c r="E894" s="299"/>
      <c r="F894" s="299"/>
      <c r="G894" s="299"/>
    </row>
    <row r="895">
      <c r="A895" s="299"/>
      <c r="B895" s="299"/>
      <c r="C895" s="299"/>
      <c r="D895" s="299"/>
      <c r="E895" s="299"/>
      <c r="F895" s="299"/>
      <c r="G895" s="299"/>
    </row>
    <row r="896">
      <c r="A896" s="299"/>
      <c r="B896" s="299"/>
      <c r="C896" s="299"/>
      <c r="D896" s="299"/>
      <c r="E896" s="299"/>
      <c r="F896" s="299"/>
      <c r="G896" s="299"/>
    </row>
    <row r="897">
      <c r="A897" s="299"/>
      <c r="B897" s="299"/>
      <c r="C897" s="299"/>
      <c r="D897" s="299"/>
      <c r="E897" s="299"/>
      <c r="F897" s="299"/>
      <c r="G897" s="299"/>
    </row>
    <row r="898">
      <c r="A898" s="299"/>
      <c r="B898" s="299"/>
      <c r="C898" s="299"/>
      <c r="D898" s="299"/>
      <c r="E898" s="299"/>
      <c r="F898" s="299"/>
      <c r="G898" s="299"/>
    </row>
    <row r="899">
      <c r="A899" s="299"/>
      <c r="B899" s="299"/>
      <c r="C899" s="299"/>
      <c r="D899" s="299"/>
      <c r="E899" s="299"/>
      <c r="F899" s="299"/>
      <c r="G899" s="299"/>
    </row>
    <row r="900">
      <c r="A900" s="299"/>
      <c r="B900" s="299"/>
      <c r="C900" s="299"/>
      <c r="D900" s="299"/>
      <c r="E900" s="299"/>
      <c r="F900" s="299"/>
      <c r="G900" s="299"/>
    </row>
    <row r="901">
      <c r="A901" s="299"/>
      <c r="B901" s="299"/>
      <c r="C901" s="299"/>
      <c r="D901" s="299"/>
      <c r="E901" s="299"/>
      <c r="F901" s="299"/>
      <c r="G901" s="299"/>
    </row>
    <row r="902">
      <c r="A902" s="299"/>
      <c r="B902" s="299"/>
      <c r="C902" s="299"/>
      <c r="D902" s="299"/>
      <c r="E902" s="299"/>
      <c r="F902" s="299"/>
      <c r="G902" s="299"/>
    </row>
    <row r="903">
      <c r="A903" s="299"/>
      <c r="B903" s="299"/>
      <c r="C903" s="299"/>
      <c r="D903" s="299"/>
      <c r="E903" s="299"/>
      <c r="F903" s="299"/>
      <c r="G903" s="299"/>
    </row>
    <row r="904">
      <c r="A904" s="299"/>
      <c r="B904" s="299"/>
      <c r="C904" s="299"/>
      <c r="D904" s="299"/>
      <c r="E904" s="299"/>
      <c r="F904" s="299"/>
      <c r="G904" s="299"/>
    </row>
    <row r="905">
      <c r="A905" s="299"/>
      <c r="B905" s="299"/>
      <c r="C905" s="299"/>
      <c r="D905" s="299"/>
      <c r="E905" s="299"/>
      <c r="F905" s="299"/>
      <c r="G905" s="299"/>
    </row>
    <row r="906">
      <c r="A906" s="299"/>
      <c r="B906" s="299"/>
      <c r="C906" s="299"/>
      <c r="D906" s="299"/>
      <c r="E906" s="299"/>
      <c r="F906" s="299"/>
      <c r="G906" s="299"/>
    </row>
    <row r="907">
      <c r="A907" s="299"/>
      <c r="B907" s="299"/>
      <c r="C907" s="299"/>
      <c r="D907" s="299"/>
      <c r="E907" s="299"/>
      <c r="F907" s="299"/>
      <c r="G907" s="299"/>
    </row>
    <row r="908">
      <c r="A908" s="299"/>
      <c r="B908" s="299"/>
      <c r="C908" s="299"/>
      <c r="D908" s="299"/>
      <c r="E908" s="299"/>
      <c r="F908" s="299"/>
      <c r="G908" s="299"/>
    </row>
    <row r="909">
      <c r="A909" s="299"/>
      <c r="B909" s="299"/>
      <c r="C909" s="299"/>
      <c r="D909" s="299"/>
      <c r="E909" s="299"/>
      <c r="F909" s="299"/>
      <c r="G909" s="299"/>
    </row>
    <row r="910">
      <c r="A910" s="299"/>
      <c r="B910" s="299"/>
      <c r="C910" s="299"/>
      <c r="D910" s="299"/>
      <c r="E910" s="299"/>
      <c r="F910" s="299"/>
      <c r="G910" s="299"/>
    </row>
    <row r="911">
      <c r="A911" s="299"/>
      <c r="B911" s="299"/>
      <c r="C911" s="299"/>
      <c r="D911" s="299"/>
      <c r="E911" s="299"/>
      <c r="F911" s="299"/>
      <c r="G911" s="299"/>
    </row>
    <row r="912">
      <c r="A912" s="299"/>
      <c r="B912" s="299"/>
      <c r="C912" s="299"/>
      <c r="D912" s="299"/>
      <c r="E912" s="299"/>
      <c r="F912" s="299"/>
      <c r="G912" s="299"/>
    </row>
    <row r="913">
      <c r="A913" s="299"/>
      <c r="B913" s="299"/>
      <c r="C913" s="299"/>
      <c r="D913" s="299"/>
      <c r="E913" s="299"/>
      <c r="F913" s="299"/>
      <c r="G913" s="299"/>
    </row>
    <row r="914">
      <c r="A914" s="299"/>
      <c r="B914" s="299"/>
      <c r="C914" s="299"/>
      <c r="D914" s="299"/>
      <c r="E914" s="299"/>
      <c r="F914" s="299"/>
      <c r="G914" s="299"/>
    </row>
    <row r="915">
      <c r="A915" s="299"/>
      <c r="B915" s="299"/>
      <c r="C915" s="299"/>
      <c r="D915" s="299"/>
      <c r="E915" s="299"/>
      <c r="F915" s="299"/>
      <c r="G915" s="299"/>
    </row>
    <row r="916">
      <c r="A916" s="299"/>
      <c r="B916" s="299"/>
      <c r="C916" s="299"/>
      <c r="D916" s="299"/>
      <c r="E916" s="299"/>
      <c r="F916" s="299"/>
      <c r="G916" s="299"/>
    </row>
    <row r="917">
      <c r="A917" s="299"/>
      <c r="B917" s="299"/>
      <c r="C917" s="299"/>
      <c r="D917" s="299"/>
      <c r="E917" s="299"/>
      <c r="F917" s="299"/>
      <c r="G917" s="299"/>
    </row>
    <row r="918">
      <c r="A918" s="299"/>
      <c r="B918" s="299"/>
      <c r="C918" s="299"/>
      <c r="D918" s="299"/>
      <c r="E918" s="299"/>
      <c r="F918" s="299"/>
      <c r="G918" s="299"/>
    </row>
    <row r="919">
      <c r="A919" s="299"/>
      <c r="B919" s="299"/>
      <c r="C919" s="299"/>
      <c r="D919" s="299"/>
      <c r="E919" s="299"/>
      <c r="F919" s="299"/>
      <c r="G919" s="299"/>
    </row>
    <row r="920">
      <c r="A920" s="299"/>
      <c r="B920" s="299"/>
      <c r="C920" s="299"/>
      <c r="D920" s="299"/>
      <c r="E920" s="299"/>
      <c r="F920" s="299"/>
      <c r="G920" s="299"/>
    </row>
    <row r="921">
      <c r="A921" s="299"/>
      <c r="B921" s="299"/>
      <c r="C921" s="299"/>
      <c r="D921" s="299"/>
      <c r="E921" s="299"/>
      <c r="F921" s="299"/>
      <c r="G921" s="299"/>
    </row>
    <row r="922">
      <c r="A922" s="299"/>
      <c r="B922" s="299"/>
      <c r="C922" s="299"/>
      <c r="D922" s="299"/>
      <c r="E922" s="299"/>
      <c r="F922" s="299"/>
      <c r="G922" s="299"/>
    </row>
    <row r="923">
      <c r="A923" s="299"/>
      <c r="B923" s="299"/>
      <c r="C923" s="299"/>
      <c r="D923" s="299"/>
      <c r="E923" s="299"/>
      <c r="F923" s="299"/>
      <c r="G923" s="299"/>
    </row>
    <row r="924">
      <c r="A924" s="299"/>
      <c r="B924" s="299"/>
      <c r="C924" s="299"/>
      <c r="D924" s="299"/>
      <c r="E924" s="299"/>
      <c r="F924" s="299"/>
      <c r="G924" s="299"/>
    </row>
    <row r="925">
      <c r="A925" s="299"/>
      <c r="B925" s="299"/>
      <c r="C925" s="299"/>
      <c r="D925" s="299"/>
      <c r="E925" s="299"/>
      <c r="F925" s="299"/>
      <c r="G925" s="299"/>
    </row>
    <row r="926">
      <c r="A926" s="299"/>
      <c r="B926" s="299"/>
      <c r="C926" s="299"/>
      <c r="D926" s="299"/>
      <c r="E926" s="299"/>
      <c r="F926" s="299"/>
      <c r="G926" s="299"/>
    </row>
    <row r="927">
      <c r="A927" s="299"/>
      <c r="B927" s="299"/>
      <c r="C927" s="299"/>
      <c r="D927" s="299"/>
      <c r="E927" s="299"/>
      <c r="F927" s="299"/>
      <c r="G927" s="299"/>
    </row>
    <row r="928">
      <c r="A928" s="299"/>
      <c r="B928" s="299"/>
      <c r="C928" s="299"/>
      <c r="D928" s="299"/>
      <c r="E928" s="299"/>
      <c r="F928" s="299"/>
      <c r="G928" s="299"/>
    </row>
    <row r="929">
      <c r="A929" s="299"/>
      <c r="B929" s="299"/>
      <c r="C929" s="299"/>
      <c r="D929" s="299"/>
      <c r="E929" s="299"/>
      <c r="F929" s="299"/>
      <c r="G929" s="299"/>
    </row>
    <row r="930">
      <c r="A930" s="299"/>
      <c r="B930" s="299"/>
      <c r="C930" s="299"/>
      <c r="D930" s="299"/>
      <c r="E930" s="299"/>
      <c r="F930" s="299"/>
      <c r="G930" s="299"/>
    </row>
    <row r="931">
      <c r="A931" s="299"/>
      <c r="B931" s="299"/>
      <c r="C931" s="299"/>
      <c r="D931" s="299"/>
      <c r="E931" s="299"/>
      <c r="F931" s="299"/>
      <c r="G931" s="299"/>
    </row>
    <row r="932">
      <c r="A932" s="299"/>
      <c r="B932" s="299"/>
      <c r="C932" s="299"/>
      <c r="D932" s="299"/>
      <c r="E932" s="299"/>
      <c r="F932" s="299"/>
      <c r="G932" s="299"/>
    </row>
    <row r="933">
      <c r="A933" s="299"/>
      <c r="B933" s="299"/>
      <c r="C933" s="299"/>
      <c r="D933" s="299"/>
      <c r="E933" s="299"/>
      <c r="F933" s="299"/>
      <c r="G933" s="299"/>
    </row>
    <row r="934">
      <c r="A934" s="299"/>
      <c r="B934" s="299"/>
      <c r="C934" s="299"/>
      <c r="D934" s="299"/>
      <c r="E934" s="299"/>
      <c r="F934" s="299"/>
      <c r="G934" s="299"/>
    </row>
    <row r="935">
      <c r="A935" s="299"/>
      <c r="B935" s="299"/>
      <c r="C935" s="299"/>
      <c r="D935" s="299"/>
      <c r="E935" s="299"/>
      <c r="F935" s="299"/>
      <c r="G935" s="299"/>
    </row>
    <row r="936">
      <c r="A936" s="299"/>
      <c r="B936" s="299"/>
      <c r="C936" s="299"/>
      <c r="D936" s="299"/>
      <c r="E936" s="299"/>
      <c r="F936" s="299"/>
      <c r="G936" s="299"/>
    </row>
    <row r="937">
      <c r="A937" s="299"/>
      <c r="B937" s="299"/>
      <c r="C937" s="299"/>
      <c r="D937" s="299"/>
      <c r="E937" s="299"/>
      <c r="F937" s="299"/>
      <c r="G937" s="299"/>
    </row>
    <row r="938">
      <c r="A938" s="299"/>
      <c r="B938" s="299"/>
      <c r="C938" s="299"/>
      <c r="D938" s="299"/>
      <c r="E938" s="299"/>
      <c r="F938" s="299"/>
      <c r="G938" s="299"/>
    </row>
    <row r="939">
      <c r="A939" s="299"/>
      <c r="B939" s="299"/>
      <c r="C939" s="299"/>
      <c r="D939" s="299"/>
      <c r="E939" s="299"/>
      <c r="F939" s="299"/>
      <c r="G939" s="299"/>
    </row>
    <row r="940">
      <c r="A940" s="299"/>
      <c r="B940" s="299"/>
      <c r="C940" s="299"/>
      <c r="D940" s="299"/>
      <c r="E940" s="299"/>
      <c r="F940" s="299"/>
      <c r="G940" s="299"/>
    </row>
    <row r="941">
      <c r="A941" s="299"/>
      <c r="B941" s="299"/>
      <c r="C941" s="299"/>
      <c r="D941" s="299"/>
      <c r="E941" s="299"/>
      <c r="F941" s="299"/>
      <c r="G941" s="299"/>
    </row>
    <row r="942">
      <c r="A942" s="299"/>
      <c r="B942" s="299"/>
      <c r="C942" s="299"/>
      <c r="D942" s="299"/>
      <c r="E942" s="299"/>
      <c r="F942" s="299"/>
      <c r="G942" s="299"/>
    </row>
    <row r="943">
      <c r="A943" s="299"/>
      <c r="B943" s="299"/>
      <c r="C943" s="299"/>
      <c r="D943" s="299"/>
      <c r="E943" s="299"/>
      <c r="F943" s="299"/>
      <c r="G943" s="299"/>
    </row>
    <row r="944">
      <c r="A944" s="299"/>
      <c r="B944" s="299"/>
      <c r="C944" s="299"/>
      <c r="D944" s="299"/>
      <c r="E944" s="299"/>
      <c r="F944" s="299"/>
      <c r="G944" s="299"/>
    </row>
    <row r="945">
      <c r="A945" s="299"/>
      <c r="B945" s="299"/>
      <c r="C945" s="299"/>
      <c r="D945" s="299"/>
      <c r="E945" s="299"/>
      <c r="F945" s="299"/>
      <c r="G945" s="299"/>
    </row>
    <row r="946">
      <c r="A946" s="299"/>
      <c r="B946" s="299"/>
      <c r="C946" s="299"/>
      <c r="D946" s="299"/>
      <c r="E946" s="299"/>
      <c r="F946" s="299"/>
      <c r="G946" s="299"/>
    </row>
    <row r="947">
      <c r="A947" s="299"/>
      <c r="B947" s="299"/>
      <c r="C947" s="299"/>
      <c r="D947" s="299"/>
      <c r="E947" s="299"/>
      <c r="F947" s="299"/>
      <c r="G947" s="299"/>
    </row>
    <row r="948">
      <c r="A948" s="299"/>
      <c r="B948" s="299"/>
      <c r="C948" s="299"/>
      <c r="D948" s="299"/>
      <c r="E948" s="299"/>
      <c r="F948" s="299"/>
      <c r="G948" s="299"/>
    </row>
    <row r="949">
      <c r="A949" s="299"/>
      <c r="B949" s="299"/>
      <c r="C949" s="299"/>
      <c r="D949" s="299"/>
      <c r="E949" s="299"/>
      <c r="F949" s="299"/>
      <c r="G949" s="299"/>
    </row>
    <row r="950">
      <c r="A950" s="299"/>
      <c r="B950" s="299"/>
      <c r="C950" s="299"/>
      <c r="D950" s="299"/>
      <c r="E950" s="299"/>
      <c r="F950" s="299"/>
      <c r="G950" s="299"/>
    </row>
    <row r="951">
      <c r="A951" s="299"/>
      <c r="B951" s="299"/>
      <c r="C951" s="299"/>
      <c r="D951" s="299"/>
      <c r="E951" s="299"/>
      <c r="F951" s="299"/>
      <c r="G951" s="299"/>
    </row>
    <row r="952">
      <c r="A952" s="299"/>
      <c r="B952" s="299"/>
      <c r="C952" s="299"/>
      <c r="D952" s="299"/>
      <c r="E952" s="299"/>
      <c r="F952" s="299"/>
      <c r="G952" s="299"/>
    </row>
    <row r="953">
      <c r="A953" s="299"/>
      <c r="B953" s="299"/>
      <c r="C953" s="299"/>
      <c r="D953" s="299"/>
      <c r="E953" s="299"/>
      <c r="F953" s="299"/>
      <c r="G953" s="299"/>
    </row>
    <row r="954">
      <c r="A954" s="299"/>
      <c r="B954" s="299"/>
      <c r="C954" s="299"/>
      <c r="D954" s="299"/>
      <c r="E954" s="299"/>
      <c r="F954" s="299"/>
      <c r="G954" s="299"/>
    </row>
    <row r="955">
      <c r="A955" s="299"/>
      <c r="B955" s="299"/>
      <c r="C955" s="299"/>
      <c r="D955" s="299"/>
      <c r="E955" s="299"/>
      <c r="F955" s="299"/>
      <c r="G955" s="299"/>
    </row>
    <row r="956">
      <c r="A956" s="299"/>
      <c r="B956" s="299"/>
      <c r="C956" s="299"/>
      <c r="D956" s="299"/>
      <c r="E956" s="299"/>
      <c r="F956" s="299"/>
      <c r="G956" s="299"/>
    </row>
    <row r="957">
      <c r="A957" s="299"/>
      <c r="B957" s="299"/>
      <c r="C957" s="299"/>
      <c r="D957" s="299"/>
      <c r="E957" s="299"/>
      <c r="F957" s="299"/>
      <c r="G957" s="299"/>
    </row>
    <row r="958">
      <c r="A958" s="299"/>
      <c r="B958" s="299"/>
      <c r="C958" s="299"/>
      <c r="D958" s="299"/>
      <c r="E958" s="299"/>
      <c r="F958" s="299"/>
      <c r="G958" s="299"/>
    </row>
    <row r="959">
      <c r="A959" s="299"/>
      <c r="B959" s="299"/>
      <c r="C959" s="299"/>
      <c r="D959" s="299"/>
      <c r="E959" s="299"/>
      <c r="F959" s="299"/>
      <c r="G959" s="299"/>
    </row>
    <row r="960">
      <c r="A960" s="299"/>
      <c r="B960" s="299"/>
      <c r="C960" s="299"/>
      <c r="D960" s="299"/>
      <c r="E960" s="299"/>
      <c r="F960" s="299"/>
      <c r="G960" s="299"/>
    </row>
    <row r="961">
      <c r="A961" s="299"/>
      <c r="B961" s="299"/>
      <c r="C961" s="299"/>
      <c r="D961" s="299"/>
      <c r="E961" s="299"/>
      <c r="F961" s="299"/>
      <c r="G961" s="299"/>
    </row>
    <row r="962">
      <c r="A962" s="299"/>
      <c r="B962" s="299"/>
      <c r="C962" s="299"/>
      <c r="D962" s="299"/>
      <c r="E962" s="299"/>
      <c r="F962" s="299"/>
      <c r="G962" s="299"/>
    </row>
    <row r="963">
      <c r="A963" s="299"/>
      <c r="B963" s="299"/>
      <c r="C963" s="299"/>
      <c r="D963" s="299"/>
      <c r="E963" s="299"/>
      <c r="F963" s="299"/>
      <c r="G963" s="299"/>
    </row>
    <row r="964">
      <c r="A964" s="299"/>
      <c r="B964" s="299"/>
      <c r="C964" s="299"/>
      <c r="D964" s="299"/>
      <c r="E964" s="299"/>
      <c r="F964" s="299"/>
      <c r="G964" s="299"/>
    </row>
    <row r="965">
      <c r="A965" s="299"/>
      <c r="B965" s="299"/>
      <c r="C965" s="299"/>
      <c r="D965" s="299"/>
      <c r="E965" s="299"/>
      <c r="F965" s="299"/>
      <c r="G965" s="299"/>
    </row>
    <row r="966">
      <c r="A966" s="299"/>
      <c r="B966" s="299"/>
      <c r="C966" s="299"/>
      <c r="D966" s="299"/>
      <c r="E966" s="299"/>
      <c r="F966" s="299"/>
      <c r="G966" s="299"/>
    </row>
    <row r="967">
      <c r="A967" s="299"/>
      <c r="B967" s="299"/>
      <c r="C967" s="299"/>
      <c r="D967" s="299"/>
      <c r="E967" s="299"/>
      <c r="F967" s="299"/>
      <c r="G967" s="299"/>
    </row>
    <row r="968">
      <c r="A968" s="299"/>
      <c r="B968" s="299"/>
      <c r="C968" s="299"/>
      <c r="D968" s="299"/>
      <c r="E968" s="299"/>
      <c r="F968" s="299"/>
      <c r="G968" s="299"/>
    </row>
    <row r="969">
      <c r="A969" s="299"/>
      <c r="B969" s="299"/>
      <c r="C969" s="299"/>
      <c r="D969" s="299"/>
      <c r="E969" s="299"/>
      <c r="F969" s="299"/>
      <c r="G969" s="299"/>
    </row>
    <row r="970">
      <c r="A970" s="299"/>
      <c r="B970" s="299"/>
      <c r="C970" s="299"/>
      <c r="D970" s="299"/>
      <c r="E970" s="299"/>
      <c r="F970" s="299"/>
      <c r="G970" s="299"/>
    </row>
    <row r="971">
      <c r="A971" s="299"/>
      <c r="B971" s="299"/>
      <c r="C971" s="299"/>
      <c r="D971" s="299"/>
      <c r="E971" s="299"/>
      <c r="F971" s="299"/>
      <c r="G971" s="299"/>
    </row>
    <row r="972">
      <c r="A972" s="299"/>
      <c r="B972" s="299"/>
      <c r="C972" s="299"/>
      <c r="D972" s="299"/>
      <c r="E972" s="299"/>
      <c r="F972" s="299"/>
      <c r="G972" s="299"/>
    </row>
    <row r="973">
      <c r="A973" s="299"/>
      <c r="B973" s="299"/>
      <c r="C973" s="299"/>
      <c r="D973" s="299"/>
      <c r="E973" s="299"/>
      <c r="F973" s="299"/>
      <c r="G973" s="299"/>
    </row>
    <row r="974">
      <c r="A974" s="299"/>
      <c r="B974" s="299"/>
      <c r="C974" s="299"/>
      <c r="D974" s="299"/>
      <c r="E974" s="299"/>
      <c r="F974" s="299"/>
      <c r="G974" s="299"/>
    </row>
    <row r="975">
      <c r="A975" s="299"/>
      <c r="B975" s="299"/>
      <c r="C975" s="299"/>
      <c r="D975" s="299"/>
      <c r="E975" s="299"/>
      <c r="F975" s="299"/>
      <c r="G975" s="299"/>
    </row>
    <row r="976">
      <c r="A976" s="299"/>
      <c r="B976" s="299"/>
      <c r="C976" s="299"/>
      <c r="D976" s="299"/>
      <c r="E976" s="299"/>
      <c r="F976" s="299"/>
      <c r="G976" s="299"/>
    </row>
    <row r="977">
      <c r="A977" s="299"/>
      <c r="B977" s="299"/>
      <c r="C977" s="299"/>
      <c r="D977" s="299"/>
      <c r="E977" s="299"/>
      <c r="F977" s="299"/>
      <c r="G977" s="299"/>
    </row>
    <row r="978">
      <c r="A978" s="299"/>
      <c r="B978" s="299"/>
      <c r="C978" s="299"/>
      <c r="D978" s="299"/>
      <c r="E978" s="299"/>
      <c r="F978" s="299"/>
      <c r="G978" s="299"/>
    </row>
    <row r="979">
      <c r="A979" s="299"/>
      <c r="B979" s="299"/>
      <c r="C979" s="299"/>
      <c r="D979" s="299"/>
      <c r="E979" s="299"/>
      <c r="F979" s="299"/>
      <c r="G979" s="299"/>
    </row>
    <row r="980">
      <c r="A980" s="299"/>
      <c r="B980" s="299"/>
      <c r="C980" s="299"/>
      <c r="D980" s="299"/>
      <c r="E980" s="299"/>
      <c r="F980" s="299"/>
      <c r="G980" s="299"/>
    </row>
    <row r="981">
      <c r="A981" s="299"/>
      <c r="B981" s="299"/>
      <c r="C981" s="299"/>
      <c r="D981" s="299"/>
      <c r="E981" s="299"/>
      <c r="F981" s="299"/>
      <c r="G981" s="299"/>
    </row>
    <row r="982">
      <c r="A982" s="299"/>
      <c r="B982" s="299"/>
      <c r="C982" s="299"/>
      <c r="D982" s="299"/>
      <c r="E982" s="299"/>
      <c r="F982" s="299"/>
      <c r="G982" s="299"/>
    </row>
    <row r="983">
      <c r="A983" s="299"/>
      <c r="B983" s="299"/>
      <c r="C983" s="299"/>
      <c r="D983" s="299"/>
      <c r="E983" s="299"/>
      <c r="F983" s="299"/>
      <c r="G983" s="299"/>
    </row>
    <row r="984">
      <c r="A984" s="299"/>
      <c r="B984" s="299"/>
      <c r="C984" s="299"/>
      <c r="D984" s="299"/>
      <c r="E984" s="299"/>
      <c r="F984" s="299"/>
      <c r="G984" s="299"/>
    </row>
    <row r="985">
      <c r="A985" s="299"/>
      <c r="B985" s="299"/>
      <c r="C985" s="299"/>
      <c r="D985" s="299"/>
      <c r="E985" s="299"/>
      <c r="F985" s="299"/>
      <c r="G985" s="299"/>
    </row>
    <row r="986">
      <c r="A986" s="299"/>
      <c r="B986" s="299"/>
      <c r="C986" s="299"/>
      <c r="D986" s="299"/>
      <c r="E986" s="299"/>
      <c r="F986" s="299"/>
      <c r="G986" s="299"/>
    </row>
    <row r="987">
      <c r="A987" s="299"/>
      <c r="B987" s="299"/>
      <c r="C987" s="299"/>
      <c r="D987" s="299"/>
      <c r="E987" s="299"/>
      <c r="F987" s="299"/>
      <c r="G987" s="299"/>
    </row>
    <row r="988">
      <c r="A988" s="299"/>
      <c r="B988" s="299"/>
      <c r="C988" s="299"/>
      <c r="D988" s="299"/>
      <c r="E988" s="299"/>
      <c r="F988" s="299"/>
      <c r="G988" s="299"/>
    </row>
    <row r="989">
      <c r="A989" s="299"/>
      <c r="B989" s="299"/>
      <c r="C989" s="299"/>
      <c r="D989" s="299"/>
      <c r="E989" s="299"/>
      <c r="F989" s="299"/>
      <c r="G989" s="299"/>
    </row>
    <row r="990">
      <c r="A990" s="299"/>
      <c r="B990" s="299"/>
      <c r="C990" s="299"/>
      <c r="D990" s="299"/>
      <c r="E990" s="299"/>
      <c r="F990" s="299"/>
      <c r="G990" s="299"/>
    </row>
    <row r="991">
      <c r="A991" s="299"/>
      <c r="B991" s="299"/>
      <c r="C991" s="299"/>
      <c r="D991" s="299"/>
      <c r="E991" s="299"/>
      <c r="F991" s="299"/>
      <c r="G991" s="299"/>
    </row>
    <row r="992">
      <c r="A992" s="299"/>
      <c r="B992" s="299"/>
      <c r="C992" s="299"/>
      <c r="D992" s="299"/>
      <c r="E992" s="299"/>
      <c r="F992" s="299"/>
      <c r="G992" s="299"/>
    </row>
    <row r="993">
      <c r="A993" s="299"/>
      <c r="B993" s="299"/>
      <c r="C993" s="299"/>
      <c r="D993" s="299"/>
      <c r="E993" s="299"/>
      <c r="F993" s="299"/>
      <c r="G993" s="299"/>
    </row>
    <row r="994">
      <c r="A994" s="299"/>
      <c r="B994" s="299"/>
      <c r="C994" s="299"/>
      <c r="D994" s="299"/>
      <c r="E994" s="299"/>
      <c r="F994" s="299"/>
      <c r="G994" s="299"/>
    </row>
  </sheetData>
  <printOptions horizontalCentered="1"/>
  <pageMargins bottom="0.75" footer="0.0" header="0.0" left="0.7" right="0.7" top="0.75"/>
  <pageSetup fitToHeight="0" paperSize="9"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6" width="6.38"/>
  </cols>
  <sheetData>
    <row r="1">
      <c r="A1" s="300"/>
      <c r="B1" s="300"/>
      <c r="C1" s="300"/>
      <c r="D1" s="300"/>
      <c r="E1" s="300"/>
      <c r="F1" s="300"/>
      <c r="G1" s="300"/>
      <c r="H1" s="300"/>
      <c r="I1" s="300"/>
      <c r="J1" s="300"/>
      <c r="K1" s="300"/>
      <c r="L1" s="300"/>
      <c r="M1" s="300"/>
      <c r="N1" s="300"/>
      <c r="O1" s="300"/>
      <c r="P1" s="300"/>
      <c r="Q1" s="300"/>
      <c r="R1" s="300"/>
      <c r="S1" s="300"/>
      <c r="T1" s="300"/>
      <c r="U1" s="300"/>
      <c r="V1" s="300"/>
      <c r="W1" s="300"/>
      <c r="X1" s="300"/>
      <c r="Y1" s="300"/>
      <c r="Z1" s="300"/>
    </row>
    <row r="2">
      <c r="A2" s="300"/>
      <c r="B2" s="301" t="s">
        <v>2568</v>
      </c>
      <c r="C2" s="71"/>
      <c r="D2" s="71"/>
      <c r="E2" s="71"/>
      <c r="F2" s="71"/>
      <c r="G2" s="71"/>
      <c r="H2" s="71"/>
      <c r="I2" s="71"/>
      <c r="J2" s="71"/>
      <c r="K2" s="71"/>
      <c r="L2" s="71"/>
      <c r="M2" s="71"/>
      <c r="N2" s="71"/>
      <c r="O2" s="71"/>
      <c r="P2" s="71"/>
      <c r="Q2" s="72"/>
      <c r="R2" s="300"/>
      <c r="S2" s="300"/>
      <c r="T2" s="300"/>
      <c r="U2" s="300"/>
      <c r="V2" s="300"/>
      <c r="W2" s="300"/>
      <c r="X2" s="300"/>
      <c r="Y2" s="300"/>
      <c r="Z2" s="300"/>
    </row>
    <row r="3">
      <c r="A3" s="300"/>
      <c r="B3" s="302" t="s">
        <v>2569</v>
      </c>
      <c r="C3" s="303"/>
      <c r="D3" s="303"/>
      <c r="E3" s="304"/>
      <c r="F3" s="305" t="s">
        <v>43</v>
      </c>
      <c r="G3" s="304"/>
      <c r="H3" s="306" t="s">
        <v>2570</v>
      </c>
      <c r="I3" s="303"/>
      <c r="J3" s="304"/>
      <c r="K3" s="307">
        <v>46143.0</v>
      </c>
      <c r="L3" s="308" t="s">
        <v>2281</v>
      </c>
      <c r="M3" s="307">
        <v>46173.0</v>
      </c>
      <c r="N3" s="306" t="s">
        <v>1880</v>
      </c>
      <c r="O3" s="304"/>
      <c r="P3" s="309" t="s">
        <v>2571</v>
      </c>
      <c r="Q3" s="310"/>
      <c r="R3" s="300"/>
      <c r="S3" s="300"/>
      <c r="T3" s="300"/>
      <c r="U3" s="300"/>
      <c r="V3" s="300"/>
      <c r="W3" s="300"/>
      <c r="X3" s="300"/>
      <c r="Y3" s="300"/>
      <c r="Z3" s="300"/>
    </row>
    <row r="4">
      <c r="A4" s="300"/>
      <c r="B4" s="311" t="s">
        <v>2572</v>
      </c>
      <c r="Q4" s="239"/>
      <c r="R4" s="300"/>
      <c r="S4" s="300"/>
      <c r="T4" s="300"/>
      <c r="U4" s="300"/>
      <c r="V4" s="300"/>
      <c r="W4" s="300"/>
      <c r="X4" s="300"/>
      <c r="Y4" s="300"/>
      <c r="Z4" s="300"/>
    </row>
    <row r="5">
      <c r="A5" s="300"/>
      <c r="B5" s="312" t="s">
        <v>2573</v>
      </c>
      <c r="C5" s="313"/>
      <c r="D5" s="314" t="s">
        <v>2309</v>
      </c>
      <c r="E5" s="313"/>
      <c r="F5" s="315" t="s">
        <v>2574</v>
      </c>
      <c r="G5" s="313"/>
      <c r="H5" s="314" t="s">
        <v>2327</v>
      </c>
      <c r="I5" s="313"/>
      <c r="J5" s="315" t="s">
        <v>1904</v>
      </c>
      <c r="K5" s="316" t="s">
        <v>222</v>
      </c>
      <c r="L5" s="313"/>
      <c r="M5" s="315" t="s">
        <v>2575</v>
      </c>
      <c r="N5" s="313"/>
      <c r="O5" s="317">
        <v>6.0</v>
      </c>
      <c r="P5" s="318"/>
      <c r="Q5" s="319"/>
      <c r="R5" s="300"/>
      <c r="S5" s="300"/>
      <c r="T5" s="300"/>
      <c r="U5" s="300"/>
      <c r="V5" s="300"/>
      <c r="W5" s="300"/>
      <c r="X5" s="300"/>
      <c r="Y5" s="300"/>
      <c r="Z5" s="300"/>
    </row>
    <row r="6">
      <c r="A6" s="300"/>
      <c r="B6" s="320"/>
      <c r="C6" s="71"/>
      <c r="D6" s="321" t="s">
        <v>2576</v>
      </c>
      <c r="E6" s="71"/>
      <c r="F6" s="322"/>
      <c r="G6" s="323">
        <v>11.0</v>
      </c>
      <c r="H6" s="321" t="s">
        <v>2577</v>
      </c>
      <c r="I6" s="71"/>
      <c r="J6" s="322"/>
      <c r="K6" s="324">
        <v>150000.0</v>
      </c>
      <c r="L6" s="322"/>
      <c r="M6" s="321" t="s">
        <v>2578</v>
      </c>
      <c r="N6" s="71"/>
      <c r="O6" s="322"/>
      <c r="P6" s="324">
        <v>30000.0</v>
      </c>
      <c r="Q6" s="72"/>
      <c r="R6" s="300"/>
      <c r="S6" s="300"/>
      <c r="T6" s="300"/>
      <c r="U6" s="300"/>
      <c r="V6" s="300"/>
      <c r="W6" s="300"/>
      <c r="X6" s="300"/>
      <c r="Y6" s="300"/>
      <c r="Z6" s="300"/>
    </row>
    <row r="7">
      <c r="A7" s="300"/>
      <c r="B7" s="325" t="s">
        <v>2579</v>
      </c>
      <c r="C7" s="134"/>
      <c r="D7" s="134"/>
      <c r="E7" s="134"/>
      <c r="F7" s="134"/>
      <c r="G7" s="134"/>
      <c r="H7" s="134"/>
      <c r="I7" s="134"/>
      <c r="J7" s="134"/>
      <c r="K7" s="134"/>
      <c r="L7" s="134"/>
      <c r="M7" s="134"/>
      <c r="N7" s="134"/>
      <c r="O7" s="134"/>
      <c r="P7" s="134"/>
      <c r="Q7" s="101"/>
      <c r="R7" s="300"/>
      <c r="S7" s="300"/>
      <c r="T7" s="300"/>
      <c r="U7" s="300"/>
      <c r="V7" s="300"/>
      <c r="W7" s="300"/>
      <c r="X7" s="300"/>
      <c r="Y7" s="300"/>
      <c r="Z7" s="300"/>
    </row>
    <row r="8">
      <c r="A8" s="300"/>
      <c r="B8" s="312" t="s">
        <v>61</v>
      </c>
      <c r="C8" s="315" t="s">
        <v>62</v>
      </c>
      <c r="D8" s="326"/>
      <c r="E8" s="315" t="s">
        <v>45</v>
      </c>
      <c r="F8" s="326"/>
      <c r="G8" s="326"/>
      <c r="H8" s="326"/>
      <c r="I8" s="326"/>
      <c r="J8" s="313"/>
      <c r="K8" s="315" t="s">
        <v>2580</v>
      </c>
      <c r="L8" s="315" t="s">
        <v>2581</v>
      </c>
      <c r="M8" s="326"/>
      <c r="N8" s="315" t="s">
        <v>2582</v>
      </c>
      <c r="O8" s="326"/>
      <c r="P8" s="315" t="s">
        <v>2583</v>
      </c>
      <c r="Q8" s="319"/>
      <c r="R8" s="300"/>
      <c r="S8" s="300"/>
      <c r="T8" s="300"/>
      <c r="U8" s="300"/>
      <c r="V8" s="300"/>
      <c r="W8" s="300"/>
      <c r="X8" s="300"/>
      <c r="Y8" s="300"/>
      <c r="Z8" s="300"/>
    </row>
    <row r="9" ht="21.0" customHeight="1">
      <c r="A9" s="300"/>
      <c r="B9" s="327">
        <v>46156.472026550924</v>
      </c>
      <c r="C9" s="328" t="s">
        <v>138</v>
      </c>
      <c r="D9" s="322"/>
      <c r="E9" s="329" t="s">
        <v>953</v>
      </c>
      <c r="F9" s="71"/>
      <c r="G9" s="71"/>
      <c r="H9" s="71"/>
      <c r="I9" s="71"/>
      <c r="J9" s="322"/>
      <c r="K9" s="330">
        <v>1.0</v>
      </c>
      <c r="L9" s="331">
        <v>60000.0</v>
      </c>
      <c r="M9" s="71"/>
      <c r="N9" s="331">
        <v>0.0</v>
      </c>
      <c r="O9" s="71"/>
      <c r="P9" s="331">
        <v>60000.0</v>
      </c>
      <c r="Q9" s="72"/>
      <c r="R9" s="300"/>
      <c r="S9" s="300"/>
      <c r="T9" s="300"/>
      <c r="U9" s="300"/>
      <c r="V9" s="300"/>
      <c r="W9" s="300"/>
      <c r="X9" s="300"/>
      <c r="Y9" s="300"/>
      <c r="Z9" s="300"/>
    </row>
    <row r="10" ht="21.0" customHeight="1">
      <c r="A10" s="300"/>
      <c r="B10" s="327">
        <v>46155.80008847222</v>
      </c>
      <c r="C10" s="328" t="s">
        <v>78</v>
      </c>
      <c r="D10" s="322"/>
      <c r="E10" s="329" t="s">
        <v>962</v>
      </c>
      <c r="F10" s="71"/>
      <c r="G10" s="71"/>
      <c r="H10" s="71"/>
      <c r="I10" s="71"/>
      <c r="J10" s="322"/>
      <c r="K10" s="330">
        <v>1.0</v>
      </c>
      <c r="L10" s="331">
        <v>30000.0</v>
      </c>
      <c r="M10" s="71"/>
      <c r="N10" s="331">
        <v>30000.0</v>
      </c>
      <c r="O10" s="71"/>
      <c r="P10" s="331">
        <v>0.0</v>
      </c>
      <c r="Q10" s="72"/>
      <c r="R10" s="300"/>
      <c r="S10" s="300"/>
      <c r="T10" s="300"/>
      <c r="U10" s="300"/>
      <c r="V10" s="300"/>
      <c r="W10" s="300"/>
      <c r="X10" s="300"/>
      <c r="Y10" s="300"/>
      <c r="Z10" s="300"/>
    </row>
    <row r="11" ht="21.0" customHeight="1">
      <c r="A11" s="300"/>
      <c r="B11" s="327">
        <v>46150.79903364583</v>
      </c>
      <c r="C11" s="328" t="s">
        <v>78</v>
      </c>
      <c r="D11" s="322"/>
      <c r="E11" s="329" t="s">
        <v>1028</v>
      </c>
      <c r="F11" s="71"/>
      <c r="G11" s="71"/>
      <c r="H11" s="71"/>
      <c r="I11" s="71"/>
      <c r="J11" s="322"/>
      <c r="K11" s="330">
        <v>1.0</v>
      </c>
      <c r="L11" s="331">
        <v>30000.0</v>
      </c>
      <c r="M11" s="71"/>
      <c r="N11" s="331">
        <v>30000.0</v>
      </c>
      <c r="O11" s="71"/>
      <c r="P11" s="331">
        <v>0.0</v>
      </c>
      <c r="Q11" s="72"/>
      <c r="R11" s="300"/>
      <c r="S11" s="300"/>
      <c r="T11" s="300"/>
      <c r="U11" s="300"/>
      <c r="V11" s="300"/>
      <c r="W11" s="300"/>
      <c r="X11" s="300"/>
      <c r="Y11" s="300"/>
      <c r="Z11" s="300"/>
    </row>
    <row r="12" ht="21.0" customHeight="1">
      <c r="A12" s="300"/>
      <c r="B12" s="327">
        <v>46148.88907701389</v>
      </c>
      <c r="C12" s="328" t="s">
        <v>78</v>
      </c>
      <c r="D12" s="322"/>
      <c r="E12" s="329" t="s">
        <v>1060</v>
      </c>
      <c r="F12" s="71"/>
      <c r="G12" s="71"/>
      <c r="H12" s="71"/>
      <c r="I12" s="71"/>
      <c r="J12" s="322"/>
      <c r="K12" s="330">
        <v>1.0</v>
      </c>
      <c r="L12" s="331">
        <v>0.0</v>
      </c>
      <c r="M12" s="71"/>
      <c r="N12" s="331">
        <v>0.0</v>
      </c>
      <c r="O12" s="71"/>
      <c r="P12" s="331">
        <v>0.0</v>
      </c>
      <c r="Q12" s="72"/>
      <c r="R12" s="300"/>
      <c r="S12" s="300"/>
      <c r="T12" s="300"/>
      <c r="U12" s="300"/>
      <c r="V12" s="300"/>
      <c r="W12" s="300"/>
      <c r="X12" s="300"/>
      <c r="Y12" s="300"/>
      <c r="Z12" s="300"/>
    </row>
    <row r="13" ht="21.0" customHeight="1">
      <c r="A13" s="300"/>
      <c r="B13" s="327">
        <v>46148.88630275463</v>
      </c>
      <c r="C13" s="328" t="s">
        <v>78</v>
      </c>
      <c r="D13" s="322"/>
      <c r="E13" s="329" t="s">
        <v>1063</v>
      </c>
      <c r="F13" s="71"/>
      <c r="G13" s="71"/>
      <c r="H13" s="71"/>
      <c r="I13" s="71"/>
      <c r="J13" s="322"/>
      <c r="K13" s="330">
        <v>1.0</v>
      </c>
      <c r="L13" s="331">
        <v>30000.0</v>
      </c>
      <c r="M13" s="71"/>
      <c r="N13" s="331">
        <v>30000.0</v>
      </c>
      <c r="O13" s="71"/>
      <c r="P13" s="331">
        <v>0.0</v>
      </c>
      <c r="Q13" s="72"/>
      <c r="R13" s="300"/>
      <c r="S13" s="300"/>
      <c r="T13" s="300"/>
      <c r="U13" s="300"/>
      <c r="V13" s="300"/>
      <c r="W13" s="300"/>
      <c r="X13" s="300"/>
      <c r="Y13" s="300"/>
      <c r="Z13" s="300"/>
    </row>
    <row r="14" ht="21.0" customHeight="1">
      <c r="A14" s="300"/>
      <c r="B14" s="327">
        <v>46148.88546949074</v>
      </c>
      <c r="C14" s="328" t="s">
        <v>78</v>
      </c>
      <c r="D14" s="322"/>
      <c r="E14" s="329" t="s">
        <v>1066</v>
      </c>
      <c r="F14" s="71"/>
      <c r="G14" s="71"/>
      <c r="H14" s="71"/>
      <c r="I14" s="71"/>
      <c r="J14" s="322"/>
      <c r="K14" s="330">
        <v>1.0</v>
      </c>
      <c r="L14" s="331">
        <v>30000.0</v>
      </c>
      <c r="M14" s="71"/>
      <c r="N14" s="331">
        <v>30000.0</v>
      </c>
      <c r="O14" s="71"/>
      <c r="P14" s="331">
        <v>0.0</v>
      </c>
      <c r="Q14" s="72"/>
      <c r="R14" s="300"/>
      <c r="S14" s="300"/>
      <c r="T14" s="300"/>
      <c r="U14" s="300"/>
      <c r="V14" s="300"/>
      <c r="W14" s="300"/>
      <c r="X14" s="300"/>
      <c r="Y14" s="300"/>
      <c r="Z14" s="300"/>
    </row>
    <row r="15" ht="21.0" customHeight="1">
      <c r="A15" s="300"/>
      <c r="B15" s="327">
        <v>46148.88265143518</v>
      </c>
      <c r="C15" s="328" t="s">
        <v>78</v>
      </c>
      <c r="D15" s="322"/>
      <c r="E15" s="329" t="s">
        <v>1069</v>
      </c>
      <c r="F15" s="71"/>
      <c r="G15" s="71"/>
      <c r="H15" s="71"/>
      <c r="I15" s="71"/>
      <c r="J15" s="322"/>
      <c r="K15" s="330">
        <v>1.0</v>
      </c>
      <c r="L15" s="331">
        <v>30000.0</v>
      </c>
      <c r="M15" s="71"/>
      <c r="N15" s="331">
        <v>30000.0</v>
      </c>
      <c r="O15" s="71"/>
      <c r="P15" s="331">
        <v>0.0</v>
      </c>
      <c r="Q15" s="72"/>
      <c r="R15" s="300"/>
      <c r="S15" s="300"/>
      <c r="T15" s="300"/>
      <c r="U15" s="300"/>
      <c r="V15" s="300"/>
      <c r="W15" s="300"/>
      <c r="X15" s="300"/>
      <c r="Y15" s="300"/>
      <c r="Z15" s="300"/>
    </row>
    <row r="16" ht="21.0" customHeight="1">
      <c r="A16" s="300"/>
      <c r="B16" s="327">
        <v>46146.88714521991</v>
      </c>
      <c r="C16" s="328" t="s">
        <v>78</v>
      </c>
      <c r="D16" s="322"/>
      <c r="E16" s="329" t="s">
        <v>1179</v>
      </c>
      <c r="F16" s="71"/>
      <c r="G16" s="71"/>
      <c r="H16" s="71"/>
      <c r="I16" s="71"/>
      <c r="J16" s="322"/>
      <c r="K16" s="330">
        <v>1.0</v>
      </c>
      <c r="L16" s="331">
        <v>30000.0</v>
      </c>
      <c r="M16" s="71"/>
      <c r="N16" s="331">
        <v>30000.0</v>
      </c>
      <c r="O16" s="71"/>
      <c r="P16" s="331">
        <v>0.0</v>
      </c>
      <c r="Q16" s="72"/>
      <c r="R16" s="300"/>
      <c r="S16" s="300"/>
      <c r="T16" s="300"/>
      <c r="U16" s="300"/>
      <c r="V16" s="300"/>
      <c r="W16" s="300"/>
      <c r="X16" s="300"/>
      <c r="Y16" s="300"/>
      <c r="Z16" s="300"/>
    </row>
    <row r="17" ht="21.0" customHeight="1">
      <c r="A17" s="300"/>
      <c r="B17" s="327">
        <v>46146.81940770833</v>
      </c>
      <c r="C17" s="328" t="s">
        <v>78</v>
      </c>
      <c r="D17" s="322"/>
      <c r="E17" s="329" t="s">
        <v>1188</v>
      </c>
      <c r="F17" s="71"/>
      <c r="G17" s="71"/>
      <c r="H17" s="71"/>
      <c r="I17" s="71"/>
      <c r="J17" s="322"/>
      <c r="K17" s="330">
        <v>1.0</v>
      </c>
      <c r="L17" s="331">
        <v>30000.0</v>
      </c>
      <c r="M17" s="71"/>
      <c r="N17" s="331">
        <v>30000.0</v>
      </c>
      <c r="O17" s="71"/>
      <c r="P17" s="331">
        <v>0.0</v>
      </c>
      <c r="Q17" s="72"/>
      <c r="R17" s="300"/>
      <c r="S17" s="300"/>
      <c r="T17" s="300"/>
      <c r="U17" s="300"/>
      <c r="V17" s="300"/>
      <c r="W17" s="300"/>
      <c r="X17" s="300"/>
      <c r="Y17" s="300"/>
      <c r="Z17" s="300"/>
    </row>
    <row r="18" ht="21.0" customHeight="1">
      <c r="A18" s="300"/>
      <c r="B18" s="330"/>
      <c r="C18" s="328"/>
      <c r="D18" s="322"/>
      <c r="E18" s="329"/>
      <c r="F18" s="71"/>
      <c r="G18" s="71"/>
      <c r="H18" s="71"/>
      <c r="I18" s="71"/>
      <c r="J18" s="322"/>
      <c r="K18" s="330"/>
      <c r="L18" s="331"/>
      <c r="M18" s="71"/>
      <c r="N18" s="331"/>
      <c r="O18" s="71"/>
      <c r="P18" s="331"/>
      <c r="Q18" s="72"/>
      <c r="R18" s="300"/>
      <c r="S18" s="300"/>
      <c r="T18" s="300"/>
      <c r="U18" s="300"/>
      <c r="V18" s="300"/>
      <c r="W18" s="300"/>
      <c r="X18" s="300"/>
      <c r="Y18" s="300"/>
      <c r="Z18" s="300"/>
    </row>
    <row r="19" ht="21.0" customHeight="1">
      <c r="A19" s="300"/>
      <c r="B19" s="330"/>
      <c r="C19" s="328"/>
      <c r="D19" s="322"/>
      <c r="E19" s="329"/>
      <c r="F19" s="71"/>
      <c r="G19" s="71"/>
      <c r="H19" s="71"/>
      <c r="I19" s="71"/>
      <c r="J19" s="322"/>
      <c r="K19" s="330"/>
      <c r="L19" s="331"/>
      <c r="M19" s="71"/>
      <c r="N19" s="331"/>
      <c r="O19" s="71"/>
      <c r="P19" s="331"/>
      <c r="Q19" s="72"/>
      <c r="R19" s="300"/>
      <c r="S19" s="300"/>
      <c r="T19" s="300"/>
      <c r="U19" s="300"/>
      <c r="V19" s="300"/>
      <c r="W19" s="300"/>
      <c r="X19" s="300"/>
      <c r="Y19" s="300"/>
      <c r="Z19" s="300"/>
    </row>
    <row r="20" ht="21.0" customHeight="1">
      <c r="A20" s="300"/>
      <c r="B20" s="330"/>
      <c r="C20" s="328"/>
      <c r="D20" s="322"/>
      <c r="E20" s="329"/>
      <c r="F20" s="71"/>
      <c r="G20" s="71"/>
      <c r="H20" s="71"/>
      <c r="I20" s="71"/>
      <c r="J20" s="322"/>
      <c r="K20" s="330"/>
      <c r="L20" s="331"/>
      <c r="M20" s="71"/>
      <c r="N20" s="331"/>
      <c r="O20" s="71"/>
      <c r="P20" s="331"/>
      <c r="Q20" s="72"/>
      <c r="R20" s="300"/>
      <c r="S20" s="300"/>
      <c r="T20" s="300"/>
      <c r="U20" s="300"/>
      <c r="V20" s="300"/>
      <c r="W20" s="300"/>
      <c r="X20" s="300"/>
      <c r="Y20" s="300"/>
      <c r="Z20" s="300"/>
    </row>
    <row r="21" ht="21.0" customHeight="1">
      <c r="A21" s="300"/>
      <c r="B21" s="330"/>
      <c r="C21" s="328"/>
      <c r="D21" s="322"/>
      <c r="E21" s="329"/>
      <c r="F21" s="71"/>
      <c r="G21" s="71"/>
      <c r="H21" s="71"/>
      <c r="I21" s="71"/>
      <c r="J21" s="322"/>
      <c r="K21" s="330"/>
      <c r="L21" s="331"/>
      <c r="M21" s="71"/>
      <c r="N21" s="331"/>
      <c r="O21" s="71"/>
      <c r="P21" s="331"/>
      <c r="Q21" s="72"/>
      <c r="R21" s="300"/>
      <c r="S21" s="300"/>
      <c r="T21" s="300"/>
      <c r="U21" s="300"/>
      <c r="V21" s="300"/>
      <c r="W21" s="300"/>
      <c r="X21" s="300"/>
      <c r="Y21" s="300"/>
      <c r="Z21" s="300"/>
    </row>
    <row r="22" ht="21.0" customHeight="1">
      <c r="A22" s="300"/>
      <c r="B22" s="330"/>
      <c r="C22" s="328"/>
      <c r="D22" s="322"/>
      <c r="E22" s="329"/>
      <c r="F22" s="71"/>
      <c r="G22" s="71"/>
      <c r="H22" s="71"/>
      <c r="I22" s="71"/>
      <c r="J22" s="322"/>
      <c r="K22" s="330"/>
      <c r="L22" s="331"/>
      <c r="M22" s="71"/>
      <c r="N22" s="331"/>
      <c r="O22" s="71"/>
      <c r="P22" s="331"/>
      <c r="Q22" s="72"/>
      <c r="R22" s="300"/>
      <c r="S22" s="300"/>
      <c r="T22" s="300"/>
      <c r="U22" s="300"/>
      <c r="V22" s="300"/>
      <c r="W22" s="300"/>
      <c r="X22" s="300"/>
      <c r="Y22" s="300"/>
      <c r="Z22" s="300"/>
    </row>
    <row r="23" ht="21.0" customHeight="1">
      <c r="A23" s="300"/>
      <c r="B23" s="330"/>
      <c r="C23" s="328"/>
      <c r="D23" s="322"/>
      <c r="E23" s="329"/>
      <c r="F23" s="71"/>
      <c r="G23" s="71"/>
      <c r="H23" s="71"/>
      <c r="I23" s="71"/>
      <c r="J23" s="322"/>
      <c r="K23" s="330"/>
      <c r="L23" s="331"/>
      <c r="M23" s="71"/>
      <c r="N23" s="331"/>
      <c r="O23" s="71"/>
      <c r="P23" s="331"/>
      <c r="Q23" s="72"/>
      <c r="R23" s="300"/>
      <c r="S23" s="300"/>
      <c r="T23" s="300"/>
      <c r="U23" s="300"/>
      <c r="V23" s="300"/>
      <c r="W23" s="300"/>
      <c r="X23" s="300"/>
      <c r="Y23" s="300"/>
      <c r="Z23" s="300"/>
    </row>
    <row r="24" ht="21.0" customHeight="1">
      <c r="A24" s="300"/>
      <c r="B24" s="330"/>
      <c r="C24" s="328"/>
      <c r="D24" s="322"/>
      <c r="E24" s="329"/>
      <c r="F24" s="71"/>
      <c r="G24" s="71"/>
      <c r="H24" s="71"/>
      <c r="I24" s="71"/>
      <c r="J24" s="322"/>
      <c r="K24" s="330"/>
      <c r="L24" s="331"/>
      <c r="M24" s="71"/>
      <c r="N24" s="331"/>
      <c r="O24" s="71"/>
      <c r="P24" s="331"/>
      <c r="Q24" s="72"/>
      <c r="R24" s="300"/>
      <c r="S24" s="300"/>
      <c r="T24" s="300"/>
      <c r="U24" s="300"/>
      <c r="V24" s="300"/>
      <c r="W24" s="300"/>
      <c r="X24" s="300"/>
      <c r="Y24" s="300"/>
      <c r="Z24" s="300"/>
    </row>
    <row r="25" ht="21.0" customHeight="1">
      <c r="A25" s="300"/>
      <c r="B25" s="330"/>
      <c r="C25" s="328"/>
      <c r="D25" s="322"/>
      <c r="E25" s="329"/>
      <c r="F25" s="71"/>
      <c r="G25" s="71"/>
      <c r="H25" s="71"/>
      <c r="I25" s="71"/>
      <c r="J25" s="322"/>
      <c r="K25" s="330"/>
      <c r="L25" s="331"/>
      <c r="M25" s="71"/>
      <c r="N25" s="331"/>
      <c r="O25" s="71"/>
      <c r="P25" s="331"/>
      <c r="Q25" s="72"/>
      <c r="R25" s="300"/>
      <c r="S25" s="300"/>
      <c r="T25" s="300"/>
      <c r="U25" s="300"/>
      <c r="V25" s="300"/>
      <c r="W25" s="300"/>
      <c r="X25" s="300"/>
      <c r="Y25" s="300"/>
      <c r="Z25" s="300"/>
    </row>
    <row r="26" ht="21.0" customHeight="1">
      <c r="A26" s="300"/>
      <c r="B26" s="330"/>
      <c r="C26" s="328"/>
      <c r="D26" s="322"/>
      <c r="E26" s="329"/>
      <c r="F26" s="71"/>
      <c r="G26" s="71"/>
      <c r="H26" s="71"/>
      <c r="I26" s="71"/>
      <c r="J26" s="322"/>
      <c r="K26" s="330"/>
      <c r="L26" s="331"/>
      <c r="M26" s="71"/>
      <c r="N26" s="331"/>
      <c r="O26" s="71"/>
      <c r="P26" s="331"/>
      <c r="Q26" s="72"/>
      <c r="R26" s="300"/>
      <c r="S26" s="300"/>
      <c r="T26" s="300"/>
      <c r="U26" s="300"/>
      <c r="V26" s="300"/>
      <c r="W26" s="300"/>
      <c r="X26" s="300"/>
      <c r="Y26" s="300"/>
      <c r="Z26" s="300"/>
    </row>
    <row r="27" ht="21.0" customHeight="1">
      <c r="A27" s="300"/>
      <c r="B27" s="330"/>
      <c r="C27" s="328"/>
      <c r="D27" s="322"/>
      <c r="E27" s="329"/>
      <c r="F27" s="71"/>
      <c r="G27" s="71"/>
      <c r="H27" s="71"/>
      <c r="I27" s="71"/>
      <c r="J27" s="322"/>
      <c r="K27" s="330"/>
      <c r="L27" s="331"/>
      <c r="M27" s="71"/>
      <c r="N27" s="331"/>
      <c r="O27" s="71"/>
      <c r="P27" s="331"/>
      <c r="Q27" s="72"/>
      <c r="R27" s="300"/>
      <c r="S27" s="300"/>
      <c r="T27" s="300"/>
      <c r="U27" s="300"/>
      <c r="V27" s="300"/>
      <c r="W27" s="300"/>
      <c r="X27" s="300"/>
      <c r="Y27" s="300"/>
      <c r="Z27" s="300"/>
    </row>
    <row r="28" ht="21.0" customHeight="1">
      <c r="A28" s="300"/>
      <c r="B28" s="330"/>
      <c r="C28" s="328"/>
      <c r="D28" s="322"/>
      <c r="E28" s="329"/>
      <c r="F28" s="71"/>
      <c r="G28" s="71"/>
      <c r="H28" s="71"/>
      <c r="I28" s="71"/>
      <c r="J28" s="322"/>
      <c r="K28" s="330"/>
      <c r="L28" s="331"/>
      <c r="M28" s="71"/>
      <c r="N28" s="331"/>
      <c r="O28" s="71"/>
      <c r="P28" s="331"/>
      <c r="Q28" s="72"/>
      <c r="R28" s="300"/>
      <c r="S28" s="300"/>
      <c r="T28" s="300"/>
      <c r="U28" s="300"/>
      <c r="V28" s="300"/>
      <c r="W28" s="300"/>
      <c r="X28" s="300"/>
      <c r="Y28" s="300"/>
      <c r="Z28" s="300"/>
    </row>
    <row r="29" ht="21.0" customHeight="1">
      <c r="A29" s="300"/>
      <c r="B29" s="330"/>
      <c r="C29" s="328"/>
      <c r="D29" s="322"/>
      <c r="E29" s="329"/>
      <c r="F29" s="71"/>
      <c r="G29" s="71"/>
      <c r="H29" s="71"/>
      <c r="I29" s="71"/>
      <c r="J29" s="322"/>
      <c r="K29" s="330"/>
      <c r="L29" s="331"/>
      <c r="M29" s="71"/>
      <c r="N29" s="331"/>
      <c r="O29" s="71"/>
      <c r="P29" s="331"/>
      <c r="Q29" s="72"/>
      <c r="R29" s="300"/>
      <c r="S29" s="300"/>
      <c r="T29" s="300"/>
      <c r="U29" s="300"/>
      <c r="V29" s="300"/>
      <c r="W29" s="300"/>
      <c r="X29" s="300"/>
      <c r="Y29" s="300"/>
      <c r="Z29" s="300"/>
    </row>
    <row r="30" ht="21.0" customHeight="1">
      <c r="A30" s="300"/>
      <c r="B30" s="330"/>
      <c r="C30" s="328"/>
      <c r="D30" s="322"/>
      <c r="E30" s="329"/>
      <c r="F30" s="71"/>
      <c r="G30" s="71"/>
      <c r="H30" s="71"/>
      <c r="I30" s="71"/>
      <c r="J30" s="322"/>
      <c r="K30" s="330"/>
      <c r="L30" s="331"/>
      <c r="M30" s="71"/>
      <c r="N30" s="331"/>
      <c r="O30" s="71"/>
      <c r="P30" s="331"/>
      <c r="Q30" s="72"/>
      <c r="R30" s="300"/>
      <c r="S30" s="300"/>
      <c r="T30" s="300"/>
      <c r="U30" s="300"/>
      <c r="V30" s="300"/>
      <c r="W30" s="300"/>
      <c r="X30" s="300"/>
      <c r="Y30" s="300"/>
      <c r="Z30" s="300"/>
    </row>
    <row r="31" ht="21.0" customHeight="1">
      <c r="A31" s="300"/>
      <c r="B31" s="330"/>
      <c r="C31" s="328"/>
      <c r="D31" s="322"/>
      <c r="E31" s="329"/>
      <c r="F31" s="71"/>
      <c r="G31" s="71"/>
      <c r="H31" s="71"/>
      <c r="I31" s="71"/>
      <c r="J31" s="322"/>
      <c r="K31" s="330"/>
      <c r="L31" s="331"/>
      <c r="M31" s="71"/>
      <c r="N31" s="331"/>
      <c r="O31" s="71"/>
      <c r="P31" s="331"/>
      <c r="Q31" s="72"/>
      <c r="R31" s="300"/>
      <c r="S31" s="300"/>
      <c r="T31" s="300"/>
      <c r="U31" s="300"/>
      <c r="V31" s="300"/>
      <c r="W31" s="300"/>
      <c r="X31" s="300"/>
      <c r="Y31" s="300"/>
      <c r="Z31" s="300"/>
    </row>
    <row r="32" ht="21.0" customHeight="1">
      <c r="A32" s="300"/>
      <c r="B32" s="330"/>
      <c r="C32" s="328"/>
      <c r="D32" s="322"/>
      <c r="E32" s="329"/>
      <c r="F32" s="71"/>
      <c r="G32" s="71"/>
      <c r="H32" s="71"/>
      <c r="I32" s="71"/>
      <c r="J32" s="322"/>
      <c r="K32" s="330"/>
      <c r="L32" s="331"/>
      <c r="M32" s="71"/>
      <c r="N32" s="331"/>
      <c r="O32" s="71"/>
      <c r="P32" s="331"/>
      <c r="Q32" s="72"/>
      <c r="R32" s="300"/>
      <c r="S32" s="300"/>
      <c r="T32" s="300"/>
      <c r="U32" s="300"/>
      <c r="V32" s="300"/>
      <c r="W32" s="300"/>
      <c r="X32" s="300"/>
      <c r="Y32" s="300"/>
      <c r="Z32" s="300"/>
    </row>
    <row r="33" ht="21.0" customHeight="1">
      <c r="A33" s="300"/>
      <c r="B33" s="330"/>
      <c r="C33" s="328"/>
      <c r="D33" s="322"/>
      <c r="E33" s="329"/>
      <c r="F33" s="71"/>
      <c r="G33" s="71"/>
      <c r="H33" s="71"/>
      <c r="I33" s="71"/>
      <c r="J33" s="322"/>
      <c r="K33" s="330"/>
      <c r="L33" s="331"/>
      <c r="M33" s="71"/>
      <c r="N33" s="331"/>
      <c r="O33" s="71"/>
      <c r="P33" s="331"/>
      <c r="Q33" s="72"/>
      <c r="R33" s="300"/>
      <c r="S33" s="300"/>
      <c r="T33" s="300"/>
      <c r="U33" s="300"/>
      <c r="V33" s="300"/>
      <c r="W33" s="300"/>
      <c r="X33" s="300"/>
      <c r="Y33" s="300"/>
      <c r="Z33" s="300"/>
    </row>
    <row r="34" ht="21.0" customHeight="1">
      <c r="A34" s="300"/>
      <c r="B34" s="330"/>
      <c r="C34" s="328"/>
      <c r="D34" s="322"/>
      <c r="E34" s="329"/>
      <c r="F34" s="71"/>
      <c r="G34" s="71"/>
      <c r="H34" s="71"/>
      <c r="I34" s="71"/>
      <c r="J34" s="322"/>
      <c r="K34" s="330"/>
      <c r="L34" s="331"/>
      <c r="M34" s="71"/>
      <c r="N34" s="331"/>
      <c r="O34" s="71"/>
      <c r="P34" s="331"/>
      <c r="Q34" s="72"/>
      <c r="R34" s="300"/>
      <c r="S34" s="300"/>
      <c r="T34" s="300"/>
      <c r="U34" s="300"/>
      <c r="V34" s="300"/>
      <c r="W34" s="300"/>
      <c r="X34" s="300"/>
      <c r="Y34" s="300"/>
      <c r="Z34" s="300"/>
    </row>
    <row r="35" ht="21.0" customHeight="1">
      <c r="A35" s="300"/>
      <c r="B35" s="330"/>
      <c r="C35" s="328"/>
      <c r="D35" s="322"/>
      <c r="E35" s="329"/>
      <c r="F35" s="71"/>
      <c r="G35" s="71"/>
      <c r="H35" s="71"/>
      <c r="I35" s="71"/>
      <c r="J35" s="322"/>
      <c r="K35" s="330"/>
      <c r="L35" s="331"/>
      <c r="M35" s="71"/>
      <c r="N35" s="331"/>
      <c r="O35" s="71"/>
      <c r="P35" s="331"/>
      <c r="Q35" s="72"/>
      <c r="R35" s="300"/>
      <c r="S35" s="300"/>
      <c r="T35" s="300"/>
      <c r="U35" s="300"/>
      <c r="V35" s="300"/>
      <c r="W35" s="300"/>
      <c r="X35" s="300"/>
      <c r="Y35" s="300"/>
      <c r="Z35" s="300"/>
    </row>
    <row r="36" ht="21.0" customHeight="1">
      <c r="A36" s="300"/>
      <c r="B36" s="330"/>
      <c r="C36" s="328"/>
      <c r="D36" s="322"/>
      <c r="E36" s="329"/>
      <c r="F36" s="71"/>
      <c r="G36" s="71"/>
      <c r="H36" s="71"/>
      <c r="I36" s="71"/>
      <c r="J36" s="322"/>
      <c r="K36" s="330"/>
      <c r="L36" s="331"/>
      <c r="M36" s="71"/>
      <c r="N36" s="331"/>
      <c r="O36" s="71"/>
      <c r="P36" s="331"/>
      <c r="Q36" s="72"/>
      <c r="R36" s="300"/>
      <c r="S36" s="300"/>
      <c r="T36" s="300"/>
      <c r="U36" s="300"/>
      <c r="V36" s="300"/>
      <c r="W36" s="300"/>
      <c r="X36" s="300"/>
      <c r="Y36" s="300"/>
      <c r="Z36" s="300"/>
    </row>
    <row r="37" ht="21.0" customHeight="1">
      <c r="A37" s="300"/>
      <c r="B37" s="330"/>
      <c r="C37" s="328"/>
      <c r="D37" s="322"/>
      <c r="E37" s="329"/>
      <c r="F37" s="71"/>
      <c r="G37" s="71"/>
      <c r="H37" s="71"/>
      <c r="I37" s="71"/>
      <c r="J37" s="322"/>
      <c r="K37" s="330"/>
      <c r="L37" s="331"/>
      <c r="M37" s="71"/>
      <c r="N37" s="331"/>
      <c r="O37" s="71"/>
      <c r="P37" s="331"/>
      <c r="Q37" s="72"/>
      <c r="R37" s="300"/>
      <c r="S37" s="300"/>
      <c r="T37" s="300"/>
      <c r="U37" s="300"/>
      <c r="V37" s="300"/>
      <c r="W37" s="300"/>
      <c r="X37" s="300"/>
      <c r="Y37" s="300"/>
      <c r="Z37" s="300"/>
    </row>
    <row r="38" ht="21.0" customHeight="1">
      <c r="A38" s="300"/>
      <c r="B38" s="330"/>
      <c r="C38" s="328"/>
      <c r="D38" s="322"/>
      <c r="E38" s="329"/>
      <c r="F38" s="71"/>
      <c r="G38" s="71"/>
      <c r="H38" s="71"/>
      <c r="I38" s="71"/>
      <c r="J38" s="322"/>
      <c r="K38" s="330"/>
      <c r="L38" s="331"/>
      <c r="M38" s="71"/>
      <c r="N38" s="331"/>
      <c r="O38" s="71"/>
      <c r="P38" s="331"/>
      <c r="Q38" s="72"/>
      <c r="R38" s="300"/>
      <c r="S38" s="300"/>
      <c r="T38" s="300"/>
      <c r="U38" s="300"/>
      <c r="V38" s="300"/>
      <c r="W38" s="300"/>
      <c r="X38" s="300"/>
      <c r="Y38" s="300"/>
      <c r="Z38" s="300"/>
    </row>
    <row r="39" ht="21.0" customHeight="1">
      <c r="A39" s="300"/>
      <c r="B39" s="332"/>
      <c r="C39" s="333"/>
      <c r="D39" s="334"/>
      <c r="E39" s="335"/>
      <c r="F39" s="134"/>
      <c r="G39" s="134"/>
      <c r="H39" s="134"/>
      <c r="I39" s="134"/>
      <c r="J39" s="334"/>
      <c r="K39" s="332"/>
      <c r="L39" s="336"/>
      <c r="M39" s="134"/>
      <c r="N39" s="336"/>
      <c r="O39" s="134"/>
      <c r="P39" s="336"/>
      <c r="Q39" s="101"/>
      <c r="R39" s="300"/>
      <c r="S39" s="300"/>
      <c r="T39" s="300"/>
      <c r="U39" s="300"/>
      <c r="V39" s="300"/>
      <c r="W39" s="300"/>
      <c r="X39" s="300"/>
      <c r="Y39" s="300"/>
      <c r="Z39" s="300"/>
    </row>
    <row r="40">
      <c r="A40" s="300"/>
      <c r="B40" s="337" t="s">
        <v>2584</v>
      </c>
      <c r="C40" s="338"/>
      <c r="D40" s="338"/>
      <c r="E40" s="338"/>
      <c r="F40" s="338"/>
      <c r="G40" s="338"/>
      <c r="H40" s="338"/>
      <c r="I40" s="338"/>
      <c r="J40" s="338"/>
      <c r="K40" s="338"/>
      <c r="L40" s="338"/>
      <c r="M40" s="339">
        <v>0.0</v>
      </c>
      <c r="N40" s="338"/>
      <c r="O40" s="338"/>
      <c r="P40" s="338"/>
      <c r="Q40" s="340"/>
      <c r="R40" s="300"/>
      <c r="S40" s="300"/>
      <c r="T40" s="300"/>
      <c r="U40" s="300"/>
      <c r="V40" s="300"/>
      <c r="W40" s="300"/>
      <c r="X40" s="300"/>
      <c r="Y40" s="300"/>
      <c r="Z40" s="300"/>
    </row>
    <row r="41">
      <c r="A41" s="300"/>
      <c r="B41" s="148"/>
      <c r="C41" s="149"/>
      <c r="D41" s="149"/>
      <c r="E41" s="149"/>
      <c r="F41" s="149"/>
      <c r="G41" s="149"/>
      <c r="H41" s="149"/>
      <c r="I41" s="149"/>
      <c r="J41" s="149"/>
      <c r="K41" s="149"/>
      <c r="L41" s="149"/>
      <c r="M41" s="341"/>
      <c r="N41" s="149"/>
      <c r="O41" s="149"/>
      <c r="P41" s="149"/>
      <c r="Q41" s="150"/>
      <c r="R41" s="300"/>
      <c r="S41" s="300"/>
      <c r="T41" s="300"/>
      <c r="U41" s="300"/>
      <c r="V41" s="300"/>
      <c r="W41" s="300"/>
      <c r="X41" s="300"/>
      <c r="Y41" s="300"/>
      <c r="Z41" s="300"/>
    </row>
    <row r="42">
      <c r="A42" s="300"/>
      <c r="B42" s="342" t="s">
        <v>2585</v>
      </c>
      <c r="C42" s="134"/>
      <c r="D42" s="134"/>
      <c r="E42" s="134"/>
      <c r="F42" s="134"/>
      <c r="G42" s="134"/>
      <c r="H42" s="134"/>
      <c r="I42" s="134"/>
      <c r="J42" s="134"/>
      <c r="K42" s="134"/>
      <c r="L42" s="134"/>
      <c r="M42" s="343">
        <v>0.0</v>
      </c>
      <c r="N42" s="134"/>
      <c r="O42" s="134"/>
      <c r="P42" s="134"/>
      <c r="Q42" s="101"/>
      <c r="R42" s="300"/>
      <c r="S42" s="300"/>
      <c r="T42" s="300"/>
      <c r="U42" s="300"/>
      <c r="V42" s="300"/>
      <c r="W42" s="300"/>
      <c r="X42" s="300"/>
      <c r="Y42" s="300"/>
      <c r="Z42" s="300"/>
    </row>
    <row r="43">
      <c r="A43" s="300"/>
      <c r="B43" s="342" t="s">
        <v>2586</v>
      </c>
      <c r="C43" s="134"/>
      <c r="D43" s="134"/>
      <c r="E43" s="134"/>
      <c r="F43" s="134"/>
      <c r="G43" s="134"/>
      <c r="H43" s="134"/>
      <c r="I43" s="134"/>
      <c r="J43" s="134"/>
      <c r="K43" s="134"/>
      <c r="L43" s="134"/>
      <c r="M43" s="343">
        <v>0.0</v>
      </c>
      <c r="N43" s="134"/>
      <c r="O43" s="134"/>
      <c r="P43" s="134"/>
      <c r="Q43" s="101"/>
      <c r="R43" s="300"/>
      <c r="S43" s="300"/>
      <c r="T43" s="300"/>
      <c r="U43" s="300"/>
      <c r="V43" s="300"/>
      <c r="W43" s="300"/>
      <c r="X43" s="300"/>
      <c r="Y43" s="300"/>
      <c r="Z43" s="300"/>
    </row>
    <row r="44">
      <c r="A44" s="300"/>
      <c r="B44" s="344" t="s">
        <v>56</v>
      </c>
      <c r="C44" s="134"/>
      <c r="D44" s="134"/>
      <c r="E44" s="134"/>
      <c r="F44" s="134"/>
      <c r="G44" s="134"/>
      <c r="H44" s="134"/>
      <c r="I44" s="134"/>
      <c r="J44" s="134"/>
      <c r="K44" s="134"/>
      <c r="L44" s="134"/>
      <c r="M44" s="345">
        <f>M40+M42+M43</f>
        <v>0</v>
      </c>
      <c r="N44" s="134"/>
      <c r="O44" s="134"/>
      <c r="P44" s="134"/>
      <c r="Q44" s="101"/>
      <c r="R44" s="300"/>
      <c r="S44" s="300"/>
      <c r="T44" s="300"/>
      <c r="U44" s="300"/>
      <c r="V44" s="300"/>
      <c r="W44" s="300"/>
      <c r="X44" s="300"/>
      <c r="Y44" s="300"/>
      <c r="Z44" s="300"/>
    </row>
    <row r="45">
      <c r="A45" s="300"/>
      <c r="B45" s="148"/>
      <c r="C45" s="149"/>
      <c r="D45" s="149"/>
      <c r="E45" s="149"/>
      <c r="F45" s="149"/>
      <c r="G45" s="149"/>
      <c r="H45" s="149"/>
      <c r="I45" s="149"/>
      <c r="J45" s="149"/>
      <c r="K45" s="149"/>
      <c r="L45" s="149"/>
      <c r="M45" s="341"/>
      <c r="N45" s="149"/>
      <c r="O45" s="149"/>
      <c r="P45" s="149"/>
      <c r="Q45" s="150"/>
      <c r="R45" s="300"/>
      <c r="S45" s="300"/>
      <c r="T45" s="300"/>
      <c r="U45" s="300"/>
      <c r="V45" s="300"/>
      <c r="W45" s="300"/>
      <c r="X45" s="300"/>
      <c r="Y45" s="300"/>
      <c r="Z45" s="300"/>
    </row>
    <row r="46">
      <c r="A46" s="300"/>
      <c r="B46" s="325" t="s">
        <v>2587</v>
      </c>
      <c r="C46" s="134"/>
      <c r="D46" s="134"/>
      <c r="E46" s="134"/>
      <c r="F46" s="134"/>
      <c r="G46" s="134"/>
      <c r="H46" s="134"/>
      <c r="I46" s="134"/>
      <c r="J46" s="134"/>
      <c r="K46" s="134"/>
      <c r="L46" s="134"/>
      <c r="M46" s="134"/>
      <c r="N46" s="134"/>
      <c r="O46" s="134"/>
      <c r="P46" s="134"/>
      <c r="Q46" s="101"/>
      <c r="R46" s="300"/>
      <c r="S46" s="300"/>
      <c r="T46" s="300"/>
      <c r="U46" s="300"/>
      <c r="V46" s="300"/>
      <c r="W46" s="300"/>
      <c r="X46" s="300"/>
      <c r="Y46" s="300"/>
      <c r="Z46" s="300"/>
    </row>
    <row r="47">
      <c r="A47" s="300"/>
      <c r="B47" s="312" t="s">
        <v>60</v>
      </c>
      <c r="C47" s="315" t="s">
        <v>2588</v>
      </c>
      <c r="D47" s="326"/>
      <c r="E47" s="315" t="s">
        <v>1902</v>
      </c>
      <c r="F47" s="326"/>
      <c r="G47" s="315" t="s">
        <v>1903</v>
      </c>
      <c r="H47" s="326"/>
      <c r="I47" s="315" t="s">
        <v>1904</v>
      </c>
      <c r="J47" s="326"/>
      <c r="K47" s="315" t="s">
        <v>1905</v>
      </c>
      <c r="L47" s="326"/>
      <c r="M47" s="315" t="s">
        <v>2589</v>
      </c>
      <c r="N47" s="326"/>
      <c r="O47" s="315" t="s">
        <v>66</v>
      </c>
      <c r="P47" s="326"/>
      <c r="Q47" s="319"/>
      <c r="R47" s="300"/>
      <c r="S47" s="300"/>
      <c r="T47" s="300"/>
      <c r="U47" s="300"/>
      <c r="V47" s="300"/>
      <c r="W47" s="300"/>
      <c r="X47" s="300"/>
      <c r="Y47" s="300"/>
      <c r="Z47" s="300"/>
    </row>
    <row r="48" ht="18.0" customHeight="1">
      <c r="A48" s="300"/>
      <c r="B48" s="330" t="s">
        <v>2413</v>
      </c>
      <c r="C48" s="346">
        <v>46153.78213866898</v>
      </c>
      <c r="D48" s="71"/>
      <c r="E48" s="330" t="s">
        <v>2414</v>
      </c>
      <c r="F48" s="71"/>
      <c r="G48" s="330" t="s">
        <v>2415</v>
      </c>
      <c r="H48" s="71"/>
      <c r="I48" s="347" t="s">
        <v>2416</v>
      </c>
      <c r="J48" s="71"/>
      <c r="K48" s="347" t="s">
        <v>2590</v>
      </c>
      <c r="L48" s="71"/>
      <c r="M48" s="331">
        <v>30000.0</v>
      </c>
      <c r="N48" s="71"/>
      <c r="O48" s="330" t="s">
        <v>2000</v>
      </c>
      <c r="P48" s="71"/>
      <c r="Q48" s="72"/>
      <c r="R48" s="300"/>
      <c r="S48" s="300"/>
      <c r="T48" s="300"/>
      <c r="U48" s="300"/>
      <c r="V48" s="300"/>
      <c r="W48" s="300"/>
      <c r="X48" s="300"/>
      <c r="Y48" s="300"/>
      <c r="Z48" s="300"/>
    </row>
    <row r="49" ht="18.0" customHeight="1">
      <c r="A49" s="300"/>
      <c r="B49" s="330" t="s">
        <v>2420</v>
      </c>
      <c r="C49" s="346">
        <v>46148.88743596065</v>
      </c>
      <c r="D49" s="71"/>
      <c r="E49" s="330" t="s">
        <v>2421</v>
      </c>
      <c r="F49" s="71"/>
      <c r="G49" s="330" t="s">
        <v>2079</v>
      </c>
      <c r="H49" s="71"/>
      <c r="I49" s="347" t="s">
        <v>2422</v>
      </c>
      <c r="J49" s="71"/>
      <c r="K49" s="347" t="s">
        <v>2591</v>
      </c>
      <c r="L49" s="71"/>
      <c r="M49" s="331">
        <v>30000.0</v>
      </c>
      <c r="N49" s="71"/>
      <c r="O49" s="330" t="s">
        <v>2000</v>
      </c>
      <c r="P49" s="71"/>
      <c r="Q49" s="72"/>
      <c r="R49" s="300"/>
      <c r="S49" s="300"/>
      <c r="T49" s="300"/>
      <c r="U49" s="300"/>
      <c r="V49" s="300"/>
      <c r="W49" s="300"/>
      <c r="X49" s="300"/>
      <c r="Y49" s="300"/>
      <c r="Z49" s="300"/>
    </row>
    <row r="50" ht="18.0" customHeight="1">
      <c r="A50" s="300"/>
      <c r="B50" s="330" t="s">
        <v>2423</v>
      </c>
      <c r="C50" s="348">
        <v>46148.882074189816</v>
      </c>
      <c r="D50" s="71"/>
      <c r="E50" s="330" t="s">
        <v>2424</v>
      </c>
      <c r="F50" s="71"/>
      <c r="G50" s="330" t="s">
        <v>2425</v>
      </c>
      <c r="H50" s="71"/>
      <c r="I50" s="347" t="s">
        <v>1061</v>
      </c>
      <c r="J50" s="71"/>
      <c r="K50" s="347" t="s">
        <v>2592</v>
      </c>
      <c r="L50" s="71"/>
      <c r="M50" s="331">
        <v>30000.0</v>
      </c>
      <c r="N50" s="71"/>
      <c r="O50" s="330" t="s">
        <v>1931</v>
      </c>
      <c r="P50" s="71"/>
      <c r="Q50" s="72"/>
      <c r="R50" s="300"/>
      <c r="S50" s="300"/>
      <c r="T50" s="300"/>
      <c r="U50" s="300"/>
      <c r="V50" s="300"/>
      <c r="W50" s="300"/>
      <c r="X50" s="300"/>
      <c r="Y50" s="300"/>
      <c r="Z50" s="300"/>
    </row>
    <row r="51" ht="18.0" customHeight="1">
      <c r="A51" s="300"/>
      <c r="B51" s="330" t="s">
        <v>2426</v>
      </c>
      <c r="C51" s="348">
        <v>46148.848532731485</v>
      </c>
      <c r="D51" s="71"/>
      <c r="E51" s="330" t="s">
        <v>2427</v>
      </c>
      <c r="F51" s="71"/>
      <c r="G51" s="330" t="s">
        <v>2428</v>
      </c>
      <c r="H51" s="71"/>
      <c r="I51" s="347" t="s">
        <v>963</v>
      </c>
      <c r="J51" s="71"/>
      <c r="K51" s="347" t="s">
        <v>2593</v>
      </c>
      <c r="L51" s="71"/>
      <c r="M51" s="331">
        <v>30000.0</v>
      </c>
      <c r="N51" s="71"/>
      <c r="O51" s="330" t="s">
        <v>1931</v>
      </c>
      <c r="P51" s="71"/>
      <c r="Q51" s="72"/>
      <c r="R51" s="300"/>
      <c r="S51" s="300"/>
      <c r="T51" s="300"/>
      <c r="U51" s="300"/>
      <c r="V51" s="300"/>
      <c r="W51" s="300"/>
      <c r="X51" s="300"/>
      <c r="Y51" s="300"/>
      <c r="Z51" s="300"/>
    </row>
    <row r="52" ht="18.0" customHeight="1">
      <c r="A52" s="300"/>
      <c r="B52" s="330" t="s">
        <v>2449</v>
      </c>
      <c r="C52" s="348">
        <v>46146.89359157407</v>
      </c>
      <c r="D52" s="71"/>
      <c r="E52" s="330" t="s">
        <v>2450</v>
      </c>
      <c r="F52" s="71"/>
      <c r="G52" s="330" t="s">
        <v>2451</v>
      </c>
      <c r="H52" s="71"/>
      <c r="I52" s="347" t="s">
        <v>1064</v>
      </c>
      <c r="J52" s="71"/>
      <c r="K52" s="347" t="s">
        <v>2594</v>
      </c>
      <c r="L52" s="71"/>
      <c r="M52" s="331">
        <v>30000.0</v>
      </c>
      <c r="N52" s="71"/>
      <c r="O52" s="330" t="s">
        <v>1931</v>
      </c>
      <c r="P52" s="71"/>
      <c r="Q52" s="72"/>
      <c r="R52" s="300"/>
      <c r="S52" s="300"/>
      <c r="T52" s="300"/>
      <c r="U52" s="300"/>
      <c r="V52" s="300"/>
      <c r="W52" s="300"/>
      <c r="X52" s="300"/>
      <c r="Y52" s="300"/>
      <c r="Z52" s="300"/>
    </row>
    <row r="53" ht="18.0" customHeight="1">
      <c r="A53" s="300"/>
      <c r="B53" s="330" t="s">
        <v>2452</v>
      </c>
      <c r="C53" s="348">
        <v>46146.89264662037</v>
      </c>
      <c r="D53" s="71"/>
      <c r="E53" s="330" t="s">
        <v>2453</v>
      </c>
      <c r="F53" s="71"/>
      <c r="G53" s="330" t="s">
        <v>2454</v>
      </c>
      <c r="H53" s="71"/>
      <c r="I53" s="347" t="s">
        <v>2455</v>
      </c>
      <c r="J53" s="71"/>
      <c r="K53" s="347" t="s">
        <v>2595</v>
      </c>
      <c r="L53" s="71"/>
      <c r="M53" s="331">
        <v>30000.0</v>
      </c>
      <c r="N53" s="71"/>
      <c r="O53" s="330" t="s">
        <v>2000</v>
      </c>
      <c r="P53" s="71"/>
      <c r="Q53" s="72"/>
      <c r="R53" s="300"/>
      <c r="S53" s="300"/>
      <c r="T53" s="300"/>
      <c r="U53" s="300"/>
      <c r="V53" s="300"/>
      <c r="W53" s="300"/>
      <c r="X53" s="300"/>
      <c r="Y53" s="300"/>
      <c r="Z53" s="300"/>
    </row>
    <row r="54" ht="18.0" customHeight="1">
      <c r="A54" s="300"/>
      <c r="B54" s="330" t="s">
        <v>2456</v>
      </c>
      <c r="C54" s="348">
        <v>46146.8877578588</v>
      </c>
      <c r="D54" s="71"/>
      <c r="E54" s="330" t="s">
        <v>2457</v>
      </c>
      <c r="F54" s="71"/>
      <c r="G54" s="330" t="s">
        <v>2197</v>
      </c>
      <c r="H54" s="71"/>
      <c r="I54" s="347" t="s">
        <v>1067</v>
      </c>
      <c r="J54" s="71"/>
      <c r="K54" s="347" t="s">
        <v>2596</v>
      </c>
      <c r="L54" s="71"/>
      <c r="M54" s="331">
        <v>30000.0</v>
      </c>
      <c r="N54" s="71"/>
      <c r="O54" s="330" t="s">
        <v>1931</v>
      </c>
      <c r="P54" s="71"/>
      <c r="Q54" s="72"/>
      <c r="R54" s="300"/>
      <c r="S54" s="300"/>
      <c r="T54" s="300"/>
      <c r="U54" s="300"/>
      <c r="V54" s="300"/>
      <c r="W54" s="300"/>
      <c r="X54" s="300"/>
      <c r="Y54" s="300"/>
      <c r="Z54" s="300"/>
    </row>
    <row r="55" ht="18.0" customHeight="1">
      <c r="A55" s="300"/>
      <c r="B55" s="330" t="s">
        <v>2458</v>
      </c>
      <c r="C55" s="348">
        <v>46146.88634709491</v>
      </c>
      <c r="D55" s="71"/>
      <c r="E55" s="330" t="s">
        <v>2459</v>
      </c>
      <c r="F55" s="71"/>
      <c r="G55" s="330" t="s">
        <v>1940</v>
      </c>
      <c r="H55" s="71"/>
      <c r="I55" s="347" t="s">
        <v>570</v>
      </c>
      <c r="J55" s="71"/>
      <c r="K55" s="347" t="s">
        <v>2597</v>
      </c>
      <c r="L55" s="71"/>
      <c r="M55" s="331">
        <v>30000.0</v>
      </c>
      <c r="N55" s="71"/>
      <c r="O55" s="330" t="s">
        <v>1931</v>
      </c>
      <c r="P55" s="71"/>
      <c r="Q55" s="72"/>
      <c r="R55" s="300"/>
      <c r="S55" s="300"/>
      <c r="T55" s="300"/>
      <c r="U55" s="300"/>
      <c r="V55" s="300"/>
      <c r="W55" s="300"/>
      <c r="X55" s="300"/>
      <c r="Y55" s="300"/>
      <c r="Z55" s="300"/>
    </row>
    <row r="56" ht="18.0" customHeight="1">
      <c r="A56" s="300"/>
      <c r="B56" s="330" t="s">
        <v>2460</v>
      </c>
      <c r="C56" s="348">
        <v>46146.884203090274</v>
      </c>
      <c r="D56" s="71"/>
      <c r="E56" s="330" t="s">
        <v>2461</v>
      </c>
      <c r="F56" s="71"/>
      <c r="G56" s="330" t="s">
        <v>2079</v>
      </c>
      <c r="H56" s="71"/>
      <c r="I56" s="347" t="s">
        <v>2462</v>
      </c>
      <c r="J56" s="71"/>
      <c r="K56" s="347" t="s">
        <v>2598</v>
      </c>
      <c r="L56" s="71"/>
      <c r="M56" s="331">
        <v>30000.0</v>
      </c>
      <c r="N56" s="71"/>
      <c r="O56" s="330" t="s">
        <v>2000</v>
      </c>
      <c r="P56" s="71"/>
      <c r="Q56" s="72"/>
      <c r="R56" s="300"/>
      <c r="S56" s="300"/>
      <c r="T56" s="300"/>
      <c r="U56" s="300"/>
      <c r="V56" s="300"/>
      <c r="W56" s="300"/>
      <c r="X56" s="300"/>
      <c r="Y56" s="300"/>
      <c r="Z56" s="300"/>
    </row>
    <row r="57" ht="18.0" customHeight="1">
      <c r="A57" s="300"/>
      <c r="B57" s="330" t="s">
        <v>2463</v>
      </c>
      <c r="C57" s="348">
        <v>46146.883381203705</v>
      </c>
      <c r="D57" s="71"/>
      <c r="E57" s="330" t="s">
        <v>2464</v>
      </c>
      <c r="F57" s="71"/>
      <c r="G57" s="330" t="s">
        <v>2465</v>
      </c>
      <c r="H57" s="71"/>
      <c r="I57" s="347" t="s">
        <v>1029</v>
      </c>
      <c r="J57" s="71"/>
      <c r="K57" s="347" t="s">
        <v>2599</v>
      </c>
      <c r="L57" s="71"/>
      <c r="M57" s="331">
        <v>30000.0</v>
      </c>
      <c r="N57" s="71"/>
      <c r="O57" s="330" t="s">
        <v>1931</v>
      </c>
      <c r="P57" s="71"/>
      <c r="Q57" s="72"/>
      <c r="R57" s="300"/>
      <c r="S57" s="300"/>
      <c r="T57" s="300"/>
      <c r="U57" s="300"/>
      <c r="V57" s="300"/>
      <c r="W57" s="300"/>
      <c r="X57" s="300"/>
      <c r="Y57" s="300"/>
      <c r="Z57" s="300"/>
    </row>
    <row r="58" ht="18.0" customHeight="1">
      <c r="A58" s="300"/>
      <c r="B58" s="330" t="s">
        <v>2466</v>
      </c>
      <c r="C58" s="348">
        <v>46146.81896478009</v>
      </c>
      <c r="D58" s="71"/>
      <c r="E58" s="330" t="s">
        <v>2467</v>
      </c>
      <c r="F58" s="71"/>
      <c r="G58" s="330" t="s">
        <v>2468</v>
      </c>
      <c r="H58" s="71"/>
      <c r="I58" s="347" t="s">
        <v>556</v>
      </c>
      <c r="J58" s="71"/>
      <c r="K58" s="347" t="s">
        <v>2600</v>
      </c>
      <c r="L58" s="71"/>
      <c r="M58" s="331">
        <v>30000.0</v>
      </c>
      <c r="N58" s="71"/>
      <c r="O58" s="330" t="s">
        <v>1931</v>
      </c>
      <c r="P58" s="71"/>
      <c r="Q58" s="72"/>
      <c r="R58" s="300"/>
      <c r="S58" s="300"/>
      <c r="T58" s="300"/>
      <c r="U58" s="300"/>
      <c r="V58" s="300"/>
      <c r="W58" s="300"/>
      <c r="X58" s="300"/>
      <c r="Y58" s="300"/>
      <c r="Z58" s="300"/>
    </row>
    <row r="59" ht="18.0" customHeight="1">
      <c r="A59" s="300"/>
      <c r="B59" s="330"/>
      <c r="C59" s="348"/>
      <c r="D59" s="71"/>
      <c r="E59" s="330"/>
      <c r="F59" s="71"/>
      <c r="G59" s="330"/>
      <c r="H59" s="71"/>
      <c r="I59" s="330"/>
      <c r="J59" s="71"/>
      <c r="K59" s="330"/>
      <c r="L59" s="71"/>
      <c r="M59" s="331"/>
      <c r="N59" s="71"/>
      <c r="O59" s="330"/>
      <c r="P59" s="71"/>
      <c r="Q59" s="72"/>
      <c r="R59" s="300"/>
      <c r="S59" s="300"/>
      <c r="T59" s="300"/>
      <c r="U59" s="300"/>
      <c r="V59" s="300"/>
      <c r="W59" s="300"/>
      <c r="X59" s="300"/>
      <c r="Y59" s="300"/>
      <c r="Z59" s="300"/>
    </row>
    <row r="60" ht="18.0" customHeight="1">
      <c r="A60" s="300"/>
      <c r="B60" s="330"/>
      <c r="C60" s="348"/>
      <c r="D60" s="71"/>
      <c r="E60" s="330"/>
      <c r="F60" s="71"/>
      <c r="G60" s="330"/>
      <c r="H60" s="71"/>
      <c r="I60" s="330"/>
      <c r="J60" s="71"/>
      <c r="K60" s="330"/>
      <c r="L60" s="71"/>
      <c r="M60" s="331"/>
      <c r="N60" s="71"/>
      <c r="O60" s="330"/>
      <c r="P60" s="71"/>
      <c r="Q60" s="72"/>
      <c r="R60" s="300"/>
      <c r="S60" s="300"/>
      <c r="T60" s="300"/>
      <c r="U60" s="300"/>
      <c r="V60" s="300"/>
      <c r="W60" s="300"/>
      <c r="X60" s="300"/>
      <c r="Y60" s="300"/>
      <c r="Z60" s="300"/>
    </row>
    <row r="61" ht="18.0" customHeight="1">
      <c r="A61" s="300"/>
      <c r="B61" s="330"/>
      <c r="C61" s="348"/>
      <c r="D61" s="71"/>
      <c r="E61" s="330"/>
      <c r="F61" s="71"/>
      <c r="G61" s="330"/>
      <c r="H61" s="71"/>
      <c r="I61" s="330"/>
      <c r="J61" s="71"/>
      <c r="K61" s="330"/>
      <c r="L61" s="71"/>
      <c r="M61" s="331"/>
      <c r="N61" s="71"/>
      <c r="O61" s="330"/>
      <c r="P61" s="71"/>
      <c r="Q61" s="72"/>
      <c r="R61" s="300"/>
      <c r="S61" s="300"/>
      <c r="T61" s="300"/>
      <c r="U61" s="300"/>
      <c r="V61" s="300"/>
      <c r="W61" s="300"/>
      <c r="X61" s="300"/>
      <c r="Y61" s="300"/>
      <c r="Z61" s="300"/>
    </row>
    <row r="62" ht="18.0" customHeight="1">
      <c r="A62" s="300"/>
      <c r="B62" s="330"/>
      <c r="C62" s="348"/>
      <c r="D62" s="71"/>
      <c r="E62" s="330"/>
      <c r="F62" s="71"/>
      <c r="G62" s="330"/>
      <c r="H62" s="71"/>
      <c r="I62" s="330"/>
      <c r="J62" s="71"/>
      <c r="K62" s="330"/>
      <c r="L62" s="71"/>
      <c r="M62" s="331"/>
      <c r="N62" s="71"/>
      <c r="O62" s="330"/>
      <c r="P62" s="71"/>
      <c r="Q62" s="72"/>
      <c r="R62" s="300"/>
      <c r="S62" s="300"/>
      <c r="T62" s="300"/>
      <c r="U62" s="300"/>
      <c r="V62" s="300"/>
      <c r="W62" s="300"/>
      <c r="X62" s="300"/>
      <c r="Y62" s="300"/>
      <c r="Z62" s="300"/>
    </row>
    <row r="63" ht="18.0" customHeight="1">
      <c r="A63" s="300"/>
      <c r="B63" s="330"/>
      <c r="C63" s="348"/>
      <c r="D63" s="71"/>
      <c r="E63" s="330"/>
      <c r="F63" s="71"/>
      <c r="G63" s="330"/>
      <c r="H63" s="71"/>
      <c r="I63" s="330"/>
      <c r="J63" s="71"/>
      <c r="K63" s="330"/>
      <c r="L63" s="71"/>
      <c r="M63" s="331"/>
      <c r="N63" s="71"/>
      <c r="O63" s="330"/>
      <c r="P63" s="71"/>
      <c r="Q63" s="72"/>
      <c r="R63" s="300"/>
      <c r="S63" s="300"/>
      <c r="T63" s="300"/>
      <c r="U63" s="300"/>
      <c r="V63" s="300"/>
      <c r="W63" s="300"/>
      <c r="X63" s="300"/>
      <c r="Y63" s="300"/>
      <c r="Z63" s="300"/>
    </row>
    <row r="64" ht="18.0" customHeight="1">
      <c r="A64" s="300"/>
      <c r="B64" s="330"/>
      <c r="C64" s="348"/>
      <c r="D64" s="71"/>
      <c r="E64" s="330"/>
      <c r="F64" s="71"/>
      <c r="G64" s="330"/>
      <c r="H64" s="71"/>
      <c r="I64" s="330"/>
      <c r="J64" s="71"/>
      <c r="K64" s="330"/>
      <c r="L64" s="71"/>
      <c r="M64" s="331"/>
      <c r="N64" s="71"/>
      <c r="O64" s="330"/>
      <c r="P64" s="71"/>
      <c r="Q64" s="72"/>
      <c r="R64" s="300"/>
      <c r="S64" s="300"/>
      <c r="T64" s="300"/>
      <c r="U64" s="300"/>
      <c r="V64" s="300"/>
      <c r="W64" s="300"/>
      <c r="X64" s="300"/>
      <c r="Y64" s="300"/>
      <c r="Z64" s="300"/>
    </row>
    <row r="65" ht="18.0" customHeight="1">
      <c r="A65" s="300"/>
      <c r="B65" s="330"/>
      <c r="C65" s="348"/>
      <c r="D65" s="71"/>
      <c r="E65" s="330"/>
      <c r="F65" s="71"/>
      <c r="G65" s="330"/>
      <c r="H65" s="71"/>
      <c r="I65" s="330"/>
      <c r="J65" s="71"/>
      <c r="K65" s="330"/>
      <c r="L65" s="71"/>
      <c r="M65" s="331"/>
      <c r="N65" s="71"/>
      <c r="O65" s="330"/>
      <c r="P65" s="71"/>
      <c r="Q65" s="72"/>
      <c r="R65" s="300"/>
      <c r="S65" s="300"/>
      <c r="T65" s="300"/>
      <c r="U65" s="300"/>
      <c r="V65" s="300"/>
      <c r="W65" s="300"/>
      <c r="X65" s="300"/>
      <c r="Y65" s="300"/>
      <c r="Z65" s="300"/>
    </row>
    <row r="66" ht="18.0" customHeight="1">
      <c r="A66" s="300"/>
      <c r="B66" s="330"/>
      <c r="C66" s="348"/>
      <c r="D66" s="71"/>
      <c r="E66" s="330"/>
      <c r="F66" s="71"/>
      <c r="G66" s="330"/>
      <c r="H66" s="71"/>
      <c r="I66" s="330"/>
      <c r="J66" s="71"/>
      <c r="K66" s="330"/>
      <c r="L66" s="71"/>
      <c r="M66" s="331"/>
      <c r="N66" s="71"/>
      <c r="O66" s="330"/>
      <c r="P66" s="71"/>
      <c r="Q66" s="72"/>
      <c r="R66" s="300"/>
      <c r="S66" s="300"/>
      <c r="T66" s="300"/>
      <c r="U66" s="300"/>
      <c r="V66" s="300"/>
      <c r="W66" s="300"/>
      <c r="X66" s="300"/>
      <c r="Y66" s="300"/>
      <c r="Z66" s="300"/>
    </row>
    <row r="67" ht="18.0" customHeight="1">
      <c r="A67" s="300"/>
      <c r="B67" s="330"/>
      <c r="C67" s="348"/>
      <c r="D67" s="71"/>
      <c r="E67" s="330"/>
      <c r="F67" s="71"/>
      <c r="G67" s="330"/>
      <c r="H67" s="71"/>
      <c r="I67" s="330"/>
      <c r="J67" s="71"/>
      <c r="K67" s="330"/>
      <c r="L67" s="71"/>
      <c r="M67" s="331"/>
      <c r="N67" s="71"/>
      <c r="O67" s="330"/>
      <c r="P67" s="71"/>
      <c r="Q67" s="72"/>
      <c r="R67" s="300"/>
      <c r="S67" s="300"/>
      <c r="T67" s="300"/>
      <c r="U67" s="300"/>
      <c r="V67" s="300"/>
      <c r="W67" s="300"/>
      <c r="X67" s="300"/>
      <c r="Y67" s="300"/>
      <c r="Z67" s="300"/>
    </row>
    <row r="68" ht="18.0" customHeight="1">
      <c r="A68" s="300"/>
      <c r="B68" s="330"/>
      <c r="C68" s="348"/>
      <c r="D68" s="71"/>
      <c r="E68" s="330"/>
      <c r="F68" s="71"/>
      <c r="G68" s="330"/>
      <c r="H68" s="71"/>
      <c r="I68" s="330"/>
      <c r="J68" s="71"/>
      <c r="K68" s="330"/>
      <c r="L68" s="71"/>
      <c r="M68" s="331"/>
      <c r="N68" s="71"/>
      <c r="O68" s="330"/>
      <c r="P68" s="71"/>
      <c r="Q68" s="72"/>
      <c r="R68" s="300"/>
      <c r="S68" s="300"/>
      <c r="T68" s="300"/>
      <c r="U68" s="300"/>
      <c r="V68" s="300"/>
      <c r="W68" s="300"/>
      <c r="X68" s="300"/>
      <c r="Y68" s="300"/>
      <c r="Z68" s="300"/>
    </row>
    <row r="69" ht="18.0" customHeight="1">
      <c r="A69" s="300"/>
      <c r="B69" s="330"/>
      <c r="C69" s="348"/>
      <c r="D69" s="71"/>
      <c r="E69" s="330"/>
      <c r="F69" s="71"/>
      <c r="G69" s="330"/>
      <c r="H69" s="71"/>
      <c r="I69" s="330"/>
      <c r="J69" s="71"/>
      <c r="K69" s="330"/>
      <c r="L69" s="71"/>
      <c r="M69" s="331"/>
      <c r="N69" s="71"/>
      <c r="O69" s="330"/>
      <c r="P69" s="71"/>
      <c r="Q69" s="72"/>
      <c r="R69" s="300"/>
      <c r="S69" s="300"/>
      <c r="T69" s="300"/>
      <c r="U69" s="300"/>
      <c r="V69" s="300"/>
      <c r="W69" s="300"/>
      <c r="X69" s="300"/>
      <c r="Y69" s="300"/>
      <c r="Z69" s="300"/>
    </row>
    <row r="70" ht="18.0" customHeight="1">
      <c r="A70" s="300"/>
      <c r="B70" s="330"/>
      <c r="C70" s="348"/>
      <c r="D70" s="71"/>
      <c r="E70" s="330"/>
      <c r="F70" s="71"/>
      <c r="G70" s="330"/>
      <c r="H70" s="71"/>
      <c r="I70" s="330"/>
      <c r="J70" s="71"/>
      <c r="K70" s="330"/>
      <c r="L70" s="71"/>
      <c r="M70" s="331"/>
      <c r="N70" s="71"/>
      <c r="O70" s="330"/>
      <c r="P70" s="71"/>
      <c r="Q70" s="72"/>
      <c r="R70" s="300"/>
      <c r="S70" s="300"/>
      <c r="T70" s="300"/>
      <c r="U70" s="300"/>
      <c r="V70" s="300"/>
      <c r="W70" s="300"/>
      <c r="X70" s="300"/>
      <c r="Y70" s="300"/>
      <c r="Z70" s="300"/>
    </row>
    <row r="71" ht="18.0" customHeight="1">
      <c r="A71" s="300"/>
      <c r="B71" s="330"/>
      <c r="C71" s="348"/>
      <c r="D71" s="71"/>
      <c r="E71" s="330"/>
      <c r="F71" s="71"/>
      <c r="G71" s="330"/>
      <c r="H71" s="71"/>
      <c r="I71" s="330"/>
      <c r="J71" s="71"/>
      <c r="K71" s="330"/>
      <c r="L71" s="71"/>
      <c r="M71" s="331"/>
      <c r="N71" s="71"/>
      <c r="O71" s="330"/>
      <c r="P71" s="71"/>
      <c r="Q71" s="72"/>
      <c r="R71" s="300"/>
      <c r="S71" s="300"/>
      <c r="T71" s="300"/>
      <c r="U71" s="300"/>
      <c r="V71" s="300"/>
      <c r="W71" s="300"/>
      <c r="X71" s="300"/>
      <c r="Y71" s="300"/>
      <c r="Z71" s="300"/>
    </row>
    <row r="72" ht="18.0" customHeight="1">
      <c r="A72" s="300"/>
      <c r="B72" s="330"/>
      <c r="C72" s="348"/>
      <c r="D72" s="71"/>
      <c r="E72" s="330"/>
      <c r="F72" s="71"/>
      <c r="G72" s="330"/>
      <c r="H72" s="71"/>
      <c r="I72" s="330"/>
      <c r="J72" s="71"/>
      <c r="K72" s="330"/>
      <c r="L72" s="71"/>
      <c r="M72" s="331"/>
      <c r="N72" s="71"/>
      <c r="O72" s="330"/>
      <c r="P72" s="71"/>
      <c r="Q72" s="72"/>
      <c r="R72" s="300"/>
      <c r="S72" s="300"/>
      <c r="T72" s="300"/>
      <c r="U72" s="300"/>
      <c r="V72" s="300"/>
      <c r="W72" s="300"/>
      <c r="X72" s="300"/>
      <c r="Y72" s="300"/>
      <c r="Z72" s="300"/>
    </row>
    <row r="73" ht="18.0" customHeight="1">
      <c r="A73" s="300"/>
      <c r="B73" s="330"/>
      <c r="C73" s="348"/>
      <c r="D73" s="71"/>
      <c r="E73" s="330"/>
      <c r="F73" s="71"/>
      <c r="G73" s="330"/>
      <c r="H73" s="71"/>
      <c r="I73" s="330"/>
      <c r="J73" s="71"/>
      <c r="K73" s="330"/>
      <c r="L73" s="71"/>
      <c r="M73" s="331"/>
      <c r="N73" s="71"/>
      <c r="O73" s="330"/>
      <c r="P73" s="71"/>
      <c r="Q73" s="72"/>
      <c r="R73" s="300"/>
      <c r="S73" s="300"/>
      <c r="T73" s="300"/>
      <c r="U73" s="300"/>
      <c r="V73" s="300"/>
      <c r="W73" s="300"/>
      <c r="X73" s="300"/>
      <c r="Y73" s="300"/>
      <c r="Z73" s="300"/>
    </row>
    <row r="74" ht="18.0" customHeight="1">
      <c r="A74" s="300"/>
      <c r="B74" s="330"/>
      <c r="C74" s="348"/>
      <c r="D74" s="71"/>
      <c r="E74" s="330"/>
      <c r="F74" s="71"/>
      <c r="G74" s="330"/>
      <c r="H74" s="71"/>
      <c r="I74" s="330"/>
      <c r="J74" s="71"/>
      <c r="K74" s="330"/>
      <c r="L74" s="71"/>
      <c r="M74" s="331"/>
      <c r="N74" s="71"/>
      <c r="O74" s="330"/>
      <c r="P74" s="71"/>
      <c r="Q74" s="72"/>
      <c r="R74" s="300"/>
      <c r="S74" s="300"/>
      <c r="T74" s="300"/>
      <c r="U74" s="300"/>
      <c r="V74" s="300"/>
      <c r="W74" s="300"/>
      <c r="X74" s="300"/>
      <c r="Y74" s="300"/>
      <c r="Z74" s="300"/>
    </row>
    <row r="75" ht="18.0" customHeight="1">
      <c r="A75" s="300"/>
      <c r="B75" s="330"/>
      <c r="C75" s="348"/>
      <c r="D75" s="71"/>
      <c r="E75" s="330"/>
      <c r="F75" s="71"/>
      <c r="G75" s="330"/>
      <c r="H75" s="71"/>
      <c r="I75" s="330"/>
      <c r="J75" s="71"/>
      <c r="K75" s="330"/>
      <c r="L75" s="71"/>
      <c r="M75" s="331"/>
      <c r="N75" s="71"/>
      <c r="O75" s="330"/>
      <c r="P75" s="71"/>
      <c r="Q75" s="72"/>
      <c r="R75" s="300"/>
      <c r="S75" s="300"/>
      <c r="T75" s="300"/>
      <c r="U75" s="300"/>
      <c r="V75" s="300"/>
      <c r="W75" s="300"/>
      <c r="X75" s="300"/>
      <c r="Y75" s="300"/>
      <c r="Z75" s="300"/>
    </row>
    <row r="76" ht="18.0" customHeight="1">
      <c r="A76" s="300"/>
      <c r="B76" s="330"/>
      <c r="C76" s="348"/>
      <c r="D76" s="71"/>
      <c r="E76" s="330"/>
      <c r="F76" s="71"/>
      <c r="G76" s="330"/>
      <c r="H76" s="71"/>
      <c r="I76" s="330"/>
      <c r="J76" s="71"/>
      <c r="K76" s="330"/>
      <c r="L76" s="71"/>
      <c r="M76" s="331"/>
      <c r="N76" s="71"/>
      <c r="O76" s="330"/>
      <c r="P76" s="71"/>
      <c r="Q76" s="72"/>
      <c r="R76" s="300"/>
      <c r="S76" s="300"/>
      <c r="T76" s="300"/>
      <c r="U76" s="300"/>
      <c r="V76" s="300"/>
      <c r="W76" s="300"/>
      <c r="X76" s="300"/>
      <c r="Y76" s="300"/>
      <c r="Z76" s="300"/>
    </row>
    <row r="77" ht="18.0" customHeight="1">
      <c r="A77" s="300"/>
      <c r="B77" s="330"/>
      <c r="C77" s="348"/>
      <c r="D77" s="71"/>
      <c r="E77" s="330"/>
      <c r="F77" s="71"/>
      <c r="G77" s="330"/>
      <c r="H77" s="71"/>
      <c r="I77" s="330"/>
      <c r="J77" s="71"/>
      <c r="K77" s="330"/>
      <c r="L77" s="71"/>
      <c r="M77" s="331"/>
      <c r="N77" s="71"/>
      <c r="O77" s="330"/>
      <c r="P77" s="71"/>
      <c r="Q77" s="72"/>
      <c r="R77" s="300"/>
      <c r="S77" s="300"/>
      <c r="T77" s="300"/>
      <c r="U77" s="300"/>
      <c r="V77" s="300"/>
      <c r="W77" s="300"/>
      <c r="X77" s="300"/>
      <c r="Y77" s="300"/>
      <c r="Z77" s="300"/>
    </row>
    <row r="78" ht="18.0" customHeight="1">
      <c r="A78" s="300"/>
      <c r="B78" s="330"/>
      <c r="C78" s="348"/>
      <c r="D78" s="71"/>
      <c r="E78" s="330"/>
      <c r="F78" s="71"/>
      <c r="G78" s="330"/>
      <c r="H78" s="71"/>
      <c r="I78" s="330"/>
      <c r="J78" s="71"/>
      <c r="K78" s="330"/>
      <c r="L78" s="71"/>
      <c r="M78" s="331"/>
      <c r="N78" s="71"/>
      <c r="O78" s="330"/>
      <c r="P78" s="71"/>
      <c r="Q78" s="72"/>
      <c r="R78" s="300"/>
      <c r="S78" s="300"/>
      <c r="T78" s="300"/>
      <c r="U78" s="300"/>
      <c r="V78" s="300"/>
      <c r="W78" s="300"/>
      <c r="X78" s="300"/>
      <c r="Y78" s="300"/>
      <c r="Z78" s="300"/>
    </row>
    <row r="79" ht="18.0" customHeight="1">
      <c r="A79" s="300"/>
      <c r="B79" s="330"/>
      <c r="C79" s="348"/>
      <c r="D79" s="71"/>
      <c r="E79" s="330"/>
      <c r="F79" s="71"/>
      <c r="G79" s="330"/>
      <c r="H79" s="71"/>
      <c r="I79" s="330"/>
      <c r="J79" s="71"/>
      <c r="K79" s="330"/>
      <c r="L79" s="71"/>
      <c r="M79" s="331"/>
      <c r="N79" s="71"/>
      <c r="O79" s="330"/>
      <c r="P79" s="71"/>
      <c r="Q79" s="72"/>
      <c r="R79" s="300"/>
      <c r="S79" s="300"/>
      <c r="T79" s="300"/>
      <c r="U79" s="300"/>
      <c r="V79" s="300"/>
      <c r="W79" s="300"/>
      <c r="X79" s="300"/>
      <c r="Y79" s="300"/>
      <c r="Z79" s="300"/>
    </row>
    <row r="80" ht="18.0" customHeight="1">
      <c r="A80" s="300"/>
      <c r="B80" s="330"/>
      <c r="C80" s="348"/>
      <c r="D80" s="71"/>
      <c r="E80" s="330"/>
      <c r="F80" s="71"/>
      <c r="G80" s="330"/>
      <c r="H80" s="71"/>
      <c r="I80" s="330"/>
      <c r="J80" s="71"/>
      <c r="K80" s="330"/>
      <c r="L80" s="71"/>
      <c r="M80" s="331"/>
      <c r="N80" s="71"/>
      <c r="O80" s="330"/>
      <c r="P80" s="71"/>
      <c r="Q80" s="72"/>
      <c r="R80" s="300"/>
      <c r="S80" s="300"/>
      <c r="T80" s="300"/>
      <c r="U80" s="300"/>
      <c r="V80" s="300"/>
      <c r="W80" s="300"/>
      <c r="X80" s="300"/>
      <c r="Y80" s="300"/>
      <c r="Z80" s="300"/>
    </row>
    <row r="81" ht="18.0" customHeight="1">
      <c r="A81" s="300"/>
      <c r="B81" s="330"/>
      <c r="C81" s="348"/>
      <c r="D81" s="71"/>
      <c r="E81" s="330"/>
      <c r="F81" s="71"/>
      <c r="G81" s="330"/>
      <c r="H81" s="71"/>
      <c r="I81" s="330"/>
      <c r="J81" s="71"/>
      <c r="K81" s="330"/>
      <c r="L81" s="71"/>
      <c r="M81" s="331"/>
      <c r="N81" s="71"/>
      <c r="O81" s="330"/>
      <c r="P81" s="71"/>
      <c r="Q81" s="72"/>
      <c r="R81" s="300"/>
      <c r="S81" s="300"/>
      <c r="T81" s="300"/>
      <c r="U81" s="300"/>
      <c r="V81" s="300"/>
      <c r="W81" s="300"/>
      <c r="X81" s="300"/>
      <c r="Y81" s="300"/>
      <c r="Z81" s="300"/>
    </row>
    <row r="82" ht="18.0" customHeight="1">
      <c r="A82" s="300"/>
      <c r="B82" s="330"/>
      <c r="C82" s="348"/>
      <c r="D82" s="71"/>
      <c r="E82" s="330"/>
      <c r="F82" s="71"/>
      <c r="G82" s="330"/>
      <c r="H82" s="71"/>
      <c r="I82" s="330"/>
      <c r="J82" s="71"/>
      <c r="K82" s="330"/>
      <c r="L82" s="71"/>
      <c r="M82" s="331"/>
      <c r="N82" s="71"/>
      <c r="O82" s="330"/>
      <c r="P82" s="71"/>
      <c r="Q82" s="72"/>
      <c r="R82" s="300"/>
      <c r="S82" s="300"/>
      <c r="T82" s="300"/>
      <c r="U82" s="300"/>
      <c r="V82" s="300"/>
      <c r="W82" s="300"/>
      <c r="X82" s="300"/>
      <c r="Y82" s="300"/>
      <c r="Z82" s="300"/>
    </row>
    <row r="83" ht="18.0" customHeight="1">
      <c r="A83" s="300"/>
      <c r="B83" s="330"/>
      <c r="C83" s="348"/>
      <c r="D83" s="71"/>
      <c r="E83" s="330"/>
      <c r="F83" s="71"/>
      <c r="G83" s="330"/>
      <c r="H83" s="71"/>
      <c r="I83" s="330"/>
      <c r="J83" s="71"/>
      <c r="K83" s="330"/>
      <c r="L83" s="71"/>
      <c r="M83" s="331"/>
      <c r="N83" s="71"/>
      <c r="O83" s="330"/>
      <c r="P83" s="71"/>
      <c r="Q83" s="72"/>
      <c r="R83" s="300"/>
      <c r="S83" s="300"/>
      <c r="T83" s="300"/>
      <c r="U83" s="300"/>
      <c r="V83" s="300"/>
      <c r="W83" s="300"/>
      <c r="X83" s="300"/>
      <c r="Y83" s="300"/>
      <c r="Z83" s="300"/>
    </row>
    <row r="84" ht="18.0" customHeight="1">
      <c r="A84" s="300"/>
      <c r="B84" s="330"/>
      <c r="C84" s="348"/>
      <c r="D84" s="71"/>
      <c r="E84" s="330"/>
      <c r="F84" s="71"/>
      <c r="G84" s="330"/>
      <c r="H84" s="71"/>
      <c r="I84" s="330"/>
      <c r="J84" s="71"/>
      <c r="K84" s="330"/>
      <c r="L84" s="71"/>
      <c r="M84" s="331"/>
      <c r="N84" s="71"/>
      <c r="O84" s="330"/>
      <c r="P84" s="71"/>
      <c r="Q84" s="72"/>
      <c r="R84" s="300"/>
      <c r="S84" s="300"/>
      <c r="T84" s="300"/>
      <c r="U84" s="300"/>
      <c r="V84" s="300"/>
      <c r="W84" s="300"/>
      <c r="X84" s="300"/>
      <c r="Y84" s="300"/>
      <c r="Z84" s="300"/>
    </row>
    <row r="85" ht="18.0" customHeight="1">
      <c r="A85" s="300"/>
      <c r="B85" s="330"/>
      <c r="C85" s="348"/>
      <c r="D85" s="71"/>
      <c r="E85" s="330"/>
      <c r="F85" s="71"/>
      <c r="G85" s="330"/>
      <c r="H85" s="71"/>
      <c r="I85" s="330"/>
      <c r="J85" s="71"/>
      <c r="K85" s="330"/>
      <c r="L85" s="71"/>
      <c r="M85" s="331"/>
      <c r="N85" s="71"/>
      <c r="O85" s="330"/>
      <c r="P85" s="71"/>
      <c r="Q85" s="72"/>
      <c r="R85" s="300"/>
      <c r="S85" s="300"/>
      <c r="T85" s="300"/>
      <c r="U85" s="300"/>
      <c r="V85" s="300"/>
      <c r="W85" s="300"/>
      <c r="X85" s="300"/>
      <c r="Y85" s="300"/>
      <c r="Z85" s="300"/>
    </row>
    <row r="86" ht="18.0" customHeight="1">
      <c r="A86" s="300"/>
      <c r="B86" s="330"/>
      <c r="C86" s="348"/>
      <c r="D86" s="71"/>
      <c r="E86" s="330"/>
      <c r="F86" s="71"/>
      <c r="G86" s="330"/>
      <c r="H86" s="71"/>
      <c r="I86" s="330"/>
      <c r="J86" s="71"/>
      <c r="K86" s="330"/>
      <c r="L86" s="71"/>
      <c r="M86" s="331"/>
      <c r="N86" s="71"/>
      <c r="O86" s="330"/>
      <c r="P86" s="71"/>
      <c r="Q86" s="72"/>
      <c r="R86" s="300"/>
      <c r="S86" s="300"/>
      <c r="T86" s="300"/>
      <c r="U86" s="300"/>
      <c r="V86" s="300"/>
      <c r="W86" s="300"/>
      <c r="X86" s="300"/>
      <c r="Y86" s="300"/>
      <c r="Z86" s="300"/>
    </row>
    <row r="87" ht="18.0" customHeight="1">
      <c r="A87" s="300"/>
      <c r="B87" s="330"/>
      <c r="C87" s="348"/>
      <c r="D87" s="71"/>
      <c r="E87" s="330"/>
      <c r="F87" s="71"/>
      <c r="G87" s="330"/>
      <c r="H87" s="71"/>
      <c r="I87" s="330"/>
      <c r="J87" s="71"/>
      <c r="K87" s="330"/>
      <c r="L87" s="71"/>
      <c r="M87" s="331"/>
      <c r="N87" s="71"/>
      <c r="O87" s="330"/>
      <c r="P87" s="71"/>
      <c r="Q87" s="72"/>
      <c r="R87" s="300"/>
      <c r="S87" s="300"/>
      <c r="T87" s="300"/>
      <c r="U87" s="300"/>
      <c r="V87" s="300"/>
      <c r="W87" s="300"/>
      <c r="X87" s="300"/>
      <c r="Y87" s="300"/>
      <c r="Z87" s="300"/>
    </row>
    <row r="88" ht="18.0" customHeight="1">
      <c r="A88" s="300"/>
      <c r="B88" s="330"/>
      <c r="C88" s="348"/>
      <c r="D88" s="71"/>
      <c r="E88" s="330"/>
      <c r="F88" s="71"/>
      <c r="G88" s="330"/>
      <c r="H88" s="71"/>
      <c r="I88" s="330"/>
      <c r="J88" s="71"/>
      <c r="K88" s="330"/>
      <c r="L88" s="71"/>
      <c r="M88" s="331"/>
      <c r="N88" s="71"/>
      <c r="O88" s="330"/>
      <c r="P88" s="71"/>
      <c r="Q88" s="72"/>
      <c r="R88" s="300"/>
      <c r="S88" s="300"/>
      <c r="T88" s="300"/>
      <c r="U88" s="300"/>
      <c r="V88" s="300"/>
      <c r="W88" s="300"/>
      <c r="X88" s="300"/>
      <c r="Y88" s="300"/>
      <c r="Z88" s="300"/>
    </row>
    <row r="89" ht="18.0" customHeight="1">
      <c r="A89" s="300"/>
      <c r="B89" s="330"/>
      <c r="C89" s="348"/>
      <c r="D89" s="71"/>
      <c r="E89" s="330"/>
      <c r="F89" s="71"/>
      <c r="G89" s="330"/>
      <c r="H89" s="71"/>
      <c r="I89" s="330"/>
      <c r="J89" s="71"/>
      <c r="K89" s="330"/>
      <c r="L89" s="71"/>
      <c r="M89" s="331"/>
      <c r="N89" s="71"/>
      <c r="O89" s="330"/>
      <c r="P89" s="71"/>
      <c r="Q89" s="72"/>
      <c r="R89" s="300"/>
      <c r="S89" s="300"/>
      <c r="T89" s="300"/>
      <c r="U89" s="300"/>
      <c r="V89" s="300"/>
      <c r="W89" s="300"/>
      <c r="X89" s="300"/>
      <c r="Y89" s="300"/>
      <c r="Z89" s="300"/>
    </row>
    <row r="90" ht="18.0" customHeight="1">
      <c r="A90" s="300"/>
      <c r="B90" s="330"/>
      <c r="C90" s="348"/>
      <c r="D90" s="71"/>
      <c r="E90" s="330"/>
      <c r="F90" s="71"/>
      <c r="G90" s="330"/>
      <c r="H90" s="71"/>
      <c r="I90" s="330"/>
      <c r="J90" s="71"/>
      <c r="K90" s="330"/>
      <c r="L90" s="71"/>
      <c r="M90" s="331"/>
      <c r="N90" s="71"/>
      <c r="O90" s="330"/>
      <c r="P90" s="71"/>
      <c r="Q90" s="72"/>
      <c r="R90" s="300"/>
      <c r="S90" s="300"/>
      <c r="T90" s="300"/>
      <c r="U90" s="300"/>
      <c r="V90" s="300"/>
      <c r="W90" s="300"/>
      <c r="X90" s="300"/>
      <c r="Y90" s="300"/>
      <c r="Z90" s="300"/>
    </row>
    <row r="91" ht="18.0" customHeight="1">
      <c r="A91" s="300"/>
      <c r="B91" s="330"/>
      <c r="C91" s="348"/>
      <c r="D91" s="71"/>
      <c r="E91" s="330"/>
      <c r="F91" s="71"/>
      <c r="G91" s="330"/>
      <c r="H91" s="71"/>
      <c r="I91" s="330"/>
      <c r="J91" s="71"/>
      <c r="K91" s="330"/>
      <c r="L91" s="71"/>
      <c r="M91" s="331"/>
      <c r="N91" s="71"/>
      <c r="O91" s="330"/>
      <c r="P91" s="71"/>
      <c r="Q91" s="72"/>
      <c r="R91" s="300"/>
      <c r="S91" s="300"/>
      <c r="T91" s="300"/>
      <c r="U91" s="300"/>
      <c r="V91" s="300"/>
      <c r="W91" s="300"/>
      <c r="X91" s="300"/>
      <c r="Y91" s="300"/>
      <c r="Z91" s="300"/>
    </row>
    <row r="92" ht="18.0" customHeight="1">
      <c r="A92" s="300"/>
      <c r="B92" s="330"/>
      <c r="C92" s="348"/>
      <c r="D92" s="71"/>
      <c r="E92" s="330"/>
      <c r="F92" s="71"/>
      <c r="G92" s="330"/>
      <c r="H92" s="71"/>
      <c r="I92" s="330"/>
      <c r="J92" s="71"/>
      <c r="K92" s="330"/>
      <c r="L92" s="71"/>
      <c r="M92" s="331"/>
      <c r="N92" s="71"/>
      <c r="O92" s="330"/>
      <c r="P92" s="71"/>
      <c r="Q92" s="72"/>
      <c r="R92" s="300"/>
      <c r="S92" s="300"/>
      <c r="T92" s="300"/>
      <c r="U92" s="300"/>
      <c r="V92" s="300"/>
      <c r="W92" s="300"/>
      <c r="X92" s="300"/>
      <c r="Y92" s="300"/>
      <c r="Z92" s="300"/>
    </row>
    <row r="93" ht="18.0" customHeight="1">
      <c r="A93" s="300"/>
      <c r="B93" s="330"/>
      <c r="C93" s="348"/>
      <c r="D93" s="71"/>
      <c r="E93" s="330"/>
      <c r="F93" s="71"/>
      <c r="G93" s="330"/>
      <c r="H93" s="71"/>
      <c r="I93" s="330"/>
      <c r="J93" s="71"/>
      <c r="K93" s="330"/>
      <c r="L93" s="71"/>
      <c r="M93" s="331"/>
      <c r="N93" s="71"/>
      <c r="O93" s="330"/>
      <c r="P93" s="71"/>
      <c r="Q93" s="72"/>
      <c r="R93" s="300"/>
      <c r="S93" s="300"/>
      <c r="T93" s="300"/>
      <c r="U93" s="300"/>
      <c r="V93" s="300"/>
      <c r="W93" s="300"/>
      <c r="X93" s="300"/>
      <c r="Y93" s="300"/>
      <c r="Z93" s="300"/>
    </row>
    <row r="94" ht="18.0" customHeight="1">
      <c r="A94" s="300"/>
      <c r="B94" s="330"/>
      <c r="C94" s="348"/>
      <c r="D94" s="71"/>
      <c r="E94" s="330"/>
      <c r="F94" s="71"/>
      <c r="G94" s="330"/>
      <c r="H94" s="71"/>
      <c r="I94" s="330"/>
      <c r="J94" s="71"/>
      <c r="K94" s="330"/>
      <c r="L94" s="71"/>
      <c r="M94" s="331"/>
      <c r="N94" s="71"/>
      <c r="O94" s="330"/>
      <c r="P94" s="71"/>
      <c r="Q94" s="72"/>
      <c r="R94" s="300"/>
      <c r="S94" s="300"/>
      <c r="T94" s="300"/>
      <c r="U94" s="300"/>
      <c r="V94" s="300"/>
      <c r="W94" s="300"/>
      <c r="X94" s="300"/>
      <c r="Y94" s="300"/>
      <c r="Z94" s="300"/>
    </row>
    <row r="95" ht="18.0" customHeight="1">
      <c r="A95" s="300"/>
      <c r="B95" s="330"/>
      <c r="C95" s="348"/>
      <c r="D95" s="71"/>
      <c r="E95" s="330"/>
      <c r="F95" s="71"/>
      <c r="G95" s="330"/>
      <c r="H95" s="71"/>
      <c r="I95" s="330"/>
      <c r="J95" s="71"/>
      <c r="K95" s="330"/>
      <c r="L95" s="71"/>
      <c r="M95" s="331"/>
      <c r="N95" s="71"/>
      <c r="O95" s="330"/>
      <c r="P95" s="71"/>
      <c r="Q95" s="72"/>
      <c r="R95" s="300"/>
      <c r="S95" s="300"/>
      <c r="T95" s="300"/>
      <c r="U95" s="300"/>
      <c r="V95" s="300"/>
      <c r="W95" s="300"/>
      <c r="X95" s="300"/>
      <c r="Y95" s="300"/>
      <c r="Z95" s="300"/>
    </row>
    <row r="96" ht="18.0" customHeight="1">
      <c r="A96" s="300"/>
      <c r="B96" s="330"/>
      <c r="C96" s="348"/>
      <c r="D96" s="71"/>
      <c r="E96" s="330"/>
      <c r="F96" s="71"/>
      <c r="G96" s="330"/>
      <c r="H96" s="71"/>
      <c r="I96" s="330"/>
      <c r="J96" s="71"/>
      <c r="K96" s="330"/>
      <c r="L96" s="71"/>
      <c r="M96" s="331"/>
      <c r="N96" s="71"/>
      <c r="O96" s="330"/>
      <c r="P96" s="71"/>
      <c r="Q96" s="72"/>
      <c r="R96" s="300"/>
      <c r="S96" s="300"/>
      <c r="T96" s="300"/>
      <c r="U96" s="300"/>
      <c r="V96" s="300"/>
      <c r="W96" s="300"/>
      <c r="X96" s="300"/>
      <c r="Y96" s="300"/>
      <c r="Z96" s="300"/>
    </row>
    <row r="97" ht="18.0" customHeight="1">
      <c r="A97" s="300"/>
      <c r="B97" s="330"/>
      <c r="C97" s="348"/>
      <c r="D97" s="71"/>
      <c r="E97" s="330"/>
      <c r="F97" s="71"/>
      <c r="G97" s="330"/>
      <c r="H97" s="71"/>
      <c r="I97" s="330"/>
      <c r="J97" s="71"/>
      <c r="K97" s="330"/>
      <c r="L97" s="71"/>
      <c r="M97" s="331"/>
      <c r="N97" s="71"/>
      <c r="O97" s="330"/>
      <c r="P97" s="71"/>
      <c r="Q97" s="72"/>
      <c r="R97" s="300"/>
      <c r="S97" s="300"/>
      <c r="T97" s="300"/>
      <c r="U97" s="300"/>
      <c r="V97" s="300"/>
      <c r="W97" s="300"/>
      <c r="X97" s="300"/>
      <c r="Y97" s="300"/>
      <c r="Z97" s="300"/>
    </row>
    <row r="98" ht="18.0" customHeight="1">
      <c r="A98" s="300"/>
      <c r="B98" s="330"/>
      <c r="C98" s="348"/>
      <c r="D98" s="71"/>
      <c r="E98" s="330"/>
      <c r="F98" s="71"/>
      <c r="G98" s="330"/>
      <c r="H98" s="71"/>
      <c r="I98" s="330"/>
      <c r="J98" s="71"/>
      <c r="K98" s="330"/>
      <c r="L98" s="71"/>
      <c r="M98" s="331"/>
      <c r="N98" s="71"/>
      <c r="O98" s="330"/>
      <c r="P98" s="71"/>
      <c r="Q98" s="72"/>
      <c r="R98" s="300"/>
      <c r="S98" s="300"/>
      <c r="T98" s="300"/>
      <c r="U98" s="300"/>
      <c r="V98" s="300"/>
      <c r="W98" s="300"/>
      <c r="X98" s="300"/>
      <c r="Y98" s="300"/>
      <c r="Z98" s="300"/>
    </row>
    <row r="99" ht="18.0" customHeight="1">
      <c r="A99" s="300"/>
      <c r="B99" s="330"/>
      <c r="C99" s="348"/>
      <c r="D99" s="71"/>
      <c r="E99" s="330"/>
      <c r="F99" s="71"/>
      <c r="G99" s="330"/>
      <c r="H99" s="71"/>
      <c r="I99" s="330"/>
      <c r="J99" s="71"/>
      <c r="K99" s="330"/>
      <c r="L99" s="71"/>
      <c r="M99" s="331"/>
      <c r="N99" s="71"/>
      <c r="O99" s="330"/>
      <c r="P99" s="71"/>
      <c r="Q99" s="72"/>
      <c r="R99" s="300"/>
      <c r="S99" s="300"/>
      <c r="T99" s="300"/>
      <c r="U99" s="300"/>
      <c r="V99" s="300"/>
      <c r="W99" s="300"/>
      <c r="X99" s="300"/>
      <c r="Y99" s="300"/>
      <c r="Z99" s="300"/>
    </row>
    <row r="100" ht="18.0" customHeight="1">
      <c r="A100" s="300"/>
      <c r="B100" s="330"/>
      <c r="C100" s="348"/>
      <c r="D100" s="71"/>
      <c r="E100" s="330"/>
      <c r="F100" s="71"/>
      <c r="G100" s="330"/>
      <c r="H100" s="71"/>
      <c r="I100" s="330"/>
      <c r="J100" s="71"/>
      <c r="K100" s="330"/>
      <c r="L100" s="71"/>
      <c r="M100" s="331"/>
      <c r="N100" s="71"/>
      <c r="O100" s="330"/>
      <c r="P100" s="71"/>
      <c r="Q100" s="72"/>
      <c r="R100" s="300"/>
      <c r="S100" s="300"/>
      <c r="T100" s="300"/>
      <c r="U100" s="300"/>
      <c r="V100" s="300"/>
      <c r="W100" s="300"/>
      <c r="X100" s="300"/>
      <c r="Y100" s="300"/>
      <c r="Z100" s="300"/>
    </row>
    <row r="101" ht="18.0" customHeight="1">
      <c r="A101" s="300"/>
      <c r="B101" s="330"/>
      <c r="C101" s="348"/>
      <c r="D101" s="71"/>
      <c r="E101" s="330"/>
      <c r="F101" s="71"/>
      <c r="G101" s="330"/>
      <c r="H101" s="71"/>
      <c r="I101" s="330"/>
      <c r="J101" s="71"/>
      <c r="K101" s="330"/>
      <c r="L101" s="71"/>
      <c r="M101" s="331"/>
      <c r="N101" s="71"/>
      <c r="O101" s="330"/>
      <c r="P101" s="71"/>
      <c r="Q101" s="72"/>
      <c r="R101" s="300"/>
      <c r="S101" s="300"/>
      <c r="T101" s="300"/>
      <c r="U101" s="300"/>
      <c r="V101" s="300"/>
      <c r="W101" s="300"/>
      <c r="X101" s="300"/>
      <c r="Y101" s="300"/>
      <c r="Z101" s="300"/>
    </row>
    <row r="102" ht="18.0" customHeight="1">
      <c r="A102" s="300"/>
      <c r="B102" s="330"/>
      <c r="C102" s="348"/>
      <c r="D102" s="71"/>
      <c r="E102" s="330"/>
      <c r="F102" s="71"/>
      <c r="G102" s="330"/>
      <c r="H102" s="71"/>
      <c r="I102" s="330"/>
      <c r="J102" s="71"/>
      <c r="K102" s="330"/>
      <c r="L102" s="71"/>
      <c r="M102" s="331"/>
      <c r="N102" s="71"/>
      <c r="O102" s="330"/>
      <c r="P102" s="71"/>
      <c r="Q102" s="72"/>
      <c r="R102" s="300"/>
      <c r="S102" s="300"/>
      <c r="T102" s="300"/>
      <c r="U102" s="300"/>
      <c r="V102" s="300"/>
      <c r="W102" s="300"/>
      <c r="X102" s="300"/>
      <c r="Y102" s="300"/>
      <c r="Z102" s="300"/>
    </row>
    <row r="103" ht="18.0" customHeight="1">
      <c r="A103" s="300"/>
      <c r="B103" s="330"/>
      <c r="C103" s="348"/>
      <c r="D103" s="71"/>
      <c r="E103" s="330"/>
      <c r="F103" s="71"/>
      <c r="G103" s="330"/>
      <c r="H103" s="71"/>
      <c r="I103" s="330"/>
      <c r="J103" s="71"/>
      <c r="K103" s="330"/>
      <c r="L103" s="71"/>
      <c r="M103" s="331"/>
      <c r="N103" s="71"/>
      <c r="O103" s="330"/>
      <c r="P103" s="71"/>
      <c r="Q103" s="72"/>
      <c r="R103" s="300"/>
      <c r="S103" s="300"/>
      <c r="T103" s="300"/>
      <c r="U103" s="300"/>
      <c r="V103" s="300"/>
      <c r="W103" s="300"/>
      <c r="X103" s="300"/>
      <c r="Y103" s="300"/>
      <c r="Z103" s="300"/>
    </row>
    <row r="104" ht="18.0" customHeight="1">
      <c r="A104" s="300"/>
      <c r="B104" s="330"/>
      <c r="C104" s="348"/>
      <c r="D104" s="71"/>
      <c r="E104" s="330"/>
      <c r="F104" s="71"/>
      <c r="G104" s="330"/>
      <c r="H104" s="71"/>
      <c r="I104" s="330"/>
      <c r="J104" s="71"/>
      <c r="K104" s="330"/>
      <c r="L104" s="71"/>
      <c r="M104" s="331"/>
      <c r="N104" s="71"/>
      <c r="O104" s="330"/>
      <c r="P104" s="71"/>
      <c r="Q104" s="72"/>
      <c r="R104" s="300"/>
      <c r="S104" s="300"/>
      <c r="T104" s="300"/>
      <c r="U104" s="300"/>
      <c r="V104" s="300"/>
      <c r="W104" s="300"/>
      <c r="X104" s="300"/>
      <c r="Y104" s="300"/>
      <c r="Z104" s="300"/>
    </row>
    <row r="105" ht="18.0" customHeight="1">
      <c r="A105" s="300"/>
      <c r="B105" s="330"/>
      <c r="C105" s="348"/>
      <c r="D105" s="71"/>
      <c r="E105" s="330"/>
      <c r="F105" s="71"/>
      <c r="G105" s="330"/>
      <c r="H105" s="71"/>
      <c r="I105" s="330"/>
      <c r="J105" s="71"/>
      <c r="K105" s="330"/>
      <c r="L105" s="71"/>
      <c r="M105" s="331"/>
      <c r="N105" s="71"/>
      <c r="O105" s="330"/>
      <c r="P105" s="71"/>
      <c r="Q105" s="72"/>
      <c r="R105" s="300"/>
      <c r="S105" s="300"/>
      <c r="T105" s="300"/>
      <c r="U105" s="300"/>
      <c r="V105" s="300"/>
      <c r="W105" s="300"/>
      <c r="X105" s="300"/>
      <c r="Y105" s="300"/>
      <c r="Z105" s="300"/>
    </row>
    <row r="106" ht="18.0" customHeight="1">
      <c r="A106" s="300"/>
      <c r="B106" s="330"/>
      <c r="C106" s="348"/>
      <c r="D106" s="71"/>
      <c r="E106" s="330"/>
      <c r="F106" s="71"/>
      <c r="G106" s="330"/>
      <c r="H106" s="71"/>
      <c r="I106" s="330"/>
      <c r="J106" s="71"/>
      <c r="K106" s="330"/>
      <c r="L106" s="71"/>
      <c r="M106" s="331"/>
      <c r="N106" s="71"/>
      <c r="O106" s="330"/>
      <c r="P106" s="71"/>
      <c r="Q106" s="72"/>
      <c r="R106" s="300"/>
      <c r="S106" s="300"/>
      <c r="T106" s="300"/>
      <c r="U106" s="300"/>
      <c r="V106" s="300"/>
      <c r="W106" s="300"/>
      <c r="X106" s="300"/>
      <c r="Y106" s="300"/>
      <c r="Z106" s="300"/>
    </row>
    <row r="107" ht="18.0" customHeight="1">
      <c r="A107" s="300"/>
      <c r="B107" s="330"/>
      <c r="C107" s="348"/>
      <c r="D107" s="71"/>
      <c r="E107" s="330"/>
      <c r="F107" s="71"/>
      <c r="G107" s="330"/>
      <c r="H107" s="71"/>
      <c r="I107" s="330"/>
      <c r="J107" s="71"/>
      <c r="K107" s="330"/>
      <c r="L107" s="71"/>
      <c r="M107" s="331"/>
      <c r="N107" s="71"/>
      <c r="O107" s="330"/>
      <c r="P107" s="71"/>
      <c r="Q107" s="72"/>
      <c r="R107" s="300"/>
      <c r="S107" s="300"/>
      <c r="T107" s="300"/>
      <c r="U107" s="300"/>
      <c r="V107" s="300"/>
      <c r="W107" s="300"/>
      <c r="X107" s="300"/>
      <c r="Y107" s="300"/>
      <c r="Z107" s="300"/>
    </row>
    <row r="108" ht="18.0" customHeight="1">
      <c r="A108" s="300"/>
      <c r="B108" s="330"/>
      <c r="C108" s="348"/>
      <c r="D108" s="71"/>
      <c r="E108" s="330"/>
      <c r="F108" s="71"/>
      <c r="G108" s="330"/>
      <c r="H108" s="71"/>
      <c r="I108" s="330"/>
      <c r="J108" s="71"/>
      <c r="K108" s="330"/>
      <c r="L108" s="71"/>
      <c r="M108" s="331"/>
      <c r="N108" s="71"/>
      <c r="O108" s="330"/>
      <c r="P108" s="71"/>
      <c r="Q108" s="72"/>
      <c r="R108" s="300"/>
      <c r="S108" s="300"/>
      <c r="T108" s="300"/>
      <c r="U108" s="300"/>
      <c r="V108" s="300"/>
      <c r="W108" s="300"/>
      <c r="X108" s="300"/>
      <c r="Y108" s="300"/>
      <c r="Z108" s="300"/>
    </row>
    <row r="109" ht="18.0" customHeight="1">
      <c r="A109" s="300"/>
      <c r="B109" s="330"/>
      <c r="C109" s="348"/>
      <c r="D109" s="71"/>
      <c r="E109" s="330"/>
      <c r="F109" s="71"/>
      <c r="G109" s="330"/>
      <c r="H109" s="71"/>
      <c r="I109" s="330"/>
      <c r="J109" s="71"/>
      <c r="K109" s="330"/>
      <c r="L109" s="71"/>
      <c r="M109" s="331"/>
      <c r="N109" s="71"/>
      <c r="O109" s="330"/>
      <c r="P109" s="71"/>
      <c r="Q109" s="72"/>
      <c r="R109" s="300"/>
      <c r="S109" s="300"/>
      <c r="T109" s="300"/>
      <c r="U109" s="300"/>
      <c r="V109" s="300"/>
      <c r="W109" s="300"/>
      <c r="X109" s="300"/>
      <c r="Y109" s="300"/>
      <c r="Z109" s="300"/>
    </row>
    <row r="110" ht="18.0" customHeight="1">
      <c r="A110" s="300"/>
      <c r="B110" s="330"/>
      <c r="C110" s="348"/>
      <c r="D110" s="71"/>
      <c r="E110" s="330"/>
      <c r="F110" s="71"/>
      <c r="G110" s="330"/>
      <c r="H110" s="71"/>
      <c r="I110" s="330"/>
      <c r="J110" s="71"/>
      <c r="K110" s="330"/>
      <c r="L110" s="71"/>
      <c r="M110" s="331"/>
      <c r="N110" s="71"/>
      <c r="O110" s="330"/>
      <c r="P110" s="71"/>
      <c r="Q110" s="72"/>
      <c r="R110" s="300"/>
      <c r="S110" s="300"/>
      <c r="T110" s="300"/>
      <c r="U110" s="300"/>
      <c r="V110" s="300"/>
      <c r="W110" s="300"/>
      <c r="X110" s="300"/>
      <c r="Y110" s="300"/>
      <c r="Z110" s="300"/>
    </row>
    <row r="111">
      <c r="A111" s="300"/>
      <c r="B111" s="300"/>
      <c r="C111" s="300"/>
      <c r="D111" s="300"/>
      <c r="E111" s="300"/>
      <c r="F111" s="300"/>
      <c r="G111" s="300"/>
      <c r="H111" s="300"/>
      <c r="I111" s="300"/>
      <c r="J111" s="300"/>
      <c r="K111" s="300"/>
      <c r="L111" s="300"/>
      <c r="M111" s="300"/>
      <c r="N111" s="300"/>
      <c r="O111" s="300"/>
      <c r="P111" s="300"/>
      <c r="Q111" s="300"/>
      <c r="R111" s="300"/>
      <c r="S111" s="300"/>
      <c r="T111" s="300"/>
      <c r="U111" s="300"/>
      <c r="V111" s="300"/>
      <c r="W111" s="300"/>
      <c r="X111" s="300"/>
      <c r="Y111" s="300"/>
      <c r="Z111" s="300"/>
    </row>
    <row r="112">
      <c r="A112" s="300"/>
      <c r="B112" s="300"/>
      <c r="C112" s="300"/>
      <c r="D112" s="300"/>
      <c r="E112" s="300"/>
      <c r="F112" s="300"/>
      <c r="G112" s="300"/>
      <c r="H112" s="300"/>
      <c r="I112" s="300"/>
      <c r="J112" s="300"/>
      <c r="K112" s="300"/>
      <c r="L112" s="300"/>
      <c r="M112" s="300"/>
      <c r="N112" s="300"/>
      <c r="O112" s="300"/>
      <c r="P112" s="300"/>
      <c r="Q112" s="300"/>
      <c r="R112" s="300"/>
      <c r="S112" s="300"/>
      <c r="T112" s="300"/>
      <c r="U112" s="300"/>
      <c r="V112" s="300"/>
      <c r="W112" s="300"/>
      <c r="X112" s="300"/>
      <c r="Y112" s="300"/>
      <c r="Z112" s="300"/>
    </row>
    <row r="113">
      <c r="A113" s="300"/>
      <c r="B113" s="300"/>
      <c r="C113" s="300"/>
      <c r="D113" s="300"/>
      <c r="E113" s="300"/>
      <c r="F113" s="300"/>
      <c r="G113" s="300"/>
      <c r="H113" s="300"/>
      <c r="I113" s="300"/>
      <c r="J113" s="300"/>
      <c r="K113" s="300"/>
      <c r="L113" s="300"/>
      <c r="M113" s="300"/>
      <c r="N113" s="300"/>
      <c r="O113" s="300"/>
      <c r="P113" s="300"/>
      <c r="Q113" s="300"/>
      <c r="R113" s="300"/>
      <c r="S113" s="300"/>
      <c r="T113" s="300"/>
      <c r="U113" s="300"/>
      <c r="V113" s="300"/>
      <c r="W113" s="300"/>
      <c r="X113" s="300"/>
      <c r="Y113" s="300"/>
      <c r="Z113" s="300"/>
    </row>
    <row r="114">
      <c r="A114" s="300"/>
      <c r="B114" s="300"/>
      <c r="C114" s="300"/>
      <c r="D114" s="300"/>
      <c r="E114" s="300"/>
      <c r="F114" s="300"/>
      <c r="G114" s="300"/>
      <c r="H114" s="300"/>
      <c r="I114" s="300"/>
      <c r="J114" s="300"/>
      <c r="K114" s="300"/>
      <c r="L114" s="300"/>
      <c r="M114" s="300"/>
      <c r="N114" s="300"/>
      <c r="O114" s="300"/>
      <c r="P114" s="300"/>
      <c r="Q114" s="300"/>
      <c r="R114" s="300"/>
      <c r="S114" s="300"/>
      <c r="T114" s="300"/>
      <c r="U114" s="300"/>
      <c r="V114" s="300"/>
      <c r="W114" s="300"/>
      <c r="X114" s="300"/>
      <c r="Y114" s="300"/>
      <c r="Z114" s="300"/>
    </row>
    <row r="115">
      <c r="A115" s="300"/>
      <c r="B115" s="300"/>
      <c r="C115" s="300"/>
      <c r="D115" s="300"/>
      <c r="E115" s="300"/>
      <c r="F115" s="300"/>
      <c r="G115" s="300"/>
      <c r="H115" s="300"/>
      <c r="I115" s="300"/>
      <c r="J115" s="300"/>
      <c r="K115" s="300"/>
      <c r="L115" s="300"/>
      <c r="M115" s="300"/>
      <c r="N115" s="300"/>
      <c r="O115" s="300"/>
      <c r="P115" s="300"/>
      <c r="Q115" s="300"/>
      <c r="R115" s="300"/>
      <c r="S115" s="300"/>
      <c r="T115" s="300"/>
      <c r="U115" s="300"/>
      <c r="V115" s="300"/>
      <c r="W115" s="300"/>
      <c r="X115" s="300"/>
      <c r="Y115" s="300"/>
      <c r="Z115" s="300"/>
    </row>
    <row r="116">
      <c r="A116" s="300"/>
      <c r="B116" s="300"/>
      <c r="C116" s="300"/>
      <c r="D116" s="300"/>
      <c r="E116" s="300"/>
      <c r="F116" s="300"/>
      <c r="G116" s="300"/>
      <c r="H116" s="300"/>
      <c r="I116" s="300"/>
      <c r="J116" s="300"/>
      <c r="K116" s="300"/>
      <c r="L116" s="300"/>
      <c r="M116" s="300"/>
      <c r="N116" s="300"/>
      <c r="O116" s="300"/>
      <c r="P116" s="300"/>
      <c r="Q116" s="300"/>
      <c r="R116" s="300"/>
      <c r="S116" s="300"/>
      <c r="T116" s="300"/>
      <c r="U116" s="300"/>
      <c r="V116" s="300"/>
      <c r="W116" s="300"/>
      <c r="X116" s="300"/>
      <c r="Y116" s="300"/>
      <c r="Z116" s="300"/>
    </row>
    <row r="117">
      <c r="A117" s="300"/>
      <c r="B117" s="300"/>
      <c r="C117" s="300"/>
      <c r="D117" s="300"/>
      <c r="E117" s="300"/>
      <c r="F117" s="300"/>
      <c r="G117" s="300"/>
      <c r="H117" s="300"/>
      <c r="I117" s="300"/>
      <c r="J117" s="300"/>
      <c r="K117" s="300"/>
      <c r="L117" s="300"/>
      <c r="M117" s="300"/>
      <c r="N117" s="300"/>
      <c r="O117" s="300"/>
      <c r="P117" s="300"/>
      <c r="Q117" s="300"/>
      <c r="R117" s="300"/>
      <c r="S117" s="300"/>
      <c r="T117" s="300"/>
      <c r="U117" s="300"/>
      <c r="V117" s="300"/>
      <c r="W117" s="300"/>
      <c r="X117" s="300"/>
      <c r="Y117" s="300"/>
      <c r="Z117" s="300"/>
    </row>
    <row r="118">
      <c r="A118" s="300"/>
      <c r="B118" s="300"/>
      <c r="C118" s="300"/>
      <c r="D118" s="300"/>
      <c r="E118" s="300"/>
      <c r="F118" s="300"/>
      <c r="G118" s="300"/>
      <c r="H118" s="300"/>
      <c r="I118" s="300"/>
      <c r="J118" s="300"/>
      <c r="K118" s="300"/>
      <c r="L118" s="300"/>
      <c r="M118" s="300"/>
      <c r="N118" s="300"/>
      <c r="O118" s="300"/>
      <c r="P118" s="300"/>
      <c r="Q118" s="300"/>
      <c r="R118" s="300"/>
      <c r="S118" s="300"/>
      <c r="T118" s="300"/>
      <c r="U118" s="300"/>
      <c r="V118" s="300"/>
      <c r="W118" s="300"/>
      <c r="X118" s="300"/>
      <c r="Y118" s="300"/>
      <c r="Z118" s="300"/>
    </row>
    <row r="119">
      <c r="A119" s="300"/>
      <c r="B119" s="300"/>
      <c r="C119" s="300"/>
      <c r="D119" s="300"/>
      <c r="E119" s="300"/>
      <c r="F119" s="300"/>
      <c r="G119" s="300"/>
      <c r="H119" s="300"/>
      <c r="I119" s="300"/>
      <c r="J119" s="300"/>
      <c r="K119" s="300"/>
      <c r="L119" s="300"/>
      <c r="M119" s="300"/>
      <c r="N119" s="300"/>
      <c r="O119" s="300"/>
      <c r="P119" s="300"/>
      <c r="Q119" s="300"/>
      <c r="R119" s="300"/>
      <c r="S119" s="300"/>
      <c r="T119" s="300"/>
      <c r="U119" s="300"/>
      <c r="V119" s="300"/>
      <c r="W119" s="300"/>
      <c r="X119" s="300"/>
      <c r="Y119" s="300"/>
      <c r="Z119" s="300"/>
    </row>
    <row r="120">
      <c r="A120" s="300"/>
      <c r="B120" s="300"/>
      <c r="C120" s="300"/>
      <c r="D120" s="300"/>
      <c r="E120" s="300"/>
      <c r="F120" s="300"/>
      <c r="G120" s="300"/>
      <c r="H120" s="300"/>
      <c r="I120" s="300"/>
      <c r="J120" s="300"/>
      <c r="K120" s="300"/>
      <c r="L120" s="300"/>
      <c r="M120" s="300"/>
      <c r="N120" s="300"/>
      <c r="O120" s="300"/>
      <c r="P120" s="300"/>
      <c r="Q120" s="300"/>
      <c r="R120" s="300"/>
      <c r="S120" s="300"/>
      <c r="T120" s="300"/>
      <c r="U120" s="300"/>
      <c r="V120" s="300"/>
      <c r="W120" s="300"/>
      <c r="X120" s="300"/>
      <c r="Y120" s="300"/>
      <c r="Z120" s="300"/>
    </row>
    <row r="121">
      <c r="A121" s="300"/>
      <c r="B121" s="300"/>
      <c r="C121" s="300"/>
      <c r="D121" s="300"/>
      <c r="E121" s="300"/>
      <c r="F121" s="300"/>
      <c r="G121" s="300"/>
      <c r="H121" s="300"/>
      <c r="I121" s="300"/>
      <c r="J121" s="300"/>
      <c r="K121" s="300"/>
      <c r="L121" s="300"/>
      <c r="M121" s="300"/>
      <c r="N121" s="300"/>
      <c r="O121" s="300"/>
      <c r="P121" s="300"/>
      <c r="Q121" s="300"/>
      <c r="R121" s="300"/>
      <c r="S121" s="300"/>
      <c r="T121" s="300"/>
      <c r="U121" s="300"/>
      <c r="V121" s="300"/>
      <c r="W121" s="300"/>
      <c r="X121" s="300"/>
      <c r="Y121" s="300"/>
      <c r="Z121" s="300"/>
    </row>
    <row r="122">
      <c r="A122" s="300"/>
      <c r="B122" s="300"/>
      <c r="C122" s="300"/>
      <c r="D122" s="300"/>
      <c r="E122" s="300"/>
      <c r="F122" s="300"/>
      <c r="G122" s="300"/>
      <c r="H122" s="300"/>
      <c r="I122" s="300"/>
      <c r="J122" s="300"/>
      <c r="K122" s="300"/>
      <c r="L122" s="300"/>
      <c r="M122" s="300"/>
      <c r="N122" s="300"/>
      <c r="O122" s="300"/>
      <c r="P122" s="300"/>
      <c r="Q122" s="300"/>
      <c r="R122" s="300"/>
      <c r="S122" s="300"/>
      <c r="T122" s="300"/>
      <c r="U122" s="300"/>
      <c r="V122" s="300"/>
      <c r="W122" s="300"/>
      <c r="X122" s="300"/>
      <c r="Y122" s="300"/>
      <c r="Z122" s="300"/>
    </row>
    <row r="123">
      <c r="A123" s="300"/>
      <c r="B123" s="300"/>
      <c r="C123" s="300"/>
      <c r="D123" s="300"/>
      <c r="E123" s="300"/>
      <c r="F123" s="300"/>
      <c r="G123" s="300"/>
      <c r="H123" s="300"/>
      <c r="I123" s="300"/>
      <c r="J123" s="300"/>
      <c r="K123" s="300"/>
      <c r="L123" s="300"/>
      <c r="M123" s="300"/>
      <c r="N123" s="300"/>
      <c r="O123" s="300"/>
      <c r="P123" s="300"/>
      <c r="Q123" s="300"/>
      <c r="R123" s="300"/>
      <c r="S123" s="300"/>
      <c r="T123" s="300"/>
      <c r="U123" s="300"/>
      <c r="V123" s="300"/>
      <c r="W123" s="300"/>
      <c r="X123" s="300"/>
      <c r="Y123" s="300"/>
      <c r="Z123" s="300"/>
    </row>
    <row r="124">
      <c r="A124" s="300"/>
      <c r="B124" s="300"/>
      <c r="C124" s="300"/>
      <c r="D124" s="300"/>
      <c r="E124" s="300"/>
      <c r="F124" s="300"/>
      <c r="G124" s="300"/>
      <c r="H124" s="300"/>
      <c r="I124" s="300"/>
      <c r="J124" s="300"/>
      <c r="K124" s="300"/>
      <c r="L124" s="300"/>
      <c r="M124" s="300"/>
      <c r="N124" s="300"/>
      <c r="O124" s="300"/>
      <c r="P124" s="300"/>
      <c r="Q124" s="300"/>
      <c r="R124" s="300"/>
      <c r="S124" s="300"/>
      <c r="T124" s="300"/>
      <c r="U124" s="300"/>
      <c r="V124" s="300"/>
      <c r="W124" s="300"/>
      <c r="X124" s="300"/>
      <c r="Y124" s="300"/>
      <c r="Z124" s="300"/>
    </row>
    <row r="125">
      <c r="A125" s="300"/>
      <c r="B125" s="300"/>
      <c r="C125" s="300"/>
      <c r="D125" s="300"/>
      <c r="E125" s="300"/>
      <c r="F125" s="300"/>
      <c r="G125" s="300"/>
      <c r="H125" s="300"/>
      <c r="I125" s="300"/>
      <c r="J125" s="300"/>
      <c r="K125" s="300"/>
      <c r="L125" s="300"/>
      <c r="M125" s="300"/>
      <c r="N125" s="300"/>
      <c r="O125" s="300"/>
      <c r="P125" s="300"/>
      <c r="Q125" s="300"/>
      <c r="R125" s="300"/>
      <c r="S125" s="300"/>
      <c r="T125" s="300"/>
      <c r="U125" s="300"/>
      <c r="V125" s="300"/>
      <c r="W125" s="300"/>
      <c r="X125" s="300"/>
      <c r="Y125" s="300"/>
      <c r="Z125" s="300"/>
    </row>
    <row r="126">
      <c r="A126" s="300"/>
      <c r="B126" s="300"/>
      <c r="C126" s="300"/>
      <c r="D126" s="300"/>
      <c r="E126" s="300"/>
      <c r="F126" s="300"/>
      <c r="G126" s="300"/>
      <c r="H126" s="300"/>
      <c r="I126" s="300"/>
      <c r="J126" s="300"/>
      <c r="K126" s="300"/>
      <c r="L126" s="300"/>
      <c r="M126" s="300"/>
      <c r="N126" s="300"/>
      <c r="O126" s="300"/>
      <c r="P126" s="300"/>
      <c r="Q126" s="300"/>
      <c r="R126" s="300"/>
      <c r="S126" s="300"/>
      <c r="T126" s="300"/>
      <c r="U126" s="300"/>
      <c r="V126" s="300"/>
      <c r="W126" s="300"/>
      <c r="X126" s="300"/>
      <c r="Y126" s="300"/>
      <c r="Z126" s="300"/>
    </row>
    <row r="127">
      <c r="A127" s="300"/>
      <c r="B127" s="300"/>
      <c r="C127" s="300"/>
      <c r="D127" s="300"/>
      <c r="E127" s="300"/>
      <c r="F127" s="300"/>
      <c r="G127" s="300"/>
      <c r="H127" s="300"/>
      <c r="I127" s="300"/>
      <c r="J127" s="300"/>
      <c r="K127" s="300"/>
      <c r="L127" s="300"/>
      <c r="M127" s="300"/>
      <c r="N127" s="300"/>
      <c r="O127" s="300"/>
      <c r="P127" s="300"/>
      <c r="Q127" s="300"/>
      <c r="R127" s="300"/>
      <c r="S127" s="300"/>
      <c r="T127" s="300"/>
      <c r="U127" s="300"/>
      <c r="V127" s="300"/>
      <c r="W127" s="300"/>
      <c r="X127" s="300"/>
      <c r="Y127" s="300"/>
      <c r="Z127" s="300"/>
    </row>
    <row r="128">
      <c r="A128" s="300"/>
      <c r="B128" s="300"/>
      <c r="C128" s="300"/>
      <c r="D128" s="300"/>
      <c r="E128" s="300"/>
      <c r="F128" s="300"/>
      <c r="G128" s="300"/>
      <c r="H128" s="300"/>
      <c r="I128" s="300"/>
      <c r="J128" s="300"/>
      <c r="K128" s="300"/>
      <c r="L128" s="300"/>
      <c r="M128" s="300"/>
      <c r="N128" s="300"/>
      <c r="O128" s="300"/>
      <c r="P128" s="300"/>
      <c r="Q128" s="300"/>
      <c r="R128" s="300"/>
      <c r="S128" s="300"/>
      <c r="T128" s="300"/>
      <c r="U128" s="300"/>
      <c r="V128" s="300"/>
      <c r="W128" s="300"/>
      <c r="X128" s="300"/>
      <c r="Y128" s="300"/>
      <c r="Z128" s="300"/>
    </row>
    <row r="129">
      <c r="A129" s="300"/>
      <c r="B129" s="300"/>
      <c r="C129" s="300"/>
      <c r="D129" s="300"/>
      <c r="E129" s="300"/>
      <c r="F129" s="300"/>
      <c r="G129" s="300"/>
      <c r="H129" s="300"/>
      <c r="I129" s="300"/>
      <c r="J129" s="300"/>
      <c r="K129" s="300"/>
      <c r="L129" s="300"/>
      <c r="M129" s="300"/>
      <c r="N129" s="300"/>
      <c r="O129" s="300"/>
      <c r="P129" s="300"/>
      <c r="Q129" s="300"/>
      <c r="R129" s="300"/>
      <c r="S129" s="300"/>
      <c r="T129" s="300"/>
      <c r="U129" s="300"/>
      <c r="V129" s="300"/>
      <c r="W129" s="300"/>
      <c r="X129" s="300"/>
      <c r="Y129" s="300"/>
      <c r="Z129" s="300"/>
    </row>
    <row r="130">
      <c r="A130" s="300"/>
      <c r="B130" s="300"/>
      <c r="C130" s="300"/>
      <c r="D130" s="300"/>
      <c r="E130" s="300"/>
      <c r="F130" s="300"/>
      <c r="G130" s="300"/>
      <c r="H130" s="300"/>
      <c r="I130" s="300"/>
      <c r="J130" s="300"/>
      <c r="K130" s="300"/>
      <c r="L130" s="300"/>
      <c r="M130" s="300"/>
      <c r="N130" s="300"/>
      <c r="O130" s="300"/>
      <c r="P130" s="300"/>
      <c r="Q130" s="300"/>
      <c r="R130" s="300"/>
      <c r="S130" s="300"/>
      <c r="T130" s="300"/>
      <c r="U130" s="300"/>
      <c r="V130" s="300"/>
      <c r="W130" s="300"/>
      <c r="X130" s="300"/>
      <c r="Y130" s="300"/>
      <c r="Z130" s="300"/>
    </row>
    <row r="131">
      <c r="A131" s="300"/>
      <c r="B131" s="300"/>
      <c r="C131" s="300"/>
      <c r="D131" s="300"/>
      <c r="E131" s="300"/>
      <c r="F131" s="300"/>
      <c r="G131" s="300"/>
      <c r="H131" s="300"/>
      <c r="I131" s="300"/>
      <c r="J131" s="300"/>
      <c r="K131" s="300"/>
      <c r="L131" s="300"/>
      <c r="M131" s="300"/>
      <c r="N131" s="300"/>
      <c r="O131" s="300"/>
      <c r="P131" s="300"/>
      <c r="Q131" s="300"/>
      <c r="R131" s="300"/>
      <c r="S131" s="300"/>
      <c r="T131" s="300"/>
      <c r="U131" s="300"/>
      <c r="V131" s="300"/>
      <c r="W131" s="300"/>
      <c r="X131" s="300"/>
      <c r="Y131" s="300"/>
      <c r="Z131" s="300"/>
    </row>
    <row r="132">
      <c r="A132" s="300"/>
      <c r="B132" s="300"/>
      <c r="C132" s="300"/>
      <c r="D132" s="300"/>
      <c r="E132" s="300"/>
      <c r="F132" s="300"/>
      <c r="G132" s="300"/>
      <c r="H132" s="300"/>
      <c r="I132" s="300"/>
      <c r="J132" s="300"/>
      <c r="K132" s="300"/>
      <c r="L132" s="300"/>
      <c r="M132" s="300"/>
      <c r="N132" s="300"/>
      <c r="O132" s="300"/>
      <c r="P132" s="300"/>
      <c r="Q132" s="300"/>
      <c r="R132" s="300"/>
      <c r="S132" s="300"/>
      <c r="T132" s="300"/>
      <c r="U132" s="300"/>
      <c r="V132" s="300"/>
      <c r="W132" s="300"/>
      <c r="X132" s="300"/>
      <c r="Y132" s="300"/>
      <c r="Z132" s="300"/>
    </row>
    <row r="133">
      <c r="A133" s="300"/>
      <c r="B133" s="300"/>
      <c r="C133" s="300"/>
      <c r="D133" s="300"/>
      <c r="E133" s="300"/>
      <c r="F133" s="300"/>
      <c r="G133" s="300"/>
      <c r="H133" s="300"/>
      <c r="I133" s="300"/>
      <c r="J133" s="300"/>
      <c r="K133" s="300"/>
      <c r="L133" s="300"/>
      <c r="M133" s="300"/>
      <c r="N133" s="300"/>
      <c r="O133" s="300"/>
      <c r="P133" s="300"/>
      <c r="Q133" s="300"/>
      <c r="R133" s="300"/>
      <c r="S133" s="300"/>
      <c r="T133" s="300"/>
      <c r="U133" s="300"/>
      <c r="V133" s="300"/>
      <c r="W133" s="300"/>
      <c r="X133" s="300"/>
      <c r="Y133" s="300"/>
      <c r="Z133" s="300"/>
    </row>
    <row r="134">
      <c r="A134" s="300"/>
      <c r="B134" s="300"/>
      <c r="C134" s="300"/>
      <c r="D134" s="300"/>
      <c r="E134" s="300"/>
      <c r="F134" s="300"/>
      <c r="G134" s="300"/>
      <c r="H134" s="300"/>
      <c r="I134" s="300"/>
      <c r="J134" s="300"/>
      <c r="K134" s="300"/>
      <c r="L134" s="300"/>
      <c r="M134" s="300"/>
      <c r="N134" s="300"/>
      <c r="O134" s="300"/>
      <c r="P134" s="300"/>
      <c r="Q134" s="300"/>
      <c r="R134" s="300"/>
      <c r="S134" s="300"/>
      <c r="T134" s="300"/>
      <c r="U134" s="300"/>
      <c r="V134" s="300"/>
      <c r="W134" s="300"/>
      <c r="X134" s="300"/>
      <c r="Y134" s="300"/>
      <c r="Z134" s="300"/>
    </row>
    <row r="135">
      <c r="A135" s="300"/>
      <c r="B135" s="300"/>
      <c r="C135" s="300"/>
      <c r="D135" s="300"/>
      <c r="E135" s="300"/>
      <c r="F135" s="300"/>
      <c r="G135" s="300"/>
      <c r="H135" s="300"/>
      <c r="I135" s="300"/>
      <c r="J135" s="300"/>
      <c r="K135" s="300"/>
      <c r="L135" s="300"/>
      <c r="M135" s="300"/>
      <c r="N135" s="300"/>
      <c r="O135" s="300"/>
      <c r="P135" s="300"/>
      <c r="Q135" s="300"/>
      <c r="R135" s="300"/>
      <c r="S135" s="300"/>
      <c r="T135" s="300"/>
      <c r="U135" s="300"/>
      <c r="V135" s="300"/>
      <c r="W135" s="300"/>
      <c r="X135" s="300"/>
      <c r="Y135" s="300"/>
      <c r="Z135" s="300"/>
    </row>
    <row r="136">
      <c r="A136" s="300"/>
      <c r="B136" s="300"/>
      <c r="C136" s="300"/>
      <c r="D136" s="300"/>
      <c r="E136" s="300"/>
      <c r="F136" s="300"/>
      <c r="G136" s="300"/>
      <c r="H136" s="300"/>
      <c r="I136" s="300"/>
      <c r="J136" s="300"/>
      <c r="K136" s="300"/>
      <c r="L136" s="300"/>
      <c r="M136" s="300"/>
      <c r="N136" s="300"/>
      <c r="O136" s="300"/>
      <c r="P136" s="300"/>
      <c r="Q136" s="300"/>
      <c r="R136" s="300"/>
      <c r="S136" s="300"/>
      <c r="T136" s="300"/>
      <c r="U136" s="300"/>
      <c r="V136" s="300"/>
      <c r="W136" s="300"/>
      <c r="X136" s="300"/>
      <c r="Y136" s="300"/>
      <c r="Z136" s="300"/>
    </row>
    <row r="137">
      <c r="A137" s="300"/>
      <c r="B137" s="300"/>
      <c r="C137" s="300"/>
      <c r="D137" s="300"/>
      <c r="E137" s="300"/>
      <c r="F137" s="300"/>
      <c r="G137" s="300"/>
      <c r="H137" s="300"/>
      <c r="I137" s="300"/>
      <c r="J137" s="300"/>
      <c r="K137" s="300"/>
      <c r="L137" s="300"/>
      <c r="M137" s="300"/>
      <c r="N137" s="300"/>
      <c r="O137" s="300"/>
      <c r="P137" s="300"/>
      <c r="Q137" s="300"/>
      <c r="R137" s="300"/>
      <c r="S137" s="300"/>
      <c r="T137" s="300"/>
      <c r="U137" s="300"/>
      <c r="V137" s="300"/>
      <c r="W137" s="300"/>
      <c r="X137" s="300"/>
      <c r="Y137" s="300"/>
      <c r="Z137" s="300"/>
    </row>
    <row r="138">
      <c r="A138" s="300"/>
      <c r="B138" s="300"/>
      <c r="C138" s="300"/>
      <c r="D138" s="300"/>
      <c r="E138" s="300"/>
      <c r="F138" s="300"/>
      <c r="G138" s="300"/>
      <c r="H138" s="300"/>
      <c r="I138" s="300"/>
      <c r="J138" s="300"/>
      <c r="K138" s="300"/>
      <c r="L138" s="300"/>
      <c r="M138" s="300"/>
      <c r="N138" s="300"/>
      <c r="O138" s="300"/>
      <c r="P138" s="300"/>
      <c r="Q138" s="300"/>
      <c r="R138" s="300"/>
      <c r="S138" s="300"/>
      <c r="T138" s="300"/>
      <c r="U138" s="300"/>
      <c r="V138" s="300"/>
      <c r="W138" s="300"/>
      <c r="X138" s="300"/>
      <c r="Y138" s="300"/>
      <c r="Z138" s="300"/>
    </row>
    <row r="139">
      <c r="A139" s="300"/>
      <c r="B139" s="300"/>
      <c r="C139" s="300"/>
      <c r="D139" s="300"/>
      <c r="E139" s="300"/>
      <c r="F139" s="300"/>
      <c r="G139" s="300"/>
      <c r="H139" s="300"/>
      <c r="I139" s="300"/>
      <c r="J139" s="300"/>
      <c r="K139" s="300"/>
      <c r="L139" s="300"/>
      <c r="M139" s="300"/>
      <c r="N139" s="300"/>
      <c r="O139" s="300"/>
      <c r="P139" s="300"/>
      <c r="Q139" s="300"/>
      <c r="R139" s="300"/>
      <c r="S139" s="300"/>
      <c r="T139" s="300"/>
      <c r="U139" s="300"/>
      <c r="V139" s="300"/>
      <c r="W139" s="300"/>
      <c r="X139" s="300"/>
      <c r="Y139" s="300"/>
      <c r="Z139" s="300"/>
    </row>
    <row r="140">
      <c r="A140" s="300"/>
      <c r="B140" s="300"/>
      <c r="C140" s="300"/>
      <c r="D140" s="300"/>
      <c r="E140" s="300"/>
      <c r="F140" s="300"/>
      <c r="G140" s="300"/>
      <c r="H140" s="300"/>
      <c r="I140" s="300"/>
      <c r="J140" s="300"/>
      <c r="K140" s="300"/>
      <c r="L140" s="300"/>
      <c r="M140" s="300"/>
      <c r="N140" s="300"/>
      <c r="O140" s="300"/>
      <c r="P140" s="300"/>
      <c r="Q140" s="300"/>
      <c r="R140" s="300"/>
      <c r="S140" s="300"/>
      <c r="T140" s="300"/>
      <c r="U140" s="300"/>
      <c r="V140" s="300"/>
      <c r="W140" s="300"/>
      <c r="X140" s="300"/>
      <c r="Y140" s="300"/>
      <c r="Z140" s="300"/>
    </row>
    <row r="141">
      <c r="A141" s="300"/>
      <c r="B141" s="300"/>
      <c r="C141" s="300"/>
      <c r="D141" s="300"/>
      <c r="E141" s="300"/>
      <c r="F141" s="300"/>
      <c r="G141" s="300"/>
      <c r="H141" s="300"/>
      <c r="I141" s="300"/>
      <c r="J141" s="300"/>
      <c r="K141" s="300"/>
      <c r="L141" s="300"/>
      <c r="M141" s="300"/>
      <c r="N141" s="300"/>
      <c r="O141" s="300"/>
      <c r="P141" s="300"/>
      <c r="Q141" s="300"/>
      <c r="R141" s="300"/>
      <c r="S141" s="300"/>
      <c r="T141" s="300"/>
      <c r="U141" s="300"/>
      <c r="V141" s="300"/>
      <c r="W141" s="300"/>
      <c r="X141" s="300"/>
      <c r="Y141" s="300"/>
      <c r="Z141" s="300"/>
    </row>
    <row r="142">
      <c r="A142" s="300"/>
      <c r="B142" s="300"/>
      <c r="C142" s="300"/>
      <c r="D142" s="300"/>
      <c r="E142" s="300"/>
      <c r="F142" s="300"/>
      <c r="G142" s="300"/>
      <c r="H142" s="300"/>
      <c r="I142" s="300"/>
      <c r="J142" s="300"/>
      <c r="K142" s="300"/>
      <c r="L142" s="300"/>
      <c r="M142" s="300"/>
      <c r="N142" s="300"/>
      <c r="O142" s="300"/>
      <c r="P142" s="300"/>
      <c r="Q142" s="300"/>
      <c r="R142" s="300"/>
      <c r="S142" s="300"/>
      <c r="T142" s="300"/>
      <c r="U142" s="300"/>
      <c r="V142" s="300"/>
      <c r="W142" s="300"/>
      <c r="X142" s="300"/>
      <c r="Y142" s="300"/>
      <c r="Z142" s="300"/>
    </row>
    <row r="143">
      <c r="A143" s="300"/>
      <c r="B143" s="300"/>
      <c r="C143" s="300"/>
      <c r="D143" s="300"/>
      <c r="E143" s="300"/>
      <c r="F143" s="300"/>
      <c r="G143" s="300"/>
      <c r="H143" s="300"/>
      <c r="I143" s="300"/>
      <c r="J143" s="300"/>
      <c r="K143" s="300"/>
      <c r="L143" s="300"/>
      <c r="M143" s="300"/>
      <c r="N143" s="300"/>
      <c r="O143" s="300"/>
      <c r="P143" s="300"/>
      <c r="Q143" s="300"/>
      <c r="R143" s="300"/>
      <c r="S143" s="300"/>
      <c r="T143" s="300"/>
      <c r="U143" s="300"/>
      <c r="V143" s="300"/>
      <c r="W143" s="300"/>
      <c r="X143" s="300"/>
      <c r="Y143" s="300"/>
      <c r="Z143" s="300"/>
    </row>
    <row r="144">
      <c r="A144" s="300"/>
      <c r="B144" s="300"/>
      <c r="C144" s="300"/>
      <c r="D144" s="300"/>
      <c r="E144" s="300"/>
      <c r="F144" s="300"/>
      <c r="G144" s="300"/>
      <c r="H144" s="300"/>
      <c r="I144" s="300"/>
      <c r="J144" s="300"/>
      <c r="K144" s="300"/>
      <c r="L144" s="300"/>
      <c r="M144" s="300"/>
      <c r="N144" s="300"/>
      <c r="O144" s="300"/>
      <c r="P144" s="300"/>
      <c r="Q144" s="300"/>
      <c r="R144" s="300"/>
      <c r="S144" s="300"/>
      <c r="T144" s="300"/>
      <c r="U144" s="300"/>
      <c r="V144" s="300"/>
      <c r="W144" s="300"/>
      <c r="X144" s="300"/>
      <c r="Y144" s="300"/>
      <c r="Z144" s="300"/>
    </row>
    <row r="145">
      <c r="A145" s="300"/>
      <c r="B145" s="300"/>
      <c r="C145" s="300"/>
      <c r="D145" s="300"/>
      <c r="E145" s="300"/>
      <c r="F145" s="300"/>
      <c r="G145" s="300"/>
      <c r="H145" s="300"/>
      <c r="I145" s="300"/>
      <c r="J145" s="300"/>
      <c r="K145" s="300"/>
      <c r="L145" s="300"/>
      <c r="M145" s="300"/>
      <c r="N145" s="300"/>
      <c r="O145" s="300"/>
      <c r="P145" s="300"/>
      <c r="Q145" s="300"/>
      <c r="R145" s="300"/>
      <c r="S145" s="300"/>
      <c r="T145" s="300"/>
      <c r="U145" s="300"/>
      <c r="V145" s="300"/>
      <c r="W145" s="300"/>
      <c r="X145" s="300"/>
      <c r="Y145" s="300"/>
      <c r="Z145" s="300"/>
    </row>
    <row r="146">
      <c r="A146" s="300"/>
      <c r="B146" s="300"/>
      <c r="C146" s="300"/>
      <c r="D146" s="300"/>
      <c r="E146" s="300"/>
      <c r="F146" s="300"/>
      <c r="G146" s="300"/>
      <c r="H146" s="300"/>
      <c r="I146" s="300"/>
      <c r="J146" s="300"/>
      <c r="K146" s="300"/>
      <c r="L146" s="300"/>
      <c r="M146" s="300"/>
      <c r="N146" s="300"/>
      <c r="O146" s="300"/>
      <c r="P146" s="300"/>
      <c r="Q146" s="300"/>
      <c r="R146" s="300"/>
      <c r="S146" s="300"/>
      <c r="T146" s="300"/>
      <c r="U146" s="300"/>
      <c r="V146" s="300"/>
      <c r="W146" s="300"/>
      <c r="X146" s="300"/>
      <c r="Y146" s="300"/>
      <c r="Z146" s="300"/>
    </row>
    <row r="147">
      <c r="A147" s="300"/>
      <c r="B147" s="300"/>
      <c r="C147" s="300"/>
      <c r="D147" s="300"/>
      <c r="E147" s="300"/>
      <c r="F147" s="300"/>
      <c r="G147" s="300"/>
      <c r="H147" s="300"/>
      <c r="I147" s="300"/>
      <c r="J147" s="300"/>
      <c r="K147" s="300"/>
      <c r="L147" s="300"/>
      <c r="M147" s="300"/>
      <c r="N147" s="300"/>
      <c r="O147" s="300"/>
      <c r="P147" s="300"/>
      <c r="Q147" s="300"/>
      <c r="R147" s="300"/>
      <c r="S147" s="300"/>
      <c r="T147" s="300"/>
      <c r="U147" s="300"/>
      <c r="V147" s="300"/>
      <c r="W147" s="300"/>
      <c r="X147" s="300"/>
      <c r="Y147" s="300"/>
      <c r="Z147" s="300"/>
    </row>
    <row r="148">
      <c r="A148" s="300"/>
      <c r="B148" s="300"/>
      <c r="C148" s="300"/>
      <c r="D148" s="300"/>
      <c r="E148" s="300"/>
      <c r="F148" s="300"/>
      <c r="G148" s="300"/>
      <c r="H148" s="300"/>
      <c r="I148" s="300"/>
      <c r="J148" s="300"/>
      <c r="K148" s="300"/>
      <c r="L148" s="300"/>
      <c r="M148" s="300"/>
      <c r="N148" s="300"/>
      <c r="O148" s="300"/>
      <c r="P148" s="300"/>
      <c r="Q148" s="300"/>
      <c r="R148" s="300"/>
      <c r="S148" s="300"/>
      <c r="T148" s="300"/>
      <c r="U148" s="300"/>
      <c r="V148" s="300"/>
      <c r="W148" s="300"/>
      <c r="X148" s="300"/>
      <c r="Y148" s="300"/>
      <c r="Z148" s="300"/>
    </row>
    <row r="149">
      <c r="A149" s="300"/>
      <c r="B149" s="300"/>
      <c r="C149" s="300"/>
      <c r="D149" s="300"/>
      <c r="E149" s="300"/>
      <c r="F149" s="300"/>
      <c r="G149" s="300"/>
      <c r="H149" s="300"/>
      <c r="I149" s="300"/>
      <c r="J149" s="300"/>
      <c r="K149" s="300"/>
      <c r="L149" s="300"/>
      <c r="M149" s="300"/>
      <c r="N149" s="300"/>
      <c r="O149" s="300"/>
      <c r="P149" s="300"/>
      <c r="Q149" s="300"/>
      <c r="R149" s="300"/>
      <c r="S149" s="300"/>
      <c r="T149" s="300"/>
      <c r="U149" s="300"/>
      <c r="V149" s="300"/>
      <c r="W149" s="300"/>
      <c r="X149" s="300"/>
      <c r="Y149" s="300"/>
      <c r="Z149" s="300"/>
    </row>
    <row r="150">
      <c r="A150" s="300"/>
      <c r="B150" s="300"/>
      <c r="C150" s="300"/>
      <c r="D150" s="300"/>
      <c r="E150" s="300"/>
      <c r="F150" s="300"/>
      <c r="G150" s="300"/>
      <c r="H150" s="300"/>
      <c r="I150" s="300"/>
      <c r="J150" s="300"/>
      <c r="K150" s="300"/>
      <c r="L150" s="300"/>
      <c r="M150" s="300"/>
      <c r="N150" s="300"/>
      <c r="O150" s="300"/>
      <c r="P150" s="300"/>
      <c r="Q150" s="300"/>
      <c r="R150" s="300"/>
      <c r="S150" s="300"/>
      <c r="T150" s="300"/>
      <c r="U150" s="300"/>
      <c r="V150" s="300"/>
      <c r="W150" s="300"/>
      <c r="X150" s="300"/>
      <c r="Y150" s="300"/>
      <c r="Z150" s="300"/>
    </row>
    <row r="151">
      <c r="A151" s="300"/>
      <c r="B151" s="300"/>
      <c r="C151" s="300"/>
      <c r="D151" s="300"/>
      <c r="E151" s="300"/>
      <c r="F151" s="300"/>
      <c r="G151" s="300"/>
      <c r="H151" s="300"/>
      <c r="I151" s="300"/>
      <c r="J151" s="300"/>
      <c r="K151" s="300"/>
      <c r="L151" s="300"/>
      <c r="M151" s="300"/>
      <c r="N151" s="300"/>
      <c r="O151" s="300"/>
      <c r="P151" s="300"/>
      <c r="Q151" s="300"/>
      <c r="R151" s="300"/>
      <c r="S151" s="300"/>
      <c r="T151" s="300"/>
      <c r="U151" s="300"/>
      <c r="V151" s="300"/>
      <c r="W151" s="300"/>
      <c r="X151" s="300"/>
      <c r="Y151" s="300"/>
      <c r="Z151" s="300"/>
    </row>
    <row r="152">
      <c r="A152" s="300"/>
      <c r="B152" s="300"/>
      <c r="C152" s="300"/>
      <c r="D152" s="300"/>
      <c r="E152" s="300"/>
      <c r="F152" s="300"/>
      <c r="G152" s="300"/>
      <c r="H152" s="300"/>
      <c r="I152" s="300"/>
      <c r="J152" s="300"/>
      <c r="K152" s="300"/>
      <c r="L152" s="300"/>
      <c r="M152" s="300"/>
      <c r="N152" s="300"/>
      <c r="O152" s="300"/>
      <c r="P152" s="300"/>
      <c r="Q152" s="300"/>
      <c r="R152" s="300"/>
      <c r="S152" s="300"/>
      <c r="T152" s="300"/>
      <c r="U152" s="300"/>
      <c r="V152" s="300"/>
      <c r="W152" s="300"/>
      <c r="X152" s="300"/>
      <c r="Y152" s="300"/>
      <c r="Z152" s="300"/>
    </row>
    <row r="153">
      <c r="A153" s="300"/>
      <c r="B153" s="300"/>
      <c r="C153" s="300"/>
      <c r="D153" s="300"/>
      <c r="E153" s="300"/>
      <c r="F153" s="300"/>
      <c r="G153" s="300"/>
      <c r="H153" s="300"/>
      <c r="I153" s="300"/>
      <c r="J153" s="300"/>
      <c r="K153" s="300"/>
      <c r="L153" s="300"/>
      <c r="M153" s="300"/>
      <c r="N153" s="300"/>
      <c r="O153" s="300"/>
      <c r="P153" s="300"/>
      <c r="Q153" s="300"/>
      <c r="R153" s="300"/>
      <c r="S153" s="300"/>
      <c r="T153" s="300"/>
      <c r="U153" s="300"/>
      <c r="V153" s="300"/>
      <c r="W153" s="300"/>
      <c r="X153" s="300"/>
      <c r="Y153" s="300"/>
      <c r="Z153" s="300"/>
    </row>
    <row r="154">
      <c r="A154" s="300"/>
      <c r="B154" s="300"/>
      <c r="C154" s="300"/>
      <c r="D154" s="300"/>
      <c r="E154" s="300"/>
      <c r="F154" s="300"/>
      <c r="G154" s="300"/>
      <c r="H154" s="300"/>
      <c r="I154" s="300"/>
      <c r="J154" s="300"/>
      <c r="K154" s="300"/>
      <c r="L154" s="300"/>
      <c r="M154" s="300"/>
      <c r="N154" s="300"/>
      <c r="O154" s="300"/>
      <c r="P154" s="300"/>
      <c r="Q154" s="300"/>
      <c r="R154" s="300"/>
      <c r="S154" s="300"/>
      <c r="T154" s="300"/>
      <c r="U154" s="300"/>
      <c r="V154" s="300"/>
      <c r="W154" s="300"/>
      <c r="X154" s="300"/>
      <c r="Y154" s="300"/>
      <c r="Z154" s="300"/>
    </row>
    <row r="155">
      <c r="A155" s="300"/>
      <c r="B155" s="300"/>
      <c r="C155" s="300"/>
      <c r="D155" s="300"/>
      <c r="E155" s="300"/>
      <c r="F155" s="300"/>
      <c r="G155" s="300"/>
      <c r="H155" s="300"/>
      <c r="I155" s="300"/>
      <c r="J155" s="300"/>
      <c r="K155" s="300"/>
      <c r="L155" s="300"/>
      <c r="M155" s="300"/>
      <c r="N155" s="300"/>
      <c r="O155" s="300"/>
      <c r="P155" s="300"/>
      <c r="Q155" s="300"/>
      <c r="R155" s="300"/>
      <c r="S155" s="300"/>
      <c r="T155" s="300"/>
      <c r="U155" s="300"/>
      <c r="V155" s="300"/>
      <c r="W155" s="300"/>
      <c r="X155" s="300"/>
      <c r="Y155" s="300"/>
      <c r="Z155" s="300"/>
    </row>
    <row r="156">
      <c r="A156" s="300"/>
      <c r="B156" s="300"/>
      <c r="C156" s="300"/>
      <c r="D156" s="300"/>
      <c r="E156" s="300"/>
      <c r="F156" s="300"/>
      <c r="G156" s="300"/>
      <c r="H156" s="300"/>
      <c r="I156" s="300"/>
      <c r="J156" s="300"/>
      <c r="K156" s="300"/>
      <c r="L156" s="300"/>
      <c r="M156" s="300"/>
      <c r="N156" s="300"/>
      <c r="O156" s="300"/>
      <c r="P156" s="300"/>
      <c r="Q156" s="300"/>
      <c r="R156" s="300"/>
      <c r="S156" s="300"/>
      <c r="T156" s="300"/>
      <c r="U156" s="300"/>
      <c r="V156" s="300"/>
      <c r="W156" s="300"/>
      <c r="X156" s="300"/>
      <c r="Y156" s="300"/>
      <c r="Z156" s="300"/>
    </row>
    <row r="157">
      <c r="A157" s="300"/>
      <c r="B157" s="300"/>
      <c r="C157" s="300"/>
      <c r="D157" s="300"/>
      <c r="E157" s="300"/>
      <c r="F157" s="300"/>
      <c r="G157" s="300"/>
      <c r="H157" s="300"/>
      <c r="I157" s="300"/>
      <c r="J157" s="300"/>
      <c r="K157" s="300"/>
      <c r="L157" s="300"/>
      <c r="M157" s="300"/>
      <c r="N157" s="300"/>
      <c r="O157" s="300"/>
      <c r="P157" s="300"/>
      <c r="Q157" s="300"/>
      <c r="R157" s="300"/>
      <c r="S157" s="300"/>
      <c r="T157" s="300"/>
      <c r="U157" s="300"/>
      <c r="V157" s="300"/>
      <c r="W157" s="300"/>
      <c r="X157" s="300"/>
      <c r="Y157" s="300"/>
      <c r="Z157" s="300"/>
    </row>
    <row r="158">
      <c r="A158" s="300"/>
      <c r="B158" s="300"/>
      <c r="C158" s="300"/>
      <c r="D158" s="300"/>
      <c r="E158" s="300"/>
      <c r="F158" s="300"/>
      <c r="G158" s="300"/>
      <c r="H158" s="300"/>
      <c r="I158" s="300"/>
      <c r="J158" s="300"/>
      <c r="K158" s="300"/>
      <c r="L158" s="300"/>
      <c r="M158" s="300"/>
      <c r="N158" s="300"/>
      <c r="O158" s="300"/>
      <c r="P158" s="300"/>
      <c r="Q158" s="300"/>
      <c r="R158" s="300"/>
      <c r="S158" s="300"/>
      <c r="T158" s="300"/>
      <c r="U158" s="300"/>
      <c r="V158" s="300"/>
      <c r="W158" s="300"/>
      <c r="X158" s="300"/>
      <c r="Y158" s="300"/>
      <c r="Z158" s="300"/>
    </row>
    <row r="159">
      <c r="A159" s="300"/>
      <c r="B159" s="300"/>
      <c r="C159" s="300"/>
      <c r="D159" s="300"/>
      <c r="E159" s="300"/>
      <c r="F159" s="300"/>
      <c r="G159" s="300"/>
      <c r="H159" s="300"/>
      <c r="I159" s="300"/>
      <c r="J159" s="300"/>
      <c r="K159" s="300"/>
      <c r="L159" s="300"/>
      <c r="M159" s="300"/>
      <c r="N159" s="300"/>
      <c r="O159" s="300"/>
      <c r="P159" s="300"/>
      <c r="Q159" s="300"/>
      <c r="R159" s="300"/>
      <c r="S159" s="300"/>
      <c r="T159" s="300"/>
      <c r="U159" s="300"/>
      <c r="V159" s="300"/>
      <c r="W159" s="300"/>
      <c r="X159" s="300"/>
      <c r="Y159" s="300"/>
      <c r="Z159" s="300"/>
    </row>
    <row r="160">
      <c r="A160" s="300"/>
      <c r="B160" s="300"/>
      <c r="C160" s="300"/>
      <c r="D160" s="300"/>
      <c r="E160" s="300"/>
      <c r="F160" s="300"/>
      <c r="G160" s="300"/>
      <c r="H160" s="300"/>
      <c r="I160" s="300"/>
      <c r="J160" s="300"/>
      <c r="K160" s="300"/>
      <c r="L160" s="300"/>
      <c r="M160" s="300"/>
      <c r="N160" s="300"/>
      <c r="O160" s="300"/>
      <c r="P160" s="300"/>
      <c r="Q160" s="300"/>
      <c r="R160" s="300"/>
      <c r="S160" s="300"/>
      <c r="T160" s="300"/>
      <c r="U160" s="300"/>
      <c r="V160" s="300"/>
      <c r="W160" s="300"/>
      <c r="X160" s="300"/>
      <c r="Y160" s="300"/>
      <c r="Z160" s="300"/>
    </row>
    <row r="161">
      <c r="A161" s="300"/>
      <c r="B161" s="300"/>
      <c r="C161" s="300"/>
      <c r="D161" s="300"/>
      <c r="E161" s="300"/>
      <c r="F161" s="300"/>
      <c r="G161" s="300"/>
      <c r="H161" s="300"/>
      <c r="I161" s="300"/>
      <c r="J161" s="300"/>
      <c r="K161" s="300"/>
      <c r="L161" s="300"/>
      <c r="M161" s="300"/>
      <c r="N161" s="300"/>
      <c r="O161" s="300"/>
      <c r="P161" s="300"/>
      <c r="Q161" s="300"/>
      <c r="R161" s="300"/>
      <c r="S161" s="300"/>
      <c r="T161" s="300"/>
      <c r="U161" s="300"/>
      <c r="V161" s="300"/>
      <c r="W161" s="300"/>
      <c r="X161" s="300"/>
      <c r="Y161" s="300"/>
      <c r="Z161" s="300"/>
    </row>
    <row r="162">
      <c r="A162" s="300"/>
      <c r="B162" s="300"/>
      <c r="C162" s="300"/>
      <c r="D162" s="300"/>
      <c r="E162" s="300"/>
      <c r="F162" s="300"/>
      <c r="G162" s="300"/>
      <c r="H162" s="300"/>
      <c r="I162" s="300"/>
      <c r="J162" s="300"/>
      <c r="K162" s="300"/>
      <c r="L162" s="300"/>
      <c r="M162" s="300"/>
      <c r="N162" s="300"/>
      <c r="O162" s="300"/>
      <c r="P162" s="300"/>
      <c r="Q162" s="300"/>
      <c r="R162" s="300"/>
      <c r="S162" s="300"/>
      <c r="T162" s="300"/>
      <c r="U162" s="300"/>
      <c r="V162" s="300"/>
      <c r="W162" s="300"/>
      <c r="X162" s="300"/>
      <c r="Y162" s="300"/>
      <c r="Z162" s="300"/>
    </row>
    <row r="163">
      <c r="A163" s="300"/>
      <c r="B163" s="300"/>
      <c r="C163" s="300"/>
      <c r="D163" s="300"/>
      <c r="E163" s="300"/>
      <c r="F163" s="300"/>
      <c r="G163" s="300"/>
      <c r="H163" s="300"/>
      <c r="I163" s="300"/>
      <c r="J163" s="300"/>
      <c r="K163" s="300"/>
      <c r="L163" s="300"/>
      <c r="M163" s="300"/>
      <c r="N163" s="300"/>
      <c r="O163" s="300"/>
      <c r="P163" s="300"/>
      <c r="Q163" s="300"/>
      <c r="R163" s="300"/>
      <c r="S163" s="300"/>
      <c r="T163" s="300"/>
      <c r="U163" s="300"/>
      <c r="V163" s="300"/>
      <c r="W163" s="300"/>
      <c r="X163" s="300"/>
      <c r="Y163" s="300"/>
      <c r="Z163" s="300"/>
    </row>
    <row r="164">
      <c r="A164" s="300"/>
      <c r="B164" s="300"/>
      <c r="C164" s="300"/>
      <c r="D164" s="300"/>
      <c r="E164" s="300"/>
      <c r="F164" s="300"/>
      <c r="G164" s="300"/>
      <c r="H164" s="300"/>
      <c r="I164" s="300"/>
      <c r="J164" s="300"/>
      <c r="K164" s="300"/>
      <c r="L164" s="300"/>
      <c r="M164" s="300"/>
      <c r="N164" s="300"/>
      <c r="O164" s="300"/>
      <c r="P164" s="300"/>
      <c r="Q164" s="300"/>
      <c r="R164" s="300"/>
      <c r="S164" s="300"/>
      <c r="T164" s="300"/>
      <c r="U164" s="300"/>
      <c r="V164" s="300"/>
      <c r="W164" s="300"/>
      <c r="X164" s="300"/>
      <c r="Y164" s="300"/>
      <c r="Z164" s="300"/>
    </row>
    <row r="165">
      <c r="A165" s="300"/>
      <c r="B165" s="300"/>
      <c r="C165" s="300"/>
      <c r="D165" s="300"/>
      <c r="E165" s="300"/>
      <c r="F165" s="300"/>
      <c r="G165" s="300"/>
      <c r="H165" s="300"/>
      <c r="I165" s="300"/>
      <c r="J165" s="300"/>
      <c r="K165" s="300"/>
      <c r="L165" s="300"/>
      <c r="M165" s="300"/>
      <c r="N165" s="300"/>
      <c r="O165" s="300"/>
      <c r="P165" s="300"/>
      <c r="Q165" s="300"/>
      <c r="R165" s="300"/>
      <c r="S165" s="300"/>
      <c r="T165" s="300"/>
      <c r="U165" s="300"/>
      <c r="V165" s="300"/>
      <c r="W165" s="300"/>
      <c r="X165" s="300"/>
      <c r="Y165" s="300"/>
      <c r="Z165" s="300"/>
    </row>
    <row r="166">
      <c r="A166" s="300"/>
      <c r="B166" s="300"/>
      <c r="C166" s="300"/>
      <c r="D166" s="300"/>
      <c r="E166" s="300"/>
      <c r="F166" s="300"/>
      <c r="G166" s="300"/>
      <c r="H166" s="300"/>
      <c r="I166" s="300"/>
      <c r="J166" s="300"/>
      <c r="K166" s="300"/>
      <c r="L166" s="300"/>
      <c r="M166" s="300"/>
      <c r="N166" s="300"/>
      <c r="O166" s="300"/>
      <c r="P166" s="300"/>
      <c r="Q166" s="300"/>
      <c r="R166" s="300"/>
      <c r="S166" s="300"/>
      <c r="T166" s="300"/>
      <c r="U166" s="300"/>
      <c r="V166" s="300"/>
      <c r="W166" s="300"/>
      <c r="X166" s="300"/>
      <c r="Y166" s="300"/>
      <c r="Z166" s="300"/>
    </row>
    <row r="167">
      <c r="A167" s="300"/>
      <c r="B167" s="300"/>
      <c r="C167" s="300"/>
      <c r="D167" s="300"/>
      <c r="E167" s="300"/>
      <c r="F167" s="300"/>
      <c r="G167" s="300"/>
      <c r="H167" s="300"/>
      <c r="I167" s="300"/>
      <c r="J167" s="300"/>
      <c r="K167" s="300"/>
      <c r="L167" s="300"/>
      <c r="M167" s="300"/>
      <c r="N167" s="300"/>
      <c r="O167" s="300"/>
      <c r="P167" s="300"/>
      <c r="Q167" s="300"/>
      <c r="R167" s="300"/>
      <c r="S167" s="300"/>
      <c r="T167" s="300"/>
      <c r="U167" s="300"/>
      <c r="V167" s="300"/>
      <c r="W167" s="300"/>
      <c r="X167" s="300"/>
      <c r="Y167" s="300"/>
      <c r="Z167" s="300"/>
    </row>
    <row r="168">
      <c r="A168" s="300"/>
      <c r="B168" s="300"/>
      <c r="C168" s="300"/>
      <c r="D168" s="300"/>
      <c r="E168" s="300"/>
      <c r="F168" s="300"/>
      <c r="G168" s="300"/>
      <c r="H168" s="300"/>
      <c r="I168" s="300"/>
      <c r="J168" s="300"/>
      <c r="K168" s="300"/>
      <c r="L168" s="300"/>
      <c r="M168" s="300"/>
      <c r="N168" s="300"/>
      <c r="O168" s="300"/>
      <c r="P168" s="300"/>
      <c r="Q168" s="300"/>
      <c r="R168" s="300"/>
      <c r="S168" s="300"/>
      <c r="T168" s="300"/>
      <c r="U168" s="300"/>
      <c r="V168" s="300"/>
      <c r="W168" s="300"/>
      <c r="X168" s="300"/>
      <c r="Y168" s="300"/>
      <c r="Z168" s="300"/>
    </row>
    <row r="169">
      <c r="A169" s="300"/>
      <c r="B169" s="300"/>
      <c r="C169" s="300"/>
      <c r="D169" s="300"/>
      <c r="E169" s="300"/>
      <c r="F169" s="300"/>
      <c r="G169" s="300"/>
      <c r="H169" s="300"/>
      <c r="I169" s="300"/>
      <c r="J169" s="300"/>
      <c r="K169" s="300"/>
      <c r="L169" s="300"/>
      <c r="M169" s="300"/>
      <c r="N169" s="300"/>
      <c r="O169" s="300"/>
      <c r="P169" s="300"/>
      <c r="Q169" s="300"/>
      <c r="R169" s="300"/>
      <c r="S169" s="300"/>
      <c r="T169" s="300"/>
      <c r="U169" s="300"/>
      <c r="V169" s="300"/>
      <c r="W169" s="300"/>
      <c r="X169" s="300"/>
      <c r="Y169" s="300"/>
      <c r="Z169" s="300"/>
    </row>
    <row r="170">
      <c r="A170" s="300"/>
      <c r="B170" s="300"/>
      <c r="C170" s="300"/>
      <c r="D170" s="300"/>
      <c r="E170" s="300"/>
      <c r="F170" s="300"/>
      <c r="G170" s="300"/>
      <c r="H170" s="300"/>
      <c r="I170" s="300"/>
      <c r="J170" s="300"/>
      <c r="K170" s="300"/>
      <c r="L170" s="300"/>
      <c r="M170" s="300"/>
      <c r="N170" s="300"/>
      <c r="O170" s="300"/>
      <c r="P170" s="300"/>
      <c r="Q170" s="300"/>
      <c r="R170" s="300"/>
      <c r="S170" s="300"/>
      <c r="T170" s="300"/>
      <c r="U170" s="300"/>
      <c r="V170" s="300"/>
      <c r="W170" s="300"/>
      <c r="X170" s="300"/>
      <c r="Y170" s="300"/>
      <c r="Z170" s="300"/>
    </row>
    <row r="171">
      <c r="A171" s="300"/>
      <c r="B171" s="300"/>
      <c r="C171" s="300"/>
      <c r="D171" s="300"/>
      <c r="E171" s="300"/>
      <c r="F171" s="300"/>
      <c r="G171" s="300"/>
      <c r="H171" s="300"/>
      <c r="I171" s="300"/>
      <c r="J171" s="300"/>
      <c r="K171" s="300"/>
      <c r="L171" s="300"/>
      <c r="M171" s="300"/>
      <c r="N171" s="300"/>
      <c r="O171" s="300"/>
      <c r="P171" s="300"/>
      <c r="Q171" s="300"/>
      <c r="R171" s="300"/>
      <c r="S171" s="300"/>
      <c r="T171" s="300"/>
      <c r="U171" s="300"/>
      <c r="V171" s="300"/>
      <c r="W171" s="300"/>
      <c r="X171" s="300"/>
      <c r="Y171" s="300"/>
      <c r="Z171" s="300"/>
    </row>
    <row r="172">
      <c r="A172" s="300"/>
      <c r="B172" s="300"/>
      <c r="C172" s="300"/>
      <c r="D172" s="300"/>
      <c r="E172" s="300"/>
      <c r="F172" s="300"/>
      <c r="G172" s="300"/>
      <c r="H172" s="300"/>
      <c r="I172" s="300"/>
      <c r="J172" s="300"/>
      <c r="K172" s="300"/>
      <c r="L172" s="300"/>
      <c r="M172" s="300"/>
      <c r="N172" s="300"/>
      <c r="O172" s="300"/>
      <c r="P172" s="300"/>
      <c r="Q172" s="300"/>
      <c r="R172" s="300"/>
      <c r="S172" s="300"/>
      <c r="T172" s="300"/>
      <c r="U172" s="300"/>
      <c r="V172" s="300"/>
      <c r="W172" s="300"/>
      <c r="X172" s="300"/>
      <c r="Y172" s="300"/>
      <c r="Z172" s="300"/>
    </row>
    <row r="173">
      <c r="A173" s="300"/>
      <c r="B173" s="300"/>
      <c r="C173" s="300"/>
      <c r="D173" s="300"/>
      <c r="E173" s="300"/>
      <c r="F173" s="300"/>
      <c r="G173" s="300"/>
      <c r="H173" s="300"/>
      <c r="I173" s="300"/>
      <c r="J173" s="300"/>
      <c r="K173" s="300"/>
      <c r="L173" s="300"/>
      <c r="M173" s="300"/>
      <c r="N173" s="300"/>
      <c r="O173" s="300"/>
      <c r="P173" s="300"/>
      <c r="Q173" s="300"/>
      <c r="R173" s="300"/>
      <c r="S173" s="300"/>
      <c r="T173" s="300"/>
      <c r="U173" s="300"/>
      <c r="V173" s="300"/>
      <c r="W173" s="300"/>
      <c r="X173" s="300"/>
      <c r="Y173" s="300"/>
      <c r="Z173" s="300"/>
    </row>
    <row r="174">
      <c r="A174" s="300"/>
      <c r="B174" s="300"/>
      <c r="C174" s="300"/>
      <c r="D174" s="300"/>
      <c r="E174" s="300"/>
      <c r="F174" s="300"/>
      <c r="G174" s="300"/>
      <c r="H174" s="300"/>
      <c r="I174" s="300"/>
      <c r="J174" s="300"/>
      <c r="K174" s="300"/>
      <c r="L174" s="300"/>
      <c r="M174" s="300"/>
      <c r="N174" s="300"/>
      <c r="O174" s="300"/>
      <c r="P174" s="300"/>
      <c r="Q174" s="300"/>
      <c r="R174" s="300"/>
      <c r="S174" s="300"/>
      <c r="T174" s="300"/>
      <c r="U174" s="300"/>
      <c r="V174" s="300"/>
      <c r="W174" s="300"/>
      <c r="X174" s="300"/>
      <c r="Y174" s="300"/>
      <c r="Z174" s="300"/>
    </row>
    <row r="175">
      <c r="A175" s="300"/>
      <c r="B175" s="300"/>
      <c r="C175" s="300"/>
      <c r="D175" s="300"/>
      <c r="E175" s="300"/>
      <c r="F175" s="300"/>
      <c r="G175" s="300"/>
      <c r="H175" s="300"/>
      <c r="I175" s="300"/>
      <c r="J175" s="300"/>
      <c r="K175" s="300"/>
      <c r="L175" s="300"/>
      <c r="M175" s="300"/>
      <c r="N175" s="300"/>
      <c r="O175" s="300"/>
      <c r="P175" s="300"/>
      <c r="Q175" s="300"/>
      <c r="R175" s="300"/>
      <c r="S175" s="300"/>
      <c r="T175" s="300"/>
      <c r="U175" s="300"/>
      <c r="V175" s="300"/>
      <c r="W175" s="300"/>
      <c r="X175" s="300"/>
      <c r="Y175" s="300"/>
      <c r="Z175" s="300"/>
    </row>
    <row r="176">
      <c r="A176" s="300"/>
      <c r="B176" s="300"/>
      <c r="C176" s="300"/>
      <c r="D176" s="300"/>
      <c r="E176" s="300"/>
      <c r="F176" s="300"/>
      <c r="G176" s="300"/>
      <c r="H176" s="300"/>
      <c r="I176" s="300"/>
      <c r="J176" s="300"/>
      <c r="K176" s="300"/>
      <c r="L176" s="300"/>
      <c r="M176" s="300"/>
      <c r="N176" s="300"/>
      <c r="O176" s="300"/>
      <c r="P176" s="300"/>
      <c r="Q176" s="300"/>
      <c r="R176" s="300"/>
      <c r="S176" s="300"/>
      <c r="T176" s="300"/>
      <c r="U176" s="300"/>
      <c r="V176" s="300"/>
      <c r="W176" s="300"/>
      <c r="X176" s="300"/>
      <c r="Y176" s="300"/>
      <c r="Z176" s="300"/>
    </row>
    <row r="177">
      <c r="A177" s="300"/>
      <c r="B177" s="300"/>
      <c r="C177" s="300"/>
      <c r="D177" s="300"/>
      <c r="E177" s="300"/>
      <c r="F177" s="300"/>
      <c r="G177" s="300"/>
      <c r="H177" s="300"/>
      <c r="I177" s="300"/>
      <c r="J177" s="300"/>
      <c r="K177" s="300"/>
      <c r="L177" s="300"/>
      <c r="M177" s="300"/>
      <c r="N177" s="300"/>
      <c r="O177" s="300"/>
      <c r="P177" s="300"/>
      <c r="Q177" s="300"/>
      <c r="R177" s="300"/>
      <c r="S177" s="300"/>
      <c r="T177" s="300"/>
      <c r="U177" s="300"/>
      <c r="V177" s="300"/>
      <c r="W177" s="300"/>
      <c r="X177" s="300"/>
      <c r="Y177" s="300"/>
      <c r="Z177" s="300"/>
    </row>
    <row r="178">
      <c r="A178" s="300"/>
      <c r="B178" s="300"/>
      <c r="C178" s="300"/>
      <c r="D178" s="300"/>
      <c r="E178" s="300"/>
      <c r="F178" s="300"/>
      <c r="G178" s="300"/>
      <c r="H178" s="300"/>
      <c r="I178" s="300"/>
      <c r="J178" s="300"/>
      <c r="K178" s="300"/>
      <c r="L178" s="300"/>
      <c r="M178" s="300"/>
      <c r="N178" s="300"/>
      <c r="O178" s="300"/>
      <c r="P178" s="300"/>
      <c r="Q178" s="300"/>
      <c r="R178" s="300"/>
      <c r="S178" s="300"/>
      <c r="T178" s="300"/>
      <c r="U178" s="300"/>
      <c r="V178" s="300"/>
      <c r="W178" s="300"/>
      <c r="X178" s="300"/>
      <c r="Y178" s="300"/>
      <c r="Z178" s="300"/>
    </row>
    <row r="179">
      <c r="A179" s="300"/>
      <c r="B179" s="300"/>
      <c r="C179" s="300"/>
      <c r="D179" s="300"/>
      <c r="E179" s="300"/>
      <c r="F179" s="300"/>
      <c r="G179" s="300"/>
      <c r="H179" s="300"/>
      <c r="I179" s="300"/>
      <c r="J179" s="300"/>
      <c r="K179" s="300"/>
      <c r="L179" s="300"/>
      <c r="M179" s="300"/>
      <c r="N179" s="300"/>
      <c r="O179" s="300"/>
      <c r="P179" s="300"/>
      <c r="Q179" s="300"/>
      <c r="R179" s="300"/>
      <c r="S179" s="300"/>
      <c r="T179" s="300"/>
      <c r="U179" s="300"/>
      <c r="V179" s="300"/>
      <c r="W179" s="300"/>
      <c r="X179" s="300"/>
      <c r="Y179" s="300"/>
      <c r="Z179" s="300"/>
    </row>
    <row r="180">
      <c r="A180" s="300"/>
      <c r="B180" s="300"/>
      <c r="C180" s="300"/>
      <c r="D180" s="300"/>
      <c r="E180" s="300"/>
      <c r="F180" s="300"/>
      <c r="G180" s="300"/>
      <c r="H180" s="300"/>
      <c r="I180" s="300"/>
      <c r="J180" s="300"/>
      <c r="K180" s="300"/>
      <c r="L180" s="300"/>
      <c r="M180" s="300"/>
      <c r="N180" s="300"/>
      <c r="O180" s="300"/>
      <c r="P180" s="300"/>
      <c r="Q180" s="300"/>
      <c r="R180" s="300"/>
      <c r="S180" s="300"/>
      <c r="T180" s="300"/>
      <c r="U180" s="300"/>
      <c r="V180" s="300"/>
      <c r="W180" s="300"/>
      <c r="X180" s="300"/>
      <c r="Y180" s="300"/>
      <c r="Z180" s="300"/>
    </row>
    <row r="181">
      <c r="A181" s="300"/>
      <c r="B181" s="300"/>
      <c r="C181" s="300"/>
      <c r="D181" s="300"/>
      <c r="E181" s="300"/>
      <c r="F181" s="300"/>
      <c r="G181" s="300"/>
      <c r="H181" s="300"/>
      <c r="I181" s="300"/>
      <c r="J181" s="300"/>
      <c r="K181" s="300"/>
      <c r="L181" s="300"/>
      <c r="M181" s="300"/>
      <c r="N181" s="300"/>
      <c r="O181" s="300"/>
      <c r="P181" s="300"/>
      <c r="Q181" s="300"/>
      <c r="R181" s="300"/>
      <c r="S181" s="300"/>
      <c r="T181" s="300"/>
      <c r="U181" s="300"/>
      <c r="V181" s="300"/>
      <c r="W181" s="300"/>
      <c r="X181" s="300"/>
      <c r="Y181" s="300"/>
      <c r="Z181" s="300"/>
    </row>
    <row r="182">
      <c r="A182" s="300"/>
      <c r="B182" s="300"/>
      <c r="C182" s="300"/>
      <c r="D182" s="300"/>
      <c r="E182" s="300"/>
      <c r="F182" s="300"/>
      <c r="G182" s="300"/>
      <c r="H182" s="300"/>
      <c r="I182" s="300"/>
      <c r="J182" s="300"/>
      <c r="K182" s="300"/>
      <c r="L182" s="300"/>
      <c r="M182" s="300"/>
      <c r="N182" s="300"/>
      <c r="O182" s="300"/>
      <c r="P182" s="300"/>
      <c r="Q182" s="300"/>
      <c r="R182" s="300"/>
      <c r="S182" s="300"/>
      <c r="T182" s="300"/>
      <c r="U182" s="300"/>
      <c r="V182" s="300"/>
      <c r="W182" s="300"/>
      <c r="X182" s="300"/>
      <c r="Y182" s="300"/>
      <c r="Z182" s="300"/>
    </row>
    <row r="183">
      <c r="A183" s="300"/>
      <c r="B183" s="300"/>
      <c r="C183" s="300"/>
      <c r="D183" s="300"/>
      <c r="E183" s="300"/>
      <c r="F183" s="300"/>
      <c r="G183" s="300"/>
      <c r="H183" s="300"/>
      <c r="I183" s="300"/>
      <c r="J183" s="300"/>
      <c r="K183" s="300"/>
      <c r="L183" s="300"/>
      <c r="M183" s="300"/>
      <c r="N183" s="300"/>
      <c r="O183" s="300"/>
      <c r="P183" s="300"/>
      <c r="Q183" s="300"/>
      <c r="R183" s="300"/>
      <c r="S183" s="300"/>
      <c r="T183" s="300"/>
      <c r="U183" s="300"/>
      <c r="V183" s="300"/>
      <c r="W183" s="300"/>
      <c r="X183" s="300"/>
      <c r="Y183" s="300"/>
      <c r="Z183" s="300"/>
    </row>
    <row r="184">
      <c r="A184" s="300"/>
      <c r="B184" s="300"/>
      <c r="C184" s="300"/>
      <c r="D184" s="300"/>
      <c r="E184" s="300"/>
      <c r="F184" s="300"/>
      <c r="G184" s="300"/>
      <c r="H184" s="300"/>
      <c r="I184" s="300"/>
      <c r="J184" s="300"/>
      <c r="K184" s="300"/>
      <c r="L184" s="300"/>
      <c r="M184" s="300"/>
      <c r="N184" s="300"/>
      <c r="O184" s="300"/>
      <c r="P184" s="300"/>
      <c r="Q184" s="300"/>
      <c r="R184" s="300"/>
      <c r="S184" s="300"/>
      <c r="T184" s="300"/>
      <c r="U184" s="300"/>
      <c r="V184" s="300"/>
      <c r="W184" s="300"/>
      <c r="X184" s="300"/>
      <c r="Y184" s="300"/>
      <c r="Z184" s="300"/>
    </row>
    <row r="185">
      <c r="A185" s="300"/>
      <c r="B185" s="300"/>
      <c r="C185" s="300"/>
      <c r="D185" s="300"/>
      <c r="E185" s="300"/>
      <c r="F185" s="300"/>
      <c r="G185" s="300"/>
      <c r="H185" s="300"/>
      <c r="I185" s="300"/>
      <c r="J185" s="300"/>
      <c r="K185" s="300"/>
      <c r="L185" s="300"/>
      <c r="M185" s="300"/>
      <c r="N185" s="300"/>
      <c r="O185" s="300"/>
      <c r="P185" s="300"/>
      <c r="Q185" s="300"/>
      <c r="R185" s="300"/>
      <c r="S185" s="300"/>
      <c r="T185" s="300"/>
      <c r="U185" s="300"/>
      <c r="V185" s="300"/>
      <c r="W185" s="300"/>
      <c r="X185" s="300"/>
      <c r="Y185" s="300"/>
      <c r="Z185" s="300"/>
    </row>
    <row r="186">
      <c r="A186" s="300"/>
      <c r="B186" s="300"/>
      <c r="C186" s="300"/>
      <c r="D186" s="300"/>
      <c r="E186" s="300"/>
      <c r="F186" s="300"/>
      <c r="G186" s="300"/>
      <c r="H186" s="300"/>
      <c r="I186" s="300"/>
      <c r="J186" s="300"/>
      <c r="K186" s="300"/>
      <c r="L186" s="300"/>
      <c r="M186" s="300"/>
      <c r="N186" s="300"/>
      <c r="O186" s="300"/>
      <c r="P186" s="300"/>
      <c r="Q186" s="300"/>
      <c r="R186" s="300"/>
      <c r="S186" s="300"/>
      <c r="T186" s="300"/>
      <c r="U186" s="300"/>
      <c r="V186" s="300"/>
      <c r="W186" s="300"/>
      <c r="X186" s="300"/>
      <c r="Y186" s="300"/>
      <c r="Z186" s="300"/>
    </row>
    <row r="187">
      <c r="A187" s="300"/>
      <c r="B187" s="300"/>
      <c r="C187" s="300"/>
      <c r="D187" s="300"/>
      <c r="E187" s="300"/>
      <c r="F187" s="300"/>
      <c r="G187" s="300"/>
      <c r="H187" s="300"/>
      <c r="I187" s="300"/>
      <c r="J187" s="300"/>
      <c r="K187" s="300"/>
      <c r="L187" s="300"/>
      <c r="M187" s="300"/>
      <c r="N187" s="300"/>
      <c r="O187" s="300"/>
      <c r="P187" s="300"/>
      <c r="Q187" s="300"/>
      <c r="R187" s="300"/>
      <c r="S187" s="300"/>
      <c r="T187" s="300"/>
      <c r="U187" s="300"/>
      <c r="V187" s="300"/>
      <c r="W187" s="300"/>
      <c r="X187" s="300"/>
      <c r="Y187" s="300"/>
      <c r="Z187" s="300"/>
    </row>
    <row r="188">
      <c r="A188" s="300"/>
      <c r="B188" s="300"/>
      <c r="C188" s="300"/>
      <c r="D188" s="300"/>
      <c r="E188" s="300"/>
      <c r="F188" s="300"/>
      <c r="G188" s="300"/>
      <c r="H188" s="300"/>
      <c r="I188" s="300"/>
      <c r="J188" s="300"/>
      <c r="K188" s="300"/>
      <c r="L188" s="300"/>
      <c r="M188" s="300"/>
      <c r="N188" s="300"/>
      <c r="O188" s="300"/>
      <c r="P188" s="300"/>
      <c r="Q188" s="300"/>
      <c r="R188" s="300"/>
      <c r="S188" s="300"/>
      <c r="T188" s="300"/>
      <c r="U188" s="300"/>
      <c r="V188" s="300"/>
      <c r="W188" s="300"/>
      <c r="X188" s="300"/>
      <c r="Y188" s="300"/>
      <c r="Z188" s="300"/>
    </row>
    <row r="189">
      <c r="A189" s="300"/>
      <c r="B189" s="300"/>
      <c r="C189" s="300"/>
      <c r="D189" s="300"/>
      <c r="E189" s="300"/>
      <c r="F189" s="300"/>
      <c r="G189" s="300"/>
      <c r="H189" s="300"/>
      <c r="I189" s="300"/>
      <c r="J189" s="300"/>
      <c r="K189" s="300"/>
      <c r="L189" s="300"/>
      <c r="M189" s="300"/>
      <c r="N189" s="300"/>
      <c r="O189" s="300"/>
      <c r="P189" s="300"/>
      <c r="Q189" s="300"/>
      <c r="R189" s="300"/>
      <c r="S189" s="300"/>
      <c r="T189" s="300"/>
      <c r="U189" s="300"/>
      <c r="V189" s="300"/>
      <c r="W189" s="300"/>
      <c r="X189" s="300"/>
      <c r="Y189" s="300"/>
      <c r="Z189" s="300"/>
    </row>
    <row r="190">
      <c r="A190" s="300"/>
      <c r="B190" s="300"/>
      <c r="C190" s="300"/>
      <c r="D190" s="300"/>
      <c r="E190" s="300"/>
      <c r="F190" s="300"/>
      <c r="G190" s="300"/>
      <c r="H190" s="300"/>
      <c r="I190" s="300"/>
      <c r="J190" s="300"/>
      <c r="K190" s="300"/>
      <c r="L190" s="300"/>
      <c r="M190" s="300"/>
      <c r="N190" s="300"/>
      <c r="O190" s="300"/>
      <c r="P190" s="300"/>
      <c r="Q190" s="300"/>
      <c r="R190" s="300"/>
      <c r="S190" s="300"/>
      <c r="T190" s="300"/>
      <c r="U190" s="300"/>
      <c r="V190" s="300"/>
      <c r="W190" s="300"/>
      <c r="X190" s="300"/>
      <c r="Y190" s="300"/>
      <c r="Z190" s="300"/>
    </row>
    <row r="191">
      <c r="A191" s="300"/>
      <c r="B191" s="300"/>
      <c r="C191" s="300"/>
      <c r="D191" s="300"/>
      <c r="E191" s="300"/>
      <c r="F191" s="300"/>
      <c r="G191" s="300"/>
      <c r="H191" s="300"/>
      <c r="I191" s="300"/>
      <c r="J191" s="300"/>
      <c r="K191" s="300"/>
      <c r="L191" s="300"/>
      <c r="M191" s="300"/>
      <c r="N191" s="300"/>
      <c r="O191" s="300"/>
      <c r="P191" s="300"/>
      <c r="Q191" s="300"/>
      <c r="R191" s="300"/>
      <c r="S191" s="300"/>
      <c r="T191" s="300"/>
      <c r="U191" s="300"/>
      <c r="V191" s="300"/>
      <c r="W191" s="300"/>
      <c r="X191" s="300"/>
      <c r="Y191" s="300"/>
      <c r="Z191" s="300"/>
    </row>
    <row r="192">
      <c r="A192" s="300"/>
      <c r="B192" s="300"/>
      <c r="C192" s="300"/>
      <c r="D192" s="300"/>
      <c r="E192" s="300"/>
      <c r="F192" s="300"/>
      <c r="G192" s="300"/>
      <c r="H192" s="300"/>
      <c r="I192" s="300"/>
      <c r="J192" s="300"/>
      <c r="K192" s="300"/>
      <c r="L192" s="300"/>
      <c r="M192" s="300"/>
      <c r="N192" s="300"/>
      <c r="O192" s="300"/>
      <c r="P192" s="300"/>
      <c r="Q192" s="300"/>
      <c r="R192" s="300"/>
      <c r="S192" s="300"/>
      <c r="T192" s="300"/>
      <c r="U192" s="300"/>
      <c r="V192" s="300"/>
      <c r="W192" s="300"/>
      <c r="X192" s="300"/>
      <c r="Y192" s="300"/>
      <c r="Z192" s="300"/>
    </row>
    <row r="193">
      <c r="A193" s="300"/>
      <c r="B193" s="300"/>
      <c r="C193" s="300"/>
      <c r="D193" s="300"/>
      <c r="E193" s="300"/>
      <c r="F193" s="300"/>
      <c r="G193" s="300"/>
      <c r="H193" s="300"/>
      <c r="I193" s="300"/>
      <c r="J193" s="300"/>
      <c r="K193" s="300"/>
      <c r="L193" s="300"/>
      <c r="M193" s="300"/>
      <c r="N193" s="300"/>
      <c r="O193" s="300"/>
      <c r="P193" s="300"/>
      <c r="Q193" s="300"/>
      <c r="R193" s="300"/>
      <c r="S193" s="300"/>
      <c r="T193" s="300"/>
      <c r="U193" s="300"/>
      <c r="V193" s="300"/>
      <c r="W193" s="300"/>
      <c r="X193" s="300"/>
      <c r="Y193" s="300"/>
      <c r="Z193" s="300"/>
    </row>
    <row r="194">
      <c r="A194" s="300"/>
      <c r="B194" s="300"/>
      <c r="C194" s="300"/>
      <c r="D194" s="300"/>
      <c r="E194" s="300"/>
      <c r="F194" s="300"/>
      <c r="G194" s="300"/>
      <c r="H194" s="300"/>
      <c r="I194" s="300"/>
      <c r="J194" s="300"/>
      <c r="K194" s="300"/>
      <c r="L194" s="300"/>
      <c r="M194" s="300"/>
      <c r="N194" s="300"/>
      <c r="O194" s="300"/>
      <c r="P194" s="300"/>
      <c r="Q194" s="300"/>
      <c r="R194" s="300"/>
      <c r="S194" s="300"/>
      <c r="T194" s="300"/>
      <c r="U194" s="300"/>
      <c r="V194" s="300"/>
      <c r="W194" s="300"/>
      <c r="X194" s="300"/>
      <c r="Y194" s="300"/>
      <c r="Z194" s="300"/>
    </row>
    <row r="195">
      <c r="A195" s="300"/>
      <c r="B195" s="300"/>
      <c r="C195" s="300"/>
      <c r="D195" s="300"/>
      <c r="E195" s="300"/>
      <c r="F195" s="300"/>
      <c r="G195" s="300"/>
      <c r="H195" s="300"/>
      <c r="I195" s="300"/>
      <c r="J195" s="300"/>
      <c r="K195" s="300"/>
      <c r="L195" s="300"/>
      <c r="M195" s="300"/>
      <c r="N195" s="300"/>
      <c r="O195" s="300"/>
      <c r="P195" s="300"/>
      <c r="Q195" s="300"/>
      <c r="R195" s="300"/>
      <c r="S195" s="300"/>
      <c r="T195" s="300"/>
      <c r="U195" s="300"/>
      <c r="V195" s="300"/>
      <c r="W195" s="300"/>
      <c r="X195" s="300"/>
      <c r="Y195" s="300"/>
      <c r="Z195" s="300"/>
    </row>
    <row r="196">
      <c r="A196" s="300"/>
      <c r="B196" s="300"/>
      <c r="C196" s="300"/>
      <c r="D196" s="300"/>
      <c r="E196" s="300"/>
      <c r="F196" s="300"/>
      <c r="G196" s="300"/>
      <c r="H196" s="300"/>
      <c r="I196" s="300"/>
      <c r="J196" s="300"/>
      <c r="K196" s="300"/>
      <c r="L196" s="300"/>
      <c r="M196" s="300"/>
      <c r="N196" s="300"/>
      <c r="O196" s="300"/>
      <c r="P196" s="300"/>
      <c r="Q196" s="300"/>
      <c r="R196" s="300"/>
      <c r="S196" s="300"/>
      <c r="T196" s="300"/>
      <c r="U196" s="300"/>
      <c r="V196" s="300"/>
      <c r="W196" s="300"/>
      <c r="X196" s="300"/>
      <c r="Y196" s="300"/>
      <c r="Z196" s="300"/>
    </row>
    <row r="197">
      <c r="A197" s="300"/>
      <c r="B197" s="300"/>
      <c r="C197" s="300"/>
      <c r="D197" s="300"/>
      <c r="E197" s="300"/>
      <c r="F197" s="300"/>
      <c r="G197" s="300"/>
      <c r="H197" s="300"/>
      <c r="I197" s="300"/>
      <c r="J197" s="300"/>
      <c r="K197" s="300"/>
      <c r="L197" s="300"/>
      <c r="M197" s="300"/>
      <c r="N197" s="300"/>
      <c r="O197" s="300"/>
      <c r="P197" s="300"/>
      <c r="Q197" s="300"/>
      <c r="R197" s="300"/>
      <c r="S197" s="300"/>
      <c r="T197" s="300"/>
      <c r="U197" s="300"/>
      <c r="V197" s="300"/>
      <c r="W197" s="300"/>
      <c r="X197" s="300"/>
      <c r="Y197" s="300"/>
      <c r="Z197" s="300"/>
    </row>
    <row r="198">
      <c r="A198" s="300"/>
      <c r="B198" s="300"/>
      <c r="C198" s="300"/>
      <c r="D198" s="300"/>
      <c r="E198" s="300"/>
      <c r="F198" s="300"/>
      <c r="G198" s="300"/>
      <c r="H198" s="300"/>
      <c r="I198" s="300"/>
      <c r="J198" s="300"/>
      <c r="K198" s="300"/>
      <c r="L198" s="300"/>
      <c r="M198" s="300"/>
      <c r="N198" s="300"/>
      <c r="O198" s="300"/>
      <c r="P198" s="300"/>
      <c r="Q198" s="300"/>
      <c r="R198" s="300"/>
      <c r="S198" s="300"/>
      <c r="T198" s="300"/>
      <c r="U198" s="300"/>
      <c r="V198" s="300"/>
      <c r="W198" s="300"/>
      <c r="X198" s="300"/>
      <c r="Y198" s="300"/>
      <c r="Z198" s="300"/>
    </row>
    <row r="199">
      <c r="A199" s="300"/>
      <c r="B199" s="300"/>
      <c r="C199" s="300"/>
      <c r="D199" s="300"/>
      <c r="E199" s="300"/>
      <c r="F199" s="300"/>
      <c r="G199" s="300"/>
      <c r="H199" s="300"/>
      <c r="I199" s="300"/>
      <c r="J199" s="300"/>
      <c r="K199" s="300"/>
      <c r="L199" s="300"/>
      <c r="M199" s="300"/>
      <c r="N199" s="300"/>
      <c r="O199" s="300"/>
      <c r="P199" s="300"/>
      <c r="Q199" s="300"/>
      <c r="R199" s="300"/>
      <c r="S199" s="300"/>
      <c r="T199" s="300"/>
      <c r="U199" s="300"/>
      <c r="V199" s="300"/>
      <c r="W199" s="300"/>
      <c r="X199" s="300"/>
      <c r="Y199" s="300"/>
      <c r="Z199" s="300"/>
    </row>
    <row r="200">
      <c r="A200" s="300"/>
      <c r="B200" s="300"/>
      <c r="C200" s="300"/>
      <c r="D200" s="300"/>
      <c r="E200" s="300"/>
      <c r="F200" s="300"/>
      <c r="G200" s="300"/>
      <c r="H200" s="300"/>
      <c r="I200" s="300"/>
      <c r="J200" s="300"/>
      <c r="K200" s="300"/>
      <c r="L200" s="300"/>
      <c r="M200" s="300"/>
      <c r="N200" s="300"/>
      <c r="O200" s="300"/>
      <c r="P200" s="300"/>
      <c r="Q200" s="300"/>
      <c r="R200" s="300"/>
      <c r="S200" s="300"/>
      <c r="T200" s="300"/>
      <c r="U200" s="300"/>
      <c r="V200" s="300"/>
      <c r="W200" s="300"/>
      <c r="X200" s="300"/>
      <c r="Y200" s="300"/>
      <c r="Z200" s="300"/>
    </row>
    <row r="201">
      <c r="A201" s="300"/>
      <c r="B201" s="300"/>
      <c r="C201" s="300"/>
      <c r="D201" s="300"/>
      <c r="E201" s="300"/>
      <c r="F201" s="300"/>
      <c r="G201" s="300"/>
      <c r="H201" s="300"/>
      <c r="I201" s="300"/>
      <c r="J201" s="300"/>
      <c r="K201" s="300"/>
      <c r="L201" s="300"/>
      <c r="M201" s="300"/>
      <c r="N201" s="300"/>
      <c r="O201" s="300"/>
      <c r="P201" s="300"/>
      <c r="Q201" s="300"/>
      <c r="R201" s="300"/>
      <c r="S201" s="300"/>
      <c r="T201" s="300"/>
      <c r="U201" s="300"/>
      <c r="V201" s="300"/>
      <c r="W201" s="300"/>
      <c r="X201" s="300"/>
      <c r="Y201" s="300"/>
      <c r="Z201" s="300"/>
    </row>
    <row r="202">
      <c r="A202" s="300"/>
      <c r="B202" s="300"/>
      <c r="C202" s="300"/>
      <c r="D202" s="300"/>
      <c r="E202" s="300"/>
      <c r="F202" s="300"/>
      <c r="G202" s="300"/>
      <c r="H202" s="300"/>
      <c r="I202" s="300"/>
      <c r="J202" s="300"/>
      <c r="K202" s="300"/>
      <c r="L202" s="300"/>
      <c r="M202" s="300"/>
      <c r="N202" s="300"/>
      <c r="O202" s="300"/>
      <c r="P202" s="300"/>
      <c r="Q202" s="300"/>
      <c r="R202" s="300"/>
      <c r="S202" s="300"/>
      <c r="T202" s="300"/>
      <c r="U202" s="300"/>
      <c r="V202" s="300"/>
      <c r="W202" s="300"/>
      <c r="X202" s="300"/>
      <c r="Y202" s="300"/>
      <c r="Z202" s="300"/>
    </row>
    <row r="203">
      <c r="A203" s="300"/>
      <c r="B203" s="300"/>
      <c r="C203" s="300"/>
      <c r="D203" s="300"/>
      <c r="E203" s="300"/>
      <c r="F203" s="300"/>
      <c r="G203" s="300"/>
      <c r="H203" s="300"/>
      <c r="I203" s="300"/>
      <c r="J203" s="300"/>
      <c r="K203" s="300"/>
      <c r="L203" s="300"/>
      <c r="M203" s="300"/>
      <c r="N203" s="300"/>
      <c r="O203" s="300"/>
      <c r="P203" s="300"/>
      <c r="Q203" s="300"/>
      <c r="R203" s="300"/>
      <c r="S203" s="300"/>
      <c r="T203" s="300"/>
      <c r="U203" s="300"/>
      <c r="V203" s="300"/>
      <c r="W203" s="300"/>
      <c r="X203" s="300"/>
      <c r="Y203" s="300"/>
      <c r="Z203" s="300"/>
    </row>
    <row r="204">
      <c r="A204" s="300"/>
      <c r="B204" s="300"/>
      <c r="C204" s="300"/>
      <c r="D204" s="300"/>
      <c r="E204" s="300"/>
      <c r="F204" s="300"/>
      <c r="G204" s="300"/>
      <c r="H204" s="300"/>
      <c r="I204" s="300"/>
      <c r="J204" s="300"/>
      <c r="K204" s="300"/>
      <c r="L204" s="300"/>
      <c r="M204" s="300"/>
      <c r="N204" s="300"/>
      <c r="O204" s="300"/>
      <c r="P204" s="300"/>
      <c r="Q204" s="300"/>
      <c r="R204" s="300"/>
      <c r="S204" s="300"/>
      <c r="T204" s="300"/>
      <c r="U204" s="300"/>
      <c r="V204" s="300"/>
      <c r="W204" s="300"/>
      <c r="X204" s="300"/>
      <c r="Y204" s="300"/>
      <c r="Z204" s="300"/>
    </row>
    <row r="205">
      <c r="A205" s="300"/>
      <c r="B205" s="300"/>
      <c r="C205" s="300"/>
      <c r="D205" s="300"/>
      <c r="E205" s="300"/>
      <c r="F205" s="300"/>
      <c r="G205" s="300"/>
      <c r="H205" s="300"/>
      <c r="I205" s="300"/>
      <c r="J205" s="300"/>
      <c r="K205" s="300"/>
      <c r="L205" s="300"/>
      <c r="M205" s="300"/>
      <c r="N205" s="300"/>
      <c r="O205" s="300"/>
      <c r="P205" s="300"/>
      <c r="Q205" s="300"/>
      <c r="R205" s="300"/>
      <c r="S205" s="300"/>
      <c r="T205" s="300"/>
      <c r="U205" s="300"/>
      <c r="V205" s="300"/>
      <c r="W205" s="300"/>
      <c r="X205" s="300"/>
      <c r="Y205" s="300"/>
      <c r="Z205" s="300"/>
    </row>
    <row r="206">
      <c r="A206" s="300"/>
      <c r="B206" s="300"/>
      <c r="C206" s="300"/>
      <c r="D206" s="300"/>
      <c r="E206" s="300"/>
      <c r="F206" s="300"/>
      <c r="G206" s="300"/>
      <c r="H206" s="300"/>
      <c r="I206" s="300"/>
      <c r="J206" s="300"/>
      <c r="K206" s="300"/>
      <c r="L206" s="300"/>
      <c r="M206" s="300"/>
      <c r="N206" s="300"/>
      <c r="O206" s="300"/>
      <c r="P206" s="300"/>
      <c r="Q206" s="300"/>
      <c r="R206" s="300"/>
      <c r="S206" s="300"/>
      <c r="T206" s="300"/>
      <c r="U206" s="300"/>
      <c r="V206" s="300"/>
      <c r="W206" s="300"/>
      <c r="X206" s="300"/>
      <c r="Y206" s="300"/>
      <c r="Z206" s="300"/>
    </row>
    <row r="207">
      <c r="A207" s="300"/>
      <c r="B207" s="300"/>
      <c r="C207" s="300"/>
      <c r="D207" s="300"/>
      <c r="E207" s="300"/>
      <c r="F207" s="300"/>
      <c r="G207" s="300"/>
      <c r="H207" s="300"/>
      <c r="I207" s="300"/>
      <c r="J207" s="300"/>
      <c r="K207" s="300"/>
      <c r="L207" s="300"/>
      <c r="M207" s="300"/>
      <c r="N207" s="300"/>
      <c r="O207" s="300"/>
      <c r="P207" s="300"/>
      <c r="Q207" s="300"/>
      <c r="R207" s="300"/>
      <c r="S207" s="300"/>
      <c r="T207" s="300"/>
      <c r="U207" s="300"/>
      <c r="V207" s="300"/>
      <c r="W207" s="300"/>
      <c r="X207" s="300"/>
      <c r="Y207" s="300"/>
      <c r="Z207" s="300"/>
    </row>
    <row r="208">
      <c r="A208" s="300"/>
      <c r="B208" s="300"/>
      <c r="C208" s="300"/>
      <c r="D208" s="300"/>
      <c r="E208" s="300"/>
      <c r="F208" s="300"/>
      <c r="G208" s="300"/>
      <c r="H208" s="300"/>
      <c r="I208" s="300"/>
      <c r="J208" s="300"/>
      <c r="K208" s="300"/>
      <c r="L208" s="300"/>
      <c r="M208" s="300"/>
      <c r="N208" s="300"/>
      <c r="O208" s="300"/>
      <c r="P208" s="300"/>
      <c r="Q208" s="300"/>
      <c r="R208" s="300"/>
      <c r="S208" s="300"/>
      <c r="T208" s="300"/>
      <c r="U208" s="300"/>
      <c r="V208" s="300"/>
      <c r="W208" s="300"/>
      <c r="X208" s="300"/>
      <c r="Y208" s="300"/>
      <c r="Z208" s="300"/>
    </row>
    <row r="209">
      <c r="A209" s="300"/>
      <c r="B209" s="300"/>
      <c r="C209" s="300"/>
      <c r="D209" s="300"/>
      <c r="E209" s="300"/>
      <c r="F209" s="300"/>
      <c r="G209" s="300"/>
      <c r="H209" s="300"/>
      <c r="I209" s="300"/>
      <c r="J209" s="300"/>
      <c r="K209" s="300"/>
      <c r="L209" s="300"/>
      <c r="M209" s="300"/>
      <c r="N209" s="300"/>
      <c r="O209" s="300"/>
      <c r="P209" s="300"/>
      <c r="Q209" s="300"/>
      <c r="R209" s="300"/>
      <c r="S209" s="300"/>
      <c r="T209" s="300"/>
      <c r="U209" s="300"/>
      <c r="V209" s="300"/>
      <c r="W209" s="300"/>
      <c r="X209" s="300"/>
      <c r="Y209" s="300"/>
      <c r="Z209" s="300"/>
    </row>
    <row r="210">
      <c r="A210" s="300"/>
      <c r="B210" s="300"/>
      <c r="C210" s="300"/>
      <c r="D210" s="300"/>
      <c r="E210" s="300"/>
      <c r="F210" s="300"/>
      <c r="G210" s="300"/>
      <c r="H210" s="300"/>
      <c r="I210" s="300"/>
      <c r="J210" s="300"/>
      <c r="K210" s="300"/>
      <c r="L210" s="300"/>
      <c r="M210" s="300"/>
      <c r="N210" s="300"/>
      <c r="O210" s="300"/>
      <c r="P210" s="300"/>
      <c r="Q210" s="300"/>
      <c r="R210" s="300"/>
      <c r="S210" s="300"/>
      <c r="T210" s="300"/>
      <c r="U210" s="300"/>
      <c r="V210" s="300"/>
      <c r="W210" s="300"/>
      <c r="X210" s="300"/>
      <c r="Y210" s="300"/>
      <c r="Z210" s="300"/>
    </row>
    <row r="211">
      <c r="A211" s="300"/>
      <c r="B211" s="300"/>
      <c r="C211" s="300"/>
      <c r="D211" s="300"/>
      <c r="E211" s="300"/>
      <c r="F211" s="300"/>
      <c r="G211" s="300"/>
      <c r="H211" s="300"/>
      <c r="I211" s="300"/>
      <c r="J211" s="300"/>
      <c r="K211" s="300"/>
      <c r="L211" s="300"/>
      <c r="M211" s="300"/>
      <c r="N211" s="300"/>
      <c r="O211" s="300"/>
      <c r="P211" s="300"/>
      <c r="Q211" s="300"/>
      <c r="R211" s="300"/>
      <c r="S211" s="300"/>
      <c r="T211" s="300"/>
      <c r="U211" s="300"/>
      <c r="V211" s="300"/>
      <c r="W211" s="300"/>
      <c r="X211" s="300"/>
      <c r="Y211" s="300"/>
      <c r="Z211" s="300"/>
    </row>
    <row r="212">
      <c r="A212" s="300"/>
      <c r="B212" s="300"/>
      <c r="C212" s="300"/>
      <c r="D212" s="300"/>
      <c r="E212" s="300"/>
      <c r="F212" s="300"/>
      <c r="G212" s="300"/>
      <c r="H212" s="300"/>
      <c r="I212" s="300"/>
      <c r="J212" s="300"/>
      <c r="K212" s="300"/>
      <c r="L212" s="300"/>
      <c r="M212" s="300"/>
      <c r="N212" s="300"/>
      <c r="O212" s="300"/>
      <c r="P212" s="300"/>
      <c r="Q212" s="300"/>
      <c r="R212" s="300"/>
      <c r="S212" s="300"/>
      <c r="T212" s="300"/>
      <c r="U212" s="300"/>
      <c r="V212" s="300"/>
      <c r="W212" s="300"/>
      <c r="X212" s="300"/>
      <c r="Y212" s="300"/>
      <c r="Z212" s="300"/>
    </row>
    <row r="213">
      <c r="A213" s="300"/>
      <c r="B213" s="300"/>
      <c r="C213" s="300"/>
      <c r="D213" s="300"/>
      <c r="E213" s="300"/>
      <c r="F213" s="300"/>
      <c r="G213" s="300"/>
      <c r="H213" s="300"/>
      <c r="I213" s="300"/>
      <c r="J213" s="300"/>
      <c r="K213" s="300"/>
      <c r="L213" s="300"/>
      <c r="M213" s="300"/>
      <c r="N213" s="300"/>
      <c r="O213" s="300"/>
      <c r="P213" s="300"/>
      <c r="Q213" s="300"/>
      <c r="R213" s="300"/>
      <c r="S213" s="300"/>
      <c r="T213" s="300"/>
      <c r="U213" s="300"/>
      <c r="V213" s="300"/>
      <c r="W213" s="300"/>
      <c r="X213" s="300"/>
      <c r="Y213" s="300"/>
      <c r="Z213" s="300"/>
    </row>
    <row r="214">
      <c r="A214" s="300"/>
      <c r="B214" s="300"/>
      <c r="C214" s="300"/>
      <c r="D214" s="300"/>
      <c r="E214" s="300"/>
      <c r="F214" s="300"/>
      <c r="G214" s="300"/>
      <c r="H214" s="300"/>
      <c r="I214" s="300"/>
      <c r="J214" s="300"/>
      <c r="K214" s="300"/>
      <c r="L214" s="300"/>
      <c r="M214" s="300"/>
      <c r="N214" s="300"/>
      <c r="O214" s="300"/>
      <c r="P214" s="300"/>
      <c r="Q214" s="300"/>
      <c r="R214" s="300"/>
      <c r="S214" s="300"/>
      <c r="T214" s="300"/>
      <c r="U214" s="300"/>
      <c r="V214" s="300"/>
      <c r="W214" s="300"/>
      <c r="X214" s="300"/>
      <c r="Y214" s="300"/>
      <c r="Z214" s="300"/>
    </row>
    <row r="215">
      <c r="A215" s="300"/>
      <c r="B215" s="300"/>
      <c r="C215" s="300"/>
      <c r="D215" s="300"/>
      <c r="E215" s="300"/>
      <c r="F215" s="300"/>
      <c r="G215" s="300"/>
      <c r="H215" s="300"/>
      <c r="I215" s="300"/>
      <c r="J215" s="300"/>
      <c r="K215" s="300"/>
      <c r="L215" s="300"/>
      <c r="M215" s="300"/>
      <c r="N215" s="300"/>
      <c r="O215" s="300"/>
      <c r="P215" s="300"/>
      <c r="Q215" s="300"/>
      <c r="R215" s="300"/>
      <c r="S215" s="300"/>
      <c r="T215" s="300"/>
      <c r="U215" s="300"/>
      <c r="V215" s="300"/>
      <c r="W215" s="300"/>
      <c r="X215" s="300"/>
      <c r="Y215" s="300"/>
      <c r="Z215" s="300"/>
    </row>
    <row r="216">
      <c r="A216" s="300"/>
      <c r="B216" s="300"/>
      <c r="C216" s="300"/>
      <c r="D216" s="300"/>
      <c r="E216" s="300"/>
      <c r="F216" s="300"/>
      <c r="G216" s="300"/>
      <c r="H216" s="300"/>
      <c r="I216" s="300"/>
      <c r="J216" s="300"/>
      <c r="K216" s="300"/>
      <c r="L216" s="300"/>
      <c r="M216" s="300"/>
      <c r="N216" s="300"/>
      <c r="O216" s="300"/>
      <c r="P216" s="300"/>
      <c r="Q216" s="300"/>
      <c r="R216" s="300"/>
      <c r="S216" s="300"/>
      <c r="T216" s="300"/>
      <c r="U216" s="300"/>
      <c r="V216" s="300"/>
      <c r="W216" s="300"/>
      <c r="X216" s="300"/>
      <c r="Y216" s="300"/>
      <c r="Z216" s="300"/>
    </row>
    <row r="217">
      <c r="A217" s="300"/>
      <c r="B217" s="300"/>
      <c r="C217" s="300"/>
      <c r="D217" s="300"/>
      <c r="E217" s="300"/>
      <c r="F217" s="300"/>
      <c r="G217" s="300"/>
      <c r="H217" s="300"/>
      <c r="I217" s="300"/>
      <c r="J217" s="300"/>
      <c r="K217" s="300"/>
      <c r="L217" s="300"/>
      <c r="M217" s="300"/>
      <c r="N217" s="300"/>
      <c r="O217" s="300"/>
      <c r="P217" s="300"/>
      <c r="Q217" s="300"/>
      <c r="R217" s="300"/>
      <c r="S217" s="300"/>
      <c r="T217" s="300"/>
      <c r="U217" s="300"/>
      <c r="V217" s="300"/>
      <c r="W217" s="300"/>
      <c r="X217" s="300"/>
      <c r="Y217" s="300"/>
      <c r="Z217" s="300"/>
    </row>
    <row r="218">
      <c r="A218" s="300"/>
      <c r="B218" s="300"/>
      <c r="C218" s="300"/>
      <c r="D218" s="300"/>
      <c r="E218" s="300"/>
      <c r="F218" s="300"/>
      <c r="G218" s="300"/>
      <c r="H218" s="300"/>
      <c r="I218" s="300"/>
      <c r="J218" s="300"/>
      <c r="K218" s="300"/>
      <c r="L218" s="300"/>
      <c r="M218" s="300"/>
      <c r="N218" s="300"/>
      <c r="O218" s="300"/>
      <c r="P218" s="300"/>
      <c r="Q218" s="300"/>
      <c r="R218" s="300"/>
      <c r="S218" s="300"/>
      <c r="T218" s="300"/>
      <c r="U218" s="300"/>
      <c r="V218" s="300"/>
      <c r="W218" s="300"/>
      <c r="X218" s="300"/>
      <c r="Y218" s="300"/>
      <c r="Z218" s="300"/>
    </row>
    <row r="219">
      <c r="A219" s="300"/>
      <c r="B219" s="300"/>
      <c r="C219" s="300"/>
      <c r="D219" s="300"/>
      <c r="E219" s="300"/>
      <c r="F219" s="300"/>
      <c r="G219" s="300"/>
      <c r="H219" s="300"/>
      <c r="I219" s="300"/>
      <c r="J219" s="300"/>
      <c r="K219" s="300"/>
      <c r="L219" s="300"/>
      <c r="M219" s="300"/>
      <c r="N219" s="300"/>
      <c r="O219" s="300"/>
      <c r="P219" s="300"/>
      <c r="Q219" s="300"/>
      <c r="R219" s="300"/>
      <c r="S219" s="300"/>
      <c r="T219" s="300"/>
      <c r="U219" s="300"/>
      <c r="V219" s="300"/>
      <c r="W219" s="300"/>
      <c r="X219" s="300"/>
      <c r="Y219" s="300"/>
      <c r="Z219" s="300"/>
    </row>
    <row r="220">
      <c r="A220" s="300"/>
      <c r="B220" s="300"/>
      <c r="C220" s="300"/>
      <c r="D220" s="300"/>
      <c r="E220" s="300"/>
      <c r="F220" s="300"/>
      <c r="G220" s="300"/>
      <c r="H220" s="300"/>
      <c r="I220" s="300"/>
      <c r="J220" s="300"/>
      <c r="K220" s="300"/>
      <c r="L220" s="300"/>
      <c r="M220" s="300"/>
      <c r="N220" s="300"/>
      <c r="O220" s="300"/>
      <c r="P220" s="300"/>
      <c r="Q220" s="300"/>
      <c r="R220" s="300"/>
      <c r="S220" s="300"/>
      <c r="T220" s="300"/>
      <c r="U220" s="300"/>
      <c r="V220" s="300"/>
      <c r="W220" s="300"/>
      <c r="X220" s="300"/>
      <c r="Y220" s="300"/>
      <c r="Z220" s="300"/>
    </row>
    <row r="221">
      <c r="A221" s="300"/>
      <c r="B221" s="300"/>
      <c r="C221" s="300"/>
      <c r="D221" s="300"/>
      <c r="E221" s="300"/>
      <c r="F221" s="300"/>
      <c r="G221" s="300"/>
      <c r="H221" s="300"/>
      <c r="I221" s="300"/>
      <c r="J221" s="300"/>
      <c r="K221" s="300"/>
      <c r="L221" s="300"/>
      <c r="M221" s="300"/>
      <c r="N221" s="300"/>
      <c r="O221" s="300"/>
      <c r="P221" s="300"/>
      <c r="Q221" s="300"/>
      <c r="R221" s="300"/>
      <c r="S221" s="300"/>
      <c r="T221" s="300"/>
      <c r="U221" s="300"/>
      <c r="V221" s="300"/>
      <c r="W221" s="300"/>
      <c r="X221" s="300"/>
      <c r="Y221" s="300"/>
      <c r="Z221" s="300"/>
    </row>
    <row r="222">
      <c r="A222" s="300"/>
      <c r="B222" s="300"/>
      <c r="C222" s="300"/>
      <c r="D222" s="300"/>
      <c r="E222" s="300"/>
      <c r="F222" s="300"/>
      <c r="G222" s="300"/>
      <c r="H222" s="300"/>
      <c r="I222" s="300"/>
      <c r="J222" s="300"/>
      <c r="K222" s="300"/>
      <c r="L222" s="300"/>
      <c r="M222" s="300"/>
      <c r="N222" s="300"/>
      <c r="O222" s="300"/>
      <c r="P222" s="300"/>
      <c r="Q222" s="300"/>
      <c r="R222" s="300"/>
      <c r="S222" s="300"/>
      <c r="T222" s="300"/>
      <c r="U222" s="300"/>
      <c r="V222" s="300"/>
      <c r="W222" s="300"/>
      <c r="X222" s="300"/>
      <c r="Y222" s="300"/>
      <c r="Z222" s="300"/>
    </row>
    <row r="223">
      <c r="A223" s="300"/>
      <c r="B223" s="300"/>
      <c r="C223" s="300"/>
      <c r="D223" s="300"/>
      <c r="E223" s="300"/>
      <c r="F223" s="300"/>
      <c r="G223" s="300"/>
      <c r="H223" s="300"/>
      <c r="I223" s="300"/>
      <c r="J223" s="300"/>
      <c r="K223" s="300"/>
      <c r="L223" s="300"/>
      <c r="M223" s="300"/>
      <c r="N223" s="300"/>
      <c r="O223" s="300"/>
      <c r="P223" s="300"/>
      <c r="Q223" s="300"/>
      <c r="R223" s="300"/>
      <c r="S223" s="300"/>
      <c r="T223" s="300"/>
      <c r="U223" s="300"/>
      <c r="V223" s="300"/>
      <c r="W223" s="300"/>
      <c r="X223" s="300"/>
      <c r="Y223" s="300"/>
      <c r="Z223" s="300"/>
    </row>
    <row r="224">
      <c r="A224" s="300"/>
      <c r="B224" s="300"/>
      <c r="C224" s="300"/>
      <c r="D224" s="300"/>
      <c r="E224" s="300"/>
      <c r="F224" s="300"/>
      <c r="G224" s="300"/>
      <c r="H224" s="300"/>
      <c r="I224" s="300"/>
      <c r="J224" s="300"/>
      <c r="K224" s="300"/>
      <c r="L224" s="300"/>
      <c r="M224" s="300"/>
      <c r="N224" s="300"/>
      <c r="O224" s="300"/>
      <c r="P224" s="300"/>
      <c r="Q224" s="300"/>
      <c r="R224" s="300"/>
      <c r="S224" s="300"/>
      <c r="T224" s="300"/>
      <c r="U224" s="300"/>
      <c r="V224" s="300"/>
      <c r="W224" s="300"/>
      <c r="X224" s="300"/>
      <c r="Y224" s="300"/>
      <c r="Z224" s="300"/>
    </row>
    <row r="225">
      <c r="A225" s="300"/>
      <c r="B225" s="300"/>
      <c r="C225" s="300"/>
      <c r="D225" s="300"/>
      <c r="E225" s="300"/>
      <c r="F225" s="300"/>
      <c r="G225" s="300"/>
      <c r="H225" s="300"/>
      <c r="I225" s="300"/>
      <c r="J225" s="300"/>
      <c r="K225" s="300"/>
      <c r="L225" s="300"/>
      <c r="M225" s="300"/>
      <c r="N225" s="300"/>
      <c r="O225" s="300"/>
      <c r="P225" s="300"/>
      <c r="Q225" s="300"/>
      <c r="R225" s="300"/>
      <c r="S225" s="300"/>
      <c r="T225" s="300"/>
      <c r="U225" s="300"/>
      <c r="V225" s="300"/>
      <c r="W225" s="300"/>
      <c r="X225" s="300"/>
      <c r="Y225" s="300"/>
      <c r="Z225" s="300"/>
    </row>
    <row r="226">
      <c r="A226" s="300"/>
      <c r="B226" s="300"/>
      <c r="C226" s="300"/>
      <c r="D226" s="300"/>
      <c r="E226" s="300"/>
      <c r="F226" s="300"/>
      <c r="G226" s="300"/>
      <c r="H226" s="300"/>
      <c r="I226" s="300"/>
      <c r="J226" s="300"/>
      <c r="K226" s="300"/>
      <c r="L226" s="300"/>
      <c r="M226" s="300"/>
      <c r="N226" s="300"/>
      <c r="O226" s="300"/>
      <c r="P226" s="300"/>
      <c r="Q226" s="300"/>
      <c r="R226" s="300"/>
      <c r="S226" s="300"/>
      <c r="T226" s="300"/>
      <c r="U226" s="300"/>
      <c r="V226" s="300"/>
      <c r="W226" s="300"/>
      <c r="X226" s="300"/>
      <c r="Y226" s="300"/>
      <c r="Z226" s="300"/>
    </row>
    <row r="227">
      <c r="A227" s="300"/>
      <c r="B227" s="300"/>
      <c r="C227" s="300"/>
      <c r="D227" s="300"/>
      <c r="E227" s="300"/>
      <c r="F227" s="300"/>
      <c r="G227" s="300"/>
      <c r="H227" s="300"/>
      <c r="I227" s="300"/>
      <c r="J227" s="300"/>
      <c r="K227" s="300"/>
      <c r="L227" s="300"/>
      <c r="M227" s="300"/>
      <c r="N227" s="300"/>
      <c r="O227" s="300"/>
      <c r="P227" s="300"/>
      <c r="Q227" s="300"/>
      <c r="R227" s="300"/>
      <c r="S227" s="300"/>
      <c r="T227" s="300"/>
      <c r="U227" s="300"/>
      <c r="V227" s="300"/>
      <c r="W227" s="300"/>
      <c r="X227" s="300"/>
      <c r="Y227" s="300"/>
      <c r="Z227" s="300"/>
    </row>
    <row r="228">
      <c r="A228" s="300"/>
      <c r="B228" s="300"/>
      <c r="C228" s="300"/>
      <c r="D228" s="300"/>
      <c r="E228" s="300"/>
      <c r="F228" s="300"/>
      <c r="G228" s="300"/>
      <c r="H228" s="300"/>
      <c r="I228" s="300"/>
      <c r="J228" s="300"/>
      <c r="K228" s="300"/>
      <c r="L228" s="300"/>
      <c r="M228" s="300"/>
      <c r="N228" s="300"/>
      <c r="O228" s="300"/>
      <c r="P228" s="300"/>
      <c r="Q228" s="300"/>
      <c r="R228" s="300"/>
      <c r="S228" s="300"/>
      <c r="T228" s="300"/>
      <c r="U228" s="300"/>
      <c r="V228" s="300"/>
      <c r="W228" s="300"/>
      <c r="X228" s="300"/>
      <c r="Y228" s="300"/>
      <c r="Z228" s="300"/>
    </row>
    <row r="229">
      <c r="A229" s="300"/>
      <c r="B229" s="300"/>
      <c r="C229" s="300"/>
      <c r="D229" s="300"/>
      <c r="E229" s="300"/>
      <c r="F229" s="300"/>
      <c r="G229" s="300"/>
      <c r="H229" s="300"/>
      <c r="I229" s="300"/>
      <c r="J229" s="300"/>
      <c r="K229" s="300"/>
      <c r="L229" s="300"/>
      <c r="M229" s="300"/>
      <c r="N229" s="300"/>
      <c r="O229" s="300"/>
      <c r="P229" s="300"/>
      <c r="Q229" s="300"/>
      <c r="R229" s="300"/>
      <c r="S229" s="300"/>
      <c r="T229" s="300"/>
      <c r="U229" s="300"/>
      <c r="V229" s="300"/>
      <c r="W229" s="300"/>
      <c r="X229" s="300"/>
      <c r="Y229" s="300"/>
      <c r="Z229" s="300"/>
    </row>
    <row r="230">
      <c r="A230" s="300"/>
      <c r="B230" s="300"/>
      <c r="C230" s="300"/>
      <c r="D230" s="300"/>
      <c r="E230" s="300"/>
      <c r="F230" s="300"/>
      <c r="G230" s="300"/>
      <c r="H230" s="300"/>
      <c r="I230" s="300"/>
      <c r="J230" s="300"/>
      <c r="K230" s="300"/>
      <c r="L230" s="300"/>
      <c r="M230" s="300"/>
      <c r="N230" s="300"/>
      <c r="O230" s="300"/>
      <c r="P230" s="300"/>
      <c r="Q230" s="300"/>
      <c r="R230" s="300"/>
      <c r="S230" s="300"/>
      <c r="T230" s="300"/>
      <c r="U230" s="300"/>
      <c r="V230" s="300"/>
      <c r="W230" s="300"/>
      <c r="X230" s="300"/>
      <c r="Y230" s="300"/>
      <c r="Z230" s="300"/>
    </row>
    <row r="231">
      <c r="A231" s="300"/>
      <c r="B231" s="300"/>
      <c r="C231" s="300"/>
      <c r="D231" s="300"/>
      <c r="E231" s="300"/>
      <c r="F231" s="300"/>
      <c r="G231" s="300"/>
      <c r="H231" s="300"/>
      <c r="I231" s="300"/>
      <c r="J231" s="300"/>
      <c r="K231" s="300"/>
      <c r="L231" s="300"/>
      <c r="M231" s="300"/>
      <c r="N231" s="300"/>
      <c r="O231" s="300"/>
      <c r="P231" s="300"/>
      <c r="Q231" s="300"/>
      <c r="R231" s="300"/>
      <c r="S231" s="300"/>
      <c r="T231" s="300"/>
      <c r="U231" s="300"/>
      <c r="V231" s="300"/>
      <c r="W231" s="300"/>
      <c r="X231" s="300"/>
      <c r="Y231" s="300"/>
      <c r="Z231" s="300"/>
    </row>
    <row r="232">
      <c r="A232" s="300"/>
      <c r="B232" s="300"/>
      <c r="C232" s="300"/>
      <c r="D232" s="300"/>
      <c r="E232" s="300"/>
      <c r="F232" s="300"/>
      <c r="G232" s="300"/>
      <c r="H232" s="300"/>
      <c r="I232" s="300"/>
      <c r="J232" s="300"/>
      <c r="K232" s="300"/>
      <c r="L232" s="300"/>
      <c r="M232" s="300"/>
      <c r="N232" s="300"/>
      <c r="O232" s="300"/>
      <c r="P232" s="300"/>
      <c r="Q232" s="300"/>
      <c r="R232" s="300"/>
      <c r="S232" s="300"/>
      <c r="T232" s="300"/>
      <c r="U232" s="300"/>
      <c r="V232" s="300"/>
      <c r="W232" s="300"/>
      <c r="X232" s="300"/>
      <c r="Y232" s="300"/>
      <c r="Z232" s="300"/>
    </row>
    <row r="233">
      <c r="A233" s="300"/>
      <c r="B233" s="300"/>
      <c r="C233" s="300"/>
      <c r="D233" s="300"/>
      <c r="E233" s="300"/>
      <c r="F233" s="300"/>
      <c r="G233" s="300"/>
      <c r="H233" s="300"/>
      <c r="I233" s="300"/>
      <c r="J233" s="300"/>
      <c r="K233" s="300"/>
      <c r="L233" s="300"/>
      <c r="M233" s="300"/>
      <c r="N233" s="300"/>
      <c r="O233" s="300"/>
      <c r="P233" s="300"/>
      <c r="Q233" s="300"/>
      <c r="R233" s="300"/>
      <c r="S233" s="300"/>
      <c r="T233" s="300"/>
      <c r="U233" s="300"/>
      <c r="V233" s="300"/>
      <c r="W233" s="300"/>
      <c r="X233" s="300"/>
      <c r="Y233" s="300"/>
      <c r="Z233" s="300"/>
    </row>
    <row r="234">
      <c r="A234" s="300"/>
      <c r="B234" s="300"/>
      <c r="C234" s="300"/>
      <c r="D234" s="300"/>
      <c r="E234" s="300"/>
      <c r="F234" s="300"/>
      <c r="G234" s="300"/>
      <c r="H234" s="300"/>
      <c r="I234" s="300"/>
      <c r="J234" s="300"/>
      <c r="K234" s="300"/>
      <c r="L234" s="300"/>
      <c r="M234" s="300"/>
      <c r="N234" s="300"/>
      <c r="O234" s="300"/>
      <c r="P234" s="300"/>
      <c r="Q234" s="300"/>
      <c r="R234" s="300"/>
      <c r="S234" s="300"/>
      <c r="T234" s="300"/>
      <c r="U234" s="300"/>
      <c r="V234" s="300"/>
      <c r="W234" s="300"/>
      <c r="X234" s="300"/>
      <c r="Y234" s="300"/>
      <c r="Z234" s="300"/>
    </row>
    <row r="235">
      <c r="A235" s="300"/>
      <c r="B235" s="300"/>
      <c r="C235" s="300"/>
      <c r="D235" s="300"/>
      <c r="E235" s="300"/>
      <c r="F235" s="300"/>
      <c r="G235" s="300"/>
      <c r="H235" s="300"/>
      <c r="I235" s="300"/>
      <c r="J235" s="300"/>
      <c r="K235" s="300"/>
      <c r="L235" s="300"/>
      <c r="M235" s="300"/>
      <c r="N235" s="300"/>
      <c r="O235" s="300"/>
      <c r="P235" s="300"/>
      <c r="Q235" s="300"/>
      <c r="R235" s="300"/>
      <c r="S235" s="300"/>
      <c r="T235" s="300"/>
      <c r="U235" s="300"/>
      <c r="V235" s="300"/>
      <c r="W235" s="300"/>
      <c r="X235" s="300"/>
      <c r="Y235" s="300"/>
      <c r="Z235" s="300"/>
    </row>
    <row r="236">
      <c r="A236" s="300"/>
      <c r="B236" s="300"/>
      <c r="C236" s="300"/>
      <c r="D236" s="300"/>
      <c r="E236" s="300"/>
      <c r="F236" s="300"/>
      <c r="G236" s="300"/>
      <c r="H236" s="300"/>
      <c r="I236" s="300"/>
      <c r="J236" s="300"/>
      <c r="K236" s="300"/>
      <c r="L236" s="300"/>
      <c r="M236" s="300"/>
      <c r="N236" s="300"/>
      <c r="O236" s="300"/>
      <c r="P236" s="300"/>
      <c r="Q236" s="300"/>
      <c r="R236" s="300"/>
      <c r="S236" s="300"/>
      <c r="T236" s="300"/>
      <c r="U236" s="300"/>
      <c r="V236" s="300"/>
      <c r="W236" s="300"/>
      <c r="X236" s="300"/>
      <c r="Y236" s="300"/>
      <c r="Z236" s="300"/>
    </row>
    <row r="237">
      <c r="A237" s="300"/>
      <c r="B237" s="300"/>
      <c r="C237" s="300"/>
      <c r="D237" s="300"/>
      <c r="E237" s="300"/>
      <c r="F237" s="300"/>
      <c r="G237" s="300"/>
      <c r="H237" s="300"/>
      <c r="I237" s="300"/>
      <c r="J237" s="300"/>
      <c r="K237" s="300"/>
      <c r="L237" s="300"/>
      <c r="M237" s="300"/>
      <c r="N237" s="300"/>
      <c r="O237" s="300"/>
      <c r="P237" s="300"/>
      <c r="Q237" s="300"/>
      <c r="R237" s="300"/>
      <c r="S237" s="300"/>
      <c r="T237" s="300"/>
      <c r="U237" s="300"/>
      <c r="V237" s="300"/>
      <c r="W237" s="300"/>
      <c r="X237" s="300"/>
      <c r="Y237" s="300"/>
      <c r="Z237" s="300"/>
    </row>
    <row r="238">
      <c r="A238" s="300"/>
      <c r="B238" s="300"/>
      <c r="C238" s="300"/>
      <c r="D238" s="300"/>
      <c r="E238" s="300"/>
      <c r="F238" s="300"/>
      <c r="G238" s="300"/>
      <c r="H238" s="300"/>
      <c r="I238" s="300"/>
      <c r="J238" s="300"/>
      <c r="K238" s="300"/>
      <c r="L238" s="300"/>
      <c r="M238" s="300"/>
      <c r="N238" s="300"/>
      <c r="O238" s="300"/>
      <c r="P238" s="300"/>
      <c r="Q238" s="300"/>
      <c r="R238" s="300"/>
      <c r="S238" s="300"/>
      <c r="T238" s="300"/>
      <c r="U238" s="300"/>
      <c r="V238" s="300"/>
      <c r="W238" s="300"/>
      <c r="X238" s="300"/>
      <c r="Y238" s="300"/>
      <c r="Z238" s="300"/>
    </row>
    <row r="239">
      <c r="A239" s="300"/>
      <c r="B239" s="300"/>
      <c r="C239" s="300"/>
      <c r="D239" s="300"/>
      <c r="E239" s="300"/>
      <c r="F239" s="300"/>
      <c r="G239" s="300"/>
      <c r="H239" s="300"/>
      <c r="I239" s="300"/>
      <c r="J239" s="300"/>
      <c r="K239" s="300"/>
      <c r="L239" s="300"/>
      <c r="M239" s="300"/>
      <c r="N239" s="300"/>
      <c r="O239" s="300"/>
      <c r="P239" s="300"/>
      <c r="Q239" s="300"/>
      <c r="R239" s="300"/>
      <c r="S239" s="300"/>
      <c r="T239" s="300"/>
      <c r="U239" s="300"/>
      <c r="V239" s="300"/>
      <c r="W239" s="300"/>
      <c r="X239" s="300"/>
      <c r="Y239" s="300"/>
      <c r="Z239" s="300"/>
    </row>
    <row r="240">
      <c r="A240" s="300"/>
      <c r="B240" s="300"/>
      <c r="C240" s="300"/>
      <c r="D240" s="300"/>
      <c r="E240" s="300"/>
      <c r="F240" s="300"/>
      <c r="G240" s="300"/>
      <c r="H240" s="300"/>
      <c r="I240" s="300"/>
      <c r="J240" s="300"/>
      <c r="K240" s="300"/>
      <c r="L240" s="300"/>
      <c r="M240" s="300"/>
      <c r="N240" s="300"/>
      <c r="O240" s="300"/>
      <c r="P240" s="300"/>
      <c r="Q240" s="300"/>
      <c r="R240" s="300"/>
      <c r="S240" s="300"/>
      <c r="T240" s="300"/>
      <c r="U240" s="300"/>
      <c r="V240" s="300"/>
      <c r="W240" s="300"/>
      <c r="X240" s="300"/>
      <c r="Y240" s="300"/>
      <c r="Z240" s="300"/>
    </row>
    <row r="241">
      <c r="A241" s="300"/>
      <c r="B241" s="300"/>
      <c r="C241" s="300"/>
      <c r="D241" s="300"/>
      <c r="E241" s="300"/>
      <c r="F241" s="300"/>
      <c r="G241" s="300"/>
      <c r="H241" s="300"/>
      <c r="I241" s="300"/>
      <c r="J241" s="300"/>
      <c r="K241" s="300"/>
      <c r="L241" s="300"/>
      <c r="M241" s="300"/>
      <c r="N241" s="300"/>
      <c r="O241" s="300"/>
      <c r="P241" s="300"/>
      <c r="Q241" s="300"/>
      <c r="R241" s="300"/>
      <c r="S241" s="300"/>
      <c r="T241" s="300"/>
      <c r="U241" s="300"/>
      <c r="V241" s="300"/>
      <c r="W241" s="300"/>
      <c r="X241" s="300"/>
      <c r="Y241" s="300"/>
      <c r="Z241" s="300"/>
    </row>
    <row r="242">
      <c r="A242" s="300"/>
      <c r="B242" s="300"/>
      <c r="C242" s="300"/>
      <c r="D242" s="300"/>
      <c r="E242" s="300"/>
      <c r="F242" s="300"/>
      <c r="G242" s="300"/>
      <c r="H242" s="300"/>
      <c r="I242" s="300"/>
      <c r="J242" s="300"/>
      <c r="K242" s="300"/>
      <c r="L242" s="300"/>
      <c r="M242" s="300"/>
      <c r="N242" s="300"/>
      <c r="O242" s="300"/>
      <c r="P242" s="300"/>
      <c r="Q242" s="300"/>
      <c r="R242" s="300"/>
      <c r="S242" s="300"/>
      <c r="T242" s="300"/>
      <c r="U242" s="300"/>
      <c r="V242" s="300"/>
      <c r="W242" s="300"/>
      <c r="X242" s="300"/>
      <c r="Y242" s="300"/>
      <c r="Z242" s="300"/>
    </row>
    <row r="243">
      <c r="A243" s="300"/>
      <c r="B243" s="300"/>
      <c r="C243" s="300"/>
      <c r="D243" s="300"/>
      <c r="E243" s="300"/>
      <c r="F243" s="300"/>
      <c r="G243" s="300"/>
      <c r="H243" s="300"/>
      <c r="I243" s="300"/>
      <c r="J243" s="300"/>
      <c r="K243" s="300"/>
      <c r="L243" s="300"/>
      <c r="M243" s="300"/>
      <c r="N243" s="300"/>
      <c r="O243" s="300"/>
      <c r="P243" s="300"/>
      <c r="Q243" s="300"/>
      <c r="R243" s="300"/>
      <c r="S243" s="300"/>
      <c r="T243" s="300"/>
      <c r="U243" s="300"/>
      <c r="V243" s="300"/>
      <c r="W243" s="300"/>
      <c r="X243" s="300"/>
      <c r="Y243" s="300"/>
      <c r="Z243" s="300"/>
    </row>
    <row r="244">
      <c r="A244" s="300"/>
      <c r="B244" s="300"/>
      <c r="C244" s="300"/>
      <c r="D244" s="300"/>
      <c r="E244" s="300"/>
      <c r="F244" s="300"/>
      <c r="G244" s="300"/>
      <c r="H244" s="300"/>
      <c r="I244" s="300"/>
      <c r="J244" s="300"/>
      <c r="K244" s="300"/>
      <c r="L244" s="300"/>
      <c r="M244" s="300"/>
      <c r="N244" s="300"/>
      <c r="O244" s="300"/>
      <c r="P244" s="300"/>
      <c r="Q244" s="300"/>
      <c r="R244" s="300"/>
      <c r="S244" s="300"/>
      <c r="T244" s="300"/>
      <c r="U244" s="300"/>
      <c r="V244" s="300"/>
      <c r="W244" s="300"/>
      <c r="X244" s="300"/>
      <c r="Y244" s="300"/>
      <c r="Z244" s="300"/>
    </row>
    <row r="245">
      <c r="A245" s="300"/>
      <c r="B245" s="300"/>
      <c r="C245" s="300"/>
      <c r="D245" s="300"/>
      <c r="E245" s="300"/>
      <c r="F245" s="300"/>
      <c r="G245" s="300"/>
      <c r="H245" s="300"/>
      <c r="I245" s="300"/>
      <c r="J245" s="300"/>
      <c r="K245" s="300"/>
      <c r="L245" s="300"/>
      <c r="M245" s="300"/>
      <c r="N245" s="300"/>
      <c r="O245" s="300"/>
      <c r="P245" s="300"/>
      <c r="Q245" s="300"/>
      <c r="R245" s="300"/>
      <c r="S245" s="300"/>
      <c r="T245" s="300"/>
      <c r="U245" s="300"/>
      <c r="V245" s="300"/>
      <c r="W245" s="300"/>
      <c r="X245" s="300"/>
      <c r="Y245" s="300"/>
      <c r="Z245" s="300"/>
    </row>
    <row r="246">
      <c r="A246" s="300"/>
      <c r="B246" s="300"/>
      <c r="C246" s="300"/>
      <c r="D246" s="300"/>
      <c r="E246" s="300"/>
      <c r="F246" s="300"/>
      <c r="G246" s="300"/>
      <c r="H246" s="300"/>
      <c r="I246" s="300"/>
      <c r="J246" s="300"/>
      <c r="K246" s="300"/>
      <c r="L246" s="300"/>
      <c r="M246" s="300"/>
      <c r="N246" s="300"/>
      <c r="O246" s="300"/>
      <c r="P246" s="300"/>
      <c r="Q246" s="300"/>
      <c r="R246" s="300"/>
      <c r="S246" s="300"/>
      <c r="T246" s="300"/>
      <c r="U246" s="300"/>
      <c r="V246" s="300"/>
      <c r="W246" s="300"/>
      <c r="X246" s="300"/>
      <c r="Y246" s="300"/>
      <c r="Z246" s="300"/>
    </row>
    <row r="247">
      <c r="A247" s="300"/>
      <c r="B247" s="300"/>
      <c r="C247" s="300"/>
      <c r="D247" s="300"/>
      <c r="E247" s="300"/>
      <c r="F247" s="300"/>
      <c r="G247" s="300"/>
      <c r="H247" s="300"/>
      <c r="I247" s="300"/>
      <c r="J247" s="300"/>
      <c r="K247" s="300"/>
      <c r="L247" s="300"/>
      <c r="M247" s="300"/>
      <c r="N247" s="300"/>
      <c r="O247" s="300"/>
      <c r="P247" s="300"/>
      <c r="Q247" s="300"/>
      <c r="R247" s="300"/>
      <c r="S247" s="300"/>
      <c r="T247" s="300"/>
      <c r="U247" s="300"/>
      <c r="V247" s="300"/>
      <c r="W247" s="300"/>
      <c r="X247" s="300"/>
      <c r="Y247" s="300"/>
      <c r="Z247" s="300"/>
    </row>
    <row r="248">
      <c r="A248" s="300"/>
      <c r="B248" s="300"/>
      <c r="C248" s="300"/>
      <c r="D248" s="300"/>
      <c r="E248" s="300"/>
      <c r="F248" s="300"/>
      <c r="G248" s="300"/>
      <c r="H248" s="300"/>
      <c r="I248" s="300"/>
      <c r="J248" s="300"/>
      <c r="K248" s="300"/>
      <c r="L248" s="300"/>
      <c r="M248" s="300"/>
      <c r="N248" s="300"/>
      <c r="O248" s="300"/>
      <c r="P248" s="300"/>
      <c r="Q248" s="300"/>
      <c r="R248" s="300"/>
      <c r="S248" s="300"/>
      <c r="T248" s="300"/>
      <c r="U248" s="300"/>
      <c r="V248" s="300"/>
      <c r="W248" s="300"/>
      <c r="X248" s="300"/>
      <c r="Y248" s="300"/>
      <c r="Z248" s="300"/>
    </row>
    <row r="249">
      <c r="A249" s="300"/>
      <c r="B249" s="300"/>
      <c r="C249" s="300"/>
      <c r="D249" s="300"/>
      <c r="E249" s="300"/>
      <c r="F249" s="300"/>
      <c r="G249" s="300"/>
      <c r="H249" s="300"/>
      <c r="I249" s="300"/>
      <c r="J249" s="300"/>
      <c r="K249" s="300"/>
      <c r="L249" s="300"/>
      <c r="M249" s="300"/>
      <c r="N249" s="300"/>
      <c r="O249" s="300"/>
      <c r="P249" s="300"/>
      <c r="Q249" s="300"/>
      <c r="R249" s="300"/>
      <c r="S249" s="300"/>
      <c r="T249" s="300"/>
      <c r="U249" s="300"/>
      <c r="V249" s="300"/>
      <c r="W249" s="300"/>
      <c r="X249" s="300"/>
      <c r="Y249" s="300"/>
      <c r="Z249" s="300"/>
    </row>
    <row r="250">
      <c r="A250" s="300"/>
      <c r="B250" s="300"/>
      <c r="C250" s="300"/>
      <c r="D250" s="300"/>
      <c r="E250" s="300"/>
      <c r="F250" s="300"/>
      <c r="G250" s="300"/>
      <c r="H250" s="300"/>
      <c r="I250" s="300"/>
      <c r="J250" s="300"/>
      <c r="K250" s="300"/>
      <c r="L250" s="300"/>
      <c r="M250" s="300"/>
      <c r="N250" s="300"/>
      <c r="O250" s="300"/>
      <c r="P250" s="300"/>
      <c r="Q250" s="300"/>
      <c r="R250" s="300"/>
      <c r="S250" s="300"/>
      <c r="T250" s="300"/>
      <c r="U250" s="300"/>
      <c r="V250" s="300"/>
      <c r="W250" s="300"/>
      <c r="X250" s="300"/>
      <c r="Y250" s="300"/>
      <c r="Z250" s="300"/>
    </row>
    <row r="251">
      <c r="A251" s="300"/>
      <c r="B251" s="300"/>
      <c r="C251" s="300"/>
      <c r="D251" s="300"/>
      <c r="E251" s="300"/>
      <c r="F251" s="300"/>
      <c r="G251" s="300"/>
      <c r="H251" s="300"/>
      <c r="I251" s="300"/>
      <c r="J251" s="300"/>
      <c r="K251" s="300"/>
      <c r="L251" s="300"/>
      <c r="M251" s="300"/>
      <c r="N251" s="300"/>
      <c r="O251" s="300"/>
      <c r="P251" s="300"/>
      <c r="Q251" s="300"/>
      <c r="R251" s="300"/>
      <c r="S251" s="300"/>
      <c r="T251" s="300"/>
      <c r="U251" s="300"/>
      <c r="V251" s="300"/>
      <c r="W251" s="300"/>
      <c r="X251" s="300"/>
      <c r="Y251" s="300"/>
      <c r="Z251" s="300"/>
    </row>
    <row r="252">
      <c r="A252" s="300"/>
      <c r="B252" s="300"/>
      <c r="C252" s="300"/>
      <c r="D252" s="300"/>
      <c r="E252" s="300"/>
      <c r="F252" s="300"/>
      <c r="G252" s="300"/>
      <c r="H252" s="300"/>
      <c r="I252" s="300"/>
      <c r="J252" s="300"/>
      <c r="K252" s="300"/>
      <c r="L252" s="300"/>
      <c r="M252" s="300"/>
      <c r="N252" s="300"/>
      <c r="O252" s="300"/>
      <c r="P252" s="300"/>
      <c r="Q252" s="300"/>
      <c r="R252" s="300"/>
      <c r="S252" s="300"/>
      <c r="T252" s="300"/>
      <c r="U252" s="300"/>
      <c r="V252" s="300"/>
      <c r="W252" s="300"/>
      <c r="X252" s="300"/>
      <c r="Y252" s="300"/>
      <c r="Z252" s="300"/>
    </row>
    <row r="253">
      <c r="A253" s="300"/>
      <c r="B253" s="300"/>
      <c r="C253" s="300"/>
      <c r="D253" s="300"/>
      <c r="E253" s="300"/>
      <c r="F253" s="300"/>
      <c r="G253" s="300"/>
      <c r="H253" s="300"/>
      <c r="I253" s="300"/>
      <c r="J253" s="300"/>
      <c r="K253" s="300"/>
      <c r="L253" s="300"/>
      <c r="M253" s="300"/>
      <c r="N253" s="300"/>
      <c r="O253" s="300"/>
      <c r="P253" s="300"/>
      <c r="Q253" s="300"/>
      <c r="R253" s="300"/>
      <c r="S253" s="300"/>
      <c r="T253" s="300"/>
      <c r="U253" s="300"/>
      <c r="V253" s="300"/>
      <c r="W253" s="300"/>
      <c r="X253" s="300"/>
      <c r="Y253" s="300"/>
      <c r="Z253" s="300"/>
    </row>
    <row r="254">
      <c r="A254" s="300"/>
      <c r="B254" s="300"/>
      <c r="C254" s="300"/>
      <c r="D254" s="300"/>
      <c r="E254" s="300"/>
      <c r="F254" s="300"/>
      <c r="G254" s="300"/>
      <c r="H254" s="300"/>
      <c r="I254" s="300"/>
      <c r="J254" s="300"/>
      <c r="K254" s="300"/>
      <c r="L254" s="300"/>
      <c r="M254" s="300"/>
      <c r="N254" s="300"/>
      <c r="O254" s="300"/>
      <c r="P254" s="300"/>
      <c r="Q254" s="300"/>
      <c r="R254" s="300"/>
      <c r="S254" s="300"/>
      <c r="T254" s="300"/>
      <c r="U254" s="300"/>
      <c r="V254" s="300"/>
      <c r="W254" s="300"/>
      <c r="X254" s="300"/>
      <c r="Y254" s="300"/>
      <c r="Z254" s="300"/>
    </row>
    <row r="255">
      <c r="A255" s="300"/>
      <c r="B255" s="300"/>
      <c r="C255" s="300"/>
      <c r="D255" s="300"/>
      <c r="E255" s="300"/>
      <c r="F255" s="300"/>
      <c r="G255" s="300"/>
      <c r="H255" s="300"/>
      <c r="I255" s="300"/>
      <c r="J255" s="300"/>
      <c r="K255" s="300"/>
      <c r="L255" s="300"/>
      <c r="M255" s="300"/>
      <c r="N255" s="300"/>
      <c r="O255" s="300"/>
      <c r="P255" s="300"/>
      <c r="Q255" s="300"/>
      <c r="R255" s="300"/>
      <c r="S255" s="300"/>
      <c r="T255" s="300"/>
      <c r="U255" s="300"/>
      <c r="V255" s="300"/>
      <c r="W255" s="300"/>
      <c r="X255" s="300"/>
      <c r="Y255" s="300"/>
      <c r="Z255" s="300"/>
    </row>
    <row r="256">
      <c r="A256" s="300"/>
      <c r="B256" s="300"/>
      <c r="C256" s="300"/>
      <c r="D256" s="300"/>
      <c r="E256" s="300"/>
      <c r="F256" s="300"/>
      <c r="G256" s="300"/>
      <c r="H256" s="300"/>
      <c r="I256" s="300"/>
      <c r="J256" s="300"/>
      <c r="K256" s="300"/>
      <c r="L256" s="300"/>
      <c r="M256" s="300"/>
      <c r="N256" s="300"/>
      <c r="O256" s="300"/>
      <c r="P256" s="300"/>
      <c r="Q256" s="300"/>
      <c r="R256" s="300"/>
      <c r="S256" s="300"/>
      <c r="T256" s="300"/>
      <c r="U256" s="300"/>
      <c r="V256" s="300"/>
      <c r="W256" s="300"/>
      <c r="X256" s="300"/>
      <c r="Y256" s="300"/>
      <c r="Z256" s="300"/>
    </row>
    <row r="257">
      <c r="A257" s="300"/>
      <c r="B257" s="300"/>
      <c r="C257" s="300"/>
      <c r="D257" s="300"/>
      <c r="E257" s="300"/>
      <c r="F257" s="300"/>
      <c r="G257" s="300"/>
      <c r="H257" s="300"/>
      <c r="I257" s="300"/>
      <c r="J257" s="300"/>
      <c r="K257" s="300"/>
      <c r="L257" s="300"/>
      <c r="M257" s="300"/>
      <c r="N257" s="300"/>
      <c r="O257" s="300"/>
      <c r="P257" s="300"/>
      <c r="Q257" s="300"/>
      <c r="R257" s="300"/>
      <c r="S257" s="300"/>
      <c r="T257" s="300"/>
      <c r="U257" s="300"/>
      <c r="V257" s="300"/>
      <c r="W257" s="300"/>
      <c r="X257" s="300"/>
      <c r="Y257" s="300"/>
      <c r="Z257" s="300"/>
    </row>
    <row r="258">
      <c r="A258" s="300"/>
      <c r="B258" s="300"/>
      <c r="C258" s="300"/>
      <c r="D258" s="300"/>
      <c r="E258" s="300"/>
      <c r="F258" s="300"/>
      <c r="G258" s="300"/>
      <c r="H258" s="300"/>
      <c r="I258" s="300"/>
      <c r="J258" s="300"/>
      <c r="K258" s="300"/>
      <c r="L258" s="300"/>
      <c r="M258" s="300"/>
      <c r="N258" s="300"/>
      <c r="O258" s="300"/>
      <c r="P258" s="300"/>
      <c r="Q258" s="300"/>
      <c r="R258" s="300"/>
      <c r="S258" s="300"/>
      <c r="T258" s="300"/>
      <c r="U258" s="300"/>
      <c r="V258" s="300"/>
      <c r="W258" s="300"/>
      <c r="X258" s="300"/>
      <c r="Y258" s="300"/>
      <c r="Z258" s="300"/>
    </row>
    <row r="259">
      <c r="A259" s="300"/>
      <c r="B259" s="300"/>
      <c r="C259" s="300"/>
      <c r="D259" s="300"/>
      <c r="E259" s="300"/>
      <c r="F259" s="300"/>
      <c r="G259" s="300"/>
      <c r="H259" s="300"/>
      <c r="I259" s="300"/>
      <c r="J259" s="300"/>
      <c r="K259" s="300"/>
      <c r="L259" s="300"/>
      <c r="M259" s="300"/>
      <c r="N259" s="300"/>
      <c r="O259" s="300"/>
      <c r="P259" s="300"/>
      <c r="Q259" s="300"/>
      <c r="R259" s="300"/>
      <c r="S259" s="300"/>
      <c r="T259" s="300"/>
      <c r="U259" s="300"/>
      <c r="V259" s="300"/>
      <c r="W259" s="300"/>
      <c r="X259" s="300"/>
      <c r="Y259" s="300"/>
      <c r="Z259" s="300"/>
    </row>
    <row r="260">
      <c r="A260" s="300"/>
      <c r="B260" s="300"/>
      <c r="C260" s="300"/>
      <c r="D260" s="300"/>
      <c r="E260" s="300"/>
      <c r="F260" s="300"/>
      <c r="G260" s="300"/>
      <c r="H260" s="300"/>
      <c r="I260" s="300"/>
      <c r="J260" s="300"/>
      <c r="K260" s="300"/>
      <c r="L260" s="300"/>
      <c r="M260" s="300"/>
      <c r="N260" s="300"/>
      <c r="O260" s="300"/>
      <c r="P260" s="300"/>
      <c r="Q260" s="300"/>
      <c r="R260" s="300"/>
      <c r="S260" s="300"/>
      <c r="T260" s="300"/>
      <c r="U260" s="300"/>
      <c r="V260" s="300"/>
      <c r="W260" s="300"/>
      <c r="X260" s="300"/>
      <c r="Y260" s="300"/>
      <c r="Z260" s="300"/>
    </row>
    <row r="261">
      <c r="A261" s="300"/>
      <c r="B261" s="300"/>
      <c r="C261" s="300"/>
      <c r="D261" s="300"/>
      <c r="E261" s="300"/>
      <c r="F261" s="300"/>
      <c r="G261" s="300"/>
      <c r="H261" s="300"/>
      <c r="I261" s="300"/>
      <c r="J261" s="300"/>
      <c r="K261" s="300"/>
      <c r="L261" s="300"/>
      <c r="M261" s="300"/>
      <c r="N261" s="300"/>
      <c r="O261" s="300"/>
      <c r="P261" s="300"/>
      <c r="Q261" s="300"/>
      <c r="R261" s="300"/>
      <c r="S261" s="300"/>
      <c r="T261" s="300"/>
      <c r="U261" s="300"/>
      <c r="V261" s="300"/>
      <c r="W261" s="300"/>
      <c r="X261" s="300"/>
      <c r="Y261" s="300"/>
      <c r="Z261" s="300"/>
    </row>
    <row r="262">
      <c r="A262" s="300"/>
      <c r="B262" s="300"/>
      <c r="C262" s="300"/>
      <c r="D262" s="300"/>
      <c r="E262" s="300"/>
      <c r="F262" s="300"/>
      <c r="G262" s="300"/>
      <c r="H262" s="300"/>
      <c r="I262" s="300"/>
      <c r="J262" s="300"/>
      <c r="K262" s="300"/>
      <c r="L262" s="300"/>
      <c r="M262" s="300"/>
      <c r="N262" s="300"/>
      <c r="O262" s="300"/>
      <c r="P262" s="300"/>
      <c r="Q262" s="300"/>
      <c r="R262" s="300"/>
      <c r="S262" s="300"/>
      <c r="T262" s="300"/>
      <c r="U262" s="300"/>
      <c r="V262" s="300"/>
      <c r="W262" s="300"/>
      <c r="X262" s="300"/>
      <c r="Y262" s="300"/>
      <c r="Z262" s="300"/>
    </row>
    <row r="263">
      <c r="A263" s="300"/>
      <c r="B263" s="300"/>
      <c r="C263" s="300"/>
      <c r="D263" s="300"/>
      <c r="E263" s="300"/>
      <c r="F263" s="300"/>
      <c r="G263" s="300"/>
      <c r="H263" s="300"/>
      <c r="I263" s="300"/>
      <c r="J263" s="300"/>
      <c r="K263" s="300"/>
      <c r="L263" s="300"/>
      <c r="M263" s="300"/>
      <c r="N263" s="300"/>
      <c r="O263" s="300"/>
      <c r="P263" s="300"/>
      <c r="Q263" s="300"/>
      <c r="R263" s="300"/>
      <c r="S263" s="300"/>
      <c r="T263" s="300"/>
      <c r="U263" s="300"/>
      <c r="V263" s="300"/>
      <c r="W263" s="300"/>
      <c r="X263" s="300"/>
      <c r="Y263" s="300"/>
      <c r="Z263" s="300"/>
    </row>
    <row r="264">
      <c r="A264" s="300"/>
      <c r="B264" s="300"/>
      <c r="C264" s="300"/>
      <c r="D264" s="300"/>
      <c r="E264" s="300"/>
      <c r="F264" s="300"/>
      <c r="G264" s="300"/>
      <c r="H264" s="300"/>
      <c r="I264" s="300"/>
      <c r="J264" s="300"/>
      <c r="K264" s="300"/>
      <c r="L264" s="300"/>
      <c r="M264" s="300"/>
      <c r="N264" s="300"/>
      <c r="O264" s="300"/>
      <c r="P264" s="300"/>
      <c r="Q264" s="300"/>
      <c r="R264" s="300"/>
      <c r="S264" s="300"/>
      <c r="T264" s="300"/>
      <c r="U264" s="300"/>
      <c r="V264" s="300"/>
      <c r="W264" s="300"/>
      <c r="X264" s="300"/>
      <c r="Y264" s="300"/>
      <c r="Z264" s="300"/>
    </row>
    <row r="265">
      <c r="A265" s="300"/>
      <c r="B265" s="300"/>
      <c r="C265" s="300"/>
      <c r="D265" s="300"/>
      <c r="E265" s="300"/>
      <c r="F265" s="300"/>
      <c r="G265" s="300"/>
      <c r="H265" s="300"/>
      <c r="I265" s="300"/>
      <c r="J265" s="300"/>
      <c r="K265" s="300"/>
      <c r="L265" s="300"/>
      <c r="M265" s="300"/>
      <c r="N265" s="300"/>
      <c r="O265" s="300"/>
      <c r="P265" s="300"/>
      <c r="Q265" s="300"/>
      <c r="R265" s="300"/>
      <c r="S265" s="300"/>
      <c r="T265" s="300"/>
      <c r="U265" s="300"/>
      <c r="V265" s="300"/>
      <c r="W265" s="300"/>
      <c r="X265" s="300"/>
      <c r="Y265" s="300"/>
      <c r="Z265" s="300"/>
    </row>
    <row r="266">
      <c r="A266" s="300"/>
      <c r="B266" s="300"/>
      <c r="C266" s="300"/>
      <c r="D266" s="300"/>
      <c r="E266" s="300"/>
      <c r="F266" s="300"/>
      <c r="G266" s="300"/>
      <c r="H266" s="300"/>
      <c r="I266" s="300"/>
      <c r="J266" s="300"/>
      <c r="K266" s="300"/>
      <c r="L266" s="300"/>
      <c r="M266" s="300"/>
      <c r="N266" s="300"/>
      <c r="O266" s="300"/>
      <c r="P266" s="300"/>
      <c r="Q266" s="300"/>
      <c r="R266" s="300"/>
      <c r="S266" s="300"/>
      <c r="T266" s="300"/>
      <c r="U266" s="300"/>
      <c r="V266" s="300"/>
      <c r="W266" s="300"/>
      <c r="X266" s="300"/>
      <c r="Y266" s="300"/>
      <c r="Z266" s="300"/>
    </row>
    <row r="267">
      <c r="A267" s="300"/>
      <c r="B267" s="300"/>
      <c r="C267" s="300"/>
      <c r="D267" s="300"/>
      <c r="E267" s="300"/>
      <c r="F267" s="300"/>
      <c r="G267" s="300"/>
      <c r="H267" s="300"/>
      <c r="I267" s="300"/>
      <c r="J267" s="300"/>
      <c r="K267" s="300"/>
      <c r="L267" s="300"/>
      <c r="M267" s="300"/>
      <c r="N267" s="300"/>
      <c r="O267" s="300"/>
      <c r="P267" s="300"/>
      <c r="Q267" s="300"/>
      <c r="R267" s="300"/>
      <c r="S267" s="300"/>
      <c r="T267" s="300"/>
      <c r="U267" s="300"/>
      <c r="V267" s="300"/>
      <c r="W267" s="300"/>
      <c r="X267" s="300"/>
      <c r="Y267" s="300"/>
      <c r="Z267" s="300"/>
    </row>
    <row r="268">
      <c r="A268" s="300"/>
      <c r="B268" s="300"/>
      <c r="C268" s="300"/>
      <c r="D268" s="300"/>
      <c r="E268" s="300"/>
      <c r="F268" s="300"/>
      <c r="G268" s="300"/>
      <c r="H268" s="300"/>
      <c r="I268" s="300"/>
      <c r="J268" s="300"/>
      <c r="K268" s="300"/>
      <c r="L268" s="300"/>
      <c r="M268" s="300"/>
      <c r="N268" s="300"/>
      <c r="O268" s="300"/>
      <c r="P268" s="300"/>
      <c r="Q268" s="300"/>
      <c r="R268" s="300"/>
      <c r="S268" s="300"/>
      <c r="T268" s="300"/>
      <c r="U268" s="300"/>
      <c r="V268" s="300"/>
      <c r="W268" s="300"/>
      <c r="X268" s="300"/>
      <c r="Y268" s="300"/>
      <c r="Z268" s="300"/>
    </row>
    <row r="269">
      <c r="A269" s="300"/>
      <c r="B269" s="300"/>
      <c r="C269" s="300"/>
      <c r="D269" s="300"/>
      <c r="E269" s="300"/>
      <c r="F269" s="300"/>
      <c r="G269" s="300"/>
      <c r="H269" s="300"/>
      <c r="I269" s="300"/>
      <c r="J269" s="300"/>
      <c r="K269" s="300"/>
      <c r="L269" s="300"/>
      <c r="M269" s="300"/>
      <c r="N269" s="300"/>
      <c r="O269" s="300"/>
      <c r="P269" s="300"/>
      <c r="Q269" s="300"/>
      <c r="R269" s="300"/>
      <c r="S269" s="300"/>
      <c r="T269" s="300"/>
      <c r="U269" s="300"/>
      <c r="V269" s="300"/>
      <c r="W269" s="300"/>
      <c r="X269" s="300"/>
      <c r="Y269" s="300"/>
      <c r="Z269" s="300"/>
    </row>
    <row r="270">
      <c r="A270" s="300"/>
      <c r="B270" s="300"/>
      <c r="C270" s="300"/>
      <c r="D270" s="300"/>
      <c r="E270" s="300"/>
      <c r="F270" s="300"/>
      <c r="G270" s="300"/>
      <c r="H270" s="300"/>
      <c r="I270" s="300"/>
      <c r="J270" s="300"/>
      <c r="K270" s="300"/>
      <c r="L270" s="300"/>
      <c r="M270" s="300"/>
      <c r="N270" s="300"/>
      <c r="O270" s="300"/>
      <c r="P270" s="300"/>
      <c r="Q270" s="300"/>
      <c r="R270" s="300"/>
      <c r="S270" s="300"/>
      <c r="T270" s="300"/>
      <c r="U270" s="300"/>
      <c r="V270" s="300"/>
      <c r="W270" s="300"/>
      <c r="X270" s="300"/>
      <c r="Y270" s="300"/>
      <c r="Z270" s="300"/>
    </row>
    <row r="271">
      <c r="A271" s="300"/>
      <c r="B271" s="300"/>
      <c r="C271" s="300"/>
      <c r="D271" s="300"/>
      <c r="E271" s="300"/>
      <c r="F271" s="300"/>
      <c r="G271" s="300"/>
      <c r="H271" s="300"/>
      <c r="I271" s="300"/>
      <c r="J271" s="300"/>
      <c r="K271" s="300"/>
      <c r="L271" s="300"/>
      <c r="M271" s="300"/>
      <c r="N271" s="300"/>
      <c r="O271" s="300"/>
      <c r="P271" s="300"/>
      <c r="Q271" s="300"/>
      <c r="R271" s="300"/>
      <c r="S271" s="300"/>
      <c r="T271" s="300"/>
      <c r="U271" s="300"/>
      <c r="V271" s="300"/>
      <c r="W271" s="300"/>
      <c r="X271" s="300"/>
      <c r="Y271" s="300"/>
      <c r="Z271" s="300"/>
    </row>
    <row r="272">
      <c r="A272" s="300"/>
      <c r="B272" s="300"/>
      <c r="C272" s="300"/>
      <c r="D272" s="300"/>
      <c r="E272" s="300"/>
      <c r="F272" s="300"/>
      <c r="G272" s="300"/>
      <c r="H272" s="300"/>
      <c r="I272" s="300"/>
      <c r="J272" s="300"/>
      <c r="K272" s="300"/>
      <c r="L272" s="300"/>
      <c r="M272" s="300"/>
      <c r="N272" s="300"/>
      <c r="O272" s="300"/>
      <c r="P272" s="300"/>
      <c r="Q272" s="300"/>
      <c r="R272" s="300"/>
      <c r="S272" s="300"/>
      <c r="T272" s="300"/>
      <c r="U272" s="300"/>
      <c r="V272" s="300"/>
      <c r="W272" s="300"/>
      <c r="X272" s="300"/>
      <c r="Y272" s="300"/>
      <c r="Z272" s="300"/>
    </row>
    <row r="273">
      <c r="A273" s="300"/>
      <c r="B273" s="300"/>
      <c r="C273" s="300"/>
      <c r="D273" s="300"/>
      <c r="E273" s="300"/>
      <c r="F273" s="300"/>
      <c r="G273" s="300"/>
      <c r="H273" s="300"/>
      <c r="I273" s="300"/>
      <c r="J273" s="300"/>
      <c r="K273" s="300"/>
      <c r="L273" s="300"/>
      <c r="M273" s="300"/>
      <c r="N273" s="300"/>
      <c r="O273" s="300"/>
      <c r="P273" s="300"/>
      <c r="Q273" s="300"/>
      <c r="R273" s="300"/>
      <c r="S273" s="300"/>
      <c r="T273" s="300"/>
      <c r="U273" s="300"/>
      <c r="V273" s="300"/>
      <c r="W273" s="300"/>
      <c r="X273" s="300"/>
      <c r="Y273" s="300"/>
      <c r="Z273" s="300"/>
    </row>
    <row r="274">
      <c r="A274" s="300"/>
      <c r="B274" s="300"/>
      <c r="C274" s="300"/>
      <c r="D274" s="300"/>
      <c r="E274" s="300"/>
      <c r="F274" s="300"/>
      <c r="G274" s="300"/>
      <c r="H274" s="300"/>
      <c r="I274" s="300"/>
      <c r="J274" s="300"/>
      <c r="K274" s="300"/>
      <c r="L274" s="300"/>
      <c r="M274" s="300"/>
      <c r="N274" s="300"/>
      <c r="O274" s="300"/>
      <c r="P274" s="300"/>
      <c r="Q274" s="300"/>
      <c r="R274" s="300"/>
      <c r="S274" s="300"/>
      <c r="T274" s="300"/>
      <c r="U274" s="300"/>
      <c r="V274" s="300"/>
      <c r="W274" s="300"/>
      <c r="X274" s="300"/>
      <c r="Y274" s="300"/>
      <c r="Z274" s="300"/>
    </row>
    <row r="275">
      <c r="A275" s="300"/>
      <c r="B275" s="300"/>
      <c r="C275" s="300"/>
      <c r="D275" s="300"/>
      <c r="E275" s="300"/>
      <c r="F275" s="300"/>
      <c r="G275" s="300"/>
      <c r="H275" s="300"/>
      <c r="I275" s="300"/>
      <c r="J275" s="300"/>
      <c r="K275" s="300"/>
      <c r="L275" s="300"/>
      <c r="M275" s="300"/>
      <c r="N275" s="300"/>
      <c r="O275" s="300"/>
      <c r="P275" s="300"/>
      <c r="Q275" s="300"/>
      <c r="R275" s="300"/>
      <c r="S275" s="300"/>
      <c r="T275" s="300"/>
      <c r="U275" s="300"/>
      <c r="V275" s="300"/>
      <c r="W275" s="300"/>
      <c r="X275" s="300"/>
      <c r="Y275" s="300"/>
      <c r="Z275" s="300"/>
    </row>
    <row r="276">
      <c r="A276" s="300"/>
      <c r="B276" s="300"/>
      <c r="C276" s="300"/>
      <c r="D276" s="300"/>
      <c r="E276" s="300"/>
      <c r="F276" s="300"/>
      <c r="G276" s="300"/>
      <c r="H276" s="300"/>
      <c r="I276" s="300"/>
      <c r="J276" s="300"/>
      <c r="K276" s="300"/>
      <c r="L276" s="300"/>
      <c r="M276" s="300"/>
      <c r="N276" s="300"/>
      <c r="O276" s="300"/>
      <c r="P276" s="300"/>
      <c r="Q276" s="300"/>
      <c r="R276" s="300"/>
      <c r="S276" s="300"/>
      <c r="T276" s="300"/>
      <c r="U276" s="300"/>
      <c r="V276" s="300"/>
      <c r="W276" s="300"/>
      <c r="X276" s="300"/>
      <c r="Y276" s="300"/>
      <c r="Z276" s="300"/>
    </row>
    <row r="277">
      <c r="A277" s="300"/>
      <c r="B277" s="300"/>
      <c r="C277" s="300"/>
      <c r="D277" s="300"/>
      <c r="E277" s="300"/>
      <c r="F277" s="300"/>
      <c r="G277" s="300"/>
      <c r="H277" s="300"/>
      <c r="I277" s="300"/>
      <c r="J277" s="300"/>
      <c r="K277" s="300"/>
      <c r="L277" s="300"/>
      <c r="M277" s="300"/>
      <c r="N277" s="300"/>
      <c r="O277" s="300"/>
      <c r="P277" s="300"/>
      <c r="Q277" s="300"/>
      <c r="R277" s="300"/>
      <c r="S277" s="300"/>
      <c r="T277" s="300"/>
      <c r="U277" s="300"/>
      <c r="V277" s="300"/>
      <c r="W277" s="300"/>
      <c r="X277" s="300"/>
      <c r="Y277" s="300"/>
      <c r="Z277" s="300"/>
    </row>
    <row r="278">
      <c r="A278" s="300"/>
      <c r="B278" s="300"/>
      <c r="C278" s="300"/>
      <c r="D278" s="300"/>
      <c r="E278" s="300"/>
      <c r="F278" s="300"/>
      <c r="G278" s="300"/>
      <c r="H278" s="300"/>
      <c r="I278" s="300"/>
      <c r="J278" s="300"/>
      <c r="K278" s="300"/>
      <c r="L278" s="300"/>
      <c r="M278" s="300"/>
      <c r="N278" s="300"/>
      <c r="O278" s="300"/>
      <c r="P278" s="300"/>
      <c r="Q278" s="300"/>
      <c r="R278" s="300"/>
      <c r="S278" s="300"/>
      <c r="T278" s="300"/>
      <c r="U278" s="300"/>
      <c r="V278" s="300"/>
      <c r="W278" s="300"/>
      <c r="X278" s="300"/>
      <c r="Y278" s="300"/>
      <c r="Z278" s="300"/>
    </row>
    <row r="279">
      <c r="A279" s="300"/>
      <c r="B279" s="300"/>
      <c r="C279" s="300"/>
      <c r="D279" s="300"/>
      <c r="E279" s="300"/>
      <c r="F279" s="300"/>
      <c r="G279" s="300"/>
      <c r="H279" s="300"/>
      <c r="I279" s="300"/>
      <c r="J279" s="300"/>
      <c r="K279" s="300"/>
      <c r="L279" s="300"/>
      <c r="M279" s="300"/>
      <c r="N279" s="300"/>
      <c r="O279" s="300"/>
      <c r="P279" s="300"/>
      <c r="Q279" s="300"/>
      <c r="R279" s="300"/>
      <c r="S279" s="300"/>
      <c r="T279" s="300"/>
      <c r="U279" s="300"/>
      <c r="V279" s="300"/>
      <c r="W279" s="300"/>
      <c r="X279" s="300"/>
      <c r="Y279" s="300"/>
      <c r="Z279" s="300"/>
    </row>
    <row r="280">
      <c r="A280" s="300"/>
      <c r="B280" s="300"/>
      <c r="C280" s="300"/>
      <c r="D280" s="300"/>
      <c r="E280" s="300"/>
      <c r="F280" s="300"/>
      <c r="G280" s="300"/>
      <c r="H280" s="300"/>
      <c r="I280" s="300"/>
      <c r="J280" s="300"/>
      <c r="K280" s="300"/>
      <c r="L280" s="300"/>
      <c r="M280" s="300"/>
      <c r="N280" s="300"/>
      <c r="O280" s="300"/>
      <c r="P280" s="300"/>
      <c r="Q280" s="300"/>
      <c r="R280" s="300"/>
      <c r="S280" s="300"/>
      <c r="T280" s="300"/>
      <c r="U280" s="300"/>
      <c r="V280" s="300"/>
      <c r="W280" s="300"/>
      <c r="X280" s="300"/>
      <c r="Y280" s="300"/>
      <c r="Z280" s="300"/>
    </row>
    <row r="281">
      <c r="A281" s="300"/>
      <c r="B281" s="300"/>
      <c r="C281" s="300"/>
      <c r="D281" s="300"/>
      <c r="E281" s="300"/>
      <c r="F281" s="300"/>
      <c r="G281" s="300"/>
      <c r="H281" s="300"/>
      <c r="I281" s="300"/>
      <c r="J281" s="300"/>
      <c r="K281" s="300"/>
      <c r="L281" s="300"/>
      <c r="M281" s="300"/>
      <c r="N281" s="300"/>
      <c r="O281" s="300"/>
      <c r="P281" s="300"/>
      <c r="Q281" s="300"/>
      <c r="R281" s="300"/>
      <c r="S281" s="300"/>
      <c r="T281" s="300"/>
      <c r="U281" s="300"/>
      <c r="V281" s="300"/>
      <c r="W281" s="300"/>
      <c r="X281" s="300"/>
      <c r="Y281" s="300"/>
      <c r="Z281" s="300"/>
    </row>
    <row r="282">
      <c r="A282" s="300"/>
      <c r="B282" s="300"/>
      <c r="C282" s="300"/>
      <c r="D282" s="300"/>
      <c r="E282" s="300"/>
      <c r="F282" s="300"/>
      <c r="G282" s="300"/>
      <c r="H282" s="300"/>
      <c r="I282" s="300"/>
      <c r="J282" s="300"/>
      <c r="K282" s="300"/>
      <c r="L282" s="300"/>
      <c r="M282" s="300"/>
      <c r="N282" s="300"/>
      <c r="O282" s="300"/>
      <c r="P282" s="300"/>
      <c r="Q282" s="300"/>
      <c r="R282" s="300"/>
      <c r="S282" s="300"/>
      <c r="T282" s="300"/>
      <c r="U282" s="300"/>
      <c r="V282" s="300"/>
      <c r="W282" s="300"/>
      <c r="X282" s="300"/>
      <c r="Y282" s="300"/>
      <c r="Z282" s="300"/>
    </row>
    <row r="283">
      <c r="A283" s="300"/>
      <c r="B283" s="300"/>
      <c r="C283" s="300"/>
      <c r="D283" s="300"/>
      <c r="E283" s="300"/>
      <c r="F283" s="300"/>
      <c r="G283" s="300"/>
      <c r="H283" s="300"/>
      <c r="I283" s="300"/>
      <c r="J283" s="300"/>
      <c r="K283" s="300"/>
      <c r="L283" s="300"/>
      <c r="M283" s="300"/>
      <c r="N283" s="300"/>
      <c r="O283" s="300"/>
      <c r="P283" s="300"/>
      <c r="Q283" s="300"/>
      <c r="R283" s="300"/>
      <c r="S283" s="300"/>
      <c r="T283" s="300"/>
      <c r="U283" s="300"/>
      <c r="V283" s="300"/>
      <c r="W283" s="300"/>
      <c r="X283" s="300"/>
      <c r="Y283" s="300"/>
      <c r="Z283" s="300"/>
    </row>
    <row r="284">
      <c r="A284" s="300"/>
      <c r="B284" s="300"/>
      <c r="C284" s="300"/>
      <c r="D284" s="300"/>
      <c r="E284" s="300"/>
      <c r="F284" s="300"/>
      <c r="G284" s="300"/>
      <c r="H284" s="300"/>
      <c r="I284" s="300"/>
      <c r="J284" s="300"/>
      <c r="K284" s="300"/>
      <c r="L284" s="300"/>
      <c r="M284" s="300"/>
      <c r="N284" s="300"/>
      <c r="O284" s="300"/>
      <c r="P284" s="300"/>
      <c r="Q284" s="300"/>
      <c r="R284" s="300"/>
      <c r="S284" s="300"/>
      <c r="T284" s="300"/>
      <c r="U284" s="300"/>
      <c r="V284" s="300"/>
      <c r="W284" s="300"/>
      <c r="X284" s="300"/>
      <c r="Y284" s="300"/>
      <c r="Z284" s="300"/>
    </row>
    <row r="285">
      <c r="A285" s="300"/>
      <c r="B285" s="300"/>
      <c r="C285" s="300"/>
      <c r="D285" s="300"/>
      <c r="E285" s="300"/>
      <c r="F285" s="300"/>
      <c r="G285" s="300"/>
      <c r="H285" s="300"/>
      <c r="I285" s="300"/>
      <c r="J285" s="300"/>
      <c r="K285" s="300"/>
      <c r="L285" s="300"/>
      <c r="M285" s="300"/>
      <c r="N285" s="300"/>
      <c r="O285" s="300"/>
      <c r="P285" s="300"/>
      <c r="Q285" s="300"/>
      <c r="R285" s="300"/>
      <c r="S285" s="300"/>
      <c r="T285" s="300"/>
      <c r="U285" s="300"/>
      <c r="V285" s="300"/>
      <c r="W285" s="300"/>
      <c r="X285" s="300"/>
      <c r="Y285" s="300"/>
      <c r="Z285" s="300"/>
    </row>
    <row r="286">
      <c r="A286" s="300"/>
      <c r="B286" s="300"/>
      <c r="C286" s="300"/>
      <c r="D286" s="300"/>
      <c r="E286" s="300"/>
      <c r="F286" s="300"/>
      <c r="G286" s="300"/>
      <c r="H286" s="300"/>
      <c r="I286" s="300"/>
      <c r="J286" s="300"/>
      <c r="K286" s="300"/>
      <c r="L286" s="300"/>
      <c r="M286" s="300"/>
      <c r="N286" s="300"/>
      <c r="O286" s="300"/>
      <c r="P286" s="300"/>
      <c r="Q286" s="300"/>
      <c r="R286" s="300"/>
      <c r="S286" s="300"/>
      <c r="T286" s="300"/>
      <c r="U286" s="300"/>
      <c r="V286" s="300"/>
      <c r="W286" s="300"/>
      <c r="X286" s="300"/>
      <c r="Y286" s="300"/>
      <c r="Z286" s="300"/>
    </row>
    <row r="287">
      <c r="A287" s="300"/>
      <c r="B287" s="300"/>
      <c r="C287" s="300"/>
      <c r="D287" s="300"/>
      <c r="E287" s="300"/>
      <c r="F287" s="300"/>
      <c r="G287" s="300"/>
      <c r="H287" s="300"/>
      <c r="I287" s="300"/>
      <c r="J287" s="300"/>
      <c r="K287" s="300"/>
      <c r="L287" s="300"/>
      <c r="M287" s="300"/>
      <c r="N287" s="300"/>
      <c r="O287" s="300"/>
      <c r="P287" s="300"/>
      <c r="Q287" s="300"/>
      <c r="R287" s="300"/>
      <c r="S287" s="300"/>
      <c r="T287" s="300"/>
      <c r="U287" s="300"/>
      <c r="V287" s="300"/>
      <c r="W287" s="300"/>
      <c r="X287" s="300"/>
      <c r="Y287" s="300"/>
      <c r="Z287" s="300"/>
    </row>
    <row r="288">
      <c r="A288" s="300"/>
      <c r="B288" s="300"/>
      <c r="C288" s="300"/>
      <c r="D288" s="300"/>
      <c r="E288" s="300"/>
      <c r="F288" s="300"/>
      <c r="G288" s="300"/>
      <c r="H288" s="300"/>
      <c r="I288" s="300"/>
      <c r="J288" s="300"/>
      <c r="K288" s="300"/>
      <c r="L288" s="300"/>
      <c r="M288" s="300"/>
      <c r="N288" s="300"/>
      <c r="O288" s="300"/>
      <c r="P288" s="300"/>
      <c r="Q288" s="300"/>
      <c r="R288" s="300"/>
      <c r="S288" s="300"/>
      <c r="T288" s="300"/>
      <c r="U288" s="300"/>
      <c r="V288" s="300"/>
      <c r="W288" s="300"/>
      <c r="X288" s="300"/>
      <c r="Y288" s="300"/>
      <c r="Z288" s="300"/>
    </row>
    <row r="289">
      <c r="A289" s="300"/>
      <c r="B289" s="300"/>
      <c r="C289" s="300"/>
      <c r="D289" s="300"/>
      <c r="E289" s="300"/>
      <c r="F289" s="300"/>
      <c r="G289" s="300"/>
      <c r="H289" s="300"/>
      <c r="I289" s="300"/>
      <c r="J289" s="300"/>
      <c r="K289" s="300"/>
      <c r="L289" s="300"/>
      <c r="M289" s="300"/>
      <c r="N289" s="300"/>
      <c r="O289" s="300"/>
      <c r="P289" s="300"/>
      <c r="Q289" s="300"/>
      <c r="R289" s="300"/>
      <c r="S289" s="300"/>
      <c r="T289" s="300"/>
      <c r="U289" s="300"/>
      <c r="V289" s="300"/>
      <c r="W289" s="300"/>
      <c r="X289" s="300"/>
      <c r="Y289" s="300"/>
      <c r="Z289" s="300"/>
    </row>
    <row r="290">
      <c r="A290" s="300"/>
      <c r="B290" s="300"/>
      <c r="C290" s="300"/>
      <c r="D290" s="300"/>
      <c r="E290" s="300"/>
      <c r="F290" s="300"/>
      <c r="G290" s="300"/>
      <c r="H290" s="300"/>
      <c r="I290" s="300"/>
      <c r="J290" s="300"/>
      <c r="K290" s="300"/>
      <c r="L290" s="300"/>
      <c r="M290" s="300"/>
      <c r="N290" s="300"/>
      <c r="O290" s="300"/>
      <c r="P290" s="300"/>
      <c r="Q290" s="300"/>
      <c r="R290" s="300"/>
      <c r="S290" s="300"/>
      <c r="T290" s="300"/>
      <c r="U290" s="300"/>
      <c r="V290" s="300"/>
      <c r="W290" s="300"/>
      <c r="X290" s="300"/>
      <c r="Y290" s="300"/>
      <c r="Z290" s="300"/>
    </row>
    <row r="291">
      <c r="A291" s="300"/>
      <c r="B291" s="300"/>
      <c r="C291" s="300"/>
      <c r="D291" s="300"/>
      <c r="E291" s="300"/>
      <c r="F291" s="300"/>
      <c r="G291" s="300"/>
      <c r="H291" s="300"/>
      <c r="I291" s="300"/>
      <c r="J291" s="300"/>
      <c r="K291" s="300"/>
      <c r="L291" s="300"/>
      <c r="M291" s="300"/>
      <c r="N291" s="300"/>
      <c r="O291" s="300"/>
      <c r="P291" s="300"/>
      <c r="Q291" s="300"/>
      <c r="R291" s="300"/>
      <c r="S291" s="300"/>
      <c r="T291" s="300"/>
      <c r="U291" s="300"/>
      <c r="V291" s="300"/>
      <c r="W291" s="300"/>
      <c r="X291" s="300"/>
      <c r="Y291" s="300"/>
      <c r="Z291" s="300"/>
    </row>
    <row r="292">
      <c r="A292" s="300"/>
      <c r="B292" s="300"/>
      <c r="C292" s="300"/>
      <c r="D292" s="300"/>
      <c r="E292" s="300"/>
      <c r="F292" s="300"/>
      <c r="G292" s="300"/>
      <c r="H292" s="300"/>
      <c r="I292" s="300"/>
      <c r="J292" s="300"/>
      <c r="K292" s="300"/>
      <c r="L292" s="300"/>
      <c r="M292" s="300"/>
      <c r="N292" s="300"/>
      <c r="O292" s="300"/>
      <c r="P292" s="300"/>
      <c r="Q292" s="300"/>
      <c r="R292" s="300"/>
      <c r="S292" s="300"/>
      <c r="T292" s="300"/>
      <c r="U292" s="300"/>
      <c r="V292" s="300"/>
      <c r="W292" s="300"/>
      <c r="X292" s="300"/>
      <c r="Y292" s="300"/>
      <c r="Z292" s="300"/>
    </row>
    <row r="293">
      <c r="A293" s="300"/>
      <c r="B293" s="300"/>
      <c r="C293" s="300"/>
      <c r="D293" s="300"/>
      <c r="E293" s="300"/>
      <c r="F293" s="300"/>
      <c r="G293" s="300"/>
      <c r="H293" s="300"/>
      <c r="I293" s="300"/>
      <c r="J293" s="300"/>
      <c r="K293" s="300"/>
      <c r="L293" s="300"/>
      <c r="M293" s="300"/>
      <c r="N293" s="300"/>
      <c r="O293" s="300"/>
      <c r="P293" s="300"/>
      <c r="Q293" s="300"/>
      <c r="R293" s="300"/>
      <c r="S293" s="300"/>
      <c r="T293" s="300"/>
      <c r="U293" s="300"/>
      <c r="V293" s="300"/>
      <c r="W293" s="300"/>
      <c r="X293" s="300"/>
      <c r="Y293" s="300"/>
      <c r="Z293" s="300"/>
    </row>
    <row r="294">
      <c r="A294" s="300"/>
      <c r="B294" s="300"/>
      <c r="C294" s="300"/>
      <c r="D294" s="300"/>
      <c r="E294" s="300"/>
      <c r="F294" s="300"/>
      <c r="G294" s="300"/>
      <c r="H294" s="300"/>
      <c r="I294" s="300"/>
      <c r="J294" s="300"/>
      <c r="K294" s="300"/>
      <c r="L294" s="300"/>
      <c r="M294" s="300"/>
      <c r="N294" s="300"/>
      <c r="O294" s="300"/>
      <c r="P294" s="300"/>
      <c r="Q294" s="300"/>
      <c r="R294" s="300"/>
      <c r="S294" s="300"/>
      <c r="T294" s="300"/>
      <c r="U294" s="300"/>
      <c r="V294" s="300"/>
      <c r="W294" s="300"/>
      <c r="X294" s="300"/>
      <c r="Y294" s="300"/>
      <c r="Z294" s="300"/>
    </row>
    <row r="295">
      <c r="A295" s="300"/>
      <c r="B295" s="300"/>
      <c r="C295" s="300"/>
      <c r="D295" s="300"/>
      <c r="E295" s="300"/>
      <c r="F295" s="300"/>
      <c r="G295" s="300"/>
      <c r="H295" s="300"/>
      <c r="I295" s="300"/>
      <c r="J295" s="300"/>
      <c r="K295" s="300"/>
      <c r="L295" s="300"/>
      <c r="M295" s="300"/>
      <c r="N295" s="300"/>
      <c r="O295" s="300"/>
      <c r="P295" s="300"/>
      <c r="Q295" s="300"/>
      <c r="R295" s="300"/>
      <c r="S295" s="300"/>
      <c r="T295" s="300"/>
      <c r="U295" s="300"/>
      <c r="V295" s="300"/>
      <c r="W295" s="300"/>
      <c r="X295" s="300"/>
      <c r="Y295" s="300"/>
      <c r="Z295" s="300"/>
    </row>
    <row r="296">
      <c r="A296" s="300"/>
      <c r="B296" s="300"/>
      <c r="C296" s="300"/>
      <c r="D296" s="300"/>
      <c r="E296" s="300"/>
      <c r="F296" s="300"/>
      <c r="G296" s="300"/>
      <c r="H296" s="300"/>
      <c r="I296" s="300"/>
      <c r="J296" s="300"/>
      <c r="K296" s="300"/>
      <c r="L296" s="300"/>
      <c r="M296" s="300"/>
      <c r="N296" s="300"/>
      <c r="O296" s="300"/>
      <c r="P296" s="300"/>
      <c r="Q296" s="300"/>
      <c r="R296" s="300"/>
      <c r="S296" s="300"/>
      <c r="T296" s="300"/>
      <c r="U296" s="300"/>
      <c r="V296" s="300"/>
      <c r="W296" s="300"/>
      <c r="X296" s="300"/>
      <c r="Y296" s="300"/>
      <c r="Z296" s="300"/>
    </row>
    <row r="297">
      <c r="A297" s="300"/>
      <c r="B297" s="300"/>
      <c r="C297" s="300"/>
      <c r="D297" s="300"/>
      <c r="E297" s="300"/>
      <c r="F297" s="300"/>
      <c r="G297" s="300"/>
      <c r="H297" s="300"/>
      <c r="I297" s="300"/>
      <c r="J297" s="300"/>
      <c r="K297" s="300"/>
      <c r="L297" s="300"/>
      <c r="M297" s="300"/>
      <c r="N297" s="300"/>
      <c r="O297" s="300"/>
      <c r="P297" s="300"/>
      <c r="Q297" s="300"/>
      <c r="R297" s="300"/>
      <c r="S297" s="300"/>
      <c r="T297" s="300"/>
      <c r="U297" s="300"/>
      <c r="V297" s="300"/>
      <c r="W297" s="300"/>
      <c r="X297" s="300"/>
      <c r="Y297" s="300"/>
      <c r="Z297" s="300"/>
    </row>
    <row r="298">
      <c r="A298" s="300"/>
      <c r="B298" s="300"/>
      <c r="C298" s="300"/>
      <c r="D298" s="300"/>
      <c r="E298" s="300"/>
      <c r="F298" s="300"/>
      <c r="G298" s="300"/>
      <c r="H298" s="300"/>
      <c r="I298" s="300"/>
      <c r="J298" s="300"/>
      <c r="K298" s="300"/>
      <c r="L298" s="300"/>
      <c r="M298" s="300"/>
      <c r="N298" s="300"/>
      <c r="O298" s="300"/>
      <c r="P298" s="300"/>
      <c r="Q298" s="300"/>
      <c r="R298" s="300"/>
      <c r="S298" s="300"/>
      <c r="T298" s="300"/>
      <c r="U298" s="300"/>
      <c r="V298" s="300"/>
      <c r="W298" s="300"/>
      <c r="X298" s="300"/>
      <c r="Y298" s="300"/>
      <c r="Z298" s="300"/>
    </row>
    <row r="299">
      <c r="A299" s="300"/>
      <c r="B299" s="300"/>
      <c r="C299" s="300"/>
      <c r="D299" s="300"/>
      <c r="E299" s="300"/>
      <c r="F299" s="300"/>
      <c r="G299" s="300"/>
      <c r="H299" s="300"/>
      <c r="I299" s="300"/>
      <c r="J299" s="300"/>
      <c r="K299" s="300"/>
      <c r="L299" s="300"/>
      <c r="M299" s="300"/>
      <c r="N299" s="300"/>
      <c r="O299" s="300"/>
      <c r="P299" s="300"/>
      <c r="Q299" s="300"/>
      <c r="R299" s="300"/>
      <c r="S299" s="300"/>
      <c r="T299" s="300"/>
      <c r="U299" s="300"/>
      <c r="V299" s="300"/>
      <c r="W299" s="300"/>
      <c r="X299" s="300"/>
      <c r="Y299" s="300"/>
      <c r="Z299" s="300"/>
    </row>
    <row r="300">
      <c r="A300" s="300"/>
      <c r="B300" s="300"/>
      <c r="C300" s="300"/>
      <c r="D300" s="300"/>
      <c r="E300" s="300"/>
      <c r="F300" s="300"/>
      <c r="G300" s="300"/>
      <c r="H300" s="300"/>
      <c r="I300" s="300"/>
      <c r="J300" s="300"/>
      <c r="K300" s="300"/>
      <c r="L300" s="300"/>
      <c r="M300" s="300"/>
      <c r="N300" s="300"/>
      <c r="O300" s="300"/>
      <c r="P300" s="300"/>
      <c r="Q300" s="300"/>
      <c r="R300" s="300"/>
      <c r="S300" s="300"/>
      <c r="T300" s="300"/>
      <c r="U300" s="300"/>
      <c r="V300" s="300"/>
      <c r="W300" s="300"/>
      <c r="X300" s="300"/>
      <c r="Y300" s="300"/>
      <c r="Z300" s="300"/>
    </row>
    <row r="301">
      <c r="A301" s="300"/>
      <c r="B301" s="300"/>
      <c r="C301" s="300"/>
      <c r="D301" s="300"/>
      <c r="E301" s="300"/>
      <c r="F301" s="300"/>
      <c r="G301" s="300"/>
      <c r="H301" s="300"/>
      <c r="I301" s="300"/>
      <c r="J301" s="300"/>
      <c r="K301" s="300"/>
      <c r="L301" s="300"/>
      <c r="M301" s="300"/>
      <c r="N301" s="300"/>
      <c r="O301" s="300"/>
      <c r="P301" s="300"/>
      <c r="Q301" s="300"/>
      <c r="R301" s="300"/>
      <c r="S301" s="300"/>
      <c r="T301" s="300"/>
      <c r="U301" s="300"/>
      <c r="V301" s="300"/>
      <c r="W301" s="300"/>
      <c r="X301" s="300"/>
      <c r="Y301" s="300"/>
      <c r="Z301" s="300"/>
    </row>
    <row r="302">
      <c r="A302" s="300"/>
      <c r="B302" s="300"/>
      <c r="C302" s="300"/>
      <c r="D302" s="300"/>
      <c r="E302" s="300"/>
      <c r="F302" s="300"/>
      <c r="G302" s="300"/>
      <c r="H302" s="300"/>
      <c r="I302" s="300"/>
      <c r="J302" s="300"/>
      <c r="K302" s="300"/>
      <c r="L302" s="300"/>
      <c r="M302" s="300"/>
      <c r="N302" s="300"/>
      <c r="O302" s="300"/>
      <c r="P302" s="300"/>
      <c r="Q302" s="300"/>
      <c r="R302" s="300"/>
      <c r="S302" s="300"/>
      <c r="T302" s="300"/>
      <c r="U302" s="300"/>
      <c r="V302" s="300"/>
      <c r="W302" s="300"/>
      <c r="X302" s="300"/>
      <c r="Y302" s="300"/>
      <c r="Z302" s="300"/>
    </row>
    <row r="303">
      <c r="A303" s="300"/>
      <c r="B303" s="300"/>
      <c r="C303" s="300"/>
      <c r="D303" s="300"/>
      <c r="E303" s="300"/>
      <c r="F303" s="300"/>
      <c r="G303" s="300"/>
      <c r="H303" s="300"/>
      <c r="I303" s="300"/>
      <c r="J303" s="300"/>
      <c r="K303" s="300"/>
      <c r="L303" s="300"/>
      <c r="M303" s="300"/>
      <c r="N303" s="300"/>
      <c r="O303" s="300"/>
      <c r="P303" s="300"/>
      <c r="Q303" s="300"/>
      <c r="R303" s="300"/>
      <c r="S303" s="300"/>
      <c r="T303" s="300"/>
      <c r="U303" s="300"/>
      <c r="V303" s="300"/>
      <c r="W303" s="300"/>
      <c r="X303" s="300"/>
      <c r="Y303" s="300"/>
      <c r="Z303" s="300"/>
    </row>
    <row r="304">
      <c r="A304" s="300"/>
      <c r="B304" s="300"/>
      <c r="C304" s="300"/>
      <c r="D304" s="300"/>
      <c r="E304" s="300"/>
      <c r="F304" s="300"/>
      <c r="G304" s="300"/>
      <c r="H304" s="300"/>
      <c r="I304" s="300"/>
      <c r="J304" s="300"/>
      <c r="K304" s="300"/>
      <c r="L304" s="300"/>
      <c r="M304" s="300"/>
      <c r="N304" s="300"/>
      <c r="O304" s="300"/>
      <c r="P304" s="300"/>
      <c r="Q304" s="300"/>
      <c r="R304" s="300"/>
      <c r="S304" s="300"/>
      <c r="T304" s="300"/>
      <c r="U304" s="300"/>
      <c r="V304" s="300"/>
      <c r="W304" s="300"/>
      <c r="X304" s="300"/>
      <c r="Y304" s="300"/>
      <c r="Z304" s="300"/>
    </row>
    <row r="305">
      <c r="A305" s="300"/>
      <c r="B305" s="300"/>
      <c r="C305" s="300"/>
      <c r="D305" s="300"/>
      <c r="E305" s="300"/>
      <c r="F305" s="300"/>
      <c r="G305" s="300"/>
      <c r="H305" s="300"/>
      <c r="I305" s="300"/>
      <c r="J305" s="300"/>
      <c r="K305" s="300"/>
      <c r="L305" s="300"/>
      <c r="M305" s="300"/>
      <c r="N305" s="300"/>
      <c r="O305" s="300"/>
      <c r="P305" s="300"/>
      <c r="Q305" s="300"/>
      <c r="R305" s="300"/>
      <c r="S305" s="300"/>
      <c r="T305" s="300"/>
      <c r="U305" s="300"/>
      <c r="V305" s="300"/>
      <c r="W305" s="300"/>
      <c r="X305" s="300"/>
      <c r="Y305" s="300"/>
      <c r="Z305" s="300"/>
    </row>
    <row r="306">
      <c r="A306" s="300"/>
      <c r="B306" s="300"/>
      <c r="C306" s="300"/>
      <c r="D306" s="300"/>
      <c r="E306" s="300"/>
      <c r="F306" s="300"/>
      <c r="G306" s="300"/>
      <c r="H306" s="300"/>
      <c r="I306" s="300"/>
      <c r="J306" s="300"/>
      <c r="K306" s="300"/>
      <c r="L306" s="300"/>
      <c r="M306" s="300"/>
      <c r="N306" s="300"/>
      <c r="O306" s="300"/>
      <c r="P306" s="300"/>
      <c r="Q306" s="300"/>
      <c r="R306" s="300"/>
      <c r="S306" s="300"/>
      <c r="T306" s="300"/>
      <c r="U306" s="300"/>
      <c r="V306" s="300"/>
      <c r="W306" s="300"/>
      <c r="X306" s="300"/>
      <c r="Y306" s="300"/>
      <c r="Z306" s="300"/>
    </row>
    <row r="307">
      <c r="A307" s="300"/>
      <c r="B307" s="300"/>
      <c r="C307" s="300"/>
      <c r="D307" s="300"/>
      <c r="E307" s="300"/>
      <c r="F307" s="300"/>
      <c r="G307" s="300"/>
      <c r="H307" s="300"/>
      <c r="I307" s="300"/>
      <c r="J307" s="300"/>
      <c r="K307" s="300"/>
      <c r="L307" s="300"/>
      <c r="M307" s="300"/>
      <c r="N307" s="300"/>
      <c r="O307" s="300"/>
      <c r="P307" s="300"/>
      <c r="Q307" s="300"/>
      <c r="R307" s="300"/>
      <c r="S307" s="300"/>
      <c r="T307" s="300"/>
      <c r="U307" s="300"/>
      <c r="V307" s="300"/>
      <c r="W307" s="300"/>
      <c r="X307" s="300"/>
      <c r="Y307" s="300"/>
      <c r="Z307" s="300"/>
    </row>
    <row r="308">
      <c r="A308" s="300"/>
      <c r="B308" s="300"/>
      <c r="C308" s="300"/>
      <c r="D308" s="300"/>
      <c r="E308" s="300"/>
      <c r="F308" s="300"/>
      <c r="G308" s="300"/>
      <c r="H308" s="300"/>
      <c r="I308" s="300"/>
      <c r="J308" s="300"/>
      <c r="K308" s="300"/>
      <c r="L308" s="300"/>
      <c r="M308" s="300"/>
      <c r="N308" s="300"/>
      <c r="O308" s="300"/>
      <c r="P308" s="300"/>
      <c r="Q308" s="300"/>
      <c r="R308" s="300"/>
      <c r="S308" s="300"/>
      <c r="T308" s="300"/>
      <c r="U308" s="300"/>
      <c r="V308" s="300"/>
      <c r="W308" s="300"/>
      <c r="X308" s="300"/>
      <c r="Y308" s="300"/>
      <c r="Z308" s="300"/>
    </row>
    <row r="309">
      <c r="A309" s="300"/>
      <c r="B309" s="300"/>
      <c r="C309" s="300"/>
      <c r="D309" s="300"/>
      <c r="E309" s="300"/>
      <c r="F309" s="300"/>
      <c r="G309" s="300"/>
      <c r="H309" s="300"/>
      <c r="I309" s="300"/>
      <c r="J309" s="300"/>
      <c r="K309" s="300"/>
      <c r="L309" s="300"/>
      <c r="M309" s="300"/>
      <c r="N309" s="300"/>
      <c r="O309" s="300"/>
      <c r="P309" s="300"/>
      <c r="Q309" s="300"/>
      <c r="R309" s="300"/>
      <c r="S309" s="300"/>
      <c r="T309" s="300"/>
      <c r="U309" s="300"/>
      <c r="V309" s="300"/>
      <c r="W309" s="300"/>
      <c r="X309" s="300"/>
      <c r="Y309" s="300"/>
      <c r="Z309" s="300"/>
    </row>
    <row r="310">
      <c r="A310" s="300"/>
      <c r="B310" s="300"/>
      <c r="C310" s="300"/>
      <c r="D310" s="300"/>
      <c r="E310" s="300"/>
      <c r="F310" s="300"/>
      <c r="G310" s="300"/>
      <c r="H310" s="300"/>
      <c r="I310" s="300"/>
      <c r="J310" s="300"/>
      <c r="K310" s="300"/>
      <c r="L310" s="300"/>
      <c r="M310" s="300"/>
      <c r="N310" s="300"/>
      <c r="O310" s="300"/>
      <c r="P310" s="300"/>
      <c r="Q310" s="300"/>
      <c r="R310" s="300"/>
      <c r="S310" s="300"/>
      <c r="T310" s="300"/>
      <c r="U310" s="300"/>
      <c r="V310" s="300"/>
      <c r="W310" s="300"/>
      <c r="X310" s="300"/>
      <c r="Y310" s="300"/>
      <c r="Z310" s="300"/>
    </row>
    <row r="311">
      <c r="A311" s="300"/>
      <c r="B311" s="300"/>
      <c r="C311" s="300"/>
      <c r="D311" s="300"/>
      <c r="E311" s="300"/>
      <c r="F311" s="300"/>
      <c r="G311" s="300"/>
      <c r="H311" s="300"/>
      <c r="I311" s="300"/>
      <c r="J311" s="300"/>
      <c r="K311" s="300"/>
      <c r="L311" s="300"/>
      <c r="M311" s="300"/>
      <c r="N311" s="300"/>
      <c r="O311" s="300"/>
      <c r="P311" s="300"/>
      <c r="Q311" s="300"/>
      <c r="R311" s="300"/>
      <c r="S311" s="300"/>
      <c r="T311" s="300"/>
      <c r="U311" s="300"/>
      <c r="V311" s="300"/>
      <c r="W311" s="300"/>
      <c r="X311" s="300"/>
      <c r="Y311" s="300"/>
      <c r="Z311" s="300"/>
    </row>
    <row r="312">
      <c r="A312" s="300"/>
      <c r="B312" s="300"/>
      <c r="C312" s="300"/>
      <c r="D312" s="300"/>
      <c r="E312" s="300"/>
      <c r="F312" s="300"/>
      <c r="G312" s="300"/>
      <c r="H312" s="300"/>
      <c r="I312" s="300"/>
      <c r="J312" s="300"/>
      <c r="K312" s="300"/>
      <c r="L312" s="300"/>
      <c r="M312" s="300"/>
      <c r="N312" s="300"/>
      <c r="O312" s="300"/>
      <c r="P312" s="300"/>
      <c r="Q312" s="300"/>
      <c r="R312" s="300"/>
      <c r="S312" s="300"/>
      <c r="T312" s="300"/>
      <c r="U312" s="300"/>
      <c r="V312" s="300"/>
      <c r="W312" s="300"/>
      <c r="X312" s="300"/>
      <c r="Y312" s="300"/>
      <c r="Z312" s="300"/>
    </row>
    <row r="313">
      <c r="A313" s="300"/>
      <c r="B313" s="300"/>
      <c r="C313" s="300"/>
      <c r="D313" s="300"/>
      <c r="E313" s="300"/>
      <c r="F313" s="300"/>
      <c r="G313" s="300"/>
      <c r="H313" s="300"/>
      <c r="I313" s="300"/>
      <c r="J313" s="300"/>
      <c r="K313" s="300"/>
      <c r="L313" s="300"/>
      <c r="M313" s="300"/>
      <c r="N313" s="300"/>
      <c r="O313" s="300"/>
      <c r="P313" s="300"/>
      <c r="Q313" s="300"/>
      <c r="R313" s="300"/>
      <c r="S313" s="300"/>
      <c r="T313" s="300"/>
      <c r="U313" s="300"/>
      <c r="V313" s="300"/>
      <c r="W313" s="300"/>
      <c r="X313" s="300"/>
      <c r="Y313" s="300"/>
      <c r="Z313" s="300"/>
    </row>
    <row r="314">
      <c r="A314" s="300"/>
      <c r="B314" s="300"/>
      <c r="C314" s="300"/>
      <c r="D314" s="300"/>
      <c r="E314" s="300"/>
      <c r="F314" s="300"/>
      <c r="G314" s="300"/>
      <c r="H314" s="300"/>
      <c r="I314" s="300"/>
      <c r="J314" s="300"/>
      <c r="K314" s="300"/>
      <c r="L314" s="300"/>
      <c r="M314" s="300"/>
      <c r="N314" s="300"/>
      <c r="O314" s="300"/>
      <c r="P314" s="300"/>
      <c r="Q314" s="300"/>
      <c r="R314" s="300"/>
      <c r="S314" s="300"/>
      <c r="T314" s="300"/>
      <c r="U314" s="300"/>
      <c r="V314" s="300"/>
      <c r="W314" s="300"/>
      <c r="X314" s="300"/>
      <c r="Y314" s="300"/>
      <c r="Z314" s="300"/>
    </row>
    <row r="315">
      <c r="A315" s="300"/>
      <c r="B315" s="300"/>
      <c r="C315" s="300"/>
      <c r="D315" s="300"/>
      <c r="E315" s="300"/>
      <c r="F315" s="300"/>
      <c r="G315" s="300"/>
      <c r="H315" s="300"/>
      <c r="I315" s="300"/>
      <c r="J315" s="300"/>
      <c r="K315" s="300"/>
      <c r="L315" s="300"/>
      <c r="M315" s="300"/>
      <c r="N315" s="300"/>
      <c r="O315" s="300"/>
      <c r="P315" s="300"/>
      <c r="Q315" s="300"/>
      <c r="R315" s="300"/>
      <c r="S315" s="300"/>
      <c r="T315" s="300"/>
      <c r="U315" s="300"/>
      <c r="V315" s="300"/>
      <c r="W315" s="300"/>
      <c r="X315" s="300"/>
      <c r="Y315" s="300"/>
      <c r="Z315" s="300"/>
    </row>
    <row r="316">
      <c r="A316" s="300"/>
      <c r="B316" s="300"/>
      <c r="C316" s="300"/>
      <c r="D316" s="300"/>
      <c r="E316" s="300"/>
      <c r="F316" s="300"/>
      <c r="G316" s="300"/>
      <c r="H316" s="300"/>
      <c r="I316" s="300"/>
      <c r="J316" s="300"/>
      <c r="K316" s="300"/>
      <c r="L316" s="300"/>
      <c r="M316" s="300"/>
      <c r="N316" s="300"/>
      <c r="O316" s="300"/>
      <c r="P316" s="300"/>
      <c r="Q316" s="300"/>
      <c r="R316" s="300"/>
      <c r="S316" s="300"/>
      <c r="T316" s="300"/>
      <c r="U316" s="300"/>
      <c r="V316" s="300"/>
      <c r="W316" s="300"/>
      <c r="X316" s="300"/>
      <c r="Y316" s="300"/>
      <c r="Z316" s="300"/>
    </row>
    <row r="317">
      <c r="A317" s="300"/>
      <c r="B317" s="300"/>
      <c r="C317" s="300"/>
      <c r="D317" s="300"/>
      <c r="E317" s="300"/>
      <c r="F317" s="300"/>
      <c r="G317" s="300"/>
      <c r="H317" s="300"/>
      <c r="I317" s="300"/>
      <c r="J317" s="300"/>
      <c r="K317" s="300"/>
      <c r="L317" s="300"/>
      <c r="M317" s="300"/>
      <c r="N317" s="300"/>
      <c r="O317" s="300"/>
      <c r="P317" s="300"/>
      <c r="Q317" s="300"/>
      <c r="R317" s="300"/>
      <c r="S317" s="300"/>
      <c r="T317" s="300"/>
      <c r="U317" s="300"/>
      <c r="V317" s="300"/>
      <c r="W317" s="300"/>
      <c r="X317" s="300"/>
      <c r="Y317" s="300"/>
      <c r="Z317" s="300"/>
    </row>
    <row r="318">
      <c r="A318" s="300"/>
      <c r="B318" s="300"/>
      <c r="C318" s="300"/>
      <c r="D318" s="300"/>
      <c r="E318" s="300"/>
      <c r="F318" s="300"/>
      <c r="G318" s="300"/>
      <c r="H318" s="300"/>
      <c r="I318" s="300"/>
      <c r="J318" s="300"/>
      <c r="K318" s="300"/>
      <c r="L318" s="300"/>
      <c r="M318" s="300"/>
      <c r="N318" s="300"/>
      <c r="O318" s="300"/>
      <c r="P318" s="300"/>
      <c r="Q318" s="300"/>
      <c r="R318" s="300"/>
      <c r="S318" s="300"/>
      <c r="T318" s="300"/>
      <c r="U318" s="300"/>
      <c r="V318" s="300"/>
      <c r="W318" s="300"/>
      <c r="X318" s="300"/>
      <c r="Y318" s="300"/>
      <c r="Z318" s="300"/>
    </row>
    <row r="319">
      <c r="A319" s="300"/>
      <c r="B319" s="300"/>
      <c r="C319" s="300"/>
      <c r="D319" s="300"/>
      <c r="E319" s="300"/>
      <c r="F319" s="300"/>
      <c r="G319" s="300"/>
      <c r="H319" s="300"/>
      <c r="I319" s="300"/>
      <c r="J319" s="300"/>
      <c r="K319" s="300"/>
      <c r="L319" s="300"/>
      <c r="M319" s="300"/>
      <c r="N319" s="300"/>
      <c r="O319" s="300"/>
      <c r="P319" s="300"/>
      <c r="Q319" s="300"/>
      <c r="R319" s="300"/>
      <c r="S319" s="300"/>
      <c r="T319" s="300"/>
      <c r="U319" s="300"/>
      <c r="V319" s="300"/>
      <c r="W319" s="300"/>
      <c r="X319" s="300"/>
      <c r="Y319" s="300"/>
      <c r="Z319" s="300"/>
    </row>
    <row r="320">
      <c r="A320" s="300"/>
      <c r="B320" s="300"/>
      <c r="C320" s="300"/>
      <c r="D320" s="300"/>
      <c r="E320" s="300"/>
      <c r="F320" s="300"/>
      <c r="G320" s="300"/>
      <c r="H320" s="300"/>
      <c r="I320" s="300"/>
      <c r="J320" s="300"/>
      <c r="K320" s="300"/>
      <c r="L320" s="300"/>
      <c r="M320" s="300"/>
      <c r="N320" s="300"/>
      <c r="O320" s="300"/>
      <c r="P320" s="300"/>
      <c r="Q320" s="300"/>
      <c r="R320" s="300"/>
      <c r="S320" s="300"/>
      <c r="T320" s="300"/>
      <c r="U320" s="300"/>
      <c r="V320" s="300"/>
      <c r="W320" s="300"/>
      <c r="X320" s="300"/>
      <c r="Y320" s="300"/>
      <c r="Z320" s="300"/>
    </row>
    <row r="321">
      <c r="A321" s="300"/>
      <c r="B321" s="300"/>
      <c r="C321" s="300"/>
      <c r="D321" s="300"/>
      <c r="E321" s="300"/>
      <c r="F321" s="300"/>
      <c r="G321" s="300"/>
      <c r="H321" s="300"/>
      <c r="I321" s="300"/>
      <c r="J321" s="300"/>
      <c r="K321" s="300"/>
      <c r="L321" s="300"/>
      <c r="M321" s="300"/>
      <c r="N321" s="300"/>
      <c r="O321" s="300"/>
      <c r="P321" s="300"/>
      <c r="Q321" s="300"/>
      <c r="R321" s="300"/>
      <c r="S321" s="300"/>
      <c r="T321" s="300"/>
      <c r="U321" s="300"/>
      <c r="V321" s="300"/>
      <c r="W321" s="300"/>
      <c r="X321" s="300"/>
      <c r="Y321" s="300"/>
      <c r="Z321" s="300"/>
    </row>
    <row r="322">
      <c r="A322" s="300"/>
      <c r="B322" s="300"/>
      <c r="C322" s="300"/>
      <c r="D322" s="300"/>
      <c r="E322" s="300"/>
      <c r="F322" s="300"/>
      <c r="G322" s="300"/>
      <c r="H322" s="300"/>
      <c r="I322" s="300"/>
      <c r="J322" s="300"/>
      <c r="K322" s="300"/>
      <c r="L322" s="300"/>
      <c r="M322" s="300"/>
      <c r="N322" s="300"/>
      <c r="O322" s="300"/>
      <c r="P322" s="300"/>
      <c r="Q322" s="300"/>
      <c r="R322" s="300"/>
      <c r="S322" s="300"/>
      <c r="T322" s="300"/>
      <c r="U322" s="300"/>
      <c r="V322" s="300"/>
      <c r="W322" s="300"/>
      <c r="X322" s="300"/>
      <c r="Y322" s="300"/>
      <c r="Z322" s="300"/>
    </row>
    <row r="323">
      <c r="A323" s="300"/>
      <c r="B323" s="300"/>
      <c r="C323" s="300"/>
      <c r="D323" s="300"/>
      <c r="E323" s="300"/>
      <c r="F323" s="300"/>
      <c r="G323" s="300"/>
      <c r="H323" s="300"/>
      <c r="I323" s="300"/>
      <c r="J323" s="300"/>
      <c r="K323" s="300"/>
      <c r="L323" s="300"/>
      <c r="M323" s="300"/>
      <c r="N323" s="300"/>
      <c r="O323" s="300"/>
      <c r="P323" s="300"/>
      <c r="Q323" s="300"/>
      <c r="R323" s="300"/>
      <c r="S323" s="300"/>
      <c r="T323" s="300"/>
      <c r="U323" s="300"/>
      <c r="V323" s="300"/>
      <c r="W323" s="300"/>
      <c r="X323" s="300"/>
      <c r="Y323" s="300"/>
      <c r="Z323" s="300"/>
    </row>
    <row r="324">
      <c r="A324" s="300"/>
      <c r="B324" s="300"/>
      <c r="C324" s="300"/>
      <c r="D324" s="300"/>
      <c r="E324" s="300"/>
      <c r="F324" s="300"/>
      <c r="G324" s="300"/>
      <c r="H324" s="300"/>
      <c r="I324" s="300"/>
      <c r="J324" s="300"/>
      <c r="K324" s="300"/>
      <c r="L324" s="300"/>
      <c r="M324" s="300"/>
      <c r="N324" s="300"/>
      <c r="O324" s="300"/>
      <c r="P324" s="300"/>
      <c r="Q324" s="300"/>
      <c r="R324" s="300"/>
      <c r="S324" s="300"/>
      <c r="T324" s="300"/>
      <c r="U324" s="300"/>
      <c r="V324" s="300"/>
      <c r="W324" s="300"/>
      <c r="X324" s="300"/>
      <c r="Y324" s="300"/>
      <c r="Z324" s="300"/>
    </row>
    <row r="325">
      <c r="A325" s="300"/>
      <c r="B325" s="300"/>
      <c r="C325" s="300"/>
      <c r="D325" s="300"/>
      <c r="E325" s="300"/>
      <c r="F325" s="300"/>
      <c r="G325" s="300"/>
      <c r="H325" s="300"/>
      <c r="I325" s="300"/>
      <c r="J325" s="300"/>
      <c r="K325" s="300"/>
      <c r="L325" s="300"/>
      <c r="M325" s="300"/>
      <c r="N325" s="300"/>
      <c r="O325" s="300"/>
      <c r="P325" s="300"/>
      <c r="Q325" s="300"/>
      <c r="R325" s="300"/>
      <c r="S325" s="300"/>
      <c r="T325" s="300"/>
      <c r="U325" s="300"/>
      <c r="V325" s="300"/>
      <c r="W325" s="300"/>
      <c r="X325" s="300"/>
      <c r="Y325" s="300"/>
      <c r="Z325" s="300"/>
    </row>
    <row r="326">
      <c r="A326" s="300"/>
      <c r="B326" s="300"/>
      <c r="C326" s="300"/>
      <c r="D326" s="300"/>
      <c r="E326" s="300"/>
      <c r="F326" s="300"/>
      <c r="G326" s="300"/>
      <c r="H326" s="300"/>
      <c r="I326" s="300"/>
      <c r="J326" s="300"/>
      <c r="K326" s="300"/>
      <c r="L326" s="300"/>
      <c r="M326" s="300"/>
      <c r="N326" s="300"/>
      <c r="O326" s="300"/>
      <c r="P326" s="300"/>
      <c r="Q326" s="300"/>
      <c r="R326" s="300"/>
      <c r="S326" s="300"/>
      <c r="T326" s="300"/>
      <c r="U326" s="300"/>
      <c r="V326" s="300"/>
      <c r="W326" s="300"/>
      <c r="X326" s="300"/>
      <c r="Y326" s="300"/>
      <c r="Z326" s="300"/>
    </row>
    <row r="327">
      <c r="A327" s="300"/>
      <c r="B327" s="300"/>
      <c r="C327" s="300"/>
      <c r="D327" s="300"/>
      <c r="E327" s="300"/>
      <c r="F327" s="300"/>
      <c r="G327" s="300"/>
      <c r="H327" s="300"/>
      <c r="I327" s="300"/>
      <c r="J327" s="300"/>
      <c r="K327" s="300"/>
      <c r="L327" s="300"/>
      <c r="M327" s="300"/>
      <c r="N327" s="300"/>
      <c r="O327" s="300"/>
      <c r="P327" s="300"/>
      <c r="Q327" s="300"/>
      <c r="R327" s="300"/>
      <c r="S327" s="300"/>
      <c r="T327" s="300"/>
      <c r="U327" s="300"/>
      <c r="V327" s="300"/>
      <c r="W327" s="300"/>
      <c r="X327" s="300"/>
      <c r="Y327" s="300"/>
      <c r="Z327" s="300"/>
    </row>
    <row r="328">
      <c r="A328" s="300"/>
      <c r="B328" s="300"/>
      <c r="C328" s="300"/>
      <c r="D328" s="300"/>
      <c r="E328" s="300"/>
      <c r="F328" s="300"/>
      <c r="G328" s="300"/>
      <c r="H328" s="300"/>
      <c r="I328" s="300"/>
      <c r="J328" s="300"/>
      <c r="K328" s="300"/>
      <c r="L328" s="300"/>
      <c r="M328" s="300"/>
      <c r="N328" s="300"/>
      <c r="O328" s="300"/>
      <c r="P328" s="300"/>
      <c r="Q328" s="300"/>
      <c r="R328" s="300"/>
      <c r="S328" s="300"/>
      <c r="T328" s="300"/>
      <c r="U328" s="300"/>
      <c r="V328" s="300"/>
      <c r="W328" s="300"/>
      <c r="X328" s="300"/>
      <c r="Y328" s="300"/>
      <c r="Z328" s="300"/>
    </row>
    <row r="329">
      <c r="A329" s="300"/>
      <c r="B329" s="300"/>
      <c r="C329" s="300"/>
      <c r="D329" s="300"/>
      <c r="E329" s="300"/>
      <c r="F329" s="300"/>
      <c r="G329" s="300"/>
      <c r="H329" s="300"/>
      <c r="I329" s="300"/>
      <c r="J329" s="300"/>
      <c r="K329" s="300"/>
      <c r="L329" s="300"/>
      <c r="M329" s="300"/>
      <c r="N329" s="300"/>
      <c r="O329" s="300"/>
      <c r="P329" s="300"/>
      <c r="Q329" s="300"/>
      <c r="R329" s="300"/>
      <c r="S329" s="300"/>
      <c r="T329" s="300"/>
      <c r="U329" s="300"/>
      <c r="V329" s="300"/>
      <c r="W329" s="300"/>
      <c r="X329" s="300"/>
      <c r="Y329" s="300"/>
      <c r="Z329" s="300"/>
    </row>
    <row r="330">
      <c r="A330" s="300"/>
      <c r="B330" s="300"/>
      <c r="C330" s="300"/>
      <c r="D330" s="300"/>
      <c r="E330" s="300"/>
      <c r="F330" s="300"/>
      <c r="G330" s="300"/>
      <c r="H330" s="300"/>
      <c r="I330" s="300"/>
      <c r="J330" s="300"/>
      <c r="K330" s="300"/>
      <c r="L330" s="300"/>
      <c r="M330" s="300"/>
      <c r="N330" s="300"/>
      <c r="O330" s="300"/>
      <c r="P330" s="300"/>
      <c r="Q330" s="300"/>
      <c r="R330" s="300"/>
      <c r="S330" s="300"/>
      <c r="T330" s="300"/>
      <c r="U330" s="300"/>
      <c r="V330" s="300"/>
      <c r="W330" s="300"/>
      <c r="X330" s="300"/>
      <c r="Y330" s="300"/>
      <c r="Z330" s="300"/>
    </row>
    <row r="331">
      <c r="A331" s="300"/>
      <c r="B331" s="300"/>
      <c r="C331" s="300"/>
      <c r="D331" s="300"/>
      <c r="E331" s="300"/>
      <c r="F331" s="300"/>
      <c r="G331" s="300"/>
      <c r="H331" s="300"/>
      <c r="I331" s="300"/>
      <c r="J331" s="300"/>
      <c r="K331" s="300"/>
      <c r="L331" s="300"/>
      <c r="M331" s="300"/>
      <c r="N331" s="300"/>
      <c r="O331" s="300"/>
      <c r="P331" s="300"/>
      <c r="Q331" s="300"/>
      <c r="R331" s="300"/>
      <c r="S331" s="300"/>
      <c r="T331" s="300"/>
      <c r="U331" s="300"/>
      <c r="V331" s="300"/>
      <c r="W331" s="300"/>
      <c r="X331" s="300"/>
      <c r="Y331" s="300"/>
      <c r="Z331" s="300"/>
    </row>
    <row r="332">
      <c r="A332" s="300"/>
      <c r="B332" s="300"/>
      <c r="C332" s="300"/>
      <c r="D332" s="300"/>
      <c r="E332" s="300"/>
      <c r="F332" s="300"/>
      <c r="G332" s="300"/>
      <c r="H332" s="300"/>
      <c r="I332" s="300"/>
      <c r="J332" s="300"/>
      <c r="K332" s="300"/>
      <c r="L332" s="300"/>
      <c r="M332" s="300"/>
      <c r="N332" s="300"/>
      <c r="O332" s="300"/>
      <c r="P332" s="300"/>
      <c r="Q332" s="300"/>
      <c r="R332" s="300"/>
      <c r="S332" s="300"/>
      <c r="T332" s="300"/>
      <c r="U332" s="300"/>
      <c r="V332" s="300"/>
      <c r="W332" s="300"/>
      <c r="X332" s="300"/>
      <c r="Y332" s="300"/>
      <c r="Z332" s="300"/>
    </row>
    <row r="333">
      <c r="A333" s="300"/>
      <c r="B333" s="300"/>
      <c r="C333" s="300"/>
      <c r="D333" s="300"/>
      <c r="E333" s="300"/>
      <c r="F333" s="300"/>
      <c r="G333" s="300"/>
      <c r="H333" s="300"/>
      <c r="I333" s="300"/>
      <c r="J333" s="300"/>
      <c r="K333" s="300"/>
      <c r="L333" s="300"/>
      <c r="M333" s="300"/>
      <c r="N333" s="300"/>
      <c r="O333" s="300"/>
      <c r="P333" s="300"/>
      <c r="Q333" s="300"/>
      <c r="R333" s="300"/>
      <c r="S333" s="300"/>
      <c r="T333" s="300"/>
      <c r="U333" s="300"/>
      <c r="V333" s="300"/>
      <c r="W333" s="300"/>
      <c r="X333" s="300"/>
      <c r="Y333" s="300"/>
      <c r="Z333" s="300"/>
    </row>
    <row r="334">
      <c r="A334" s="300"/>
      <c r="B334" s="300"/>
      <c r="C334" s="300"/>
      <c r="D334" s="300"/>
      <c r="E334" s="300"/>
      <c r="F334" s="300"/>
      <c r="G334" s="300"/>
      <c r="H334" s="300"/>
      <c r="I334" s="300"/>
      <c r="J334" s="300"/>
      <c r="K334" s="300"/>
      <c r="L334" s="300"/>
      <c r="M334" s="300"/>
      <c r="N334" s="300"/>
      <c r="O334" s="300"/>
      <c r="P334" s="300"/>
      <c r="Q334" s="300"/>
      <c r="R334" s="300"/>
      <c r="S334" s="300"/>
      <c r="T334" s="300"/>
      <c r="U334" s="300"/>
      <c r="V334" s="300"/>
      <c r="W334" s="300"/>
      <c r="X334" s="300"/>
      <c r="Y334" s="300"/>
      <c r="Z334" s="300"/>
    </row>
    <row r="335">
      <c r="A335" s="300"/>
      <c r="B335" s="300"/>
      <c r="C335" s="300"/>
      <c r="D335" s="300"/>
      <c r="E335" s="300"/>
      <c r="F335" s="300"/>
      <c r="G335" s="300"/>
      <c r="H335" s="300"/>
      <c r="I335" s="300"/>
      <c r="J335" s="300"/>
      <c r="K335" s="300"/>
      <c r="L335" s="300"/>
      <c r="M335" s="300"/>
      <c r="N335" s="300"/>
      <c r="O335" s="300"/>
      <c r="P335" s="300"/>
      <c r="Q335" s="300"/>
      <c r="R335" s="300"/>
      <c r="S335" s="300"/>
      <c r="T335" s="300"/>
      <c r="U335" s="300"/>
      <c r="V335" s="300"/>
      <c r="W335" s="300"/>
      <c r="X335" s="300"/>
      <c r="Y335" s="300"/>
      <c r="Z335" s="300"/>
    </row>
    <row r="336">
      <c r="A336" s="300"/>
      <c r="B336" s="300"/>
      <c r="C336" s="300"/>
      <c r="D336" s="300"/>
      <c r="E336" s="300"/>
      <c r="F336" s="300"/>
      <c r="G336" s="300"/>
      <c r="H336" s="300"/>
      <c r="I336" s="300"/>
      <c r="J336" s="300"/>
      <c r="K336" s="300"/>
      <c r="L336" s="300"/>
      <c r="M336" s="300"/>
      <c r="N336" s="300"/>
      <c r="O336" s="300"/>
      <c r="P336" s="300"/>
      <c r="Q336" s="300"/>
      <c r="R336" s="300"/>
      <c r="S336" s="300"/>
      <c r="T336" s="300"/>
      <c r="U336" s="300"/>
      <c r="V336" s="300"/>
      <c r="W336" s="300"/>
      <c r="X336" s="300"/>
      <c r="Y336" s="300"/>
      <c r="Z336" s="300"/>
    </row>
    <row r="337">
      <c r="A337" s="300"/>
      <c r="B337" s="300"/>
      <c r="C337" s="300"/>
      <c r="D337" s="300"/>
      <c r="E337" s="300"/>
      <c r="F337" s="300"/>
      <c r="G337" s="300"/>
      <c r="H337" s="300"/>
      <c r="I337" s="300"/>
      <c r="J337" s="300"/>
      <c r="K337" s="300"/>
      <c r="L337" s="300"/>
      <c r="M337" s="300"/>
      <c r="N337" s="300"/>
      <c r="O337" s="300"/>
      <c r="P337" s="300"/>
      <c r="Q337" s="300"/>
      <c r="R337" s="300"/>
      <c r="S337" s="300"/>
      <c r="T337" s="300"/>
      <c r="U337" s="300"/>
      <c r="V337" s="300"/>
      <c r="W337" s="300"/>
      <c r="X337" s="300"/>
      <c r="Y337" s="300"/>
      <c r="Z337" s="300"/>
    </row>
    <row r="338">
      <c r="A338" s="300"/>
      <c r="B338" s="300"/>
      <c r="C338" s="300"/>
      <c r="D338" s="300"/>
      <c r="E338" s="300"/>
      <c r="F338" s="300"/>
      <c r="G338" s="300"/>
      <c r="H338" s="300"/>
      <c r="I338" s="300"/>
      <c r="J338" s="300"/>
      <c r="K338" s="300"/>
      <c r="L338" s="300"/>
      <c r="M338" s="300"/>
      <c r="N338" s="300"/>
      <c r="O338" s="300"/>
      <c r="P338" s="300"/>
      <c r="Q338" s="300"/>
      <c r="R338" s="300"/>
      <c r="S338" s="300"/>
      <c r="T338" s="300"/>
      <c r="U338" s="300"/>
      <c r="V338" s="300"/>
      <c r="W338" s="300"/>
      <c r="X338" s="300"/>
      <c r="Y338" s="300"/>
      <c r="Z338" s="300"/>
    </row>
    <row r="339">
      <c r="A339" s="300"/>
      <c r="B339" s="300"/>
      <c r="C339" s="300"/>
      <c r="D339" s="300"/>
      <c r="E339" s="300"/>
      <c r="F339" s="300"/>
      <c r="G339" s="300"/>
      <c r="H339" s="300"/>
      <c r="I339" s="300"/>
      <c r="J339" s="300"/>
      <c r="K339" s="300"/>
      <c r="L339" s="300"/>
      <c r="M339" s="300"/>
      <c r="N339" s="300"/>
      <c r="O339" s="300"/>
      <c r="P339" s="300"/>
      <c r="Q339" s="300"/>
      <c r="R339" s="300"/>
      <c r="S339" s="300"/>
      <c r="T339" s="300"/>
      <c r="U339" s="300"/>
      <c r="V339" s="300"/>
      <c r="W339" s="300"/>
      <c r="X339" s="300"/>
      <c r="Y339" s="300"/>
      <c r="Z339" s="300"/>
    </row>
    <row r="340">
      <c r="A340" s="300"/>
      <c r="B340" s="300"/>
      <c r="C340" s="300"/>
      <c r="D340" s="300"/>
      <c r="E340" s="300"/>
      <c r="F340" s="300"/>
      <c r="G340" s="300"/>
      <c r="H340" s="300"/>
      <c r="I340" s="300"/>
      <c r="J340" s="300"/>
      <c r="K340" s="300"/>
      <c r="L340" s="300"/>
      <c r="M340" s="300"/>
      <c r="N340" s="300"/>
      <c r="O340" s="300"/>
      <c r="P340" s="300"/>
      <c r="Q340" s="300"/>
      <c r="R340" s="300"/>
      <c r="S340" s="300"/>
      <c r="T340" s="300"/>
      <c r="U340" s="300"/>
      <c r="V340" s="300"/>
      <c r="W340" s="300"/>
      <c r="X340" s="300"/>
      <c r="Y340" s="300"/>
      <c r="Z340" s="300"/>
    </row>
    <row r="341">
      <c r="A341" s="300"/>
      <c r="B341" s="300"/>
      <c r="C341" s="300"/>
      <c r="D341" s="300"/>
      <c r="E341" s="300"/>
      <c r="F341" s="300"/>
      <c r="G341" s="300"/>
      <c r="H341" s="300"/>
      <c r="I341" s="300"/>
      <c r="J341" s="300"/>
      <c r="K341" s="300"/>
      <c r="L341" s="300"/>
      <c r="M341" s="300"/>
      <c r="N341" s="300"/>
      <c r="O341" s="300"/>
      <c r="P341" s="300"/>
      <c r="Q341" s="300"/>
      <c r="R341" s="300"/>
      <c r="S341" s="300"/>
      <c r="T341" s="300"/>
      <c r="U341" s="300"/>
      <c r="V341" s="300"/>
      <c r="W341" s="300"/>
      <c r="X341" s="300"/>
      <c r="Y341" s="300"/>
      <c r="Z341" s="300"/>
    </row>
    <row r="342">
      <c r="A342" s="300"/>
      <c r="B342" s="300"/>
      <c r="C342" s="300"/>
      <c r="D342" s="300"/>
      <c r="E342" s="300"/>
      <c r="F342" s="300"/>
      <c r="G342" s="300"/>
      <c r="H342" s="300"/>
      <c r="I342" s="300"/>
      <c r="J342" s="300"/>
      <c r="K342" s="300"/>
      <c r="L342" s="300"/>
      <c r="M342" s="300"/>
      <c r="N342" s="300"/>
      <c r="O342" s="300"/>
      <c r="P342" s="300"/>
      <c r="Q342" s="300"/>
      <c r="R342" s="300"/>
      <c r="S342" s="300"/>
      <c r="T342" s="300"/>
      <c r="U342" s="300"/>
      <c r="V342" s="300"/>
      <c r="W342" s="300"/>
      <c r="X342" s="300"/>
      <c r="Y342" s="300"/>
      <c r="Z342" s="300"/>
    </row>
    <row r="343">
      <c r="A343" s="300"/>
      <c r="B343" s="300"/>
      <c r="C343" s="300"/>
      <c r="D343" s="300"/>
      <c r="E343" s="300"/>
      <c r="F343" s="300"/>
      <c r="G343" s="300"/>
      <c r="H343" s="300"/>
      <c r="I343" s="300"/>
      <c r="J343" s="300"/>
      <c r="K343" s="300"/>
      <c r="L343" s="300"/>
      <c r="M343" s="300"/>
      <c r="N343" s="300"/>
      <c r="O343" s="300"/>
      <c r="P343" s="300"/>
      <c r="Q343" s="300"/>
      <c r="R343" s="300"/>
      <c r="S343" s="300"/>
      <c r="T343" s="300"/>
      <c r="U343" s="300"/>
      <c r="V343" s="300"/>
      <c r="W343" s="300"/>
      <c r="X343" s="300"/>
      <c r="Y343" s="300"/>
      <c r="Z343" s="300"/>
    </row>
    <row r="344">
      <c r="A344" s="300"/>
      <c r="B344" s="300"/>
      <c r="C344" s="300"/>
      <c r="D344" s="300"/>
      <c r="E344" s="300"/>
      <c r="F344" s="300"/>
      <c r="G344" s="300"/>
      <c r="H344" s="300"/>
      <c r="I344" s="300"/>
      <c r="J344" s="300"/>
      <c r="K344" s="300"/>
      <c r="L344" s="300"/>
      <c r="M344" s="300"/>
      <c r="N344" s="300"/>
      <c r="O344" s="300"/>
      <c r="P344" s="300"/>
      <c r="Q344" s="300"/>
      <c r="R344" s="300"/>
      <c r="S344" s="300"/>
      <c r="T344" s="300"/>
      <c r="U344" s="300"/>
      <c r="V344" s="300"/>
      <c r="W344" s="300"/>
      <c r="X344" s="300"/>
      <c r="Y344" s="300"/>
      <c r="Z344" s="300"/>
    </row>
    <row r="345">
      <c r="A345" s="300"/>
      <c r="B345" s="300"/>
      <c r="C345" s="300"/>
      <c r="D345" s="300"/>
      <c r="E345" s="300"/>
      <c r="F345" s="300"/>
      <c r="G345" s="300"/>
      <c r="H345" s="300"/>
      <c r="I345" s="300"/>
      <c r="J345" s="300"/>
      <c r="K345" s="300"/>
      <c r="L345" s="300"/>
      <c r="M345" s="300"/>
      <c r="N345" s="300"/>
      <c r="O345" s="300"/>
      <c r="P345" s="300"/>
      <c r="Q345" s="300"/>
      <c r="R345" s="300"/>
      <c r="S345" s="300"/>
      <c r="T345" s="300"/>
      <c r="U345" s="300"/>
      <c r="V345" s="300"/>
      <c r="W345" s="300"/>
      <c r="X345" s="300"/>
      <c r="Y345" s="300"/>
      <c r="Z345" s="300"/>
    </row>
    <row r="346">
      <c r="A346" s="300"/>
      <c r="B346" s="300"/>
      <c r="C346" s="300"/>
      <c r="D346" s="300"/>
      <c r="E346" s="300"/>
      <c r="F346" s="300"/>
      <c r="G346" s="300"/>
      <c r="H346" s="300"/>
      <c r="I346" s="300"/>
      <c r="J346" s="300"/>
      <c r="K346" s="300"/>
      <c r="L346" s="300"/>
      <c r="M346" s="300"/>
      <c r="N346" s="300"/>
      <c r="O346" s="300"/>
      <c r="P346" s="300"/>
      <c r="Q346" s="300"/>
      <c r="R346" s="300"/>
      <c r="S346" s="300"/>
      <c r="T346" s="300"/>
      <c r="U346" s="300"/>
      <c r="V346" s="300"/>
      <c r="W346" s="300"/>
      <c r="X346" s="300"/>
      <c r="Y346" s="300"/>
      <c r="Z346" s="300"/>
    </row>
    <row r="347">
      <c r="A347" s="300"/>
      <c r="B347" s="300"/>
      <c r="C347" s="300"/>
      <c r="D347" s="300"/>
      <c r="E347" s="300"/>
      <c r="F347" s="300"/>
      <c r="G347" s="300"/>
      <c r="H347" s="300"/>
      <c r="I347" s="300"/>
      <c r="J347" s="300"/>
      <c r="K347" s="300"/>
      <c r="L347" s="300"/>
      <c r="M347" s="300"/>
      <c r="N347" s="300"/>
      <c r="O347" s="300"/>
      <c r="P347" s="300"/>
      <c r="Q347" s="300"/>
      <c r="R347" s="300"/>
      <c r="S347" s="300"/>
      <c r="T347" s="300"/>
      <c r="U347" s="300"/>
      <c r="V347" s="300"/>
      <c r="W347" s="300"/>
      <c r="X347" s="300"/>
      <c r="Y347" s="300"/>
      <c r="Z347" s="300"/>
    </row>
    <row r="348">
      <c r="A348" s="300"/>
      <c r="B348" s="300"/>
      <c r="C348" s="300"/>
      <c r="D348" s="300"/>
      <c r="E348" s="300"/>
      <c r="F348" s="300"/>
      <c r="G348" s="300"/>
      <c r="H348" s="300"/>
      <c r="I348" s="300"/>
      <c r="J348" s="300"/>
      <c r="K348" s="300"/>
      <c r="L348" s="300"/>
      <c r="M348" s="300"/>
      <c r="N348" s="300"/>
      <c r="O348" s="300"/>
      <c r="P348" s="300"/>
      <c r="Q348" s="300"/>
      <c r="R348" s="300"/>
      <c r="S348" s="300"/>
      <c r="T348" s="300"/>
      <c r="U348" s="300"/>
      <c r="V348" s="300"/>
      <c r="W348" s="300"/>
      <c r="X348" s="300"/>
      <c r="Y348" s="300"/>
      <c r="Z348" s="300"/>
    </row>
    <row r="349">
      <c r="A349" s="300"/>
      <c r="B349" s="300"/>
      <c r="C349" s="300"/>
      <c r="D349" s="300"/>
      <c r="E349" s="300"/>
      <c r="F349" s="300"/>
      <c r="G349" s="300"/>
      <c r="H349" s="300"/>
      <c r="I349" s="300"/>
      <c r="J349" s="300"/>
      <c r="K349" s="300"/>
      <c r="L349" s="300"/>
      <c r="M349" s="300"/>
      <c r="N349" s="300"/>
      <c r="O349" s="300"/>
      <c r="P349" s="300"/>
      <c r="Q349" s="300"/>
      <c r="R349" s="300"/>
      <c r="S349" s="300"/>
      <c r="T349" s="300"/>
      <c r="U349" s="300"/>
      <c r="V349" s="300"/>
      <c r="W349" s="300"/>
      <c r="X349" s="300"/>
      <c r="Y349" s="300"/>
      <c r="Z349" s="300"/>
    </row>
    <row r="350">
      <c r="A350" s="300"/>
      <c r="B350" s="300"/>
      <c r="C350" s="300"/>
      <c r="D350" s="300"/>
      <c r="E350" s="300"/>
      <c r="F350" s="300"/>
      <c r="G350" s="300"/>
      <c r="H350" s="300"/>
      <c r="I350" s="300"/>
      <c r="J350" s="300"/>
      <c r="K350" s="300"/>
      <c r="L350" s="300"/>
      <c r="M350" s="300"/>
      <c r="N350" s="300"/>
      <c r="O350" s="300"/>
      <c r="P350" s="300"/>
      <c r="Q350" s="300"/>
      <c r="R350" s="300"/>
      <c r="S350" s="300"/>
      <c r="T350" s="300"/>
      <c r="U350" s="300"/>
      <c r="V350" s="300"/>
      <c r="W350" s="300"/>
      <c r="X350" s="300"/>
      <c r="Y350" s="300"/>
      <c r="Z350" s="300"/>
    </row>
    <row r="351">
      <c r="A351" s="300"/>
      <c r="B351" s="300"/>
      <c r="C351" s="300"/>
      <c r="D351" s="300"/>
      <c r="E351" s="300"/>
      <c r="F351" s="300"/>
      <c r="G351" s="300"/>
      <c r="H351" s="300"/>
      <c r="I351" s="300"/>
      <c r="J351" s="300"/>
      <c r="K351" s="300"/>
      <c r="L351" s="300"/>
      <c r="M351" s="300"/>
      <c r="N351" s="300"/>
      <c r="O351" s="300"/>
      <c r="P351" s="300"/>
      <c r="Q351" s="300"/>
      <c r="R351" s="300"/>
      <c r="S351" s="300"/>
      <c r="T351" s="300"/>
      <c r="U351" s="300"/>
      <c r="V351" s="300"/>
      <c r="W351" s="300"/>
      <c r="X351" s="300"/>
      <c r="Y351" s="300"/>
      <c r="Z351" s="300"/>
    </row>
    <row r="352">
      <c r="A352" s="300"/>
      <c r="B352" s="300"/>
      <c r="C352" s="300"/>
      <c r="D352" s="300"/>
      <c r="E352" s="300"/>
      <c r="F352" s="300"/>
      <c r="G352" s="300"/>
      <c r="H352" s="300"/>
      <c r="I352" s="300"/>
      <c r="J352" s="300"/>
      <c r="K352" s="300"/>
      <c r="L352" s="300"/>
      <c r="M352" s="300"/>
      <c r="N352" s="300"/>
      <c r="O352" s="300"/>
      <c r="P352" s="300"/>
      <c r="Q352" s="300"/>
      <c r="R352" s="300"/>
      <c r="S352" s="300"/>
      <c r="T352" s="300"/>
      <c r="U352" s="300"/>
      <c r="V352" s="300"/>
      <c r="W352" s="300"/>
      <c r="X352" s="300"/>
      <c r="Y352" s="300"/>
      <c r="Z352" s="300"/>
    </row>
    <row r="353">
      <c r="A353" s="300"/>
      <c r="B353" s="300"/>
      <c r="C353" s="300"/>
      <c r="D353" s="300"/>
      <c r="E353" s="300"/>
      <c r="F353" s="300"/>
      <c r="G353" s="300"/>
      <c r="H353" s="300"/>
      <c r="I353" s="300"/>
      <c r="J353" s="300"/>
      <c r="K353" s="300"/>
      <c r="L353" s="300"/>
      <c r="M353" s="300"/>
      <c r="N353" s="300"/>
      <c r="O353" s="300"/>
      <c r="P353" s="300"/>
      <c r="Q353" s="300"/>
      <c r="R353" s="300"/>
      <c r="S353" s="300"/>
      <c r="T353" s="300"/>
      <c r="U353" s="300"/>
      <c r="V353" s="300"/>
      <c r="W353" s="300"/>
      <c r="X353" s="300"/>
      <c r="Y353" s="300"/>
      <c r="Z353" s="300"/>
    </row>
    <row r="354">
      <c r="A354" s="300"/>
      <c r="B354" s="300"/>
      <c r="C354" s="300"/>
      <c r="D354" s="300"/>
      <c r="E354" s="300"/>
      <c r="F354" s="300"/>
      <c r="G354" s="300"/>
      <c r="H354" s="300"/>
      <c r="I354" s="300"/>
      <c r="J354" s="300"/>
      <c r="K354" s="300"/>
      <c r="L354" s="300"/>
      <c r="M354" s="300"/>
      <c r="N354" s="300"/>
      <c r="O354" s="300"/>
      <c r="P354" s="300"/>
      <c r="Q354" s="300"/>
      <c r="R354" s="300"/>
      <c r="S354" s="300"/>
      <c r="T354" s="300"/>
      <c r="U354" s="300"/>
      <c r="V354" s="300"/>
      <c r="W354" s="300"/>
      <c r="X354" s="300"/>
      <c r="Y354" s="300"/>
      <c r="Z354" s="300"/>
    </row>
    <row r="355">
      <c r="A355" s="300"/>
      <c r="B355" s="300"/>
      <c r="C355" s="300"/>
      <c r="D355" s="300"/>
      <c r="E355" s="300"/>
      <c r="F355" s="300"/>
      <c r="G355" s="300"/>
      <c r="H355" s="300"/>
      <c r="I355" s="300"/>
      <c r="J355" s="300"/>
      <c r="K355" s="300"/>
      <c r="L355" s="300"/>
      <c r="M355" s="300"/>
      <c r="N355" s="300"/>
      <c r="O355" s="300"/>
      <c r="P355" s="300"/>
      <c r="Q355" s="300"/>
      <c r="R355" s="300"/>
      <c r="S355" s="300"/>
      <c r="T355" s="300"/>
      <c r="U355" s="300"/>
      <c r="V355" s="300"/>
      <c r="W355" s="300"/>
      <c r="X355" s="300"/>
      <c r="Y355" s="300"/>
      <c r="Z355" s="300"/>
    </row>
    <row r="356">
      <c r="A356" s="300"/>
      <c r="B356" s="300"/>
      <c r="C356" s="300"/>
      <c r="D356" s="300"/>
      <c r="E356" s="300"/>
      <c r="F356" s="300"/>
      <c r="G356" s="300"/>
      <c r="H356" s="300"/>
      <c r="I356" s="300"/>
      <c r="J356" s="300"/>
      <c r="K356" s="300"/>
      <c r="L356" s="300"/>
      <c r="M356" s="300"/>
      <c r="N356" s="300"/>
      <c r="O356" s="300"/>
      <c r="P356" s="300"/>
      <c r="Q356" s="300"/>
      <c r="R356" s="300"/>
      <c r="S356" s="300"/>
      <c r="T356" s="300"/>
      <c r="U356" s="300"/>
      <c r="V356" s="300"/>
      <c r="W356" s="300"/>
      <c r="X356" s="300"/>
      <c r="Y356" s="300"/>
      <c r="Z356" s="300"/>
    </row>
    <row r="357">
      <c r="A357" s="300"/>
      <c r="B357" s="300"/>
      <c r="C357" s="300"/>
      <c r="D357" s="300"/>
      <c r="E357" s="300"/>
      <c r="F357" s="300"/>
      <c r="G357" s="300"/>
      <c r="H357" s="300"/>
      <c r="I357" s="300"/>
      <c r="J357" s="300"/>
      <c r="K357" s="300"/>
      <c r="L357" s="300"/>
      <c r="M357" s="300"/>
      <c r="N357" s="300"/>
      <c r="O357" s="300"/>
      <c r="P357" s="300"/>
      <c r="Q357" s="300"/>
      <c r="R357" s="300"/>
      <c r="S357" s="300"/>
      <c r="T357" s="300"/>
      <c r="U357" s="300"/>
      <c r="V357" s="300"/>
      <c r="W357" s="300"/>
      <c r="X357" s="300"/>
      <c r="Y357" s="300"/>
      <c r="Z357" s="300"/>
    </row>
    <row r="358">
      <c r="A358" s="300"/>
      <c r="B358" s="300"/>
      <c r="C358" s="300"/>
      <c r="D358" s="300"/>
      <c r="E358" s="300"/>
      <c r="F358" s="300"/>
      <c r="G358" s="300"/>
      <c r="H358" s="300"/>
      <c r="I358" s="300"/>
      <c r="J358" s="300"/>
      <c r="K358" s="300"/>
      <c r="L358" s="300"/>
      <c r="M358" s="300"/>
      <c r="N358" s="300"/>
      <c r="O358" s="300"/>
      <c r="P358" s="300"/>
      <c r="Q358" s="300"/>
      <c r="R358" s="300"/>
      <c r="S358" s="300"/>
      <c r="T358" s="300"/>
      <c r="U358" s="300"/>
      <c r="V358" s="300"/>
      <c r="W358" s="300"/>
      <c r="X358" s="300"/>
      <c r="Y358" s="300"/>
      <c r="Z358" s="300"/>
    </row>
    <row r="359">
      <c r="A359" s="300"/>
      <c r="B359" s="300"/>
      <c r="C359" s="300"/>
      <c r="D359" s="300"/>
      <c r="E359" s="300"/>
      <c r="F359" s="300"/>
      <c r="G359" s="300"/>
      <c r="H359" s="300"/>
      <c r="I359" s="300"/>
      <c r="J359" s="300"/>
      <c r="K359" s="300"/>
      <c r="L359" s="300"/>
      <c r="M359" s="300"/>
      <c r="N359" s="300"/>
      <c r="O359" s="300"/>
      <c r="P359" s="300"/>
      <c r="Q359" s="300"/>
      <c r="R359" s="300"/>
      <c r="S359" s="300"/>
      <c r="T359" s="300"/>
      <c r="U359" s="300"/>
      <c r="V359" s="300"/>
      <c r="W359" s="300"/>
      <c r="X359" s="300"/>
      <c r="Y359" s="300"/>
      <c r="Z359" s="300"/>
    </row>
    <row r="360">
      <c r="A360" s="300"/>
      <c r="B360" s="300"/>
      <c r="C360" s="300"/>
      <c r="D360" s="300"/>
      <c r="E360" s="300"/>
      <c r="F360" s="300"/>
      <c r="G360" s="300"/>
      <c r="H360" s="300"/>
      <c r="I360" s="300"/>
      <c r="J360" s="300"/>
      <c r="K360" s="300"/>
      <c r="L360" s="300"/>
      <c r="M360" s="300"/>
      <c r="N360" s="300"/>
      <c r="O360" s="300"/>
      <c r="P360" s="300"/>
      <c r="Q360" s="300"/>
      <c r="R360" s="300"/>
      <c r="S360" s="300"/>
      <c r="T360" s="300"/>
      <c r="U360" s="300"/>
      <c r="V360" s="300"/>
      <c r="W360" s="300"/>
      <c r="X360" s="300"/>
      <c r="Y360" s="300"/>
      <c r="Z360" s="300"/>
    </row>
    <row r="361">
      <c r="A361" s="300"/>
      <c r="B361" s="300"/>
      <c r="C361" s="300"/>
      <c r="D361" s="300"/>
      <c r="E361" s="300"/>
      <c r="F361" s="300"/>
      <c r="G361" s="300"/>
      <c r="H361" s="300"/>
      <c r="I361" s="300"/>
      <c r="J361" s="300"/>
      <c r="K361" s="300"/>
      <c r="L361" s="300"/>
      <c r="M361" s="300"/>
      <c r="N361" s="300"/>
      <c r="O361" s="300"/>
      <c r="P361" s="300"/>
      <c r="Q361" s="300"/>
      <c r="R361" s="300"/>
      <c r="S361" s="300"/>
      <c r="T361" s="300"/>
      <c r="U361" s="300"/>
      <c r="V361" s="300"/>
      <c r="W361" s="300"/>
      <c r="X361" s="300"/>
      <c r="Y361" s="300"/>
      <c r="Z361" s="300"/>
    </row>
    <row r="362">
      <c r="A362" s="300"/>
      <c r="B362" s="300"/>
      <c r="C362" s="300"/>
      <c r="D362" s="300"/>
      <c r="E362" s="300"/>
      <c r="F362" s="300"/>
      <c r="G362" s="300"/>
      <c r="H362" s="300"/>
      <c r="I362" s="300"/>
      <c r="J362" s="300"/>
      <c r="K362" s="300"/>
      <c r="L362" s="300"/>
      <c r="M362" s="300"/>
      <c r="N362" s="300"/>
      <c r="O362" s="300"/>
      <c r="P362" s="300"/>
      <c r="Q362" s="300"/>
      <c r="R362" s="300"/>
      <c r="S362" s="300"/>
      <c r="T362" s="300"/>
      <c r="U362" s="300"/>
      <c r="V362" s="300"/>
      <c r="W362" s="300"/>
      <c r="X362" s="300"/>
      <c r="Y362" s="300"/>
      <c r="Z362" s="300"/>
    </row>
    <row r="363">
      <c r="A363" s="300"/>
      <c r="B363" s="300"/>
      <c r="C363" s="300"/>
      <c r="D363" s="300"/>
      <c r="E363" s="300"/>
      <c r="F363" s="300"/>
      <c r="G363" s="300"/>
      <c r="H363" s="300"/>
      <c r="I363" s="300"/>
      <c r="J363" s="300"/>
      <c r="K363" s="300"/>
      <c r="L363" s="300"/>
      <c r="M363" s="300"/>
      <c r="N363" s="300"/>
      <c r="O363" s="300"/>
      <c r="P363" s="300"/>
      <c r="Q363" s="300"/>
      <c r="R363" s="300"/>
      <c r="S363" s="300"/>
      <c r="T363" s="300"/>
      <c r="U363" s="300"/>
      <c r="V363" s="300"/>
      <c r="W363" s="300"/>
      <c r="X363" s="300"/>
      <c r="Y363" s="300"/>
      <c r="Z363" s="300"/>
    </row>
    <row r="364">
      <c r="A364" s="300"/>
      <c r="B364" s="300"/>
      <c r="C364" s="300"/>
      <c r="D364" s="300"/>
      <c r="E364" s="300"/>
      <c r="F364" s="300"/>
      <c r="G364" s="300"/>
      <c r="H364" s="300"/>
      <c r="I364" s="300"/>
      <c r="J364" s="300"/>
      <c r="K364" s="300"/>
      <c r="L364" s="300"/>
      <c r="M364" s="300"/>
      <c r="N364" s="300"/>
      <c r="O364" s="300"/>
      <c r="P364" s="300"/>
      <c r="Q364" s="300"/>
      <c r="R364" s="300"/>
      <c r="S364" s="300"/>
      <c r="T364" s="300"/>
      <c r="U364" s="300"/>
      <c r="V364" s="300"/>
      <c r="W364" s="300"/>
      <c r="X364" s="300"/>
      <c r="Y364" s="300"/>
      <c r="Z364" s="300"/>
    </row>
    <row r="365">
      <c r="A365" s="300"/>
      <c r="B365" s="300"/>
      <c r="C365" s="300"/>
      <c r="D365" s="300"/>
      <c r="E365" s="300"/>
      <c r="F365" s="300"/>
      <c r="G365" s="300"/>
      <c r="H365" s="300"/>
      <c r="I365" s="300"/>
      <c r="J365" s="300"/>
      <c r="K365" s="300"/>
      <c r="L365" s="300"/>
      <c r="M365" s="300"/>
      <c r="N365" s="300"/>
      <c r="O365" s="300"/>
      <c r="P365" s="300"/>
      <c r="Q365" s="300"/>
      <c r="R365" s="300"/>
      <c r="S365" s="300"/>
      <c r="T365" s="300"/>
      <c r="U365" s="300"/>
      <c r="V365" s="300"/>
      <c r="W365" s="300"/>
      <c r="X365" s="300"/>
      <c r="Y365" s="300"/>
      <c r="Z365" s="300"/>
    </row>
    <row r="366">
      <c r="A366" s="300"/>
      <c r="B366" s="300"/>
      <c r="C366" s="300"/>
      <c r="D366" s="300"/>
      <c r="E366" s="300"/>
      <c r="F366" s="300"/>
      <c r="G366" s="300"/>
      <c r="H366" s="300"/>
      <c r="I366" s="300"/>
      <c r="J366" s="300"/>
      <c r="K366" s="300"/>
      <c r="L366" s="300"/>
      <c r="M366" s="300"/>
      <c r="N366" s="300"/>
      <c r="O366" s="300"/>
      <c r="P366" s="300"/>
      <c r="Q366" s="300"/>
      <c r="R366" s="300"/>
      <c r="S366" s="300"/>
      <c r="T366" s="300"/>
      <c r="U366" s="300"/>
      <c r="V366" s="300"/>
      <c r="W366" s="300"/>
      <c r="X366" s="300"/>
      <c r="Y366" s="300"/>
      <c r="Z366" s="300"/>
    </row>
    <row r="367">
      <c r="A367" s="300"/>
      <c r="B367" s="300"/>
      <c r="C367" s="300"/>
      <c r="D367" s="300"/>
      <c r="E367" s="300"/>
      <c r="F367" s="300"/>
      <c r="G367" s="300"/>
      <c r="H367" s="300"/>
      <c r="I367" s="300"/>
      <c r="J367" s="300"/>
      <c r="K367" s="300"/>
      <c r="L367" s="300"/>
      <c r="M367" s="300"/>
      <c r="N367" s="300"/>
      <c r="O367" s="300"/>
      <c r="P367" s="300"/>
      <c r="Q367" s="300"/>
      <c r="R367" s="300"/>
      <c r="S367" s="300"/>
      <c r="T367" s="300"/>
      <c r="U367" s="300"/>
      <c r="V367" s="300"/>
      <c r="W367" s="300"/>
      <c r="X367" s="300"/>
      <c r="Y367" s="300"/>
      <c r="Z367" s="300"/>
    </row>
    <row r="368">
      <c r="A368" s="300"/>
      <c r="B368" s="300"/>
      <c r="C368" s="300"/>
      <c r="D368" s="300"/>
      <c r="E368" s="300"/>
      <c r="F368" s="300"/>
      <c r="G368" s="300"/>
      <c r="H368" s="300"/>
      <c r="I368" s="300"/>
      <c r="J368" s="300"/>
      <c r="K368" s="300"/>
      <c r="L368" s="300"/>
      <c r="M368" s="300"/>
      <c r="N368" s="300"/>
      <c r="O368" s="300"/>
      <c r="P368" s="300"/>
      <c r="Q368" s="300"/>
      <c r="R368" s="300"/>
      <c r="S368" s="300"/>
      <c r="T368" s="300"/>
      <c r="U368" s="300"/>
      <c r="V368" s="300"/>
      <c r="W368" s="300"/>
      <c r="X368" s="300"/>
      <c r="Y368" s="300"/>
      <c r="Z368" s="300"/>
    </row>
    <row r="369">
      <c r="A369" s="300"/>
      <c r="B369" s="300"/>
      <c r="C369" s="300"/>
      <c r="D369" s="300"/>
      <c r="E369" s="300"/>
      <c r="F369" s="300"/>
      <c r="G369" s="300"/>
      <c r="H369" s="300"/>
      <c r="I369" s="300"/>
      <c r="J369" s="300"/>
      <c r="K369" s="300"/>
      <c r="L369" s="300"/>
      <c r="M369" s="300"/>
      <c r="N369" s="300"/>
      <c r="O369" s="300"/>
      <c r="P369" s="300"/>
      <c r="Q369" s="300"/>
      <c r="R369" s="300"/>
      <c r="S369" s="300"/>
      <c r="T369" s="300"/>
      <c r="U369" s="300"/>
      <c r="V369" s="300"/>
      <c r="W369" s="300"/>
      <c r="X369" s="300"/>
      <c r="Y369" s="300"/>
      <c r="Z369" s="300"/>
    </row>
    <row r="370">
      <c r="A370" s="300"/>
      <c r="B370" s="300"/>
      <c r="C370" s="300"/>
      <c r="D370" s="300"/>
      <c r="E370" s="300"/>
      <c r="F370" s="300"/>
      <c r="G370" s="300"/>
      <c r="H370" s="300"/>
      <c r="I370" s="300"/>
      <c r="J370" s="300"/>
      <c r="K370" s="300"/>
      <c r="L370" s="300"/>
      <c r="M370" s="300"/>
      <c r="N370" s="300"/>
      <c r="O370" s="300"/>
      <c r="P370" s="300"/>
      <c r="Q370" s="300"/>
      <c r="R370" s="300"/>
      <c r="S370" s="300"/>
      <c r="T370" s="300"/>
      <c r="U370" s="300"/>
      <c r="V370" s="300"/>
      <c r="W370" s="300"/>
      <c r="X370" s="300"/>
      <c r="Y370" s="300"/>
      <c r="Z370" s="300"/>
    </row>
    <row r="371">
      <c r="A371" s="300"/>
      <c r="B371" s="300"/>
      <c r="C371" s="300"/>
      <c r="D371" s="300"/>
      <c r="E371" s="300"/>
      <c r="F371" s="300"/>
      <c r="G371" s="300"/>
      <c r="H371" s="300"/>
      <c r="I371" s="300"/>
      <c r="J371" s="300"/>
      <c r="K371" s="300"/>
      <c r="L371" s="300"/>
      <c r="M371" s="300"/>
      <c r="N371" s="300"/>
      <c r="O371" s="300"/>
      <c r="P371" s="300"/>
      <c r="Q371" s="300"/>
      <c r="R371" s="300"/>
      <c r="S371" s="300"/>
      <c r="T371" s="300"/>
      <c r="U371" s="300"/>
      <c r="V371" s="300"/>
      <c r="W371" s="300"/>
      <c r="X371" s="300"/>
      <c r="Y371" s="300"/>
      <c r="Z371" s="300"/>
    </row>
    <row r="372">
      <c r="A372" s="300"/>
      <c r="B372" s="300"/>
      <c r="C372" s="300"/>
      <c r="D372" s="300"/>
      <c r="E372" s="300"/>
      <c r="F372" s="300"/>
      <c r="G372" s="300"/>
      <c r="H372" s="300"/>
      <c r="I372" s="300"/>
      <c r="J372" s="300"/>
      <c r="K372" s="300"/>
      <c r="L372" s="300"/>
      <c r="M372" s="300"/>
      <c r="N372" s="300"/>
      <c r="O372" s="300"/>
      <c r="P372" s="300"/>
      <c r="Q372" s="300"/>
      <c r="R372" s="300"/>
      <c r="S372" s="300"/>
      <c r="T372" s="300"/>
      <c r="U372" s="300"/>
      <c r="V372" s="300"/>
      <c r="W372" s="300"/>
      <c r="X372" s="300"/>
      <c r="Y372" s="300"/>
      <c r="Z372" s="300"/>
    </row>
    <row r="373">
      <c r="A373" s="300"/>
      <c r="B373" s="300"/>
      <c r="C373" s="300"/>
      <c r="D373" s="300"/>
      <c r="E373" s="300"/>
      <c r="F373" s="300"/>
      <c r="G373" s="300"/>
      <c r="H373" s="300"/>
      <c r="I373" s="300"/>
      <c r="J373" s="300"/>
      <c r="K373" s="300"/>
      <c r="L373" s="300"/>
      <c r="M373" s="300"/>
      <c r="N373" s="300"/>
      <c r="O373" s="300"/>
      <c r="P373" s="300"/>
      <c r="Q373" s="300"/>
      <c r="R373" s="300"/>
      <c r="S373" s="300"/>
      <c r="T373" s="300"/>
      <c r="U373" s="300"/>
      <c r="V373" s="300"/>
      <c r="W373" s="300"/>
      <c r="X373" s="300"/>
      <c r="Y373" s="300"/>
      <c r="Z373" s="300"/>
    </row>
    <row r="374">
      <c r="A374" s="300"/>
      <c r="B374" s="300"/>
      <c r="C374" s="300"/>
      <c r="D374" s="300"/>
      <c r="E374" s="300"/>
      <c r="F374" s="300"/>
      <c r="G374" s="300"/>
      <c r="H374" s="300"/>
      <c r="I374" s="300"/>
      <c r="J374" s="300"/>
      <c r="K374" s="300"/>
      <c r="L374" s="300"/>
      <c r="M374" s="300"/>
      <c r="N374" s="300"/>
      <c r="O374" s="300"/>
      <c r="P374" s="300"/>
      <c r="Q374" s="300"/>
      <c r="R374" s="300"/>
      <c r="S374" s="300"/>
      <c r="T374" s="300"/>
      <c r="U374" s="300"/>
      <c r="V374" s="300"/>
      <c r="W374" s="300"/>
      <c r="X374" s="300"/>
      <c r="Y374" s="300"/>
      <c r="Z374" s="300"/>
    </row>
    <row r="375">
      <c r="A375" s="300"/>
      <c r="B375" s="300"/>
      <c r="C375" s="300"/>
      <c r="D375" s="300"/>
      <c r="E375" s="300"/>
      <c r="F375" s="300"/>
      <c r="G375" s="300"/>
      <c r="H375" s="300"/>
      <c r="I375" s="300"/>
      <c r="J375" s="300"/>
      <c r="K375" s="300"/>
      <c r="L375" s="300"/>
      <c r="M375" s="300"/>
      <c r="N375" s="300"/>
      <c r="O375" s="300"/>
      <c r="P375" s="300"/>
      <c r="Q375" s="300"/>
      <c r="R375" s="300"/>
      <c r="S375" s="300"/>
      <c r="T375" s="300"/>
      <c r="U375" s="300"/>
      <c r="V375" s="300"/>
      <c r="W375" s="300"/>
      <c r="X375" s="300"/>
      <c r="Y375" s="300"/>
      <c r="Z375" s="300"/>
    </row>
    <row r="376">
      <c r="A376" s="300"/>
      <c r="B376" s="300"/>
      <c r="C376" s="300"/>
      <c r="D376" s="300"/>
      <c r="E376" s="300"/>
      <c r="F376" s="300"/>
      <c r="G376" s="300"/>
      <c r="H376" s="300"/>
      <c r="I376" s="300"/>
      <c r="J376" s="300"/>
      <c r="K376" s="300"/>
      <c r="L376" s="300"/>
      <c r="M376" s="300"/>
      <c r="N376" s="300"/>
      <c r="O376" s="300"/>
      <c r="P376" s="300"/>
      <c r="Q376" s="300"/>
      <c r="R376" s="300"/>
      <c r="S376" s="300"/>
      <c r="T376" s="300"/>
      <c r="U376" s="300"/>
      <c r="V376" s="300"/>
      <c r="W376" s="300"/>
      <c r="X376" s="300"/>
      <c r="Y376" s="300"/>
      <c r="Z376" s="300"/>
    </row>
    <row r="377">
      <c r="A377" s="300"/>
      <c r="B377" s="300"/>
      <c r="C377" s="300"/>
      <c r="D377" s="300"/>
      <c r="E377" s="300"/>
      <c r="F377" s="300"/>
      <c r="G377" s="300"/>
      <c r="H377" s="300"/>
      <c r="I377" s="300"/>
      <c r="J377" s="300"/>
      <c r="K377" s="300"/>
      <c r="L377" s="300"/>
      <c r="M377" s="300"/>
      <c r="N377" s="300"/>
      <c r="O377" s="300"/>
      <c r="P377" s="300"/>
      <c r="Q377" s="300"/>
      <c r="R377" s="300"/>
      <c r="S377" s="300"/>
      <c r="T377" s="300"/>
      <c r="U377" s="300"/>
      <c r="V377" s="300"/>
      <c r="W377" s="300"/>
      <c r="X377" s="300"/>
      <c r="Y377" s="300"/>
      <c r="Z377" s="300"/>
    </row>
    <row r="378">
      <c r="A378" s="300"/>
      <c r="B378" s="300"/>
      <c r="C378" s="300"/>
      <c r="D378" s="300"/>
      <c r="E378" s="300"/>
      <c r="F378" s="300"/>
      <c r="G378" s="300"/>
      <c r="H378" s="300"/>
      <c r="I378" s="300"/>
      <c r="J378" s="300"/>
      <c r="K378" s="300"/>
      <c r="L378" s="300"/>
      <c r="M378" s="300"/>
      <c r="N378" s="300"/>
      <c r="O378" s="300"/>
      <c r="P378" s="300"/>
      <c r="Q378" s="300"/>
      <c r="R378" s="300"/>
      <c r="S378" s="300"/>
      <c r="T378" s="300"/>
      <c r="U378" s="300"/>
      <c r="V378" s="300"/>
      <c r="W378" s="300"/>
      <c r="X378" s="300"/>
      <c r="Y378" s="300"/>
      <c r="Z378" s="300"/>
    </row>
    <row r="379">
      <c r="A379" s="300"/>
      <c r="B379" s="300"/>
      <c r="C379" s="300"/>
      <c r="D379" s="300"/>
      <c r="E379" s="300"/>
      <c r="F379" s="300"/>
      <c r="G379" s="300"/>
      <c r="H379" s="300"/>
      <c r="I379" s="300"/>
      <c r="J379" s="300"/>
      <c r="K379" s="300"/>
      <c r="L379" s="300"/>
      <c r="M379" s="300"/>
      <c r="N379" s="300"/>
      <c r="O379" s="300"/>
      <c r="P379" s="300"/>
      <c r="Q379" s="300"/>
      <c r="R379" s="300"/>
      <c r="S379" s="300"/>
      <c r="T379" s="300"/>
      <c r="U379" s="300"/>
      <c r="V379" s="300"/>
      <c r="W379" s="300"/>
      <c r="X379" s="300"/>
      <c r="Y379" s="300"/>
      <c r="Z379" s="300"/>
    </row>
    <row r="380">
      <c r="A380" s="300"/>
      <c r="B380" s="300"/>
      <c r="C380" s="300"/>
      <c r="D380" s="300"/>
      <c r="E380" s="300"/>
      <c r="F380" s="300"/>
      <c r="G380" s="300"/>
      <c r="H380" s="300"/>
      <c r="I380" s="300"/>
      <c r="J380" s="300"/>
      <c r="K380" s="300"/>
      <c r="L380" s="300"/>
      <c r="M380" s="300"/>
      <c r="N380" s="300"/>
      <c r="O380" s="300"/>
      <c r="P380" s="300"/>
      <c r="Q380" s="300"/>
      <c r="R380" s="300"/>
      <c r="S380" s="300"/>
      <c r="T380" s="300"/>
      <c r="U380" s="300"/>
      <c r="V380" s="300"/>
      <c r="W380" s="300"/>
      <c r="X380" s="300"/>
      <c r="Y380" s="300"/>
      <c r="Z380" s="300"/>
    </row>
    <row r="381">
      <c r="A381" s="300"/>
      <c r="B381" s="300"/>
      <c r="C381" s="300"/>
      <c r="D381" s="300"/>
      <c r="E381" s="300"/>
      <c r="F381" s="300"/>
      <c r="G381" s="300"/>
      <c r="H381" s="300"/>
      <c r="I381" s="300"/>
      <c r="J381" s="300"/>
      <c r="K381" s="300"/>
      <c r="L381" s="300"/>
      <c r="M381" s="300"/>
      <c r="N381" s="300"/>
      <c r="O381" s="300"/>
      <c r="P381" s="300"/>
      <c r="Q381" s="300"/>
      <c r="R381" s="300"/>
      <c r="S381" s="300"/>
      <c r="T381" s="300"/>
      <c r="U381" s="300"/>
      <c r="V381" s="300"/>
      <c r="W381" s="300"/>
      <c r="X381" s="300"/>
      <c r="Y381" s="300"/>
      <c r="Z381" s="300"/>
    </row>
    <row r="382">
      <c r="A382" s="300"/>
      <c r="B382" s="300"/>
      <c r="C382" s="300"/>
      <c r="D382" s="300"/>
      <c r="E382" s="300"/>
      <c r="F382" s="300"/>
      <c r="G382" s="300"/>
      <c r="H382" s="300"/>
      <c r="I382" s="300"/>
      <c r="J382" s="300"/>
      <c r="K382" s="300"/>
      <c r="L382" s="300"/>
      <c r="M382" s="300"/>
      <c r="N382" s="300"/>
      <c r="O382" s="300"/>
      <c r="P382" s="300"/>
      <c r="Q382" s="300"/>
      <c r="R382" s="300"/>
      <c r="S382" s="300"/>
      <c r="T382" s="300"/>
      <c r="U382" s="300"/>
      <c r="V382" s="300"/>
      <c r="W382" s="300"/>
      <c r="X382" s="300"/>
      <c r="Y382" s="300"/>
      <c r="Z382" s="300"/>
    </row>
    <row r="383">
      <c r="A383" s="300"/>
      <c r="B383" s="300"/>
      <c r="C383" s="300"/>
      <c r="D383" s="300"/>
      <c r="E383" s="300"/>
      <c r="F383" s="300"/>
      <c r="G383" s="300"/>
      <c r="H383" s="300"/>
      <c r="I383" s="300"/>
      <c r="J383" s="300"/>
      <c r="K383" s="300"/>
      <c r="L383" s="300"/>
      <c r="M383" s="300"/>
      <c r="N383" s="300"/>
      <c r="O383" s="300"/>
      <c r="P383" s="300"/>
      <c r="Q383" s="300"/>
      <c r="R383" s="300"/>
      <c r="S383" s="300"/>
      <c r="T383" s="300"/>
      <c r="U383" s="300"/>
      <c r="V383" s="300"/>
      <c r="W383" s="300"/>
      <c r="X383" s="300"/>
      <c r="Y383" s="300"/>
      <c r="Z383" s="300"/>
    </row>
    <row r="384">
      <c r="A384" s="300"/>
      <c r="B384" s="300"/>
      <c r="C384" s="300"/>
      <c r="D384" s="300"/>
      <c r="E384" s="300"/>
      <c r="F384" s="300"/>
      <c r="G384" s="300"/>
      <c r="H384" s="300"/>
      <c r="I384" s="300"/>
      <c r="J384" s="300"/>
      <c r="K384" s="300"/>
      <c r="L384" s="300"/>
      <c r="M384" s="300"/>
      <c r="N384" s="300"/>
      <c r="O384" s="300"/>
      <c r="P384" s="300"/>
      <c r="Q384" s="300"/>
      <c r="R384" s="300"/>
      <c r="S384" s="300"/>
      <c r="T384" s="300"/>
      <c r="U384" s="300"/>
      <c r="V384" s="300"/>
      <c r="W384" s="300"/>
      <c r="X384" s="300"/>
      <c r="Y384" s="300"/>
      <c r="Z384" s="300"/>
    </row>
    <row r="385">
      <c r="A385" s="300"/>
      <c r="B385" s="300"/>
      <c r="C385" s="300"/>
      <c r="D385" s="300"/>
      <c r="E385" s="300"/>
      <c r="F385" s="300"/>
      <c r="G385" s="300"/>
      <c r="H385" s="300"/>
      <c r="I385" s="300"/>
      <c r="J385" s="300"/>
      <c r="K385" s="300"/>
      <c r="L385" s="300"/>
      <c r="M385" s="300"/>
      <c r="N385" s="300"/>
      <c r="O385" s="300"/>
      <c r="P385" s="300"/>
      <c r="Q385" s="300"/>
      <c r="R385" s="300"/>
      <c r="S385" s="300"/>
      <c r="T385" s="300"/>
      <c r="U385" s="300"/>
      <c r="V385" s="300"/>
      <c r="W385" s="300"/>
      <c r="X385" s="300"/>
      <c r="Y385" s="300"/>
      <c r="Z385" s="300"/>
    </row>
    <row r="386">
      <c r="A386" s="300"/>
      <c r="B386" s="300"/>
      <c r="C386" s="300"/>
      <c r="D386" s="300"/>
      <c r="E386" s="300"/>
      <c r="F386" s="300"/>
      <c r="G386" s="300"/>
      <c r="H386" s="300"/>
      <c r="I386" s="300"/>
      <c r="J386" s="300"/>
      <c r="K386" s="300"/>
      <c r="L386" s="300"/>
      <c r="M386" s="300"/>
      <c r="N386" s="300"/>
      <c r="O386" s="300"/>
      <c r="P386" s="300"/>
      <c r="Q386" s="300"/>
      <c r="R386" s="300"/>
      <c r="S386" s="300"/>
      <c r="T386" s="300"/>
      <c r="U386" s="300"/>
      <c r="V386" s="300"/>
      <c r="W386" s="300"/>
      <c r="X386" s="300"/>
      <c r="Y386" s="300"/>
      <c r="Z386" s="300"/>
    </row>
    <row r="387">
      <c r="A387" s="300"/>
      <c r="B387" s="300"/>
      <c r="C387" s="300"/>
      <c r="D387" s="300"/>
      <c r="E387" s="300"/>
      <c r="F387" s="300"/>
      <c r="G387" s="300"/>
      <c r="H387" s="300"/>
      <c r="I387" s="300"/>
      <c r="J387" s="300"/>
      <c r="K387" s="300"/>
      <c r="L387" s="300"/>
      <c r="M387" s="300"/>
      <c r="N387" s="300"/>
      <c r="O387" s="300"/>
      <c r="P387" s="300"/>
      <c r="Q387" s="300"/>
      <c r="R387" s="300"/>
      <c r="S387" s="300"/>
      <c r="T387" s="300"/>
      <c r="U387" s="300"/>
      <c r="V387" s="300"/>
      <c r="W387" s="300"/>
      <c r="X387" s="300"/>
      <c r="Y387" s="300"/>
      <c r="Z387" s="300"/>
    </row>
    <row r="388">
      <c r="A388" s="300"/>
      <c r="B388" s="300"/>
      <c r="C388" s="300"/>
      <c r="D388" s="300"/>
      <c r="E388" s="300"/>
      <c r="F388" s="300"/>
      <c r="G388" s="300"/>
      <c r="H388" s="300"/>
      <c r="I388" s="300"/>
      <c r="J388" s="300"/>
      <c r="K388" s="300"/>
      <c r="L388" s="300"/>
      <c r="M388" s="300"/>
      <c r="N388" s="300"/>
      <c r="O388" s="300"/>
      <c r="P388" s="300"/>
      <c r="Q388" s="300"/>
      <c r="R388" s="300"/>
      <c r="S388" s="300"/>
      <c r="T388" s="300"/>
      <c r="U388" s="300"/>
      <c r="V388" s="300"/>
      <c r="W388" s="300"/>
      <c r="X388" s="300"/>
      <c r="Y388" s="300"/>
      <c r="Z388" s="300"/>
    </row>
    <row r="389">
      <c r="A389" s="300"/>
      <c r="B389" s="300"/>
      <c r="C389" s="300"/>
      <c r="D389" s="300"/>
      <c r="E389" s="300"/>
      <c r="F389" s="300"/>
      <c r="G389" s="300"/>
      <c r="H389" s="300"/>
      <c r="I389" s="300"/>
      <c r="J389" s="300"/>
      <c r="K389" s="300"/>
      <c r="L389" s="300"/>
      <c r="M389" s="300"/>
      <c r="N389" s="300"/>
      <c r="O389" s="300"/>
      <c r="P389" s="300"/>
      <c r="Q389" s="300"/>
      <c r="R389" s="300"/>
      <c r="S389" s="300"/>
      <c r="T389" s="300"/>
      <c r="U389" s="300"/>
      <c r="V389" s="300"/>
      <c r="W389" s="300"/>
      <c r="X389" s="300"/>
      <c r="Y389" s="300"/>
      <c r="Z389" s="300"/>
    </row>
    <row r="390">
      <c r="A390" s="300"/>
      <c r="B390" s="300"/>
      <c r="C390" s="300"/>
      <c r="D390" s="300"/>
      <c r="E390" s="300"/>
      <c r="F390" s="300"/>
      <c r="G390" s="300"/>
      <c r="H390" s="300"/>
      <c r="I390" s="300"/>
      <c r="J390" s="300"/>
      <c r="K390" s="300"/>
      <c r="L390" s="300"/>
      <c r="M390" s="300"/>
      <c r="N390" s="300"/>
      <c r="O390" s="300"/>
      <c r="P390" s="300"/>
      <c r="Q390" s="300"/>
      <c r="R390" s="300"/>
      <c r="S390" s="300"/>
      <c r="T390" s="300"/>
      <c r="U390" s="300"/>
      <c r="V390" s="300"/>
      <c r="W390" s="300"/>
      <c r="X390" s="300"/>
      <c r="Y390" s="300"/>
      <c r="Z390" s="300"/>
    </row>
    <row r="391">
      <c r="A391" s="300"/>
      <c r="B391" s="300"/>
      <c r="C391" s="300"/>
      <c r="D391" s="300"/>
      <c r="E391" s="300"/>
      <c r="F391" s="300"/>
      <c r="G391" s="300"/>
      <c r="H391" s="300"/>
      <c r="I391" s="300"/>
      <c r="J391" s="300"/>
      <c r="K391" s="300"/>
      <c r="L391" s="300"/>
      <c r="M391" s="300"/>
      <c r="N391" s="300"/>
      <c r="O391" s="300"/>
      <c r="P391" s="300"/>
      <c r="Q391" s="300"/>
      <c r="R391" s="300"/>
      <c r="S391" s="300"/>
      <c r="T391" s="300"/>
      <c r="U391" s="300"/>
      <c r="V391" s="300"/>
      <c r="W391" s="300"/>
      <c r="X391" s="300"/>
      <c r="Y391" s="300"/>
      <c r="Z391" s="300"/>
    </row>
    <row r="392">
      <c r="A392" s="300"/>
      <c r="B392" s="300"/>
      <c r="C392" s="300"/>
      <c r="D392" s="300"/>
      <c r="E392" s="300"/>
      <c r="F392" s="300"/>
      <c r="G392" s="300"/>
      <c r="H392" s="300"/>
      <c r="I392" s="300"/>
      <c r="J392" s="300"/>
      <c r="K392" s="300"/>
      <c r="L392" s="300"/>
      <c r="M392" s="300"/>
      <c r="N392" s="300"/>
      <c r="O392" s="300"/>
      <c r="P392" s="300"/>
      <c r="Q392" s="300"/>
      <c r="R392" s="300"/>
      <c r="S392" s="300"/>
      <c r="T392" s="300"/>
      <c r="U392" s="300"/>
      <c r="V392" s="300"/>
      <c r="W392" s="300"/>
      <c r="X392" s="300"/>
      <c r="Y392" s="300"/>
      <c r="Z392" s="300"/>
    </row>
    <row r="393">
      <c r="A393" s="300"/>
      <c r="B393" s="300"/>
      <c r="C393" s="300"/>
      <c r="D393" s="300"/>
      <c r="E393" s="300"/>
      <c r="F393" s="300"/>
      <c r="G393" s="300"/>
      <c r="H393" s="300"/>
      <c r="I393" s="300"/>
      <c r="J393" s="300"/>
      <c r="K393" s="300"/>
      <c r="L393" s="300"/>
      <c r="M393" s="300"/>
      <c r="N393" s="300"/>
      <c r="O393" s="300"/>
      <c r="P393" s="300"/>
      <c r="Q393" s="300"/>
      <c r="R393" s="300"/>
      <c r="S393" s="300"/>
      <c r="T393" s="300"/>
      <c r="U393" s="300"/>
      <c r="V393" s="300"/>
      <c r="W393" s="300"/>
      <c r="X393" s="300"/>
      <c r="Y393" s="300"/>
      <c r="Z393" s="300"/>
    </row>
    <row r="394">
      <c r="A394" s="300"/>
      <c r="B394" s="300"/>
      <c r="C394" s="300"/>
      <c r="D394" s="300"/>
      <c r="E394" s="300"/>
      <c r="F394" s="300"/>
      <c r="G394" s="300"/>
      <c r="H394" s="300"/>
      <c r="I394" s="300"/>
      <c r="J394" s="300"/>
      <c r="K394" s="300"/>
      <c r="L394" s="300"/>
      <c r="M394" s="300"/>
      <c r="N394" s="300"/>
      <c r="O394" s="300"/>
      <c r="P394" s="300"/>
      <c r="Q394" s="300"/>
      <c r="R394" s="300"/>
      <c r="S394" s="300"/>
      <c r="T394" s="300"/>
      <c r="U394" s="300"/>
      <c r="V394" s="300"/>
      <c r="W394" s="300"/>
      <c r="X394" s="300"/>
      <c r="Y394" s="300"/>
      <c r="Z394" s="300"/>
    </row>
    <row r="395">
      <c r="A395" s="300"/>
      <c r="B395" s="300"/>
      <c r="C395" s="300"/>
      <c r="D395" s="300"/>
      <c r="E395" s="300"/>
      <c r="F395" s="300"/>
      <c r="G395" s="300"/>
      <c r="H395" s="300"/>
      <c r="I395" s="300"/>
      <c r="J395" s="300"/>
      <c r="K395" s="300"/>
      <c r="L395" s="300"/>
      <c r="M395" s="300"/>
      <c r="N395" s="300"/>
      <c r="O395" s="300"/>
      <c r="P395" s="300"/>
      <c r="Q395" s="300"/>
      <c r="R395" s="300"/>
      <c r="S395" s="300"/>
      <c r="T395" s="300"/>
      <c r="U395" s="300"/>
      <c r="V395" s="300"/>
      <c r="W395" s="300"/>
      <c r="X395" s="300"/>
      <c r="Y395" s="300"/>
      <c r="Z395" s="300"/>
    </row>
    <row r="396">
      <c r="A396" s="300"/>
      <c r="B396" s="300"/>
      <c r="C396" s="300"/>
      <c r="D396" s="300"/>
      <c r="E396" s="300"/>
      <c r="F396" s="300"/>
      <c r="G396" s="300"/>
      <c r="H396" s="300"/>
      <c r="I396" s="300"/>
      <c r="J396" s="300"/>
      <c r="K396" s="300"/>
      <c r="L396" s="300"/>
      <c r="M396" s="300"/>
      <c r="N396" s="300"/>
      <c r="O396" s="300"/>
      <c r="P396" s="300"/>
      <c r="Q396" s="300"/>
      <c r="R396" s="300"/>
      <c r="S396" s="300"/>
      <c r="T396" s="300"/>
      <c r="U396" s="300"/>
      <c r="V396" s="300"/>
      <c r="W396" s="300"/>
      <c r="X396" s="300"/>
      <c r="Y396" s="300"/>
      <c r="Z396" s="300"/>
    </row>
    <row r="397">
      <c r="A397" s="300"/>
      <c r="B397" s="300"/>
      <c r="C397" s="300"/>
      <c r="D397" s="300"/>
      <c r="E397" s="300"/>
      <c r="F397" s="300"/>
      <c r="G397" s="300"/>
      <c r="H397" s="300"/>
      <c r="I397" s="300"/>
      <c r="J397" s="300"/>
      <c r="K397" s="300"/>
      <c r="L397" s="300"/>
      <c r="M397" s="300"/>
      <c r="N397" s="300"/>
      <c r="O397" s="300"/>
      <c r="P397" s="300"/>
      <c r="Q397" s="300"/>
      <c r="R397" s="300"/>
      <c r="S397" s="300"/>
      <c r="T397" s="300"/>
      <c r="U397" s="300"/>
      <c r="V397" s="300"/>
      <c r="W397" s="300"/>
      <c r="X397" s="300"/>
      <c r="Y397" s="300"/>
      <c r="Z397" s="300"/>
    </row>
    <row r="398">
      <c r="A398" s="300"/>
      <c r="B398" s="300"/>
      <c r="C398" s="300"/>
      <c r="D398" s="300"/>
      <c r="E398" s="300"/>
      <c r="F398" s="300"/>
      <c r="G398" s="300"/>
      <c r="H398" s="300"/>
      <c r="I398" s="300"/>
      <c r="J398" s="300"/>
      <c r="K398" s="300"/>
      <c r="L398" s="300"/>
      <c r="M398" s="300"/>
      <c r="N398" s="300"/>
      <c r="O398" s="300"/>
      <c r="P398" s="300"/>
      <c r="Q398" s="300"/>
      <c r="R398" s="300"/>
      <c r="S398" s="300"/>
      <c r="T398" s="300"/>
      <c r="U398" s="300"/>
      <c r="V398" s="300"/>
      <c r="W398" s="300"/>
      <c r="X398" s="300"/>
      <c r="Y398" s="300"/>
      <c r="Z398" s="300"/>
    </row>
    <row r="399">
      <c r="A399" s="300"/>
      <c r="B399" s="300"/>
      <c r="C399" s="300"/>
      <c r="D399" s="300"/>
      <c r="E399" s="300"/>
      <c r="F399" s="300"/>
      <c r="G399" s="300"/>
      <c r="H399" s="300"/>
      <c r="I399" s="300"/>
      <c r="J399" s="300"/>
      <c r="K399" s="300"/>
      <c r="L399" s="300"/>
      <c r="M399" s="300"/>
      <c r="N399" s="300"/>
      <c r="O399" s="300"/>
      <c r="P399" s="300"/>
      <c r="Q399" s="300"/>
      <c r="R399" s="300"/>
      <c r="S399" s="300"/>
      <c r="T399" s="300"/>
      <c r="U399" s="300"/>
      <c r="V399" s="300"/>
      <c r="W399" s="300"/>
      <c r="X399" s="300"/>
      <c r="Y399" s="300"/>
      <c r="Z399" s="300"/>
    </row>
    <row r="400">
      <c r="A400" s="300"/>
      <c r="B400" s="300"/>
      <c r="C400" s="300"/>
      <c r="D400" s="300"/>
      <c r="E400" s="300"/>
      <c r="F400" s="300"/>
      <c r="G400" s="300"/>
      <c r="H400" s="300"/>
      <c r="I400" s="300"/>
      <c r="J400" s="300"/>
      <c r="K400" s="300"/>
      <c r="L400" s="300"/>
      <c r="M400" s="300"/>
      <c r="N400" s="300"/>
      <c r="O400" s="300"/>
      <c r="P400" s="300"/>
      <c r="Q400" s="300"/>
      <c r="R400" s="300"/>
      <c r="S400" s="300"/>
      <c r="T400" s="300"/>
      <c r="U400" s="300"/>
      <c r="V400" s="300"/>
      <c r="W400" s="300"/>
      <c r="X400" s="300"/>
      <c r="Y400" s="300"/>
      <c r="Z400" s="300"/>
    </row>
    <row r="401">
      <c r="A401" s="300"/>
      <c r="B401" s="300"/>
      <c r="C401" s="300"/>
      <c r="D401" s="300"/>
      <c r="E401" s="300"/>
      <c r="F401" s="300"/>
      <c r="G401" s="300"/>
      <c r="H401" s="300"/>
      <c r="I401" s="300"/>
      <c r="J401" s="300"/>
      <c r="K401" s="300"/>
      <c r="L401" s="300"/>
      <c r="M401" s="300"/>
      <c r="N401" s="300"/>
      <c r="O401" s="300"/>
      <c r="P401" s="300"/>
      <c r="Q401" s="300"/>
      <c r="R401" s="300"/>
      <c r="S401" s="300"/>
      <c r="T401" s="300"/>
      <c r="U401" s="300"/>
      <c r="V401" s="300"/>
      <c r="W401" s="300"/>
      <c r="X401" s="300"/>
      <c r="Y401" s="300"/>
      <c r="Z401" s="300"/>
    </row>
    <row r="402">
      <c r="A402" s="300"/>
      <c r="B402" s="300"/>
      <c r="C402" s="300"/>
      <c r="D402" s="300"/>
      <c r="E402" s="300"/>
      <c r="F402" s="300"/>
      <c r="G402" s="300"/>
      <c r="H402" s="300"/>
      <c r="I402" s="300"/>
      <c r="J402" s="300"/>
      <c r="K402" s="300"/>
      <c r="L402" s="300"/>
      <c r="M402" s="300"/>
      <c r="N402" s="300"/>
      <c r="O402" s="300"/>
      <c r="P402" s="300"/>
      <c r="Q402" s="300"/>
      <c r="R402" s="300"/>
      <c r="S402" s="300"/>
      <c r="T402" s="300"/>
      <c r="U402" s="300"/>
      <c r="V402" s="300"/>
      <c r="W402" s="300"/>
      <c r="X402" s="300"/>
      <c r="Y402" s="300"/>
      <c r="Z402" s="300"/>
    </row>
    <row r="403">
      <c r="A403" s="300"/>
      <c r="B403" s="300"/>
      <c r="C403" s="300"/>
      <c r="D403" s="300"/>
      <c r="E403" s="300"/>
      <c r="F403" s="300"/>
      <c r="G403" s="300"/>
      <c r="H403" s="300"/>
      <c r="I403" s="300"/>
      <c r="J403" s="300"/>
      <c r="K403" s="300"/>
      <c r="L403" s="300"/>
      <c r="M403" s="300"/>
      <c r="N403" s="300"/>
      <c r="O403" s="300"/>
      <c r="P403" s="300"/>
      <c r="Q403" s="300"/>
      <c r="R403" s="300"/>
      <c r="S403" s="300"/>
      <c r="T403" s="300"/>
      <c r="U403" s="300"/>
      <c r="V403" s="300"/>
      <c r="W403" s="300"/>
      <c r="X403" s="300"/>
      <c r="Y403" s="300"/>
      <c r="Z403" s="300"/>
    </row>
    <row r="404">
      <c r="A404" s="300"/>
      <c r="B404" s="300"/>
      <c r="C404" s="300"/>
      <c r="D404" s="300"/>
      <c r="E404" s="300"/>
      <c r="F404" s="300"/>
      <c r="G404" s="300"/>
      <c r="H404" s="300"/>
      <c r="I404" s="300"/>
      <c r="J404" s="300"/>
      <c r="K404" s="300"/>
      <c r="L404" s="300"/>
      <c r="M404" s="300"/>
      <c r="N404" s="300"/>
      <c r="O404" s="300"/>
      <c r="P404" s="300"/>
      <c r="Q404" s="300"/>
      <c r="R404" s="300"/>
      <c r="S404" s="300"/>
      <c r="T404" s="300"/>
      <c r="U404" s="300"/>
      <c r="V404" s="300"/>
      <c r="W404" s="300"/>
      <c r="X404" s="300"/>
      <c r="Y404" s="300"/>
      <c r="Z404" s="300"/>
    </row>
    <row r="405">
      <c r="A405" s="300"/>
      <c r="B405" s="300"/>
      <c r="C405" s="300"/>
      <c r="D405" s="300"/>
      <c r="E405" s="300"/>
      <c r="F405" s="300"/>
      <c r="G405" s="300"/>
      <c r="H405" s="300"/>
      <c r="I405" s="300"/>
      <c r="J405" s="300"/>
      <c r="K405" s="300"/>
      <c r="L405" s="300"/>
      <c r="M405" s="300"/>
      <c r="N405" s="300"/>
      <c r="O405" s="300"/>
      <c r="P405" s="300"/>
      <c r="Q405" s="300"/>
      <c r="R405" s="300"/>
      <c r="S405" s="300"/>
      <c r="T405" s="300"/>
      <c r="U405" s="300"/>
      <c r="V405" s="300"/>
      <c r="W405" s="300"/>
      <c r="X405" s="300"/>
      <c r="Y405" s="300"/>
      <c r="Z405" s="300"/>
    </row>
    <row r="406">
      <c r="A406" s="300"/>
      <c r="B406" s="300"/>
      <c r="C406" s="300"/>
      <c r="D406" s="300"/>
      <c r="E406" s="300"/>
      <c r="F406" s="300"/>
      <c r="G406" s="300"/>
      <c r="H406" s="300"/>
      <c r="I406" s="300"/>
      <c r="J406" s="300"/>
      <c r="K406" s="300"/>
      <c r="L406" s="300"/>
      <c r="M406" s="300"/>
      <c r="N406" s="300"/>
      <c r="O406" s="300"/>
      <c r="P406" s="300"/>
      <c r="Q406" s="300"/>
      <c r="R406" s="300"/>
      <c r="S406" s="300"/>
      <c r="T406" s="300"/>
      <c r="U406" s="300"/>
      <c r="V406" s="300"/>
      <c r="W406" s="300"/>
      <c r="X406" s="300"/>
      <c r="Y406" s="300"/>
      <c r="Z406" s="300"/>
    </row>
    <row r="407">
      <c r="A407" s="300"/>
      <c r="B407" s="300"/>
      <c r="C407" s="300"/>
      <c r="D407" s="300"/>
      <c r="E407" s="300"/>
      <c r="F407" s="300"/>
      <c r="G407" s="300"/>
      <c r="H407" s="300"/>
      <c r="I407" s="300"/>
      <c r="J407" s="300"/>
      <c r="K407" s="300"/>
      <c r="L407" s="300"/>
      <c r="M407" s="300"/>
      <c r="N407" s="300"/>
      <c r="O407" s="300"/>
      <c r="P407" s="300"/>
      <c r="Q407" s="300"/>
      <c r="R407" s="300"/>
      <c r="S407" s="300"/>
      <c r="T407" s="300"/>
      <c r="U407" s="300"/>
      <c r="V407" s="300"/>
      <c r="W407" s="300"/>
      <c r="X407" s="300"/>
      <c r="Y407" s="300"/>
      <c r="Z407" s="300"/>
    </row>
    <row r="408">
      <c r="A408" s="300"/>
      <c r="B408" s="300"/>
      <c r="C408" s="300"/>
      <c r="D408" s="300"/>
      <c r="E408" s="300"/>
      <c r="F408" s="300"/>
      <c r="G408" s="300"/>
      <c r="H408" s="300"/>
      <c r="I408" s="300"/>
      <c r="J408" s="300"/>
      <c r="K408" s="300"/>
      <c r="L408" s="300"/>
      <c r="M408" s="300"/>
      <c r="N408" s="300"/>
      <c r="O408" s="300"/>
      <c r="P408" s="300"/>
      <c r="Q408" s="300"/>
      <c r="R408" s="300"/>
      <c r="S408" s="300"/>
      <c r="T408" s="300"/>
      <c r="U408" s="300"/>
      <c r="V408" s="300"/>
      <c r="W408" s="300"/>
      <c r="X408" s="300"/>
      <c r="Y408" s="300"/>
      <c r="Z408" s="300"/>
    </row>
    <row r="409">
      <c r="A409" s="300"/>
      <c r="B409" s="300"/>
      <c r="C409" s="300"/>
      <c r="D409" s="300"/>
      <c r="E409" s="300"/>
      <c r="F409" s="300"/>
      <c r="G409" s="300"/>
      <c r="H409" s="300"/>
      <c r="I409" s="300"/>
      <c r="J409" s="300"/>
      <c r="K409" s="300"/>
      <c r="L409" s="300"/>
      <c r="M409" s="300"/>
      <c r="N409" s="300"/>
      <c r="O409" s="300"/>
      <c r="P409" s="300"/>
      <c r="Q409" s="300"/>
      <c r="R409" s="300"/>
      <c r="S409" s="300"/>
      <c r="T409" s="300"/>
      <c r="U409" s="300"/>
      <c r="V409" s="300"/>
      <c r="W409" s="300"/>
      <c r="X409" s="300"/>
      <c r="Y409" s="300"/>
      <c r="Z409" s="300"/>
    </row>
    <row r="410">
      <c r="A410" s="300"/>
      <c r="B410" s="300"/>
      <c r="C410" s="300"/>
      <c r="D410" s="300"/>
      <c r="E410" s="300"/>
      <c r="F410" s="300"/>
      <c r="G410" s="300"/>
      <c r="H410" s="300"/>
      <c r="I410" s="300"/>
      <c r="J410" s="300"/>
      <c r="K410" s="300"/>
      <c r="L410" s="300"/>
      <c r="M410" s="300"/>
      <c r="N410" s="300"/>
      <c r="O410" s="300"/>
      <c r="P410" s="300"/>
      <c r="Q410" s="300"/>
      <c r="R410" s="300"/>
      <c r="S410" s="300"/>
      <c r="T410" s="300"/>
      <c r="U410" s="300"/>
      <c r="V410" s="300"/>
      <c r="W410" s="300"/>
      <c r="X410" s="300"/>
      <c r="Y410" s="300"/>
      <c r="Z410" s="300"/>
    </row>
    <row r="411">
      <c r="A411" s="300"/>
      <c r="B411" s="300"/>
      <c r="C411" s="300"/>
      <c r="D411" s="300"/>
      <c r="E411" s="300"/>
      <c r="F411" s="300"/>
      <c r="G411" s="300"/>
      <c r="H411" s="300"/>
      <c r="I411" s="300"/>
      <c r="J411" s="300"/>
      <c r="K411" s="300"/>
      <c r="L411" s="300"/>
      <c r="M411" s="300"/>
      <c r="N411" s="300"/>
      <c r="O411" s="300"/>
      <c r="P411" s="300"/>
      <c r="Q411" s="300"/>
      <c r="R411" s="300"/>
      <c r="S411" s="300"/>
      <c r="T411" s="300"/>
      <c r="U411" s="300"/>
      <c r="V411" s="300"/>
      <c r="W411" s="300"/>
      <c r="X411" s="300"/>
      <c r="Y411" s="300"/>
      <c r="Z411" s="300"/>
    </row>
    <row r="412">
      <c r="A412" s="300"/>
      <c r="B412" s="300"/>
      <c r="C412" s="300"/>
      <c r="D412" s="300"/>
      <c r="E412" s="300"/>
      <c r="F412" s="300"/>
      <c r="G412" s="300"/>
      <c r="H412" s="300"/>
      <c r="I412" s="300"/>
      <c r="J412" s="300"/>
      <c r="K412" s="300"/>
      <c r="L412" s="300"/>
      <c r="M412" s="300"/>
      <c r="N412" s="300"/>
      <c r="O412" s="300"/>
      <c r="P412" s="300"/>
      <c r="Q412" s="300"/>
      <c r="R412" s="300"/>
      <c r="S412" s="300"/>
      <c r="T412" s="300"/>
      <c r="U412" s="300"/>
      <c r="V412" s="300"/>
      <c r="W412" s="300"/>
      <c r="X412" s="300"/>
      <c r="Y412" s="300"/>
      <c r="Z412" s="300"/>
    </row>
    <row r="413">
      <c r="A413" s="300"/>
      <c r="B413" s="300"/>
      <c r="C413" s="300"/>
      <c r="D413" s="300"/>
      <c r="E413" s="300"/>
      <c r="F413" s="300"/>
      <c r="G413" s="300"/>
      <c r="H413" s="300"/>
      <c r="I413" s="300"/>
      <c r="J413" s="300"/>
      <c r="K413" s="300"/>
      <c r="L413" s="300"/>
      <c r="M413" s="300"/>
      <c r="N413" s="300"/>
      <c r="O413" s="300"/>
      <c r="P413" s="300"/>
      <c r="Q413" s="300"/>
      <c r="R413" s="300"/>
      <c r="S413" s="300"/>
      <c r="T413" s="300"/>
      <c r="U413" s="300"/>
      <c r="V413" s="300"/>
      <c r="W413" s="300"/>
      <c r="X413" s="300"/>
      <c r="Y413" s="300"/>
      <c r="Z413" s="300"/>
    </row>
    <row r="414">
      <c r="A414" s="300"/>
      <c r="B414" s="300"/>
      <c r="C414" s="300"/>
      <c r="D414" s="300"/>
      <c r="E414" s="300"/>
      <c r="F414" s="300"/>
      <c r="G414" s="300"/>
      <c r="H414" s="300"/>
      <c r="I414" s="300"/>
      <c r="J414" s="300"/>
      <c r="K414" s="300"/>
      <c r="L414" s="300"/>
      <c r="M414" s="300"/>
      <c r="N414" s="300"/>
      <c r="O414" s="300"/>
      <c r="P414" s="300"/>
      <c r="Q414" s="300"/>
      <c r="R414" s="300"/>
      <c r="S414" s="300"/>
      <c r="T414" s="300"/>
      <c r="U414" s="300"/>
      <c r="V414" s="300"/>
      <c r="W414" s="300"/>
      <c r="X414" s="300"/>
      <c r="Y414" s="300"/>
      <c r="Z414" s="300"/>
    </row>
    <row r="415">
      <c r="A415" s="300"/>
      <c r="B415" s="300"/>
      <c r="C415" s="300"/>
      <c r="D415" s="300"/>
      <c r="E415" s="300"/>
      <c r="F415" s="300"/>
      <c r="G415" s="300"/>
      <c r="H415" s="300"/>
      <c r="I415" s="300"/>
      <c r="J415" s="300"/>
      <c r="K415" s="300"/>
      <c r="L415" s="300"/>
      <c r="M415" s="300"/>
      <c r="N415" s="300"/>
      <c r="O415" s="300"/>
      <c r="P415" s="300"/>
      <c r="Q415" s="300"/>
      <c r="R415" s="300"/>
      <c r="S415" s="300"/>
      <c r="T415" s="300"/>
      <c r="U415" s="300"/>
      <c r="V415" s="300"/>
      <c r="W415" s="300"/>
      <c r="X415" s="300"/>
      <c r="Y415" s="300"/>
      <c r="Z415" s="300"/>
    </row>
    <row r="416">
      <c r="A416" s="300"/>
      <c r="B416" s="300"/>
      <c r="C416" s="300"/>
      <c r="D416" s="300"/>
      <c r="E416" s="300"/>
      <c r="F416" s="300"/>
      <c r="G416" s="300"/>
      <c r="H416" s="300"/>
      <c r="I416" s="300"/>
      <c r="J416" s="300"/>
      <c r="K416" s="300"/>
      <c r="L416" s="300"/>
      <c r="M416" s="300"/>
      <c r="N416" s="300"/>
      <c r="O416" s="300"/>
      <c r="P416" s="300"/>
      <c r="Q416" s="300"/>
      <c r="R416" s="300"/>
      <c r="S416" s="300"/>
      <c r="T416" s="300"/>
      <c r="U416" s="300"/>
      <c r="V416" s="300"/>
      <c r="W416" s="300"/>
      <c r="X416" s="300"/>
      <c r="Y416" s="300"/>
      <c r="Z416" s="300"/>
    </row>
    <row r="417">
      <c r="A417" s="300"/>
      <c r="B417" s="300"/>
      <c r="C417" s="300"/>
      <c r="D417" s="300"/>
      <c r="E417" s="300"/>
      <c r="F417" s="300"/>
      <c r="G417" s="300"/>
      <c r="H417" s="300"/>
      <c r="I417" s="300"/>
      <c r="J417" s="300"/>
      <c r="K417" s="300"/>
      <c r="L417" s="300"/>
      <c r="M417" s="300"/>
      <c r="N417" s="300"/>
      <c r="O417" s="300"/>
      <c r="P417" s="300"/>
      <c r="Q417" s="300"/>
      <c r="R417" s="300"/>
      <c r="S417" s="300"/>
      <c r="T417" s="300"/>
      <c r="U417" s="300"/>
      <c r="V417" s="300"/>
      <c r="W417" s="300"/>
      <c r="X417" s="300"/>
      <c r="Y417" s="300"/>
      <c r="Z417" s="300"/>
    </row>
    <row r="418">
      <c r="A418" s="300"/>
      <c r="B418" s="300"/>
      <c r="C418" s="300"/>
      <c r="D418" s="300"/>
      <c r="E418" s="300"/>
      <c r="F418" s="300"/>
      <c r="G418" s="300"/>
      <c r="H418" s="300"/>
      <c r="I418" s="300"/>
      <c r="J418" s="300"/>
      <c r="K418" s="300"/>
      <c r="L418" s="300"/>
      <c r="M418" s="300"/>
      <c r="N418" s="300"/>
      <c r="O418" s="300"/>
      <c r="P418" s="300"/>
      <c r="Q418" s="300"/>
      <c r="R418" s="300"/>
      <c r="S418" s="300"/>
      <c r="T418" s="300"/>
      <c r="U418" s="300"/>
      <c r="V418" s="300"/>
      <c r="W418" s="300"/>
      <c r="X418" s="300"/>
      <c r="Y418" s="300"/>
      <c r="Z418" s="300"/>
    </row>
    <row r="419">
      <c r="A419" s="300"/>
      <c r="B419" s="300"/>
      <c r="C419" s="300"/>
      <c r="D419" s="300"/>
      <c r="E419" s="300"/>
      <c r="F419" s="300"/>
      <c r="G419" s="300"/>
      <c r="H419" s="300"/>
      <c r="I419" s="300"/>
      <c r="J419" s="300"/>
      <c r="K419" s="300"/>
      <c r="L419" s="300"/>
      <c r="M419" s="300"/>
      <c r="N419" s="300"/>
      <c r="O419" s="300"/>
      <c r="P419" s="300"/>
      <c r="Q419" s="300"/>
      <c r="R419" s="300"/>
      <c r="S419" s="300"/>
      <c r="T419" s="300"/>
      <c r="U419" s="300"/>
      <c r="V419" s="300"/>
      <c r="W419" s="300"/>
      <c r="X419" s="300"/>
      <c r="Y419" s="300"/>
      <c r="Z419" s="300"/>
    </row>
    <row r="420">
      <c r="A420" s="300"/>
      <c r="B420" s="300"/>
      <c r="C420" s="300"/>
      <c r="D420" s="300"/>
      <c r="E420" s="300"/>
      <c r="F420" s="300"/>
      <c r="G420" s="300"/>
      <c r="H420" s="300"/>
      <c r="I420" s="300"/>
      <c r="J420" s="300"/>
      <c r="K420" s="300"/>
      <c r="L420" s="300"/>
      <c r="M420" s="300"/>
      <c r="N420" s="300"/>
      <c r="O420" s="300"/>
      <c r="P420" s="300"/>
      <c r="Q420" s="300"/>
      <c r="R420" s="300"/>
      <c r="S420" s="300"/>
      <c r="T420" s="300"/>
      <c r="U420" s="300"/>
      <c r="V420" s="300"/>
      <c r="W420" s="300"/>
      <c r="X420" s="300"/>
      <c r="Y420" s="300"/>
      <c r="Z420" s="300"/>
    </row>
    <row r="421">
      <c r="A421" s="300"/>
      <c r="B421" s="300"/>
      <c r="C421" s="300"/>
      <c r="D421" s="300"/>
      <c r="E421" s="300"/>
      <c r="F421" s="300"/>
      <c r="G421" s="300"/>
      <c r="H421" s="300"/>
      <c r="I421" s="300"/>
      <c r="J421" s="300"/>
      <c r="K421" s="300"/>
      <c r="L421" s="300"/>
      <c r="M421" s="300"/>
      <c r="N421" s="300"/>
      <c r="O421" s="300"/>
      <c r="P421" s="300"/>
      <c r="Q421" s="300"/>
      <c r="R421" s="300"/>
      <c r="S421" s="300"/>
      <c r="T421" s="300"/>
      <c r="U421" s="300"/>
      <c r="V421" s="300"/>
      <c r="W421" s="300"/>
      <c r="X421" s="300"/>
      <c r="Y421" s="300"/>
      <c r="Z421" s="300"/>
    </row>
    <row r="422">
      <c r="A422" s="300"/>
      <c r="B422" s="300"/>
      <c r="C422" s="300"/>
      <c r="D422" s="300"/>
      <c r="E422" s="300"/>
      <c r="F422" s="300"/>
      <c r="G422" s="300"/>
      <c r="H422" s="300"/>
      <c r="I422" s="300"/>
      <c r="J422" s="300"/>
      <c r="K422" s="300"/>
      <c r="L422" s="300"/>
      <c r="M422" s="300"/>
      <c r="N422" s="300"/>
      <c r="O422" s="300"/>
      <c r="P422" s="300"/>
      <c r="Q422" s="300"/>
      <c r="R422" s="300"/>
      <c r="S422" s="300"/>
      <c r="T422" s="300"/>
      <c r="U422" s="300"/>
      <c r="V422" s="300"/>
      <c r="W422" s="300"/>
      <c r="X422" s="300"/>
      <c r="Y422" s="300"/>
      <c r="Z422" s="300"/>
    </row>
    <row r="423">
      <c r="A423" s="300"/>
      <c r="B423" s="300"/>
      <c r="C423" s="300"/>
      <c r="D423" s="300"/>
      <c r="E423" s="300"/>
      <c r="F423" s="300"/>
      <c r="G423" s="300"/>
      <c r="H423" s="300"/>
      <c r="I423" s="300"/>
      <c r="J423" s="300"/>
      <c r="K423" s="300"/>
      <c r="L423" s="300"/>
      <c r="M423" s="300"/>
      <c r="N423" s="300"/>
      <c r="O423" s="300"/>
      <c r="P423" s="300"/>
      <c r="Q423" s="300"/>
      <c r="R423" s="300"/>
      <c r="S423" s="300"/>
      <c r="T423" s="300"/>
      <c r="U423" s="300"/>
      <c r="V423" s="300"/>
      <c r="W423" s="300"/>
      <c r="X423" s="300"/>
      <c r="Y423" s="300"/>
      <c r="Z423" s="300"/>
    </row>
    <row r="424">
      <c r="A424" s="300"/>
      <c r="B424" s="300"/>
      <c r="C424" s="300"/>
      <c r="D424" s="300"/>
      <c r="E424" s="300"/>
      <c r="F424" s="300"/>
      <c r="G424" s="300"/>
      <c r="H424" s="300"/>
      <c r="I424" s="300"/>
      <c r="J424" s="300"/>
      <c r="K424" s="300"/>
      <c r="L424" s="300"/>
      <c r="M424" s="300"/>
      <c r="N424" s="300"/>
      <c r="O424" s="300"/>
      <c r="P424" s="300"/>
      <c r="Q424" s="300"/>
      <c r="R424" s="300"/>
      <c r="S424" s="300"/>
      <c r="T424" s="300"/>
      <c r="U424" s="300"/>
      <c r="V424" s="300"/>
      <c r="W424" s="300"/>
      <c r="X424" s="300"/>
      <c r="Y424" s="300"/>
      <c r="Z424" s="300"/>
    </row>
    <row r="425">
      <c r="A425" s="300"/>
      <c r="B425" s="300"/>
      <c r="C425" s="300"/>
      <c r="D425" s="300"/>
      <c r="E425" s="300"/>
      <c r="F425" s="300"/>
      <c r="G425" s="300"/>
      <c r="H425" s="300"/>
      <c r="I425" s="300"/>
      <c r="J425" s="300"/>
      <c r="K425" s="300"/>
      <c r="L425" s="300"/>
      <c r="M425" s="300"/>
      <c r="N425" s="300"/>
      <c r="O425" s="300"/>
      <c r="P425" s="300"/>
      <c r="Q425" s="300"/>
      <c r="R425" s="300"/>
      <c r="S425" s="300"/>
      <c r="T425" s="300"/>
      <c r="U425" s="300"/>
      <c r="V425" s="300"/>
      <c r="W425" s="300"/>
      <c r="X425" s="300"/>
      <c r="Y425" s="300"/>
      <c r="Z425" s="300"/>
    </row>
    <row r="426">
      <c r="A426" s="300"/>
      <c r="B426" s="300"/>
      <c r="C426" s="300"/>
      <c r="D426" s="300"/>
      <c r="E426" s="300"/>
      <c r="F426" s="300"/>
      <c r="G426" s="300"/>
      <c r="H426" s="300"/>
      <c r="I426" s="300"/>
      <c r="J426" s="300"/>
      <c r="K426" s="300"/>
      <c r="L426" s="300"/>
      <c r="M426" s="300"/>
      <c r="N426" s="300"/>
      <c r="O426" s="300"/>
      <c r="P426" s="300"/>
      <c r="Q426" s="300"/>
      <c r="R426" s="300"/>
      <c r="S426" s="300"/>
      <c r="T426" s="300"/>
      <c r="U426" s="300"/>
      <c r="V426" s="300"/>
      <c r="W426" s="300"/>
      <c r="X426" s="300"/>
      <c r="Y426" s="300"/>
      <c r="Z426" s="300"/>
    </row>
    <row r="427">
      <c r="A427" s="300"/>
      <c r="B427" s="300"/>
      <c r="C427" s="300"/>
      <c r="D427" s="300"/>
      <c r="E427" s="300"/>
      <c r="F427" s="300"/>
      <c r="G427" s="300"/>
      <c r="H427" s="300"/>
      <c r="I427" s="300"/>
      <c r="J427" s="300"/>
      <c r="K427" s="300"/>
      <c r="L427" s="300"/>
      <c r="M427" s="300"/>
      <c r="N427" s="300"/>
      <c r="O427" s="300"/>
      <c r="P427" s="300"/>
      <c r="Q427" s="300"/>
      <c r="R427" s="300"/>
      <c r="S427" s="300"/>
      <c r="T427" s="300"/>
      <c r="U427" s="300"/>
      <c r="V427" s="300"/>
      <c r="W427" s="300"/>
      <c r="X427" s="300"/>
      <c r="Y427" s="300"/>
      <c r="Z427" s="300"/>
    </row>
    <row r="428">
      <c r="A428" s="300"/>
      <c r="B428" s="300"/>
      <c r="C428" s="300"/>
      <c r="D428" s="300"/>
      <c r="E428" s="300"/>
      <c r="F428" s="300"/>
      <c r="G428" s="300"/>
      <c r="H428" s="300"/>
      <c r="I428" s="300"/>
      <c r="J428" s="300"/>
      <c r="K428" s="300"/>
      <c r="L428" s="300"/>
      <c r="M428" s="300"/>
      <c r="N428" s="300"/>
      <c r="O428" s="300"/>
      <c r="P428" s="300"/>
      <c r="Q428" s="300"/>
      <c r="R428" s="300"/>
      <c r="S428" s="300"/>
      <c r="T428" s="300"/>
      <c r="U428" s="300"/>
      <c r="V428" s="300"/>
      <c r="W428" s="300"/>
      <c r="X428" s="300"/>
      <c r="Y428" s="300"/>
      <c r="Z428" s="300"/>
    </row>
    <row r="429">
      <c r="A429" s="300"/>
      <c r="B429" s="300"/>
      <c r="C429" s="300"/>
      <c r="D429" s="300"/>
      <c r="E429" s="300"/>
      <c r="F429" s="300"/>
      <c r="G429" s="300"/>
      <c r="H429" s="300"/>
      <c r="I429" s="300"/>
      <c r="J429" s="300"/>
      <c r="K429" s="300"/>
      <c r="L429" s="300"/>
      <c r="M429" s="300"/>
      <c r="N429" s="300"/>
      <c r="O429" s="300"/>
      <c r="P429" s="300"/>
      <c r="Q429" s="300"/>
      <c r="R429" s="300"/>
      <c r="S429" s="300"/>
      <c r="T429" s="300"/>
      <c r="U429" s="300"/>
      <c r="V429" s="300"/>
      <c r="W429" s="300"/>
      <c r="X429" s="300"/>
      <c r="Y429" s="300"/>
      <c r="Z429" s="300"/>
    </row>
    <row r="430">
      <c r="A430" s="300"/>
      <c r="B430" s="300"/>
      <c r="C430" s="300"/>
      <c r="D430" s="300"/>
      <c r="E430" s="300"/>
      <c r="F430" s="300"/>
      <c r="G430" s="300"/>
      <c r="H430" s="300"/>
      <c r="I430" s="300"/>
      <c r="J430" s="300"/>
      <c r="K430" s="300"/>
      <c r="L430" s="300"/>
      <c r="M430" s="300"/>
      <c r="N430" s="300"/>
      <c r="O430" s="300"/>
      <c r="P430" s="300"/>
      <c r="Q430" s="300"/>
      <c r="R430" s="300"/>
      <c r="S430" s="300"/>
      <c r="T430" s="300"/>
      <c r="U430" s="300"/>
      <c r="V430" s="300"/>
      <c r="W430" s="300"/>
      <c r="X430" s="300"/>
      <c r="Y430" s="300"/>
      <c r="Z430" s="300"/>
    </row>
    <row r="431">
      <c r="A431" s="300"/>
      <c r="B431" s="300"/>
      <c r="C431" s="300"/>
      <c r="D431" s="300"/>
      <c r="E431" s="300"/>
      <c r="F431" s="300"/>
      <c r="G431" s="300"/>
      <c r="H431" s="300"/>
      <c r="I431" s="300"/>
      <c r="J431" s="300"/>
      <c r="K431" s="300"/>
      <c r="L431" s="300"/>
      <c r="M431" s="300"/>
      <c r="N431" s="300"/>
      <c r="O431" s="300"/>
      <c r="P431" s="300"/>
      <c r="Q431" s="300"/>
      <c r="R431" s="300"/>
      <c r="S431" s="300"/>
      <c r="T431" s="300"/>
      <c r="U431" s="300"/>
      <c r="V431" s="300"/>
      <c r="W431" s="300"/>
      <c r="X431" s="300"/>
      <c r="Y431" s="300"/>
      <c r="Z431" s="300"/>
    </row>
    <row r="432">
      <c r="A432" s="300"/>
      <c r="B432" s="300"/>
      <c r="C432" s="300"/>
      <c r="D432" s="300"/>
      <c r="E432" s="300"/>
      <c r="F432" s="300"/>
      <c r="G432" s="300"/>
      <c r="H432" s="300"/>
      <c r="I432" s="300"/>
      <c r="J432" s="300"/>
      <c r="K432" s="300"/>
      <c r="L432" s="300"/>
      <c r="M432" s="300"/>
      <c r="N432" s="300"/>
      <c r="O432" s="300"/>
      <c r="P432" s="300"/>
      <c r="Q432" s="300"/>
      <c r="R432" s="300"/>
      <c r="S432" s="300"/>
      <c r="T432" s="300"/>
      <c r="U432" s="300"/>
      <c r="V432" s="300"/>
      <c r="W432" s="300"/>
      <c r="X432" s="300"/>
      <c r="Y432" s="300"/>
      <c r="Z432" s="300"/>
    </row>
    <row r="433">
      <c r="A433" s="300"/>
      <c r="B433" s="300"/>
      <c r="C433" s="300"/>
      <c r="D433" s="300"/>
      <c r="E433" s="300"/>
      <c r="F433" s="300"/>
      <c r="G433" s="300"/>
      <c r="H433" s="300"/>
      <c r="I433" s="300"/>
      <c r="J433" s="300"/>
      <c r="K433" s="300"/>
      <c r="L433" s="300"/>
      <c r="M433" s="300"/>
      <c r="N433" s="300"/>
      <c r="O433" s="300"/>
      <c r="P433" s="300"/>
      <c r="Q433" s="300"/>
      <c r="R433" s="300"/>
      <c r="S433" s="300"/>
      <c r="T433" s="300"/>
      <c r="U433" s="300"/>
      <c r="V433" s="300"/>
      <c r="W433" s="300"/>
      <c r="X433" s="300"/>
      <c r="Y433" s="300"/>
      <c r="Z433" s="300"/>
    </row>
    <row r="434">
      <c r="A434" s="300"/>
      <c r="B434" s="300"/>
      <c r="C434" s="300"/>
      <c r="D434" s="300"/>
      <c r="E434" s="300"/>
      <c r="F434" s="300"/>
      <c r="G434" s="300"/>
      <c r="H434" s="300"/>
      <c r="I434" s="300"/>
      <c r="J434" s="300"/>
      <c r="K434" s="300"/>
      <c r="L434" s="300"/>
      <c r="M434" s="300"/>
      <c r="N434" s="300"/>
      <c r="O434" s="300"/>
      <c r="P434" s="300"/>
      <c r="Q434" s="300"/>
      <c r="R434" s="300"/>
      <c r="S434" s="300"/>
      <c r="T434" s="300"/>
      <c r="U434" s="300"/>
      <c r="V434" s="300"/>
      <c r="W434" s="300"/>
      <c r="X434" s="300"/>
      <c r="Y434" s="300"/>
      <c r="Z434" s="300"/>
    </row>
    <row r="435">
      <c r="A435" s="300"/>
      <c r="B435" s="300"/>
      <c r="C435" s="300"/>
      <c r="D435" s="300"/>
      <c r="E435" s="300"/>
      <c r="F435" s="300"/>
      <c r="G435" s="300"/>
      <c r="H435" s="300"/>
      <c r="I435" s="300"/>
      <c r="J435" s="300"/>
      <c r="K435" s="300"/>
      <c r="L435" s="300"/>
      <c r="M435" s="300"/>
      <c r="N435" s="300"/>
      <c r="O435" s="300"/>
      <c r="P435" s="300"/>
      <c r="Q435" s="300"/>
      <c r="R435" s="300"/>
      <c r="S435" s="300"/>
      <c r="T435" s="300"/>
      <c r="U435" s="300"/>
      <c r="V435" s="300"/>
      <c r="W435" s="300"/>
      <c r="X435" s="300"/>
      <c r="Y435" s="300"/>
      <c r="Z435" s="300"/>
    </row>
    <row r="436">
      <c r="A436" s="300"/>
      <c r="B436" s="300"/>
      <c r="C436" s="300"/>
      <c r="D436" s="300"/>
      <c r="E436" s="300"/>
      <c r="F436" s="300"/>
      <c r="G436" s="300"/>
      <c r="H436" s="300"/>
      <c r="I436" s="300"/>
      <c r="J436" s="300"/>
      <c r="K436" s="300"/>
      <c r="L436" s="300"/>
      <c r="M436" s="300"/>
      <c r="N436" s="300"/>
      <c r="O436" s="300"/>
      <c r="P436" s="300"/>
      <c r="Q436" s="300"/>
      <c r="R436" s="300"/>
      <c r="S436" s="300"/>
      <c r="T436" s="300"/>
      <c r="U436" s="300"/>
      <c r="V436" s="300"/>
      <c r="W436" s="300"/>
      <c r="X436" s="300"/>
      <c r="Y436" s="300"/>
      <c r="Z436" s="300"/>
    </row>
    <row r="437">
      <c r="A437" s="300"/>
      <c r="B437" s="300"/>
      <c r="C437" s="300"/>
      <c r="D437" s="300"/>
      <c r="E437" s="300"/>
      <c r="F437" s="300"/>
      <c r="G437" s="300"/>
      <c r="H437" s="300"/>
      <c r="I437" s="300"/>
      <c r="J437" s="300"/>
      <c r="K437" s="300"/>
      <c r="L437" s="300"/>
      <c r="M437" s="300"/>
      <c r="N437" s="300"/>
      <c r="O437" s="300"/>
      <c r="P437" s="300"/>
      <c r="Q437" s="300"/>
      <c r="R437" s="300"/>
      <c r="S437" s="300"/>
      <c r="T437" s="300"/>
      <c r="U437" s="300"/>
      <c r="V437" s="300"/>
      <c r="W437" s="300"/>
      <c r="X437" s="300"/>
      <c r="Y437" s="300"/>
      <c r="Z437" s="300"/>
    </row>
    <row r="438">
      <c r="A438" s="300"/>
      <c r="B438" s="300"/>
      <c r="C438" s="300"/>
      <c r="D438" s="300"/>
      <c r="E438" s="300"/>
      <c r="F438" s="300"/>
      <c r="G438" s="300"/>
      <c r="H438" s="300"/>
      <c r="I438" s="300"/>
      <c r="J438" s="300"/>
      <c r="K438" s="300"/>
      <c r="L438" s="300"/>
      <c r="M438" s="300"/>
      <c r="N438" s="300"/>
      <c r="O438" s="300"/>
      <c r="P438" s="300"/>
      <c r="Q438" s="300"/>
      <c r="R438" s="300"/>
      <c r="S438" s="300"/>
      <c r="T438" s="300"/>
      <c r="U438" s="300"/>
      <c r="V438" s="300"/>
      <c r="W438" s="300"/>
      <c r="X438" s="300"/>
      <c r="Y438" s="300"/>
      <c r="Z438" s="300"/>
    </row>
    <row r="439">
      <c r="A439" s="300"/>
      <c r="B439" s="300"/>
      <c r="C439" s="300"/>
      <c r="D439" s="300"/>
      <c r="E439" s="300"/>
      <c r="F439" s="300"/>
      <c r="G439" s="300"/>
      <c r="H439" s="300"/>
      <c r="I439" s="300"/>
      <c r="J439" s="300"/>
      <c r="K439" s="300"/>
      <c r="L439" s="300"/>
      <c r="M439" s="300"/>
      <c r="N439" s="300"/>
      <c r="O439" s="300"/>
      <c r="P439" s="300"/>
      <c r="Q439" s="300"/>
      <c r="R439" s="300"/>
      <c r="S439" s="300"/>
      <c r="T439" s="300"/>
      <c r="U439" s="300"/>
      <c r="V439" s="300"/>
      <c r="W439" s="300"/>
      <c r="X439" s="300"/>
      <c r="Y439" s="300"/>
      <c r="Z439" s="300"/>
    </row>
    <row r="440">
      <c r="A440" s="300"/>
      <c r="B440" s="300"/>
      <c r="C440" s="300"/>
      <c r="D440" s="300"/>
      <c r="E440" s="300"/>
      <c r="F440" s="300"/>
      <c r="G440" s="300"/>
      <c r="H440" s="300"/>
      <c r="I440" s="300"/>
      <c r="J440" s="300"/>
      <c r="K440" s="300"/>
      <c r="L440" s="300"/>
      <c r="M440" s="300"/>
      <c r="N440" s="300"/>
      <c r="O440" s="300"/>
      <c r="P440" s="300"/>
      <c r="Q440" s="300"/>
      <c r="R440" s="300"/>
      <c r="S440" s="300"/>
      <c r="T440" s="300"/>
      <c r="U440" s="300"/>
      <c r="V440" s="300"/>
      <c r="W440" s="300"/>
      <c r="X440" s="300"/>
      <c r="Y440" s="300"/>
      <c r="Z440" s="300"/>
    </row>
    <row r="441">
      <c r="A441" s="300"/>
      <c r="B441" s="300"/>
      <c r="C441" s="300"/>
      <c r="D441" s="300"/>
      <c r="E441" s="300"/>
      <c r="F441" s="300"/>
      <c r="G441" s="300"/>
      <c r="H441" s="300"/>
      <c r="I441" s="300"/>
      <c r="J441" s="300"/>
      <c r="K441" s="300"/>
      <c r="L441" s="300"/>
      <c r="M441" s="300"/>
      <c r="N441" s="300"/>
      <c r="O441" s="300"/>
      <c r="P441" s="300"/>
      <c r="Q441" s="300"/>
      <c r="R441" s="300"/>
      <c r="S441" s="300"/>
      <c r="T441" s="300"/>
      <c r="U441" s="300"/>
      <c r="V441" s="300"/>
      <c r="W441" s="300"/>
      <c r="X441" s="300"/>
      <c r="Y441" s="300"/>
      <c r="Z441" s="300"/>
    </row>
    <row r="442">
      <c r="A442" s="300"/>
      <c r="B442" s="300"/>
      <c r="C442" s="300"/>
      <c r="D442" s="300"/>
      <c r="E442" s="300"/>
      <c r="F442" s="300"/>
      <c r="G442" s="300"/>
      <c r="H442" s="300"/>
      <c r="I442" s="300"/>
      <c r="J442" s="300"/>
      <c r="K442" s="300"/>
      <c r="L442" s="300"/>
      <c r="M442" s="300"/>
      <c r="N442" s="300"/>
      <c r="O442" s="300"/>
      <c r="P442" s="300"/>
      <c r="Q442" s="300"/>
      <c r="R442" s="300"/>
      <c r="S442" s="300"/>
      <c r="T442" s="300"/>
      <c r="U442" s="300"/>
      <c r="V442" s="300"/>
      <c r="W442" s="300"/>
      <c r="X442" s="300"/>
      <c r="Y442" s="300"/>
      <c r="Z442" s="300"/>
    </row>
    <row r="443">
      <c r="A443" s="300"/>
      <c r="B443" s="300"/>
      <c r="C443" s="300"/>
      <c r="D443" s="300"/>
      <c r="E443" s="300"/>
      <c r="F443" s="300"/>
      <c r="G443" s="300"/>
      <c r="H443" s="300"/>
      <c r="I443" s="300"/>
      <c r="J443" s="300"/>
      <c r="K443" s="300"/>
      <c r="L443" s="300"/>
      <c r="M443" s="300"/>
      <c r="N443" s="300"/>
      <c r="O443" s="300"/>
      <c r="P443" s="300"/>
      <c r="Q443" s="300"/>
      <c r="R443" s="300"/>
      <c r="S443" s="300"/>
      <c r="T443" s="300"/>
      <c r="U443" s="300"/>
      <c r="V443" s="300"/>
      <c r="W443" s="300"/>
      <c r="X443" s="300"/>
      <c r="Y443" s="300"/>
      <c r="Z443" s="300"/>
    </row>
    <row r="444">
      <c r="A444" s="300"/>
      <c r="B444" s="300"/>
      <c r="C444" s="300"/>
      <c r="D444" s="300"/>
      <c r="E444" s="300"/>
      <c r="F444" s="300"/>
      <c r="G444" s="300"/>
      <c r="H444" s="300"/>
      <c r="I444" s="300"/>
      <c r="J444" s="300"/>
      <c r="K444" s="300"/>
      <c r="L444" s="300"/>
      <c r="M444" s="300"/>
      <c r="N444" s="300"/>
      <c r="O444" s="300"/>
      <c r="P444" s="300"/>
      <c r="Q444" s="300"/>
      <c r="R444" s="300"/>
      <c r="S444" s="300"/>
      <c r="T444" s="300"/>
      <c r="U444" s="300"/>
      <c r="V444" s="300"/>
      <c r="W444" s="300"/>
      <c r="X444" s="300"/>
      <c r="Y444" s="300"/>
      <c r="Z444" s="300"/>
    </row>
    <row r="445">
      <c r="A445" s="300"/>
      <c r="B445" s="300"/>
      <c r="C445" s="300"/>
      <c r="D445" s="300"/>
      <c r="E445" s="300"/>
      <c r="F445" s="300"/>
      <c r="G445" s="300"/>
      <c r="H445" s="300"/>
      <c r="I445" s="300"/>
      <c r="J445" s="300"/>
      <c r="K445" s="300"/>
      <c r="L445" s="300"/>
      <c r="M445" s="300"/>
      <c r="N445" s="300"/>
      <c r="O445" s="300"/>
      <c r="P445" s="300"/>
      <c r="Q445" s="300"/>
      <c r="R445" s="300"/>
      <c r="S445" s="300"/>
      <c r="T445" s="300"/>
      <c r="U445" s="300"/>
      <c r="V445" s="300"/>
      <c r="W445" s="300"/>
      <c r="X445" s="300"/>
      <c r="Y445" s="300"/>
      <c r="Z445" s="300"/>
    </row>
    <row r="446">
      <c r="A446" s="300"/>
      <c r="B446" s="300"/>
      <c r="C446" s="300"/>
      <c r="D446" s="300"/>
      <c r="E446" s="300"/>
      <c r="F446" s="300"/>
      <c r="G446" s="300"/>
      <c r="H446" s="300"/>
      <c r="I446" s="300"/>
      <c r="J446" s="300"/>
      <c r="K446" s="300"/>
      <c r="L446" s="300"/>
      <c r="M446" s="300"/>
      <c r="N446" s="300"/>
      <c r="O446" s="300"/>
      <c r="P446" s="300"/>
      <c r="Q446" s="300"/>
      <c r="R446" s="300"/>
      <c r="S446" s="300"/>
      <c r="T446" s="300"/>
      <c r="U446" s="300"/>
      <c r="V446" s="300"/>
      <c r="W446" s="300"/>
      <c r="X446" s="300"/>
      <c r="Y446" s="300"/>
      <c r="Z446" s="300"/>
    </row>
    <row r="447">
      <c r="A447" s="300"/>
      <c r="B447" s="300"/>
      <c r="C447" s="300"/>
      <c r="D447" s="300"/>
      <c r="E447" s="300"/>
      <c r="F447" s="300"/>
      <c r="G447" s="300"/>
      <c r="H447" s="300"/>
      <c r="I447" s="300"/>
      <c r="J447" s="300"/>
      <c r="K447" s="300"/>
      <c r="L447" s="300"/>
      <c r="M447" s="300"/>
      <c r="N447" s="300"/>
      <c r="O447" s="300"/>
      <c r="P447" s="300"/>
      <c r="Q447" s="300"/>
      <c r="R447" s="300"/>
      <c r="S447" s="300"/>
      <c r="T447" s="300"/>
      <c r="U447" s="300"/>
      <c r="V447" s="300"/>
      <c r="W447" s="300"/>
      <c r="X447" s="300"/>
      <c r="Y447" s="300"/>
      <c r="Z447" s="300"/>
    </row>
    <row r="448">
      <c r="A448" s="300"/>
      <c r="B448" s="300"/>
      <c r="C448" s="300"/>
      <c r="D448" s="300"/>
      <c r="E448" s="300"/>
      <c r="F448" s="300"/>
      <c r="G448" s="300"/>
      <c r="H448" s="300"/>
      <c r="I448" s="300"/>
      <c r="J448" s="300"/>
      <c r="K448" s="300"/>
      <c r="L448" s="300"/>
      <c r="M448" s="300"/>
      <c r="N448" s="300"/>
      <c r="O448" s="300"/>
      <c r="P448" s="300"/>
      <c r="Q448" s="300"/>
      <c r="R448" s="300"/>
      <c r="S448" s="300"/>
      <c r="T448" s="300"/>
      <c r="U448" s="300"/>
      <c r="V448" s="300"/>
      <c r="W448" s="300"/>
      <c r="X448" s="300"/>
      <c r="Y448" s="300"/>
      <c r="Z448" s="300"/>
    </row>
    <row r="449">
      <c r="A449" s="300"/>
      <c r="B449" s="300"/>
      <c r="C449" s="300"/>
      <c r="D449" s="300"/>
      <c r="E449" s="300"/>
      <c r="F449" s="300"/>
      <c r="G449" s="300"/>
      <c r="H449" s="300"/>
      <c r="I449" s="300"/>
      <c r="J449" s="300"/>
      <c r="K449" s="300"/>
      <c r="L449" s="300"/>
      <c r="M449" s="300"/>
      <c r="N449" s="300"/>
      <c r="O449" s="300"/>
      <c r="P449" s="300"/>
      <c r="Q449" s="300"/>
      <c r="R449" s="300"/>
      <c r="S449" s="300"/>
      <c r="T449" s="300"/>
      <c r="U449" s="300"/>
      <c r="V449" s="300"/>
      <c r="W449" s="300"/>
      <c r="X449" s="300"/>
      <c r="Y449" s="300"/>
      <c r="Z449" s="300"/>
    </row>
    <row r="450">
      <c r="A450" s="300"/>
      <c r="B450" s="300"/>
      <c r="C450" s="300"/>
      <c r="D450" s="300"/>
      <c r="E450" s="300"/>
      <c r="F450" s="300"/>
      <c r="G450" s="300"/>
      <c r="H450" s="300"/>
      <c r="I450" s="300"/>
      <c r="J450" s="300"/>
      <c r="K450" s="300"/>
      <c r="L450" s="300"/>
      <c r="M450" s="300"/>
      <c r="N450" s="300"/>
      <c r="O450" s="300"/>
      <c r="P450" s="300"/>
      <c r="Q450" s="300"/>
      <c r="R450" s="300"/>
      <c r="S450" s="300"/>
      <c r="T450" s="300"/>
      <c r="U450" s="300"/>
      <c r="V450" s="300"/>
      <c r="W450" s="300"/>
      <c r="X450" s="300"/>
      <c r="Y450" s="300"/>
      <c r="Z450" s="300"/>
    </row>
    <row r="451">
      <c r="A451" s="300"/>
      <c r="B451" s="300"/>
      <c r="C451" s="300"/>
      <c r="D451" s="300"/>
      <c r="E451" s="300"/>
      <c r="F451" s="300"/>
      <c r="G451" s="300"/>
      <c r="H451" s="300"/>
      <c r="I451" s="300"/>
      <c r="J451" s="300"/>
      <c r="K451" s="300"/>
      <c r="L451" s="300"/>
      <c r="M451" s="300"/>
      <c r="N451" s="300"/>
      <c r="O451" s="300"/>
      <c r="P451" s="300"/>
      <c r="Q451" s="300"/>
      <c r="R451" s="300"/>
      <c r="S451" s="300"/>
      <c r="T451" s="300"/>
      <c r="U451" s="300"/>
      <c r="V451" s="300"/>
      <c r="W451" s="300"/>
      <c r="X451" s="300"/>
      <c r="Y451" s="300"/>
      <c r="Z451" s="300"/>
    </row>
    <row r="452">
      <c r="A452" s="300"/>
      <c r="B452" s="300"/>
      <c r="C452" s="300"/>
      <c r="D452" s="300"/>
      <c r="E452" s="300"/>
      <c r="F452" s="300"/>
      <c r="G452" s="300"/>
      <c r="H452" s="300"/>
      <c r="I452" s="300"/>
      <c r="J452" s="300"/>
      <c r="K452" s="300"/>
      <c r="L452" s="300"/>
      <c r="M452" s="300"/>
      <c r="N452" s="300"/>
      <c r="O452" s="300"/>
      <c r="P452" s="300"/>
      <c r="Q452" s="300"/>
      <c r="R452" s="300"/>
      <c r="S452" s="300"/>
      <c r="T452" s="300"/>
      <c r="U452" s="300"/>
      <c r="V452" s="300"/>
      <c r="W452" s="300"/>
      <c r="X452" s="300"/>
      <c r="Y452" s="300"/>
      <c r="Z452" s="300"/>
    </row>
    <row r="453">
      <c r="A453" s="300"/>
      <c r="B453" s="300"/>
      <c r="C453" s="300"/>
      <c r="D453" s="300"/>
      <c r="E453" s="300"/>
      <c r="F453" s="300"/>
      <c r="G453" s="300"/>
      <c r="H453" s="300"/>
      <c r="I453" s="300"/>
      <c r="J453" s="300"/>
      <c r="K453" s="300"/>
      <c r="L453" s="300"/>
      <c r="M453" s="300"/>
      <c r="N453" s="300"/>
      <c r="O453" s="300"/>
      <c r="P453" s="300"/>
      <c r="Q453" s="300"/>
      <c r="R453" s="300"/>
      <c r="S453" s="300"/>
      <c r="T453" s="300"/>
      <c r="U453" s="300"/>
      <c r="V453" s="300"/>
      <c r="W453" s="300"/>
      <c r="X453" s="300"/>
      <c r="Y453" s="300"/>
      <c r="Z453" s="300"/>
    </row>
    <row r="454">
      <c r="A454" s="300"/>
      <c r="B454" s="300"/>
      <c r="C454" s="300"/>
      <c r="D454" s="300"/>
      <c r="E454" s="300"/>
      <c r="F454" s="300"/>
      <c r="G454" s="300"/>
      <c r="H454" s="300"/>
      <c r="I454" s="300"/>
      <c r="J454" s="300"/>
      <c r="K454" s="300"/>
      <c r="L454" s="300"/>
      <c r="M454" s="300"/>
      <c r="N454" s="300"/>
      <c r="O454" s="300"/>
      <c r="P454" s="300"/>
      <c r="Q454" s="300"/>
      <c r="R454" s="300"/>
      <c r="S454" s="300"/>
      <c r="T454" s="300"/>
      <c r="U454" s="300"/>
      <c r="V454" s="300"/>
      <c r="W454" s="300"/>
      <c r="X454" s="300"/>
      <c r="Y454" s="300"/>
      <c r="Z454" s="300"/>
    </row>
    <row r="455">
      <c r="A455" s="300"/>
      <c r="B455" s="300"/>
      <c r="C455" s="300"/>
      <c r="D455" s="300"/>
      <c r="E455" s="300"/>
      <c r="F455" s="300"/>
      <c r="G455" s="300"/>
      <c r="H455" s="300"/>
      <c r="I455" s="300"/>
      <c r="J455" s="300"/>
      <c r="K455" s="300"/>
      <c r="L455" s="300"/>
      <c r="M455" s="300"/>
      <c r="N455" s="300"/>
      <c r="O455" s="300"/>
      <c r="P455" s="300"/>
      <c r="Q455" s="300"/>
      <c r="R455" s="300"/>
      <c r="S455" s="300"/>
      <c r="T455" s="300"/>
      <c r="U455" s="300"/>
      <c r="V455" s="300"/>
      <c r="W455" s="300"/>
      <c r="X455" s="300"/>
      <c r="Y455" s="300"/>
      <c r="Z455" s="300"/>
    </row>
    <row r="456">
      <c r="A456" s="300"/>
      <c r="B456" s="300"/>
      <c r="C456" s="300"/>
      <c r="D456" s="300"/>
      <c r="E456" s="300"/>
      <c r="F456" s="300"/>
      <c r="G456" s="300"/>
      <c r="H456" s="300"/>
      <c r="I456" s="300"/>
      <c r="J456" s="300"/>
      <c r="K456" s="300"/>
      <c r="L456" s="300"/>
      <c r="M456" s="300"/>
      <c r="N456" s="300"/>
      <c r="O456" s="300"/>
      <c r="P456" s="300"/>
      <c r="Q456" s="300"/>
      <c r="R456" s="300"/>
      <c r="S456" s="300"/>
      <c r="T456" s="300"/>
      <c r="U456" s="300"/>
      <c r="V456" s="300"/>
      <c r="W456" s="300"/>
      <c r="X456" s="300"/>
      <c r="Y456" s="300"/>
      <c r="Z456" s="300"/>
    </row>
    <row r="457">
      <c r="A457" s="300"/>
      <c r="B457" s="300"/>
      <c r="C457" s="300"/>
      <c r="D457" s="300"/>
      <c r="E457" s="300"/>
      <c r="F457" s="300"/>
      <c r="G457" s="300"/>
      <c r="H457" s="300"/>
      <c r="I457" s="300"/>
      <c r="J457" s="300"/>
      <c r="K457" s="300"/>
      <c r="L457" s="300"/>
      <c r="M457" s="300"/>
      <c r="N457" s="300"/>
      <c r="O457" s="300"/>
      <c r="P457" s="300"/>
      <c r="Q457" s="300"/>
      <c r="R457" s="300"/>
      <c r="S457" s="300"/>
      <c r="T457" s="300"/>
      <c r="U457" s="300"/>
      <c r="V457" s="300"/>
      <c r="W457" s="300"/>
      <c r="X457" s="300"/>
      <c r="Y457" s="300"/>
      <c r="Z457" s="300"/>
    </row>
    <row r="458">
      <c r="A458" s="300"/>
      <c r="B458" s="300"/>
      <c r="C458" s="300"/>
      <c r="D458" s="300"/>
      <c r="E458" s="300"/>
      <c r="F458" s="300"/>
      <c r="G458" s="300"/>
      <c r="H458" s="300"/>
      <c r="I458" s="300"/>
      <c r="J458" s="300"/>
      <c r="K458" s="300"/>
      <c r="L458" s="300"/>
      <c r="M458" s="300"/>
      <c r="N458" s="300"/>
      <c r="O458" s="300"/>
      <c r="P458" s="300"/>
      <c r="Q458" s="300"/>
      <c r="R458" s="300"/>
      <c r="S458" s="300"/>
      <c r="T458" s="300"/>
      <c r="U458" s="300"/>
      <c r="V458" s="300"/>
      <c r="W458" s="300"/>
      <c r="X458" s="300"/>
      <c r="Y458" s="300"/>
      <c r="Z458" s="300"/>
    </row>
    <row r="459">
      <c r="A459" s="300"/>
      <c r="B459" s="300"/>
      <c r="C459" s="300"/>
      <c r="D459" s="300"/>
      <c r="E459" s="300"/>
      <c r="F459" s="300"/>
      <c r="G459" s="300"/>
      <c r="H459" s="300"/>
      <c r="I459" s="300"/>
      <c r="J459" s="300"/>
      <c r="K459" s="300"/>
      <c r="L459" s="300"/>
      <c r="M459" s="300"/>
      <c r="N459" s="300"/>
      <c r="O459" s="300"/>
      <c r="P459" s="300"/>
      <c r="Q459" s="300"/>
      <c r="R459" s="300"/>
      <c r="S459" s="300"/>
      <c r="T459" s="300"/>
      <c r="U459" s="300"/>
      <c r="V459" s="300"/>
      <c r="W459" s="300"/>
      <c r="X459" s="300"/>
      <c r="Y459" s="300"/>
      <c r="Z459" s="300"/>
    </row>
    <row r="460">
      <c r="A460" s="300"/>
      <c r="B460" s="300"/>
      <c r="C460" s="300"/>
      <c r="D460" s="300"/>
      <c r="E460" s="300"/>
      <c r="F460" s="300"/>
      <c r="G460" s="300"/>
      <c r="H460" s="300"/>
      <c r="I460" s="300"/>
      <c r="J460" s="300"/>
      <c r="K460" s="300"/>
      <c r="L460" s="300"/>
      <c r="M460" s="300"/>
      <c r="N460" s="300"/>
      <c r="O460" s="300"/>
      <c r="P460" s="300"/>
      <c r="Q460" s="300"/>
      <c r="R460" s="300"/>
      <c r="S460" s="300"/>
      <c r="T460" s="300"/>
      <c r="U460" s="300"/>
      <c r="V460" s="300"/>
      <c r="W460" s="300"/>
      <c r="X460" s="300"/>
      <c r="Y460" s="300"/>
      <c r="Z460" s="300"/>
    </row>
    <row r="461">
      <c r="A461" s="300"/>
      <c r="B461" s="300"/>
      <c r="C461" s="300"/>
      <c r="D461" s="300"/>
      <c r="E461" s="300"/>
      <c r="F461" s="300"/>
      <c r="G461" s="300"/>
      <c r="H461" s="300"/>
      <c r="I461" s="300"/>
      <c r="J461" s="300"/>
      <c r="K461" s="300"/>
      <c r="L461" s="300"/>
      <c r="M461" s="300"/>
      <c r="N461" s="300"/>
      <c r="O461" s="300"/>
      <c r="P461" s="300"/>
      <c r="Q461" s="300"/>
      <c r="R461" s="300"/>
      <c r="S461" s="300"/>
      <c r="T461" s="300"/>
      <c r="U461" s="300"/>
      <c r="V461" s="300"/>
      <c r="W461" s="300"/>
      <c r="X461" s="300"/>
      <c r="Y461" s="300"/>
      <c r="Z461" s="300"/>
    </row>
    <row r="462">
      <c r="A462" s="300"/>
      <c r="B462" s="300"/>
      <c r="C462" s="300"/>
      <c r="D462" s="300"/>
      <c r="E462" s="300"/>
      <c r="F462" s="300"/>
      <c r="G462" s="300"/>
      <c r="H462" s="300"/>
      <c r="I462" s="300"/>
      <c r="J462" s="300"/>
      <c r="K462" s="300"/>
      <c r="L462" s="300"/>
      <c r="M462" s="300"/>
      <c r="N462" s="300"/>
      <c r="O462" s="300"/>
      <c r="P462" s="300"/>
      <c r="Q462" s="300"/>
      <c r="R462" s="300"/>
      <c r="S462" s="300"/>
      <c r="T462" s="300"/>
      <c r="U462" s="300"/>
      <c r="V462" s="300"/>
      <c r="W462" s="300"/>
      <c r="X462" s="300"/>
      <c r="Y462" s="300"/>
      <c r="Z462" s="300"/>
    </row>
    <row r="463">
      <c r="A463" s="300"/>
      <c r="B463" s="300"/>
      <c r="C463" s="300"/>
      <c r="D463" s="300"/>
      <c r="E463" s="300"/>
      <c r="F463" s="300"/>
      <c r="G463" s="300"/>
      <c r="H463" s="300"/>
      <c r="I463" s="300"/>
      <c r="J463" s="300"/>
      <c r="K463" s="300"/>
      <c r="L463" s="300"/>
      <c r="M463" s="300"/>
      <c r="N463" s="300"/>
      <c r="O463" s="300"/>
      <c r="P463" s="300"/>
      <c r="Q463" s="300"/>
      <c r="R463" s="300"/>
      <c r="S463" s="300"/>
      <c r="T463" s="300"/>
      <c r="U463" s="300"/>
      <c r="V463" s="300"/>
      <c r="W463" s="300"/>
      <c r="X463" s="300"/>
      <c r="Y463" s="300"/>
      <c r="Z463" s="300"/>
    </row>
    <row r="464">
      <c r="A464" s="300"/>
      <c r="B464" s="300"/>
      <c r="C464" s="300"/>
      <c r="D464" s="300"/>
      <c r="E464" s="300"/>
      <c r="F464" s="300"/>
      <c r="G464" s="300"/>
      <c r="H464" s="300"/>
      <c r="I464" s="300"/>
      <c r="J464" s="300"/>
      <c r="K464" s="300"/>
      <c r="L464" s="300"/>
      <c r="M464" s="300"/>
      <c r="N464" s="300"/>
      <c r="O464" s="300"/>
      <c r="P464" s="300"/>
      <c r="Q464" s="300"/>
      <c r="R464" s="300"/>
      <c r="S464" s="300"/>
      <c r="T464" s="300"/>
      <c r="U464" s="300"/>
      <c r="V464" s="300"/>
      <c r="W464" s="300"/>
      <c r="X464" s="300"/>
      <c r="Y464" s="300"/>
      <c r="Z464" s="300"/>
    </row>
    <row r="465">
      <c r="A465" s="300"/>
      <c r="B465" s="300"/>
      <c r="C465" s="300"/>
      <c r="D465" s="300"/>
      <c r="E465" s="300"/>
      <c r="F465" s="300"/>
      <c r="G465" s="300"/>
      <c r="H465" s="300"/>
      <c r="I465" s="300"/>
      <c r="J465" s="300"/>
      <c r="K465" s="300"/>
      <c r="L465" s="300"/>
      <c r="M465" s="300"/>
      <c r="N465" s="300"/>
      <c r="O465" s="300"/>
      <c r="P465" s="300"/>
      <c r="Q465" s="300"/>
      <c r="R465" s="300"/>
      <c r="S465" s="300"/>
      <c r="T465" s="300"/>
      <c r="U465" s="300"/>
      <c r="V465" s="300"/>
      <c r="W465" s="300"/>
      <c r="X465" s="300"/>
      <c r="Y465" s="300"/>
      <c r="Z465" s="300"/>
    </row>
    <row r="466">
      <c r="A466" s="300"/>
      <c r="B466" s="300"/>
      <c r="C466" s="300"/>
      <c r="D466" s="300"/>
      <c r="E466" s="300"/>
      <c r="F466" s="300"/>
      <c r="G466" s="300"/>
      <c r="H466" s="300"/>
      <c r="I466" s="300"/>
      <c r="J466" s="300"/>
      <c r="K466" s="300"/>
      <c r="L466" s="300"/>
      <c r="M466" s="300"/>
      <c r="N466" s="300"/>
      <c r="O466" s="300"/>
      <c r="P466" s="300"/>
      <c r="Q466" s="300"/>
      <c r="R466" s="300"/>
      <c r="S466" s="300"/>
      <c r="T466" s="300"/>
      <c r="U466" s="300"/>
      <c r="V466" s="300"/>
      <c r="W466" s="300"/>
      <c r="X466" s="300"/>
      <c r="Y466" s="300"/>
      <c r="Z466" s="300"/>
    </row>
    <row r="467">
      <c r="A467" s="300"/>
      <c r="B467" s="300"/>
      <c r="C467" s="300"/>
      <c r="D467" s="300"/>
      <c r="E467" s="300"/>
      <c r="F467" s="300"/>
      <c r="G467" s="300"/>
      <c r="H467" s="300"/>
      <c r="I467" s="300"/>
      <c r="J467" s="300"/>
      <c r="K467" s="300"/>
      <c r="L467" s="300"/>
      <c r="M467" s="300"/>
      <c r="N467" s="300"/>
      <c r="O467" s="300"/>
      <c r="P467" s="300"/>
      <c r="Q467" s="300"/>
      <c r="R467" s="300"/>
      <c r="S467" s="300"/>
      <c r="T467" s="300"/>
      <c r="U467" s="300"/>
      <c r="V467" s="300"/>
      <c r="W467" s="300"/>
      <c r="X467" s="300"/>
      <c r="Y467" s="300"/>
      <c r="Z467" s="300"/>
    </row>
    <row r="468">
      <c r="A468" s="300"/>
      <c r="B468" s="300"/>
      <c r="C468" s="300"/>
      <c r="D468" s="300"/>
      <c r="E468" s="300"/>
      <c r="F468" s="300"/>
      <c r="G468" s="300"/>
      <c r="H468" s="300"/>
      <c r="I468" s="300"/>
      <c r="J468" s="300"/>
      <c r="K468" s="300"/>
      <c r="L468" s="300"/>
      <c r="M468" s="300"/>
      <c r="N468" s="300"/>
      <c r="O468" s="300"/>
      <c r="P468" s="300"/>
      <c r="Q468" s="300"/>
      <c r="R468" s="300"/>
      <c r="S468" s="300"/>
      <c r="T468" s="300"/>
      <c r="U468" s="300"/>
      <c r="V468" s="300"/>
      <c r="W468" s="300"/>
      <c r="X468" s="300"/>
      <c r="Y468" s="300"/>
      <c r="Z468" s="300"/>
    </row>
    <row r="469">
      <c r="A469" s="300"/>
      <c r="B469" s="300"/>
      <c r="C469" s="300"/>
      <c r="D469" s="300"/>
      <c r="E469" s="300"/>
      <c r="F469" s="300"/>
      <c r="G469" s="300"/>
      <c r="H469" s="300"/>
      <c r="I469" s="300"/>
      <c r="J469" s="300"/>
      <c r="K469" s="300"/>
      <c r="L469" s="300"/>
      <c r="M469" s="300"/>
      <c r="N469" s="300"/>
      <c r="O469" s="300"/>
      <c r="P469" s="300"/>
      <c r="Q469" s="300"/>
      <c r="R469" s="300"/>
      <c r="S469" s="300"/>
      <c r="T469" s="300"/>
      <c r="U469" s="300"/>
      <c r="V469" s="300"/>
      <c r="W469" s="300"/>
      <c r="X469" s="300"/>
      <c r="Y469" s="300"/>
      <c r="Z469" s="300"/>
    </row>
    <row r="470">
      <c r="A470" s="300"/>
      <c r="B470" s="300"/>
      <c r="C470" s="300"/>
      <c r="D470" s="300"/>
      <c r="E470" s="300"/>
      <c r="F470" s="300"/>
      <c r="G470" s="300"/>
      <c r="H470" s="300"/>
      <c r="I470" s="300"/>
      <c r="J470" s="300"/>
      <c r="K470" s="300"/>
      <c r="L470" s="300"/>
      <c r="M470" s="300"/>
      <c r="N470" s="300"/>
      <c r="O470" s="300"/>
      <c r="P470" s="300"/>
      <c r="Q470" s="300"/>
      <c r="R470" s="300"/>
      <c r="S470" s="300"/>
      <c r="T470" s="300"/>
      <c r="U470" s="300"/>
      <c r="V470" s="300"/>
      <c r="W470" s="300"/>
      <c r="X470" s="300"/>
      <c r="Y470" s="300"/>
      <c r="Z470" s="300"/>
    </row>
    <row r="471">
      <c r="A471" s="300"/>
      <c r="B471" s="300"/>
      <c r="C471" s="300"/>
      <c r="D471" s="300"/>
      <c r="E471" s="300"/>
      <c r="F471" s="300"/>
      <c r="G471" s="300"/>
      <c r="H471" s="300"/>
      <c r="I471" s="300"/>
      <c r="J471" s="300"/>
      <c r="K471" s="300"/>
      <c r="L471" s="300"/>
      <c r="M471" s="300"/>
      <c r="N471" s="300"/>
      <c r="O471" s="300"/>
      <c r="P471" s="300"/>
      <c r="Q471" s="300"/>
      <c r="R471" s="300"/>
      <c r="S471" s="300"/>
      <c r="T471" s="300"/>
      <c r="U471" s="300"/>
      <c r="V471" s="300"/>
      <c r="W471" s="300"/>
      <c r="X471" s="300"/>
      <c r="Y471" s="300"/>
      <c r="Z471" s="300"/>
    </row>
    <row r="472">
      <c r="A472" s="300"/>
      <c r="B472" s="300"/>
      <c r="C472" s="300"/>
      <c r="D472" s="300"/>
      <c r="E472" s="300"/>
      <c r="F472" s="300"/>
      <c r="G472" s="300"/>
      <c r="H472" s="300"/>
      <c r="I472" s="300"/>
      <c r="J472" s="300"/>
      <c r="K472" s="300"/>
      <c r="L472" s="300"/>
      <c r="M472" s="300"/>
      <c r="N472" s="300"/>
      <c r="O472" s="300"/>
      <c r="P472" s="300"/>
      <c r="Q472" s="300"/>
      <c r="R472" s="300"/>
      <c r="S472" s="300"/>
      <c r="T472" s="300"/>
      <c r="U472" s="300"/>
      <c r="V472" s="300"/>
      <c r="W472" s="300"/>
      <c r="X472" s="300"/>
      <c r="Y472" s="300"/>
      <c r="Z472" s="300"/>
    </row>
    <row r="473">
      <c r="A473" s="300"/>
      <c r="B473" s="300"/>
      <c r="C473" s="300"/>
      <c r="D473" s="300"/>
      <c r="E473" s="300"/>
      <c r="F473" s="300"/>
      <c r="G473" s="300"/>
      <c r="H473" s="300"/>
      <c r="I473" s="300"/>
      <c r="J473" s="300"/>
      <c r="K473" s="300"/>
      <c r="L473" s="300"/>
      <c r="M473" s="300"/>
      <c r="N473" s="300"/>
      <c r="O473" s="300"/>
      <c r="P473" s="300"/>
      <c r="Q473" s="300"/>
      <c r="R473" s="300"/>
      <c r="S473" s="300"/>
      <c r="T473" s="300"/>
      <c r="U473" s="300"/>
      <c r="V473" s="300"/>
      <c r="W473" s="300"/>
      <c r="X473" s="300"/>
      <c r="Y473" s="300"/>
      <c r="Z473" s="300"/>
    </row>
    <row r="474">
      <c r="A474" s="300"/>
      <c r="B474" s="300"/>
      <c r="C474" s="300"/>
      <c r="D474" s="300"/>
      <c r="E474" s="300"/>
      <c r="F474" s="300"/>
      <c r="G474" s="300"/>
      <c r="H474" s="300"/>
      <c r="I474" s="300"/>
      <c r="J474" s="300"/>
      <c r="K474" s="300"/>
      <c r="L474" s="300"/>
      <c r="M474" s="300"/>
      <c r="N474" s="300"/>
      <c r="O474" s="300"/>
      <c r="P474" s="300"/>
      <c r="Q474" s="300"/>
      <c r="R474" s="300"/>
      <c r="S474" s="300"/>
      <c r="T474" s="300"/>
      <c r="U474" s="300"/>
      <c r="V474" s="300"/>
      <c r="W474" s="300"/>
      <c r="X474" s="300"/>
      <c r="Y474" s="300"/>
      <c r="Z474" s="300"/>
    </row>
    <row r="475">
      <c r="A475" s="300"/>
      <c r="B475" s="300"/>
      <c r="C475" s="300"/>
      <c r="D475" s="300"/>
      <c r="E475" s="300"/>
      <c r="F475" s="300"/>
      <c r="G475" s="300"/>
      <c r="H475" s="300"/>
      <c r="I475" s="300"/>
      <c r="J475" s="300"/>
      <c r="K475" s="300"/>
      <c r="L475" s="300"/>
      <c r="M475" s="300"/>
      <c r="N475" s="300"/>
      <c r="O475" s="300"/>
      <c r="P475" s="300"/>
      <c r="Q475" s="300"/>
      <c r="R475" s="300"/>
      <c r="S475" s="300"/>
      <c r="T475" s="300"/>
      <c r="U475" s="300"/>
      <c r="V475" s="300"/>
      <c r="W475" s="300"/>
      <c r="X475" s="300"/>
      <c r="Y475" s="300"/>
      <c r="Z475" s="300"/>
    </row>
    <row r="476">
      <c r="A476" s="300"/>
      <c r="B476" s="300"/>
      <c r="C476" s="300"/>
      <c r="D476" s="300"/>
      <c r="E476" s="300"/>
      <c r="F476" s="300"/>
      <c r="G476" s="300"/>
      <c r="H476" s="300"/>
      <c r="I476" s="300"/>
      <c r="J476" s="300"/>
      <c r="K476" s="300"/>
      <c r="L476" s="300"/>
      <c r="M476" s="300"/>
      <c r="N476" s="300"/>
      <c r="O476" s="300"/>
      <c r="P476" s="300"/>
      <c r="Q476" s="300"/>
      <c r="R476" s="300"/>
      <c r="S476" s="300"/>
      <c r="T476" s="300"/>
      <c r="U476" s="300"/>
      <c r="V476" s="300"/>
      <c r="W476" s="300"/>
      <c r="X476" s="300"/>
      <c r="Y476" s="300"/>
      <c r="Z476" s="300"/>
    </row>
    <row r="477">
      <c r="A477" s="300"/>
      <c r="B477" s="300"/>
      <c r="C477" s="300"/>
      <c r="D477" s="300"/>
      <c r="E477" s="300"/>
      <c r="F477" s="300"/>
      <c r="G477" s="300"/>
      <c r="H477" s="300"/>
      <c r="I477" s="300"/>
      <c r="J477" s="300"/>
      <c r="K477" s="300"/>
      <c r="L477" s="300"/>
      <c r="M477" s="300"/>
      <c r="N477" s="300"/>
      <c r="O477" s="300"/>
      <c r="P477" s="300"/>
      <c r="Q477" s="300"/>
      <c r="R477" s="300"/>
      <c r="S477" s="300"/>
      <c r="T477" s="300"/>
      <c r="U477" s="300"/>
      <c r="V477" s="300"/>
      <c r="W477" s="300"/>
      <c r="X477" s="300"/>
      <c r="Y477" s="300"/>
      <c r="Z477" s="300"/>
    </row>
    <row r="478">
      <c r="A478" s="300"/>
      <c r="B478" s="300"/>
      <c r="C478" s="300"/>
      <c r="D478" s="300"/>
      <c r="E478" s="300"/>
      <c r="F478" s="300"/>
      <c r="G478" s="300"/>
      <c r="H478" s="300"/>
      <c r="I478" s="300"/>
      <c r="J478" s="300"/>
      <c r="K478" s="300"/>
      <c r="L478" s="300"/>
      <c r="M478" s="300"/>
      <c r="N478" s="300"/>
      <c r="O478" s="300"/>
      <c r="P478" s="300"/>
      <c r="Q478" s="300"/>
      <c r="R478" s="300"/>
      <c r="S478" s="300"/>
      <c r="T478" s="300"/>
      <c r="U478" s="300"/>
      <c r="V478" s="300"/>
      <c r="W478" s="300"/>
      <c r="X478" s="300"/>
      <c r="Y478" s="300"/>
      <c r="Z478" s="300"/>
    </row>
    <row r="479">
      <c r="A479" s="300"/>
      <c r="B479" s="300"/>
      <c r="C479" s="300"/>
      <c r="D479" s="300"/>
      <c r="E479" s="300"/>
      <c r="F479" s="300"/>
      <c r="G479" s="300"/>
      <c r="H479" s="300"/>
      <c r="I479" s="300"/>
      <c r="J479" s="300"/>
      <c r="K479" s="300"/>
      <c r="L479" s="300"/>
      <c r="M479" s="300"/>
      <c r="N479" s="300"/>
      <c r="O479" s="300"/>
      <c r="P479" s="300"/>
      <c r="Q479" s="300"/>
      <c r="R479" s="300"/>
      <c r="S479" s="300"/>
      <c r="T479" s="300"/>
      <c r="U479" s="300"/>
      <c r="V479" s="300"/>
      <c r="W479" s="300"/>
      <c r="X479" s="300"/>
      <c r="Y479" s="300"/>
      <c r="Z479" s="300"/>
    </row>
    <row r="480">
      <c r="A480" s="300"/>
      <c r="B480" s="300"/>
      <c r="C480" s="300"/>
      <c r="D480" s="300"/>
      <c r="E480" s="300"/>
      <c r="F480" s="300"/>
      <c r="G480" s="300"/>
      <c r="H480" s="300"/>
      <c r="I480" s="300"/>
      <c r="J480" s="300"/>
      <c r="K480" s="300"/>
      <c r="L480" s="300"/>
      <c r="M480" s="300"/>
      <c r="N480" s="300"/>
      <c r="O480" s="300"/>
      <c r="P480" s="300"/>
      <c r="Q480" s="300"/>
      <c r="R480" s="300"/>
      <c r="S480" s="300"/>
      <c r="T480" s="300"/>
      <c r="U480" s="300"/>
      <c r="V480" s="300"/>
      <c r="W480" s="300"/>
      <c r="X480" s="300"/>
      <c r="Y480" s="300"/>
      <c r="Z480" s="300"/>
    </row>
    <row r="481">
      <c r="A481" s="300"/>
      <c r="B481" s="300"/>
      <c r="C481" s="300"/>
      <c r="D481" s="300"/>
      <c r="E481" s="300"/>
      <c r="F481" s="300"/>
      <c r="G481" s="300"/>
      <c r="H481" s="300"/>
      <c r="I481" s="300"/>
      <c r="J481" s="300"/>
      <c r="K481" s="300"/>
      <c r="L481" s="300"/>
      <c r="M481" s="300"/>
      <c r="N481" s="300"/>
      <c r="O481" s="300"/>
      <c r="P481" s="300"/>
      <c r="Q481" s="300"/>
      <c r="R481" s="300"/>
      <c r="S481" s="300"/>
      <c r="T481" s="300"/>
      <c r="U481" s="300"/>
      <c r="V481" s="300"/>
      <c r="W481" s="300"/>
      <c r="X481" s="300"/>
      <c r="Y481" s="300"/>
      <c r="Z481" s="300"/>
    </row>
    <row r="482">
      <c r="A482" s="300"/>
      <c r="B482" s="300"/>
      <c r="C482" s="300"/>
      <c r="D482" s="300"/>
      <c r="E482" s="300"/>
      <c r="F482" s="300"/>
      <c r="G482" s="300"/>
      <c r="H482" s="300"/>
      <c r="I482" s="300"/>
      <c r="J482" s="300"/>
      <c r="K482" s="300"/>
      <c r="L482" s="300"/>
      <c r="M482" s="300"/>
      <c r="N482" s="300"/>
      <c r="O482" s="300"/>
      <c r="P482" s="300"/>
      <c r="Q482" s="300"/>
      <c r="R482" s="300"/>
      <c r="S482" s="300"/>
      <c r="T482" s="300"/>
      <c r="U482" s="300"/>
      <c r="V482" s="300"/>
      <c r="W482" s="300"/>
      <c r="X482" s="300"/>
      <c r="Y482" s="300"/>
      <c r="Z482" s="300"/>
    </row>
    <row r="483">
      <c r="A483" s="300"/>
      <c r="B483" s="300"/>
      <c r="C483" s="300"/>
      <c r="D483" s="300"/>
      <c r="E483" s="300"/>
      <c r="F483" s="300"/>
      <c r="G483" s="300"/>
      <c r="H483" s="300"/>
      <c r="I483" s="300"/>
      <c r="J483" s="300"/>
      <c r="K483" s="300"/>
      <c r="L483" s="300"/>
      <c r="M483" s="300"/>
      <c r="N483" s="300"/>
      <c r="O483" s="300"/>
      <c r="P483" s="300"/>
      <c r="Q483" s="300"/>
      <c r="R483" s="300"/>
      <c r="S483" s="300"/>
      <c r="T483" s="300"/>
      <c r="U483" s="300"/>
      <c r="V483" s="300"/>
      <c r="W483" s="300"/>
      <c r="X483" s="300"/>
      <c r="Y483" s="300"/>
      <c r="Z483" s="300"/>
    </row>
    <row r="484">
      <c r="A484" s="300"/>
      <c r="B484" s="300"/>
      <c r="C484" s="300"/>
      <c r="D484" s="300"/>
      <c r="E484" s="300"/>
      <c r="F484" s="300"/>
      <c r="G484" s="300"/>
      <c r="H484" s="300"/>
      <c r="I484" s="300"/>
      <c r="J484" s="300"/>
      <c r="K484" s="300"/>
      <c r="L484" s="300"/>
      <c r="M484" s="300"/>
      <c r="N484" s="300"/>
      <c r="O484" s="300"/>
      <c r="P484" s="300"/>
      <c r="Q484" s="300"/>
      <c r="R484" s="300"/>
      <c r="S484" s="300"/>
      <c r="T484" s="300"/>
      <c r="U484" s="300"/>
      <c r="V484" s="300"/>
      <c r="W484" s="300"/>
      <c r="X484" s="300"/>
      <c r="Y484" s="300"/>
      <c r="Z484" s="300"/>
    </row>
    <row r="485">
      <c r="A485" s="300"/>
      <c r="B485" s="300"/>
      <c r="C485" s="300"/>
      <c r="D485" s="300"/>
      <c r="E485" s="300"/>
      <c r="F485" s="300"/>
      <c r="G485" s="300"/>
      <c r="H485" s="300"/>
      <c r="I485" s="300"/>
      <c r="J485" s="300"/>
      <c r="K485" s="300"/>
      <c r="L485" s="300"/>
      <c r="M485" s="300"/>
      <c r="N485" s="300"/>
      <c r="O485" s="300"/>
      <c r="P485" s="300"/>
      <c r="Q485" s="300"/>
      <c r="R485" s="300"/>
      <c r="S485" s="300"/>
      <c r="T485" s="300"/>
      <c r="U485" s="300"/>
      <c r="V485" s="300"/>
      <c r="W485" s="300"/>
      <c r="X485" s="300"/>
      <c r="Y485" s="300"/>
      <c r="Z485" s="300"/>
    </row>
    <row r="486">
      <c r="A486" s="300"/>
      <c r="B486" s="300"/>
      <c r="C486" s="300"/>
      <c r="D486" s="300"/>
      <c r="E486" s="300"/>
      <c r="F486" s="300"/>
      <c r="G486" s="300"/>
      <c r="H486" s="300"/>
      <c r="I486" s="300"/>
      <c r="J486" s="300"/>
      <c r="K486" s="300"/>
      <c r="L486" s="300"/>
      <c r="M486" s="300"/>
      <c r="N486" s="300"/>
      <c r="O486" s="300"/>
      <c r="P486" s="300"/>
      <c r="Q486" s="300"/>
      <c r="R486" s="300"/>
      <c r="S486" s="300"/>
      <c r="T486" s="300"/>
      <c r="U486" s="300"/>
      <c r="V486" s="300"/>
      <c r="W486" s="300"/>
      <c r="X486" s="300"/>
      <c r="Y486" s="300"/>
      <c r="Z486" s="300"/>
    </row>
    <row r="487">
      <c r="A487" s="300"/>
      <c r="B487" s="300"/>
      <c r="C487" s="300"/>
      <c r="D487" s="300"/>
      <c r="E487" s="300"/>
      <c r="F487" s="300"/>
      <c r="G487" s="300"/>
      <c r="H487" s="300"/>
      <c r="I487" s="300"/>
      <c r="J487" s="300"/>
      <c r="K487" s="300"/>
      <c r="L487" s="300"/>
      <c r="M487" s="300"/>
      <c r="N487" s="300"/>
      <c r="O487" s="300"/>
      <c r="P487" s="300"/>
      <c r="Q487" s="300"/>
      <c r="R487" s="300"/>
      <c r="S487" s="300"/>
      <c r="T487" s="300"/>
      <c r="U487" s="300"/>
      <c r="V487" s="300"/>
      <c r="W487" s="300"/>
      <c r="X487" s="300"/>
      <c r="Y487" s="300"/>
      <c r="Z487" s="300"/>
    </row>
    <row r="488">
      <c r="A488" s="300"/>
      <c r="B488" s="300"/>
      <c r="C488" s="300"/>
      <c r="D488" s="300"/>
      <c r="E488" s="300"/>
      <c r="F488" s="300"/>
      <c r="G488" s="300"/>
      <c r="H488" s="300"/>
      <c r="I488" s="300"/>
      <c r="J488" s="300"/>
      <c r="K488" s="300"/>
      <c r="L488" s="300"/>
      <c r="M488" s="300"/>
      <c r="N488" s="300"/>
      <c r="O488" s="300"/>
      <c r="P488" s="300"/>
      <c r="Q488" s="300"/>
      <c r="R488" s="300"/>
      <c r="S488" s="300"/>
      <c r="T488" s="300"/>
      <c r="U488" s="300"/>
      <c r="V488" s="300"/>
      <c r="W488" s="300"/>
      <c r="X488" s="300"/>
      <c r="Y488" s="300"/>
      <c r="Z488" s="300"/>
    </row>
    <row r="489">
      <c r="A489" s="300"/>
      <c r="B489" s="300"/>
      <c r="C489" s="300"/>
      <c r="D489" s="300"/>
      <c r="E489" s="300"/>
      <c r="F489" s="300"/>
      <c r="G489" s="300"/>
      <c r="H489" s="300"/>
      <c r="I489" s="300"/>
      <c r="J489" s="300"/>
      <c r="K489" s="300"/>
      <c r="L489" s="300"/>
      <c r="M489" s="300"/>
      <c r="N489" s="300"/>
      <c r="O489" s="300"/>
      <c r="P489" s="300"/>
      <c r="Q489" s="300"/>
      <c r="R489" s="300"/>
      <c r="S489" s="300"/>
      <c r="T489" s="300"/>
      <c r="U489" s="300"/>
      <c r="V489" s="300"/>
      <c r="W489" s="300"/>
      <c r="X489" s="300"/>
      <c r="Y489" s="300"/>
      <c r="Z489" s="300"/>
    </row>
    <row r="490">
      <c r="A490" s="300"/>
      <c r="B490" s="300"/>
      <c r="C490" s="300"/>
      <c r="D490" s="300"/>
      <c r="E490" s="300"/>
      <c r="F490" s="300"/>
      <c r="G490" s="300"/>
      <c r="H490" s="300"/>
      <c r="I490" s="300"/>
      <c r="J490" s="300"/>
      <c r="K490" s="300"/>
      <c r="L490" s="300"/>
      <c r="M490" s="300"/>
      <c r="N490" s="300"/>
      <c r="O490" s="300"/>
      <c r="P490" s="300"/>
      <c r="Q490" s="300"/>
      <c r="R490" s="300"/>
      <c r="S490" s="300"/>
      <c r="T490" s="300"/>
      <c r="U490" s="300"/>
      <c r="V490" s="300"/>
      <c r="W490" s="300"/>
      <c r="X490" s="300"/>
      <c r="Y490" s="300"/>
      <c r="Z490" s="300"/>
    </row>
    <row r="491">
      <c r="A491" s="300"/>
      <c r="B491" s="300"/>
      <c r="C491" s="300"/>
      <c r="D491" s="300"/>
      <c r="E491" s="300"/>
      <c r="F491" s="300"/>
      <c r="G491" s="300"/>
      <c r="H491" s="300"/>
      <c r="I491" s="300"/>
      <c r="J491" s="300"/>
      <c r="K491" s="300"/>
      <c r="L491" s="300"/>
      <c r="M491" s="300"/>
      <c r="N491" s="300"/>
      <c r="O491" s="300"/>
      <c r="P491" s="300"/>
      <c r="Q491" s="300"/>
      <c r="R491" s="300"/>
      <c r="S491" s="300"/>
      <c r="T491" s="300"/>
      <c r="U491" s="300"/>
      <c r="V491" s="300"/>
      <c r="W491" s="300"/>
      <c r="X491" s="300"/>
      <c r="Y491" s="300"/>
      <c r="Z491" s="300"/>
    </row>
    <row r="492">
      <c r="A492" s="300"/>
      <c r="B492" s="300"/>
      <c r="C492" s="300"/>
      <c r="D492" s="300"/>
      <c r="E492" s="300"/>
      <c r="F492" s="300"/>
      <c r="G492" s="300"/>
      <c r="H492" s="300"/>
      <c r="I492" s="300"/>
      <c r="J492" s="300"/>
      <c r="K492" s="300"/>
      <c r="L492" s="300"/>
      <c r="M492" s="300"/>
      <c r="N492" s="300"/>
      <c r="O492" s="300"/>
      <c r="P492" s="300"/>
      <c r="Q492" s="300"/>
      <c r="R492" s="300"/>
      <c r="S492" s="300"/>
      <c r="T492" s="300"/>
      <c r="U492" s="300"/>
      <c r="V492" s="300"/>
      <c r="W492" s="300"/>
      <c r="X492" s="300"/>
      <c r="Y492" s="300"/>
      <c r="Z492" s="300"/>
    </row>
    <row r="493">
      <c r="A493" s="300"/>
      <c r="B493" s="300"/>
      <c r="C493" s="300"/>
      <c r="D493" s="300"/>
      <c r="E493" s="300"/>
      <c r="F493" s="300"/>
      <c r="G493" s="300"/>
      <c r="H493" s="300"/>
      <c r="I493" s="300"/>
      <c r="J493" s="300"/>
      <c r="K493" s="300"/>
      <c r="L493" s="300"/>
      <c r="M493" s="300"/>
      <c r="N493" s="300"/>
      <c r="O493" s="300"/>
      <c r="P493" s="300"/>
      <c r="Q493" s="300"/>
      <c r="R493" s="300"/>
      <c r="S493" s="300"/>
      <c r="T493" s="300"/>
      <c r="U493" s="300"/>
      <c r="V493" s="300"/>
      <c r="W493" s="300"/>
      <c r="X493" s="300"/>
      <c r="Y493" s="300"/>
      <c r="Z493" s="300"/>
    </row>
    <row r="494">
      <c r="A494" s="300"/>
      <c r="B494" s="300"/>
      <c r="C494" s="300"/>
      <c r="D494" s="300"/>
      <c r="E494" s="300"/>
      <c r="F494" s="300"/>
      <c r="G494" s="300"/>
      <c r="H494" s="300"/>
      <c r="I494" s="300"/>
      <c r="J494" s="300"/>
      <c r="K494" s="300"/>
      <c r="L494" s="300"/>
      <c r="M494" s="300"/>
      <c r="N494" s="300"/>
      <c r="O494" s="300"/>
      <c r="P494" s="300"/>
      <c r="Q494" s="300"/>
      <c r="R494" s="300"/>
      <c r="S494" s="300"/>
      <c r="T494" s="300"/>
      <c r="U494" s="300"/>
      <c r="V494" s="300"/>
      <c r="W494" s="300"/>
      <c r="X494" s="300"/>
      <c r="Y494" s="300"/>
      <c r="Z494" s="300"/>
    </row>
    <row r="495">
      <c r="A495" s="300"/>
      <c r="B495" s="300"/>
      <c r="C495" s="300"/>
      <c r="D495" s="300"/>
      <c r="E495" s="300"/>
      <c r="F495" s="300"/>
      <c r="G495" s="300"/>
      <c r="H495" s="300"/>
      <c r="I495" s="300"/>
      <c r="J495" s="300"/>
      <c r="K495" s="300"/>
      <c r="L495" s="300"/>
      <c r="M495" s="300"/>
      <c r="N495" s="300"/>
      <c r="O495" s="300"/>
      <c r="P495" s="300"/>
      <c r="Q495" s="300"/>
      <c r="R495" s="300"/>
      <c r="S495" s="300"/>
      <c r="T495" s="300"/>
      <c r="U495" s="300"/>
      <c r="V495" s="300"/>
      <c r="W495" s="300"/>
      <c r="X495" s="300"/>
      <c r="Y495" s="300"/>
      <c r="Z495" s="300"/>
    </row>
    <row r="496">
      <c r="A496" s="300"/>
      <c r="B496" s="300"/>
      <c r="C496" s="300"/>
      <c r="D496" s="300"/>
      <c r="E496" s="300"/>
      <c r="F496" s="300"/>
      <c r="G496" s="300"/>
      <c r="H496" s="300"/>
      <c r="I496" s="300"/>
      <c r="J496" s="300"/>
      <c r="K496" s="300"/>
      <c r="L496" s="300"/>
      <c r="M496" s="300"/>
      <c r="N496" s="300"/>
      <c r="O496" s="300"/>
      <c r="P496" s="300"/>
      <c r="Q496" s="300"/>
      <c r="R496" s="300"/>
      <c r="S496" s="300"/>
      <c r="T496" s="300"/>
      <c r="U496" s="300"/>
      <c r="V496" s="300"/>
      <c r="W496" s="300"/>
      <c r="X496" s="300"/>
      <c r="Y496" s="300"/>
      <c r="Z496" s="300"/>
    </row>
    <row r="497">
      <c r="A497" s="300"/>
      <c r="B497" s="300"/>
      <c r="C497" s="300"/>
      <c r="D497" s="300"/>
      <c r="E497" s="300"/>
      <c r="F497" s="300"/>
      <c r="G497" s="300"/>
      <c r="H497" s="300"/>
      <c r="I497" s="300"/>
      <c r="J497" s="300"/>
      <c r="K497" s="300"/>
      <c r="L497" s="300"/>
      <c r="M497" s="300"/>
      <c r="N497" s="300"/>
      <c r="O497" s="300"/>
      <c r="P497" s="300"/>
      <c r="Q497" s="300"/>
      <c r="R497" s="300"/>
      <c r="S497" s="300"/>
      <c r="T497" s="300"/>
      <c r="U497" s="300"/>
      <c r="V497" s="300"/>
      <c r="W497" s="300"/>
      <c r="X497" s="300"/>
      <c r="Y497" s="300"/>
      <c r="Z497" s="300"/>
    </row>
    <row r="498">
      <c r="A498" s="300"/>
      <c r="B498" s="300"/>
      <c r="C498" s="300"/>
      <c r="D498" s="300"/>
      <c r="E498" s="300"/>
      <c r="F498" s="300"/>
      <c r="G498" s="300"/>
      <c r="H498" s="300"/>
      <c r="I498" s="300"/>
      <c r="J498" s="300"/>
      <c r="K498" s="300"/>
      <c r="L498" s="300"/>
      <c r="M498" s="300"/>
      <c r="N498" s="300"/>
      <c r="O498" s="300"/>
      <c r="P498" s="300"/>
      <c r="Q498" s="300"/>
      <c r="R498" s="300"/>
      <c r="S498" s="300"/>
      <c r="T498" s="300"/>
      <c r="U498" s="300"/>
      <c r="V498" s="300"/>
      <c r="W498" s="300"/>
      <c r="X498" s="300"/>
      <c r="Y498" s="300"/>
      <c r="Z498" s="300"/>
    </row>
    <row r="499">
      <c r="A499" s="300"/>
      <c r="B499" s="300"/>
      <c r="C499" s="300"/>
      <c r="D499" s="300"/>
      <c r="E499" s="300"/>
      <c r="F499" s="300"/>
      <c r="G499" s="300"/>
      <c r="H499" s="300"/>
      <c r="I499" s="300"/>
      <c r="J499" s="300"/>
      <c r="K499" s="300"/>
      <c r="L499" s="300"/>
      <c r="M499" s="300"/>
      <c r="N499" s="300"/>
      <c r="O499" s="300"/>
      <c r="P499" s="300"/>
      <c r="Q499" s="300"/>
      <c r="R499" s="300"/>
      <c r="S499" s="300"/>
      <c r="T499" s="300"/>
      <c r="U499" s="300"/>
      <c r="V499" s="300"/>
      <c r="W499" s="300"/>
      <c r="X499" s="300"/>
      <c r="Y499" s="300"/>
      <c r="Z499" s="300"/>
    </row>
    <row r="500">
      <c r="A500" s="300"/>
      <c r="B500" s="300"/>
      <c r="C500" s="300"/>
      <c r="D500" s="300"/>
      <c r="E500" s="300"/>
      <c r="F500" s="300"/>
      <c r="G500" s="300"/>
      <c r="H500" s="300"/>
      <c r="I500" s="300"/>
      <c r="J500" s="300"/>
      <c r="K500" s="300"/>
      <c r="L500" s="300"/>
      <c r="M500" s="300"/>
      <c r="N500" s="300"/>
      <c r="O500" s="300"/>
      <c r="P500" s="300"/>
      <c r="Q500" s="300"/>
      <c r="R500" s="300"/>
      <c r="S500" s="300"/>
      <c r="T500" s="300"/>
      <c r="U500" s="300"/>
      <c r="V500" s="300"/>
      <c r="W500" s="300"/>
      <c r="X500" s="300"/>
      <c r="Y500" s="300"/>
      <c r="Z500" s="300"/>
    </row>
    <row r="501">
      <c r="A501" s="300"/>
      <c r="B501" s="300"/>
      <c r="C501" s="300"/>
      <c r="D501" s="300"/>
      <c r="E501" s="300"/>
      <c r="F501" s="300"/>
      <c r="G501" s="300"/>
      <c r="H501" s="300"/>
      <c r="I501" s="300"/>
      <c r="J501" s="300"/>
      <c r="K501" s="300"/>
      <c r="L501" s="300"/>
      <c r="M501" s="300"/>
      <c r="N501" s="300"/>
      <c r="O501" s="300"/>
      <c r="P501" s="300"/>
      <c r="Q501" s="300"/>
      <c r="R501" s="300"/>
      <c r="S501" s="300"/>
      <c r="T501" s="300"/>
      <c r="U501" s="300"/>
      <c r="V501" s="300"/>
      <c r="W501" s="300"/>
      <c r="X501" s="300"/>
      <c r="Y501" s="300"/>
      <c r="Z501" s="300"/>
    </row>
    <row r="502">
      <c r="A502" s="300"/>
      <c r="B502" s="300"/>
      <c r="C502" s="300"/>
      <c r="D502" s="300"/>
      <c r="E502" s="300"/>
      <c r="F502" s="300"/>
      <c r="G502" s="300"/>
      <c r="H502" s="300"/>
      <c r="I502" s="300"/>
      <c r="J502" s="300"/>
      <c r="K502" s="300"/>
      <c r="L502" s="300"/>
      <c r="M502" s="300"/>
      <c r="N502" s="300"/>
      <c r="O502" s="300"/>
      <c r="P502" s="300"/>
      <c r="Q502" s="300"/>
      <c r="R502" s="300"/>
      <c r="S502" s="300"/>
      <c r="T502" s="300"/>
      <c r="U502" s="300"/>
      <c r="V502" s="300"/>
      <c r="W502" s="300"/>
      <c r="X502" s="300"/>
      <c r="Y502" s="300"/>
      <c r="Z502" s="300"/>
    </row>
    <row r="503">
      <c r="A503" s="300"/>
      <c r="B503" s="300"/>
      <c r="C503" s="300"/>
      <c r="D503" s="300"/>
      <c r="E503" s="300"/>
      <c r="F503" s="300"/>
      <c r="G503" s="300"/>
      <c r="H503" s="300"/>
      <c r="I503" s="300"/>
      <c r="J503" s="300"/>
      <c r="K503" s="300"/>
      <c r="L503" s="300"/>
      <c r="M503" s="300"/>
      <c r="N503" s="300"/>
      <c r="O503" s="300"/>
      <c r="P503" s="300"/>
      <c r="Q503" s="300"/>
      <c r="R503" s="300"/>
      <c r="S503" s="300"/>
      <c r="T503" s="300"/>
      <c r="U503" s="300"/>
      <c r="V503" s="300"/>
      <c r="W503" s="300"/>
      <c r="X503" s="300"/>
      <c r="Y503" s="300"/>
      <c r="Z503" s="300"/>
    </row>
    <row r="504">
      <c r="A504" s="300"/>
      <c r="B504" s="300"/>
      <c r="C504" s="300"/>
      <c r="D504" s="300"/>
      <c r="E504" s="300"/>
      <c r="F504" s="300"/>
      <c r="G504" s="300"/>
      <c r="H504" s="300"/>
      <c r="I504" s="300"/>
      <c r="J504" s="300"/>
      <c r="K504" s="300"/>
      <c r="L504" s="300"/>
      <c r="M504" s="300"/>
      <c r="N504" s="300"/>
      <c r="O504" s="300"/>
      <c r="P504" s="300"/>
      <c r="Q504" s="300"/>
      <c r="R504" s="300"/>
      <c r="S504" s="300"/>
      <c r="T504" s="300"/>
      <c r="U504" s="300"/>
      <c r="V504" s="300"/>
      <c r="W504" s="300"/>
      <c r="X504" s="300"/>
      <c r="Y504" s="300"/>
      <c r="Z504" s="300"/>
    </row>
    <row r="505">
      <c r="A505" s="300"/>
      <c r="B505" s="300"/>
      <c r="C505" s="300"/>
      <c r="D505" s="300"/>
      <c r="E505" s="300"/>
      <c r="F505" s="300"/>
      <c r="G505" s="300"/>
      <c r="H505" s="300"/>
      <c r="I505" s="300"/>
      <c r="J505" s="300"/>
      <c r="K505" s="300"/>
      <c r="L505" s="300"/>
      <c r="M505" s="300"/>
      <c r="N505" s="300"/>
      <c r="O505" s="300"/>
      <c r="P505" s="300"/>
      <c r="Q505" s="300"/>
      <c r="R505" s="300"/>
      <c r="S505" s="300"/>
      <c r="T505" s="300"/>
      <c r="U505" s="300"/>
      <c r="V505" s="300"/>
      <c r="W505" s="300"/>
      <c r="X505" s="300"/>
      <c r="Y505" s="300"/>
      <c r="Z505" s="300"/>
    </row>
    <row r="506">
      <c r="A506" s="300"/>
      <c r="B506" s="300"/>
      <c r="C506" s="300"/>
      <c r="D506" s="300"/>
      <c r="E506" s="300"/>
      <c r="F506" s="300"/>
      <c r="G506" s="300"/>
      <c r="H506" s="300"/>
      <c r="I506" s="300"/>
      <c r="J506" s="300"/>
      <c r="K506" s="300"/>
      <c r="L506" s="300"/>
      <c r="M506" s="300"/>
      <c r="N506" s="300"/>
      <c r="O506" s="300"/>
      <c r="P506" s="300"/>
      <c r="Q506" s="300"/>
      <c r="R506" s="300"/>
      <c r="S506" s="300"/>
      <c r="T506" s="300"/>
      <c r="U506" s="300"/>
      <c r="V506" s="300"/>
      <c r="W506" s="300"/>
      <c r="X506" s="300"/>
      <c r="Y506" s="300"/>
      <c r="Z506" s="300"/>
    </row>
    <row r="507">
      <c r="A507" s="300"/>
      <c r="B507" s="300"/>
      <c r="C507" s="300"/>
      <c r="D507" s="300"/>
      <c r="E507" s="300"/>
      <c r="F507" s="300"/>
      <c r="G507" s="300"/>
      <c r="H507" s="300"/>
      <c r="I507" s="300"/>
      <c r="J507" s="300"/>
      <c r="K507" s="300"/>
      <c r="L507" s="300"/>
      <c r="M507" s="300"/>
      <c r="N507" s="300"/>
      <c r="O507" s="300"/>
      <c r="P507" s="300"/>
      <c r="Q507" s="300"/>
      <c r="R507" s="300"/>
      <c r="S507" s="300"/>
      <c r="T507" s="300"/>
      <c r="U507" s="300"/>
      <c r="V507" s="300"/>
      <c r="W507" s="300"/>
      <c r="X507" s="300"/>
      <c r="Y507" s="300"/>
      <c r="Z507" s="300"/>
    </row>
    <row r="508">
      <c r="A508" s="300"/>
      <c r="B508" s="300"/>
      <c r="C508" s="300"/>
      <c r="D508" s="300"/>
      <c r="E508" s="300"/>
      <c r="F508" s="300"/>
      <c r="G508" s="300"/>
      <c r="H508" s="300"/>
      <c r="I508" s="300"/>
      <c r="J508" s="300"/>
      <c r="K508" s="300"/>
      <c r="L508" s="300"/>
      <c r="M508" s="300"/>
      <c r="N508" s="300"/>
      <c r="O508" s="300"/>
      <c r="P508" s="300"/>
      <c r="Q508" s="300"/>
      <c r="R508" s="300"/>
      <c r="S508" s="300"/>
      <c r="T508" s="300"/>
      <c r="U508" s="300"/>
      <c r="V508" s="300"/>
      <c r="W508" s="300"/>
      <c r="X508" s="300"/>
      <c r="Y508" s="300"/>
      <c r="Z508" s="300"/>
    </row>
    <row r="509">
      <c r="A509" s="300"/>
      <c r="B509" s="300"/>
      <c r="C509" s="300"/>
      <c r="D509" s="300"/>
      <c r="E509" s="300"/>
      <c r="F509" s="300"/>
      <c r="G509" s="300"/>
      <c r="H509" s="300"/>
      <c r="I509" s="300"/>
      <c r="J509" s="300"/>
      <c r="K509" s="300"/>
      <c r="L509" s="300"/>
      <c r="M509" s="300"/>
      <c r="N509" s="300"/>
      <c r="O509" s="300"/>
      <c r="P509" s="300"/>
      <c r="Q509" s="300"/>
      <c r="R509" s="300"/>
      <c r="S509" s="300"/>
      <c r="T509" s="300"/>
      <c r="U509" s="300"/>
      <c r="V509" s="300"/>
      <c r="W509" s="300"/>
      <c r="X509" s="300"/>
      <c r="Y509" s="300"/>
      <c r="Z509" s="300"/>
    </row>
    <row r="510">
      <c r="A510" s="300"/>
      <c r="B510" s="300"/>
      <c r="C510" s="300"/>
      <c r="D510" s="300"/>
      <c r="E510" s="300"/>
      <c r="F510" s="300"/>
      <c r="G510" s="300"/>
      <c r="H510" s="300"/>
      <c r="I510" s="300"/>
      <c r="J510" s="300"/>
      <c r="K510" s="300"/>
      <c r="L510" s="300"/>
      <c r="M510" s="300"/>
      <c r="N510" s="300"/>
      <c r="O510" s="300"/>
      <c r="P510" s="300"/>
      <c r="Q510" s="300"/>
      <c r="R510" s="300"/>
      <c r="S510" s="300"/>
      <c r="T510" s="300"/>
      <c r="U510" s="300"/>
      <c r="V510" s="300"/>
      <c r="W510" s="300"/>
      <c r="X510" s="300"/>
      <c r="Y510" s="300"/>
      <c r="Z510" s="300"/>
    </row>
    <row r="511">
      <c r="A511" s="300"/>
      <c r="B511" s="300"/>
      <c r="C511" s="300"/>
      <c r="D511" s="300"/>
      <c r="E511" s="300"/>
      <c r="F511" s="300"/>
      <c r="G511" s="300"/>
      <c r="H511" s="300"/>
      <c r="I511" s="300"/>
      <c r="J511" s="300"/>
      <c r="K511" s="300"/>
      <c r="L511" s="300"/>
      <c r="M511" s="300"/>
      <c r="N511" s="300"/>
      <c r="O511" s="300"/>
      <c r="P511" s="300"/>
      <c r="Q511" s="300"/>
      <c r="R511" s="300"/>
      <c r="S511" s="300"/>
      <c r="T511" s="300"/>
      <c r="U511" s="300"/>
      <c r="V511" s="300"/>
      <c r="W511" s="300"/>
      <c r="X511" s="300"/>
      <c r="Y511" s="300"/>
      <c r="Z511" s="300"/>
    </row>
    <row r="512">
      <c r="A512" s="300"/>
      <c r="B512" s="300"/>
      <c r="C512" s="300"/>
      <c r="D512" s="300"/>
      <c r="E512" s="300"/>
      <c r="F512" s="300"/>
      <c r="G512" s="300"/>
      <c r="H512" s="300"/>
      <c r="I512" s="300"/>
      <c r="J512" s="300"/>
      <c r="K512" s="300"/>
      <c r="L512" s="300"/>
      <c r="M512" s="300"/>
      <c r="N512" s="300"/>
      <c r="O512" s="300"/>
      <c r="P512" s="300"/>
      <c r="Q512" s="300"/>
      <c r="R512" s="300"/>
      <c r="S512" s="300"/>
      <c r="T512" s="300"/>
      <c r="U512" s="300"/>
      <c r="V512" s="300"/>
      <c r="W512" s="300"/>
      <c r="X512" s="300"/>
      <c r="Y512" s="300"/>
      <c r="Z512" s="300"/>
    </row>
    <row r="513">
      <c r="A513" s="300"/>
      <c r="B513" s="300"/>
      <c r="C513" s="300"/>
      <c r="D513" s="300"/>
      <c r="E513" s="300"/>
      <c r="F513" s="300"/>
      <c r="G513" s="300"/>
      <c r="H513" s="300"/>
      <c r="I513" s="300"/>
      <c r="J513" s="300"/>
      <c r="K513" s="300"/>
      <c r="L513" s="300"/>
      <c r="M513" s="300"/>
      <c r="N513" s="300"/>
      <c r="O513" s="300"/>
      <c r="P513" s="300"/>
      <c r="Q513" s="300"/>
      <c r="R513" s="300"/>
      <c r="S513" s="300"/>
      <c r="T513" s="300"/>
      <c r="U513" s="300"/>
      <c r="V513" s="300"/>
      <c r="W513" s="300"/>
      <c r="X513" s="300"/>
      <c r="Y513" s="300"/>
      <c r="Z513" s="300"/>
    </row>
    <row r="514">
      <c r="A514" s="300"/>
      <c r="B514" s="300"/>
      <c r="C514" s="300"/>
      <c r="D514" s="300"/>
      <c r="E514" s="300"/>
      <c r="F514" s="300"/>
      <c r="G514" s="300"/>
      <c r="H514" s="300"/>
      <c r="I514" s="300"/>
      <c r="J514" s="300"/>
      <c r="K514" s="300"/>
      <c r="L514" s="300"/>
      <c r="M514" s="300"/>
      <c r="N514" s="300"/>
      <c r="O514" s="300"/>
      <c r="P514" s="300"/>
      <c r="Q514" s="300"/>
      <c r="R514" s="300"/>
      <c r="S514" s="300"/>
      <c r="T514" s="300"/>
      <c r="U514" s="300"/>
      <c r="V514" s="300"/>
      <c r="W514" s="300"/>
      <c r="X514" s="300"/>
      <c r="Y514" s="300"/>
      <c r="Z514" s="300"/>
    </row>
    <row r="515">
      <c r="A515" s="300"/>
      <c r="B515" s="300"/>
      <c r="C515" s="300"/>
      <c r="D515" s="300"/>
      <c r="E515" s="300"/>
      <c r="F515" s="300"/>
      <c r="G515" s="300"/>
      <c r="H515" s="300"/>
      <c r="I515" s="300"/>
      <c r="J515" s="300"/>
      <c r="K515" s="300"/>
      <c r="L515" s="300"/>
      <c r="M515" s="300"/>
      <c r="N515" s="300"/>
      <c r="O515" s="300"/>
      <c r="P515" s="300"/>
      <c r="Q515" s="300"/>
      <c r="R515" s="300"/>
      <c r="S515" s="300"/>
      <c r="T515" s="300"/>
      <c r="U515" s="300"/>
      <c r="V515" s="300"/>
      <c r="W515" s="300"/>
      <c r="X515" s="300"/>
      <c r="Y515" s="300"/>
      <c r="Z515" s="300"/>
    </row>
    <row r="516">
      <c r="A516" s="300"/>
      <c r="B516" s="300"/>
      <c r="C516" s="300"/>
      <c r="D516" s="300"/>
      <c r="E516" s="300"/>
      <c r="F516" s="300"/>
      <c r="G516" s="300"/>
      <c r="H516" s="300"/>
      <c r="I516" s="300"/>
      <c r="J516" s="300"/>
      <c r="K516" s="300"/>
      <c r="L516" s="300"/>
      <c r="M516" s="300"/>
      <c r="N516" s="300"/>
      <c r="O516" s="300"/>
      <c r="P516" s="300"/>
      <c r="Q516" s="300"/>
      <c r="R516" s="300"/>
      <c r="S516" s="300"/>
      <c r="T516" s="300"/>
      <c r="U516" s="300"/>
      <c r="V516" s="300"/>
      <c r="W516" s="300"/>
      <c r="X516" s="300"/>
      <c r="Y516" s="300"/>
      <c r="Z516" s="300"/>
    </row>
    <row r="517">
      <c r="A517" s="300"/>
      <c r="B517" s="300"/>
      <c r="C517" s="300"/>
      <c r="D517" s="300"/>
      <c r="E517" s="300"/>
      <c r="F517" s="300"/>
      <c r="G517" s="300"/>
      <c r="H517" s="300"/>
      <c r="I517" s="300"/>
      <c r="J517" s="300"/>
      <c r="K517" s="300"/>
      <c r="L517" s="300"/>
      <c r="M517" s="300"/>
      <c r="N517" s="300"/>
      <c r="O517" s="300"/>
      <c r="P517" s="300"/>
      <c r="Q517" s="300"/>
      <c r="R517" s="300"/>
      <c r="S517" s="300"/>
      <c r="T517" s="300"/>
      <c r="U517" s="300"/>
      <c r="V517" s="300"/>
      <c r="W517" s="300"/>
      <c r="X517" s="300"/>
      <c r="Y517" s="300"/>
      <c r="Z517" s="300"/>
    </row>
    <row r="518">
      <c r="A518" s="300"/>
      <c r="B518" s="300"/>
      <c r="C518" s="300"/>
      <c r="D518" s="300"/>
      <c r="E518" s="300"/>
      <c r="F518" s="300"/>
      <c r="G518" s="300"/>
      <c r="H518" s="300"/>
      <c r="I518" s="300"/>
      <c r="J518" s="300"/>
      <c r="K518" s="300"/>
      <c r="L518" s="300"/>
      <c r="M518" s="300"/>
      <c r="N518" s="300"/>
      <c r="O518" s="300"/>
      <c r="P518" s="300"/>
      <c r="Q518" s="300"/>
      <c r="R518" s="300"/>
      <c r="S518" s="300"/>
      <c r="T518" s="300"/>
      <c r="U518" s="300"/>
      <c r="V518" s="300"/>
      <c r="W518" s="300"/>
      <c r="X518" s="300"/>
      <c r="Y518" s="300"/>
      <c r="Z518" s="300"/>
    </row>
    <row r="519">
      <c r="A519" s="300"/>
      <c r="B519" s="300"/>
      <c r="C519" s="300"/>
      <c r="D519" s="300"/>
      <c r="E519" s="300"/>
      <c r="F519" s="300"/>
      <c r="G519" s="300"/>
      <c r="H519" s="300"/>
      <c r="I519" s="300"/>
      <c r="J519" s="300"/>
      <c r="K519" s="300"/>
      <c r="L519" s="300"/>
      <c r="M519" s="300"/>
      <c r="N519" s="300"/>
      <c r="O519" s="300"/>
      <c r="P519" s="300"/>
      <c r="Q519" s="300"/>
      <c r="R519" s="300"/>
      <c r="S519" s="300"/>
      <c r="T519" s="300"/>
      <c r="U519" s="300"/>
      <c r="V519" s="300"/>
      <c r="W519" s="300"/>
      <c r="X519" s="300"/>
      <c r="Y519" s="300"/>
      <c r="Z519" s="300"/>
    </row>
    <row r="520">
      <c r="A520" s="300"/>
      <c r="B520" s="300"/>
      <c r="C520" s="300"/>
      <c r="D520" s="300"/>
      <c r="E520" s="300"/>
      <c r="F520" s="300"/>
      <c r="G520" s="300"/>
      <c r="H520" s="300"/>
      <c r="I520" s="300"/>
      <c r="J520" s="300"/>
      <c r="K520" s="300"/>
      <c r="L520" s="300"/>
      <c r="M520" s="300"/>
      <c r="N520" s="300"/>
      <c r="O520" s="300"/>
      <c r="P520" s="300"/>
      <c r="Q520" s="300"/>
      <c r="R520" s="300"/>
      <c r="S520" s="300"/>
      <c r="T520" s="300"/>
      <c r="U520" s="300"/>
      <c r="V520" s="300"/>
      <c r="W520" s="300"/>
      <c r="X520" s="300"/>
      <c r="Y520" s="300"/>
      <c r="Z520" s="300"/>
    </row>
    <row r="521">
      <c r="A521" s="300"/>
      <c r="B521" s="300"/>
      <c r="C521" s="300"/>
      <c r="D521" s="300"/>
      <c r="E521" s="300"/>
      <c r="F521" s="300"/>
      <c r="G521" s="300"/>
      <c r="H521" s="300"/>
      <c r="I521" s="300"/>
      <c r="J521" s="300"/>
      <c r="K521" s="300"/>
      <c r="L521" s="300"/>
      <c r="M521" s="300"/>
      <c r="N521" s="300"/>
      <c r="O521" s="300"/>
      <c r="P521" s="300"/>
      <c r="Q521" s="300"/>
      <c r="R521" s="300"/>
      <c r="S521" s="300"/>
      <c r="T521" s="300"/>
      <c r="U521" s="300"/>
      <c r="V521" s="300"/>
      <c r="W521" s="300"/>
      <c r="X521" s="300"/>
      <c r="Y521" s="300"/>
      <c r="Z521" s="300"/>
    </row>
    <row r="522">
      <c r="A522" s="300"/>
      <c r="B522" s="300"/>
      <c r="C522" s="300"/>
      <c r="D522" s="300"/>
      <c r="E522" s="300"/>
      <c r="F522" s="300"/>
      <c r="G522" s="300"/>
      <c r="H522" s="300"/>
      <c r="I522" s="300"/>
      <c r="J522" s="300"/>
      <c r="K522" s="300"/>
      <c r="L522" s="300"/>
      <c r="M522" s="300"/>
      <c r="N522" s="300"/>
      <c r="O522" s="300"/>
      <c r="P522" s="300"/>
      <c r="Q522" s="300"/>
      <c r="R522" s="300"/>
      <c r="S522" s="300"/>
      <c r="T522" s="300"/>
      <c r="U522" s="300"/>
      <c r="V522" s="300"/>
      <c r="W522" s="300"/>
      <c r="X522" s="300"/>
      <c r="Y522" s="300"/>
      <c r="Z522" s="300"/>
    </row>
    <row r="523">
      <c r="A523" s="300"/>
      <c r="B523" s="300"/>
      <c r="C523" s="300"/>
      <c r="D523" s="300"/>
      <c r="E523" s="300"/>
      <c r="F523" s="300"/>
      <c r="G523" s="300"/>
      <c r="H523" s="300"/>
      <c r="I523" s="300"/>
      <c r="J523" s="300"/>
      <c r="K523" s="300"/>
      <c r="L523" s="300"/>
      <c r="M523" s="300"/>
      <c r="N523" s="300"/>
      <c r="O523" s="300"/>
      <c r="P523" s="300"/>
      <c r="Q523" s="300"/>
      <c r="R523" s="300"/>
      <c r="S523" s="300"/>
      <c r="T523" s="300"/>
      <c r="U523" s="300"/>
      <c r="V523" s="300"/>
      <c r="W523" s="300"/>
      <c r="X523" s="300"/>
      <c r="Y523" s="300"/>
      <c r="Z523" s="300"/>
    </row>
    <row r="524">
      <c r="A524" s="300"/>
      <c r="B524" s="300"/>
      <c r="C524" s="300"/>
      <c r="D524" s="300"/>
      <c r="E524" s="300"/>
      <c r="F524" s="300"/>
      <c r="G524" s="300"/>
      <c r="H524" s="300"/>
      <c r="I524" s="300"/>
      <c r="J524" s="300"/>
      <c r="K524" s="300"/>
      <c r="L524" s="300"/>
      <c r="M524" s="300"/>
      <c r="N524" s="300"/>
      <c r="O524" s="300"/>
      <c r="P524" s="300"/>
      <c r="Q524" s="300"/>
      <c r="R524" s="300"/>
      <c r="S524" s="300"/>
      <c r="T524" s="300"/>
      <c r="U524" s="300"/>
      <c r="V524" s="300"/>
      <c r="W524" s="300"/>
      <c r="X524" s="300"/>
      <c r="Y524" s="300"/>
      <c r="Z524" s="300"/>
    </row>
    <row r="525">
      <c r="A525" s="300"/>
      <c r="B525" s="300"/>
      <c r="C525" s="300"/>
      <c r="D525" s="300"/>
      <c r="E525" s="300"/>
      <c r="F525" s="300"/>
      <c r="G525" s="300"/>
      <c r="H525" s="300"/>
      <c r="I525" s="300"/>
      <c r="J525" s="300"/>
      <c r="K525" s="300"/>
      <c r="L525" s="300"/>
      <c r="M525" s="300"/>
      <c r="N525" s="300"/>
      <c r="O525" s="300"/>
      <c r="P525" s="300"/>
      <c r="Q525" s="300"/>
      <c r="R525" s="300"/>
      <c r="S525" s="300"/>
      <c r="T525" s="300"/>
      <c r="U525" s="300"/>
      <c r="V525" s="300"/>
      <c r="W525" s="300"/>
      <c r="X525" s="300"/>
      <c r="Y525" s="300"/>
      <c r="Z525" s="300"/>
    </row>
    <row r="526">
      <c r="A526" s="300"/>
      <c r="B526" s="300"/>
      <c r="C526" s="300"/>
      <c r="D526" s="300"/>
      <c r="E526" s="300"/>
      <c r="F526" s="300"/>
      <c r="G526" s="300"/>
      <c r="H526" s="300"/>
      <c r="I526" s="300"/>
      <c r="J526" s="300"/>
      <c r="K526" s="300"/>
      <c r="L526" s="300"/>
      <c r="M526" s="300"/>
      <c r="N526" s="300"/>
      <c r="O526" s="300"/>
      <c r="P526" s="300"/>
      <c r="Q526" s="300"/>
      <c r="R526" s="300"/>
      <c r="S526" s="300"/>
      <c r="T526" s="300"/>
      <c r="U526" s="300"/>
      <c r="V526" s="300"/>
      <c r="W526" s="300"/>
      <c r="X526" s="300"/>
      <c r="Y526" s="300"/>
      <c r="Z526" s="300"/>
    </row>
    <row r="527">
      <c r="A527" s="300"/>
      <c r="B527" s="300"/>
      <c r="C527" s="300"/>
      <c r="D527" s="300"/>
      <c r="E527" s="300"/>
      <c r="F527" s="300"/>
      <c r="G527" s="300"/>
      <c r="H527" s="300"/>
      <c r="I527" s="300"/>
      <c r="J527" s="300"/>
      <c r="K527" s="300"/>
      <c r="L527" s="300"/>
      <c r="M527" s="300"/>
      <c r="N527" s="300"/>
      <c r="O527" s="300"/>
      <c r="P527" s="300"/>
      <c r="Q527" s="300"/>
      <c r="R527" s="300"/>
      <c r="S527" s="300"/>
      <c r="T527" s="300"/>
      <c r="U527" s="300"/>
      <c r="V527" s="300"/>
      <c r="W527" s="300"/>
      <c r="X527" s="300"/>
      <c r="Y527" s="300"/>
      <c r="Z527" s="300"/>
    </row>
    <row r="528">
      <c r="A528" s="300"/>
      <c r="B528" s="300"/>
      <c r="C528" s="300"/>
      <c r="D528" s="300"/>
      <c r="E528" s="300"/>
      <c r="F528" s="300"/>
      <c r="G528" s="300"/>
      <c r="H528" s="300"/>
      <c r="I528" s="300"/>
      <c r="J528" s="300"/>
      <c r="K528" s="300"/>
      <c r="L528" s="300"/>
      <c r="M528" s="300"/>
      <c r="N528" s="300"/>
      <c r="O528" s="300"/>
      <c r="P528" s="300"/>
      <c r="Q528" s="300"/>
      <c r="R528" s="300"/>
      <c r="S528" s="300"/>
      <c r="T528" s="300"/>
      <c r="U528" s="300"/>
      <c r="V528" s="300"/>
      <c r="W528" s="300"/>
      <c r="X528" s="300"/>
      <c r="Y528" s="300"/>
      <c r="Z528" s="300"/>
    </row>
    <row r="529">
      <c r="A529" s="300"/>
      <c r="B529" s="300"/>
      <c r="C529" s="300"/>
      <c r="D529" s="300"/>
      <c r="E529" s="300"/>
      <c r="F529" s="300"/>
      <c r="G529" s="300"/>
      <c r="H529" s="300"/>
      <c r="I529" s="300"/>
      <c r="J529" s="300"/>
      <c r="K529" s="300"/>
      <c r="L529" s="300"/>
      <c r="M529" s="300"/>
      <c r="N529" s="300"/>
      <c r="O529" s="300"/>
      <c r="P529" s="300"/>
      <c r="Q529" s="300"/>
      <c r="R529" s="300"/>
      <c r="S529" s="300"/>
      <c r="T529" s="300"/>
      <c r="U529" s="300"/>
      <c r="V529" s="300"/>
      <c r="W529" s="300"/>
      <c r="X529" s="300"/>
      <c r="Y529" s="300"/>
      <c r="Z529" s="300"/>
    </row>
    <row r="530">
      <c r="A530" s="300"/>
      <c r="B530" s="300"/>
      <c r="C530" s="300"/>
      <c r="D530" s="300"/>
      <c r="E530" s="300"/>
      <c r="F530" s="300"/>
      <c r="G530" s="300"/>
      <c r="H530" s="300"/>
      <c r="I530" s="300"/>
      <c r="J530" s="300"/>
      <c r="K530" s="300"/>
      <c r="L530" s="300"/>
      <c r="M530" s="300"/>
      <c r="N530" s="300"/>
      <c r="O530" s="300"/>
      <c r="P530" s="300"/>
      <c r="Q530" s="300"/>
      <c r="R530" s="300"/>
      <c r="S530" s="300"/>
      <c r="T530" s="300"/>
      <c r="U530" s="300"/>
      <c r="V530" s="300"/>
      <c r="W530" s="300"/>
      <c r="X530" s="300"/>
      <c r="Y530" s="300"/>
      <c r="Z530" s="300"/>
    </row>
    <row r="531">
      <c r="A531" s="300"/>
      <c r="B531" s="300"/>
      <c r="C531" s="300"/>
      <c r="D531" s="300"/>
      <c r="E531" s="300"/>
      <c r="F531" s="300"/>
      <c r="G531" s="300"/>
      <c r="H531" s="300"/>
      <c r="I531" s="300"/>
      <c r="J531" s="300"/>
      <c r="K531" s="300"/>
      <c r="L531" s="300"/>
      <c r="M531" s="300"/>
      <c r="N531" s="300"/>
      <c r="O531" s="300"/>
      <c r="P531" s="300"/>
      <c r="Q531" s="300"/>
      <c r="R531" s="300"/>
      <c r="S531" s="300"/>
      <c r="T531" s="300"/>
      <c r="U531" s="300"/>
      <c r="V531" s="300"/>
      <c r="W531" s="300"/>
      <c r="X531" s="300"/>
      <c r="Y531" s="300"/>
      <c r="Z531" s="300"/>
    </row>
    <row r="532">
      <c r="A532" s="300"/>
      <c r="B532" s="300"/>
      <c r="C532" s="300"/>
      <c r="D532" s="300"/>
      <c r="E532" s="300"/>
      <c r="F532" s="300"/>
      <c r="G532" s="300"/>
      <c r="H532" s="300"/>
      <c r="I532" s="300"/>
      <c r="J532" s="300"/>
      <c r="K532" s="300"/>
      <c r="L532" s="300"/>
      <c r="M532" s="300"/>
      <c r="N532" s="300"/>
      <c r="O532" s="300"/>
      <c r="P532" s="300"/>
      <c r="Q532" s="300"/>
      <c r="R532" s="300"/>
      <c r="S532" s="300"/>
      <c r="T532" s="300"/>
      <c r="U532" s="300"/>
      <c r="V532" s="300"/>
      <c r="W532" s="300"/>
      <c r="X532" s="300"/>
      <c r="Y532" s="300"/>
      <c r="Z532" s="300"/>
    </row>
    <row r="533">
      <c r="A533" s="300"/>
      <c r="B533" s="300"/>
      <c r="C533" s="300"/>
      <c r="D533" s="300"/>
      <c r="E533" s="300"/>
      <c r="F533" s="300"/>
      <c r="G533" s="300"/>
      <c r="H533" s="300"/>
      <c r="I533" s="300"/>
      <c r="J533" s="300"/>
      <c r="K533" s="300"/>
      <c r="L533" s="300"/>
      <c r="M533" s="300"/>
      <c r="N533" s="300"/>
      <c r="O533" s="300"/>
      <c r="P533" s="300"/>
      <c r="Q533" s="300"/>
      <c r="R533" s="300"/>
      <c r="S533" s="300"/>
      <c r="T533" s="300"/>
      <c r="U533" s="300"/>
      <c r="V533" s="300"/>
      <c r="W533" s="300"/>
      <c r="X533" s="300"/>
      <c r="Y533" s="300"/>
      <c r="Z533" s="300"/>
    </row>
    <row r="534">
      <c r="A534" s="300"/>
      <c r="B534" s="300"/>
      <c r="C534" s="300"/>
      <c r="D534" s="300"/>
      <c r="E534" s="300"/>
      <c r="F534" s="300"/>
      <c r="G534" s="300"/>
      <c r="H534" s="300"/>
      <c r="I534" s="300"/>
      <c r="J534" s="300"/>
      <c r="K534" s="300"/>
      <c r="L534" s="300"/>
      <c r="M534" s="300"/>
      <c r="N534" s="300"/>
      <c r="O534" s="300"/>
      <c r="P534" s="300"/>
      <c r="Q534" s="300"/>
      <c r="R534" s="300"/>
      <c r="S534" s="300"/>
      <c r="T534" s="300"/>
      <c r="U534" s="300"/>
      <c r="V534" s="300"/>
      <c r="W534" s="300"/>
      <c r="X534" s="300"/>
      <c r="Y534" s="300"/>
      <c r="Z534" s="300"/>
    </row>
    <row r="535">
      <c r="A535" s="300"/>
      <c r="B535" s="300"/>
      <c r="C535" s="300"/>
      <c r="D535" s="300"/>
      <c r="E535" s="300"/>
      <c r="F535" s="300"/>
      <c r="G535" s="300"/>
      <c r="H535" s="300"/>
      <c r="I535" s="300"/>
      <c r="J535" s="300"/>
      <c r="K535" s="300"/>
      <c r="L535" s="300"/>
      <c r="M535" s="300"/>
      <c r="N535" s="300"/>
      <c r="O535" s="300"/>
      <c r="P535" s="300"/>
      <c r="Q535" s="300"/>
      <c r="R535" s="300"/>
      <c r="S535" s="300"/>
      <c r="T535" s="300"/>
      <c r="U535" s="300"/>
      <c r="V535" s="300"/>
      <c r="W535" s="300"/>
      <c r="X535" s="300"/>
      <c r="Y535" s="300"/>
      <c r="Z535" s="300"/>
    </row>
    <row r="536">
      <c r="A536" s="300"/>
      <c r="B536" s="300"/>
      <c r="C536" s="300"/>
      <c r="D536" s="300"/>
      <c r="E536" s="300"/>
      <c r="F536" s="300"/>
      <c r="G536" s="300"/>
      <c r="H536" s="300"/>
      <c r="I536" s="300"/>
      <c r="J536" s="300"/>
      <c r="K536" s="300"/>
      <c r="L536" s="300"/>
      <c r="M536" s="300"/>
      <c r="N536" s="300"/>
      <c r="O536" s="300"/>
      <c r="P536" s="300"/>
      <c r="Q536" s="300"/>
      <c r="R536" s="300"/>
      <c r="S536" s="300"/>
      <c r="T536" s="300"/>
      <c r="U536" s="300"/>
      <c r="V536" s="300"/>
      <c r="W536" s="300"/>
      <c r="X536" s="300"/>
      <c r="Y536" s="300"/>
      <c r="Z536" s="300"/>
    </row>
    <row r="537">
      <c r="A537" s="300"/>
      <c r="B537" s="300"/>
      <c r="C537" s="300"/>
      <c r="D537" s="300"/>
      <c r="E537" s="300"/>
      <c r="F537" s="300"/>
      <c r="G537" s="300"/>
      <c r="H537" s="300"/>
      <c r="I537" s="300"/>
      <c r="J537" s="300"/>
      <c r="K537" s="300"/>
      <c r="L537" s="300"/>
      <c r="M537" s="300"/>
      <c r="N537" s="300"/>
      <c r="O537" s="300"/>
      <c r="P537" s="300"/>
      <c r="Q537" s="300"/>
      <c r="R537" s="300"/>
      <c r="S537" s="300"/>
      <c r="T537" s="300"/>
      <c r="U537" s="300"/>
      <c r="V537" s="300"/>
      <c r="W537" s="300"/>
      <c r="X537" s="300"/>
      <c r="Y537" s="300"/>
      <c r="Z537" s="300"/>
    </row>
    <row r="538">
      <c r="A538" s="300"/>
      <c r="B538" s="300"/>
      <c r="C538" s="300"/>
      <c r="D538" s="300"/>
      <c r="E538" s="300"/>
      <c r="F538" s="300"/>
      <c r="G538" s="300"/>
      <c r="H538" s="300"/>
      <c r="I538" s="300"/>
      <c r="J538" s="300"/>
      <c r="K538" s="300"/>
      <c r="L538" s="300"/>
      <c r="M538" s="300"/>
      <c r="N538" s="300"/>
      <c r="O538" s="300"/>
      <c r="P538" s="300"/>
      <c r="Q538" s="300"/>
      <c r="R538" s="300"/>
      <c r="S538" s="300"/>
      <c r="T538" s="300"/>
      <c r="U538" s="300"/>
      <c r="V538" s="300"/>
      <c r="W538" s="300"/>
      <c r="X538" s="300"/>
      <c r="Y538" s="300"/>
      <c r="Z538" s="300"/>
    </row>
    <row r="539">
      <c r="A539" s="300"/>
      <c r="B539" s="300"/>
      <c r="C539" s="300"/>
      <c r="D539" s="300"/>
      <c r="E539" s="300"/>
      <c r="F539" s="300"/>
      <c r="G539" s="300"/>
      <c r="H539" s="300"/>
      <c r="I539" s="300"/>
      <c r="J539" s="300"/>
      <c r="K539" s="300"/>
      <c r="L539" s="300"/>
      <c r="M539" s="300"/>
      <c r="N539" s="300"/>
      <c r="O539" s="300"/>
      <c r="P539" s="300"/>
      <c r="Q539" s="300"/>
      <c r="R539" s="300"/>
      <c r="S539" s="300"/>
      <c r="T539" s="300"/>
      <c r="U539" s="300"/>
      <c r="V539" s="300"/>
      <c r="W539" s="300"/>
      <c r="X539" s="300"/>
      <c r="Y539" s="300"/>
      <c r="Z539" s="300"/>
    </row>
    <row r="540">
      <c r="A540" s="300"/>
      <c r="B540" s="300"/>
      <c r="C540" s="300"/>
      <c r="D540" s="300"/>
      <c r="E540" s="300"/>
      <c r="F540" s="300"/>
      <c r="G540" s="300"/>
      <c r="H540" s="300"/>
      <c r="I540" s="300"/>
      <c r="J540" s="300"/>
      <c r="K540" s="300"/>
      <c r="L540" s="300"/>
      <c r="M540" s="300"/>
      <c r="N540" s="300"/>
      <c r="O540" s="300"/>
      <c r="P540" s="300"/>
      <c r="Q540" s="300"/>
      <c r="R540" s="300"/>
      <c r="S540" s="300"/>
      <c r="T540" s="300"/>
      <c r="U540" s="300"/>
      <c r="V540" s="300"/>
      <c r="W540" s="300"/>
      <c r="X540" s="300"/>
      <c r="Y540" s="300"/>
      <c r="Z540" s="300"/>
    </row>
    <row r="541">
      <c r="A541" s="300"/>
      <c r="B541" s="300"/>
      <c r="C541" s="300"/>
      <c r="D541" s="300"/>
      <c r="E541" s="300"/>
      <c r="F541" s="300"/>
      <c r="G541" s="300"/>
      <c r="H541" s="300"/>
      <c r="I541" s="300"/>
      <c r="J541" s="300"/>
      <c r="K541" s="300"/>
      <c r="L541" s="300"/>
      <c r="M541" s="300"/>
      <c r="N541" s="300"/>
      <c r="O541" s="300"/>
      <c r="P541" s="300"/>
      <c r="Q541" s="300"/>
      <c r="R541" s="300"/>
      <c r="S541" s="300"/>
      <c r="T541" s="300"/>
      <c r="U541" s="300"/>
      <c r="V541" s="300"/>
      <c r="W541" s="300"/>
      <c r="X541" s="300"/>
      <c r="Y541" s="300"/>
      <c r="Z541" s="300"/>
    </row>
    <row r="542">
      <c r="A542" s="300"/>
      <c r="B542" s="300"/>
      <c r="C542" s="300"/>
      <c r="D542" s="300"/>
      <c r="E542" s="300"/>
      <c r="F542" s="300"/>
      <c r="G542" s="300"/>
      <c r="H542" s="300"/>
      <c r="I542" s="300"/>
      <c r="J542" s="300"/>
      <c r="K542" s="300"/>
      <c r="L542" s="300"/>
      <c r="M542" s="300"/>
      <c r="N542" s="300"/>
      <c r="O542" s="300"/>
      <c r="P542" s="300"/>
      <c r="Q542" s="300"/>
      <c r="R542" s="300"/>
      <c r="S542" s="300"/>
      <c r="T542" s="300"/>
      <c r="U542" s="300"/>
      <c r="V542" s="300"/>
      <c r="W542" s="300"/>
      <c r="X542" s="300"/>
      <c r="Y542" s="300"/>
      <c r="Z542" s="300"/>
    </row>
    <row r="543">
      <c r="A543" s="300"/>
      <c r="B543" s="300"/>
      <c r="C543" s="300"/>
      <c r="D543" s="300"/>
      <c r="E543" s="300"/>
      <c r="F543" s="300"/>
      <c r="G543" s="300"/>
      <c r="H543" s="300"/>
      <c r="I543" s="300"/>
      <c r="J543" s="300"/>
      <c r="K543" s="300"/>
      <c r="L543" s="300"/>
      <c r="M543" s="300"/>
      <c r="N543" s="300"/>
      <c r="O543" s="300"/>
      <c r="P543" s="300"/>
      <c r="Q543" s="300"/>
      <c r="R543" s="300"/>
      <c r="S543" s="300"/>
      <c r="T543" s="300"/>
      <c r="U543" s="300"/>
      <c r="V543" s="300"/>
      <c r="W543" s="300"/>
      <c r="X543" s="300"/>
      <c r="Y543" s="300"/>
      <c r="Z543" s="300"/>
    </row>
    <row r="544">
      <c r="A544" s="300"/>
      <c r="B544" s="300"/>
      <c r="C544" s="300"/>
      <c r="D544" s="300"/>
      <c r="E544" s="300"/>
      <c r="F544" s="300"/>
      <c r="G544" s="300"/>
      <c r="H544" s="300"/>
      <c r="I544" s="300"/>
      <c r="J544" s="300"/>
      <c r="K544" s="300"/>
      <c r="L544" s="300"/>
      <c r="M544" s="300"/>
      <c r="N544" s="300"/>
      <c r="O544" s="300"/>
      <c r="P544" s="300"/>
      <c r="Q544" s="300"/>
      <c r="R544" s="300"/>
      <c r="S544" s="300"/>
      <c r="T544" s="300"/>
      <c r="U544" s="300"/>
      <c r="V544" s="300"/>
      <c r="W544" s="300"/>
      <c r="X544" s="300"/>
      <c r="Y544" s="300"/>
      <c r="Z544" s="300"/>
    </row>
    <row r="545">
      <c r="A545" s="300"/>
      <c r="B545" s="300"/>
      <c r="C545" s="300"/>
      <c r="D545" s="300"/>
      <c r="E545" s="300"/>
      <c r="F545" s="300"/>
      <c r="G545" s="300"/>
      <c r="H545" s="300"/>
      <c r="I545" s="300"/>
      <c r="J545" s="300"/>
      <c r="K545" s="300"/>
      <c r="L545" s="300"/>
      <c r="M545" s="300"/>
      <c r="N545" s="300"/>
      <c r="O545" s="300"/>
      <c r="P545" s="300"/>
      <c r="Q545" s="300"/>
      <c r="R545" s="300"/>
      <c r="S545" s="300"/>
      <c r="T545" s="300"/>
      <c r="U545" s="300"/>
      <c r="V545" s="300"/>
      <c r="W545" s="300"/>
      <c r="X545" s="300"/>
      <c r="Y545" s="300"/>
      <c r="Z545" s="300"/>
    </row>
    <row r="546">
      <c r="A546" s="300"/>
      <c r="B546" s="300"/>
      <c r="C546" s="300"/>
      <c r="D546" s="300"/>
      <c r="E546" s="300"/>
      <c r="F546" s="300"/>
      <c r="G546" s="300"/>
      <c r="H546" s="300"/>
      <c r="I546" s="300"/>
      <c r="J546" s="300"/>
      <c r="K546" s="300"/>
      <c r="L546" s="300"/>
      <c r="M546" s="300"/>
      <c r="N546" s="300"/>
      <c r="O546" s="300"/>
      <c r="P546" s="300"/>
      <c r="Q546" s="300"/>
      <c r="R546" s="300"/>
      <c r="S546" s="300"/>
      <c r="T546" s="300"/>
      <c r="U546" s="300"/>
      <c r="V546" s="300"/>
      <c r="W546" s="300"/>
      <c r="X546" s="300"/>
      <c r="Y546" s="300"/>
      <c r="Z546" s="300"/>
    </row>
    <row r="547">
      <c r="A547" s="300"/>
      <c r="B547" s="300"/>
      <c r="C547" s="300"/>
      <c r="D547" s="300"/>
      <c r="E547" s="300"/>
      <c r="F547" s="300"/>
      <c r="G547" s="300"/>
      <c r="H547" s="300"/>
      <c r="I547" s="300"/>
      <c r="J547" s="300"/>
      <c r="K547" s="300"/>
      <c r="L547" s="300"/>
      <c r="M547" s="300"/>
      <c r="N547" s="300"/>
      <c r="O547" s="300"/>
      <c r="P547" s="300"/>
      <c r="Q547" s="300"/>
      <c r="R547" s="300"/>
      <c r="S547" s="300"/>
      <c r="T547" s="300"/>
      <c r="U547" s="300"/>
      <c r="V547" s="300"/>
      <c r="W547" s="300"/>
      <c r="X547" s="300"/>
      <c r="Y547" s="300"/>
      <c r="Z547" s="300"/>
    </row>
    <row r="548">
      <c r="A548" s="300"/>
      <c r="B548" s="300"/>
      <c r="C548" s="300"/>
      <c r="D548" s="300"/>
      <c r="E548" s="300"/>
      <c r="F548" s="300"/>
      <c r="G548" s="300"/>
      <c r="H548" s="300"/>
      <c r="I548" s="300"/>
      <c r="J548" s="300"/>
      <c r="K548" s="300"/>
      <c r="L548" s="300"/>
      <c r="M548" s="300"/>
      <c r="N548" s="300"/>
      <c r="O548" s="300"/>
      <c r="P548" s="300"/>
      <c r="Q548" s="300"/>
      <c r="R548" s="300"/>
      <c r="S548" s="300"/>
      <c r="T548" s="300"/>
      <c r="U548" s="300"/>
      <c r="V548" s="300"/>
      <c r="W548" s="300"/>
      <c r="X548" s="300"/>
      <c r="Y548" s="300"/>
      <c r="Z548" s="300"/>
    </row>
    <row r="549">
      <c r="A549" s="300"/>
      <c r="B549" s="300"/>
      <c r="C549" s="300"/>
      <c r="D549" s="300"/>
      <c r="E549" s="300"/>
      <c r="F549" s="300"/>
      <c r="G549" s="300"/>
      <c r="H549" s="300"/>
      <c r="I549" s="300"/>
      <c r="J549" s="300"/>
      <c r="K549" s="300"/>
      <c r="L549" s="300"/>
      <c r="M549" s="300"/>
      <c r="N549" s="300"/>
      <c r="O549" s="300"/>
      <c r="P549" s="300"/>
      <c r="Q549" s="300"/>
      <c r="R549" s="300"/>
      <c r="S549" s="300"/>
      <c r="T549" s="300"/>
      <c r="U549" s="300"/>
      <c r="V549" s="300"/>
      <c r="W549" s="300"/>
      <c r="X549" s="300"/>
      <c r="Y549" s="300"/>
      <c r="Z549" s="300"/>
    </row>
    <row r="550">
      <c r="A550" s="300"/>
      <c r="B550" s="300"/>
      <c r="C550" s="300"/>
      <c r="D550" s="300"/>
      <c r="E550" s="300"/>
      <c r="F550" s="300"/>
      <c r="G550" s="300"/>
      <c r="H550" s="300"/>
      <c r="I550" s="300"/>
      <c r="J550" s="300"/>
      <c r="K550" s="300"/>
      <c r="L550" s="300"/>
      <c r="M550" s="300"/>
      <c r="N550" s="300"/>
      <c r="O550" s="300"/>
      <c r="P550" s="300"/>
      <c r="Q550" s="300"/>
      <c r="R550" s="300"/>
      <c r="S550" s="300"/>
      <c r="T550" s="300"/>
      <c r="U550" s="300"/>
      <c r="V550" s="300"/>
      <c r="W550" s="300"/>
      <c r="X550" s="300"/>
      <c r="Y550" s="300"/>
      <c r="Z550" s="300"/>
    </row>
    <row r="551">
      <c r="A551" s="300"/>
      <c r="B551" s="300"/>
      <c r="C551" s="300"/>
      <c r="D551" s="300"/>
      <c r="E551" s="300"/>
      <c r="F551" s="300"/>
      <c r="G551" s="300"/>
      <c r="H551" s="300"/>
      <c r="I551" s="300"/>
      <c r="J551" s="300"/>
      <c r="K551" s="300"/>
      <c r="L551" s="300"/>
      <c r="M551" s="300"/>
      <c r="N551" s="300"/>
      <c r="O551" s="300"/>
      <c r="P551" s="300"/>
      <c r="Q551" s="300"/>
      <c r="R551" s="300"/>
      <c r="S551" s="300"/>
      <c r="T551" s="300"/>
      <c r="U551" s="300"/>
      <c r="V551" s="300"/>
      <c r="W551" s="300"/>
      <c r="X551" s="300"/>
      <c r="Y551" s="300"/>
      <c r="Z551" s="300"/>
    </row>
    <row r="552">
      <c r="A552" s="300"/>
      <c r="B552" s="300"/>
      <c r="C552" s="300"/>
      <c r="D552" s="300"/>
      <c r="E552" s="300"/>
      <c r="F552" s="300"/>
      <c r="G552" s="300"/>
      <c r="H552" s="300"/>
      <c r="I552" s="300"/>
      <c r="J552" s="300"/>
      <c r="K552" s="300"/>
      <c r="L552" s="300"/>
      <c r="M552" s="300"/>
      <c r="N552" s="300"/>
      <c r="O552" s="300"/>
      <c r="P552" s="300"/>
      <c r="Q552" s="300"/>
      <c r="R552" s="300"/>
      <c r="S552" s="300"/>
      <c r="T552" s="300"/>
      <c r="U552" s="300"/>
      <c r="V552" s="300"/>
      <c r="W552" s="300"/>
      <c r="X552" s="300"/>
      <c r="Y552" s="300"/>
      <c r="Z552" s="300"/>
    </row>
    <row r="553">
      <c r="A553" s="300"/>
      <c r="B553" s="300"/>
      <c r="C553" s="300"/>
      <c r="D553" s="300"/>
      <c r="E553" s="300"/>
      <c r="F553" s="300"/>
      <c r="G553" s="300"/>
      <c r="H553" s="300"/>
      <c r="I553" s="300"/>
      <c r="J553" s="300"/>
      <c r="K553" s="300"/>
      <c r="L553" s="300"/>
      <c r="M553" s="300"/>
      <c r="N553" s="300"/>
      <c r="O553" s="300"/>
      <c r="P553" s="300"/>
      <c r="Q553" s="300"/>
      <c r="R553" s="300"/>
      <c r="S553" s="300"/>
      <c r="T553" s="300"/>
      <c r="U553" s="300"/>
      <c r="V553" s="300"/>
      <c r="W553" s="300"/>
      <c r="X553" s="300"/>
      <c r="Y553" s="300"/>
      <c r="Z553" s="300"/>
    </row>
    <row r="554">
      <c r="A554" s="300"/>
      <c r="B554" s="300"/>
      <c r="C554" s="300"/>
      <c r="D554" s="300"/>
      <c r="E554" s="300"/>
      <c r="F554" s="300"/>
      <c r="G554" s="300"/>
      <c r="H554" s="300"/>
      <c r="I554" s="300"/>
      <c r="J554" s="300"/>
      <c r="K554" s="300"/>
      <c r="L554" s="300"/>
      <c r="M554" s="300"/>
      <c r="N554" s="300"/>
      <c r="O554" s="300"/>
      <c r="P554" s="300"/>
      <c r="Q554" s="300"/>
      <c r="R554" s="300"/>
      <c r="S554" s="300"/>
      <c r="T554" s="300"/>
      <c r="U554" s="300"/>
      <c r="V554" s="300"/>
      <c r="W554" s="300"/>
      <c r="X554" s="300"/>
      <c r="Y554" s="300"/>
      <c r="Z554" s="300"/>
    </row>
    <row r="555">
      <c r="A555" s="300"/>
      <c r="B555" s="300"/>
      <c r="C555" s="300"/>
      <c r="D555" s="300"/>
      <c r="E555" s="300"/>
      <c r="F555" s="300"/>
      <c r="G555" s="300"/>
      <c r="H555" s="300"/>
      <c r="I555" s="300"/>
      <c r="J555" s="300"/>
      <c r="K555" s="300"/>
      <c r="L555" s="300"/>
      <c r="M555" s="300"/>
      <c r="N555" s="300"/>
      <c r="O555" s="300"/>
      <c r="P555" s="300"/>
      <c r="Q555" s="300"/>
      <c r="R555" s="300"/>
      <c r="S555" s="300"/>
      <c r="T555" s="300"/>
      <c r="U555" s="300"/>
      <c r="V555" s="300"/>
      <c r="W555" s="300"/>
      <c r="X555" s="300"/>
      <c r="Y555" s="300"/>
      <c r="Z555" s="300"/>
    </row>
    <row r="556">
      <c r="A556" s="300"/>
      <c r="B556" s="300"/>
      <c r="C556" s="300"/>
      <c r="D556" s="300"/>
      <c r="E556" s="300"/>
      <c r="F556" s="300"/>
      <c r="G556" s="300"/>
      <c r="H556" s="300"/>
      <c r="I556" s="300"/>
      <c r="J556" s="300"/>
      <c r="K556" s="300"/>
      <c r="L556" s="300"/>
      <c r="M556" s="300"/>
      <c r="N556" s="300"/>
      <c r="O556" s="300"/>
      <c r="P556" s="300"/>
      <c r="Q556" s="300"/>
      <c r="R556" s="300"/>
      <c r="S556" s="300"/>
      <c r="T556" s="300"/>
      <c r="U556" s="300"/>
      <c r="V556" s="300"/>
      <c r="W556" s="300"/>
      <c r="X556" s="300"/>
      <c r="Y556" s="300"/>
      <c r="Z556" s="300"/>
    </row>
    <row r="557">
      <c r="A557" s="300"/>
      <c r="B557" s="300"/>
      <c r="C557" s="300"/>
      <c r="D557" s="300"/>
      <c r="E557" s="300"/>
      <c r="F557" s="300"/>
      <c r="G557" s="300"/>
      <c r="H557" s="300"/>
      <c r="I557" s="300"/>
      <c r="J557" s="300"/>
      <c r="K557" s="300"/>
      <c r="L557" s="300"/>
      <c r="M557" s="300"/>
      <c r="N557" s="300"/>
      <c r="O557" s="300"/>
      <c r="P557" s="300"/>
      <c r="Q557" s="300"/>
      <c r="R557" s="300"/>
      <c r="S557" s="300"/>
      <c r="T557" s="300"/>
      <c r="U557" s="300"/>
      <c r="V557" s="300"/>
      <c r="W557" s="300"/>
      <c r="X557" s="300"/>
      <c r="Y557" s="300"/>
      <c r="Z557" s="300"/>
    </row>
    <row r="558">
      <c r="A558" s="300"/>
      <c r="B558" s="300"/>
      <c r="C558" s="300"/>
      <c r="D558" s="300"/>
      <c r="E558" s="300"/>
      <c r="F558" s="300"/>
      <c r="G558" s="300"/>
      <c r="H558" s="300"/>
      <c r="I558" s="300"/>
      <c r="J558" s="300"/>
      <c r="K558" s="300"/>
      <c r="L558" s="300"/>
      <c r="M558" s="300"/>
      <c r="N558" s="300"/>
      <c r="O558" s="300"/>
      <c r="P558" s="300"/>
      <c r="Q558" s="300"/>
      <c r="R558" s="300"/>
      <c r="S558" s="300"/>
      <c r="T558" s="300"/>
      <c r="U558" s="300"/>
      <c r="V558" s="300"/>
      <c r="W558" s="300"/>
      <c r="X558" s="300"/>
      <c r="Y558" s="300"/>
      <c r="Z558" s="300"/>
    </row>
    <row r="559">
      <c r="A559" s="300"/>
      <c r="B559" s="300"/>
      <c r="C559" s="300"/>
      <c r="D559" s="300"/>
      <c r="E559" s="300"/>
      <c r="F559" s="300"/>
      <c r="G559" s="300"/>
      <c r="H559" s="300"/>
      <c r="I559" s="300"/>
      <c r="J559" s="300"/>
      <c r="K559" s="300"/>
      <c r="L559" s="300"/>
      <c r="M559" s="300"/>
      <c r="N559" s="300"/>
      <c r="O559" s="300"/>
      <c r="P559" s="300"/>
      <c r="Q559" s="300"/>
      <c r="R559" s="300"/>
      <c r="S559" s="300"/>
      <c r="T559" s="300"/>
      <c r="U559" s="300"/>
      <c r="V559" s="300"/>
      <c r="W559" s="300"/>
      <c r="X559" s="300"/>
      <c r="Y559" s="300"/>
      <c r="Z559" s="300"/>
    </row>
    <row r="560">
      <c r="A560" s="300"/>
      <c r="B560" s="300"/>
      <c r="C560" s="300"/>
      <c r="D560" s="300"/>
      <c r="E560" s="300"/>
      <c r="F560" s="300"/>
      <c r="G560" s="300"/>
      <c r="H560" s="300"/>
      <c r="I560" s="300"/>
      <c r="J560" s="300"/>
      <c r="K560" s="300"/>
      <c r="L560" s="300"/>
      <c r="M560" s="300"/>
      <c r="N560" s="300"/>
      <c r="O560" s="300"/>
      <c r="P560" s="300"/>
      <c r="Q560" s="300"/>
      <c r="R560" s="300"/>
      <c r="S560" s="300"/>
      <c r="T560" s="300"/>
      <c r="U560" s="300"/>
      <c r="V560" s="300"/>
      <c r="W560" s="300"/>
      <c r="X560" s="300"/>
      <c r="Y560" s="300"/>
      <c r="Z560" s="300"/>
    </row>
    <row r="561">
      <c r="A561" s="300"/>
      <c r="B561" s="300"/>
      <c r="C561" s="300"/>
      <c r="D561" s="300"/>
      <c r="E561" s="300"/>
      <c r="F561" s="300"/>
      <c r="G561" s="300"/>
      <c r="H561" s="300"/>
      <c r="I561" s="300"/>
      <c r="J561" s="300"/>
      <c r="K561" s="300"/>
      <c r="L561" s="300"/>
      <c r="M561" s="300"/>
      <c r="N561" s="300"/>
      <c r="O561" s="300"/>
      <c r="P561" s="300"/>
      <c r="Q561" s="300"/>
      <c r="R561" s="300"/>
      <c r="S561" s="300"/>
      <c r="T561" s="300"/>
      <c r="U561" s="300"/>
      <c r="V561" s="300"/>
      <c r="W561" s="300"/>
      <c r="X561" s="300"/>
      <c r="Y561" s="300"/>
      <c r="Z561" s="300"/>
    </row>
    <row r="562">
      <c r="A562" s="300"/>
      <c r="B562" s="300"/>
      <c r="C562" s="300"/>
      <c r="D562" s="300"/>
      <c r="E562" s="300"/>
      <c r="F562" s="300"/>
      <c r="G562" s="300"/>
      <c r="H562" s="300"/>
      <c r="I562" s="300"/>
      <c r="J562" s="300"/>
      <c r="K562" s="300"/>
      <c r="L562" s="300"/>
      <c r="M562" s="300"/>
      <c r="N562" s="300"/>
      <c r="O562" s="300"/>
      <c r="P562" s="300"/>
      <c r="Q562" s="300"/>
      <c r="R562" s="300"/>
      <c r="S562" s="300"/>
      <c r="T562" s="300"/>
      <c r="U562" s="300"/>
      <c r="V562" s="300"/>
      <c r="W562" s="300"/>
      <c r="X562" s="300"/>
      <c r="Y562" s="300"/>
      <c r="Z562" s="300"/>
    </row>
    <row r="563">
      <c r="A563" s="300"/>
      <c r="B563" s="300"/>
      <c r="C563" s="300"/>
      <c r="D563" s="300"/>
      <c r="E563" s="300"/>
      <c r="F563" s="300"/>
      <c r="G563" s="300"/>
      <c r="H563" s="300"/>
      <c r="I563" s="300"/>
      <c r="J563" s="300"/>
      <c r="K563" s="300"/>
      <c r="L563" s="300"/>
      <c r="M563" s="300"/>
      <c r="N563" s="300"/>
      <c r="O563" s="300"/>
      <c r="P563" s="300"/>
      <c r="Q563" s="300"/>
      <c r="R563" s="300"/>
      <c r="S563" s="300"/>
      <c r="T563" s="300"/>
      <c r="U563" s="300"/>
      <c r="V563" s="300"/>
      <c r="W563" s="300"/>
      <c r="X563" s="300"/>
      <c r="Y563" s="300"/>
      <c r="Z563" s="300"/>
    </row>
    <row r="564">
      <c r="A564" s="300"/>
      <c r="B564" s="300"/>
      <c r="C564" s="300"/>
      <c r="D564" s="300"/>
      <c r="E564" s="300"/>
      <c r="F564" s="300"/>
      <c r="G564" s="300"/>
      <c r="H564" s="300"/>
      <c r="I564" s="300"/>
      <c r="J564" s="300"/>
      <c r="K564" s="300"/>
      <c r="L564" s="300"/>
      <c r="M564" s="300"/>
      <c r="N564" s="300"/>
      <c r="O564" s="300"/>
      <c r="P564" s="300"/>
      <c r="Q564" s="300"/>
      <c r="R564" s="300"/>
      <c r="S564" s="300"/>
      <c r="T564" s="300"/>
      <c r="U564" s="300"/>
      <c r="V564" s="300"/>
      <c r="W564" s="300"/>
      <c r="X564" s="300"/>
      <c r="Y564" s="300"/>
      <c r="Z564" s="300"/>
    </row>
    <row r="565">
      <c r="A565" s="300"/>
      <c r="B565" s="300"/>
      <c r="C565" s="300"/>
      <c r="D565" s="300"/>
      <c r="E565" s="300"/>
      <c r="F565" s="300"/>
      <c r="G565" s="300"/>
      <c r="H565" s="300"/>
      <c r="I565" s="300"/>
      <c r="J565" s="300"/>
      <c r="K565" s="300"/>
      <c r="L565" s="300"/>
      <c r="M565" s="300"/>
      <c r="N565" s="300"/>
      <c r="O565" s="300"/>
      <c r="P565" s="300"/>
      <c r="Q565" s="300"/>
      <c r="R565" s="300"/>
      <c r="S565" s="300"/>
      <c r="T565" s="300"/>
      <c r="U565" s="300"/>
      <c r="V565" s="300"/>
      <c r="W565" s="300"/>
      <c r="X565" s="300"/>
      <c r="Y565" s="300"/>
      <c r="Z565" s="300"/>
    </row>
    <row r="566">
      <c r="A566" s="300"/>
      <c r="B566" s="300"/>
      <c r="C566" s="300"/>
      <c r="D566" s="300"/>
      <c r="E566" s="300"/>
      <c r="F566" s="300"/>
      <c r="G566" s="300"/>
      <c r="H566" s="300"/>
      <c r="I566" s="300"/>
      <c r="J566" s="300"/>
      <c r="K566" s="300"/>
      <c r="L566" s="300"/>
      <c r="M566" s="300"/>
      <c r="N566" s="300"/>
      <c r="O566" s="300"/>
      <c r="P566" s="300"/>
      <c r="Q566" s="300"/>
      <c r="R566" s="300"/>
      <c r="S566" s="300"/>
      <c r="T566" s="300"/>
      <c r="U566" s="300"/>
      <c r="V566" s="300"/>
      <c r="W566" s="300"/>
      <c r="X566" s="300"/>
      <c r="Y566" s="300"/>
      <c r="Z566" s="300"/>
    </row>
    <row r="567">
      <c r="A567" s="300"/>
      <c r="B567" s="300"/>
      <c r="C567" s="300"/>
      <c r="D567" s="300"/>
      <c r="E567" s="300"/>
      <c r="F567" s="300"/>
      <c r="G567" s="300"/>
      <c r="H567" s="300"/>
      <c r="I567" s="300"/>
      <c r="J567" s="300"/>
      <c r="K567" s="300"/>
      <c r="L567" s="300"/>
      <c r="M567" s="300"/>
      <c r="N567" s="300"/>
      <c r="O567" s="300"/>
      <c r="P567" s="300"/>
      <c r="Q567" s="300"/>
      <c r="R567" s="300"/>
      <c r="S567" s="300"/>
      <c r="T567" s="300"/>
      <c r="U567" s="300"/>
      <c r="V567" s="300"/>
      <c r="W567" s="300"/>
      <c r="X567" s="300"/>
      <c r="Y567" s="300"/>
      <c r="Z567" s="300"/>
    </row>
    <row r="568">
      <c r="A568" s="300"/>
      <c r="B568" s="300"/>
      <c r="C568" s="300"/>
      <c r="D568" s="300"/>
      <c r="E568" s="300"/>
      <c r="F568" s="300"/>
      <c r="G568" s="300"/>
      <c r="H568" s="300"/>
      <c r="I568" s="300"/>
      <c r="J568" s="300"/>
      <c r="K568" s="300"/>
      <c r="L568" s="300"/>
      <c r="M568" s="300"/>
      <c r="N568" s="300"/>
      <c r="O568" s="300"/>
      <c r="P568" s="300"/>
      <c r="Q568" s="300"/>
      <c r="R568" s="300"/>
      <c r="S568" s="300"/>
      <c r="T568" s="300"/>
      <c r="U568" s="300"/>
      <c r="V568" s="300"/>
      <c r="W568" s="300"/>
      <c r="X568" s="300"/>
      <c r="Y568" s="300"/>
      <c r="Z568" s="300"/>
    </row>
    <row r="569">
      <c r="A569" s="300"/>
      <c r="B569" s="300"/>
      <c r="C569" s="300"/>
      <c r="D569" s="300"/>
      <c r="E569" s="300"/>
      <c r="F569" s="300"/>
      <c r="G569" s="300"/>
      <c r="H569" s="300"/>
      <c r="I569" s="300"/>
      <c r="J569" s="300"/>
      <c r="K569" s="300"/>
      <c r="L569" s="300"/>
      <c r="M569" s="300"/>
      <c r="N569" s="300"/>
      <c r="O569" s="300"/>
      <c r="P569" s="300"/>
      <c r="Q569" s="300"/>
      <c r="R569" s="300"/>
      <c r="S569" s="300"/>
      <c r="T569" s="300"/>
      <c r="U569" s="300"/>
      <c r="V569" s="300"/>
      <c r="W569" s="300"/>
      <c r="X569" s="300"/>
      <c r="Y569" s="300"/>
      <c r="Z569" s="300"/>
    </row>
    <row r="570">
      <c r="A570" s="300"/>
      <c r="B570" s="300"/>
      <c r="C570" s="300"/>
      <c r="D570" s="300"/>
      <c r="E570" s="300"/>
      <c r="F570" s="300"/>
      <c r="G570" s="300"/>
      <c r="H570" s="300"/>
      <c r="I570" s="300"/>
      <c r="J570" s="300"/>
      <c r="K570" s="300"/>
      <c r="L570" s="300"/>
      <c r="M570" s="300"/>
      <c r="N570" s="300"/>
      <c r="O570" s="300"/>
      <c r="P570" s="300"/>
      <c r="Q570" s="300"/>
      <c r="R570" s="300"/>
      <c r="S570" s="300"/>
      <c r="T570" s="300"/>
      <c r="U570" s="300"/>
      <c r="V570" s="300"/>
      <c r="W570" s="300"/>
      <c r="X570" s="300"/>
      <c r="Y570" s="300"/>
      <c r="Z570" s="300"/>
    </row>
    <row r="571">
      <c r="A571" s="300"/>
      <c r="B571" s="300"/>
      <c r="C571" s="300"/>
      <c r="D571" s="300"/>
      <c r="E571" s="300"/>
      <c r="F571" s="300"/>
      <c r="G571" s="300"/>
      <c r="H571" s="300"/>
      <c r="I571" s="300"/>
      <c r="J571" s="300"/>
      <c r="K571" s="300"/>
      <c r="L571" s="300"/>
      <c r="M571" s="300"/>
      <c r="N571" s="300"/>
      <c r="O571" s="300"/>
      <c r="P571" s="300"/>
      <c r="Q571" s="300"/>
      <c r="R571" s="300"/>
      <c r="S571" s="300"/>
      <c r="T571" s="300"/>
      <c r="U571" s="300"/>
      <c r="V571" s="300"/>
      <c r="W571" s="300"/>
      <c r="X571" s="300"/>
      <c r="Y571" s="300"/>
      <c r="Z571" s="300"/>
    </row>
    <row r="572">
      <c r="A572" s="300"/>
      <c r="B572" s="300"/>
      <c r="C572" s="300"/>
      <c r="D572" s="300"/>
      <c r="E572" s="300"/>
      <c r="F572" s="300"/>
      <c r="G572" s="300"/>
      <c r="H572" s="300"/>
      <c r="I572" s="300"/>
      <c r="J572" s="300"/>
      <c r="K572" s="300"/>
      <c r="L572" s="300"/>
      <c r="M572" s="300"/>
      <c r="N572" s="300"/>
      <c r="O572" s="300"/>
      <c r="P572" s="300"/>
      <c r="Q572" s="300"/>
      <c r="R572" s="300"/>
      <c r="S572" s="300"/>
      <c r="T572" s="300"/>
      <c r="U572" s="300"/>
      <c r="V572" s="300"/>
      <c r="W572" s="300"/>
      <c r="X572" s="300"/>
      <c r="Y572" s="300"/>
      <c r="Z572" s="300"/>
    </row>
    <row r="573">
      <c r="A573" s="300"/>
      <c r="B573" s="300"/>
      <c r="C573" s="300"/>
      <c r="D573" s="300"/>
      <c r="E573" s="300"/>
      <c r="F573" s="300"/>
      <c r="G573" s="300"/>
      <c r="H573" s="300"/>
      <c r="I573" s="300"/>
      <c r="J573" s="300"/>
      <c r="K573" s="300"/>
      <c r="L573" s="300"/>
      <c r="M573" s="300"/>
      <c r="N573" s="300"/>
      <c r="O573" s="300"/>
      <c r="P573" s="300"/>
      <c r="Q573" s="300"/>
      <c r="R573" s="300"/>
      <c r="S573" s="300"/>
      <c r="T573" s="300"/>
      <c r="U573" s="300"/>
      <c r="V573" s="300"/>
      <c r="W573" s="300"/>
      <c r="X573" s="300"/>
      <c r="Y573" s="300"/>
      <c r="Z573" s="300"/>
    </row>
    <row r="574">
      <c r="A574" s="300"/>
      <c r="B574" s="300"/>
      <c r="C574" s="300"/>
      <c r="D574" s="300"/>
      <c r="E574" s="300"/>
      <c r="F574" s="300"/>
      <c r="G574" s="300"/>
      <c r="H574" s="300"/>
      <c r="I574" s="300"/>
      <c r="J574" s="300"/>
      <c r="K574" s="300"/>
      <c r="L574" s="300"/>
      <c r="M574" s="300"/>
      <c r="N574" s="300"/>
      <c r="O574" s="300"/>
      <c r="P574" s="300"/>
      <c r="Q574" s="300"/>
      <c r="R574" s="300"/>
      <c r="S574" s="300"/>
      <c r="T574" s="300"/>
      <c r="U574" s="300"/>
      <c r="V574" s="300"/>
      <c r="W574" s="300"/>
      <c r="X574" s="300"/>
      <c r="Y574" s="300"/>
      <c r="Z574" s="300"/>
    </row>
    <row r="575">
      <c r="A575" s="300"/>
      <c r="B575" s="300"/>
      <c r="C575" s="300"/>
      <c r="D575" s="300"/>
      <c r="E575" s="300"/>
      <c r="F575" s="300"/>
      <c r="G575" s="300"/>
      <c r="H575" s="300"/>
      <c r="I575" s="300"/>
      <c r="J575" s="300"/>
      <c r="K575" s="300"/>
      <c r="L575" s="300"/>
      <c r="M575" s="300"/>
      <c r="N575" s="300"/>
      <c r="O575" s="300"/>
      <c r="P575" s="300"/>
      <c r="Q575" s="300"/>
      <c r="R575" s="300"/>
      <c r="S575" s="300"/>
      <c r="T575" s="300"/>
      <c r="U575" s="300"/>
      <c r="V575" s="300"/>
      <c r="W575" s="300"/>
      <c r="X575" s="300"/>
      <c r="Y575" s="300"/>
      <c r="Z575" s="300"/>
    </row>
    <row r="576">
      <c r="A576" s="300"/>
      <c r="B576" s="300"/>
      <c r="C576" s="300"/>
      <c r="D576" s="300"/>
      <c r="E576" s="300"/>
      <c r="F576" s="300"/>
      <c r="G576" s="300"/>
      <c r="H576" s="300"/>
      <c r="I576" s="300"/>
      <c r="J576" s="300"/>
      <c r="K576" s="300"/>
      <c r="L576" s="300"/>
      <c r="M576" s="300"/>
      <c r="N576" s="300"/>
      <c r="O576" s="300"/>
      <c r="P576" s="300"/>
      <c r="Q576" s="300"/>
      <c r="R576" s="300"/>
      <c r="S576" s="300"/>
      <c r="T576" s="300"/>
      <c r="U576" s="300"/>
      <c r="V576" s="300"/>
      <c r="W576" s="300"/>
      <c r="X576" s="300"/>
      <c r="Y576" s="300"/>
      <c r="Z576" s="300"/>
    </row>
    <row r="577">
      <c r="A577" s="300"/>
      <c r="B577" s="300"/>
      <c r="C577" s="300"/>
      <c r="D577" s="300"/>
      <c r="E577" s="300"/>
      <c r="F577" s="300"/>
      <c r="G577" s="300"/>
      <c r="H577" s="300"/>
      <c r="I577" s="300"/>
      <c r="J577" s="300"/>
      <c r="K577" s="300"/>
      <c r="L577" s="300"/>
      <c r="M577" s="300"/>
      <c r="N577" s="300"/>
      <c r="O577" s="300"/>
      <c r="P577" s="300"/>
      <c r="Q577" s="300"/>
      <c r="R577" s="300"/>
      <c r="S577" s="300"/>
      <c r="T577" s="300"/>
      <c r="U577" s="300"/>
      <c r="V577" s="300"/>
      <c r="W577" s="300"/>
      <c r="X577" s="300"/>
      <c r="Y577" s="300"/>
      <c r="Z577" s="300"/>
    </row>
    <row r="578">
      <c r="A578" s="300"/>
      <c r="B578" s="300"/>
      <c r="C578" s="300"/>
      <c r="D578" s="300"/>
      <c r="E578" s="300"/>
      <c r="F578" s="300"/>
      <c r="G578" s="300"/>
      <c r="H578" s="300"/>
      <c r="I578" s="300"/>
      <c r="J578" s="300"/>
      <c r="K578" s="300"/>
      <c r="L578" s="300"/>
      <c r="M578" s="300"/>
      <c r="N578" s="300"/>
      <c r="O578" s="300"/>
      <c r="P578" s="300"/>
      <c r="Q578" s="300"/>
      <c r="R578" s="300"/>
      <c r="S578" s="300"/>
      <c r="T578" s="300"/>
      <c r="U578" s="300"/>
      <c r="V578" s="300"/>
      <c r="W578" s="300"/>
      <c r="X578" s="300"/>
      <c r="Y578" s="300"/>
      <c r="Z578" s="300"/>
    </row>
    <row r="579">
      <c r="A579" s="300"/>
      <c r="B579" s="300"/>
      <c r="C579" s="300"/>
      <c r="D579" s="300"/>
      <c r="E579" s="300"/>
      <c r="F579" s="300"/>
      <c r="G579" s="300"/>
      <c r="H579" s="300"/>
      <c r="I579" s="300"/>
      <c r="J579" s="300"/>
      <c r="K579" s="300"/>
      <c r="L579" s="300"/>
      <c r="M579" s="300"/>
      <c r="N579" s="300"/>
      <c r="O579" s="300"/>
      <c r="P579" s="300"/>
      <c r="Q579" s="300"/>
      <c r="R579" s="300"/>
      <c r="S579" s="300"/>
      <c r="T579" s="300"/>
      <c r="U579" s="300"/>
      <c r="V579" s="300"/>
      <c r="W579" s="300"/>
      <c r="X579" s="300"/>
      <c r="Y579" s="300"/>
      <c r="Z579" s="300"/>
    </row>
    <row r="580">
      <c r="A580" s="300"/>
      <c r="B580" s="300"/>
      <c r="C580" s="300"/>
      <c r="D580" s="300"/>
      <c r="E580" s="300"/>
      <c r="F580" s="300"/>
      <c r="G580" s="300"/>
      <c r="H580" s="300"/>
      <c r="I580" s="300"/>
      <c r="J580" s="300"/>
      <c r="K580" s="300"/>
      <c r="L580" s="300"/>
      <c r="M580" s="300"/>
      <c r="N580" s="300"/>
      <c r="O580" s="300"/>
      <c r="P580" s="300"/>
      <c r="Q580" s="300"/>
      <c r="R580" s="300"/>
      <c r="S580" s="300"/>
      <c r="T580" s="300"/>
      <c r="U580" s="300"/>
      <c r="V580" s="300"/>
      <c r="W580" s="300"/>
      <c r="X580" s="300"/>
      <c r="Y580" s="300"/>
      <c r="Z580" s="300"/>
    </row>
    <row r="581">
      <c r="A581" s="300"/>
      <c r="B581" s="300"/>
      <c r="C581" s="300"/>
      <c r="D581" s="300"/>
      <c r="E581" s="300"/>
      <c r="F581" s="300"/>
      <c r="G581" s="300"/>
      <c r="H581" s="300"/>
      <c r="I581" s="300"/>
      <c r="J581" s="300"/>
      <c r="K581" s="300"/>
      <c r="L581" s="300"/>
      <c r="M581" s="300"/>
      <c r="N581" s="300"/>
      <c r="O581" s="300"/>
      <c r="P581" s="300"/>
      <c r="Q581" s="300"/>
      <c r="R581" s="300"/>
      <c r="S581" s="300"/>
      <c r="T581" s="300"/>
      <c r="U581" s="300"/>
      <c r="V581" s="300"/>
      <c r="W581" s="300"/>
      <c r="X581" s="300"/>
      <c r="Y581" s="300"/>
      <c r="Z581" s="300"/>
    </row>
    <row r="582">
      <c r="A582" s="300"/>
      <c r="B582" s="300"/>
      <c r="C582" s="300"/>
      <c r="D582" s="300"/>
      <c r="E582" s="300"/>
      <c r="F582" s="300"/>
      <c r="G582" s="300"/>
      <c r="H582" s="300"/>
      <c r="I582" s="300"/>
      <c r="J582" s="300"/>
      <c r="K582" s="300"/>
      <c r="L582" s="300"/>
      <c r="M582" s="300"/>
      <c r="N582" s="300"/>
      <c r="O582" s="300"/>
      <c r="P582" s="300"/>
      <c r="Q582" s="300"/>
      <c r="R582" s="300"/>
      <c r="S582" s="300"/>
      <c r="T582" s="300"/>
      <c r="U582" s="300"/>
      <c r="V582" s="300"/>
      <c r="W582" s="300"/>
      <c r="X582" s="300"/>
      <c r="Y582" s="300"/>
      <c r="Z582" s="300"/>
    </row>
    <row r="583">
      <c r="A583" s="300"/>
      <c r="B583" s="300"/>
      <c r="C583" s="300"/>
      <c r="D583" s="300"/>
      <c r="E583" s="300"/>
      <c r="F583" s="300"/>
      <c r="G583" s="300"/>
      <c r="H583" s="300"/>
      <c r="I583" s="300"/>
      <c r="J583" s="300"/>
      <c r="K583" s="300"/>
      <c r="L583" s="300"/>
      <c r="M583" s="300"/>
      <c r="N583" s="300"/>
      <c r="O583" s="300"/>
      <c r="P583" s="300"/>
      <c r="Q583" s="300"/>
      <c r="R583" s="300"/>
      <c r="S583" s="300"/>
      <c r="T583" s="300"/>
      <c r="U583" s="300"/>
      <c r="V583" s="300"/>
      <c r="W583" s="300"/>
      <c r="X583" s="300"/>
      <c r="Y583" s="300"/>
      <c r="Z583" s="300"/>
    </row>
    <row r="584">
      <c r="A584" s="300"/>
      <c r="B584" s="300"/>
      <c r="C584" s="300"/>
      <c r="D584" s="300"/>
      <c r="E584" s="300"/>
      <c r="F584" s="300"/>
      <c r="G584" s="300"/>
      <c r="H584" s="300"/>
      <c r="I584" s="300"/>
      <c r="J584" s="300"/>
      <c r="K584" s="300"/>
      <c r="L584" s="300"/>
      <c r="M584" s="300"/>
      <c r="N584" s="300"/>
      <c r="O584" s="300"/>
      <c r="P584" s="300"/>
      <c r="Q584" s="300"/>
      <c r="R584" s="300"/>
      <c r="S584" s="300"/>
      <c r="T584" s="300"/>
      <c r="U584" s="300"/>
      <c r="V584" s="300"/>
      <c r="W584" s="300"/>
      <c r="X584" s="300"/>
      <c r="Y584" s="300"/>
      <c r="Z584" s="300"/>
    </row>
    <row r="585">
      <c r="A585" s="300"/>
      <c r="B585" s="300"/>
      <c r="C585" s="300"/>
      <c r="D585" s="300"/>
      <c r="E585" s="300"/>
      <c r="F585" s="300"/>
      <c r="G585" s="300"/>
      <c r="H585" s="300"/>
      <c r="I585" s="300"/>
      <c r="J585" s="300"/>
      <c r="K585" s="300"/>
      <c r="L585" s="300"/>
      <c r="M585" s="300"/>
      <c r="N585" s="300"/>
      <c r="O585" s="300"/>
      <c r="P585" s="300"/>
      <c r="Q585" s="300"/>
      <c r="R585" s="300"/>
      <c r="S585" s="300"/>
      <c r="T585" s="300"/>
      <c r="U585" s="300"/>
      <c r="V585" s="300"/>
      <c r="W585" s="300"/>
      <c r="X585" s="300"/>
      <c r="Y585" s="300"/>
      <c r="Z585" s="300"/>
    </row>
    <row r="586">
      <c r="A586" s="300"/>
      <c r="B586" s="300"/>
      <c r="C586" s="300"/>
      <c r="D586" s="300"/>
      <c r="E586" s="300"/>
      <c r="F586" s="300"/>
      <c r="G586" s="300"/>
      <c r="H586" s="300"/>
      <c r="I586" s="300"/>
      <c r="J586" s="300"/>
      <c r="K586" s="300"/>
      <c r="L586" s="300"/>
      <c r="M586" s="300"/>
      <c r="N586" s="300"/>
      <c r="O586" s="300"/>
      <c r="P586" s="300"/>
      <c r="Q586" s="300"/>
      <c r="R586" s="300"/>
      <c r="S586" s="300"/>
      <c r="T586" s="300"/>
      <c r="U586" s="300"/>
      <c r="V586" s="300"/>
      <c r="W586" s="300"/>
      <c r="X586" s="300"/>
      <c r="Y586" s="300"/>
      <c r="Z586" s="300"/>
    </row>
    <row r="587">
      <c r="A587" s="300"/>
      <c r="B587" s="300"/>
      <c r="C587" s="300"/>
      <c r="D587" s="300"/>
      <c r="E587" s="300"/>
      <c r="F587" s="300"/>
      <c r="G587" s="300"/>
      <c r="H587" s="300"/>
      <c r="I587" s="300"/>
      <c r="J587" s="300"/>
      <c r="K587" s="300"/>
      <c r="L587" s="300"/>
      <c r="M587" s="300"/>
      <c r="N587" s="300"/>
      <c r="O587" s="300"/>
      <c r="P587" s="300"/>
      <c r="Q587" s="300"/>
      <c r="R587" s="300"/>
      <c r="S587" s="300"/>
      <c r="T587" s="300"/>
      <c r="U587" s="300"/>
      <c r="V587" s="300"/>
      <c r="W587" s="300"/>
      <c r="X587" s="300"/>
      <c r="Y587" s="300"/>
      <c r="Z587" s="300"/>
    </row>
    <row r="588">
      <c r="A588" s="300"/>
      <c r="B588" s="300"/>
      <c r="C588" s="300"/>
      <c r="D588" s="300"/>
      <c r="E588" s="300"/>
      <c r="F588" s="300"/>
      <c r="G588" s="300"/>
      <c r="H588" s="300"/>
      <c r="I588" s="300"/>
      <c r="J588" s="300"/>
      <c r="K588" s="300"/>
      <c r="L588" s="300"/>
      <c r="M588" s="300"/>
      <c r="N588" s="300"/>
      <c r="O588" s="300"/>
      <c r="P588" s="300"/>
      <c r="Q588" s="300"/>
      <c r="R588" s="300"/>
      <c r="S588" s="300"/>
      <c r="T588" s="300"/>
      <c r="U588" s="300"/>
      <c r="V588" s="300"/>
      <c r="W588" s="300"/>
      <c r="X588" s="300"/>
      <c r="Y588" s="300"/>
      <c r="Z588" s="300"/>
    </row>
    <row r="589">
      <c r="A589" s="300"/>
      <c r="B589" s="300"/>
      <c r="C589" s="300"/>
      <c r="D589" s="300"/>
      <c r="E589" s="300"/>
      <c r="F589" s="300"/>
      <c r="G589" s="300"/>
      <c r="H589" s="300"/>
      <c r="I589" s="300"/>
      <c r="J589" s="300"/>
      <c r="K589" s="300"/>
      <c r="L589" s="300"/>
      <c r="M589" s="300"/>
      <c r="N589" s="300"/>
      <c r="O589" s="300"/>
      <c r="P589" s="300"/>
      <c r="Q589" s="300"/>
      <c r="R589" s="300"/>
      <c r="S589" s="300"/>
      <c r="T589" s="300"/>
      <c r="U589" s="300"/>
      <c r="V589" s="300"/>
      <c r="W589" s="300"/>
      <c r="X589" s="300"/>
      <c r="Y589" s="300"/>
      <c r="Z589" s="300"/>
    </row>
    <row r="590">
      <c r="A590" s="300"/>
      <c r="B590" s="300"/>
      <c r="C590" s="300"/>
      <c r="D590" s="300"/>
      <c r="E590" s="300"/>
      <c r="F590" s="300"/>
      <c r="G590" s="300"/>
      <c r="H590" s="300"/>
      <c r="I590" s="300"/>
      <c r="J590" s="300"/>
      <c r="K590" s="300"/>
      <c r="L590" s="300"/>
      <c r="M590" s="300"/>
      <c r="N590" s="300"/>
      <c r="O590" s="300"/>
      <c r="P590" s="300"/>
      <c r="Q590" s="300"/>
      <c r="R590" s="300"/>
      <c r="S590" s="300"/>
      <c r="T590" s="300"/>
      <c r="U590" s="300"/>
      <c r="V590" s="300"/>
      <c r="W590" s="300"/>
      <c r="X590" s="300"/>
      <c r="Y590" s="300"/>
      <c r="Z590" s="300"/>
    </row>
    <row r="591">
      <c r="A591" s="300"/>
      <c r="B591" s="300"/>
      <c r="C591" s="300"/>
      <c r="D591" s="300"/>
      <c r="E591" s="300"/>
      <c r="F591" s="300"/>
      <c r="G591" s="300"/>
      <c r="H591" s="300"/>
      <c r="I591" s="300"/>
      <c r="J591" s="300"/>
      <c r="K591" s="300"/>
      <c r="L591" s="300"/>
      <c r="M591" s="300"/>
      <c r="N591" s="300"/>
      <c r="O591" s="300"/>
      <c r="P591" s="300"/>
      <c r="Q591" s="300"/>
      <c r="R591" s="300"/>
      <c r="S591" s="300"/>
      <c r="T591" s="300"/>
      <c r="U591" s="300"/>
      <c r="V591" s="300"/>
      <c r="W591" s="300"/>
      <c r="X591" s="300"/>
      <c r="Y591" s="300"/>
      <c r="Z591" s="300"/>
    </row>
    <row r="592">
      <c r="A592" s="300"/>
      <c r="B592" s="300"/>
      <c r="C592" s="300"/>
      <c r="D592" s="300"/>
      <c r="E592" s="300"/>
      <c r="F592" s="300"/>
      <c r="G592" s="300"/>
      <c r="H592" s="300"/>
      <c r="I592" s="300"/>
      <c r="J592" s="300"/>
      <c r="K592" s="300"/>
      <c r="L592" s="300"/>
      <c r="M592" s="300"/>
      <c r="N592" s="300"/>
      <c r="O592" s="300"/>
      <c r="P592" s="300"/>
      <c r="Q592" s="300"/>
      <c r="R592" s="300"/>
      <c r="S592" s="300"/>
      <c r="T592" s="300"/>
      <c r="U592" s="300"/>
      <c r="V592" s="300"/>
      <c r="W592" s="300"/>
      <c r="X592" s="300"/>
      <c r="Y592" s="300"/>
      <c r="Z592" s="300"/>
    </row>
    <row r="593">
      <c r="A593" s="300"/>
      <c r="B593" s="300"/>
      <c r="C593" s="300"/>
      <c r="D593" s="300"/>
      <c r="E593" s="300"/>
      <c r="F593" s="300"/>
      <c r="G593" s="300"/>
      <c r="H593" s="300"/>
      <c r="I593" s="300"/>
      <c r="J593" s="300"/>
      <c r="K593" s="300"/>
      <c r="L593" s="300"/>
      <c r="M593" s="300"/>
      <c r="N593" s="300"/>
      <c r="O593" s="300"/>
      <c r="P593" s="300"/>
      <c r="Q593" s="300"/>
      <c r="R593" s="300"/>
      <c r="S593" s="300"/>
      <c r="T593" s="300"/>
      <c r="U593" s="300"/>
      <c r="V593" s="300"/>
      <c r="W593" s="300"/>
      <c r="X593" s="300"/>
      <c r="Y593" s="300"/>
      <c r="Z593" s="300"/>
    </row>
    <row r="594">
      <c r="A594" s="300"/>
      <c r="B594" s="300"/>
      <c r="C594" s="300"/>
      <c r="D594" s="300"/>
      <c r="E594" s="300"/>
      <c r="F594" s="300"/>
      <c r="G594" s="300"/>
      <c r="H594" s="300"/>
      <c r="I594" s="300"/>
      <c r="J594" s="300"/>
      <c r="K594" s="300"/>
      <c r="L594" s="300"/>
      <c r="M594" s="300"/>
      <c r="N594" s="300"/>
      <c r="O594" s="300"/>
      <c r="P594" s="300"/>
      <c r="Q594" s="300"/>
      <c r="R594" s="300"/>
      <c r="S594" s="300"/>
      <c r="T594" s="300"/>
      <c r="U594" s="300"/>
      <c r="V594" s="300"/>
      <c r="W594" s="300"/>
      <c r="X594" s="300"/>
      <c r="Y594" s="300"/>
      <c r="Z594" s="300"/>
    </row>
    <row r="595">
      <c r="A595" s="300"/>
      <c r="B595" s="300"/>
      <c r="C595" s="300"/>
      <c r="D595" s="300"/>
      <c r="E595" s="300"/>
      <c r="F595" s="300"/>
      <c r="G595" s="300"/>
      <c r="H595" s="300"/>
      <c r="I595" s="300"/>
      <c r="J595" s="300"/>
      <c r="K595" s="300"/>
      <c r="L595" s="300"/>
      <c r="M595" s="300"/>
      <c r="N595" s="300"/>
      <c r="O595" s="300"/>
      <c r="P595" s="300"/>
      <c r="Q595" s="300"/>
      <c r="R595" s="300"/>
      <c r="S595" s="300"/>
      <c r="T595" s="300"/>
      <c r="U595" s="300"/>
      <c r="V595" s="300"/>
      <c r="W595" s="300"/>
      <c r="X595" s="300"/>
      <c r="Y595" s="300"/>
      <c r="Z595" s="300"/>
    </row>
    <row r="596">
      <c r="A596" s="300"/>
      <c r="B596" s="300"/>
      <c r="C596" s="300"/>
      <c r="D596" s="300"/>
      <c r="E596" s="300"/>
      <c r="F596" s="300"/>
      <c r="G596" s="300"/>
      <c r="H596" s="300"/>
      <c r="I596" s="300"/>
      <c r="J596" s="300"/>
      <c r="K596" s="300"/>
      <c r="L596" s="300"/>
      <c r="M596" s="300"/>
      <c r="N596" s="300"/>
      <c r="O596" s="300"/>
      <c r="P596" s="300"/>
      <c r="Q596" s="300"/>
      <c r="R596" s="300"/>
      <c r="S596" s="300"/>
      <c r="T596" s="300"/>
      <c r="U596" s="300"/>
      <c r="V596" s="300"/>
      <c r="W596" s="300"/>
      <c r="X596" s="300"/>
      <c r="Y596" s="300"/>
      <c r="Z596" s="300"/>
    </row>
    <row r="597">
      <c r="A597" s="300"/>
      <c r="B597" s="300"/>
      <c r="C597" s="300"/>
      <c r="D597" s="300"/>
      <c r="E597" s="300"/>
      <c r="F597" s="300"/>
      <c r="G597" s="300"/>
      <c r="H597" s="300"/>
      <c r="I597" s="300"/>
      <c r="J597" s="300"/>
      <c r="K597" s="300"/>
      <c r="L597" s="300"/>
      <c r="M597" s="300"/>
      <c r="N597" s="300"/>
      <c r="O597" s="300"/>
      <c r="P597" s="300"/>
      <c r="Q597" s="300"/>
      <c r="R597" s="300"/>
      <c r="S597" s="300"/>
      <c r="T597" s="300"/>
      <c r="U597" s="300"/>
      <c r="V597" s="300"/>
      <c r="W597" s="300"/>
      <c r="X597" s="300"/>
      <c r="Y597" s="300"/>
      <c r="Z597" s="300"/>
    </row>
    <row r="598">
      <c r="A598" s="300"/>
      <c r="B598" s="300"/>
      <c r="C598" s="300"/>
      <c r="D598" s="300"/>
      <c r="E598" s="300"/>
      <c r="F598" s="300"/>
      <c r="G598" s="300"/>
      <c r="H598" s="300"/>
      <c r="I598" s="300"/>
      <c r="J598" s="300"/>
      <c r="K598" s="300"/>
      <c r="L598" s="300"/>
      <c r="M598" s="300"/>
      <c r="N598" s="300"/>
      <c r="O598" s="300"/>
      <c r="P598" s="300"/>
      <c r="Q598" s="300"/>
      <c r="R598" s="300"/>
      <c r="S598" s="300"/>
      <c r="T598" s="300"/>
      <c r="U598" s="300"/>
      <c r="V598" s="300"/>
      <c r="W598" s="300"/>
      <c r="X598" s="300"/>
      <c r="Y598" s="300"/>
      <c r="Z598" s="300"/>
    </row>
    <row r="599">
      <c r="A599" s="300"/>
      <c r="B599" s="300"/>
      <c r="C599" s="300"/>
      <c r="D599" s="300"/>
      <c r="E599" s="300"/>
      <c r="F599" s="300"/>
      <c r="G599" s="300"/>
      <c r="H599" s="300"/>
      <c r="I599" s="300"/>
      <c r="J599" s="300"/>
      <c r="K599" s="300"/>
      <c r="L599" s="300"/>
      <c r="M599" s="300"/>
      <c r="N599" s="300"/>
      <c r="O599" s="300"/>
      <c r="P599" s="300"/>
      <c r="Q599" s="300"/>
      <c r="R599" s="300"/>
      <c r="S599" s="300"/>
      <c r="T599" s="300"/>
      <c r="U599" s="300"/>
      <c r="V599" s="300"/>
      <c r="W599" s="300"/>
      <c r="X599" s="300"/>
      <c r="Y599" s="300"/>
      <c r="Z599" s="300"/>
    </row>
    <row r="600">
      <c r="A600" s="300"/>
      <c r="B600" s="300"/>
      <c r="C600" s="300"/>
      <c r="D600" s="300"/>
      <c r="E600" s="300"/>
      <c r="F600" s="300"/>
      <c r="G600" s="300"/>
      <c r="H600" s="300"/>
      <c r="I600" s="300"/>
      <c r="J600" s="300"/>
      <c r="K600" s="300"/>
      <c r="L600" s="300"/>
      <c r="M600" s="300"/>
      <c r="N600" s="300"/>
      <c r="O600" s="300"/>
      <c r="P600" s="300"/>
      <c r="Q600" s="300"/>
      <c r="R600" s="300"/>
      <c r="S600" s="300"/>
      <c r="T600" s="300"/>
      <c r="U600" s="300"/>
      <c r="V600" s="300"/>
      <c r="W600" s="300"/>
      <c r="X600" s="300"/>
      <c r="Y600" s="300"/>
      <c r="Z600" s="300"/>
    </row>
    <row r="601">
      <c r="A601" s="300"/>
      <c r="B601" s="300"/>
      <c r="C601" s="300"/>
      <c r="D601" s="300"/>
      <c r="E601" s="300"/>
      <c r="F601" s="300"/>
      <c r="G601" s="300"/>
      <c r="H601" s="300"/>
      <c r="I601" s="300"/>
      <c r="J601" s="300"/>
      <c r="K601" s="300"/>
      <c r="L601" s="300"/>
      <c r="M601" s="300"/>
      <c r="N601" s="300"/>
      <c r="O601" s="300"/>
      <c r="P601" s="300"/>
      <c r="Q601" s="300"/>
      <c r="R601" s="300"/>
      <c r="S601" s="300"/>
      <c r="T601" s="300"/>
      <c r="U601" s="300"/>
      <c r="V601" s="300"/>
      <c r="W601" s="300"/>
      <c r="X601" s="300"/>
      <c r="Y601" s="300"/>
      <c r="Z601" s="300"/>
    </row>
    <row r="602">
      <c r="A602" s="300"/>
      <c r="B602" s="300"/>
      <c r="C602" s="300"/>
      <c r="D602" s="300"/>
      <c r="E602" s="300"/>
      <c r="F602" s="300"/>
      <c r="G602" s="300"/>
      <c r="H602" s="300"/>
      <c r="I602" s="300"/>
      <c r="J602" s="300"/>
      <c r="K602" s="300"/>
      <c r="L602" s="300"/>
      <c r="M602" s="300"/>
      <c r="N602" s="300"/>
      <c r="O602" s="300"/>
      <c r="P602" s="300"/>
      <c r="Q602" s="300"/>
      <c r="R602" s="300"/>
      <c r="S602" s="300"/>
      <c r="T602" s="300"/>
      <c r="U602" s="300"/>
      <c r="V602" s="300"/>
      <c r="W602" s="300"/>
      <c r="X602" s="300"/>
      <c r="Y602" s="300"/>
      <c r="Z602" s="300"/>
    </row>
    <row r="603">
      <c r="A603" s="300"/>
      <c r="B603" s="300"/>
      <c r="C603" s="300"/>
      <c r="D603" s="300"/>
      <c r="E603" s="300"/>
      <c r="F603" s="300"/>
      <c r="G603" s="300"/>
      <c r="H603" s="300"/>
      <c r="I603" s="300"/>
      <c r="J603" s="300"/>
      <c r="K603" s="300"/>
      <c r="L603" s="300"/>
      <c r="M603" s="300"/>
      <c r="N603" s="300"/>
      <c r="O603" s="300"/>
      <c r="P603" s="300"/>
      <c r="Q603" s="300"/>
      <c r="R603" s="300"/>
      <c r="S603" s="300"/>
      <c r="T603" s="300"/>
      <c r="U603" s="300"/>
      <c r="V603" s="300"/>
      <c r="W603" s="300"/>
      <c r="X603" s="300"/>
      <c r="Y603" s="300"/>
      <c r="Z603" s="300"/>
    </row>
    <row r="604">
      <c r="A604" s="300"/>
      <c r="B604" s="300"/>
      <c r="C604" s="300"/>
      <c r="D604" s="300"/>
      <c r="E604" s="300"/>
      <c r="F604" s="300"/>
      <c r="G604" s="300"/>
      <c r="H604" s="300"/>
      <c r="I604" s="300"/>
      <c r="J604" s="300"/>
      <c r="K604" s="300"/>
      <c r="L604" s="300"/>
      <c r="M604" s="300"/>
      <c r="N604" s="300"/>
      <c r="O604" s="300"/>
      <c r="P604" s="300"/>
      <c r="Q604" s="300"/>
      <c r="R604" s="300"/>
      <c r="S604" s="300"/>
      <c r="T604" s="300"/>
      <c r="U604" s="300"/>
      <c r="V604" s="300"/>
      <c r="W604" s="300"/>
      <c r="X604" s="300"/>
      <c r="Y604" s="300"/>
      <c r="Z604" s="300"/>
    </row>
    <row r="605">
      <c r="A605" s="300"/>
      <c r="B605" s="300"/>
      <c r="C605" s="300"/>
      <c r="D605" s="300"/>
      <c r="E605" s="300"/>
      <c r="F605" s="300"/>
      <c r="G605" s="300"/>
      <c r="H605" s="300"/>
      <c r="I605" s="300"/>
      <c r="J605" s="300"/>
      <c r="K605" s="300"/>
      <c r="L605" s="300"/>
      <c r="M605" s="300"/>
      <c r="N605" s="300"/>
      <c r="O605" s="300"/>
      <c r="P605" s="300"/>
      <c r="Q605" s="300"/>
      <c r="R605" s="300"/>
      <c r="S605" s="300"/>
      <c r="T605" s="300"/>
      <c r="U605" s="300"/>
      <c r="V605" s="300"/>
      <c r="W605" s="300"/>
      <c r="X605" s="300"/>
      <c r="Y605" s="300"/>
      <c r="Z605" s="300"/>
    </row>
    <row r="606">
      <c r="A606" s="300"/>
      <c r="B606" s="300"/>
      <c r="C606" s="300"/>
      <c r="D606" s="300"/>
      <c r="E606" s="300"/>
      <c r="F606" s="300"/>
      <c r="G606" s="300"/>
      <c r="H606" s="300"/>
      <c r="I606" s="300"/>
      <c r="J606" s="300"/>
      <c r="K606" s="300"/>
      <c r="L606" s="300"/>
      <c r="M606" s="300"/>
      <c r="N606" s="300"/>
      <c r="O606" s="300"/>
      <c r="P606" s="300"/>
      <c r="Q606" s="300"/>
      <c r="R606" s="300"/>
      <c r="S606" s="300"/>
      <c r="T606" s="300"/>
      <c r="U606" s="300"/>
      <c r="V606" s="300"/>
      <c r="W606" s="300"/>
      <c r="X606" s="300"/>
      <c r="Y606" s="300"/>
      <c r="Z606" s="300"/>
    </row>
    <row r="607">
      <c r="A607" s="300"/>
      <c r="B607" s="300"/>
      <c r="C607" s="300"/>
      <c r="D607" s="300"/>
      <c r="E607" s="300"/>
      <c r="F607" s="300"/>
      <c r="G607" s="300"/>
      <c r="H607" s="300"/>
      <c r="I607" s="300"/>
      <c r="J607" s="300"/>
      <c r="K607" s="300"/>
      <c r="L607" s="300"/>
      <c r="M607" s="300"/>
      <c r="N607" s="300"/>
      <c r="O607" s="300"/>
      <c r="P607" s="300"/>
      <c r="Q607" s="300"/>
      <c r="R607" s="300"/>
      <c r="S607" s="300"/>
      <c r="T607" s="300"/>
      <c r="U607" s="300"/>
      <c r="V607" s="300"/>
      <c r="W607" s="300"/>
      <c r="X607" s="300"/>
      <c r="Y607" s="300"/>
      <c r="Z607" s="300"/>
    </row>
    <row r="608">
      <c r="A608" s="300"/>
      <c r="B608" s="300"/>
      <c r="C608" s="300"/>
      <c r="D608" s="300"/>
      <c r="E608" s="300"/>
      <c r="F608" s="300"/>
      <c r="G608" s="300"/>
      <c r="H608" s="300"/>
      <c r="I608" s="300"/>
      <c r="J608" s="300"/>
      <c r="K608" s="300"/>
      <c r="L608" s="300"/>
      <c r="M608" s="300"/>
      <c r="N608" s="300"/>
      <c r="O608" s="300"/>
      <c r="P608" s="300"/>
      <c r="Q608" s="300"/>
      <c r="R608" s="300"/>
      <c r="S608" s="300"/>
      <c r="T608" s="300"/>
      <c r="U608" s="300"/>
      <c r="V608" s="300"/>
      <c r="W608" s="300"/>
      <c r="X608" s="300"/>
      <c r="Y608" s="300"/>
      <c r="Z608" s="300"/>
    </row>
    <row r="609">
      <c r="A609" s="300"/>
      <c r="B609" s="300"/>
      <c r="C609" s="300"/>
      <c r="D609" s="300"/>
      <c r="E609" s="300"/>
      <c r="F609" s="300"/>
      <c r="G609" s="300"/>
      <c r="H609" s="300"/>
      <c r="I609" s="300"/>
      <c r="J609" s="300"/>
      <c r="K609" s="300"/>
      <c r="L609" s="300"/>
      <c r="M609" s="300"/>
      <c r="N609" s="300"/>
      <c r="O609" s="300"/>
      <c r="P609" s="300"/>
      <c r="Q609" s="300"/>
      <c r="R609" s="300"/>
      <c r="S609" s="300"/>
      <c r="T609" s="300"/>
      <c r="U609" s="300"/>
      <c r="V609" s="300"/>
      <c r="W609" s="300"/>
      <c r="X609" s="300"/>
      <c r="Y609" s="300"/>
      <c r="Z609" s="300"/>
    </row>
    <row r="610">
      <c r="A610" s="300"/>
      <c r="B610" s="300"/>
      <c r="C610" s="300"/>
      <c r="D610" s="300"/>
      <c r="E610" s="300"/>
      <c r="F610" s="300"/>
      <c r="G610" s="300"/>
      <c r="H610" s="300"/>
      <c r="I610" s="300"/>
      <c r="J610" s="300"/>
      <c r="K610" s="300"/>
      <c r="L610" s="300"/>
      <c r="M610" s="300"/>
      <c r="N610" s="300"/>
      <c r="O610" s="300"/>
      <c r="P610" s="300"/>
      <c r="Q610" s="300"/>
      <c r="R610" s="300"/>
      <c r="S610" s="300"/>
      <c r="T610" s="300"/>
      <c r="U610" s="300"/>
      <c r="V610" s="300"/>
      <c r="W610" s="300"/>
      <c r="X610" s="300"/>
      <c r="Y610" s="300"/>
      <c r="Z610" s="300"/>
    </row>
    <row r="611">
      <c r="A611" s="300"/>
      <c r="B611" s="300"/>
      <c r="C611" s="300"/>
      <c r="D611" s="300"/>
      <c r="E611" s="300"/>
      <c r="F611" s="300"/>
      <c r="G611" s="300"/>
      <c r="H611" s="300"/>
      <c r="I611" s="300"/>
      <c r="J611" s="300"/>
      <c r="K611" s="300"/>
      <c r="L611" s="300"/>
      <c r="M611" s="300"/>
      <c r="N611" s="300"/>
      <c r="O611" s="300"/>
      <c r="P611" s="300"/>
      <c r="Q611" s="300"/>
      <c r="R611" s="300"/>
      <c r="S611" s="300"/>
      <c r="T611" s="300"/>
      <c r="U611" s="300"/>
      <c r="V611" s="300"/>
      <c r="W611" s="300"/>
      <c r="X611" s="300"/>
      <c r="Y611" s="300"/>
      <c r="Z611" s="300"/>
    </row>
    <row r="612">
      <c r="A612" s="300"/>
      <c r="B612" s="300"/>
      <c r="C612" s="300"/>
      <c r="D612" s="300"/>
      <c r="E612" s="300"/>
      <c r="F612" s="300"/>
      <c r="G612" s="300"/>
      <c r="H612" s="300"/>
      <c r="I612" s="300"/>
      <c r="J612" s="300"/>
      <c r="K612" s="300"/>
      <c r="L612" s="300"/>
      <c r="M612" s="300"/>
      <c r="N612" s="300"/>
      <c r="O612" s="300"/>
      <c r="P612" s="300"/>
      <c r="Q612" s="300"/>
      <c r="R612" s="300"/>
      <c r="S612" s="300"/>
      <c r="T612" s="300"/>
      <c r="U612" s="300"/>
      <c r="V612" s="300"/>
      <c r="W612" s="300"/>
      <c r="X612" s="300"/>
      <c r="Y612" s="300"/>
      <c r="Z612" s="300"/>
    </row>
    <row r="613">
      <c r="A613" s="300"/>
      <c r="B613" s="300"/>
      <c r="C613" s="300"/>
      <c r="D613" s="300"/>
      <c r="E613" s="300"/>
      <c r="F613" s="300"/>
      <c r="G613" s="300"/>
      <c r="H613" s="300"/>
      <c r="I613" s="300"/>
      <c r="J613" s="300"/>
      <c r="K613" s="300"/>
      <c r="L613" s="300"/>
      <c r="M613" s="300"/>
      <c r="N613" s="300"/>
      <c r="O613" s="300"/>
      <c r="P613" s="300"/>
      <c r="Q613" s="300"/>
      <c r="R613" s="300"/>
      <c r="S613" s="300"/>
      <c r="T613" s="300"/>
      <c r="U613" s="300"/>
      <c r="V613" s="300"/>
      <c r="W613" s="300"/>
      <c r="X613" s="300"/>
      <c r="Y613" s="300"/>
      <c r="Z613" s="300"/>
    </row>
    <row r="614">
      <c r="A614" s="300"/>
      <c r="B614" s="300"/>
      <c r="C614" s="300"/>
      <c r="D614" s="300"/>
      <c r="E614" s="300"/>
      <c r="F614" s="300"/>
      <c r="G614" s="300"/>
      <c r="H614" s="300"/>
      <c r="I614" s="300"/>
      <c r="J614" s="300"/>
      <c r="K614" s="300"/>
      <c r="L614" s="300"/>
      <c r="M614" s="300"/>
      <c r="N614" s="300"/>
      <c r="O614" s="300"/>
      <c r="P614" s="300"/>
      <c r="Q614" s="300"/>
      <c r="R614" s="300"/>
      <c r="S614" s="300"/>
      <c r="T614" s="300"/>
      <c r="U614" s="300"/>
      <c r="V614" s="300"/>
      <c r="W614" s="300"/>
      <c r="X614" s="300"/>
      <c r="Y614" s="300"/>
      <c r="Z614" s="300"/>
    </row>
    <row r="615">
      <c r="A615" s="300"/>
      <c r="B615" s="300"/>
      <c r="C615" s="300"/>
      <c r="D615" s="300"/>
      <c r="E615" s="300"/>
      <c r="F615" s="300"/>
      <c r="G615" s="300"/>
      <c r="H615" s="300"/>
      <c r="I615" s="300"/>
      <c r="J615" s="300"/>
      <c r="K615" s="300"/>
      <c r="L615" s="300"/>
      <c r="M615" s="300"/>
      <c r="N615" s="300"/>
      <c r="O615" s="300"/>
      <c r="P615" s="300"/>
      <c r="Q615" s="300"/>
      <c r="R615" s="300"/>
      <c r="S615" s="300"/>
      <c r="T615" s="300"/>
      <c r="U615" s="300"/>
      <c r="V615" s="300"/>
      <c r="W615" s="300"/>
      <c r="X615" s="300"/>
      <c r="Y615" s="300"/>
      <c r="Z615" s="300"/>
    </row>
    <row r="616">
      <c r="A616" s="300"/>
      <c r="B616" s="300"/>
      <c r="C616" s="300"/>
      <c r="D616" s="300"/>
      <c r="E616" s="300"/>
      <c r="F616" s="300"/>
      <c r="G616" s="300"/>
      <c r="H616" s="300"/>
      <c r="I616" s="300"/>
      <c r="J616" s="300"/>
      <c r="K616" s="300"/>
      <c r="L616" s="300"/>
      <c r="M616" s="300"/>
      <c r="N616" s="300"/>
      <c r="O616" s="300"/>
      <c r="P616" s="300"/>
      <c r="Q616" s="300"/>
      <c r="R616" s="300"/>
      <c r="S616" s="300"/>
      <c r="T616" s="300"/>
      <c r="U616" s="300"/>
      <c r="V616" s="300"/>
      <c r="W616" s="300"/>
      <c r="X616" s="300"/>
      <c r="Y616" s="300"/>
      <c r="Z616" s="300"/>
    </row>
    <row r="617">
      <c r="A617" s="300"/>
      <c r="B617" s="300"/>
      <c r="C617" s="300"/>
      <c r="D617" s="300"/>
      <c r="E617" s="300"/>
      <c r="F617" s="300"/>
      <c r="G617" s="300"/>
      <c r="H617" s="300"/>
      <c r="I617" s="300"/>
      <c r="J617" s="300"/>
      <c r="K617" s="300"/>
      <c r="L617" s="300"/>
      <c r="M617" s="300"/>
      <c r="N617" s="300"/>
      <c r="O617" s="300"/>
      <c r="P617" s="300"/>
      <c r="Q617" s="300"/>
      <c r="R617" s="300"/>
      <c r="S617" s="300"/>
      <c r="T617" s="300"/>
      <c r="U617" s="300"/>
      <c r="V617" s="300"/>
      <c r="W617" s="300"/>
      <c r="X617" s="300"/>
      <c r="Y617" s="300"/>
      <c r="Z617" s="300"/>
    </row>
    <row r="618">
      <c r="A618" s="300"/>
      <c r="B618" s="300"/>
      <c r="C618" s="300"/>
      <c r="D618" s="300"/>
      <c r="E618" s="300"/>
      <c r="F618" s="300"/>
      <c r="G618" s="300"/>
      <c r="H618" s="300"/>
      <c r="I618" s="300"/>
      <c r="J618" s="300"/>
      <c r="K618" s="300"/>
      <c r="L618" s="300"/>
      <c r="M618" s="300"/>
      <c r="N618" s="300"/>
      <c r="O618" s="300"/>
      <c r="P618" s="300"/>
      <c r="Q618" s="300"/>
      <c r="R618" s="300"/>
      <c r="S618" s="300"/>
      <c r="T618" s="300"/>
      <c r="U618" s="300"/>
      <c r="V618" s="300"/>
      <c r="W618" s="300"/>
      <c r="X618" s="300"/>
      <c r="Y618" s="300"/>
      <c r="Z618" s="300"/>
    </row>
    <row r="619">
      <c r="A619" s="300"/>
      <c r="B619" s="300"/>
      <c r="C619" s="300"/>
      <c r="D619" s="300"/>
      <c r="E619" s="300"/>
      <c r="F619" s="300"/>
      <c r="G619" s="300"/>
      <c r="H619" s="300"/>
      <c r="I619" s="300"/>
      <c r="J619" s="300"/>
      <c r="K619" s="300"/>
      <c r="L619" s="300"/>
      <c r="M619" s="300"/>
      <c r="N619" s="300"/>
      <c r="O619" s="300"/>
      <c r="P619" s="300"/>
      <c r="Q619" s="300"/>
      <c r="R619" s="300"/>
      <c r="S619" s="300"/>
      <c r="T619" s="300"/>
      <c r="U619" s="300"/>
      <c r="V619" s="300"/>
      <c r="W619" s="300"/>
      <c r="X619" s="300"/>
      <c r="Y619" s="300"/>
      <c r="Z619" s="300"/>
    </row>
    <row r="620">
      <c r="A620" s="300"/>
      <c r="B620" s="300"/>
      <c r="C620" s="300"/>
      <c r="D620" s="300"/>
      <c r="E620" s="300"/>
      <c r="F620" s="300"/>
      <c r="G620" s="300"/>
      <c r="H620" s="300"/>
      <c r="I620" s="300"/>
      <c r="J620" s="300"/>
      <c r="K620" s="300"/>
      <c r="L620" s="300"/>
      <c r="M620" s="300"/>
      <c r="N620" s="300"/>
      <c r="O620" s="300"/>
      <c r="P620" s="300"/>
      <c r="Q620" s="300"/>
      <c r="R620" s="300"/>
      <c r="S620" s="300"/>
      <c r="T620" s="300"/>
      <c r="U620" s="300"/>
      <c r="V620" s="300"/>
      <c r="W620" s="300"/>
      <c r="X620" s="300"/>
      <c r="Y620" s="300"/>
      <c r="Z620" s="300"/>
    </row>
    <row r="621">
      <c r="A621" s="300"/>
      <c r="B621" s="300"/>
      <c r="C621" s="300"/>
      <c r="D621" s="300"/>
      <c r="E621" s="300"/>
      <c r="F621" s="300"/>
      <c r="G621" s="300"/>
      <c r="H621" s="300"/>
      <c r="I621" s="300"/>
      <c r="J621" s="300"/>
      <c r="K621" s="300"/>
      <c r="L621" s="300"/>
      <c r="M621" s="300"/>
      <c r="N621" s="300"/>
      <c r="O621" s="300"/>
      <c r="P621" s="300"/>
      <c r="Q621" s="300"/>
      <c r="R621" s="300"/>
      <c r="S621" s="300"/>
      <c r="T621" s="300"/>
      <c r="U621" s="300"/>
      <c r="V621" s="300"/>
      <c r="W621" s="300"/>
      <c r="X621" s="300"/>
      <c r="Y621" s="300"/>
      <c r="Z621" s="300"/>
    </row>
    <row r="622">
      <c r="A622" s="300"/>
      <c r="B622" s="300"/>
      <c r="C622" s="300"/>
      <c r="D622" s="300"/>
      <c r="E622" s="300"/>
      <c r="F622" s="300"/>
      <c r="G622" s="300"/>
      <c r="H622" s="300"/>
      <c r="I622" s="300"/>
      <c r="J622" s="300"/>
      <c r="K622" s="300"/>
      <c r="L622" s="300"/>
      <c r="M622" s="300"/>
      <c r="N622" s="300"/>
      <c r="O622" s="300"/>
      <c r="P622" s="300"/>
      <c r="Q622" s="300"/>
      <c r="R622" s="300"/>
      <c r="S622" s="300"/>
      <c r="T622" s="300"/>
      <c r="U622" s="300"/>
      <c r="V622" s="300"/>
      <c r="W622" s="300"/>
      <c r="X622" s="300"/>
      <c r="Y622" s="300"/>
      <c r="Z622" s="300"/>
    </row>
    <row r="623">
      <c r="A623" s="300"/>
      <c r="B623" s="300"/>
      <c r="C623" s="300"/>
      <c r="D623" s="300"/>
      <c r="E623" s="300"/>
      <c r="F623" s="300"/>
      <c r="G623" s="300"/>
      <c r="H623" s="300"/>
      <c r="I623" s="300"/>
      <c r="J623" s="300"/>
      <c r="K623" s="300"/>
      <c r="L623" s="300"/>
      <c r="M623" s="300"/>
      <c r="N623" s="300"/>
      <c r="O623" s="300"/>
      <c r="P623" s="300"/>
      <c r="Q623" s="300"/>
      <c r="R623" s="300"/>
      <c r="S623" s="300"/>
      <c r="T623" s="300"/>
      <c r="U623" s="300"/>
      <c r="V623" s="300"/>
      <c r="W623" s="300"/>
      <c r="X623" s="300"/>
      <c r="Y623" s="300"/>
      <c r="Z623" s="300"/>
    </row>
    <row r="624">
      <c r="A624" s="300"/>
      <c r="B624" s="300"/>
      <c r="C624" s="300"/>
      <c r="D624" s="300"/>
      <c r="E624" s="300"/>
      <c r="F624" s="300"/>
      <c r="G624" s="300"/>
      <c r="H624" s="300"/>
      <c r="I624" s="300"/>
      <c r="J624" s="300"/>
      <c r="K624" s="300"/>
      <c r="L624" s="300"/>
      <c r="M624" s="300"/>
      <c r="N624" s="300"/>
      <c r="O624" s="300"/>
      <c r="P624" s="300"/>
      <c r="Q624" s="300"/>
      <c r="R624" s="300"/>
      <c r="S624" s="300"/>
      <c r="T624" s="300"/>
      <c r="U624" s="300"/>
      <c r="V624" s="300"/>
      <c r="W624" s="300"/>
      <c r="X624" s="300"/>
      <c r="Y624" s="300"/>
      <c r="Z624" s="300"/>
    </row>
    <row r="625">
      <c r="A625" s="300"/>
      <c r="B625" s="300"/>
      <c r="C625" s="300"/>
      <c r="D625" s="300"/>
      <c r="E625" s="300"/>
      <c r="F625" s="300"/>
      <c r="G625" s="300"/>
      <c r="H625" s="300"/>
      <c r="I625" s="300"/>
      <c r="J625" s="300"/>
      <c r="K625" s="300"/>
      <c r="L625" s="300"/>
      <c r="M625" s="300"/>
      <c r="N625" s="300"/>
      <c r="O625" s="300"/>
      <c r="P625" s="300"/>
      <c r="Q625" s="300"/>
      <c r="R625" s="300"/>
      <c r="S625" s="300"/>
      <c r="T625" s="300"/>
      <c r="U625" s="300"/>
      <c r="V625" s="300"/>
      <c r="W625" s="300"/>
      <c r="X625" s="300"/>
      <c r="Y625" s="300"/>
      <c r="Z625" s="300"/>
    </row>
    <row r="626">
      <c r="A626" s="300"/>
      <c r="B626" s="300"/>
      <c r="C626" s="300"/>
      <c r="D626" s="300"/>
      <c r="E626" s="300"/>
      <c r="F626" s="300"/>
      <c r="G626" s="300"/>
      <c r="H626" s="300"/>
      <c r="I626" s="300"/>
      <c r="J626" s="300"/>
      <c r="K626" s="300"/>
      <c r="L626" s="300"/>
      <c r="M626" s="300"/>
      <c r="N626" s="300"/>
      <c r="O626" s="300"/>
      <c r="P626" s="300"/>
      <c r="Q626" s="300"/>
      <c r="R626" s="300"/>
      <c r="S626" s="300"/>
      <c r="T626" s="300"/>
      <c r="U626" s="300"/>
      <c r="V626" s="300"/>
      <c r="W626" s="300"/>
      <c r="X626" s="300"/>
      <c r="Y626" s="300"/>
      <c r="Z626" s="300"/>
    </row>
    <row r="627">
      <c r="A627" s="300"/>
      <c r="B627" s="300"/>
      <c r="C627" s="300"/>
      <c r="D627" s="300"/>
      <c r="E627" s="300"/>
      <c r="F627" s="300"/>
      <c r="G627" s="300"/>
      <c r="H627" s="300"/>
      <c r="I627" s="300"/>
      <c r="J627" s="300"/>
      <c r="K627" s="300"/>
      <c r="L627" s="300"/>
      <c r="M627" s="300"/>
      <c r="N627" s="300"/>
      <c r="O627" s="300"/>
      <c r="P627" s="300"/>
      <c r="Q627" s="300"/>
      <c r="R627" s="300"/>
      <c r="S627" s="300"/>
      <c r="T627" s="300"/>
      <c r="U627" s="300"/>
      <c r="V627" s="300"/>
      <c r="W627" s="300"/>
      <c r="X627" s="300"/>
      <c r="Y627" s="300"/>
      <c r="Z627" s="300"/>
    </row>
    <row r="628">
      <c r="A628" s="300"/>
      <c r="B628" s="300"/>
      <c r="C628" s="300"/>
      <c r="D628" s="300"/>
      <c r="E628" s="300"/>
      <c r="F628" s="300"/>
      <c r="G628" s="300"/>
      <c r="H628" s="300"/>
      <c r="I628" s="300"/>
      <c r="J628" s="300"/>
      <c r="K628" s="300"/>
      <c r="L628" s="300"/>
      <c r="M628" s="300"/>
      <c r="N628" s="300"/>
      <c r="O628" s="300"/>
      <c r="P628" s="300"/>
      <c r="Q628" s="300"/>
      <c r="R628" s="300"/>
      <c r="S628" s="300"/>
      <c r="T628" s="300"/>
      <c r="U628" s="300"/>
      <c r="V628" s="300"/>
      <c r="W628" s="300"/>
      <c r="X628" s="300"/>
      <c r="Y628" s="300"/>
      <c r="Z628" s="300"/>
    </row>
    <row r="629">
      <c r="A629" s="300"/>
      <c r="B629" s="300"/>
      <c r="C629" s="300"/>
      <c r="D629" s="300"/>
      <c r="E629" s="300"/>
      <c r="F629" s="300"/>
      <c r="G629" s="300"/>
      <c r="H629" s="300"/>
      <c r="I629" s="300"/>
      <c r="J629" s="300"/>
      <c r="K629" s="300"/>
      <c r="L629" s="300"/>
      <c r="M629" s="300"/>
      <c r="N629" s="300"/>
      <c r="O629" s="300"/>
      <c r="P629" s="300"/>
      <c r="Q629" s="300"/>
      <c r="R629" s="300"/>
      <c r="S629" s="300"/>
      <c r="T629" s="300"/>
      <c r="U629" s="300"/>
      <c r="V629" s="300"/>
      <c r="W629" s="300"/>
      <c r="X629" s="300"/>
      <c r="Y629" s="300"/>
      <c r="Z629" s="300"/>
    </row>
    <row r="630">
      <c r="A630" s="300"/>
      <c r="B630" s="300"/>
      <c r="C630" s="300"/>
      <c r="D630" s="300"/>
      <c r="E630" s="300"/>
      <c r="F630" s="300"/>
      <c r="G630" s="300"/>
      <c r="H630" s="300"/>
      <c r="I630" s="300"/>
      <c r="J630" s="300"/>
      <c r="K630" s="300"/>
      <c r="L630" s="300"/>
      <c r="M630" s="300"/>
      <c r="N630" s="300"/>
      <c r="O630" s="300"/>
      <c r="P630" s="300"/>
      <c r="Q630" s="300"/>
      <c r="R630" s="300"/>
      <c r="S630" s="300"/>
      <c r="T630" s="300"/>
      <c r="U630" s="300"/>
      <c r="V630" s="300"/>
      <c r="W630" s="300"/>
      <c r="X630" s="300"/>
      <c r="Y630" s="300"/>
      <c r="Z630" s="300"/>
    </row>
    <row r="631">
      <c r="A631" s="300"/>
      <c r="B631" s="300"/>
      <c r="C631" s="300"/>
      <c r="D631" s="300"/>
      <c r="E631" s="300"/>
      <c r="F631" s="300"/>
      <c r="G631" s="300"/>
      <c r="H631" s="300"/>
      <c r="I631" s="300"/>
      <c r="J631" s="300"/>
      <c r="K631" s="300"/>
      <c r="L631" s="300"/>
      <c r="M631" s="300"/>
      <c r="N631" s="300"/>
      <c r="O631" s="300"/>
      <c r="P631" s="300"/>
      <c r="Q631" s="300"/>
      <c r="R631" s="300"/>
      <c r="S631" s="300"/>
      <c r="T631" s="300"/>
      <c r="U631" s="300"/>
      <c r="V631" s="300"/>
      <c r="W631" s="300"/>
      <c r="X631" s="300"/>
      <c r="Y631" s="300"/>
      <c r="Z631" s="300"/>
    </row>
    <row r="632">
      <c r="A632" s="300"/>
      <c r="B632" s="300"/>
      <c r="C632" s="300"/>
      <c r="D632" s="300"/>
      <c r="E632" s="300"/>
      <c r="F632" s="300"/>
      <c r="G632" s="300"/>
      <c r="H632" s="300"/>
      <c r="I632" s="300"/>
      <c r="J632" s="300"/>
      <c r="K632" s="300"/>
      <c r="L632" s="300"/>
      <c r="M632" s="300"/>
      <c r="N632" s="300"/>
      <c r="O632" s="300"/>
      <c r="P632" s="300"/>
      <c r="Q632" s="300"/>
      <c r="R632" s="300"/>
      <c r="S632" s="300"/>
      <c r="T632" s="300"/>
      <c r="U632" s="300"/>
      <c r="V632" s="300"/>
      <c r="W632" s="300"/>
      <c r="X632" s="300"/>
      <c r="Y632" s="300"/>
      <c r="Z632" s="300"/>
    </row>
    <row r="633">
      <c r="A633" s="300"/>
      <c r="B633" s="300"/>
      <c r="C633" s="300"/>
      <c r="D633" s="300"/>
      <c r="E633" s="300"/>
      <c r="F633" s="300"/>
      <c r="G633" s="300"/>
      <c r="H633" s="300"/>
      <c r="I633" s="300"/>
      <c r="J633" s="300"/>
      <c r="K633" s="300"/>
      <c r="L633" s="300"/>
      <c r="M633" s="300"/>
      <c r="N633" s="300"/>
      <c r="O633" s="300"/>
      <c r="P633" s="300"/>
      <c r="Q633" s="300"/>
      <c r="R633" s="300"/>
      <c r="S633" s="300"/>
      <c r="T633" s="300"/>
      <c r="U633" s="300"/>
      <c r="V633" s="300"/>
      <c r="W633" s="300"/>
      <c r="X633" s="300"/>
      <c r="Y633" s="300"/>
      <c r="Z633" s="300"/>
    </row>
    <row r="634">
      <c r="A634" s="300"/>
      <c r="B634" s="300"/>
      <c r="C634" s="300"/>
      <c r="D634" s="300"/>
      <c r="E634" s="300"/>
      <c r="F634" s="300"/>
      <c r="G634" s="300"/>
      <c r="H634" s="300"/>
      <c r="I634" s="300"/>
      <c r="J634" s="300"/>
      <c r="K634" s="300"/>
      <c r="L634" s="300"/>
      <c r="M634" s="300"/>
      <c r="N634" s="300"/>
      <c r="O634" s="300"/>
      <c r="P634" s="300"/>
      <c r="Q634" s="300"/>
      <c r="R634" s="300"/>
      <c r="S634" s="300"/>
      <c r="T634" s="300"/>
      <c r="U634" s="300"/>
      <c r="V634" s="300"/>
      <c r="W634" s="300"/>
      <c r="X634" s="300"/>
      <c r="Y634" s="300"/>
      <c r="Z634" s="300"/>
    </row>
    <row r="635">
      <c r="A635" s="300"/>
      <c r="B635" s="300"/>
      <c r="C635" s="300"/>
      <c r="D635" s="300"/>
      <c r="E635" s="300"/>
      <c r="F635" s="300"/>
      <c r="G635" s="300"/>
      <c r="H635" s="300"/>
      <c r="I635" s="300"/>
      <c r="J635" s="300"/>
      <c r="K635" s="300"/>
      <c r="L635" s="300"/>
      <c r="M635" s="300"/>
      <c r="N635" s="300"/>
      <c r="O635" s="300"/>
      <c r="P635" s="300"/>
      <c r="Q635" s="300"/>
      <c r="R635" s="300"/>
      <c r="S635" s="300"/>
      <c r="T635" s="300"/>
      <c r="U635" s="300"/>
      <c r="V635" s="300"/>
      <c r="W635" s="300"/>
      <c r="X635" s="300"/>
      <c r="Y635" s="300"/>
      <c r="Z635" s="300"/>
    </row>
    <row r="636">
      <c r="A636" s="300"/>
      <c r="B636" s="300"/>
      <c r="C636" s="300"/>
      <c r="D636" s="300"/>
      <c r="E636" s="300"/>
      <c r="F636" s="300"/>
      <c r="G636" s="300"/>
      <c r="H636" s="300"/>
      <c r="I636" s="300"/>
      <c r="J636" s="300"/>
      <c r="K636" s="300"/>
      <c r="L636" s="300"/>
      <c r="M636" s="300"/>
      <c r="N636" s="300"/>
      <c r="O636" s="300"/>
      <c r="P636" s="300"/>
      <c r="Q636" s="300"/>
      <c r="R636" s="300"/>
      <c r="S636" s="300"/>
      <c r="T636" s="300"/>
      <c r="U636" s="300"/>
      <c r="V636" s="300"/>
      <c r="W636" s="300"/>
      <c r="X636" s="300"/>
      <c r="Y636" s="300"/>
      <c r="Z636" s="300"/>
    </row>
    <row r="637">
      <c r="A637" s="300"/>
      <c r="B637" s="300"/>
      <c r="C637" s="300"/>
      <c r="D637" s="300"/>
      <c r="E637" s="300"/>
      <c r="F637" s="300"/>
      <c r="G637" s="300"/>
      <c r="H637" s="300"/>
      <c r="I637" s="300"/>
      <c r="J637" s="300"/>
      <c r="K637" s="300"/>
      <c r="L637" s="300"/>
      <c r="M637" s="300"/>
      <c r="N637" s="300"/>
      <c r="O637" s="300"/>
      <c r="P637" s="300"/>
      <c r="Q637" s="300"/>
      <c r="R637" s="300"/>
      <c r="S637" s="300"/>
      <c r="T637" s="300"/>
      <c r="U637" s="300"/>
      <c r="V637" s="300"/>
      <c r="W637" s="300"/>
      <c r="X637" s="300"/>
      <c r="Y637" s="300"/>
      <c r="Z637" s="300"/>
    </row>
    <row r="638">
      <c r="A638" s="300"/>
      <c r="B638" s="300"/>
      <c r="C638" s="300"/>
      <c r="D638" s="300"/>
      <c r="E638" s="300"/>
      <c r="F638" s="300"/>
      <c r="G638" s="300"/>
      <c r="H638" s="300"/>
      <c r="I638" s="300"/>
      <c r="J638" s="300"/>
      <c r="K638" s="300"/>
      <c r="L638" s="300"/>
      <c r="M638" s="300"/>
      <c r="N638" s="300"/>
      <c r="O638" s="300"/>
      <c r="P638" s="300"/>
      <c r="Q638" s="300"/>
      <c r="R638" s="300"/>
      <c r="S638" s="300"/>
      <c r="T638" s="300"/>
      <c r="U638" s="300"/>
      <c r="V638" s="300"/>
      <c r="W638" s="300"/>
      <c r="X638" s="300"/>
      <c r="Y638" s="300"/>
      <c r="Z638" s="300"/>
    </row>
    <row r="639">
      <c r="A639" s="300"/>
      <c r="B639" s="300"/>
      <c r="C639" s="300"/>
      <c r="D639" s="300"/>
      <c r="E639" s="300"/>
      <c r="F639" s="300"/>
      <c r="G639" s="300"/>
      <c r="H639" s="300"/>
      <c r="I639" s="300"/>
      <c r="J639" s="300"/>
      <c r="K639" s="300"/>
      <c r="L639" s="300"/>
      <c r="M639" s="300"/>
      <c r="N639" s="300"/>
      <c r="O639" s="300"/>
      <c r="P639" s="300"/>
      <c r="Q639" s="300"/>
      <c r="R639" s="300"/>
      <c r="S639" s="300"/>
      <c r="T639" s="300"/>
      <c r="U639" s="300"/>
      <c r="V639" s="300"/>
      <c r="W639" s="300"/>
      <c r="X639" s="300"/>
      <c r="Y639" s="300"/>
      <c r="Z639" s="300"/>
    </row>
    <row r="640">
      <c r="A640" s="300"/>
      <c r="B640" s="300"/>
      <c r="C640" s="300"/>
      <c r="D640" s="300"/>
      <c r="E640" s="300"/>
      <c r="F640" s="300"/>
      <c r="G640" s="300"/>
      <c r="H640" s="300"/>
      <c r="I640" s="300"/>
      <c r="J640" s="300"/>
      <c r="K640" s="300"/>
      <c r="L640" s="300"/>
      <c r="M640" s="300"/>
      <c r="N640" s="300"/>
      <c r="O640" s="300"/>
      <c r="P640" s="300"/>
      <c r="Q640" s="300"/>
      <c r="R640" s="300"/>
      <c r="S640" s="300"/>
      <c r="T640" s="300"/>
      <c r="U640" s="300"/>
      <c r="V640" s="300"/>
      <c r="W640" s="300"/>
      <c r="X640" s="300"/>
      <c r="Y640" s="300"/>
      <c r="Z640" s="300"/>
    </row>
    <row r="641">
      <c r="A641" s="300"/>
      <c r="B641" s="300"/>
      <c r="C641" s="300"/>
      <c r="D641" s="300"/>
      <c r="E641" s="300"/>
      <c r="F641" s="300"/>
      <c r="G641" s="300"/>
      <c r="H641" s="300"/>
      <c r="I641" s="300"/>
      <c r="J641" s="300"/>
      <c r="K641" s="300"/>
      <c r="L641" s="300"/>
      <c r="M641" s="300"/>
      <c r="N641" s="300"/>
      <c r="O641" s="300"/>
      <c r="P641" s="300"/>
      <c r="Q641" s="300"/>
      <c r="R641" s="300"/>
      <c r="S641" s="300"/>
      <c r="T641" s="300"/>
      <c r="U641" s="300"/>
      <c r="V641" s="300"/>
      <c r="W641" s="300"/>
      <c r="X641" s="300"/>
      <c r="Y641" s="300"/>
      <c r="Z641" s="300"/>
    </row>
    <row r="642">
      <c r="A642" s="300"/>
      <c r="B642" s="300"/>
      <c r="C642" s="300"/>
      <c r="D642" s="300"/>
      <c r="E642" s="300"/>
      <c r="F642" s="300"/>
      <c r="G642" s="300"/>
      <c r="H642" s="300"/>
      <c r="I642" s="300"/>
      <c r="J642" s="300"/>
      <c r="K642" s="300"/>
      <c r="L642" s="300"/>
      <c r="M642" s="300"/>
      <c r="N642" s="300"/>
      <c r="O642" s="300"/>
      <c r="P642" s="300"/>
      <c r="Q642" s="300"/>
      <c r="R642" s="300"/>
      <c r="S642" s="300"/>
      <c r="T642" s="300"/>
      <c r="U642" s="300"/>
      <c r="V642" s="300"/>
      <c r="W642" s="300"/>
      <c r="X642" s="300"/>
      <c r="Y642" s="300"/>
      <c r="Z642" s="300"/>
    </row>
    <row r="643">
      <c r="A643" s="300"/>
      <c r="B643" s="300"/>
      <c r="C643" s="300"/>
      <c r="D643" s="300"/>
      <c r="E643" s="300"/>
      <c r="F643" s="300"/>
      <c r="G643" s="300"/>
      <c r="H643" s="300"/>
      <c r="I643" s="300"/>
      <c r="J643" s="300"/>
      <c r="K643" s="300"/>
      <c r="L643" s="300"/>
      <c r="M643" s="300"/>
      <c r="N643" s="300"/>
      <c r="O643" s="300"/>
      <c r="P643" s="300"/>
      <c r="Q643" s="300"/>
      <c r="R643" s="300"/>
      <c r="S643" s="300"/>
      <c r="T643" s="300"/>
      <c r="U643" s="300"/>
      <c r="V643" s="300"/>
      <c r="W643" s="300"/>
      <c r="X643" s="300"/>
      <c r="Y643" s="300"/>
      <c r="Z643" s="300"/>
    </row>
    <row r="644">
      <c r="A644" s="300"/>
      <c r="B644" s="300"/>
      <c r="C644" s="300"/>
      <c r="D644" s="300"/>
      <c r="E644" s="300"/>
      <c r="F644" s="300"/>
      <c r="G644" s="300"/>
      <c r="H644" s="300"/>
      <c r="I644" s="300"/>
      <c r="J644" s="300"/>
      <c r="K644" s="300"/>
      <c r="L644" s="300"/>
      <c r="M644" s="300"/>
      <c r="N644" s="300"/>
      <c r="O644" s="300"/>
      <c r="P644" s="300"/>
      <c r="Q644" s="300"/>
      <c r="R644" s="300"/>
      <c r="S644" s="300"/>
      <c r="T644" s="300"/>
      <c r="U644" s="300"/>
      <c r="V644" s="300"/>
      <c r="W644" s="300"/>
      <c r="X644" s="300"/>
      <c r="Y644" s="300"/>
      <c r="Z644" s="300"/>
    </row>
    <row r="645">
      <c r="A645" s="300"/>
      <c r="B645" s="300"/>
      <c r="C645" s="300"/>
      <c r="D645" s="300"/>
      <c r="E645" s="300"/>
      <c r="F645" s="300"/>
      <c r="G645" s="300"/>
      <c r="H645" s="300"/>
      <c r="I645" s="300"/>
      <c r="J645" s="300"/>
      <c r="K645" s="300"/>
      <c r="L645" s="300"/>
      <c r="M645" s="300"/>
      <c r="N645" s="300"/>
      <c r="O645" s="300"/>
      <c r="P645" s="300"/>
      <c r="Q645" s="300"/>
      <c r="R645" s="300"/>
      <c r="S645" s="300"/>
      <c r="T645" s="300"/>
      <c r="U645" s="300"/>
      <c r="V645" s="300"/>
      <c r="W645" s="300"/>
      <c r="X645" s="300"/>
      <c r="Y645" s="300"/>
      <c r="Z645" s="300"/>
    </row>
    <row r="646">
      <c r="A646" s="300"/>
      <c r="B646" s="300"/>
      <c r="C646" s="300"/>
      <c r="D646" s="300"/>
      <c r="E646" s="300"/>
      <c r="F646" s="300"/>
      <c r="G646" s="300"/>
      <c r="H646" s="300"/>
      <c r="I646" s="300"/>
      <c r="J646" s="300"/>
      <c r="K646" s="300"/>
      <c r="L646" s="300"/>
      <c r="M646" s="300"/>
      <c r="N646" s="300"/>
      <c r="O646" s="300"/>
      <c r="P646" s="300"/>
      <c r="Q646" s="300"/>
      <c r="R646" s="300"/>
      <c r="S646" s="300"/>
      <c r="T646" s="300"/>
      <c r="U646" s="300"/>
      <c r="V646" s="300"/>
      <c r="W646" s="300"/>
      <c r="X646" s="300"/>
      <c r="Y646" s="300"/>
      <c r="Z646" s="300"/>
    </row>
    <row r="647">
      <c r="A647" s="300"/>
      <c r="B647" s="300"/>
      <c r="C647" s="300"/>
      <c r="D647" s="300"/>
      <c r="E647" s="300"/>
      <c r="F647" s="300"/>
      <c r="G647" s="300"/>
      <c r="H647" s="300"/>
      <c r="I647" s="300"/>
      <c r="J647" s="300"/>
      <c r="K647" s="300"/>
      <c r="L647" s="300"/>
      <c r="M647" s="300"/>
      <c r="N647" s="300"/>
      <c r="O647" s="300"/>
      <c r="P647" s="300"/>
      <c r="Q647" s="300"/>
      <c r="R647" s="300"/>
      <c r="S647" s="300"/>
      <c r="T647" s="300"/>
      <c r="U647" s="300"/>
      <c r="V647" s="300"/>
      <c r="W647" s="300"/>
      <c r="X647" s="300"/>
      <c r="Y647" s="300"/>
      <c r="Z647" s="300"/>
    </row>
    <row r="648">
      <c r="A648" s="300"/>
      <c r="B648" s="300"/>
      <c r="C648" s="300"/>
      <c r="D648" s="300"/>
      <c r="E648" s="300"/>
      <c r="F648" s="300"/>
      <c r="G648" s="300"/>
      <c r="H648" s="300"/>
      <c r="I648" s="300"/>
      <c r="J648" s="300"/>
      <c r="K648" s="300"/>
      <c r="L648" s="300"/>
      <c r="M648" s="300"/>
      <c r="N648" s="300"/>
      <c r="O648" s="300"/>
      <c r="P648" s="300"/>
      <c r="Q648" s="300"/>
      <c r="R648" s="300"/>
      <c r="S648" s="300"/>
      <c r="T648" s="300"/>
      <c r="U648" s="300"/>
      <c r="V648" s="300"/>
      <c r="W648" s="300"/>
      <c r="X648" s="300"/>
      <c r="Y648" s="300"/>
      <c r="Z648" s="300"/>
    </row>
    <row r="649">
      <c r="A649" s="300"/>
      <c r="B649" s="300"/>
      <c r="C649" s="300"/>
      <c r="D649" s="300"/>
      <c r="E649" s="300"/>
      <c r="F649" s="300"/>
      <c r="G649" s="300"/>
      <c r="H649" s="300"/>
      <c r="I649" s="300"/>
      <c r="J649" s="300"/>
      <c r="K649" s="300"/>
      <c r="L649" s="300"/>
      <c r="M649" s="300"/>
      <c r="N649" s="300"/>
      <c r="O649" s="300"/>
      <c r="P649" s="300"/>
      <c r="Q649" s="300"/>
      <c r="R649" s="300"/>
      <c r="S649" s="300"/>
      <c r="T649" s="300"/>
      <c r="U649" s="300"/>
      <c r="V649" s="300"/>
      <c r="W649" s="300"/>
      <c r="X649" s="300"/>
      <c r="Y649" s="300"/>
      <c r="Z649" s="300"/>
    </row>
    <row r="650">
      <c r="A650" s="300"/>
      <c r="B650" s="300"/>
      <c r="C650" s="300"/>
      <c r="D650" s="300"/>
      <c r="E650" s="300"/>
      <c r="F650" s="300"/>
      <c r="G650" s="300"/>
      <c r="H650" s="300"/>
      <c r="I650" s="300"/>
      <c r="J650" s="300"/>
      <c r="K650" s="300"/>
      <c r="L650" s="300"/>
      <c r="M650" s="300"/>
      <c r="N650" s="300"/>
      <c r="O650" s="300"/>
      <c r="P650" s="300"/>
      <c r="Q650" s="300"/>
      <c r="R650" s="300"/>
      <c r="S650" s="300"/>
      <c r="T650" s="300"/>
      <c r="U650" s="300"/>
      <c r="V650" s="300"/>
      <c r="W650" s="300"/>
      <c r="X650" s="300"/>
      <c r="Y650" s="300"/>
      <c r="Z650" s="300"/>
    </row>
    <row r="651">
      <c r="A651" s="300"/>
      <c r="B651" s="300"/>
      <c r="C651" s="300"/>
      <c r="D651" s="300"/>
      <c r="E651" s="300"/>
      <c r="F651" s="300"/>
      <c r="G651" s="300"/>
      <c r="H651" s="300"/>
      <c r="I651" s="300"/>
      <c r="J651" s="300"/>
      <c r="K651" s="300"/>
      <c r="L651" s="300"/>
      <c r="M651" s="300"/>
      <c r="N651" s="300"/>
      <c r="O651" s="300"/>
      <c r="P651" s="300"/>
      <c r="Q651" s="300"/>
      <c r="R651" s="300"/>
      <c r="S651" s="300"/>
      <c r="T651" s="300"/>
      <c r="U651" s="300"/>
      <c r="V651" s="300"/>
      <c r="W651" s="300"/>
      <c r="X651" s="300"/>
      <c r="Y651" s="300"/>
      <c r="Z651" s="300"/>
    </row>
    <row r="652">
      <c r="A652" s="300"/>
      <c r="B652" s="300"/>
      <c r="C652" s="300"/>
      <c r="D652" s="300"/>
      <c r="E652" s="300"/>
      <c r="F652" s="300"/>
      <c r="G652" s="300"/>
      <c r="H652" s="300"/>
      <c r="I652" s="300"/>
      <c r="J652" s="300"/>
      <c r="K652" s="300"/>
      <c r="L652" s="300"/>
      <c r="M652" s="300"/>
      <c r="N652" s="300"/>
      <c r="O652" s="300"/>
      <c r="P652" s="300"/>
      <c r="Q652" s="300"/>
      <c r="R652" s="300"/>
      <c r="S652" s="300"/>
      <c r="T652" s="300"/>
      <c r="U652" s="300"/>
      <c r="V652" s="300"/>
      <c r="W652" s="300"/>
      <c r="X652" s="300"/>
      <c r="Y652" s="300"/>
      <c r="Z652" s="300"/>
    </row>
    <row r="653">
      <c r="A653" s="300"/>
      <c r="B653" s="300"/>
      <c r="C653" s="300"/>
      <c r="D653" s="300"/>
      <c r="E653" s="300"/>
      <c r="F653" s="300"/>
      <c r="G653" s="300"/>
      <c r="H653" s="300"/>
      <c r="I653" s="300"/>
      <c r="J653" s="300"/>
      <c r="K653" s="300"/>
      <c r="L653" s="300"/>
      <c r="M653" s="300"/>
      <c r="N653" s="300"/>
      <c r="O653" s="300"/>
      <c r="P653" s="300"/>
      <c r="Q653" s="300"/>
      <c r="R653" s="300"/>
      <c r="S653" s="300"/>
      <c r="T653" s="300"/>
      <c r="U653" s="300"/>
      <c r="V653" s="300"/>
      <c r="W653" s="300"/>
      <c r="X653" s="300"/>
      <c r="Y653" s="300"/>
      <c r="Z653" s="300"/>
    </row>
    <row r="654">
      <c r="A654" s="300"/>
      <c r="B654" s="300"/>
      <c r="C654" s="300"/>
      <c r="D654" s="300"/>
      <c r="E654" s="300"/>
      <c r="F654" s="300"/>
      <c r="G654" s="300"/>
      <c r="H654" s="300"/>
      <c r="I654" s="300"/>
      <c r="J654" s="300"/>
      <c r="K654" s="300"/>
      <c r="L654" s="300"/>
      <c r="M654" s="300"/>
      <c r="N654" s="300"/>
      <c r="O654" s="300"/>
      <c r="P654" s="300"/>
      <c r="Q654" s="300"/>
      <c r="R654" s="300"/>
      <c r="S654" s="300"/>
      <c r="T654" s="300"/>
      <c r="U654" s="300"/>
      <c r="V654" s="300"/>
      <c r="W654" s="300"/>
      <c r="X654" s="300"/>
      <c r="Y654" s="300"/>
      <c r="Z654" s="300"/>
    </row>
    <row r="655">
      <c r="A655" s="300"/>
      <c r="B655" s="300"/>
      <c r="C655" s="300"/>
      <c r="D655" s="300"/>
      <c r="E655" s="300"/>
      <c r="F655" s="300"/>
      <c r="G655" s="300"/>
      <c r="H655" s="300"/>
      <c r="I655" s="300"/>
      <c r="J655" s="300"/>
      <c r="K655" s="300"/>
      <c r="L655" s="300"/>
      <c r="M655" s="300"/>
      <c r="N655" s="300"/>
      <c r="O655" s="300"/>
      <c r="P655" s="300"/>
      <c r="Q655" s="300"/>
      <c r="R655" s="300"/>
      <c r="S655" s="300"/>
      <c r="T655" s="300"/>
      <c r="U655" s="300"/>
      <c r="V655" s="300"/>
      <c r="W655" s="300"/>
      <c r="X655" s="300"/>
      <c r="Y655" s="300"/>
      <c r="Z655" s="300"/>
    </row>
    <row r="656">
      <c r="A656" s="300"/>
      <c r="B656" s="300"/>
      <c r="C656" s="300"/>
      <c r="D656" s="300"/>
      <c r="E656" s="300"/>
      <c r="F656" s="300"/>
      <c r="G656" s="300"/>
      <c r="H656" s="300"/>
      <c r="I656" s="300"/>
      <c r="J656" s="300"/>
      <c r="K656" s="300"/>
      <c r="L656" s="300"/>
      <c r="M656" s="300"/>
      <c r="N656" s="300"/>
      <c r="O656" s="300"/>
      <c r="P656" s="300"/>
      <c r="Q656" s="300"/>
      <c r="R656" s="300"/>
      <c r="S656" s="300"/>
      <c r="T656" s="300"/>
      <c r="U656" s="300"/>
      <c r="V656" s="300"/>
      <c r="W656" s="300"/>
      <c r="X656" s="300"/>
      <c r="Y656" s="300"/>
      <c r="Z656" s="300"/>
    </row>
    <row r="657">
      <c r="A657" s="300"/>
      <c r="B657" s="300"/>
      <c r="C657" s="300"/>
      <c r="D657" s="300"/>
      <c r="E657" s="300"/>
      <c r="F657" s="300"/>
      <c r="G657" s="300"/>
      <c r="H657" s="300"/>
      <c r="I657" s="300"/>
      <c r="J657" s="300"/>
      <c r="K657" s="300"/>
      <c r="L657" s="300"/>
      <c r="M657" s="300"/>
      <c r="N657" s="300"/>
      <c r="O657" s="300"/>
      <c r="P657" s="300"/>
      <c r="Q657" s="300"/>
      <c r="R657" s="300"/>
      <c r="S657" s="300"/>
      <c r="T657" s="300"/>
      <c r="U657" s="300"/>
      <c r="V657" s="300"/>
      <c r="W657" s="300"/>
      <c r="X657" s="300"/>
      <c r="Y657" s="300"/>
      <c r="Z657" s="300"/>
    </row>
    <row r="658">
      <c r="A658" s="300"/>
      <c r="B658" s="300"/>
      <c r="C658" s="300"/>
      <c r="D658" s="300"/>
      <c r="E658" s="300"/>
      <c r="F658" s="300"/>
      <c r="G658" s="300"/>
      <c r="H658" s="300"/>
      <c r="I658" s="300"/>
      <c r="J658" s="300"/>
      <c r="K658" s="300"/>
      <c r="L658" s="300"/>
      <c r="M658" s="300"/>
      <c r="N658" s="300"/>
      <c r="O658" s="300"/>
      <c r="P658" s="300"/>
      <c r="Q658" s="300"/>
      <c r="R658" s="300"/>
      <c r="S658" s="300"/>
      <c r="T658" s="300"/>
      <c r="U658" s="300"/>
      <c r="V658" s="300"/>
      <c r="W658" s="300"/>
      <c r="X658" s="300"/>
      <c r="Y658" s="300"/>
      <c r="Z658" s="300"/>
    </row>
    <row r="659">
      <c r="A659" s="300"/>
      <c r="B659" s="300"/>
      <c r="C659" s="300"/>
      <c r="D659" s="300"/>
      <c r="E659" s="300"/>
      <c r="F659" s="300"/>
      <c r="G659" s="300"/>
      <c r="H659" s="300"/>
      <c r="I659" s="300"/>
      <c r="J659" s="300"/>
      <c r="K659" s="300"/>
      <c r="L659" s="300"/>
      <c r="M659" s="300"/>
      <c r="N659" s="300"/>
      <c r="O659" s="300"/>
      <c r="P659" s="300"/>
      <c r="Q659" s="300"/>
      <c r="R659" s="300"/>
      <c r="S659" s="300"/>
      <c r="T659" s="300"/>
      <c r="U659" s="300"/>
      <c r="V659" s="300"/>
      <c r="W659" s="300"/>
      <c r="X659" s="300"/>
      <c r="Y659" s="300"/>
      <c r="Z659" s="300"/>
    </row>
    <row r="660">
      <c r="A660" s="300"/>
      <c r="B660" s="300"/>
      <c r="C660" s="300"/>
      <c r="D660" s="300"/>
      <c r="E660" s="300"/>
      <c r="F660" s="300"/>
      <c r="G660" s="300"/>
      <c r="H660" s="300"/>
      <c r="I660" s="300"/>
      <c r="J660" s="300"/>
      <c r="K660" s="300"/>
      <c r="L660" s="300"/>
      <c r="M660" s="300"/>
      <c r="N660" s="300"/>
      <c r="O660" s="300"/>
      <c r="P660" s="300"/>
      <c r="Q660" s="300"/>
      <c r="R660" s="300"/>
      <c r="S660" s="300"/>
      <c r="T660" s="300"/>
      <c r="U660" s="300"/>
      <c r="V660" s="300"/>
      <c r="W660" s="300"/>
      <c r="X660" s="300"/>
      <c r="Y660" s="300"/>
      <c r="Z660" s="300"/>
    </row>
    <row r="661">
      <c r="A661" s="300"/>
      <c r="B661" s="300"/>
      <c r="C661" s="300"/>
      <c r="D661" s="300"/>
      <c r="E661" s="300"/>
      <c r="F661" s="300"/>
      <c r="G661" s="300"/>
      <c r="H661" s="300"/>
      <c r="I661" s="300"/>
      <c r="J661" s="300"/>
      <c r="K661" s="300"/>
      <c r="L661" s="300"/>
      <c r="M661" s="300"/>
      <c r="N661" s="300"/>
      <c r="O661" s="300"/>
      <c r="P661" s="300"/>
      <c r="Q661" s="300"/>
      <c r="R661" s="300"/>
      <c r="S661" s="300"/>
      <c r="T661" s="300"/>
      <c r="U661" s="300"/>
      <c r="V661" s="300"/>
      <c r="W661" s="300"/>
      <c r="X661" s="300"/>
      <c r="Y661" s="300"/>
      <c r="Z661" s="300"/>
    </row>
    <row r="662">
      <c r="A662" s="300"/>
      <c r="B662" s="300"/>
      <c r="C662" s="300"/>
      <c r="D662" s="300"/>
      <c r="E662" s="300"/>
      <c r="F662" s="300"/>
      <c r="G662" s="300"/>
      <c r="H662" s="300"/>
      <c r="I662" s="300"/>
      <c r="J662" s="300"/>
      <c r="K662" s="300"/>
      <c r="L662" s="300"/>
      <c r="M662" s="300"/>
      <c r="N662" s="300"/>
      <c r="O662" s="300"/>
      <c r="P662" s="300"/>
      <c r="Q662" s="300"/>
      <c r="R662" s="300"/>
      <c r="S662" s="300"/>
      <c r="T662" s="300"/>
      <c r="U662" s="300"/>
      <c r="V662" s="300"/>
      <c r="W662" s="300"/>
      <c r="X662" s="300"/>
      <c r="Y662" s="300"/>
      <c r="Z662" s="300"/>
    </row>
    <row r="663">
      <c r="A663" s="300"/>
      <c r="B663" s="300"/>
      <c r="C663" s="300"/>
      <c r="D663" s="300"/>
      <c r="E663" s="300"/>
      <c r="F663" s="300"/>
      <c r="G663" s="300"/>
      <c r="H663" s="300"/>
      <c r="I663" s="300"/>
      <c r="J663" s="300"/>
      <c r="K663" s="300"/>
      <c r="L663" s="300"/>
      <c r="M663" s="300"/>
      <c r="N663" s="300"/>
      <c r="O663" s="300"/>
      <c r="P663" s="300"/>
      <c r="Q663" s="300"/>
      <c r="R663" s="300"/>
      <c r="S663" s="300"/>
      <c r="T663" s="300"/>
      <c r="U663" s="300"/>
      <c r="V663" s="300"/>
      <c r="W663" s="300"/>
      <c r="X663" s="300"/>
      <c r="Y663" s="300"/>
      <c r="Z663" s="300"/>
    </row>
    <row r="664">
      <c r="A664" s="300"/>
      <c r="B664" s="300"/>
      <c r="C664" s="300"/>
      <c r="D664" s="300"/>
      <c r="E664" s="300"/>
      <c r="F664" s="300"/>
      <c r="G664" s="300"/>
      <c r="H664" s="300"/>
      <c r="I664" s="300"/>
      <c r="J664" s="300"/>
      <c r="K664" s="300"/>
      <c r="L664" s="300"/>
      <c r="M664" s="300"/>
      <c r="N664" s="300"/>
      <c r="O664" s="300"/>
      <c r="P664" s="300"/>
      <c r="Q664" s="300"/>
      <c r="R664" s="300"/>
      <c r="S664" s="300"/>
      <c r="T664" s="300"/>
      <c r="U664" s="300"/>
      <c r="V664" s="300"/>
      <c r="W664" s="300"/>
      <c r="X664" s="300"/>
      <c r="Y664" s="300"/>
      <c r="Z664" s="300"/>
    </row>
    <row r="665">
      <c r="A665" s="300"/>
      <c r="B665" s="300"/>
      <c r="C665" s="300"/>
      <c r="D665" s="300"/>
      <c r="E665" s="300"/>
      <c r="F665" s="300"/>
      <c r="G665" s="300"/>
      <c r="H665" s="300"/>
      <c r="I665" s="300"/>
      <c r="J665" s="300"/>
      <c r="K665" s="300"/>
      <c r="L665" s="300"/>
      <c r="M665" s="300"/>
      <c r="N665" s="300"/>
      <c r="O665" s="300"/>
      <c r="P665" s="300"/>
      <c r="Q665" s="300"/>
      <c r="R665" s="300"/>
      <c r="S665" s="300"/>
      <c r="T665" s="300"/>
      <c r="U665" s="300"/>
      <c r="V665" s="300"/>
      <c r="W665" s="300"/>
      <c r="X665" s="300"/>
      <c r="Y665" s="300"/>
      <c r="Z665" s="300"/>
    </row>
    <row r="666">
      <c r="A666" s="300"/>
      <c r="B666" s="300"/>
      <c r="C666" s="300"/>
      <c r="D666" s="300"/>
      <c r="E666" s="300"/>
      <c r="F666" s="300"/>
      <c r="G666" s="300"/>
      <c r="H666" s="300"/>
      <c r="I666" s="300"/>
      <c r="J666" s="300"/>
      <c r="K666" s="300"/>
      <c r="L666" s="300"/>
      <c r="M666" s="300"/>
      <c r="N666" s="300"/>
      <c r="O666" s="300"/>
      <c r="P666" s="300"/>
      <c r="Q666" s="300"/>
      <c r="R666" s="300"/>
      <c r="S666" s="300"/>
      <c r="T666" s="300"/>
      <c r="U666" s="300"/>
      <c r="V666" s="300"/>
      <c r="W666" s="300"/>
      <c r="X666" s="300"/>
      <c r="Y666" s="300"/>
      <c r="Z666" s="300"/>
    </row>
    <row r="667">
      <c r="A667" s="300"/>
      <c r="B667" s="300"/>
      <c r="C667" s="300"/>
      <c r="D667" s="300"/>
      <c r="E667" s="300"/>
      <c r="F667" s="300"/>
      <c r="G667" s="300"/>
      <c r="H667" s="300"/>
      <c r="I667" s="300"/>
      <c r="J667" s="300"/>
      <c r="K667" s="300"/>
      <c r="L667" s="300"/>
      <c r="M667" s="300"/>
      <c r="N667" s="300"/>
      <c r="O667" s="300"/>
      <c r="P667" s="300"/>
      <c r="Q667" s="300"/>
      <c r="R667" s="300"/>
      <c r="S667" s="300"/>
      <c r="T667" s="300"/>
      <c r="U667" s="300"/>
      <c r="V667" s="300"/>
      <c r="W667" s="300"/>
      <c r="X667" s="300"/>
      <c r="Y667" s="300"/>
      <c r="Z667" s="300"/>
    </row>
    <row r="668">
      <c r="A668" s="300"/>
      <c r="B668" s="300"/>
      <c r="C668" s="300"/>
      <c r="D668" s="300"/>
      <c r="E668" s="300"/>
      <c r="F668" s="300"/>
      <c r="G668" s="300"/>
      <c r="H668" s="300"/>
      <c r="I668" s="300"/>
      <c r="J668" s="300"/>
      <c r="K668" s="300"/>
      <c r="L668" s="300"/>
      <c r="M668" s="300"/>
      <c r="N668" s="300"/>
      <c r="O668" s="300"/>
      <c r="P668" s="300"/>
      <c r="Q668" s="300"/>
      <c r="R668" s="300"/>
      <c r="S668" s="300"/>
      <c r="T668" s="300"/>
      <c r="U668" s="300"/>
      <c r="V668" s="300"/>
      <c r="W668" s="300"/>
      <c r="X668" s="300"/>
      <c r="Y668" s="300"/>
      <c r="Z668" s="300"/>
    </row>
    <row r="669">
      <c r="A669" s="300"/>
      <c r="B669" s="300"/>
      <c r="C669" s="300"/>
      <c r="D669" s="300"/>
      <c r="E669" s="300"/>
      <c r="F669" s="300"/>
      <c r="G669" s="300"/>
      <c r="H669" s="300"/>
      <c r="I669" s="300"/>
      <c r="J669" s="300"/>
      <c r="K669" s="300"/>
      <c r="L669" s="300"/>
      <c r="M669" s="300"/>
      <c r="N669" s="300"/>
      <c r="O669" s="300"/>
      <c r="P669" s="300"/>
      <c r="Q669" s="300"/>
      <c r="R669" s="300"/>
      <c r="S669" s="300"/>
      <c r="T669" s="300"/>
      <c r="U669" s="300"/>
      <c r="V669" s="300"/>
      <c r="W669" s="300"/>
      <c r="X669" s="300"/>
      <c r="Y669" s="300"/>
      <c r="Z669" s="300"/>
    </row>
    <row r="670">
      <c r="A670" s="300"/>
      <c r="B670" s="300"/>
      <c r="C670" s="300"/>
      <c r="D670" s="300"/>
      <c r="E670" s="300"/>
      <c r="F670" s="300"/>
      <c r="G670" s="300"/>
      <c r="H670" s="300"/>
      <c r="I670" s="300"/>
      <c r="J670" s="300"/>
      <c r="K670" s="300"/>
      <c r="L670" s="300"/>
      <c r="M670" s="300"/>
      <c r="N670" s="300"/>
      <c r="O670" s="300"/>
      <c r="P670" s="300"/>
      <c r="Q670" s="300"/>
      <c r="R670" s="300"/>
      <c r="S670" s="300"/>
      <c r="T670" s="300"/>
      <c r="U670" s="300"/>
      <c r="V670" s="300"/>
      <c r="W670" s="300"/>
      <c r="X670" s="300"/>
      <c r="Y670" s="300"/>
      <c r="Z670" s="300"/>
    </row>
    <row r="671">
      <c r="A671" s="300"/>
      <c r="B671" s="300"/>
      <c r="C671" s="300"/>
      <c r="D671" s="300"/>
      <c r="E671" s="300"/>
      <c r="F671" s="300"/>
      <c r="G671" s="300"/>
      <c r="H671" s="300"/>
      <c r="I671" s="300"/>
      <c r="J671" s="300"/>
      <c r="K671" s="300"/>
      <c r="L671" s="300"/>
      <c r="M671" s="300"/>
      <c r="N671" s="300"/>
      <c r="O671" s="300"/>
      <c r="P671" s="300"/>
      <c r="Q671" s="300"/>
      <c r="R671" s="300"/>
      <c r="S671" s="300"/>
      <c r="T671" s="300"/>
      <c r="U671" s="300"/>
      <c r="V671" s="300"/>
      <c r="W671" s="300"/>
      <c r="X671" s="300"/>
      <c r="Y671" s="300"/>
      <c r="Z671" s="300"/>
    </row>
    <row r="672">
      <c r="A672" s="300"/>
      <c r="B672" s="300"/>
      <c r="C672" s="300"/>
      <c r="D672" s="300"/>
      <c r="E672" s="300"/>
      <c r="F672" s="300"/>
      <c r="G672" s="300"/>
      <c r="H672" s="300"/>
      <c r="I672" s="300"/>
      <c r="J672" s="300"/>
      <c r="K672" s="300"/>
      <c r="L672" s="300"/>
      <c r="M672" s="300"/>
      <c r="N672" s="300"/>
      <c r="O672" s="300"/>
      <c r="P672" s="300"/>
      <c r="Q672" s="300"/>
      <c r="R672" s="300"/>
      <c r="S672" s="300"/>
      <c r="T672" s="300"/>
      <c r="U672" s="300"/>
      <c r="V672" s="300"/>
      <c r="W672" s="300"/>
      <c r="X672" s="300"/>
      <c r="Y672" s="300"/>
      <c r="Z672" s="300"/>
    </row>
    <row r="673">
      <c r="A673" s="300"/>
      <c r="B673" s="300"/>
      <c r="C673" s="300"/>
      <c r="D673" s="300"/>
      <c r="E673" s="300"/>
      <c r="F673" s="300"/>
      <c r="G673" s="300"/>
      <c r="H673" s="300"/>
      <c r="I673" s="300"/>
      <c r="J673" s="300"/>
      <c r="K673" s="300"/>
      <c r="L673" s="300"/>
      <c r="M673" s="300"/>
      <c r="N673" s="300"/>
      <c r="O673" s="300"/>
      <c r="P673" s="300"/>
      <c r="Q673" s="300"/>
      <c r="R673" s="300"/>
      <c r="S673" s="300"/>
      <c r="T673" s="300"/>
      <c r="U673" s="300"/>
      <c r="V673" s="300"/>
      <c r="W673" s="300"/>
      <c r="X673" s="300"/>
      <c r="Y673" s="300"/>
      <c r="Z673" s="300"/>
    </row>
    <row r="674">
      <c r="A674" s="300"/>
      <c r="B674" s="300"/>
      <c r="C674" s="300"/>
      <c r="D674" s="300"/>
      <c r="E674" s="300"/>
      <c r="F674" s="300"/>
      <c r="G674" s="300"/>
      <c r="H674" s="300"/>
      <c r="I674" s="300"/>
      <c r="J674" s="300"/>
      <c r="K674" s="300"/>
      <c r="L674" s="300"/>
      <c r="M674" s="300"/>
      <c r="N674" s="300"/>
      <c r="O674" s="300"/>
      <c r="P674" s="300"/>
      <c r="Q674" s="300"/>
      <c r="R674" s="300"/>
      <c r="S674" s="300"/>
      <c r="T674" s="300"/>
      <c r="U674" s="300"/>
      <c r="V674" s="300"/>
      <c r="W674" s="300"/>
      <c r="X674" s="300"/>
      <c r="Y674" s="300"/>
      <c r="Z674" s="300"/>
    </row>
    <row r="675">
      <c r="A675" s="300"/>
      <c r="B675" s="300"/>
      <c r="C675" s="300"/>
      <c r="D675" s="300"/>
      <c r="E675" s="300"/>
      <c r="F675" s="300"/>
      <c r="G675" s="300"/>
      <c r="H675" s="300"/>
      <c r="I675" s="300"/>
      <c r="J675" s="300"/>
      <c r="K675" s="300"/>
      <c r="L675" s="300"/>
      <c r="M675" s="300"/>
      <c r="N675" s="300"/>
      <c r="O675" s="300"/>
      <c r="P675" s="300"/>
      <c r="Q675" s="300"/>
      <c r="R675" s="300"/>
      <c r="S675" s="300"/>
      <c r="T675" s="300"/>
      <c r="U675" s="300"/>
      <c r="V675" s="300"/>
      <c r="W675" s="300"/>
      <c r="X675" s="300"/>
      <c r="Y675" s="300"/>
      <c r="Z675" s="300"/>
    </row>
    <row r="676">
      <c r="A676" s="300"/>
      <c r="B676" s="300"/>
      <c r="C676" s="300"/>
      <c r="D676" s="300"/>
      <c r="E676" s="300"/>
      <c r="F676" s="300"/>
      <c r="G676" s="300"/>
      <c r="H676" s="300"/>
      <c r="I676" s="300"/>
      <c r="J676" s="300"/>
      <c r="K676" s="300"/>
      <c r="L676" s="300"/>
      <c r="M676" s="300"/>
      <c r="N676" s="300"/>
      <c r="O676" s="300"/>
      <c r="P676" s="300"/>
      <c r="Q676" s="300"/>
      <c r="R676" s="300"/>
      <c r="S676" s="300"/>
      <c r="T676" s="300"/>
      <c r="U676" s="300"/>
      <c r="V676" s="300"/>
      <c r="W676" s="300"/>
      <c r="X676" s="300"/>
      <c r="Y676" s="300"/>
      <c r="Z676" s="300"/>
    </row>
    <row r="677">
      <c r="A677" s="300"/>
      <c r="B677" s="300"/>
      <c r="C677" s="300"/>
      <c r="D677" s="300"/>
      <c r="E677" s="300"/>
      <c r="F677" s="300"/>
      <c r="G677" s="300"/>
      <c r="H677" s="300"/>
      <c r="I677" s="300"/>
      <c r="J677" s="300"/>
      <c r="K677" s="300"/>
      <c r="L677" s="300"/>
      <c r="M677" s="300"/>
      <c r="N677" s="300"/>
      <c r="O677" s="300"/>
      <c r="P677" s="300"/>
      <c r="Q677" s="300"/>
      <c r="R677" s="300"/>
      <c r="S677" s="300"/>
      <c r="T677" s="300"/>
      <c r="U677" s="300"/>
      <c r="V677" s="300"/>
      <c r="W677" s="300"/>
      <c r="X677" s="300"/>
      <c r="Y677" s="300"/>
      <c r="Z677" s="300"/>
    </row>
    <row r="678">
      <c r="A678" s="300"/>
      <c r="B678" s="300"/>
      <c r="C678" s="300"/>
      <c r="D678" s="300"/>
      <c r="E678" s="300"/>
      <c r="F678" s="300"/>
      <c r="G678" s="300"/>
      <c r="H678" s="300"/>
      <c r="I678" s="300"/>
      <c r="J678" s="300"/>
      <c r="K678" s="300"/>
      <c r="L678" s="300"/>
      <c r="M678" s="300"/>
      <c r="N678" s="300"/>
      <c r="O678" s="300"/>
      <c r="P678" s="300"/>
      <c r="Q678" s="300"/>
      <c r="R678" s="300"/>
      <c r="S678" s="300"/>
      <c r="T678" s="300"/>
      <c r="U678" s="300"/>
      <c r="V678" s="300"/>
      <c r="W678" s="300"/>
      <c r="X678" s="300"/>
      <c r="Y678" s="300"/>
      <c r="Z678" s="300"/>
    </row>
    <row r="679">
      <c r="A679" s="300"/>
      <c r="B679" s="300"/>
      <c r="C679" s="300"/>
      <c r="D679" s="300"/>
      <c r="E679" s="300"/>
      <c r="F679" s="300"/>
      <c r="G679" s="300"/>
      <c r="H679" s="300"/>
      <c r="I679" s="300"/>
      <c r="J679" s="300"/>
      <c r="K679" s="300"/>
      <c r="L679" s="300"/>
      <c r="M679" s="300"/>
      <c r="N679" s="300"/>
      <c r="O679" s="300"/>
      <c r="P679" s="300"/>
      <c r="Q679" s="300"/>
      <c r="R679" s="300"/>
      <c r="S679" s="300"/>
      <c r="T679" s="300"/>
      <c r="U679" s="300"/>
      <c r="V679" s="300"/>
      <c r="W679" s="300"/>
      <c r="X679" s="300"/>
      <c r="Y679" s="300"/>
      <c r="Z679" s="300"/>
    </row>
    <row r="680">
      <c r="A680" s="300"/>
      <c r="B680" s="300"/>
      <c r="C680" s="300"/>
      <c r="D680" s="300"/>
      <c r="E680" s="300"/>
      <c r="F680" s="300"/>
      <c r="G680" s="300"/>
      <c r="H680" s="300"/>
      <c r="I680" s="300"/>
      <c r="J680" s="300"/>
      <c r="K680" s="300"/>
      <c r="L680" s="300"/>
      <c r="M680" s="300"/>
      <c r="N680" s="300"/>
      <c r="O680" s="300"/>
      <c r="P680" s="300"/>
      <c r="Q680" s="300"/>
      <c r="R680" s="300"/>
      <c r="S680" s="300"/>
      <c r="T680" s="300"/>
      <c r="U680" s="300"/>
      <c r="V680" s="300"/>
      <c r="W680" s="300"/>
      <c r="X680" s="300"/>
      <c r="Y680" s="300"/>
      <c r="Z680" s="300"/>
    </row>
    <row r="681">
      <c r="A681" s="300"/>
      <c r="B681" s="300"/>
      <c r="C681" s="300"/>
      <c r="D681" s="300"/>
      <c r="E681" s="300"/>
      <c r="F681" s="300"/>
      <c r="G681" s="300"/>
      <c r="H681" s="300"/>
      <c r="I681" s="300"/>
      <c r="J681" s="300"/>
      <c r="K681" s="300"/>
      <c r="L681" s="300"/>
      <c r="M681" s="300"/>
      <c r="N681" s="300"/>
      <c r="O681" s="300"/>
      <c r="P681" s="300"/>
      <c r="Q681" s="300"/>
      <c r="R681" s="300"/>
      <c r="S681" s="300"/>
      <c r="T681" s="300"/>
      <c r="U681" s="300"/>
      <c r="V681" s="300"/>
      <c r="W681" s="300"/>
      <c r="X681" s="300"/>
      <c r="Y681" s="300"/>
      <c r="Z681" s="300"/>
    </row>
    <row r="682">
      <c r="A682" s="300"/>
      <c r="B682" s="300"/>
      <c r="C682" s="300"/>
      <c r="D682" s="300"/>
      <c r="E682" s="300"/>
      <c r="F682" s="300"/>
      <c r="G682" s="300"/>
      <c r="H682" s="300"/>
      <c r="I682" s="300"/>
      <c r="J682" s="300"/>
      <c r="K682" s="300"/>
      <c r="L682" s="300"/>
      <c r="M682" s="300"/>
      <c r="N682" s="300"/>
      <c r="O682" s="300"/>
      <c r="P682" s="300"/>
      <c r="Q682" s="300"/>
      <c r="R682" s="300"/>
      <c r="S682" s="300"/>
      <c r="T682" s="300"/>
      <c r="U682" s="300"/>
      <c r="V682" s="300"/>
      <c r="W682" s="300"/>
      <c r="X682" s="300"/>
      <c r="Y682" s="300"/>
      <c r="Z682" s="300"/>
    </row>
    <row r="683">
      <c r="A683" s="300"/>
      <c r="B683" s="300"/>
      <c r="C683" s="300"/>
      <c r="D683" s="300"/>
      <c r="E683" s="300"/>
      <c r="F683" s="300"/>
      <c r="G683" s="300"/>
      <c r="H683" s="300"/>
      <c r="I683" s="300"/>
      <c r="J683" s="300"/>
      <c r="K683" s="300"/>
      <c r="L683" s="300"/>
      <c r="M683" s="300"/>
      <c r="N683" s="300"/>
      <c r="O683" s="300"/>
      <c r="P683" s="300"/>
      <c r="Q683" s="300"/>
      <c r="R683" s="300"/>
      <c r="S683" s="300"/>
      <c r="T683" s="300"/>
      <c r="U683" s="300"/>
      <c r="V683" s="300"/>
      <c r="W683" s="300"/>
      <c r="X683" s="300"/>
      <c r="Y683" s="300"/>
      <c r="Z683" s="300"/>
    </row>
    <row r="684">
      <c r="A684" s="300"/>
      <c r="B684" s="300"/>
      <c r="C684" s="300"/>
      <c r="D684" s="300"/>
      <c r="E684" s="300"/>
      <c r="F684" s="300"/>
      <c r="G684" s="300"/>
      <c r="H684" s="300"/>
      <c r="I684" s="300"/>
      <c r="J684" s="300"/>
      <c r="K684" s="300"/>
      <c r="L684" s="300"/>
      <c r="M684" s="300"/>
      <c r="N684" s="300"/>
      <c r="O684" s="300"/>
      <c r="P684" s="300"/>
      <c r="Q684" s="300"/>
      <c r="R684" s="300"/>
      <c r="S684" s="300"/>
      <c r="T684" s="300"/>
      <c r="U684" s="300"/>
      <c r="V684" s="300"/>
      <c r="W684" s="300"/>
      <c r="X684" s="300"/>
      <c r="Y684" s="300"/>
      <c r="Z684" s="300"/>
    </row>
    <row r="685">
      <c r="A685" s="300"/>
      <c r="B685" s="300"/>
      <c r="C685" s="300"/>
      <c r="D685" s="300"/>
      <c r="E685" s="300"/>
      <c r="F685" s="300"/>
      <c r="G685" s="300"/>
      <c r="H685" s="300"/>
      <c r="I685" s="300"/>
      <c r="J685" s="300"/>
      <c r="K685" s="300"/>
      <c r="L685" s="300"/>
      <c r="M685" s="300"/>
      <c r="N685" s="300"/>
      <c r="O685" s="300"/>
      <c r="P685" s="300"/>
      <c r="Q685" s="300"/>
      <c r="R685" s="300"/>
      <c r="S685" s="300"/>
      <c r="T685" s="300"/>
      <c r="U685" s="300"/>
      <c r="V685" s="300"/>
      <c r="W685" s="300"/>
      <c r="X685" s="300"/>
      <c r="Y685" s="300"/>
      <c r="Z685" s="300"/>
    </row>
    <row r="686">
      <c r="A686" s="300"/>
      <c r="B686" s="300"/>
      <c r="C686" s="300"/>
      <c r="D686" s="300"/>
      <c r="E686" s="300"/>
      <c r="F686" s="300"/>
      <c r="G686" s="300"/>
      <c r="H686" s="300"/>
      <c r="I686" s="300"/>
      <c r="J686" s="300"/>
      <c r="K686" s="300"/>
      <c r="L686" s="300"/>
      <c r="M686" s="300"/>
      <c r="N686" s="300"/>
      <c r="O686" s="300"/>
      <c r="P686" s="300"/>
      <c r="Q686" s="300"/>
      <c r="R686" s="300"/>
      <c r="S686" s="300"/>
      <c r="T686" s="300"/>
      <c r="U686" s="300"/>
      <c r="V686" s="300"/>
      <c r="W686" s="300"/>
      <c r="X686" s="300"/>
      <c r="Y686" s="300"/>
      <c r="Z686" s="300"/>
    </row>
    <row r="687">
      <c r="A687" s="300"/>
      <c r="B687" s="300"/>
      <c r="C687" s="300"/>
      <c r="D687" s="300"/>
      <c r="E687" s="300"/>
      <c r="F687" s="300"/>
      <c r="G687" s="300"/>
      <c r="H687" s="300"/>
      <c r="I687" s="300"/>
      <c r="J687" s="300"/>
      <c r="K687" s="300"/>
      <c r="L687" s="300"/>
      <c r="M687" s="300"/>
      <c r="N687" s="300"/>
      <c r="O687" s="300"/>
      <c r="P687" s="300"/>
      <c r="Q687" s="300"/>
      <c r="R687" s="300"/>
      <c r="S687" s="300"/>
      <c r="T687" s="300"/>
      <c r="U687" s="300"/>
      <c r="V687" s="300"/>
      <c r="W687" s="300"/>
      <c r="X687" s="300"/>
      <c r="Y687" s="300"/>
      <c r="Z687" s="300"/>
    </row>
    <row r="688">
      <c r="A688" s="300"/>
      <c r="B688" s="300"/>
      <c r="C688" s="300"/>
      <c r="D688" s="300"/>
      <c r="E688" s="300"/>
      <c r="F688" s="300"/>
      <c r="G688" s="300"/>
      <c r="H688" s="300"/>
      <c r="I688" s="300"/>
      <c r="J688" s="300"/>
      <c r="K688" s="300"/>
      <c r="L688" s="300"/>
      <c r="M688" s="300"/>
      <c r="N688" s="300"/>
      <c r="O688" s="300"/>
      <c r="P688" s="300"/>
      <c r="Q688" s="300"/>
      <c r="R688" s="300"/>
      <c r="S688" s="300"/>
      <c r="T688" s="300"/>
      <c r="U688" s="300"/>
      <c r="V688" s="300"/>
      <c r="W688" s="300"/>
      <c r="X688" s="300"/>
      <c r="Y688" s="300"/>
      <c r="Z688" s="300"/>
    </row>
    <row r="689">
      <c r="A689" s="300"/>
      <c r="B689" s="300"/>
      <c r="C689" s="300"/>
      <c r="D689" s="300"/>
      <c r="E689" s="300"/>
      <c r="F689" s="300"/>
      <c r="G689" s="300"/>
      <c r="H689" s="300"/>
      <c r="I689" s="300"/>
      <c r="J689" s="300"/>
      <c r="K689" s="300"/>
      <c r="L689" s="300"/>
      <c r="M689" s="300"/>
      <c r="N689" s="300"/>
      <c r="O689" s="300"/>
      <c r="P689" s="300"/>
      <c r="Q689" s="300"/>
      <c r="R689" s="300"/>
      <c r="S689" s="300"/>
      <c r="T689" s="300"/>
      <c r="U689" s="300"/>
      <c r="V689" s="300"/>
      <c r="W689" s="300"/>
      <c r="X689" s="300"/>
      <c r="Y689" s="300"/>
      <c r="Z689" s="300"/>
    </row>
    <row r="690">
      <c r="A690" s="300"/>
      <c r="B690" s="300"/>
      <c r="C690" s="300"/>
      <c r="D690" s="300"/>
      <c r="E690" s="300"/>
      <c r="F690" s="300"/>
      <c r="G690" s="300"/>
      <c r="H690" s="300"/>
      <c r="I690" s="300"/>
      <c r="J690" s="300"/>
      <c r="K690" s="300"/>
      <c r="L690" s="300"/>
      <c r="M690" s="300"/>
      <c r="N690" s="300"/>
      <c r="O690" s="300"/>
      <c r="P690" s="300"/>
      <c r="Q690" s="300"/>
      <c r="R690" s="300"/>
      <c r="S690" s="300"/>
      <c r="T690" s="300"/>
      <c r="U690" s="300"/>
      <c r="V690" s="300"/>
      <c r="W690" s="300"/>
      <c r="X690" s="300"/>
      <c r="Y690" s="300"/>
      <c r="Z690" s="300"/>
    </row>
    <row r="691">
      <c r="A691" s="300"/>
      <c r="B691" s="300"/>
      <c r="C691" s="300"/>
      <c r="D691" s="300"/>
      <c r="E691" s="300"/>
      <c r="F691" s="300"/>
      <c r="G691" s="300"/>
      <c r="H691" s="300"/>
      <c r="I691" s="300"/>
      <c r="J691" s="300"/>
      <c r="K691" s="300"/>
      <c r="L691" s="300"/>
      <c r="M691" s="300"/>
      <c r="N691" s="300"/>
      <c r="O691" s="300"/>
      <c r="P691" s="300"/>
      <c r="Q691" s="300"/>
      <c r="R691" s="300"/>
      <c r="S691" s="300"/>
      <c r="T691" s="300"/>
      <c r="U691" s="300"/>
      <c r="V691" s="300"/>
      <c r="W691" s="300"/>
      <c r="X691" s="300"/>
      <c r="Y691" s="300"/>
      <c r="Z691" s="300"/>
    </row>
    <row r="692">
      <c r="A692" s="300"/>
      <c r="B692" s="300"/>
      <c r="C692" s="300"/>
      <c r="D692" s="300"/>
      <c r="E692" s="300"/>
      <c r="F692" s="300"/>
      <c r="G692" s="300"/>
      <c r="H692" s="300"/>
      <c r="I692" s="300"/>
      <c r="J692" s="300"/>
      <c r="K692" s="300"/>
      <c r="L692" s="300"/>
      <c r="M692" s="300"/>
      <c r="N692" s="300"/>
      <c r="O692" s="300"/>
      <c r="P692" s="300"/>
      <c r="Q692" s="300"/>
      <c r="R692" s="300"/>
      <c r="S692" s="300"/>
      <c r="T692" s="300"/>
      <c r="U692" s="300"/>
      <c r="V692" s="300"/>
      <c r="W692" s="300"/>
      <c r="X692" s="300"/>
      <c r="Y692" s="300"/>
      <c r="Z692" s="300"/>
    </row>
    <row r="693">
      <c r="A693" s="300"/>
      <c r="B693" s="300"/>
      <c r="C693" s="300"/>
      <c r="D693" s="300"/>
      <c r="E693" s="300"/>
      <c r="F693" s="300"/>
      <c r="G693" s="300"/>
      <c r="H693" s="300"/>
      <c r="I693" s="300"/>
      <c r="J693" s="300"/>
      <c r="K693" s="300"/>
      <c r="L693" s="300"/>
      <c r="M693" s="300"/>
      <c r="N693" s="300"/>
      <c r="O693" s="300"/>
      <c r="P693" s="300"/>
      <c r="Q693" s="300"/>
      <c r="R693" s="300"/>
      <c r="S693" s="300"/>
      <c r="T693" s="300"/>
      <c r="U693" s="300"/>
      <c r="V693" s="300"/>
      <c r="W693" s="300"/>
      <c r="X693" s="300"/>
      <c r="Y693" s="300"/>
      <c r="Z693" s="300"/>
    </row>
    <row r="694">
      <c r="A694" s="300"/>
      <c r="B694" s="300"/>
      <c r="C694" s="300"/>
      <c r="D694" s="300"/>
      <c r="E694" s="300"/>
      <c r="F694" s="300"/>
      <c r="G694" s="300"/>
      <c r="H694" s="300"/>
      <c r="I694" s="300"/>
      <c r="J694" s="300"/>
      <c r="K694" s="300"/>
      <c r="L694" s="300"/>
      <c r="M694" s="300"/>
      <c r="N694" s="300"/>
      <c r="O694" s="300"/>
      <c r="P694" s="300"/>
      <c r="Q694" s="300"/>
      <c r="R694" s="300"/>
      <c r="S694" s="300"/>
      <c r="T694" s="300"/>
      <c r="U694" s="300"/>
      <c r="V694" s="300"/>
      <c r="W694" s="300"/>
      <c r="X694" s="300"/>
      <c r="Y694" s="300"/>
      <c r="Z694" s="300"/>
    </row>
    <row r="695">
      <c r="A695" s="300"/>
      <c r="B695" s="300"/>
      <c r="C695" s="300"/>
      <c r="D695" s="300"/>
      <c r="E695" s="300"/>
      <c r="F695" s="300"/>
      <c r="G695" s="300"/>
      <c r="H695" s="300"/>
      <c r="I695" s="300"/>
      <c r="J695" s="300"/>
      <c r="K695" s="300"/>
      <c r="L695" s="300"/>
      <c r="M695" s="300"/>
      <c r="N695" s="300"/>
      <c r="O695" s="300"/>
      <c r="P695" s="300"/>
      <c r="Q695" s="300"/>
      <c r="R695" s="300"/>
      <c r="S695" s="300"/>
      <c r="T695" s="300"/>
      <c r="U695" s="300"/>
      <c r="V695" s="300"/>
      <c r="W695" s="300"/>
      <c r="X695" s="300"/>
      <c r="Y695" s="300"/>
      <c r="Z695" s="300"/>
    </row>
    <row r="696">
      <c r="A696" s="300"/>
      <c r="B696" s="300"/>
      <c r="C696" s="300"/>
      <c r="D696" s="300"/>
      <c r="E696" s="300"/>
      <c r="F696" s="300"/>
      <c r="G696" s="300"/>
      <c r="H696" s="300"/>
      <c r="I696" s="300"/>
      <c r="J696" s="300"/>
      <c r="K696" s="300"/>
      <c r="L696" s="300"/>
      <c r="M696" s="300"/>
      <c r="N696" s="300"/>
      <c r="O696" s="300"/>
      <c r="P696" s="300"/>
      <c r="Q696" s="300"/>
      <c r="R696" s="300"/>
      <c r="S696" s="300"/>
      <c r="T696" s="300"/>
      <c r="U696" s="300"/>
      <c r="V696" s="300"/>
      <c r="W696" s="300"/>
      <c r="X696" s="300"/>
      <c r="Y696" s="300"/>
      <c r="Z696" s="300"/>
    </row>
    <row r="697">
      <c r="A697" s="300"/>
      <c r="B697" s="300"/>
      <c r="C697" s="300"/>
      <c r="D697" s="300"/>
      <c r="E697" s="300"/>
      <c r="F697" s="300"/>
      <c r="G697" s="300"/>
      <c r="H697" s="300"/>
      <c r="I697" s="300"/>
      <c r="J697" s="300"/>
      <c r="K697" s="300"/>
      <c r="L697" s="300"/>
      <c r="M697" s="300"/>
      <c r="N697" s="300"/>
      <c r="O697" s="300"/>
      <c r="P697" s="300"/>
      <c r="Q697" s="300"/>
      <c r="R697" s="300"/>
      <c r="S697" s="300"/>
      <c r="T697" s="300"/>
      <c r="U697" s="300"/>
      <c r="V697" s="300"/>
      <c r="W697" s="300"/>
      <c r="X697" s="300"/>
      <c r="Y697" s="300"/>
      <c r="Z697" s="300"/>
    </row>
    <row r="698">
      <c r="A698" s="300"/>
      <c r="B698" s="300"/>
      <c r="C698" s="300"/>
      <c r="D698" s="300"/>
      <c r="E698" s="300"/>
      <c r="F698" s="300"/>
      <c r="G698" s="300"/>
      <c r="H698" s="300"/>
      <c r="I698" s="300"/>
      <c r="J698" s="300"/>
      <c r="K698" s="300"/>
      <c r="L698" s="300"/>
      <c r="M698" s="300"/>
      <c r="N698" s="300"/>
      <c r="O698" s="300"/>
      <c r="P698" s="300"/>
      <c r="Q698" s="300"/>
      <c r="R698" s="300"/>
      <c r="S698" s="300"/>
      <c r="T698" s="300"/>
      <c r="U698" s="300"/>
      <c r="V698" s="300"/>
      <c r="W698" s="300"/>
      <c r="X698" s="300"/>
      <c r="Y698" s="300"/>
      <c r="Z698" s="300"/>
    </row>
    <row r="699">
      <c r="A699" s="300"/>
      <c r="B699" s="300"/>
      <c r="C699" s="300"/>
      <c r="D699" s="300"/>
      <c r="E699" s="300"/>
      <c r="F699" s="300"/>
      <c r="G699" s="300"/>
      <c r="H699" s="300"/>
      <c r="I699" s="300"/>
      <c r="J699" s="300"/>
      <c r="K699" s="300"/>
      <c r="L699" s="300"/>
      <c r="M699" s="300"/>
      <c r="N699" s="300"/>
      <c r="O699" s="300"/>
      <c r="P699" s="300"/>
      <c r="Q699" s="300"/>
      <c r="R699" s="300"/>
      <c r="S699" s="300"/>
      <c r="T699" s="300"/>
      <c r="U699" s="300"/>
      <c r="V699" s="300"/>
      <c r="W699" s="300"/>
      <c r="X699" s="300"/>
      <c r="Y699" s="300"/>
      <c r="Z699" s="300"/>
    </row>
    <row r="700">
      <c r="A700" s="300"/>
      <c r="B700" s="300"/>
      <c r="C700" s="300"/>
      <c r="D700" s="300"/>
      <c r="E700" s="300"/>
      <c r="F700" s="300"/>
      <c r="G700" s="300"/>
      <c r="H700" s="300"/>
      <c r="I700" s="300"/>
      <c r="J700" s="300"/>
      <c r="K700" s="300"/>
      <c r="L700" s="300"/>
      <c r="M700" s="300"/>
      <c r="N700" s="300"/>
      <c r="O700" s="300"/>
      <c r="P700" s="300"/>
      <c r="Q700" s="300"/>
      <c r="R700" s="300"/>
      <c r="S700" s="300"/>
      <c r="T700" s="300"/>
      <c r="U700" s="300"/>
      <c r="V700" s="300"/>
      <c r="W700" s="300"/>
      <c r="X700" s="300"/>
      <c r="Y700" s="300"/>
      <c r="Z700" s="300"/>
    </row>
    <row r="701">
      <c r="A701" s="300"/>
      <c r="B701" s="300"/>
      <c r="C701" s="300"/>
      <c r="D701" s="300"/>
      <c r="E701" s="300"/>
      <c r="F701" s="300"/>
      <c r="G701" s="300"/>
      <c r="H701" s="300"/>
      <c r="I701" s="300"/>
      <c r="J701" s="300"/>
      <c r="K701" s="300"/>
      <c r="L701" s="300"/>
      <c r="M701" s="300"/>
      <c r="N701" s="300"/>
      <c r="O701" s="300"/>
      <c r="P701" s="300"/>
      <c r="Q701" s="300"/>
      <c r="R701" s="300"/>
      <c r="S701" s="300"/>
      <c r="T701" s="300"/>
      <c r="U701" s="300"/>
      <c r="V701" s="300"/>
      <c r="W701" s="300"/>
      <c r="X701" s="300"/>
      <c r="Y701" s="300"/>
      <c r="Z701" s="300"/>
    </row>
    <row r="702">
      <c r="A702" s="300"/>
      <c r="B702" s="300"/>
      <c r="C702" s="300"/>
      <c r="D702" s="300"/>
      <c r="E702" s="300"/>
      <c r="F702" s="300"/>
      <c r="G702" s="300"/>
      <c r="H702" s="300"/>
      <c r="I702" s="300"/>
      <c r="J702" s="300"/>
      <c r="K702" s="300"/>
      <c r="L702" s="300"/>
      <c r="M702" s="300"/>
      <c r="N702" s="300"/>
      <c r="O702" s="300"/>
      <c r="P702" s="300"/>
      <c r="Q702" s="300"/>
      <c r="R702" s="300"/>
      <c r="S702" s="300"/>
      <c r="T702" s="300"/>
      <c r="U702" s="300"/>
      <c r="V702" s="300"/>
      <c r="W702" s="300"/>
      <c r="X702" s="300"/>
      <c r="Y702" s="300"/>
      <c r="Z702" s="300"/>
    </row>
    <row r="703">
      <c r="A703" s="300"/>
      <c r="B703" s="300"/>
      <c r="C703" s="300"/>
      <c r="D703" s="300"/>
      <c r="E703" s="300"/>
      <c r="F703" s="300"/>
      <c r="G703" s="300"/>
      <c r="H703" s="300"/>
      <c r="I703" s="300"/>
      <c r="J703" s="300"/>
      <c r="K703" s="300"/>
      <c r="L703" s="300"/>
      <c r="M703" s="300"/>
      <c r="N703" s="300"/>
      <c r="O703" s="300"/>
      <c r="P703" s="300"/>
      <c r="Q703" s="300"/>
      <c r="R703" s="300"/>
      <c r="S703" s="300"/>
      <c r="T703" s="300"/>
      <c r="U703" s="300"/>
      <c r="V703" s="300"/>
      <c r="W703" s="300"/>
      <c r="X703" s="300"/>
      <c r="Y703" s="300"/>
      <c r="Z703" s="300"/>
    </row>
    <row r="704">
      <c r="A704" s="300"/>
      <c r="B704" s="300"/>
      <c r="C704" s="300"/>
      <c r="D704" s="300"/>
      <c r="E704" s="300"/>
      <c r="F704" s="300"/>
      <c r="G704" s="300"/>
      <c r="H704" s="300"/>
      <c r="I704" s="300"/>
      <c r="J704" s="300"/>
      <c r="K704" s="300"/>
      <c r="L704" s="300"/>
      <c r="M704" s="300"/>
      <c r="N704" s="300"/>
      <c r="O704" s="300"/>
      <c r="P704" s="300"/>
      <c r="Q704" s="300"/>
      <c r="R704" s="300"/>
      <c r="S704" s="300"/>
      <c r="T704" s="300"/>
      <c r="U704" s="300"/>
      <c r="V704" s="300"/>
      <c r="W704" s="300"/>
      <c r="X704" s="300"/>
      <c r="Y704" s="300"/>
      <c r="Z704" s="300"/>
    </row>
    <row r="705">
      <c r="A705" s="300"/>
      <c r="B705" s="300"/>
      <c r="C705" s="300"/>
      <c r="D705" s="300"/>
      <c r="E705" s="300"/>
      <c r="F705" s="300"/>
      <c r="G705" s="300"/>
      <c r="H705" s="300"/>
      <c r="I705" s="300"/>
      <c r="J705" s="300"/>
      <c r="K705" s="300"/>
      <c r="L705" s="300"/>
      <c r="M705" s="300"/>
      <c r="N705" s="300"/>
      <c r="O705" s="300"/>
      <c r="P705" s="300"/>
      <c r="Q705" s="300"/>
      <c r="R705" s="300"/>
      <c r="S705" s="300"/>
      <c r="T705" s="300"/>
      <c r="U705" s="300"/>
      <c r="V705" s="300"/>
      <c r="W705" s="300"/>
      <c r="X705" s="300"/>
      <c r="Y705" s="300"/>
      <c r="Z705" s="300"/>
    </row>
    <row r="706">
      <c r="A706" s="300"/>
      <c r="B706" s="300"/>
      <c r="C706" s="300"/>
      <c r="D706" s="300"/>
      <c r="E706" s="300"/>
      <c r="F706" s="300"/>
      <c r="G706" s="300"/>
      <c r="H706" s="300"/>
      <c r="I706" s="300"/>
      <c r="J706" s="300"/>
      <c r="K706" s="300"/>
      <c r="L706" s="300"/>
      <c r="M706" s="300"/>
      <c r="N706" s="300"/>
      <c r="O706" s="300"/>
      <c r="P706" s="300"/>
      <c r="Q706" s="300"/>
      <c r="R706" s="300"/>
      <c r="S706" s="300"/>
      <c r="T706" s="300"/>
      <c r="U706" s="300"/>
      <c r="V706" s="300"/>
      <c r="W706" s="300"/>
      <c r="X706" s="300"/>
      <c r="Y706" s="300"/>
      <c r="Z706" s="300"/>
    </row>
    <row r="707">
      <c r="A707" s="300"/>
      <c r="B707" s="300"/>
      <c r="C707" s="300"/>
      <c r="D707" s="300"/>
      <c r="E707" s="300"/>
      <c r="F707" s="300"/>
      <c r="G707" s="300"/>
      <c r="H707" s="300"/>
      <c r="I707" s="300"/>
      <c r="J707" s="300"/>
      <c r="K707" s="300"/>
      <c r="L707" s="300"/>
      <c r="M707" s="300"/>
      <c r="N707" s="300"/>
      <c r="O707" s="300"/>
      <c r="P707" s="300"/>
      <c r="Q707" s="300"/>
      <c r="R707" s="300"/>
      <c r="S707" s="300"/>
      <c r="T707" s="300"/>
      <c r="U707" s="300"/>
      <c r="V707" s="300"/>
      <c r="W707" s="300"/>
      <c r="X707" s="300"/>
      <c r="Y707" s="300"/>
      <c r="Z707" s="300"/>
    </row>
    <row r="708">
      <c r="A708" s="300"/>
      <c r="B708" s="300"/>
      <c r="C708" s="300"/>
      <c r="D708" s="300"/>
      <c r="E708" s="300"/>
      <c r="F708" s="300"/>
      <c r="G708" s="300"/>
      <c r="H708" s="300"/>
      <c r="I708" s="300"/>
      <c r="J708" s="300"/>
      <c r="K708" s="300"/>
      <c r="L708" s="300"/>
      <c r="M708" s="300"/>
      <c r="N708" s="300"/>
      <c r="O708" s="300"/>
      <c r="P708" s="300"/>
      <c r="Q708" s="300"/>
      <c r="R708" s="300"/>
      <c r="S708" s="300"/>
      <c r="T708" s="300"/>
      <c r="U708" s="300"/>
      <c r="V708" s="300"/>
      <c r="W708" s="300"/>
      <c r="X708" s="300"/>
      <c r="Y708" s="300"/>
      <c r="Z708" s="300"/>
    </row>
    <row r="709">
      <c r="A709" s="300"/>
      <c r="B709" s="300"/>
      <c r="C709" s="300"/>
      <c r="D709" s="300"/>
      <c r="E709" s="300"/>
      <c r="F709" s="300"/>
      <c r="G709" s="300"/>
      <c r="H709" s="300"/>
      <c r="I709" s="300"/>
      <c r="J709" s="300"/>
      <c r="K709" s="300"/>
      <c r="L709" s="300"/>
      <c r="M709" s="300"/>
      <c r="N709" s="300"/>
      <c r="O709" s="300"/>
      <c r="P709" s="300"/>
      <c r="Q709" s="300"/>
      <c r="R709" s="300"/>
      <c r="S709" s="300"/>
      <c r="T709" s="300"/>
      <c r="U709" s="300"/>
      <c r="V709" s="300"/>
      <c r="W709" s="300"/>
      <c r="X709" s="300"/>
      <c r="Y709" s="300"/>
      <c r="Z709" s="300"/>
    </row>
    <row r="710">
      <c r="A710" s="300"/>
      <c r="B710" s="300"/>
      <c r="C710" s="300"/>
      <c r="D710" s="300"/>
      <c r="E710" s="300"/>
      <c r="F710" s="300"/>
      <c r="G710" s="300"/>
      <c r="H710" s="300"/>
      <c r="I710" s="300"/>
      <c r="J710" s="300"/>
      <c r="K710" s="300"/>
      <c r="L710" s="300"/>
      <c r="M710" s="300"/>
      <c r="N710" s="300"/>
      <c r="O710" s="300"/>
      <c r="P710" s="300"/>
      <c r="Q710" s="300"/>
      <c r="R710" s="300"/>
      <c r="S710" s="300"/>
      <c r="T710" s="300"/>
      <c r="U710" s="300"/>
      <c r="V710" s="300"/>
      <c r="W710" s="300"/>
      <c r="X710" s="300"/>
      <c r="Y710" s="300"/>
      <c r="Z710" s="300"/>
    </row>
    <row r="711">
      <c r="A711" s="300"/>
      <c r="B711" s="300"/>
      <c r="C711" s="300"/>
      <c r="D711" s="300"/>
      <c r="E711" s="300"/>
      <c r="F711" s="300"/>
      <c r="G711" s="300"/>
      <c r="H711" s="300"/>
      <c r="I711" s="300"/>
      <c r="J711" s="300"/>
      <c r="K711" s="300"/>
      <c r="L711" s="300"/>
      <c r="M711" s="300"/>
      <c r="N711" s="300"/>
      <c r="O711" s="300"/>
      <c r="P711" s="300"/>
      <c r="Q711" s="300"/>
      <c r="R711" s="300"/>
      <c r="S711" s="300"/>
      <c r="T711" s="300"/>
      <c r="U711" s="300"/>
      <c r="V711" s="300"/>
      <c r="W711" s="300"/>
      <c r="X711" s="300"/>
      <c r="Y711" s="300"/>
      <c r="Z711" s="300"/>
    </row>
    <row r="712">
      <c r="A712" s="300"/>
      <c r="B712" s="300"/>
      <c r="C712" s="300"/>
      <c r="D712" s="300"/>
      <c r="E712" s="300"/>
      <c r="F712" s="300"/>
      <c r="G712" s="300"/>
      <c r="H712" s="300"/>
      <c r="I712" s="300"/>
      <c r="J712" s="300"/>
      <c r="K712" s="300"/>
      <c r="L712" s="300"/>
      <c r="M712" s="300"/>
      <c r="N712" s="300"/>
      <c r="O712" s="300"/>
      <c r="P712" s="300"/>
      <c r="Q712" s="300"/>
      <c r="R712" s="300"/>
      <c r="S712" s="300"/>
      <c r="T712" s="300"/>
      <c r="U712" s="300"/>
      <c r="V712" s="300"/>
      <c r="W712" s="300"/>
      <c r="X712" s="300"/>
      <c r="Y712" s="300"/>
      <c r="Z712" s="300"/>
    </row>
    <row r="713">
      <c r="A713" s="300"/>
      <c r="B713" s="300"/>
      <c r="C713" s="300"/>
      <c r="D713" s="300"/>
      <c r="E713" s="300"/>
      <c r="F713" s="300"/>
      <c r="G713" s="300"/>
      <c r="H713" s="300"/>
      <c r="I713" s="300"/>
      <c r="J713" s="300"/>
      <c r="K713" s="300"/>
      <c r="L713" s="300"/>
      <c r="M713" s="300"/>
      <c r="N713" s="300"/>
      <c r="O713" s="300"/>
      <c r="P713" s="300"/>
      <c r="Q713" s="300"/>
      <c r="R713" s="300"/>
      <c r="S713" s="300"/>
      <c r="T713" s="300"/>
      <c r="U713" s="300"/>
      <c r="V713" s="300"/>
      <c r="W713" s="300"/>
      <c r="X713" s="300"/>
      <c r="Y713" s="300"/>
      <c r="Z713" s="300"/>
    </row>
    <row r="714">
      <c r="A714" s="300"/>
      <c r="B714" s="300"/>
      <c r="C714" s="300"/>
      <c r="D714" s="300"/>
      <c r="E714" s="300"/>
      <c r="F714" s="300"/>
      <c r="G714" s="300"/>
      <c r="H714" s="300"/>
      <c r="I714" s="300"/>
      <c r="J714" s="300"/>
      <c r="K714" s="300"/>
      <c r="L714" s="300"/>
      <c r="M714" s="300"/>
      <c r="N714" s="300"/>
      <c r="O714" s="300"/>
      <c r="P714" s="300"/>
      <c r="Q714" s="300"/>
      <c r="R714" s="300"/>
      <c r="S714" s="300"/>
      <c r="T714" s="300"/>
      <c r="U714" s="300"/>
      <c r="V714" s="300"/>
      <c r="W714" s="300"/>
      <c r="X714" s="300"/>
      <c r="Y714" s="300"/>
      <c r="Z714" s="300"/>
    </row>
    <row r="715">
      <c r="A715" s="300"/>
      <c r="B715" s="300"/>
      <c r="C715" s="300"/>
      <c r="D715" s="300"/>
      <c r="E715" s="300"/>
      <c r="F715" s="300"/>
      <c r="G715" s="300"/>
      <c r="H715" s="300"/>
      <c r="I715" s="300"/>
      <c r="J715" s="300"/>
      <c r="K715" s="300"/>
      <c r="L715" s="300"/>
      <c r="M715" s="300"/>
      <c r="N715" s="300"/>
      <c r="O715" s="300"/>
      <c r="P715" s="300"/>
      <c r="Q715" s="300"/>
      <c r="R715" s="300"/>
      <c r="S715" s="300"/>
      <c r="T715" s="300"/>
      <c r="U715" s="300"/>
      <c r="V715" s="300"/>
      <c r="W715" s="300"/>
      <c r="X715" s="300"/>
      <c r="Y715" s="300"/>
      <c r="Z715" s="300"/>
    </row>
    <row r="716">
      <c r="A716" s="300"/>
      <c r="B716" s="300"/>
      <c r="C716" s="300"/>
      <c r="D716" s="300"/>
      <c r="E716" s="300"/>
      <c r="F716" s="300"/>
      <c r="G716" s="300"/>
      <c r="H716" s="300"/>
      <c r="I716" s="300"/>
      <c r="J716" s="300"/>
      <c r="K716" s="300"/>
      <c r="L716" s="300"/>
      <c r="M716" s="300"/>
      <c r="N716" s="300"/>
      <c r="O716" s="300"/>
      <c r="P716" s="300"/>
      <c r="Q716" s="300"/>
      <c r="R716" s="300"/>
      <c r="S716" s="300"/>
      <c r="T716" s="300"/>
      <c r="U716" s="300"/>
      <c r="V716" s="300"/>
      <c r="W716" s="300"/>
      <c r="X716" s="300"/>
      <c r="Y716" s="300"/>
      <c r="Z716" s="300"/>
    </row>
    <row r="717">
      <c r="A717" s="300"/>
      <c r="B717" s="300"/>
      <c r="C717" s="300"/>
      <c r="D717" s="300"/>
      <c r="E717" s="300"/>
      <c r="F717" s="300"/>
      <c r="G717" s="300"/>
      <c r="H717" s="300"/>
      <c r="I717" s="300"/>
      <c r="J717" s="300"/>
      <c r="K717" s="300"/>
      <c r="L717" s="300"/>
      <c r="M717" s="300"/>
      <c r="N717" s="300"/>
      <c r="O717" s="300"/>
      <c r="P717" s="300"/>
      <c r="Q717" s="300"/>
      <c r="R717" s="300"/>
      <c r="S717" s="300"/>
      <c r="T717" s="300"/>
      <c r="U717" s="300"/>
      <c r="V717" s="300"/>
      <c r="W717" s="300"/>
      <c r="X717" s="300"/>
      <c r="Y717" s="300"/>
      <c r="Z717" s="300"/>
    </row>
    <row r="718">
      <c r="A718" s="300"/>
      <c r="B718" s="300"/>
      <c r="C718" s="300"/>
      <c r="D718" s="300"/>
      <c r="E718" s="300"/>
      <c r="F718" s="300"/>
      <c r="G718" s="300"/>
      <c r="H718" s="300"/>
      <c r="I718" s="300"/>
      <c r="J718" s="300"/>
      <c r="K718" s="300"/>
      <c r="L718" s="300"/>
      <c r="M718" s="300"/>
      <c r="N718" s="300"/>
      <c r="O718" s="300"/>
      <c r="P718" s="300"/>
      <c r="Q718" s="300"/>
      <c r="R718" s="300"/>
      <c r="S718" s="300"/>
      <c r="T718" s="300"/>
      <c r="U718" s="300"/>
      <c r="V718" s="300"/>
      <c r="W718" s="300"/>
      <c r="X718" s="300"/>
      <c r="Y718" s="300"/>
      <c r="Z718" s="300"/>
    </row>
    <row r="719">
      <c r="A719" s="300"/>
      <c r="B719" s="300"/>
      <c r="C719" s="300"/>
      <c r="D719" s="300"/>
      <c r="E719" s="300"/>
      <c r="F719" s="300"/>
      <c r="G719" s="300"/>
      <c r="H719" s="300"/>
      <c r="I719" s="300"/>
      <c r="J719" s="300"/>
      <c r="K719" s="300"/>
      <c r="L719" s="300"/>
      <c r="M719" s="300"/>
      <c r="N719" s="300"/>
      <c r="O719" s="300"/>
      <c r="P719" s="300"/>
      <c r="Q719" s="300"/>
      <c r="R719" s="300"/>
      <c r="S719" s="300"/>
      <c r="T719" s="300"/>
      <c r="U719" s="300"/>
      <c r="V719" s="300"/>
      <c r="W719" s="300"/>
      <c r="X719" s="300"/>
      <c r="Y719" s="300"/>
      <c r="Z719" s="300"/>
    </row>
    <row r="720">
      <c r="A720" s="300"/>
      <c r="B720" s="300"/>
      <c r="C720" s="300"/>
      <c r="D720" s="300"/>
      <c r="E720" s="300"/>
      <c r="F720" s="300"/>
      <c r="G720" s="300"/>
      <c r="H720" s="300"/>
      <c r="I720" s="300"/>
      <c r="J720" s="300"/>
      <c r="K720" s="300"/>
      <c r="L720" s="300"/>
      <c r="M720" s="300"/>
      <c r="N720" s="300"/>
      <c r="O720" s="300"/>
      <c r="P720" s="300"/>
      <c r="Q720" s="300"/>
      <c r="R720" s="300"/>
      <c r="S720" s="300"/>
      <c r="T720" s="300"/>
      <c r="U720" s="300"/>
      <c r="V720" s="300"/>
      <c r="W720" s="300"/>
      <c r="X720" s="300"/>
      <c r="Y720" s="300"/>
      <c r="Z720" s="300"/>
    </row>
    <row r="721">
      <c r="A721" s="300"/>
      <c r="B721" s="300"/>
      <c r="C721" s="300"/>
      <c r="D721" s="300"/>
      <c r="E721" s="300"/>
      <c r="F721" s="300"/>
      <c r="G721" s="300"/>
      <c r="H721" s="300"/>
      <c r="I721" s="300"/>
      <c r="J721" s="300"/>
      <c r="K721" s="300"/>
      <c r="L721" s="300"/>
      <c r="M721" s="300"/>
      <c r="N721" s="300"/>
      <c r="O721" s="300"/>
      <c r="P721" s="300"/>
      <c r="Q721" s="300"/>
      <c r="R721" s="300"/>
      <c r="S721" s="300"/>
      <c r="T721" s="300"/>
      <c r="U721" s="300"/>
      <c r="V721" s="300"/>
      <c r="W721" s="300"/>
      <c r="X721" s="300"/>
      <c r="Y721" s="300"/>
      <c r="Z721" s="300"/>
    </row>
    <row r="722">
      <c r="A722" s="300"/>
      <c r="B722" s="300"/>
      <c r="C722" s="300"/>
      <c r="D722" s="300"/>
      <c r="E722" s="300"/>
      <c r="F722" s="300"/>
      <c r="G722" s="300"/>
      <c r="H722" s="300"/>
      <c r="I722" s="300"/>
      <c r="J722" s="300"/>
      <c r="K722" s="300"/>
      <c r="L722" s="300"/>
      <c r="M722" s="300"/>
      <c r="N722" s="300"/>
      <c r="O722" s="300"/>
      <c r="P722" s="300"/>
      <c r="Q722" s="300"/>
      <c r="R722" s="300"/>
      <c r="S722" s="300"/>
      <c r="T722" s="300"/>
      <c r="U722" s="300"/>
      <c r="V722" s="300"/>
      <c r="W722" s="300"/>
      <c r="X722" s="300"/>
      <c r="Y722" s="300"/>
      <c r="Z722" s="300"/>
    </row>
    <row r="723">
      <c r="A723" s="300"/>
      <c r="B723" s="300"/>
      <c r="C723" s="300"/>
      <c r="D723" s="300"/>
      <c r="E723" s="300"/>
      <c r="F723" s="300"/>
      <c r="G723" s="300"/>
      <c r="H723" s="300"/>
      <c r="I723" s="300"/>
      <c r="J723" s="300"/>
      <c r="K723" s="300"/>
      <c r="L723" s="300"/>
      <c r="M723" s="300"/>
      <c r="N723" s="300"/>
      <c r="O723" s="300"/>
      <c r="P723" s="300"/>
      <c r="Q723" s="300"/>
      <c r="R723" s="300"/>
      <c r="S723" s="300"/>
      <c r="T723" s="300"/>
      <c r="U723" s="300"/>
      <c r="V723" s="300"/>
      <c r="W723" s="300"/>
      <c r="X723" s="300"/>
      <c r="Y723" s="300"/>
      <c r="Z723" s="300"/>
    </row>
    <row r="724">
      <c r="A724" s="300"/>
      <c r="B724" s="300"/>
      <c r="C724" s="300"/>
      <c r="D724" s="300"/>
      <c r="E724" s="300"/>
      <c r="F724" s="300"/>
      <c r="G724" s="300"/>
      <c r="H724" s="300"/>
      <c r="I724" s="300"/>
      <c r="J724" s="300"/>
      <c r="K724" s="300"/>
      <c r="L724" s="300"/>
      <c r="M724" s="300"/>
      <c r="N724" s="300"/>
      <c r="O724" s="300"/>
      <c r="P724" s="300"/>
      <c r="Q724" s="300"/>
      <c r="R724" s="300"/>
      <c r="S724" s="300"/>
      <c r="T724" s="300"/>
      <c r="U724" s="300"/>
      <c r="V724" s="300"/>
      <c r="W724" s="300"/>
      <c r="X724" s="300"/>
      <c r="Y724" s="300"/>
      <c r="Z724" s="300"/>
    </row>
    <row r="725">
      <c r="A725" s="300"/>
      <c r="B725" s="300"/>
      <c r="C725" s="300"/>
      <c r="D725" s="300"/>
      <c r="E725" s="300"/>
      <c r="F725" s="300"/>
      <c r="G725" s="300"/>
      <c r="H725" s="300"/>
      <c r="I725" s="300"/>
      <c r="J725" s="300"/>
      <c r="K725" s="300"/>
      <c r="L725" s="300"/>
      <c r="M725" s="300"/>
      <c r="N725" s="300"/>
      <c r="O725" s="300"/>
      <c r="P725" s="300"/>
      <c r="Q725" s="300"/>
      <c r="R725" s="300"/>
      <c r="S725" s="300"/>
      <c r="T725" s="300"/>
      <c r="U725" s="300"/>
      <c r="V725" s="300"/>
      <c r="W725" s="300"/>
      <c r="X725" s="300"/>
      <c r="Y725" s="300"/>
      <c r="Z725" s="300"/>
    </row>
    <row r="726">
      <c r="A726" s="300"/>
      <c r="B726" s="300"/>
      <c r="C726" s="300"/>
      <c r="D726" s="300"/>
      <c r="E726" s="300"/>
      <c r="F726" s="300"/>
      <c r="G726" s="300"/>
      <c r="H726" s="300"/>
      <c r="I726" s="300"/>
      <c r="J726" s="300"/>
      <c r="K726" s="300"/>
      <c r="L726" s="300"/>
      <c r="M726" s="300"/>
      <c r="N726" s="300"/>
      <c r="O726" s="300"/>
      <c r="P726" s="300"/>
      <c r="Q726" s="300"/>
      <c r="R726" s="300"/>
      <c r="S726" s="300"/>
      <c r="T726" s="300"/>
      <c r="U726" s="300"/>
      <c r="V726" s="300"/>
      <c r="W726" s="300"/>
      <c r="X726" s="300"/>
      <c r="Y726" s="300"/>
      <c r="Z726" s="300"/>
    </row>
    <row r="727">
      <c r="A727" s="300"/>
      <c r="B727" s="300"/>
      <c r="C727" s="300"/>
      <c r="D727" s="300"/>
      <c r="E727" s="300"/>
      <c r="F727" s="300"/>
      <c r="G727" s="300"/>
      <c r="H727" s="300"/>
      <c r="I727" s="300"/>
      <c r="J727" s="300"/>
      <c r="K727" s="300"/>
      <c r="L727" s="300"/>
      <c r="M727" s="300"/>
      <c r="N727" s="300"/>
      <c r="O727" s="300"/>
      <c r="P727" s="300"/>
      <c r="Q727" s="300"/>
      <c r="R727" s="300"/>
      <c r="S727" s="300"/>
      <c r="T727" s="300"/>
      <c r="U727" s="300"/>
      <c r="V727" s="300"/>
      <c r="W727" s="300"/>
      <c r="X727" s="300"/>
      <c r="Y727" s="300"/>
      <c r="Z727" s="300"/>
    </row>
    <row r="728">
      <c r="A728" s="300"/>
      <c r="B728" s="300"/>
      <c r="C728" s="300"/>
      <c r="D728" s="300"/>
      <c r="E728" s="300"/>
      <c r="F728" s="300"/>
      <c r="G728" s="300"/>
      <c r="H728" s="300"/>
      <c r="I728" s="300"/>
      <c r="J728" s="300"/>
      <c r="K728" s="300"/>
      <c r="L728" s="300"/>
      <c r="M728" s="300"/>
      <c r="N728" s="300"/>
      <c r="O728" s="300"/>
      <c r="P728" s="300"/>
      <c r="Q728" s="300"/>
      <c r="R728" s="300"/>
      <c r="S728" s="300"/>
      <c r="T728" s="300"/>
      <c r="U728" s="300"/>
      <c r="V728" s="300"/>
      <c r="W728" s="300"/>
      <c r="X728" s="300"/>
      <c r="Y728" s="300"/>
      <c r="Z728" s="300"/>
    </row>
    <row r="729">
      <c r="A729" s="300"/>
      <c r="B729" s="300"/>
      <c r="C729" s="300"/>
      <c r="D729" s="300"/>
      <c r="E729" s="300"/>
      <c r="F729" s="300"/>
      <c r="G729" s="300"/>
      <c r="H729" s="300"/>
      <c r="I729" s="300"/>
      <c r="J729" s="300"/>
      <c r="K729" s="300"/>
      <c r="L729" s="300"/>
      <c r="M729" s="300"/>
      <c r="N729" s="300"/>
      <c r="O729" s="300"/>
      <c r="P729" s="300"/>
      <c r="Q729" s="300"/>
      <c r="R729" s="300"/>
      <c r="S729" s="300"/>
      <c r="T729" s="300"/>
      <c r="U729" s="300"/>
      <c r="V729" s="300"/>
      <c r="W729" s="300"/>
      <c r="X729" s="300"/>
      <c r="Y729" s="300"/>
      <c r="Z729" s="300"/>
    </row>
    <row r="730">
      <c r="A730" s="300"/>
      <c r="B730" s="300"/>
      <c r="C730" s="300"/>
      <c r="D730" s="300"/>
      <c r="E730" s="300"/>
      <c r="F730" s="300"/>
      <c r="G730" s="300"/>
      <c r="H730" s="300"/>
      <c r="I730" s="300"/>
      <c r="J730" s="300"/>
      <c r="K730" s="300"/>
      <c r="L730" s="300"/>
      <c r="M730" s="300"/>
      <c r="N730" s="300"/>
      <c r="O730" s="300"/>
      <c r="P730" s="300"/>
      <c r="Q730" s="300"/>
      <c r="R730" s="300"/>
      <c r="S730" s="300"/>
      <c r="T730" s="300"/>
      <c r="U730" s="300"/>
      <c r="V730" s="300"/>
      <c r="W730" s="300"/>
      <c r="X730" s="300"/>
      <c r="Y730" s="300"/>
      <c r="Z730" s="300"/>
    </row>
    <row r="731">
      <c r="A731" s="300"/>
      <c r="B731" s="300"/>
      <c r="C731" s="300"/>
      <c r="D731" s="300"/>
      <c r="E731" s="300"/>
      <c r="F731" s="300"/>
      <c r="G731" s="300"/>
      <c r="H731" s="300"/>
      <c r="I731" s="300"/>
      <c r="J731" s="300"/>
      <c r="K731" s="300"/>
      <c r="L731" s="300"/>
      <c r="M731" s="300"/>
      <c r="N731" s="300"/>
      <c r="O731" s="300"/>
      <c r="P731" s="300"/>
      <c r="Q731" s="300"/>
      <c r="R731" s="300"/>
      <c r="S731" s="300"/>
      <c r="T731" s="300"/>
      <c r="U731" s="300"/>
      <c r="V731" s="300"/>
      <c r="W731" s="300"/>
      <c r="X731" s="300"/>
      <c r="Y731" s="300"/>
      <c r="Z731" s="300"/>
    </row>
    <row r="732">
      <c r="A732" s="300"/>
      <c r="B732" s="300"/>
      <c r="C732" s="300"/>
      <c r="D732" s="300"/>
      <c r="E732" s="300"/>
      <c r="F732" s="300"/>
      <c r="G732" s="300"/>
      <c r="H732" s="300"/>
      <c r="I732" s="300"/>
      <c r="J732" s="300"/>
      <c r="K732" s="300"/>
      <c r="L732" s="300"/>
      <c r="M732" s="300"/>
      <c r="N732" s="300"/>
      <c r="O732" s="300"/>
      <c r="P732" s="300"/>
      <c r="Q732" s="300"/>
      <c r="R732" s="300"/>
      <c r="S732" s="300"/>
      <c r="T732" s="300"/>
      <c r="U732" s="300"/>
      <c r="V732" s="300"/>
      <c r="W732" s="300"/>
      <c r="X732" s="300"/>
      <c r="Y732" s="300"/>
      <c r="Z732" s="300"/>
    </row>
    <row r="733">
      <c r="A733" s="300"/>
      <c r="B733" s="300"/>
      <c r="C733" s="300"/>
      <c r="D733" s="300"/>
      <c r="E733" s="300"/>
      <c r="F733" s="300"/>
      <c r="G733" s="300"/>
      <c r="H733" s="300"/>
      <c r="I733" s="300"/>
      <c r="J733" s="300"/>
      <c r="K733" s="300"/>
      <c r="L733" s="300"/>
      <c r="M733" s="300"/>
      <c r="N733" s="300"/>
      <c r="O733" s="300"/>
      <c r="P733" s="300"/>
      <c r="Q733" s="300"/>
      <c r="R733" s="300"/>
      <c r="S733" s="300"/>
      <c r="T733" s="300"/>
      <c r="U733" s="300"/>
      <c r="V733" s="300"/>
      <c r="W733" s="300"/>
      <c r="X733" s="300"/>
      <c r="Y733" s="300"/>
      <c r="Z733" s="300"/>
    </row>
    <row r="734">
      <c r="A734" s="300"/>
      <c r="B734" s="300"/>
      <c r="C734" s="300"/>
      <c r="D734" s="300"/>
      <c r="E734" s="300"/>
      <c r="F734" s="300"/>
      <c r="G734" s="300"/>
      <c r="H734" s="300"/>
      <c r="I734" s="300"/>
      <c r="J734" s="300"/>
      <c r="K734" s="300"/>
      <c r="L734" s="300"/>
      <c r="M734" s="300"/>
      <c r="N734" s="300"/>
      <c r="O734" s="300"/>
      <c r="P734" s="300"/>
      <c r="Q734" s="300"/>
      <c r="R734" s="300"/>
      <c r="S734" s="300"/>
      <c r="T734" s="300"/>
      <c r="U734" s="300"/>
      <c r="V734" s="300"/>
      <c r="W734" s="300"/>
      <c r="X734" s="300"/>
      <c r="Y734" s="300"/>
      <c r="Z734" s="300"/>
    </row>
    <row r="735">
      <c r="A735" s="300"/>
      <c r="B735" s="300"/>
      <c r="C735" s="300"/>
      <c r="D735" s="300"/>
      <c r="E735" s="300"/>
      <c r="F735" s="300"/>
      <c r="G735" s="300"/>
      <c r="H735" s="300"/>
      <c r="I735" s="300"/>
      <c r="J735" s="300"/>
      <c r="K735" s="300"/>
      <c r="L735" s="300"/>
      <c r="M735" s="300"/>
      <c r="N735" s="300"/>
      <c r="O735" s="300"/>
      <c r="P735" s="300"/>
      <c r="Q735" s="300"/>
      <c r="R735" s="300"/>
      <c r="S735" s="300"/>
      <c r="T735" s="300"/>
      <c r="U735" s="300"/>
      <c r="V735" s="300"/>
      <c r="W735" s="300"/>
      <c r="X735" s="300"/>
      <c r="Y735" s="300"/>
      <c r="Z735" s="300"/>
    </row>
    <row r="736">
      <c r="A736" s="300"/>
      <c r="B736" s="300"/>
      <c r="C736" s="300"/>
      <c r="D736" s="300"/>
      <c r="E736" s="300"/>
      <c r="F736" s="300"/>
      <c r="G736" s="300"/>
      <c r="H736" s="300"/>
      <c r="I736" s="300"/>
      <c r="J736" s="300"/>
      <c r="K736" s="300"/>
      <c r="L736" s="300"/>
      <c r="M736" s="300"/>
      <c r="N736" s="300"/>
      <c r="O736" s="300"/>
      <c r="P736" s="300"/>
      <c r="Q736" s="300"/>
      <c r="R736" s="300"/>
      <c r="S736" s="300"/>
      <c r="T736" s="300"/>
      <c r="U736" s="300"/>
      <c r="V736" s="300"/>
      <c r="W736" s="300"/>
      <c r="X736" s="300"/>
      <c r="Y736" s="300"/>
      <c r="Z736" s="300"/>
    </row>
    <row r="737">
      <c r="A737" s="300"/>
      <c r="B737" s="300"/>
      <c r="C737" s="300"/>
      <c r="D737" s="300"/>
      <c r="E737" s="300"/>
      <c r="F737" s="300"/>
      <c r="G737" s="300"/>
      <c r="H737" s="300"/>
      <c r="I737" s="300"/>
      <c r="J737" s="300"/>
      <c r="K737" s="300"/>
      <c r="L737" s="300"/>
      <c r="M737" s="300"/>
      <c r="N737" s="300"/>
      <c r="O737" s="300"/>
      <c r="P737" s="300"/>
      <c r="Q737" s="300"/>
      <c r="R737" s="300"/>
      <c r="S737" s="300"/>
      <c r="T737" s="300"/>
      <c r="U737" s="300"/>
      <c r="V737" s="300"/>
      <c r="W737" s="300"/>
      <c r="X737" s="300"/>
      <c r="Y737" s="300"/>
      <c r="Z737" s="300"/>
    </row>
    <row r="738">
      <c r="A738" s="300"/>
      <c r="B738" s="300"/>
      <c r="C738" s="300"/>
      <c r="D738" s="300"/>
      <c r="E738" s="300"/>
      <c r="F738" s="300"/>
      <c r="G738" s="300"/>
      <c r="H738" s="300"/>
      <c r="I738" s="300"/>
      <c r="J738" s="300"/>
      <c r="K738" s="300"/>
      <c r="L738" s="300"/>
      <c r="M738" s="300"/>
      <c r="N738" s="300"/>
      <c r="O738" s="300"/>
      <c r="P738" s="300"/>
      <c r="Q738" s="300"/>
      <c r="R738" s="300"/>
      <c r="S738" s="300"/>
      <c r="T738" s="300"/>
      <c r="U738" s="300"/>
      <c r="V738" s="300"/>
      <c r="W738" s="300"/>
      <c r="X738" s="300"/>
      <c r="Y738" s="300"/>
      <c r="Z738" s="300"/>
    </row>
    <row r="739">
      <c r="A739" s="300"/>
      <c r="B739" s="300"/>
      <c r="C739" s="300"/>
      <c r="D739" s="300"/>
      <c r="E739" s="300"/>
      <c r="F739" s="300"/>
      <c r="G739" s="300"/>
      <c r="H739" s="300"/>
      <c r="I739" s="300"/>
      <c r="J739" s="300"/>
      <c r="K739" s="300"/>
      <c r="L739" s="300"/>
      <c r="M739" s="300"/>
      <c r="N739" s="300"/>
      <c r="O739" s="300"/>
      <c r="P739" s="300"/>
      <c r="Q739" s="300"/>
      <c r="R739" s="300"/>
      <c r="S739" s="300"/>
      <c r="T739" s="300"/>
      <c r="U739" s="300"/>
      <c r="V739" s="300"/>
      <c r="W739" s="300"/>
      <c r="X739" s="300"/>
      <c r="Y739" s="300"/>
      <c r="Z739" s="300"/>
    </row>
    <row r="740">
      <c r="A740" s="300"/>
      <c r="B740" s="300"/>
      <c r="C740" s="300"/>
      <c r="D740" s="300"/>
      <c r="E740" s="300"/>
      <c r="F740" s="300"/>
      <c r="G740" s="300"/>
      <c r="H740" s="300"/>
      <c r="I740" s="300"/>
      <c r="J740" s="300"/>
      <c r="K740" s="300"/>
      <c r="L740" s="300"/>
      <c r="M740" s="300"/>
      <c r="N740" s="300"/>
      <c r="O740" s="300"/>
      <c r="P740" s="300"/>
      <c r="Q740" s="300"/>
      <c r="R740" s="300"/>
      <c r="S740" s="300"/>
      <c r="T740" s="300"/>
      <c r="U740" s="300"/>
      <c r="V740" s="300"/>
      <c r="W740" s="300"/>
      <c r="X740" s="300"/>
      <c r="Y740" s="300"/>
      <c r="Z740" s="300"/>
    </row>
    <row r="741">
      <c r="A741" s="300"/>
      <c r="B741" s="300"/>
      <c r="C741" s="300"/>
      <c r="D741" s="300"/>
      <c r="E741" s="300"/>
      <c r="F741" s="300"/>
      <c r="G741" s="300"/>
      <c r="H741" s="300"/>
      <c r="I741" s="300"/>
      <c r="J741" s="300"/>
      <c r="K741" s="300"/>
      <c r="L741" s="300"/>
      <c r="M741" s="300"/>
      <c r="N741" s="300"/>
      <c r="O741" s="300"/>
      <c r="P741" s="300"/>
      <c r="Q741" s="300"/>
      <c r="R741" s="300"/>
      <c r="S741" s="300"/>
      <c r="T741" s="300"/>
      <c r="U741" s="300"/>
      <c r="V741" s="300"/>
      <c r="W741" s="300"/>
      <c r="X741" s="300"/>
      <c r="Y741" s="300"/>
      <c r="Z741" s="300"/>
    </row>
    <row r="742">
      <c r="A742" s="300"/>
      <c r="B742" s="300"/>
      <c r="C742" s="300"/>
      <c r="D742" s="300"/>
      <c r="E742" s="300"/>
      <c r="F742" s="300"/>
      <c r="G742" s="300"/>
      <c r="H742" s="300"/>
      <c r="I742" s="300"/>
      <c r="J742" s="300"/>
      <c r="K742" s="300"/>
      <c r="L742" s="300"/>
      <c r="M742" s="300"/>
      <c r="N742" s="300"/>
      <c r="O742" s="300"/>
      <c r="P742" s="300"/>
      <c r="Q742" s="300"/>
      <c r="R742" s="300"/>
      <c r="S742" s="300"/>
      <c r="T742" s="300"/>
      <c r="U742" s="300"/>
      <c r="V742" s="300"/>
      <c r="W742" s="300"/>
      <c r="X742" s="300"/>
      <c r="Y742" s="300"/>
      <c r="Z742" s="300"/>
    </row>
    <row r="743">
      <c r="A743" s="300"/>
      <c r="B743" s="300"/>
      <c r="C743" s="300"/>
      <c r="D743" s="300"/>
      <c r="E743" s="300"/>
      <c r="F743" s="300"/>
      <c r="G743" s="300"/>
      <c r="H743" s="300"/>
      <c r="I743" s="300"/>
      <c r="J743" s="300"/>
      <c r="K743" s="300"/>
      <c r="L743" s="300"/>
      <c r="M743" s="300"/>
      <c r="N743" s="300"/>
      <c r="O743" s="300"/>
      <c r="P743" s="300"/>
      <c r="Q743" s="300"/>
      <c r="R743" s="300"/>
      <c r="S743" s="300"/>
      <c r="T743" s="300"/>
      <c r="U743" s="300"/>
      <c r="V743" s="300"/>
      <c r="W743" s="300"/>
      <c r="X743" s="300"/>
      <c r="Y743" s="300"/>
      <c r="Z743" s="300"/>
    </row>
    <row r="744">
      <c r="A744" s="300"/>
      <c r="B744" s="300"/>
      <c r="C744" s="300"/>
      <c r="D744" s="300"/>
      <c r="E744" s="300"/>
      <c r="F744" s="300"/>
      <c r="G744" s="300"/>
      <c r="H744" s="300"/>
      <c r="I744" s="300"/>
      <c r="J744" s="300"/>
      <c r="K744" s="300"/>
      <c r="L744" s="300"/>
      <c r="M744" s="300"/>
      <c r="N744" s="300"/>
      <c r="O744" s="300"/>
      <c r="P744" s="300"/>
      <c r="Q744" s="300"/>
      <c r="R744" s="300"/>
      <c r="S744" s="300"/>
      <c r="T744" s="300"/>
      <c r="U744" s="300"/>
      <c r="V744" s="300"/>
      <c r="W744" s="300"/>
      <c r="X744" s="300"/>
      <c r="Y744" s="300"/>
      <c r="Z744" s="300"/>
    </row>
    <row r="745">
      <c r="A745" s="300"/>
      <c r="B745" s="300"/>
      <c r="C745" s="300"/>
      <c r="D745" s="300"/>
      <c r="E745" s="300"/>
      <c r="F745" s="300"/>
      <c r="G745" s="300"/>
      <c r="H745" s="300"/>
      <c r="I745" s="300"/>
      <c r="J745" s="300"/>
      <c r="K745" s="300"/>
      <c r="L745" s="300"/>
      <c r="M745" s="300"/>
      <c r="N745" s="300"/>
      <c r="O745" s="300"/>
      <c r="P745" s="300"/>
      <c r="Q745" s="300"/>
      <c r="R745" s="300"/>
      <c r="S745" s="300"/>
      <c r="T745" s="300"/>
      <c r="U745" s="300"/>
      <c r="V745" s="300"/>
      <c r="W745" s="300"/>
      <c r="X745" s="300"/>
      <c r="Y745" s="300"/>
      <c r="Z745" s="300"/>
    </row>
    <row r="746">
      <c r="A746" s="300"/>
      <c r="B746" s="300"/>
      <c r="C746" s="300"/>
      <c r="D746" s="300"/>
      <c r="E746" s="300"/>
      <c r="F746" s="300"/>
      <c r="G746" s="300"/>
      <c r="H746" s="300"/>
      <c r="I746" s="300"/>
      <c r="J746" s="300"/>
      <c r="K746" s="300"/>
      <c r="L746" s="300"/>
      <c r="M746" s="300"/>
      <c r="N746" s="300"/>
      <c r="O746" s="300"/>
      <c r="P746" s="300"/>
      <c r="Q746" s="300"/>
      <c r="R746" s="300"/>
      <c r="S746" s="300"/>
      <c r="T746" s="300"/>
      <c r="U746" s="300"/>
      <c r="V746" s="300"/>
      <c r="W746" s="300"/>
      <c r="X746" s="300"/>
      <c r="Y746" s="300"/>
      <c r="Z746" s="300"/>
    </row>
    <row r="747">
      <c r="A747" s="300"/>
      <c r="B747" s="300"/>
      <c r="C747" s="300"/>
      <c r="D747" s="300"/>
      <c r="E747" s="300"/>
      <c r="F747" s="300"/>
      <c r="G747" s="300"/>
      <c r="H747" s="300"/>
      <c r="I747" s="300"/>
      <c r="J747" s="300"/>
      <c r="K747" s="300"/>
      <c r="L747" s="300"/>
      <c r="M747" s="300"/>
      <c r="N747" s="300"/>
      <c r="O747" s="300"/>
      <c r="P747" s="300"/>
      <c r="Q747" s="300"/>
      <c r="R747" s="300"/>
      <c r="S747" s="300"/>
      <c r="T747" s="300"/>
      <c r="U747" s="300"/>
      <c r="V747" s="300"/>
      <c r="W747" s="300"/>
      <c r="X747" s="300"/>
      <c r="Y747" s="300"/>
      <c r="Z747" s="300"/>
    </row>
    <row r="748">
      <c r="A748" s="300"/>
      <c r="B748" s="300"/>
      <c r="C748" s="300"/>
      <c r="D748" s="300"/>
      <c r="E748" s="300"/>
      <c r="F748" s="300"/>
      <c r="G748" s="300"/>
      <c r="H748" s="300"/>
      <c r="I748" s="300"/>
      <c r="J748" s="300"/>
      <c r="K748" s="300"/>
      <c r="L748" s="300"/>
      <c r="M748" s="300"/>
      <c r="N748" s="300"/>
      <c r="O748" s="300"/>
      <c r="P748" s="300"/>
      <c r="Q748" s="300"/>
      <c r="R748" s="300"/>
      <c r="S748" s="300"/>
      <c r="T748" s="300"/>
      <c r="U748" s="300"/>
      <c r="V748" s="300"/>
      <c r="W748" s="300"/>
      <c r="X748" s="300"/>
      <c r="Y748" s="300"/>
      <c r="Z748" s="300"/>
    </row>
    <row r="749">
      <c r="A749" s="300"/>
      <c r="B749" s="300"/>
      <c r="C749" s="300"/>
      <c r="D749" s="300"/>
      <c r="E749" s="300"/>
      <c r="F749" s="300"/>
      <c r="G749" s="300"/>
      <c r="H749" s="300"/>
      <c r="I749" s="300"/>
      <c r="J749" s="300"/>
      <c r="K749" s="300"/>
      <c r="L749" s="300"/>
      <c r="M749" s="300"/>
      <c r="N749" s="300"/>
      <c r="O749" s="300"/>
      <c r="P749" s="300"/>
      <c r="Q749" s="300"/>
      <c r="R749" s="300"/>
      <c r="S749" s="300"/>
      <c r="T749" s="300"/>
      <c r="U749" s="300"/>
      <c r="V749" s="300"/>
      <c r="W749" s="300"/>
      <c r="X749" s="300"/>
      <c r="Y749" s="300"/>
      <c r="Z749" s="300"/>
    </row>
    <row r="750">
      <c r="A750" s="300"/>
      <c r="B750" s="300"/>
      <c r="C750" s="300"/>
      <c r="D750" s="300"/>
      <c r="E750" s="300"/>
      <c r="F750" s="300"/>
      <c r="G750" s="300"/>
      <c r="H750" s="300"/>
      <c r="I750" s="300"/>
      <c r="J750" s="300"/>
      <c r="K750" s="300"/>
      <c r="L750" s="300"/>
      <c r="M750" s="300"/>
      <c r="N750" s="300"/>
      <c r="O750" s="300"/>
      <c r="P750" s="300"/>
      <c r="Q750" s="300"/>
      <c r="R750" s="300"/>
      <c r="S750" s="300"/>
      <c r="T750" s="300"/>
      <c r="U750" s="300"/>
      <c r="V750" s="300"/>
      <c r="W750" s="300"/>
      <c r="X750" s="300"/>
      <c r="Y750" s="300"/>
      <c r="Z750" s="300"/>
    </row>
    <row r="751">
      <c r="A751" s="300"/>
      <c r="B751" s="300"/>
      <c r="C751" s="300"/>
      <c r="D751" s="300"/>
      <c r="E751" s="300"/>
      <c r="F751" s="300"/>
      <c r="G751" s="300"/>
      <c r="H751" s="300"/>
      <c r="I751" s="300"/>
      <c r="J751" s="300"/>
      <c r="K751" s="300"/>
      <c r="L751" s="300"/>
      <c r="M751" s="300"/>
      <c r="N751" s="300"/>
      <c r="O751" s="300"/>
      <c r="P751" s="300"/>
      <c r="Q751" s="300"/>
      <c r="R751" s="300"/>
      <c r="S751" s="300"/>
      <c r="T751" s="300"/>
      <c r="U751" s="300"/>
      <c r="V751" s="300"/>
      <c r="W751" s="300"/>
      <c r="X751" s="300"/>
      <c r="Y751" s="300"/>
      <c r="Z751" s="300"/>
    </row>
    <row r="752">
      <c r="A752" s="300"/>
      <c r="B752" s="300"/>
      <c r="C752" s="300"/>
      <c r="D752" s="300"/>
      <c r="E752" s="300"/>
      <c r="F752" s="300"/>
      <c r="G752" s="300"/>
      <c r="H752" s="300"/>
      <c r="I752" s="300"/>
      <c r="J752" s="300"/>
      <c r="K752" s="300"/>
      <c r="L752" s="300"/>
      <c r="M752" s="300"/>
      <c r="N752" s="300"/>
      <c r="O752" s="300"/>
      <c r="P752" s="300"/>
      <c r="Q752" s="300"/>
      <c r="R752" s="300"/>
      <c r="S752" s="300"/>
      <c r="T752" s="300"/>
      <c r="U752" s="300"/>
      <c r="V752" s="300"/>
      <c r="W752" s="300"/>
      <c r="X752" s="300"/>
      <c r="Y752" s="300"/>
      <c r="Z752" s="300"/>
    </row>
    <row r="753">
      <c r="A753" s="300"/>
      <c r="B753" s="300"/>
      <c r="C753" s="300"/>
      <c r="D753" s="300"/>
      <c r="E753" s="300"/>
      <c r="F753" s="300"/>
      <c r="G753" s="300"/>
      <c r="H753" s="300"/>
      <c r="I753" s="300"/>
      <c r="J753" s="300"/>
      <c r="K753" s="300"/>
      <c r="L753" s="300"/>
      <c r="M753" s="300"/>
      <c r="N753" s="300"/>
      <c r="O753" s="300"/>
      <c r="P753" s="300"/>
      <c r="Q753" s="300"/>
      <c r="R753" s="300"/>
      <c r="S753" s="300"/>
      <c r="T753" s="300"/>
      <c r="U753" s="300"/>
      <c r="V753" s="300"/>
      <c r="W753" s="300"/>
      <c r="X753" s="300"/>
      <c r="Y753" s="300"/>
      <c r="Z753" s="300"/>
    </row>
    <row r="754">
      <c r="A754" s="300"/>
      <c r="B754" s="300"/>
      <c r="C754" s="300"/>
      <c r="D754" s="300"/>
      <c r="E754" s="300"/>
      <c r="F754" s="300"/>
      <c r="G754" s="300"/>
      <c r="H754" s="300"/>
      <c r="I754" s="300"/>
      <c r="J754" s="300"/>
      <c r="K754" s="300"/>
      <c r="L754" s="300"/>
      <c r="M754" s="300"/>
      <c r="N754" s="300"/>
      <c r="O754" s="300"/>
      <c r="P754" s="300"/>
      <c r="Q754" s="300"/>
      <c r="R754" s="300"/>
      <c r="S754" s="300"/>
      <c r="T754" s="300"/>
      <c r="U754" s="300"/>
      <c r="V754" s="300"/>
      <c r="W754" s="300"/>
      <c r="X754" s="300"/>
      <c r="Y754" s="300"/>
      <c r="Z754" s="300"/>
    </row>
    <row r="755">
      <c r="A755" s="300"/>
      <c r="B755" s="300"/>
      <c r="C755" s="300"/>
      <c r="D755" s="300"/>
      <c r="E755" s="300"/>
      <c r="F755" s="300"/>
      <c r="G755" s="300"/>
      <c r="H755" s="300"/>
      <c r="I755" s="300"/>
      <c r="J755" s="300"/>
      <c r="K755" s="300"/>
      <c r="L755" s="300"/>
      <c r="M755" s="300"/>
      <c r="N755" s="300"/>
      <c r="O755" s="300"/>
      <c r="P755" s="300"/>
      <c r="Q755" s="300"/>
      <c r="R755" s="300"/>
      <c r="S755" s="300"/>
      <c r="T755" s="300"/>
      <c r="U755" s="300"/>
      <c r="V755" s="300"/>
      <c r="W755" s="300"/>
      <c r="X755" s="300"/>
      <c r="Y755" s="300"/>
      <c r="Z755" s="300"/>
    </row>
    <row r="756">
      <c r="A756" s="300"/>
      <c r="B756" s="300"/>
      <c r="C756" s="300"/>
      <c r="D756" s="300"/>
      <c r="E756" s="300"/>
      <c r="F756" s="300"/>
      <c r="G756" s="300"/>
      <c r="H756" s="300"/>
      <c r="I756" s="300"/>
      <c r="J756" s="300"/>
      <c r="K756" s="300"/>
      <c r="L756" s="300"/>
      <c r="M756" s="300"/>
      <c r="N756" s="300"/>
      <c r="O756" s="300"/>
      <c r="P756" s="300"/>
      <c r="Q756" s="300"/>
      <c r="R756" s="300"/>
      <c r="S756" s="300"/>
      <c r="T756" s="300"/>
      <c r="U756" s="300"/>
      <c r="V756" s="300"/>
      <c r="W756" s="300"/>
      <c r="X756" s="300"/>
      <c r="Y756" s="300"/>
      <c r="Z756" s="300"/>
    </row>
    <row r="757">
      <c r="A757" s="300"/>
      <c r="B757" s="300"/>
      <c r="C757" s="300"/>
      <c r="D757" s="300"/>
      <c r="E757" s="300"/>
      <c r="F757" s="300"/>
      <c r="G757" s="300"/>
      <c r="H757" s="300"/>
      <c r="I757" s="300"/>
      <c r="J757" s="300"/>
      <c r="K757" s="300"/>
      <c r="L757" s="300"/>
      <c r="M757" s="300"/>
      <c r="N757" s="300"/>
      <c r="O757" s="300"/>
      <c r="P757" s="300"/>
      <c r="Q757" s="300"/>
      <c r="R757" s="300"/>
      <c r="S757" s="300"/>
      <c r="T757" s="300"/>
      <c r="U757" s="300"/>
      <c r="V757" s="300"/>
      <c r="W757" s="300"/>
      <c r="X757" s="300"/>
      <c r="Y757" s="300"/>
      <c r="Z757" s="300"/>
    </row>
    <row r="758">
      <c r="A758" s="300"/>
      <c r="B758" s="300"/>
      <c r="C758" s="300"/>
      <c r="D758" s="300"/>
      <c r="E758" s="300"/>
      <c r="F758" s="300"/>
      <c r="G758" s="300"/>
      <c r="H758" s="300"/>
      <c r="I758" s="300"/>
      <c r="J758" s="300"/>
      <c r="K758" s="300"/>
      <c r="L758" s="300"/>
      <c r="M758" s="300"/>
      <c r="N758" s="300"/>
      <c r="O758" s="300"/>
      <c r="P758" s="300"/>
      <c r="Q758" s="300"/>
      <c r="R758" s="300"/>
      <c r="S758" s="300"/>
      <c r="T758" s="300"/>
      <c r="U758" s="300"/>
      <c r="V758" s="300"/>
      <c r="W758" s="300"/>
      <c r="X758" s="300"/>
      <c r="Y758" s="300"/>
      <c r="Z758" s="300"/>
    </row>
    <row r="759">
      <c r="A759" s="300"/>
      <c r="B759" s="300"/>
      <c r="C759" s="300"/>
      <c r="D759" s="300"/>
      <c r="E759" s="300"/>
      <c r="F759" s="300"/>
      <c r="G759" s="300"/>
      <c r="H759" s="300"/>
      <c r="I759" s="300"/>
      <c r="J759" s="300"/>
      <c r="K759" s="300"/>
      <c r="L759" s="300"/>
      <c r="M759" s="300"/>
      <c r="N759" s="300"/>
      <c r="O759" s="300"/>
      <c r="P759" s="300"/>
      <c r="Q759" s="300"/>
      <c r="R759" s="300"/>
      <c r="S759" s="300"/>
      <c r="T759" s="300"/>
      <c r="U759" s="300"/>
      <c r="V759" s="300"/>
      <c r="W759" s="300"/>
      <c r="X759" s="300"/>
      <c r="Y759" s="300"/>
      <c r="Z759" s="300"/>
    </row>
    <row r="760">
      <c r="A760" s="300"/>
      <c r="B760" s="300"/>
      <c r="C760" s="300"/>
      <c r="D760" s="300"/>
      <c r="E760" s="300"/>
      <c r="F760" s="300"/>
      <c r="G760" s="300"/>
      <c r="H760" s="300"/>
      <c r="I760" s="300"/>
      <c r="J760" s="300"/>
      <c r="K760" s="300"/>
      <c r="L760" s="300"/>
      <c r="M760" s="300"/>
      <c r="N760" s="300"/>
      <c r="O760" s="300"/>
      <c r="P760" s="300"/>
      <c r="Q760" s="300"/>
      <c r="R760" s="300"/>
      <c r="S760" s="300"/>
      <c r="T760" s="300"/>
      <c r="U760" s="300"/>
      <c r="V760" s="300"/>
      <c r="W760" s="300"/>
      <c r="X760" s="300"/>
      <c r="Y760" s="300"/>
      <c r="Z760" s="300"/>
    </row>
    <row r="761">
      <c r="A761" s="300"/>
      <c r="B761" s="300"/>
      <c r="C761" s="300"/>
      <c r="D761" s="300"/>
      <c r="E761" s="300"/>
      <c r="F761" s="300"/>
      <c r="G761" s="300"/>
      <c r="H761" s="300"/>
      <c r="I761" s="300"/>
      <c r="J761" s="300"/>
      <c r="K761" s="300"/>
      <c r="L761" s="300"/>
      <c r="M761" s="300"/>
      <c r="N761" s="300"/>
      <c r="O761" s="300"/>
      <c r="P761" s="300"/>
      <c r="Q761" s="300"/>
      <c r="R761" s="300"/>
      <c r="S761" s="300"/>
      <c r="T761" s="300"/>
      <c r="U761" s="300"/>
      <c r="V761" s="300"/>
      <c r="W761" s="300"/>
      <c r="X761" s="300"/>
      <c r="Y761" s="300"/>
      <c r="Z761" s="300"/>
    </row>
    <row r="762">
      <c r="A762" s="300"/>
      <c r="B762" s="300"/>
      <c r="C762" s="300"/>
      <c r="D762" s="300"/>
      <c r="E762" s="300"/>
      <c r="F762" s="300"/>
      <c r="G762" s="300"/>
      <c r="H762" s="300"/>
      <c r="I762" s="300"/>
      <c r="J762" s="300"/>
      <c r="K762" s="300"/>
      <c r="L762" s="300"/>
      <c r="M762" s="300"/>
      <c r="N762" s="300"/>
      <c r="O762" s="300"/>
      <c r="P762" s="300"/>
      <c r="Q762" s="300"/>
      <c r="R762" s="300"/>
      <c r="S762" s="300"/>
      <c r="T762" s="300"/>
      <c r="U762" s="300"/>
      <c r="V762" s="300"/>
      <c r="W762" s="300"/>
      <c r="X762" s="300"/>
      <c r="Y762" s="300"/>
      <c r="Z762" s="300"/>
    </row>
    <row r="763">
      <c r="A763" s="300"/>
      <c r="B763" s="300"/>
      <c r="C763" s="300"/>
      <c r="D763" s="300"/>
      <c r="E763" s="300"/>
      <c r="F763" s="300"/>
      <c r="G763" s="300"/>
      <c r="H763" s="300"/>
      <c r="I763" s="300"/>
      <c r="J763" s="300"/>
      <c r="K763" s="300"/>
      <c r="L763" s="300"/>
      <c r="M763" s="300"/>
      <c r="N763" s="300"/>
      <c r="O763" s="300"/>
      <c r="P763" s="300"/>
      <c r="Q763" s="300"/>
      <c r="R763" s="300"/>
      <c r="S763" s="300"/>
      <c r="T763" s="300"/>
      <c r="U763" s="300"/>
      <c r="V763" s="300"/>
      <c r="W763" s="300"/>
      <c r="X763" s="300"/>
      <c r="Y763" s="300"/>
      <c r="Z763" s="300"/>
    </row>
    <row r="764">
      <c r="A764" s="300"/>
      <c r="B764" s="300"/>
      <c r="C764" s="300"/>
      <c r="D764" s="300"/>
      <c r="E764" s="300"/>
      <c r="F764" s="300"/>
      <c r="G764" s="300"/>
      <c r="H764" s="300"/>
      <c r="I764" s="300"/>
      <c r="J764" s="300"/>
      <c r="K764" s="300"/>
      <c r="L764" s="300"/>
      <c r="M764" s="300"/>
      <c r="N764" s="300"/>
      <c r="O764" s="300"/>
      <c r="P764" s="300"/>
      <c r="Q764" s="300"/>
      <c r="R764" s="300"/>
      <c r="S764" s="300"/>
      <c r="T764" s="300"/>
      <c r="U764" s="300"/>
      <c r="V764" s="300"/>
      <c r="W764" s="300"/>
      <c r="X764" s="300"/>
      <c r="Y764" s="300"/>
      <c r="Z764" s="300"/>
    </row>
    <row r="765">
      <c r="A765" s="300"/>
      <c r="B765" s="300"/>
      <c r="C765" s="300"/>
      <c r="D765" s="300"/>
      <c r="E765" s="300"/>
      <c r="F765" s="300"/>
      <c r="G765" s="300"/>
      <c r="H765" s="300"/>
      <c r="I765" s="300"/>
      <c r="J765" s="300"/>
      <c r="K765" s="300"/>
      <c r="L765" s="300"/>
      <c r="M765" s="300"/>
      <c r="N765" s="300"/>
      <c r="O765" s="300"/>
      <c r="P765" s="300"/>
      <c r="Q765" s="300"/>
      <c r="R765" s="300"/>
      <c r="S765" s="300"/>
      <c r="T765" s="300"/>
      <c r="U765" s="300"/>
      <c r="V765" s="300"/>
      <c r="W765" s="300"/>
      <c r="X765" s="300"/>
      <c r="Y765" s="300"/>
      <c r="Z765" s="300"/>
    </row>
    <row r="766">
      <c r="A766" s="300"/>
      <c r="B766" s="300"/>
      <c r="C766" s="300"/>
      <c r="D766" s="300"/>
      <c r="E766" s="300"/>
      <c r="F766" s="300"/>
      <c r="G766" s="300"/>
      <c r="H766" s="300"/>
      <c r="I766" s="300"/>
      <c r="J766" s="300"/>
      <c r="K766" s="300"/>
      <c r="L766" s="300"/>
      <c r="M766" s="300"/>
      <c r="N766" s="300"/>
      <c r="O766" s="300"/>
      <c r="P766" s="300"/>
      <c r="Q766" s="300"/>
      <c r="R766" s="300"/>
      <c r="S766" s="300"/>
      <c r="T766" s="300"/>
      <c r="U766" s="300"/>
      <c r="V766" s="300"/>
      <c r="W766" s="300"/>
      <c r="X766" s="300"/>
      <c r="Y766" s="300"/>
      <c r="Z766" s="300"/>
    </row>
    <row r="767">
      <c r="A767" s="300"/>
      <c r="B767" s="300"/>
      <c r="C767" s="300"/>
      <c r="D767" s="300"/>
      <c r="E767" s="300"/>
      <c r="F767" s="300"/>
      <c r="G767" s="300"/>
      <c r="H767" s="300"/>
      <c r="I767" s="300"/>
      <c r="J767" s="300"/>
      <c r="K767" s="300"/>
      <c r="L767" s="300"/>
      <c r="M767" s="300"/>
      <c r="N767" s="300"/>
      <c r="O767" s="300"/>
      <c r="P767" s="300"/>
      <c r="Q767" s="300"/>
      <c r="R767" s="300"/>
      <c r="S767" s="300"/>
      <c r="T767" s="300"/>
      <c r="U767" s="300"/>
      <c r="V767" s="300"/>
      <c r="W767" s="300"/>
      <c r="X767" s="300"/>
      <c r="Y767" s="300"/>
      <c r="Z767" s="300"/>
    </row>
    <row r="768">
      <c r="A768" s="300"/>
      <c r="B768" s="300"/>
      <c r="C768" s="300"/>
      <c r="D768" s="300"/>
      <c r="E768" s="300"/>
      <c r="F768" s="300"/>
      <c r="G768" s="300"/>
      <c r="H768" s="300"/>
      <c r="I768" s="300"/>
      <c r="J768" s="300"/>
      <c r="K768" s="300"/>
      <c r="L768" s="300"/>
      <c r="M768" s="300"/>
      <c r="N768" s="300"/>
      <c r="O768" s="300"/>
      <c r="P768" s="300"/>
      <c r="Q768" s="300"/>
      <c r="R768" s="300"/>
      <c r="S768" s="300"/>
      <c r="T768" s="300"/>
      <c r="U768" s="300"/>
      <c r="V768" s="300"/>
      <c r="W768" s="300"/>
      <c r="X768" s="300"/>
      <c r="Y768" s="300"/>
      <c r="Z768" s="300"/>
    </row>
    <row r="769">
      <c r="A769" s="300"/>
      <c r="B769" s="300"/>
      <c r="C769" s="300"/>
      <c r="D769" s="300"/>
      <c r="E769" s="300"/>
      <c r="F769" s="300"/>
      <c r="G769" s="300"/>
      <c r="H769" s="300"/>
      <c r="I769" s="300"/>
      <c r="J769" s="300"/>
      <c r="K769" s="300"/>
      <c r="L769" s="300"/>
      <c r="M769" s="300"/>
      <c r="N769" s="300"/>
      <c r="O769" s="300"/>
      <c r="P769" s="300"/>
      <c r="Q769" s="300"/>
      <c r="R769" s="300"/>
      <c r="S769" s="300"/>
      <c r="T769" s="300"/>
      <c r="U769" s="300"/>
      <c r="V769" s="300"/>
      <c r="W769" s="300"/>
      <c r="X769" s="300"/>
      <c r="Y769" s="300"/>
      <c r="Z769" s="300"/>
    </row>
    <row r="770">
      <c r="A770" s="300"/>
      <c r="B770" s="300"/>
      <c r="C770" s="300"/>
      <c r="D770" s="300"/>
      <c r="E770" s="300"/>
      <c r="F770" s="300"/>
      <c r="G770" s="300"/>
      <c r="H770" s="300"/>
      <c r="I770" s="300"/>
      <c r="J770" s="300"/>
      <c r="K770" s="300"/>
      <c r="L770" s="300"/>
      <c r="M770" s="300"/>
      <c r="N770" s="300"/>
      <c r="O770" s="300"/>
      <c r="P770" s="300"/>
      <c r="Q770" s="300"/>
      <c r="R770" s="300"/>
      <c r="S770" s="300"/>
      <c r="T770" s="300"/>
      <c r="U770" s="300"/>
      <c r="V770" s="300"/>
      <c r="W770" s="300"/>
      <c r="X770" s="300"/>
      <c r="Y770" s="300"/>
      <c r="Z770" s="300"/>
    </row>
    <row r="771">
      <c r="A771" s="300"/>
      <c r="B771" s="300"/>
      <c r="C771" s="300"/>
      <c r="D771" s="300"/>
      <c r="E771" s="300"/>
      <c r="F771" s="300"/>
      <c r="G771" s="300"/>
      <c r="H771" s="300"/>
      <c r="I771" s="300"/>
      <c r="J771" s="300"/>
      <c r="K771" s="300"/>
      <c r="L771" s="300"/>
      <c r="M771" s="300"/>
      <c r="N771" s="300"/>
      <c r="O771" s="300"/>
      <c r="P771" s="300"/>
      <c r="Q771" s="300"/>
      <c r="R771" s="300"/>
      <c r="S771" s="300"/>
      <c r="T771" s="300"/>
      <c r="U771" s="300"/>
      <c r="V771" s="300"/>
      <c r="W771" s="300"/>
      <c r="X771" s="300"/>
      <c r="Y771" s="300"/>
      <c r="Z771" s="300"/>
    </row>
    <row r="772">
      <c r="A772" s="300"/>
      <c r="B772" s="300"/>
      <c r="C772" s="300"/>
      <c r="D772" s="300"/>
      <c r="E772" s="300"/>
      <c r="F772" s="300"/>
      <c r="G772" s="300"/>
      <c r="H772" s="300"/>
      <c r="I772" s="300"/>
      <c r="J772" s="300"/>
      <c r="K772" s="300"/>
      <c r="L772" s="300"/>
      <c r="M772" s="300"/>
      <c r="N772" s="300"/>
      <c r="O772" s="300"/>
      <c r="P772" s="300"/>
      <c r="Q772" s="300"/>
      <c r="R772" s="300"/>
      <c r="S772" s="300"/>
      <c r="T772" s="300"/>
      <c r="U772" s="300"/>
      <c r="V772" s="300"/>
      <c r="W772" s="300"/>
      <c r="X772" s="300"/>
      <c r="Y772" s="300"/>
      <c r="Z772" s="300"/>
    </row>
    <row r="773">
      <c r="A773" s="300"/>
      <c r="B773" s="300"/>
      <c r="C773" s="300"/>
      <c r="D773" s="300"/>
      <c r="E773" s="300"/>
      <c r="F773" s="300"/>
      <c r="G773" s="300"/>
      <c r="H773" s="300"/>
      <c r="I773" s="300"/>
      <c r="J773" s="300"/>
      <c r="K773" s="300"/>
      <c r="L773" s="300"/>
      <c r="M773" s="300"/>
      <c r="N773" s="300"/>
      <c r="O773" s="300"/>
      <c r="P773" s="300"/>
      <c r="Q773" s="300"/>
      <c r="R773" s="300"/>
      <c r="S773" s="300"/>
      <c r="T773" s="300"/>
      <c r="U773" s="300"/>
      <c r="V773" s="300"/>
      <c r="W773" s="300"/>
      <c r="X773" s="300"/>
      <c r="Y773" s="300"/>
      <c r="Z773" s="300"/>
    </row>
    <row r="774">
      <c r="A774" s="300"/>
      <c r="B774" s="300"/>
      <c r="C774" s="300"/>
      <c r="D774" s="300"/>
      <c r="E774" s="300"/>
      <c r="F774" s="300"/>
      <c r="G774" s="300"/>
      <c r="H774" s="300"/>
      <c r="I774" s="300"/>
      <c r="J774" s="300"/>
      <c r="K774" s="300"/>
      <c r="L774" s="300"/>
      <c r="M774" s="300"/>
      <c r="N774" s="300"/>
      <c r="O774" s="300"/>
      <c r="P774" s="300"/>
      <c r="Q774" s="300"/>
      <c r="R774" s="300"/>
      <c r="S774" s="300"/>
      <c r="T774" s="300"/>
      <c r="U774" s="300"/>
      <c r="V774" s="300"/>
      <c r="W774" s="300"/>
      <c r="X774" s="300"/>
      <c r="Y774" s="300"/>
      <c r="Z774" s="300"/>
    </row>
    <row r="775">
      <c r="A775" s="300"/>
      <c r="B775" s="300"/>
      <c r="C775" s="300"/>
      <c r="D775" s="300"/>
      <c r="E775" s="300"/>
      <c r="F775" s="300"/>
      <c r="G775" s="300"/>
      <c r="H775" s="300"/>
      <c r="I775" s="300"/>
      <c r="J775" s="300"/>
      <c r="K775" s="300"/>
      <c r="L775" s="300"/>
      <c r="M775" s="300"/>
      <c r="N775" s="300"/>
      <c r="O775" s="300"/>
      <c r="P775" s="300"/>
      <c r="Q775" s="300"/>
      <c r="R775" s="300"/>
      <c r="S775" s="300"/>
      <c r="T775" s="300"/>
      <c r="U775" s="300"/>
      <c r="V775" s="300"/>
      <c r="W775" s="300"/>
      <c r="X775" s="300"/>
      <c r="Y775" s="300"/>
      <c r="Z775" s="300"/>
    </row>
    <row r="776">
      <c r="A776" s="300"/>
      <c r="B776" s="300"/>
      <c r="C776" s="300"/>
      <c r="D776" s="300"/>
      <c r="E776" s="300"/>
      <c r="F776" s="300"/>
      <c r="G776" s="300"/>
      <c r="H776" s="300"/>
      <c r="I776" s="300"/>
      <c r="J776" s="300"/>
      <c r="K776" s="300"/>
      <c r="L776" s="300"/>
      <c r="M776" s="300"/>
      <c r="N776" s="300"/>
      <c r="O776" s="300"/>
      <c r="P776" s="300"/>
      <c r="Q776" s="300"/>
      <c r="R776" s="300"/>
      <c r="S776" s="300"/>
      <c r="T776" s="300"/>
      <c r="U776" s="300"/>
      <c r="V776" s="300"/>
      <c r="W776" s="300"/>
      <c r="X776" s="300"/>
      <c r="Y776" s="300"/>
      <c r="Z776" s="300"/>
    </row>
    <row r="777">
      <c r="A777" s="300"/>
      <c r="B777" s="300"/>
      <c r="C777" s="300"/>
      <c r="D777" s="300"/>
      <c r="E777" s="300"/>
      <c r="F777" s="300"/>
      <c r="G777" s="300"/>
      <c r="H777" s="300"/>
      <c r="I777" s="300"/>
      <c r="J777" s="300"/>
      <c r="K777" s="300"/>
      <c r="L777" s="300"/>
      <c r="M777" s="300"/>
      <c r="N777" s="300"/>
      <c r="O777" s="300"/>
      <c r="P777" s="300"/>
      <c r="Q777" s="300"/>
      <c r="R777" s="300"/>
      <c r="S777" s="300"/>
      <c r="T777" s="300"/>
      <c r="U777" s="300"/>
      <c r="V777" s="300"/>
      <c r="W777" s="300"/>
      <c r="X777" s="300"/>
      <c r="Y777" s="300"/>
      <c r="Z777" s="300"/>
    </row>
    <row r="778">
      <c r="A778" s="300"/>
      <c r="B778" s="300"/>
      <c r="C778" s="300"/>
      <c r="D778" s="300"/>
      <c r="E778" s="300"/>
      <c r="F778" s="300"/>
      <c r="G778" s="300"/>
      <c r="H778" s="300"/>
      <c r="I778" s="300"/>
      <c r="J778" s="300"/>
      <c r="K778" s="300"/>
      <c r="L778" s="300"/>
      <c r="M778" s="300"/>
      <c r="N778" s="300"/>
      <c r="O778" s="300"/>
      <c r="P778" s="300"/>
      <c r="Q778" s="300"/>
      <c r="R778" s="300"/>
      <c r="S778" s="300"/>
      <c r="T778" s="300"/>
      <c r="U778" s="300"/>
      <c r="V778" s="300"/>
      <c r="W778" s="300"/>
      <c r="X778" s="300"/>
      <c r="Y778" s="300"/>
      <c r="Z778" s="300"/>
    </row>
    <row r="779">
      <c r="A779" s="300"/>
      <c r="B779" s="300"/>
      <c r="C779" s="300"/>
      <c r="D779" s="300"/>
      <c r="E779" s="300"/>
      <c r="F779" s="300"/>
      <c r="G779" s="300"/>
      <c r="H779" s="300"/>
      <c r="I779" s="300"/>
      <c r="J779" s="300"/>
      <c r="K779" s="300"/>
      <c r="L779" s="300"/>
      <c r="M779" s="300"/>
      <c r="N779" s="300"/>
      <c r="O779" s="300"/>
      <c r="P779" s="300"/>
      <c r="Q779" s="300"/>
      <c r="R779" s="300"/>
      <c r="S779" s="300"/>
      <c r="T779" s="300"/>
      <c r="U779" s="300"/>
      <c r="V779" s="300"/>
      <c r="W779" s="300"/>
      <c r="X779" s="300"/>
      <c r="Y779" s="300"/>
      <c r="Z779" s="300"/>
    </row>
    <row r="780">
      <c r="A780" s="300"/>
      <c r="B780" s="300"/>
      <c r="C780" s="300"/>
      <c r="D780" s="300"/>
      <c r="E780" s="300"/>
      <c r="F780" s="300"/>
      <c r="G780" s="300"/>
      <c r="H780" s="300"/>
      <c r="I780" s="300"/>
      <c r="J780" s="300"/>
      <c r="K780" s="300"/>
      <c r="L780" s="300"/>
      <c r="M780" s="300"/>
      <c r="N780" s="300"/>
      <c r="O780" s="300"/>
      <c r="P780" s="300"/>
      <c r="Q780" s="300"/>
      <c r="R780" s="300"/>
      <c r="S780" s="300"/>
      <c r="T780" s="300"/>
      <c r="U780" s="300"/>
      <c r="V780" s="300"/>
      <c r="W780" s="300"/>
      <c r="X780" s="300"/>
      <c r="Y780" s="300"/>
      <c r="Z780" s="300"/>
    </row>
    <row r="781">
      <c r="A781" s="300"/>
      <c r="B781" s="300"/>
      <c r="C781" s="300"/>
      <c r="D781" s="300"/>
      <c r="E781" s="300"/>
      <c r="F781" s="300"/>
      <c r="G781" s="300"/>
      <c r="H781" s="300"/>
      <c r="I781" s="300"/>
      <c r="J781" s="300"/>
      <c r="K781" s="300"/>
      <c r="L781" s="300"/>
      <c r="M781" s="300"/>
      <c r="N781" s="300"/>
      <c r="O781" s="300"/>
      <c r="P781" s="300"/>
      <c r="Q781" s="300"/>
      <c r="R781" s="300"/>
      <c r="S781" s="300"/>
      <c r="T781" s="300"/>
      <c r="U781" s="300"/>
      <c r="V781" s="300"/>
      <c r="W781" s="300"/>
      <c r="X781" s="300"/>
      <c r="Y781" s="300"/>
      <c r="Z781" s="300"/>
    </row>
    <row r="782">
      <c r="A782" s="300"/>
      <c r="B782" s="300"/>
      <c r="C782" s="300"/>
      <c r="D782" s="300"/>
      <c r="E782" s="300"/>
      <c r="F782" s="300"/>
      <c r="G782" s="300"/>
      <c r="H782" s="300"/>
      <c r="I782" s="300"/>
      <c r="J782" s="300"/>
      <c r="K782" s="300"/>
      <c r="L782" s="300"/>
      <c r="M782" s="300"/>
      <c r="N782" s="300"/>
      <c r="O782" s="300"/>
      <c r="P782" s="300"/>
      <c r="Q782" s="300"/>
      <c r="R782" s="300"/>
      <c r="S782" s="300"/>
      <c r="T782" s="300"/>
      <c r="U782" s="300"/>
      <c r="V782" s="300"/>
      <c r="W782" s="300"/>
      <c r="X782" s="300"/>
      <c r="Y782" s="300"/>
      <c r="Z782" s="300"/>
    </row>
    <row r="783">
      <c r="A783" s="300"/>
      <c r="B783" s="300"/>
      <c r="C783" s="300"/>
      <c r="D783" s="300"/>
      <c r="E783" s="300"/>
      <c r="F783" s="300"/>
      <c r="G783" s="300"/>
      <c r="H783" s="300"/>
      <c r="I783" s="300"/>
      <c r="J783" s="300"/>
      <c r="K783" s="300"/>
      <c r="L783" s="300"/>
      <c r="M783" s="300"/>
      <c r="N783" s="300"/>
      <c r="O783" s="300"/>
      <c r="P783" s="300"/>
      <c r="Q783" s="300"/>
      <c r="R783" s="300"/>
      <c r="S783" s="300"/>
      <c r="T783" s="300"/>
      <c r="U783" s="300"/>
      <c r="V783" s="300"/>
      <c r="W783" s="300"/>
      <c r="X783" s="300"/>
      <c r="Y783" s="300"/>
      <c r="Z783" s="300"/>
    </row>
    <row r="784">
      <c r="A784" s="300"/>
      <c r="B784" s="300"/>
      <c r="C784" s="300"/>
      <c r="D784" s="300"/>
      <c r="E784" s="300"/>
      <c r="F784" s="300"/>
      <c r="G784" s="300"/>
      <c r="H784" s="300"/>
      <c r="I784" s="300"/>
      <c r="J784" s="300"/>
      <c r="K784" s="300"/>
      <c r="L784" s="300"/>
      <c r="M784" s="300"/>
      <c r="N784" s="300"/>
      <c r="O784" s="300"/>
      <c r="P784" s="300"/>
      <c r="Q784" s="300"/>
      <c r="R784" s="300"/>
      <c r="S784" s="300"/>
      <c r="T784" s="300"/>
      <c r="U784" s="300"/>
      <c r="V784" s="300"/>
      <c r="W784" s="300"/>
      <c r="X784" s="300"/>
      <c r="Y784" s="300"/>
      <c r="Z784" s="300"/>
    </row>
    <row r="785">
      <c r="A785" s="300"/>
      <c r="B785" s="300"/>
      <c r="C785" s="300"/>
      <c r="D785" s="300"/>
      <c r="E785" s="300"/>
      <c r="F785" s="300"/>
      <c r="G785" s="300"/>
      <c r="H785" s="300"/>
      <c r="I785" s="300"/>
      <c r="J785" s="300"/>
      <c r="K785" s="300"/>
      <c r="L785" s="300"/>
      <c r="M785" s="300"/>
      <c r="N785" s="300"/>
      <c r="O785" s="300"/>
      <c r="P785" s="300"/>
      <c r="Q785" s="300"/>
      <c r="R785" s="300"/>
      <c r="S785" s="300"/>
      <c r="T785" s="300"/>
      <c r="U785" s="300"/>
      <c r="V785" s="300"/>
      <c r="W785" s="300"/>
      <c r="X785" s="300"/>
      <c r="Y785" s="300"/>
      <c r="Z785" s="300"/>
    </row>
    <row r="786">
      <c r="A786" s="300"/>
      <c r="B786" s="300"/>
      <c r="C786" s="300"/>
      <c r="D786" s="300"/>
      <c r="E786" s="300"/>
      <c r="F786" s="300"/>
      <c r="G786" s="300"/>
      <c r="H786" s="300"/>
      <c r="I786" s="300"/>
      <c r="J786" s="300"/>
      <c r="K786" s="300"/>
      <c r="L786" s="300"/>
      <c r="M786" s="300"/>
      <c r="N786" s="300"/>
      <c r="O786" s="300"/>
      <c r="P786" s="300"/>
      <c r="Q786" s="300"/>
      <c r="R786" s="300"/>
      <c r="S786" s="300"/>
      <c r="T786" s="300"/>
      <c r="U786" s="300"/>
      <c r="V786" s="300"/>
      <c r="W786" s="300"/>
      <c r="X786" s="300"/>
      <c r="Y786" s="300"/>
      <c r="Z786" s="300"/>
    </row>
    <row r="787">
      <c r="A787" s="300"/>
      <c r="B787" s="300"/>
      <c r="C787" s="300"/>
      <c r="D787" s="300"/>
      <c r="E787" s="300"/>
      <c r="F787" s="300"/>
      <c r="G787" s="300"/>
      <c r="H787" s="300"/>
      <c r="I787" s="300"/>
      <c r="J787" s="300"/>
      <c r="K787" s="300"/>
      <c r="L787" s="300"/>
      <c r="M787" s="300"/>
      <c r="N787" s="300"/>
      <c r="O787" s="300"/>
      <c r="P787" s="300"/>
      <c r="Q787" s="300"/>
      <c r="R787" s="300"/>
      <c r="S787" s="300"/>
      <c r="T787" s="300"/>
      <c r="U787" s="300"/>
      <c r="V787" s="300"/>
      <c r="W787" s="300"/>
      <c r="X787" s="300"/>
      <c r="Y787" s="300"/>
      <c r="Z787" s="300"/>
    </row>
    <row r="788">
      <c r="A788" s="300"/>
      <c r="B788" s="300"/>
      <c r="C788" s="300"/>
      <c r="D788" s="300"/>
      <c r="E788" s="300"/>
      <c r="F788" s="300"/>
      <c r="G788" s="300"/>
      <c r="H788" s="300"/>
      <c r="I788" s="300"/>
      <c r="J788" s="300"/>
      <c r="K788" s="300"/>
      <c r="L788" s="300"/>
      <c r="M788" s="300"/>
      <c r="N788" s="300"/>
      <c r="O788" s="300"/>
      <c r="P788" s="300"/>
      <c r="Q788" s="300"/>
      <c r="R788" s="300"/>
      <c r="S788" s="300"/>
      <c r="T788" s="300"/>
      <c r="U788" s="300"/>
      <c r="V788" s="300"/>
      <c r="W788" s="300"/>
      <c r="X788" s="300"/>
      <c r="Y788" s="300"/>
      <c r="Z788" s="300"/>
    </row>
    <row r="789">
      <c r="A789" s="300"/>
      <c r="B789" s="300"/>
      <c r="C789" s="300"/>
      <c r="D789" s="300"/>
      <c r="E789" s="300"/>
      <c r="F789" s="300"/>
      <c r="G789" s="300"/>
      <c r="H789" s="300"/>
      <c r="I789" s="300"/>
      <c r="J789" s="300"/>
      <c r="K789" s="300"/>
      <c r="L789" s="300"/>
      <c r="M789" s="300"/>
      <c r="N789" s="300"/>
      <c r="O789" s="300"/>
      <c r="P789" s="300"/>
      <c r="Q789" s="300"/>
      <c r="R789" s="300"/>
      <c r="S789" s="300"/>
      <c r="T789" s="300"/>
      <c r="U789" s="300"/>
      <c r="V789" s="300"/>
      <c r="W789" s="300"/>
      <c r="X789" s="300"/>
      <c r="Y789" s="300"/>
      <c r="Z789" s="300"/>
    </row>
    <row r="790">
      <c r="A790" s="300"/>
      <c r="B790" s="300"/>
      <c r="C790" s="300"/>
      <c r="D790" s="300"/>
      <c r="E790" s="300"/>
      <c r="F790" s="300"/>
      <c r="G790" s="300"/>
      <c r="H790" s="300"/>
      <c r="I790" s="300"/>
      <c r="J790" s="300"/>
      <c r="K790" s="300"/>
      <c r="L790" s="300"/>
      <c r="M790" s="300"/>
      <c r="N790" s="300"/>
      <c r="O790" s="300"/>
      <c r="P790" s="300"/>
      <c r="Q790" s="300"/>
      <c r="R790" s="300"/>
      <c r="S790" s="300"/>
      <c r="T790" s="300"/>
      <c r="U790" s="300"/>
      <c r="V790" s="300"/>
      <c r="W790" s="300"/>
      <c r="X790" s="300"/>
      <c r="Y790" s="300"/>
      <c r="Z790" s="300"/>
    </row>
    <row r="791">
      <c r="A791" s="300"/>
      <c r="B791" s="300"/>
      <c r="C791" s="300"/>
      <c r="D791" s="300"/>
      <c r="E791" s="300"/>
      <c r="F791" s="300"/>
      <c r="G791" s="300"/>
      <c r="H791" s="300"/>
      <c r="I791" s="300"/>
      <c r="J791" s="300"/>
      <c r="K791" s="300"/>
      <c r="L791" s="300"/>
      <c r="M791" s="300"/>
      <c r="N791" s="300"/>
      <c r="O791" s="300"/>
      <c r="P791" s="300"/>
      <c r="Q791" s="300"/>
      <c r="R791" s="300"/>
      <c r="S791" s="300"/>
      <c r="T791" s="300"/>
      <c r="U791" s="300"/>
      <c r="V791" s="300"/>
      <c r="W791" s="300"/>
      <c r="X791" s="300"/>
      <c r="Y791" s="300"/>
      <c r="Z791" s="300"/>
    </row>
    <row r="792">
      <c r="A792" s="300"/>
      <c r="B792" s="300"/>
      <c r="C792" s="300"/>
      <c r="D792" s="300"/>
      <c r="E792" s="300"/>
      <c r="F792" s="300"/>
      <c r="G792" s="300"/>
      <c r="H792" s="300"/>
      <c r="I792" s="300"/>
      <c r="J792" s="300"/>
      <c r="K792" s="300"/>
      <c r="L792" s="300"/>
      <c r="M792" s="300"/>
      <c r="N792" s="300"/>
      <c r="O792" s="300"/>
      <c r="P792" s="300"/>
      <c r="Q792" s="300"/>
      <c r="R792" s="300"/>
      <c r="S792" s="300"/>
      <c r="T792" s="300"/>
      <c r="U792" s="300"/>
      <c r="V792" s="300"/>
      <c r="W792" s="300"/>
      <c r="X792" s="300"/>
      <c r="Y792" s="300"/>
      <c r="Z792" s="300"/>
    </row>
    <row r="793">
      <c r="A793" s="300"/>
      <c r="B793" s="300"/>
      <c r="C793" s="300"/>
      <c r="D793" s="300"/>
      <c r="E793" s="300"/>
      <c r="F793" s="300"/>
      <c r="G793" s="300"/>
      <c r="H793" s="300"/>
      <c r="I793" s="300"/>
      <c r="J793" s="300"/>
      <c r="K793" s="300"/>
      <c r="L793" s="300"/>
      <c r="M793" s="300"/>
      <c r="N793" s="300"/>
      <c r="O793" s="300"/>
      <c r="P793" s="300"/>
      <c r="Q793" s="300"/>
      <c r="R793" s="300"/>
      <c r="S793" s="300"/>
      <c r="T793" s="300"/>
      <c r="U793" s="300"/>
      <c r="V793" s="300"/>
      <c r="W793" s="300"/>
      <c r="X793" s="300"/>
      <c r="Y793" s="300"/>
      <c r="Z793" s="300"/>
    </row>
    <row r="794">
      <c r="A794" s="300"/>
      <c r="B794" s="300"/>
      <c r="C794" s="300"/>
      <c r="D794" s="300"/>
      <c r="E794" s="300"/>
      <c r="F794" s="300"/>
      <c r="G794" s="300"/>
      <c r="H794" s="300"/>
      <c r="I794" s="300"/>
      <c r="J794" s="300"/>
      <c r="K794" s="300"/>
      <c r="L794" s="300"/>
      <c r="M794" s="300"/>
      <c r="N794" s="300"/>
      <c r="O794" s="300"/>
      <c r="P794" s="300"/>
      <c r="Q794" s="300"/>
      <c r="R794" s="300"/>
      <c r="S794" s="300"/>
      <c r="T794" s="300"/>
      <c r="U794" s="300"/>
      <c r="V794" s="300"/>
      <c r="W794" s="300"/>
      <c r="X794" s="300"/>
      <c r="Y794" s="300"/>
      <c r="Z794" s="300"/>
    </row>
    <row r="795">
      <c r="A795" s="300"/>
      <c r="B795" s="300"/>
      <c r="C795" s="300"/>
      <c r="D795" s="300"/>
      <c r="E795" s="300"/>
      <c r="F795" s="300"/>
      <c r="G795" s="300"/>
      <c r="H795" s="300"/>
      <c r="I795" s="300"/>
      <c r="J795" s="300"/>
      <c r="K795" s="300"/>
      <c r="L795" s="300"/>
      <c r="M795" s="300"/>
      <c r="N795" s="300"/>
      <c r="O795" s="300"/>
      <c r="P795" s="300"/>
      <c r="Q795" s="300"/>
      <c r="R795" s="300"/>
      <c r="S795" s="300"/>
      <c r="T795" s="300"/>
      <c r="U795" s="300"/>
      <c r="V795" s="300"/>
      <c r="W795" s="300"/>
      <c r="X795" s="300"/>
      <c r="Y795" s="300"/>
      <c r="Z795" s="300"/>
    </row>
    <row r="796">
      <c r="A796" s="300"/>
      <c r="B796" s="300"/>
      <c r="C796" s="300"/>
      <c r="D796" s="300"/>
      <c r="E796" s="300"/>
      <c r="F796" s="300"/>
      <c r="G796" s="300"/>
      <c r="H796" s="300"/>
      <c r="I796" s="300"/>
      <c r="J796" s="300"/>
      <c r="K796" s="300"/>
      <c r="L796" s="300"/>
      <c r="M796" s="300"/>
      <c r="N796" s="300"/>
      <c r="O796" s="300"/>
      <c r="P796" s="300"/>
      <c r="Q796" s="300"/>
      <c r="R796" s="300"/>
      <c r="S796" s="300"/>
      <c r="T796" s="300"/>
      <c r="U796" s="300"/>
      <c r="V796" s="300"/>
      <c r="W796" s="300"/>
      <c r="X796" s="300"/>
      <c r="Y796" s="300"/>
      <c r="Z796" s="300"/>
    </row>
    <row r="797">
      <c r="A797" s="300"/>
      <c r="B797" s="300"/>
      <c r="C797" s="300"/>
      <c r="D797" s="300"/>
      <c r="E797" s="300"/>
      <c r="F797" s="300"/>
      <c r="G797" s="300"/>
      <c r="H797" s="300"/>
      <c r="I797" s="300"/>
      <c r="J797" s="300"/>
      <c r="K797" s="300"/>
      <c r="L797" s="300"/>
      <c r="M797" s="300"/>
      <c r="N797" s="300"/>
      <c r="O797" s="300"/>
      <c r="P797" s="300"/>
      <c r="Q797" s="300"/>
      <c r="R797" s="300"/>
      <c r="S797" s="300"/>
      <c r="T797" s="300"/>
      <c r="U797" s="300"/>
      <c r="V797" s="300"/>
      <c r="W797" s="300"/>
      <c r="X797" s="300"/>
      <c r="Y797" s="300"/>
      <c r="Z797" s="300"/>
    </row>
    <row r="798">
      <c r="A798" s="300"/>
      <c r="B798" s="300"/>
      <c r="C798" s="300"/>
      <c r="D798" s="300"/>
      <c r="E798" s="300"/>
      <c r="F798" s="300"/>
      <c r="G798" s="300"/>
      <c r="H798" s="300"/>
      <c r="I798" s="300"/>
      <c r="J798" s="300"/>
      <c r="K798" s="300"/>
      <c r="L798" s="300"/>
      <c r="M798" s="300"/>
      <c r="N798" s="300"/>
      <c r="O798" s="300"/>
      <c r="P798" s="300"/>
      <c r="Q798" s="300"/>
      <c r="R798" s="300"/>
      <c r="S798" s="300"/>
      <c r="T798" s="300"/>
      <c r="U798" s="300"/>
      <c r="V798" s="300"/>
      <c r="W798" s="300"/>
      <c r="X798" s="300"/>
      <c r="Y798" s="300"/>
      <c r="Z798" s="300"/>
    </row>
    <row r="799">
      <c r="A799" s="300"/>
      <c r="B799" s="300"/>
      <c r="C799" s="300"/>
      <c r="D799" s="300"/>
      <c r="E799" s="300"/>
      <c r="F799" s="300"/>
      <c r="G799" s="300"/>
      <c r="H799" s="300"/>
      <c r="I799" s="300"/>
      <c r="J799" s="300"/>
      <c r="K799" s="300"/>
      <c r="L799" s="300"/>
      <c r="M799" s="300"/>
      <c r="N799" s="300"/>
      <c r="O799" s="300"/>
      <c r="P799" s="300"/>
      <c r="Q799" s="300"/>
      <c r="R799" s="300"/>
      <c r="S799" s="300"/>
      <c r="T799" s="300"/>
      <c r="U799" s="300"/>
      <c r="V799" s="300"/>
      <c r="W799" s="300"/>
      <c r="X799" s="300"/>
      <c r="Y799" s="300"/>
      <c r="Z799" s="300"/>
    </row>
    <row r="800">
      <c r="A800" s="300"/>
      <c r="B800" s="300"/>
      <c r="C800" s="300"/>
      <c r="D800" s="300"/>
      <c r="E800" s="300"/>
      <c r="F800" s="300"/>
      <c r="G800" s="300"/>
      <c r="H800" s="300"/>
      <c r="I800" s="300"/>
      <c r="J800" s="300"/>
      <c r="K800" s="300"/>
      <c r="L800" s="300"/>
      <c r="M800" s="300"/>
      <c r="N800" s="300"/>
      <c r="O800" s="300"/>
      <c r="P800" s="300"/>
      <c r="Q800" s="300"/>
      <c r="R800" s="300"/>
      <c r="S800" s="300"/>
      <c r="T800" s="300"/>
      <c r="U800" s="300"/>
      <c r="V800" s="300"/>
      <c r="W800" s="300"/>
      <c r="X800" s="300"/>
      <c r="Y800" s="300"/>
      <c r="Z800" s="300"/>
    </row>
    <row r="801">
      <c r="A801" s="300"/>
      <c r="B801" s="300"/>
      <c r="C801" s="300"/>
      <c r="D801" s="300"/>
      <c r="E801" s="300"/>
      <c r="F801" s="300"/>
      <c r="G801" s="300"/>
      <c r="H801" s="300"/>
      <c r="I801" s="300"/>
      <c r="J801" s="300"/>
      <c r="K801" s="300"/>
      <c r="L801" s="300"/>
      <c r="M801" s="300"/>
      <c r="N801" s="300"/>
      <c r="O801" s="300"/>
      <c r="P801" s="300"/>
      <c r="Q801" s="300"/>
      <c r="R801" s="300"/>
      <c r="S801" s="300"/>
      <c r="T801" s="300"/>
      <c r="U801" s="300"/>
      <c r="V801" s="300"/>
      <c r="W801" s="300"/>
      <c r="X801" s="300"/>
      <c r="Y801" s="300"/>
      <c r="Z801" s="300"/>
    </row>
    <row r="802">
      <c r="A802" s="300"/>
      <c r="B802" s="300"/>
      <c r="C802" s="300"/>
      <c r="D802" s="300"/>
      <c r="E802" s="300"/>
      <c r="F802" s="300"/>
      <c r="G802" s="300"/>
      <c r="H802" s="300"/>
      <c r="I802" s="300"/>
      <c r="J802" s="300"/>
      <c r="K802" s="300"/>
      <c r="L802" s="300"/>
      <c r="M802" s="300"/>
      <c r="N802" s="300"/>
      <c r="O802" s="300"/>
      <c r="P802" s="300"/>
      <c r="Q802" s="300"/>
      <c r="R802" s="300"/>
      <c r="S802" s="300"/>
      <c r="T802" s="300"/>
      <c r="U802" s="300"/>
      <c r="V802" s="300"/>
      <c r="W802" s="300"/>
      <c r="X802" s="300"/>
      <c r="Y802" s="300"/>
      <c r="Z802" s="300"/>
    </row>
    <row r="803">
      <c r="A803" s="300"/>
      <c r="B803" s="300"/>
      <c r="C803" s="300"/>
      <c r="D803" s="300"/>
      <c r="E803" s="300"/>
      <c r="F803" s="300"/>
      <c r="G803" s="300"/>
      <c r="H803" s="300"/>
      <c r="I803" s="300"/>
      <c r="J803" s="300"/>
      <c r="K803" s="300"/>
      <c r="L803" s="300"/>
      <c r="M803" s="300"/>
      <c r="N803" s="300"/>
      <c r="O803" s="300"/>
      <c r="P803" s="300"/>
      <c r="Q803" s="300"/>
      <c r="R803" s="300"/>
      <c r="S803" s="300"/>
      <c r="T803" s="300"/>
      <c r="U803" s="300"/>
      <c r="V803" s="300"/>
      <c r="W803" s="300"/>
      <c r="X803" s="300"/>
      <c r="Y803" s="300"/>
      <c r="Z803" s="300"/>
    </row>
    <row r="804">
      <c r="A804" s="300"/>
      <c r="B804" s="300"/>
      <c r="C804" s="300"/>
      <c r="D804" s="300"/>
      <c r="E804" s="300"/>
      <c r="F804" s="300"/>
      <c r="G804" s="300"/>
      <c r="H804" s="300"/>
      <c r="I804" s="300"/>
      <c r="J804" s="300"/>
      <c r="K804" s="300"/>
      <c r="L804" s="300"/>
      <c r="M804" s="300"/>
      <c r="N804" s="300"/>
      <c r="O804" s="300"/>
      <c r="P804" s="300"/>
      <c r="Q804" s="300"/>
      <c r="R804" s="300"/>
      <c r="S804" s="300"/>
      <c r="T804" s="300"/>
      <c r="U804" s="300"/>
      <c r="V804" s="300"/>
      <c r="W804" s="300"/>
      <c r="X804" s="300"/>
      <c r="Y804" s="300"/>
      <c r="Z804" s="300"/>
    </row>
    <row r="805">
      <c r="A805" s="300"/>
      <c r="B805" s="300"/>
      <c r="C805" s="300"/>
      <c r="D805" s="300"/>
      <c r="E805" s="300"/>
      <c r="F805" s="300"/>
      <c r="G805" s="300"/>
      <c r="H805" s="300"/>
      <c r="I805" s="300"/>
      <c r="J805" s="300"/>
      <c r="K805" s="300"/>
      <c r="L805" s="300"/>
      <c r="M805" s="300"/>
      <c r="N805" s="300"/>
      <c r="O805" s="300"/>
      <c r="P805" s="300"/>
      <c r="Q805" s="300"/>
      <c r="R805" s="300"/>
      <c r="S805" s="300"/>
      <c r="T805" s="300"/>
      <c r="U805" s="300"/>
      <c r="V805" s="300"/>
      <c r="W805" s="300"/>
      <c r="X805" s="300"/>
      <c r="Y805" s="300"/>
      <c r="Z805" s="300"/>
    </row>
    <row r="806">
      <c r="A806" s="300"/>
      <c r="B806" s="300"/>
      <c r="C806" s="300"/>
      <c r="D806" s="300"/>
      <c r="E806" s="300"/>
      <c r="F806" s="300"/>
      <c r="G806" s="300"/>
      <c r="H806" s="300"/>
      <c r="I806" s="300"/>
      <c r="J806" s="300"/>
      <c r="K806" s="300"/>
      <c r="L806" s="300"/>
      <c r="M806" s="300"/>
      <c r="N806" s="300"/>
      <c r="O806" s="300"/>
      <c r="P806" s="300"/>
      <c r="Q806" s="300"/>
      <c r="R806" s="300"/>
      <c r="S806" s="300"/>
      <c r="T806" s="300"/>
      <c r="U806" s="300"/>
      <c r="V806" s="300"/>
      <c r="W806" s="300"/>
      <c r="X806" s="300"/>
      <c r="Y806" s="300"/>
      <c r="Z806" s="300"/>
    </row>
    <row r="807">
      <c r="A807" s="300"/>
      <c r="B807" s="300"/>
      <c r="C807" s="300"/>
      <c r="D807" s="300"/>
      <c r="E807" s="300"/>
      <c r="F807" s="300"/>
      <c r="G807" s="300"/>
      <c r="H807" s="300"/>
      <c r="I807" s="300"/>
      <c r="J807" s="300"/>
      <c r="K807" s="300"/>
      <c r="L807" s="300"/>
      <c r="M807" s="300"/>
      <c r="N807" s="300"/>
      <c r="O807" s="300"/>
      <c r="P807" s="300"/>
      <c r="Q807" s="300"/>
      <c r="R807" s="300"/>
      <c r="S807" s="300"/>
      <c r="T807" s="300"/>
      <c r="U807" s="300"/>
      <c r="V807" s="300"/>
      <c r="W807" s="300"/>
      <c r="X807" s="300"/>
      <c r="Y807" s="300"/>
      <c r="Z807" s="300"/>
    </row>
    <row r="808">
      <c r="A808" s="300"/>
      <c r="B808" s="300"/>
      <c r="C808" s="300"/>
      <c r="D808" s="300"/>
      <c r="E808" s="300"/>
      <c r="F808" s="300"/>
      <c r="G808" s="300"/>
      <c r="H808" s="300"/>
      <c r="I808" s="300"/>
      <c r="J808" s="300"/>
      <c r="K808" s="300"/>
      <c r="L808" s="300"/>
      <c r="M808" s="300"/>
      <c r="N808" s="300"/>
      <c r="O808" s="300"/>
      <c r="P808" s="300"/>
      <c r="Q808" s="300"/>
      <c r="R808" s="300"/>
      <c r="S808" s="300"/>
      <c r="T808" s="300"/>
      <c r="U808" s="300"/>
      <c r="V808" s="300"/>
      <c r="W808" s="300"/>
      <c r="X808" s="300"/>
      <c r="Y808" s="300"/>
      <c r="Z808" s="300"/>
    </row>
    <row r="809">
      <c r="A809" s="300"/>
      <c r="B809" s="300"/>
      <c r="C809" s="300"/>
      <c r="D809" s="300"/>
      <c r="E809" s="300"/>
      <c r="F809" s="300"/>
      <c r="G809" s="300"/>
      <c r="H809" s="300"/>
      <c r="I809" s="300"/>
      <c r="J809" s="300"/>
      <c r="K809" s="300"/>
      <c r="L809" s="300"/>
      <c r="M809" s="300"/>
      <c r="N809" s="300"/>
      <c r="O809" s="300"/>
      <c r="P809" s="300"/>
      <c r="Q809" s="300"/>
      <c r="R809" s="300"/>
      <c r="S809" s="300"/>
      <c r="T809" s="300"/>
      <c r="U809" s="300"/>
      <c r="V809" s="300"/>
      <c r="W809" s="300"/>
      <c r="X809" s="300"/>
      <c r="Y809" s="300"/>
      <c r="Z809" s="300"/>
    </row>
    <row r="810">
      <c r="A810" s="300"/>
      <c r="B810" s="300"/>
      <c r="C810" s="300"/>
      <c r="D810" s="300"/>
      <c r="E810" s="300"/>
      <c r="F810" s="300"/>
      <c r="G810" s="300"/>
      <c r="H810" s="300"/>
      <c r="I810" s="300"/>
      <c r="J810" s="300"/>
      <c r="K810" s="300"/>
      <c r="L810" s="300"/>
      <c r="M810" s="300"/>
      <c r="N810" s="300"/>
      <c r="O810" s="300"/>
      <c r="P810" s="300"/>
      <c r="Q810" s="300"/>
      <c r="R810" s="300"/>
      <c r="S810" s="300"/>
      <c r="T810" s="300"/>
      <c r="U810" s="300"/>
      <c r="V810" s="300"/>
      <c r="W810" s="300"/>
      <c r="X810" s="300"/>
      <c r="Y810" s="300"/>
      <c r="Z810" s="300"/>
    </row>
    <row r="811">
      <c r="A811" s="300"/>
      <c r="B811" s="300"/>
      <c r="C811" s="300"/>
      <c r="D811" s="300"/>
      <c r="E811" s="300"/>
      <c r="F811" s="300"/>
      <c r="G811" s="300"/>
      <c r="H811" s="300"/>
      <c r="I811" s="300"/>
      <c r="J811" s="300"/>
      <c r="K811" s="300"/>
      <c r="L811" s="300"/>
      <c r="M811" s="300"/>
      <c r="N811" s="300"/>
      <c r="O811" s="300"/>
      <c r="P811" s="300"/>
      <c r="Q811" s="300"/>
      <c r="R811" s="300"/>
      <c r="S811" s="300"/>
      <c r="T811" s="300"/>
      <c r="U811" s="300"/>
      <c r="V811" s="300"/>
      <c r="W811" s="300"/>
      <c r="X811" s="300"/>
      <c r="Y811" s="300"/>
      <c r="Z811" s="300"/>
    </row>
    <row r="812">
      <c r="A812" s="300"/>
      <c r="B812" s="300"/>
      <c r="C812" s="300"/>
      <c r="D812" s="300"/>
      <c r="E812" s="300"/>
      <c r="F812" s="300"/>
      <c r="G812" s="300"/>
      <c r="H812" s="300"/>
      <c r="I812" s="300"/>
      <c r="J812" s="300"/>
      <c r="K812" s="300"/>
      <c r="L812" s="300"/>
      <c r="M812" s="300"/>
      <c r="N812" s="300"/>
      <c r="O812" s="300"/>
      <c r="P812" s="300"/>
      <c r="Q812" s="300"/>
      <c r="R812" s="300"/>
      <c r="S812" s="300"/>
      <c r="T812" s="300"/>
      <c r="U812" s="300"/>
      <c r="V812" s="300"/>
      <c r="W812" s="300"/>
      <c r="X812" s="300"/>
      <c r="Y812" s="300"/>
      <c r="Z812" s="300"/>
    </row>
    <row r="813">
      <c r="A813" s="300"/>
      <c r="B813" s="300"/>
      <c r="C813" s="300"/>
      <c r="D813" s="300"/>
      <c r="E813" s="300"/>
      <c r="F813" s="300"/>
      <c r="G813" s="300"/>
      <c r="H813" s="300"/>
      <c r="I813" s="300"/>
      <c r="J813" s="300"/>
      <c r="K813" s="300"/>
      <c r="L813" s="300"/>
      <c r="M813" s="300"/>
      <c r="N813" s="300"/>
      <c r="O813" s="300"/>
      <c r="P813" s="300"/>
      <c r="Q813" s="300"/>
      <c r="R813" s="300"/>
      <c r="S813" s="300"/>
      <c r="T813" s="300"/>
      <c r="U813" s="300"/>
      <c r="V813" s="300"/>
      <c r="W813" s="300"/>
      <c r="X813" s="300"/>
      <c r="Y813" s="300"/>
      <c r="Z813" s="300"/>
    </row>
    <row r="814">
      <c r="A814" s="300"/>
      <c r="B814" s="300"/>
      <c r="C814" s="300"/>
      <c r="D814" s="300"/>
      <c r="E814" s="300"/>
      <c r="F814" s="300"/>
      <c r="G814" s="300"/>
      <c r="H814" s="300"/>
      <c r="I814" s="300"/>
      <c r="J814" s="300"/>
      <c r="K814" s="300"/>
      <c r="L814" s="300"/>
      <c r="M814" s="300"/>
      <c r="N814" s="300"/>
      <c r="O814" s="300"/>
      <c r="P814" s="300"/>
      <c r="Q814" s="300"/>
      <c r="R814" s="300"/>
      <c r="S814" s="300"/>
      <c r="T814" s="300"/>
      <c r="U814" s="300"/>
      <c r="V814" s="300"/>
      <c r="W814" s="300"/>
      <c r="X814" s="300"/>
      <c r="Y814" s="300"/>
      <c r="Z814" s="300"/>
    </row>
    <row r="815">
      <c r="A815" s="300"/>
      <c r="B815" s="300"/>
      <c r="C815" s="300"/>
      <c r="D815" s="300"/>
      <c r="E815" s="300"/>
      <c r="F815" s="300"/>
      <c r="G815" s="300"/>
      <c r="H815" s="300"/>
      <c r="I815" s="300"/>
      <c r="J815" s="300"/>
      <c r="K815" s="300"/>
      <c r="L815" s="300"/>
      <c r="M815" s="300"/>
      <c r="N815" s="300"/>
      <c r="O815" s="300"/>
      <c r="P815" s="300"/>
      <c r="Q815" s="300"/>
      <c r="R815" s="300"/>
      <c r="S815" s="300"/>
      <c r="T815" s="300"/>
      <c r="U815" s="300"/>
      <c r="V815" s="300"/>
      <c r="W815" s="300"/>
      <c r="X815" s="300"/>
      <c r="Y815" s="300"/>
      <c r="Z815" s="300"/>
    </row>
    <row r="816">
      <c r="A816" s="300"/>
      <c r="B816" s="300"/>
      <c r="C816" s="300"/>
      <c r="D816" s="300"/>
      <c r="E816" s="300"/>
      <c r="F816" s="300"/>
      <c r="G816" s="300"/>
      <c r="H816" s="300"/>
      <c r="I816" s="300"/>
      <c r="J816" s="300"/>
      <c r="K816" s="300"/>
      <c r="L816" s="300"/>
      <c r="M816" s="300"/>
      <c r="N816" s="300"/>
      <c r="O816" s="300"/>
      <c r="P816" s="300"/>
      <c r="Q816" s="300"/>
      <c r="R816" s="300"/>
      <c r="S816" s="300"/>
      <c r="T816" s="300"/>
      <c r="U816" s="300"/>
      <c r="V816" s="300"/>
      <c r="W816" s="300"/>
      <c r="X816" s="300"/>
      <c r="Y816" s="300"/>
      <c r="Z816" s="300"/>
    </row>
    <row r="817">
      <c r="A817" s="300"/>
      <c r="B817" s="300"/>
      <c r="C817" s="300"/>
      <c r="D817" s="300"/>
      <c r="E817" s="300"/>
      <c r="F817" s="300"/>
      <c r="G817" s="300"/>
      <c r="H817" s="300"/>
      <c r="I817" s="300"/>
      <c r="J817" s="300"/>
      <c r="K817" s="300"/>
      <c r="L817" s="300"/>
      <c r="M817" s="300"/>
      <c r="N817" s="300"/>
      <c r="O817" s="300"/>
      <c r="P817" s="300"/>
      <c r="Q817" s="300"/>
      <c r="R817" s="300"/>
      <c r="S817" s="300"/>
      <c r="T817" s="300"/>
      <c r="U817" s="300"/>
      <c r="V817" s="300"/>
      <c r="W817" s="300"/>
      <c r="X817" s="300"/>
      <c r="Y817" s="300"/>
      <c r="Z817" s="300"/>
    </row>
    <row r="818">
      <c r="A818" s="300"/>
      <c r="B818" s="300"/>
      <c r="C818" s="300"/>
      <c r="D818" s="300"/>
      <c r="E818" s="300"/>
      <c r="F818" s="300"/>
      <c r="G818" s="300"/>
      <c r="H818" s="300"/>
      <c r="I818" s="300"/>
      <c r="J818" s="300"/>
      <c r="K818" s="300"/>
      <c r="L818" s="300"/>
      <c r="M818" s="300"/>
      <c r="N818" s="300"/>
      <c r="O818" s="300"/>
      <c r="P818" s="300"/>
      <c r="Q818" s="300"/>
      <c r="R818" s="300"/>
      <c r="S818" s="300"/>
      <c r="T818" s="300"/>
      <c r="U818" s="300"/>
      <c r="V818" s="300"/>
      <c r="W818" s="300"/>
      <c r="X818" s="300"/>
      <c r="Y818" s="300"/>
      <c r="Z818" s="300"/>
    </row>
    <row r="819">
      <c r="A819" s="300"/>
      <c r="B819" s="300"/>
      <c r="C819" s="300"/>
      <c r="D819" s="300"/>
      <c r="E819" s="300"/>
      <c r="F819" s="300"/>
      <c r="G819" s="300"/>
      <c r="H819" s="300"/>
      <c r="I819" s="300"/>
      <c r="J819" s="300"/>
      <c r="K819" s="300"/>
      <c r="L819" s="300"/>
      <c r="M819" s="300"/>
      <c r="N819" s="300"/>
      <c r="O819" s="300"/>
      <c r="P819" s="300"/>
      <c r="Q819" s="300"/>
      <c r="R819" s="300"/>
      <c r="S819" s="300"/>
      <c r="T819" s="300"/>
      <c r="U819" s="300"/>
      <c r="V819" s="300"/>
      <c r="W819" s="300"/>
      <c r="X819" s="300"/>
      <c r="Y819" s="300"/>
      <c r="Z819" s="300"/>
    </row>
    <row r="820">
      <c r="A820" s="300"/>
      <c r="B820" s="300"/>
      <c r="C820" s="300"/>
      <c r="D820" s="300"/>
      <c r="E820" s="300"/>
      <c r="F820" s="300"/>
      <c r="G820" s="300"/>
      <c r="H820" s="300"/>
      <c r="I820" s="300"/>
      <c r="J820" s="300"/>
      <c r="K820" s="300"/>
      <c r="L820" s="300"/>
      <c r="M820" s="300"/>
      <c r="N820" s="300"/>
      <c r="O820" s="300"/>
      <c r="P820" s="300"/>
      <c r="Q820" s="300"/>
      <c r="R820" s="300"/>
      <c r="S820" s="300"/>
      <c r="T820" s="300"/>
      <c r="U820" s="300"/>
      <c r="V820" s="300"/>
      <c r="W820" s="300"/>
      <c r="X820" s="300"/>
      <c r="Y820" s="300"/>
      <c r="Z820" s="300"/>
    </row>
    <row r="821">
      <c r="A821" s="300"/>
      <c r="B821" s="300"/>
      <c r="C821" s="300"/>
      <c r="D821" s="300"/>
      <c r="E821" s="300"/>
      <c r="F821" s="300"/>
      <c r="G821" s="300"/>
      <c r="H821" s="300"/>
      <c r="I821" s="300"/>
      <c r="J821" s="300"/>
      <c r="K821" s="300"/>
      <c r="L821" s="300"/>
      <c r="M821" s="300"/>
      <c r="N821" s="300"/>
      <c r="O821" s="300"/>
      <c r="P821" s="300"/>
      <c r="Q821" s="300"/>
      <c r="R821" s="300"/>
      <c r="S821" s="300"/>
      <c r="T821" s="300"/>
      <c r="U821" s="300"/>
      <c r="V821" s="300"/>
      <c r="W821" s="300"/>
      <c r="X821" s="300"/>
      <c r="Y821" s="300"/>
      <c r="Z821" s="300"/>
    </row>
    <row r="822">
      <c r="A822" s="300"/>
      <c r="B822" s="300"/>
      <c r="C822" s="300"/>
      <c r="D822" s="300"/>
      <c r="E822" s="300"/>
      <c r="F822" s="300"/>
      <c r="G822" s="300"/>
      <c r="H822" s="300"/>
      <c r="I822" s="300"/>
      <c r="J822" s="300"/>
      <c r="K822" s="300"/>
      <c r="L822" s="300"/>
      <c r="M822" s="300"/>
      <c r="N822" s="300"/>
      <c r="O822" s="300"/>
      <c r="P822" s="300"/>
      <c r="Q822" s="300"/>
      <c r="R822" s="300"/>
      <c r="S822" s="300"/>
      <c r="T822" s="300"/>
      <c r="U822" s="300"/>
      <c r="V822" s="300"/>
      <c r="W822" s="300"/>
      <c r="X822" s="300"/>
      <c r="Y822" s="300"/>
      <c r="Z822" s="300"/>
    </row>
    <row r="823">
      <c r="A823" s="300"/>
      <c r="B823" s="300"/>
      <c r="C823" s="300"/>
      <c r="D823" s="300"/>
      <c r="E823" s="300"/>
      <c r="F823" s="300"/>
      <c r="G823" s="300"/>
      <c r="H823" s="300"/>
      <c r="I823" s="300"/>
      <c r="J823" s="300"/>
      <c r="K823" s="300"/>
      <c r="L823" s="300"/>
      <c r="M823" s="300"/>
      <c r="N823" s="300"/>
      <c r="O823" s="300"/>
      <c r="P823" s="300"/>
      <c r="Q823" s="300"/>
      <c r="R823" s="300"/>
      <c r="S823" s="300"/>
      <c r="T823" s="300"/>
      <c r="U823" s="300"/>
      <c r="V823" s="300"/>
      <c r="W823" s="300"/>
      <c r="X823" s="300"/>
      <c r="Y823" s="300"/>
      <c r="Z823" s="300"/>
    </row>
    <row r="824">
      <c r="A824" s="300"/>
      <c r="B824" s="300"/>
      <c r="C824" s="300"/>
      <c r="D824" s="300"/>
      <c r="E824" s="300"/>
      <c r="F824" s="300"/>
      <c r="G824" s="300"/>
      <c r="H824" s="300"/>
      <c r="I824" s="300"/>
      <c r="J824" s="300"/>
      <c r="K824" s="300"/>
      <c r="L824" s="300"/>
      <c r="M824" s="300"/>
      <c r="N824" s="300"/>
      <c r="O824" s="300"/>
      <c r="P824" s="300"/>
      <c r="Q824" s="300"/>
      <c r="R824" s="300"/>
      <c r="S824" s="300"/>
      <c r="T824" s="300"/>
      <c r="U824" s="300"/>
      <c r="V824" s="300"/>
      <c r="W824" s="300"/>
      <c r="X824" s="300"/>
      <c r="Y824" s="300"/>
      <c r="Z824" s="300"/>
    </row>
    <row r="825">
      <c r="A825" s="300"/>
      <c r="B825" s="300"/>
      <c r="C825" s="300"/>
      <c r="D825" s="300"/>
      <c r="E825" s="300"/>
      <c r="F825" s="300"/>
      <c r="G825" s="300"/>
      <c r="H825" s="300"/>
      <c r="I825" s="300"/>
      <c r="J825" s="300"/>
      <c r="K825" s="300"/>
      <c r="L825" s="300"/>
      <c r="M825" s="300"/>
      <c r="N825" s="300"/>
      <c r="O825" s="300"/>
      <c r="P825" s="300"/>
      <c r="Q825" s="300"/>
      <c r="R825" s="300"/>
      <c r="S825" s="300"/>
      <c r="T825" s="300"/>
      <c r="U825" s="300"/>
      <c r="V825" s="300"/>
      <c r="W825" s="300"/>
      <c r="X825" s="300"/>
      <c r="Y825" s="300"/>
      <c r="Z825" s="300"/>
    </row>
    <row r="826">
      <c r="A826" s="300"/>
      <c r="B826" s="300"/>
      <c r="C826" s="300"/>
      <c r="D826" s="300"/>
      <c r="E826" s="300"/>
      <c r="F826" s="300"/>
      <c r="G826" s="300"/>
      <c r="H826" s="300"/>
      <c r="I826" s="300"/>
      <c r="J826" s="300"/>
      <c r="K826" s="300"/>
      <c r="L826" s="300"/>
      <c r="M826" s="300"/>
      <c r="N826" s="300"/>
      <c r="O826" s="300"/>
      <c r="P826" s="300"/>
      <c r="Q826" s="300"/>
      <c r="R826" s="300"/>
      <c r="S826" s="300"/>
      <c r="T826" s="300"/>
      <c r="U826" s="300"/>
      <c r="V826" s="300"/>
      <c r="W826" s="300"/>
      <c r="X826" s="300"/>
      <c r="Y826" s="300"/>
      <c r="Z826" s="300"/>
    </row>
    <row r="827">
      <c r="A827" s="300"/>
      <c r="B827" s="300"/>
      <c r="C827" s="300"/>
      <c r="D827" s="300"/>
      <c r="E827" s="300"/>
      <c r="F827" s="300"/>
      <c r="G827" s="300"/>
      <c r="H827" s="300"/>
      <c r="I827" s="300"/>
      <c r="J827" s="300"/>
      <c r="K827" s="300"/>
      <c r="L827" s="300"/>
      <c r="M827" s="300"/>
      <c r="N827" s="300"/>
      <c r="O827" s="300"/>
      <c r="P827" s="300"/>
      <c r="Q827" s="300"/>
      <c r="R827" s="300"/>
      <c r="S827" s="300"/>
      <c r="T827" s="300"/>
      <c r="U827" s="300"/>
      <c r="V827" s="300"/>
      <c r="W827" s="300"/>
      <c r="X827" s="300"/>
      <c r="Y827" s="300"/>
      <c r="Z827" s="300"/>
    </row>
    <row r="828">
      <c r="A828" s="300"/>
      <c r="B828" s="300"/>
      <c r="C828" s="300"/>
      <c r="D828" s="300"/>
      <c r="E828" s="300"/>
      <c r="F828" s="300"/>
      <c r="G828" s="300"/>
      <c r="H828" s="300"/>
      <c r="I828" s="300"/>
      <c r="J828" s="300"/>
      <c r="K828" s="300"/>
      <c r="L828" s="300"/>
      <c r="M828" s="300"/>
      <c r="N828" s="300"/>
      <c r="O828" s="300"/>
      <c r="P828" s="300"/>
      <c r="Q828" s="300"/>
      <c r="R828" s="300"/>
      <c r="S828" s="300"/>
      <c r="T828" s="300"/>
      <c r="U828" s="300"/>
      <c r="V828" s="300"/>
      <c r="W828" s="300"/>
      <c r="X828" s="300"/>
      <c r="Y828" s="300"/>
      <c r="Z828" s="300"/>
    </row>
    <row r="829">
      <c r="A829" s="300"/>
      <c r="B829" s="300"/>
      <c r="C829" s="300"/>
      <c r="D829" s="300"/>
      <c r="E829" s="300"/>
      <c r="F829" s="300"/>
      <c r="G829" s="300"/>
      <c r="H829" s="300"/>
      <c r="I829" s="300"/>
      <c r="J829" s="300"/>
      <c r="K829" s="300"/>
      <c r="L829" s="300"/>
      <c r="M829" s="300"/>
      <c r="N829" s="300"/>
      <c r="O829" s="300"/>
      <c r="P829" s="300"/>
      <c r="Q829" s="300"/>
      <c r="R829" s="300"/>
      <c r="S829" s="300"/>
      <c r="T829" s="300"/>
      <c r="U829" s="300"/>
      <c r="V829" s="300"/>
      <c r="W829" s="300"/>
      <c r="X829" s="300"/>
      <c r="Y829" s="300"/>
      <c r="Z829" s="300"/>
    </row>
    <row r="830">
      <c r="A830" s="300"/>
      <c r="B830" s="300"/>
      <c r="C830" s="300"/>
      <c r="D830" s="300"/>
      <c r="E830" s="300"/>
      <c r="F830" s="300"/>
      <c r="G830" s="300"/>
      <c r="H830" s="300"/>
      <c r="I830" s="300"/>
      <c r="J830" s="300"/>
      <c r="K830" s="300"/>
      <c r="L830" s="300"/>
      <c r="M830" s="300"/>
      <c r="N830" s="300"/>
      <c r="O830" s="300"/>
      <c r="P830" s="300"/>
      <c r="Q830" s="300"/>
      <c r="R830" s="300"/>
      <c r="S830" s="300"/>
      <c r="T830" s="300"/>
      <c r="U830" s="300"/>
      <c r="V830" s="300"/>
      <c r="W830" s="300"/>
      <c r="X830" s="300"/>
      <c r="Y830" s="300"/>
      <c r="Z830" s="300"/>
    </row>
    <row r="831">
      <c r="A831" s="300"/>
      <c r="B831" s="300"/>
      <c r="C831" s="300"/>
      <c r="D831" s="300"/>
      <c r="E831" s="300"/>
      <c r="F831" s="300"/>
      <c r="G831" s="300"/>
      <c r="H831" s="300"/>
      <c r="I831" s="300"/>
      <c r="J831" s="300"/>
      <c r="K831" s="300"/>
      <c r="L831" s="300"/>
      <c r="M831" s="300"/>
      <c r="N831" s="300"/>
      <c r="O831" s="300"/>
      <c r="P831" s="300"/>
      <c r="Q831" s="300"/>
      <c r="R831" s="300"/>
      <c r="S831" s="300"/>
      <c r="T831" s="300"/>
      <c r="U831" s="300"/>
      <c r="V831" s="300"/>
      <c r="W831" s="300"/>
      <c r="X831" s="300"/>
      <c r="Y831" s="300"/>
      <c r="Z831" s="300"/>
    </row>
    <row r="832">
      <c r="A832" s="300"/>
      <c r="B832" s="300"/>
      <c r="C832" s="300"/>
      <c r="D832" s="300"/>
      <c r="E832" s="300"/>
      <c r="F832" s="300"/>
      <c r="G832" s="300"/>
      <c r="H832" s="300"/>
      <c r="I832" s="300"/>
      <c r="J832" s="300"/>
      <c r="K832" s="300"/>
      <c r="L832" s="300"/>
      <c r="M832" s="300"/>
      <c r="N832" s="300"/>
      <c r="O832" s="300"/>
      <c r="P832" s="300"/>
      <c r="Q832" s="300"/>
      <c r="R832" s="300"/>
      <c r="S832" s="300"/>
      <c r="T832" s="300"/>
      <c r="U832" s="300"/>
      <c r="V832" s="300"/>
      <c r="W832" s="300"/>
      <c r="X832" s="300"/>
      <c r="Y832" s="300"/>
      <c r="Z832" s="300"/>
    </row>
    <row r="833">
      <c r="A833" s="300"/>
      <c r="B833" s="300"/>
      <c r="C833" s="300"/>
      <c r="D833" s="300"/>
      <c r="E833" s="300"/>
      <c r="F833" s="300"/>
      <c r="G833" s="300"/>
      <c r="H833" s="300"/>
      <c r="I833" s="300"/>
      <c r="J833" s="300"/>
      <c r="K833" s="300"/>
      <c r="L833" s="300"/>
      <c r="M833" s="300"/>
      <c r="N833" s="300"/>
      <c r="O833" s="300"/>
      <c r="P833" s="300"/>
      <c r="Q833" s="300"/>
      <c r="R833" s="300"/>
      <c r="S833" s="300"/>
      <c r="T833" s="300"/>
      <c r="U833" s="300"/>
      <c r="V833" s="300"/>
      <c r="W833" s="300"/>
      <c r="X833" s="300"/>
      <c r="Y833" s="300"/>
      <c r="Z833" s="300"/>
    </row>
    <row r="834">
      <c r="A834" s="300"/>
      <c r="B834" s="300"/>
      <c r="C834" s="300"/>
      <c r="D834" s="300"/>
      <c r="E834" s="300"/>
      <c r="F834" s="300"/>
      <c r="G834" s="300"/>
      <c r="H834" s="300"/>
      <c r="I834" s="300"/>
      <c r="J834" s="300"/>
      <c r="K834" s="300"/>
      <c r="L834" s="300"/>
      <c r="M834" s="300"/>
      <c r="N834" s="300"/>
      <c r="O834" s="300"/>
      <c r="P834" s="300"/>
      <c r="Q834" s="300"/>
      <c r="R834" s="300"/>
      <c r="S834" s="300"/>
      <c r="T834" s="300"/>
      <c r="U834" s="300"/>
      <c r="V834" s="300"/>
      <c r="W834" s="300"/>
      <c r="X834" s="300"/>
      <c r="Y834" s="300"/>
      <c r="Z834" s="300"/>
    </row>
    <row r="835">
      <c r="A835" s="300"/>
      <c r="B835" s="300"/>
      <c r="C835" s="300"/>
      <c r="D835" s="300"/>
      <c r="E835" s="300"/>
      <c r="F835" s="300"/>
      <c r="G835" s="300"/>
      <c r="H835" s="300"/>
      <c r="I835" s="300"/>
      <c r="J835" s="300"/>
      <c r="K835" s="300"/>
      <c r="L835" s="300"/>
      <c r="M835" s="300"/>
      <c r="N835" s="300"/>
      <c r="O835" s="300"/>
      <c r="P835" s="300"/>
      <c r="Q835" s="300"/>
      <c r="R835" s="300"/>
      <c r="S835" s="300"/>
      <c r="T835" s="300"/>
      <c r="U835" s="300"/>
      <c r="V835" s="300"/>
      <c r="W835" s="300"/>
      <c r="X835" s="300"/>
      <c r="Y835" s="300"/>
      <c r="Z835" s="300"/>
    </row>
    <row r="836">
      <c r="A836" s="300"/>
      <c r="B836" s="300"/>
      <c r="C836" s="300"/>
      <c r="D836" s="300"/>
      <c r="E836" s="300"/>
      <c r="F836" s="300"/>
      <c r="G836" s="300"/>
      <c r="H836" s="300"/>
      <c r="I836" s="300"/>
      <c r="J836" s="300"/>
      <c r="K836" s="300"/>
      <c r="L836" s="300"/>
      <c r="M836" s="300"/>
      <c r="N836" s="300"/>
      <c r="O836" s="300"/>
      <c r="P836" s="300"/>
      <c r="Q836" s="300"/>
      <c r="R836" s="300"/>
      <c r="S836" s="300"/>
      <c r="T836" s="300"/>
      <c r="U836" s="300"/>
      <c r="V836" s="300"/>
      <c r="W836" s="300"/>
      <c r="X836" s="300"/>
      <c r="Y836" s="300"/>
      <c r="Z836" s="300"/>
    </row>
    <row r="837">
      <c r="A837" s="300"/>
      <c r="B837" s="300"/>
      <c r="C837" s="300"/>
      <c r="D837" s="300"/>
      <c r="E837" s="300"/>
      <c r="F837" s="300"/>
      <c r="G837" s="300"/>
      <c r="H837" s="300"/>
      <c r="I837" s="300"/>
      <c r="J837" s="300"/>
      <c r="K837" s="300"/>
      <c r="L837" s="300"/>
      <c r="M837" s="300"/>
      <c r="N837" s="300"/>
      <c r="O837" s="300"/>
      <c r="P837" s="300"/>
      <c r="Q837" s="300"/>
      <c r="R837" s="300"/>
      <c r="S837" s="300"/>
      <c r="T837" s="300"/>
      <c r="U837" s="300"/>
      <c r="V837" s="300"/>
      <c r="W837" s="300"/>
      <c r="X837" s="300"/>
      <c r="Y837" s="300"/>
      <c r="Z837" s="300"/>
    </row>
    <row r="838">
      <c r="A838" s="300"/>
      <c r="B838" s="300"/>
      <c r="C838" s="300"/>
      <c r="D838" s="300"/>
      <c r="E838" s="300"/>
      <c r="F838" s="300"/>
      <c r="G838" s="300"/>
      <c r="H838" s="300"/>
      <c r="I838" s="300"/>
      <c r="J838" s="300"/>
      <c r="K838" s="300"/>
      <c r="L838" s="300"/>
      <c r="M838" s="300"/>
      <c r="N838" s="300"/>
      <c r="O838" s="300"/>
      <c r="P838" s="300"/>
      <c r="Q838" s="300"/>
      <c r="R838" s="300"/>
      <c r="S838" s="300"/>
      <c r="T838" s="300"/>
      <c r="U838" s="300"/>
      <c r="V838" s="300"/>
      <c r="W838" s="300"/>
      <c r="X838" s="300"/>
      <c r="Y838" s="300"/>
      <c r="Z838" s="300"/>
    </row>
    <row r="839">
      <c r="A839" s="300"/>
      <c r="B839" s="300"/>
      <c r="C839" s="300"/>
      <c r="D839" s="300"/>
      <c r="E839" s="300"/>
      <c r="F839" s="300"/>
      <c r="G839" s="300"/>
      <c r="H839" s="300"/>
      <c r="I839" s="300"/>
      <c r="J839" s="300"/>
      <c r="K839" s="300"/>
      <c r="L839" s="300"/>
      <c r="M839" s="300"/>
      <c r="N839" s="300"/>
      <c r="O839" s="300"/>
      <c r="P839" s="300"/>
      <c r="Q839" s="300"/>
      <c r="R839" s="300"/>
      <c r="S839" s="300"/>
      <c r="T839" s="300"/>
      <c r="U839" s="300"/>
      <c r="V839" s="300"/>
      <c r="W839" s="300"/>
      <c r="X839" s="300"/>
      <c r="Y839" s="300"/>
      <c r="Z839" s="300"/>
    </row>
    <row r="840">
      <c r="A840" s="300"/>
      <c r="B840" s="300"/>
      <c r="C840" s="300"/>
      <c r="D840" s="300"/>
      <c r="E840" s="300"/>
      <c r="F840" s="300"/>
      <c r="G840" s="300"/>
      <c r="H840" s="300"/>
      <c r="I840" s="300"/>
      <c r="J840" s="300"/>
      <c r="K840" s="300"/>
      <c r="L840" s="300"/>
      <c r="M840" s="300"/>
      <c r="N840" s="300"/>
      <c r="O840" s="300"/>
      <c r="P840" s="300"/>
      <c r="Q840" s="300"/>
      <c r="R840" s="300"/>
      <c r="S840" s="300"/>
      <c r="T840" s="300"/>
      <c r="U840" s="300"/>
      <c r="V840" s="300"/>
      <c r="W840" s="300"/>
      <c r="X840" s="300"/>
      <c r="Y840" s="300"/>
      <c r="Z840" s="300"/>
    </row>
    <row r="841">
      <c r="A841" s="300"/>
      <c r="B841" s="300"/>
      <c r="C841" s="300"/>
      <c r="D841" s="300"/>
      <c r="E841" s="300"/>
      <c r="F841" s="300"/>
      <c r="G841" s="300"/>
      <c r="H841" s="300"/>
      <c r="I841" s="300"/>
      <c r="J841" s="300"/>
      <c r="K841" s="300"/>
      <c r="L841" s="300"/>
      <c r="M841" s="300"/>
      <c r="N841" s="300"/>
      <c r="O841" s="300"/>
      <c r="P841" s="300"/>
      <c r="Q841" s="300"/>
      <c r="R841" s="300"/>
      <c r="S841" s="300"/>
      <c r="T841" s="300"/>
      <c r="U841" s="300"/>
      <c r="V841" s="300"/>
      <c r="W841" s="300"/>
      <c r="X841" s="300"/>
      <c r="Y841" s="300"/>
      <c r="Z841" s="300"/>
    </row>
    <row r="842">
      <c r="A842" s="300"/>
      <c r="B842" s="300"/>
      <c r="C842" s="300"/>
      <c r="D842" s="300"/>
      <c r="E842" s="300"/>
      <c r="F842" s="300"/>
      <c r="G842" s="300"/>
      <c r="H842" s="300"/>
      <c r="I842" s="300"/>
      <c r="J842" s="300"/>
      <c r="K842" s="300"/>
      <c r="L842" s="300"/>
      <c r="M842" s="300"/>
      <c r="N842" s="300"/>
      <c r="O842" s="300"/>
      <c r="P842" s="300"/>
      <c r="Q842" s="300"/>
      <c r="R842" s="300"/>
      <c r="S842" s="300"/>
      <c r="T842" s="300"/>
      <c r="U842" s="300"/>
      <c r="V842" s="300"/>
      <c r="W842" s="300"/>
      <c r="X842" s="300"/>
      <c r="Y842" s="300"/>
      <c r="Z842" s="300"/>
    </row>
    <row r="843">
      <c r="A843" s="300"/>
      <c r="B843" s="300"/>
      <c r="C843" s="300"/>
      <c r="D843" s="300"/>
      <c r="E843" s="300"/>
      <c r="F843" s="300"/>
      <c r="G843" s="300"/>
      <c r="H843" s="300"/>
      <c r="I843" s="300"/>
      <c r="J843" s="300"/>
      <c r="K843" s="300"/>
      <c r="L843" s="300"/>
      <c r="M843" s="300"/>
      <c r="N843" s="300"/>
      <c r="O843" s="300"/>
      <c r="P843" s="300"/>
      <c r="Q843" s="300"/>
      <c r="R843" s="300"/>
      <c r="S843" s="300"/>
      <c r="T843" s="300"/>
      <c r="U843" s="300"/>
      <c r="V843" s="300"/>
      <c r="W843" s="300"/>
      <c r="X843" s="300"/>
      <c r="Y843" s="300"/>
      <c r="Z843" s="300"/>
    </row>
    <row r="844">
      <c r="A844" s="300"/>
      <c r="B844" s="300"/>
      <c r="C844" s="300"/>
      <c r="D844" s="300"/>
      <c r="E844" s="300"/>
      <c r="F844" s="300"/>
      <c r="G844" s="300"/>
      <c r="H844" s="300"/>
      <c r="I844" s="300"/>
      <c r="J844" s="300"/>
      <c r="K844" s="300"/>
      <c r="L844" s="300"/>
      <c r="M844" s="300"/>
      <c r="N844" s="300"/>
      <c r="O844" s="300"/>
      <c r="P844" s="300"/>
      <c r="Q844" s="300"/>
      <c r="R844" s="300"/>
      <c r="S844" s="300"/>
      <c r="T844" s="300"/>
      <c r="U844" s="300"/>
      <c r="V844" s="300"/>
      <c r="W844" s="300"/>
      <c r="X844" s="300"/>
      <c r="Y844" s="300"/>
      <c r="Z844" s="300"/>
    </row>
    <row r="845">
      <c r="A845" s="300"/>
      <c r="B845" s="300"/>
      <c r="C845" s="300"/>
      <c r="D845" s="300"/>
      <c r="E845" s="300"/>
      <c r="F845" s="300"/>
      <c r="G845" s="300"/>
      <c r="H845" s="300"/>
      <c r="I845" s="300"/>
      <c r="J845" s="300"/>
      <c r="K845" s="300"/>
      <c r="L845" s="300"/>
      <c r="M845" s="300"/>
      <c r="N845" s="300"/>
      <c r="O845" s="300"/>
      <c r="P845" s="300"/>
      <c r="Q845" s="300"/>
      <c r="R845" s="300"/>
      <c r="S845" s="300"/>
      <c r="T845" s="300"/>
      <c r="U845" s="300"/>
      <c r="V845" s="300"/>
      <c r="W845" s="300"/>
      <c r="X845" s="300"/>
      <c r="Y845" s="300"/>
      <c r="Z845" s="300"/>
    </row>
    <row r="846">
      <c r="A846" s="300"/>
      <c r="B846" s="300"/>
      <c r="C846" s="300"/>
      <c r="D846" s="300"/>
      <c r="E846" s="300"/>
      <c r="F846" s="300"/>
      <c r="G846" s="300"/>
      <c r="H846" s="300"/>
      <c r="I846" s="300"/>
      <c r="J846" s="300"/>
      <c r="K846" s="300"/>
      <c r="L846" s="300"/>
      <c r="M846" s="300"/>
      <c r="N846" s="300"/>
      <c r="O846" s="300"/>
      <c r="P846" s="300"/>
      <c r="Q846" s="300"/>
      <c r="R846" s="300"/>
      <c r="S846" s="300"/>
      <c r="T846" s="300"/>
      <c r="U846" s="300"/>
      <c r="V846" s="300"/>
      <c r="W846" s="300"/>
      <c r="X846" s="300"/>
      <c r="Y846" s="300"/>
      <c r="Z846" s="300"/>
    </row>
    <row r="847">
      <c r="A847" s="300"/>
      <c r="B847" s="300"/>
      <c r="C847" s="300"/>
      <c r="D847" s="300"/>
      <c r="E847" s="300"/>
      <c r="F847" s="300"/>
      <c r="G847" s="300"/>
      <c r="H847" s="300"/>
      <c r="I847" s="300"/>
      <c r="J847" s="300"/>
      <c r="K847" s="300"/>
      <c r="L847" s="300"/>
      <c r="M847" s="300"/>
      <c r="N847" s="300"/>
      <c r="O847" s="300"/>
      <c r="P847" s="300"/>
      <c r="Q847" s="300"/>
      <c r="R847" s="300"/>
      <c r="S847" s="300"/>
      <c r="T847" s="300"/>
      <c r="U847" s="300"/>
      <c r="V847" s="300"/>
      <c r="W847" s="300"/>
      <c r="X847" s="300"/>
      <c r="Y847" s="300"/>
      <c r="Z847" s="300"/>
    </row>
    <row r="848">
      <c r="A848" s="300"/>
      <c r="B848" s="300"/>
      <c r="C848" s="300"/>
      <c r="D848" s="300"/>
      <c r="E848" s="300"/>
      <c r="F848" s="300"/>
      <c r="G848" s="300"/>
      <c r="H848" s="300"/>
      <c r="I848" s="300"/>
      <c r="J848" s="300"/>
      <c r="K848" s="300"/>
      <c r="L848" s="300"/>
      <c r="M848" s="300"/>
      <c r="N848" s="300"/>
      <c r="O848" s="300"/>
      <c r="P848" s="300"/>
      <c r="Q848" s="300"/>
      <c r="R848" s="300"/>
      <c r="S848" s="300"/>
      <c r="T848" s="300"/>
      <c r="U848" s="300"/>
      <c r="V848" s="300"/>
      <c r="W848" s="300"/>
      <c r="X848" s="300"/>
      <c r="Y848" s="300"/>
      <c r="Z848" s="300"/>
    </row>
    <row r="849">
      <c r="A849" s="300"/>
      <c r="B849" s="300"/>
      <c r="C849" s="300"/>
      <c r="D849" s="300"/>
      <c r="E849" s="300"/>
      <c r="F849" s="300"/>
      <c r="G849" s="300"/>
      <c r="H849" s="300"/>
      <c r="I849" s="300"/>
      <c r="J849" s="300"/>
      <c r="K849" s="300"/>
      <c r="L849" s="300"/>
      <c r="M849" s="300"/>
      <c r="N849" s="300"/>
      <c r="O849" s="300"/>
      <c r="P849" s="300"/>
      <c r="Q849" s="300"/>
      <c r="R849" s="300"/>
      <c r="S849" s="300"/>
      <c r="T849" s="300"/>
      <c r="U849" s="300"/>
      <c r="V849" s="300"/>
      <c r="W849" s="300"/>
      <c r="X849" s="300"/>
      <c r="Y849" s="300"/>
      <c r="Z849" s="300"/>
    </row>
    <row r="850">
      <c r="A850" s="300"/>
      <c r="B850" s="300"/>
      <c r="C850" s="300"/>
      <c r="D850" s="300"/>
      <c r="E850" s="300"/>
      <c r="F850" s="300"/>
      <c r="G850" s="300"/>
      <c r="H850" s="300"/>
      <c r="I850" s="300"/>
      <c r="J850" s="300"/>
      <c r="K850" s="300"/>
      <c r="L850" s="300"/>
      <c r="M850" s="300"/>
      <c r="N850" s="300"/>
      <c r="O850" s="300"/>
      <c r="P850" s="300"/>
      <c r="Q850" s="300"/>
      <c r="R850" s="300"/>
      <c r="S850" s="300"/>
      <c r="T850" s="300"/>
      <c r="U850" s="300"/>
      <c r="V850" s="300"/>
      <c r="W850" s="300"/>
      <c r="X850" s="300"/>
      <c r="Y850" s="300"/>
      <c r="Z850" s="300"/>
    </row>
    <row r="851">
      <c r="A851" s="300"/>
      <c r="B851" s="300"/>
      <c r="C851" s="300"/>
      <c r="D851" s="300"/>
      <c r="E851" s="300"/>
      <c r="F851" s="300"/>
      <c r="G851" s="300"/>
      <c r="H851" s="300"/>
      <c r="I851" s="300"/>
      <c r="J851" s="300"/>
      <c r="K851" s="300"/>
      <c r="L851" s="300"/>
      <c r="M851" s="300"/>
      <c r="N851" s="300"/>
      <c r="O851" s="300"/>
      <c r="P851" s="300"/>
      <c r="Q851" s="300"/>
      <c r="R851" s="300"/>
      <c r="S851" s="300"/>
      <c r="T851" s="300"/>
      <c r="U851" s="300"/>
      <c r="V851" s="300"/>
      <c r="W851" s="300"/>
      <c r="X851" s="300"/>
      <c r="Y851" s="300"/>
      <c r="Z851" s="300"/>
    </row>
    <row r="852">
      <c r="A852" s="300"/>
      <c r="B852" s="300"/>
      <c r="C852" s="300"/>
      <c r="D852" s="300"/>
      <c r="E852" s="300"/>
      <c r="F852" s="300"/>
      <c r="G852" s="300"/>
      <c r="H852" s="300"/>
      <c r="I852" s="300"/>
      <c r="J852" s="300"/>
      <c r="K852" s="300"/>
      <c r="L852" s="300"/>
      <c r="M852" s="300"/>
      <c r="N852" s="300"/>
      <c r="O852" s="300"/>
      <c r="P852" s="300"/>
      <c r="Q852" s="300"/>
      <c r="R852" s="300"/>
      <c r="S852" s="300"/>
      <c r="T852" s="300"/>
      <c r="U852" s="300"/>
      <c r="V852" s="300"/>
      <c r="W852" s="300"/>
      <c r="X852" s="300"/>
      <c r="Y852" s="300"/>
      <c r="Z852" s="300"/>
    </row>
    <row r="853">
      <c r="A853" s="300"/>
      <c r="B853" s="300"/>
      <c r="C853" s="300"/>
      <c r="D853" s="300"/>
      <c r="E853" s="300"/>
      <c r="F853" s="300"/>
      <c r="G853" s="300"/>
      <c r="H853" s="300"/>
      <c r="I853" s="300"/>
      <c r="J853" s="300"/>
      <c r="K853" s="300"/>
      <c r="L853" s="300"/>
      <c r="M853" s="300"/>
      <c r="N853" s="300"/>
      <c r="O853" s="300"/>
      <c r="P853" s="300"/>
      <c r="Q853" s="300"/>
      <c r="R853" s="300"/>
      <c r="S853" s="300"/>
      <c r="T853" s="300"/>
      <c r="U853" s="300"/>
      <c r="V853" s="300"/>
      <c r="W853" s="300"/>
      <c r="X853" s="300"/>
      <c r="Y853" s="300"/>
      <c r="Z853" s="300"/>
    </row>
    <row r="854">
      <c r="A854" s="300"/>
      <c r="B854" s="300"/>
      <c r="C854" s="300"/>
      <c r="D854" s="300"/>
      <c r="E854" s="300"/>
      <c r="F854" s="300"/>
      <c r="G854" s="300"/>
      <c r="H854" s="300"/>
      <c r="I854" s="300"/>
      <c r="J854" s="300"/>
      <c r="K854" s="300"/>
      <c r="L854" s="300"/>
      <c r="M854" s="300"/>
      <c r="N854" s="300"/>
      <c r="O854" s="300"/>
      <c r="P854" s="300"/>
      <c r="Q854" s="300"/>
      <c r="R854" s="300"/>
      <c r="S854" s="300"/>
      <c r="T854" s="300"/>
      <c r="U854" s="300"/>
      <c r="V854" s="300"/>
      <c r="W854" s="300"/>
      <c r="X854" s="300"/>
      <c r="Y854" s="300"/>
      <c r="Z854" s="300"/>
    </row>
    <row r="855">
      <c r="A855" s="300"/>
      <c r="B855" s="300"/>
      <c r="C855" s="300"/>
      <c r="D855" s="300"/>
      <c r="E855" s="300"/>
      <c r="F855" s="300"/>
      <c r="G855" s="300"/>
      <c r="H855" s="300"/>
      <c r="I855" s="300"/>
      <c r="J855" s="300"/>
      <c r="K855" s="300"/>
      <c r="L855" s="300"/>
      <c r="M855" s="300"/>
      <c r="N855" s="300"/>
      <c r="O855" s="300"/>
      <c r="P855" s="300"/>
      <c r="Q855" s="300"/>
      <c r="R855" s="300"/>
      <c r="S855" s="300"/>
      <c r="T855" s="300"/>
      <c r="U855" s="300"/>
      <c r="V855" s="300"/>
      <c r="W855" s="300"/>
      <c r="X855" s="300"/>
      <c r="Y855" s="300"/>
      <c r="Z855" s="300"/>
    </row>
    <row r="856">
      <c r="A856" s="300"/>
      <c r="B856" s="300"/>
      <c r="C856" s="300"/>
      <c r="D856" s="300"/>
      <c r="E856" s="300"/>
      <c r="F856" s="300"/>
      <c r="G856" s="300"/>
      <c r="H856" s="300"/>
      <c r="I856" s="300"/>
      <c r="J856" s="300"/>
      <c r="K856" s="300"/>
      <c r="L856" s="300"/>
      <c r="M856" s="300"/>
      <c r="N856" s="300"/>
      <c r="O856" s="300"/>
      <c r="P856" s="300"/>
      <c r="Q856" s="300"/>
      <c r="R856" s="300"/>
      <c r="S856" s="300"/>
      <c r="T856" s="300"/>
      <c r="U856" s="300"/>
      <c r="V856" s="300"/>
      <c r="W856" s="300"/>
      <c r="X856" s="300"/>
      <c r="Y856" s="300"/>
      <c r="Z856" s="300"/>
    </row>
    <row r="857">
      <c r="A857" s="300"/>
      <c r="B857" s="300"/>
      <c r="C857" s="300"/>
      <c r="D857" s="300"/>
      <c r="E857" s="300"/>
      <c r="F857" s="300"/>
      <c r="G857" s="300"/>
      <c r="H857" s="300"/>
      <c r="I857" s="300"/>
      <c r="J857" s="300"/>
      <c r="K857" s="300"/>
      <c r="L857" s="300"/>
      <c r="M857" s="300"/>
      <c r="N857" s="300"/>
      <c r="O857" s="300"/>
      <c r="P857" s="300"/>
      <c r="Q857" s="300"/>
      <c r="R857" s="300"/>
      <c r="S857" s="300"/>
      <c r="T857" s="300"/>
      <c r="U857" s="300"/>
      <c r="V857" s="300"/>
      <c r="W857" s="300"/>
      <c r="X857" s="300"/>
      <c r="Y857" s="300"/>
      <c r="Z857" s="300"/>
    </row>
    <row r="858">
      <c r="A858" s="300"/>
      <c r="B858" s="300"/>
      <c r="C858" s="300"/>
      <c r="D858" s="300"/>
      <c r="E858" s="300"/>
      <c r="F858" s="300"/>
      <c r="G858" s="300"/>
      <c r="H858" s="300"/>
      <c r="I858" s="300"/>
      <c r="J858" s="300"/>
      <c r="K858" s="300"/>
      <c r="L858" s="300"/>
      <c r="M858" s="300"/>
      <c r="N858" s="300"/>
      <c r="O858" s="300"/>
      <c r="P858" s="300"/>
      <c r="Q858" s="300"/>
      <c r="R858" s="300"/>
      <c r="S858" s="300"/>
      <c r="T858" s="300"/>
      <c r="U858" s="300"/>
      <c r="V858" s="300"/>
      <c r="W858" s="300"/>
      <c r="X858" s="300"/>
      <c r="Y858" s="300"/>
      <c r="Z858" s="300"/>
    </row>
    <row r="859">
      <c r="A859" s="300"/>
      <c r="B859" s="300"/>
      <c r="C859" s="300"/>
      <c r="D859" s="300"/>
      <c r="E859" s="300"/>
      <c r="F859" s="300"/>
      <c r="G859" s="300"/>
      <c r="H859" s="300"/>
      <c r="I859" s="300"/>
      <c r="J859" s="300"/>
      <c r="K859" s="300"/>
      <c r="L859" s="300"/>
      <c r="M859" s="300"/>
      <c r="N859" s="300"/>
      <c r="O859" s="300"/>
      <c r="P859" s="300"/>
      <c r="Q859" s="300"/>
      <c r="R859" s="300"/>
      <c r="S859" s="300"/>
      <c r="T859" s="300"/>
      <c r="U859" s="300"/>
      <c r="V859" s="300"/>
      <c r="W859" s="300"/>
      <c r="X859" s="300"/>
      <c r="Y859" s="300"/>
      <c r="Z859" s="300"/>
    </row>
    <row r="860">
      <c r="A860" s="300"/>
      <c r="B860" s="300"/>
      <c r="C860" s="300"/>
      <c r="D860" s="300"/>
      <c r="E860" s="300"/>
      <c r="F860" s="300"/>
      <c r="G860" s="300"/>
      <c r="H860" s="300"/>
      <c r="I860" s="300"/>
      <c r="J860" s="300"/>
      <c r="K860" s="300"/>
      <c r="L860" s="300"/>
      <c r="M860" s="300"/>
      <c r="N860" s="300"/>
      <c r="O860" s="300"/>
      <c r="P860" s="300"/>
      <c r="Q860" s="300"/>
      <c r="R860" s="300"/>
      <c r="S860" s="300"/>
      <c r="T860" s="300"/>
      <c r="U860" s="300"/>
      <c r="V860" s="300"/>
      <c r="W860" s="300"/>
      <c r="X860" s="300"/>
      <c r="Y860" s="300"/>
      <c r="Z860" s="300"/>
    </row>
    <row r="861">
      <c r="A861" s="300"/>
      <c r="B861" s="300"/>
      <c r="C861" s="300"/>
      <c r="D861" s="300"/>
      <c r="E861" s="300"/>
      <c r="F861" s="300"/>
      <c r="G861" s="300"/>
      <c r="H861" s="300"/>
      <c r="I861" s="300"/>
      <c r="J861" s="300"/>
      <c r="K861" s="300"/>
      <c r="L861" s="300"/>
      <c r="M861" s="300"/>
      <c r="N861" s="300"/>
      <c r="O861" s="300"/>
      <c r="P861" s="300"/>
      <c r="Q861" s="300"/>
      <c r="R861" s="300"/>
      <c r="S861" s="300"/>
      <c r="T861" s="300"/>
      <c r="U861" s="300"/>
      <c r="V861" s="300"/>
      <c r="W861" s="300"/>
      <c r="X861" s="300"/>
      <c r="Y861" s="300"/>
      <c r="Z861" s="300"/>
    </row>
    <row r="862">
      <c r="A862" s="300"/>
      <c r="B862" s="300"/>
      <c r="C862" s="300"/>
      <c r="D862" s="300"/>
      <c r="E862" s="300"/>
      <c r="F862" s="300"/>
      <c r="G862" s="300"/>
      <c r="H862" s="300"/>
      <c r="I862" s="300"/>
      <c r="J862" s="300"/>
      <c r="K862" s="300"/>
      <c r="L862" s="300"/>
      <c r="M862" s="300"/>
      <c r="N862" s="300"/>
      <c r="O862" s="300"/>
      <c r="P862" s="300"/>
      <c r="Q862" s="300"/>
      <c r="R862" s="300"/>
      <c r="S862" s="300"/>
      <c r="T862" s="300"/>
      <c r="U862" s="300"/>
      <c r="V862" s="300"/>
      <c r="W862" s="300"/>
      <c r="X862" s="300"/>
      <c r="Y862" s="300"/>
      <c r="Z862" s="300"/>
    </row>
    <row r="863">
      <c r="A863" s="300"/>
      <c r="B863" s="300"/>
      <c r="C863" s="300"/>
      <c r="D863" s="300"/>
      <c r="E863" s="300"/>
      <c r="F863" s="300"/>
      <c r="G863" s="300"/>
      <c r="H863" s="300"/>
      <c r="I863" s="300"/>
      <c r="J863" s="300"/>
      <c r="K863" s="300"/>
      <c r="L863" s="300"/>
      <c r="M863" s="300"/>
      <c r="N863" s="300"/>
      <c r="O863" s="300"/>
      <c r="P863" s="300"/>
      <c r="Q863" s="300"/>
      <c r="R863" s="300"/>
      <c r="S863" s="300"/>
      <c r="T863" s="300"/>
      <c r="U863" s="300"/>
      <c r="V863" s="300"/>
      <c r="W863" s="300"/>
      <c r="X863" s="300"/>
      <c r="Y863" s="300"/>
      <c r="Z863" s="300"/>
    </row>
    <row r="864">
      <c r="A864" s="300"/>
      <c r="B864" s="300"/>
      <c r="C864" s="300"/>
      <c r="D864" s="300"/>
      <c r="E864" s="300"/>
      <c r="F864" s="300"/>
      <c r="G864" s="300"/>
      <c r="H864" s="300"/>
      <c r="I864" s="300"/>
      <c r="J864" s="300"/>
      <c r="K864" s="300"/>
      <c r="L864" s="300"/>
      <c r="M864" s="300"/>
      <c r="N864" s="300"/>
      <c r="O864" s="300"/>
      <c r="P864" s="300"/>
      <c r="Q864" s="300"/>
      <c r="R864" s="300"/>
      <c r="S864" s="300"/>
      <c r="T864" s="300"/>
      <c r="U864" s="300"/>
      <c r="V864" s="300"/>
      <c r="W864" s="300"/>
      <c r="X864" s="300"/>
      <c r="Y864" s="300"/>
      <c r="Z864" s="300"/>
    </row>
    <row r="865">
      <c r="A865" s="300"/>
      <c r="B865" s="300"/>
      <c r="C865" s="300"/>
      <c r="D865" s="300"/>
      <c r="E865" s="300"/>
      <c r="F865" s="300"/>
      <c r="G865" s="300"/>
      <c r="H865" s="300"/>
      <c r="I865" s="300"/>
      <c r="J865" s="300"/>
      <c r="K865" s="300"/>
      <c r="L865" s="300"/>
      <c r="M865" s="300"/>
      <c r="N865" s="300"/>
      <c r="O865" s="300"/>
      <c r="P865" s="300"/>
      <c r="Q865" s="300"/>
      <c r="R865" s="300"/>
      <c r="S865" s="300"/>
      <c r="T865" s="300"/>
      <c r="U865" s="300"/>
      <c r="V865" s="300"/>
      <c r="W865" s="300"/>
      <c r="X865" s="300"/>
      <c r="Y865" s="300"/>
      <c r="Z865" s="300"/>
    </row>
    <row r="866">
      <c r="A866" s="300"/>
      <c r="B866" s="300"/>
      <c r="C866" s="300"/>
      <c r="D866" s="300"/>
      <c r="E866" s="300"/>
      <c r="F866" s="300"/>
      <c r="G866" s="300"/>
      <c r="H866" s="300"/>
      <c r="I866" s="300"/>
      <c r="J866" s="300"/>
      <c r="K866" s="300"/>
      <c r="L866" s="300"/>
      <c r="M866" s="300"/>
      <c r="N866" s="300"/>
      <c r="O866" s="300"/>
      <c r="P866" s="300"/>
      <c r="Q866" s="300"/>
      <c r="R866" s="300"/>
      <c r="S866" s="300"/>
      <c r="T866" s="300"/>
      <c r="U866" s="300"/>
      <c r="V866" s="300"/>
      <c r="W866" s="300"/>
      <c r="X866" s="300"/>
      <c r="Y866" s="300"/>
      <c r="Z866" s="300"/>
    </row>
    <row r="867">
      <c r="A867" s="300"/>
      <c r="B867" s="300"/>
      <c r="C867" s="300"/>
      <c r="D867" s="300"/>
      <c r="E867" s="300"/>
      <c r="F867" s="300"/>
      <c r="G867" s="300"/>
      <c r="H867" s="300"/>
      <c r="I867" s="300"/>
      <c r="J867" s="300"/>
      <c r="K867" s="300"/>
      <c r="L867" s="300"/>
      <c r="M867" s="300"/>
      <c r="N867" s="300"/>
      <c r="O867" s="300"/>
      <c r="P867" s="300"/>
      <c r="Q867" s="300"/>
      <c r="R867" s="300"/>
      <c r="S867" s="300"/>
      <c r="T867" s="300"/>
      <c r="U867" s="300"/>
      <c r="V867" s="300"/>
      <c r="W867" s="300"/>
      <c r="X867" s="300"/>
      <c r="Y867" s="300"/>
      <c r="Z867" s="300"/>
    </row>
    <row r="868">
      <c r="A868" s="300"/>
      <c r="B868" s="300"/>
      <c r="C868" s="300"/>
      <c r="D868" s="300"/>
      <c r="E868" s="300"/>
      <c r="F868" s="300"/>
      <c r="G868" s="300"/>
      <c r="H868" s="300"/>
      <c r="I868" s="300"/>
      <c r="J868" s="300"/>
      <c r="K868" s="300"/>
      <c r="L868" s="300"/>
      <c r="M868" s="300"/>
      <c r="N868" s="300"/>
      <c r="O868" s="300"/>
      <c r="P868" s="300"/>
      <c r="Q868" s="300"/>
      <c r="R868" s="300"/>
      <c r="S868" s="300"/>
      <c r="T868" s="300"/>
      <c r="U868" s="300"/>
      <c r="V868" s="300"/>
      <c r="W868" s="300"/>
      <c r="X868" s="300"/>
      <c r="Y868" s="300"/>
      <c r="Z868" s="300"/>
    </row>
    <row r="869">
      <c r="A869" s="300"/>
      <c r="B869" s="300"/>
      <c r="C869" s="300"/>
      <c r="D869" s="300"/>
      <c r="E869" s="300"/>
      <c r="F869" s="300"/>
      <c r="G869" s="300"/>
      <c r="H869" s="300"/>
      <c r="I869" s="300"/>
      <c r="J869" s="300"/>
      <c r="K869" s="300"/>
      <c r="L869" s="300"/>
      <c r="M869" s="300"/>
      <c r="N869" s="300"/>
      <c r="O869" s="300"/>
      <c r="P869" s="300"/>
      <c r="Q869" s="300"/>
      <c r="R869" s="300"/>
      <c r="S869" s="300"/>
      <c r="T869" s="300"/>
      <c r="U869" s="300"/>
      <c r="V869" s="300"/>
      <c r="W869" s="300"/>
      <c r="X869" s="300"/>
      <c r="Y869" s="300"/>
      <c r="Z869" s="300"/>
    </row>
    <row r="870">
      <c r="A870" s="300"/>
      <c r="B870" s="300"/>
      <c r="C870" s="300"/>
      <c r="D870" s="300"/>
      <c r="E870" s="300"/>
      <c r="F870" s="300"/>
      <c r="G870" s="300"/>
      <c r="H870" s="300"/>
      <c r="I870" s="300"/>
      <c r="J870" s="300"/>
      <c r="K870" s="300"/>
      <c r="L870" s="300"/>
      <c r="M870" s="300"/>
      <c r="N870" s="300"/>
      <c r="O870" s="300"/>
      <c r="P870" s="300"/>
      <c r="Q870" s="300"/>
      <c r="R870" s="300"/>
      <c r="S870" s="300"/>
      <c r="T870" s="300"/>
      <c r="U870" s="300"/>
      <c r="V870" s="300"/>
      <c r="W870" s="300"/>
      <c r="X870" s="300"/>
      <c r="Y870" s="300"/>
      <c r="Z870" s="300"/>
    </row>
    <row r="871">
      <c r="A871" s="300"/>
      <c r="B871" s="300"/>
      <c r="C871" s="300"/>
      <c r="D871" s="300"/>
      <c r="E871" s="300"/>
      <c r="F871" s="300"/>
      <c r="G871" s="300"/>
      <c r="H871" s="300"/>
      <c r="I871" s="300"/>
      <c r="J871" s="300"/>
      <c r="K871" s="300"/>
      <c r="L871" s="300"/>
      <c r="M871" s="300"/>
      <c r="N871" s="300"/>
      <c r="O871" s="300"/>
      <c r="P871" s="300"/>
      <c r="Q871" s="300"/>
      <c r="R871" s="300"/>
      <c r="S871" s="300"/>
      <c r="T871" s="300"/>
      <c r="U871" s="300"/>
      <c r="V871" s="300"/>
      <c r="W871" s="300"/>
      <c r="X871" s="300"/>
      <c r="Y871" s="300"/>
      <c r="Z871" s="300"/>
    </row>
    <row r="872">
      <c r="A872" s="300"/>
      <c r="B872" s="300"/>
      <c r="C872" s="300"/>
      <c r="D872" s="300"/>
      <c r="E872" s="300"/>
      <c r="F872" s="300"/>
      <c r="G872" s="300"/>
      <c r="H872" s="300"/>
      <c r="I872" s="300"/>
      <c r="J872" s="300"/>
      <c r="K872" s="300"/>
      <c r="L872" s="300"/>
      <c r="M872" s="300"/>
      <c r="N872" s="300"/>
      <c r="O872" s="300"/>
      <c r="P872" s="300"/>
      <c r="Q872" s="300"/>
      <c r="R872" s="300"/>
      <c r="S872" s="300"/>
      <c r="T872" s="300"/>
      <c r="U872" s="300"/>
      <c r="V872" s="300"/>
      <c r="W872" s="300"/>
      <c r="X872" s="300"/>
      <c r="Y872" s="300"/>
      <c r="Z872" s="300"/>
    </row>
    <row r="873">
      <c r="A873" s="300"/>
      <c r="B873" s="300"/>
      <c r="C873" s="300"/>
      <c r="D873" s="300"/>
      <c r="E873" s="300"/>
      <c r="F873" s="300"/>
      <c r="G873" s="300"/>
      <c r="H873" s="300"/>
      <c r="I873" s="300"/>
      <c r="J873" s="300"/>
      <c r="K873" s="300"/>
      <c r="L873" s="300"/>
      <c r="M873" s="300"/>
      <c r="N873" s="300"/>
      <c r="O873" s="300"/>
      <c r="P873" s="300"/>
      <c r="Q873" s="300"/>
      <c r="R873" s="300"/>
      <c r="S873" s="300"/>
      <c r="T873" s="300"/>
      <c r="U873" s="300"/>
      <c r="V873" s="300"/>
      <c r="W873" s="300"/>
      <c r="X873" s="300"/>
      <c r="Y873" s="300"/>
      <c r="Z873" s="300"/>
    </row>
    <row r="874">
      <c r="A874" s="300"/>
      <c r="B874" s="300"/>
      <c r="C874" s="300"/>
      <c r="D874" s="300"/>
      <c r="E874" s="300"/>
      <c r="F874" s="300"/>
      <c r="G874" s="300"/>
      <c r="H874" s="300"/>
      <c r="I874" s="300"/>
      <c r="J874" s="300"/>
      <c r="K874" s="300"/>
      <c r="L874" s="300"/>
      <c r="M874" s="300"/>
      <c r="N874" s="300"/>
      <c r="O874" s="300"/>
      <c r="P874" s="300"/>
      <c r="Q874" s="300"/>
      <c r="R874" s="300"/>
      <c r="S874" s="300"/>
      <c r="T874" s="300"/>
      <c r="U874" s="300"/>
      <c r="V874" s="300"/>
      <c r="W874" s="300"/>
      <c r="X874" s="300"/>
      <c r="Y874" s="300"/>
      <c r="Z874" s="300"/>
    </row>
    <row r="875">
      <c r="A875" s="300"/>
      <c r="B875" s="300"/>
      <c r="C875" s="300"/>
      <c r="D875" s="300"/>
      <c r="E875" s="300"/>
      <c r="F875" s="300"/>
      <c r="G875" s="300"/>
      <c r="H875" s="300"/>
      <c r="I875" s="300"/>
      <c r="J875" s="300"/>
      <c r="K875" s="300"/>
      <c r="L875" s="300"/>
      <c r="M875" s="300"/>
      <c r="N875" s="300"/>
      <c r="O875" s="300"/>
      <c r="P875" s="300"/>
      <c r="Q875" s="300"/>
      <c r="R875" s="300"/>
      <c r="S875" s="300"/>
      <c r="T875" s="300"/>
      <c r="U875" s="300"/>
      <c r="V875" s="300"/>
      <c r="W875" s="300"/>
      <c r="X875" s="300"/>
      <c r="Y875" s="300"/>
      <c r="Z875" s="300"/>
    </row>
    <row r="876">
      <c r="A876" s="300"/>
      <c r="B876" s="300"/>
      <c r="C876" s="300"/>
      <c r="D876" s="300"/>
      <c r="E876" s="300"/>
      <c r="F876" s="300"/>
      <c r="G876" s="300"/>
      <c r="H876" s="300"/>
      <c r="I876" s="300"/>
      <c r="J876" s="300"/>
      <c r="K876" s="300"/>
      <c r="L876" s="300"/>
      <c r="M876" s="300"/>
      <c r="N876" s="300"/>
      <c r="O876" s="300"/>
      <c r="P876" s="300"/>
      <c r="Q876" s="300"/>
      <c r="R876" s="300"/>
      <c r="S876" s="300"/>
      <c r="T876" s="300"/>
      <c r="U876" s="300"/>
      <c r="V876" s="300"/>
      <c r="W876" s="300"/>
      <c r="X876" s="300"/>
      <c r="Y876" s="300"/>
      <c r="Z876" s="300"/>
    </row>
    <row r="877">
      <c r="A877" s="300"/>
      <c r="B877" s="300"/>
      <c r="C877" s="300"/>
      <c r="D877" s="300"/>
      <c r="E877" s="300"/>
      <c r="F877" s="300"/>
      <c r="G877" s="300"/>
      <c r="H877" s="300"/>
      <c r="I877" s="300"/>
      <c r="J877" s="300"/>
      <c r="K877" s="300"/>
      <c r="L877" s="300"/>
      <c r="M877" s="300"/>
      <c r="N877" s="300"/>
      <c r="O877" s="300"/>
      <c r="P877" s="300"/>
      <c r="Q877" s="300"/>
      <c r="R877" s="300"/>
      <c r="S877" s="300"/>
      <c r="T877" s="300"/>
      <c r="U877" s="300"/>
      <c r="V877" s="300"/>
      <c r="W877" s="300"/>
      <c r="X877" s="300"/>
      <c r="Y877" s="300"/>
      <c r="Z877" s="300"/>
    </row>
    <row r="878">
      <c r="A878" s="300"/>
      <c r="B878" s="300"/>
      <c r="C878" s="300"/>
      <c r="D878" s="300"/>
      <c r="E878" s="300"/>
      <c r="F878" s="300"/>
      <c r="G878" s="300"/>
      <c r="H878" s="300"/>
      <c r="I878" s="300"/>
      <c r="J878" s="300"/>
      <c r="K878" s="300"/>
      <c r="L878" s="300"/>
      <c r="M878" s="300"/>
      <c r="N878" s="300"/>
      <c r="O878" s="300"/>
      <c r="P878" s="300"/>
      <c r="Q878" s="300"/>
      <c r="R878" s="300"/>
      <c r="S878" s="300"/>
      <c r="T878" s="300"/>
      <c r="U878" s="300"/>
      <c r="V878" s="300"/>
      <c r="W878" s="300"/>
      <c r="X878" s="300"/>
      <c r="Y878" s="300"/>
      <c r="Z878" s="300"/>
    </row>
    <row r="879">
      <c r="A879" s="300"/>
      <c r="B879" s="300"/>
      <c r="C879" s="300"/>
      <c r="D879" s="300"/>
      <c r="E879" s="300"/>
      <c r="F879" s="300"/>
      <c r="G879" s="300"/>
      <c r="H879" s="300"/>
      <c r="I879" s="300"/>
      <c r="J879" s="300"/>
      <c r="K879" s="300"/>
      <c r="L879" s="300"/>
      <c r="M879" s="300"/>
      <c r="N879" s="300"/>
      <c r="O879" s="300"/>
      <c r="P879" s="300"/>
      <c r="Q879" s="300"/>
      <c r="R879" s="300"/>
      <c r="S879" s="300"/>
      <c r="T879" s="300"/>
      <c r="U879" s="300"/>
      <c r="V879" s="300"/>
      <c r="W879" s="300"/>
      <c r="X879" s="300"/>
      <c r="Y879" s="300"/>
      <c r="Z879" s="300"/>
    </row>
    <row r="880">
      <c r="A880" s="300"/>
      <c r="B880" s="300"/>
      <c r="C880" s="300"/>
      <c r="D880" s="300"/>
      <c r="E880" s="300"/>
      <c r="F880" s="300"/>
      <c r="G880" s="300"/>
      <c r="H880" s="300"/>
      <c r="I880" s="300"/>
      <c r="J880" s="300"/>
      <c r="K880" s="300"/>
      <c r="L880" s="300"/>
      <c r="M880" s="300"/>
      <c r="N880" s="300"/>
      <c r="O880" s="300"/>
      <c r="P880" s="300"/>
      <c r="Q880" s="300"/>
      <c r="R880" s="300"/>
      <c r="S880" s="300"/>
      <c r="T880" s="300"/>
      <c r="U880" s="300"/>
      <c r="V880" s="300"/>
      <c r="W880" s="300"/>
      <c r="X880" s="300"/>
      <c r="Y880" s="300"/>
      <c r="Z880" s="300"/>
    </row>
    <row r="881">
      <c r="A881" s="300"/>
      <c r="B881" s="300"/>
      <c r="C881" s="300"/>
      <c r="D881" s="300"/>
      <c r="E881" s="300"/>
      <c r="F881" s="300"/>
      <c r="G881" s="300"/>
      <c r="H881" s="300"/>
      <c r="I881" s="300"/>
      <c r="J881" s="300"/>
      <c r="K881" s="300"/>
      <c r="L881" s="300"/>
      <c r="M881" s="300"/>
      <c r="N881" s="300"/>
      <c r="O881" s="300"/>
      <c r="P881" s="300"/>
      <c r="Q881" s="300"/>
      <c r="R881" s="300"/>
      <c r="S881" s="300"/>
      <c r="T881" s="300"/>
      <c r="U881" s="300"/>
      <c r="V881" s="300"/>
      <c r="W881" s="300"/>
      <c r="X881" s="300"/>
      <c r="Y881" s="300"/>
      <c r="Z881" s="300"/>
    </row>
    <row r="882">
      <c r="A882" s="300"/>
      <c r="B882" s="300"/>
      <c r="C882" s="300"/>
      <c r="D882" s="300"/>
      <c r="E882" s="300"/>
      <c r="F882" s="300"/>
      <c r="G882" s="300"/>
      <c r="H882" s="300"/>
      <c r="I882" s="300"/>
      <c r="J882" s="300"/>
      <c r="K882" s="300"/>
      <c r="L882" s="300"/>
      <c r="M882" s="300"/>
      <c r="N882" s="300"/>
      <c r="O882" s="300"/>
      <c r="P882" s="300"/>
      <c r="Q882" s="300"/>
      <c r="R882" s="300"/>
      <c r="S882" s="300"/>
      <c r="T882" s="300"/>
      <c r="U882" s="300"/>
      <c r="V882" s="300"/>
      <c r="W882" s="300"/>
      <c r="X882" s="300"/>
      <c r="Y882" s="300"/>
      <c r="Z882" s="300"/>
    </row>
    <row r="883">
      <c r="A883" s="300"/>
      <c r="B883" s="300"/>
      <c r="C883" s="300"/>
      <c r="D883" s="300"/>
      <c r="E883" s="300"/>
      <c r="F883" s="300"/>
      <c r="G883" s="300"/>
      <c r="H883" s="300"/>
      <c r="I883" s="300"/>
      <c r="J883" s="300"/>
      <c r="K883" s="300"/>
      <c r="L883" s="300"/>
      <c r="M883" s="300"/>
      <c r="N883" s="300"/>
      <c r="O883" s="300"/>
      <c r="P883" s="300"/>
      <c r="Q883" s="300"/>
      <c r="R883" s="300"/>
      <c r="S883" s="300"/>
      <c r="T883" s="300"/>
      <c r="U883" s="300"/>
      <c r="V883" s="300"/>
      <c r="W883" s="300"/>
      <c r="X883" s="300"/>
      <c r="Y883" s="300"/>
      <c r="Z883" s="300"/>
    </row>
    <row r="884">
      <c r="A884" s="300"/>
      <c r="B884" s="300"/>
      <c r="C884" s="300"/>
      <c r="D884" s="300"/>
      <c r="E884" s="300"/>
      <c r="F884" s="300"/>
      <c r="G884" s="300"/>
      <c r="H884" s="300"/>
      <c r="I884" s="300"/>
      <c r="J884" s="300"/>
      <c r="K884" s="300"/>
      <c r="L884" s="300"/>
      <c r="M884" s="300"/>
      <c r="N884" s="300"/>
      <c r="O884" s="300"/>
      <c r="P884" s="300"/>
      <c r="Q884" s="300"/>
      <c r="R884" s="300"/>
      <c r="S884" s="300"/>
      <c r="T884" s="300"/>
      <c r="U884" s="300"/>
      <c r="V884" s="300"/>
      <c r="W884" s="300"/>
      <c r="X884" s="300"/>
      <c r="Y884" s="300"/>
      <c r="Z884" s="300"/>
    </row>
    <row r="885">
      <c r="A885" s="300"/>
      <c r="B885" s="300"/>
      <c r="C885" s="300"/>
      <c r="D885" s="300"/>
      <c r="E885" s="300"/>
      <c r="F885" s="300"/>
      <c r="G885" s="300"/>
      <c r="H885" s="300"/>
      <c r="I885" s="300"/>
      <c r="J885" s="300"/>
      <c r="K885" s="300"/>
      <c r="L885" s="300"/>
      <c r="M885" s="300"/>
      <c r="N885" s="300"/>
      <c r="O885" s="300"/>
      <c r="P885" s="300"/>
      <c r="Q885" s="300"/>
      <c r="R885" s="300"/>
      <c r="S885" s="300"/>
      <c r="T885" s="300"/>
      <c r="U885" s="300"/>
      <c r="V885" s="300"/>
      <c r="W885" s="300"/>
      <c r="X885" s="300"/>
      <c r="Y885" s="300"/>
      <c r="Z885" s="300"/>
    </row>
    <row r="886">
      <c r="A886" s="300"/>
      <c r="B886" s="300"/>
      <c r="C886" s="300"/>
      <c r="D886" s="300"/>
      <c r="E886" s="300"/>
      <c r="F886" s="300"/>
      <c r="G886" s="300"/>
      <c r="H886" s="300"/>
      <c r="I886" s="300"/>
      <c r="J886" s="300"/>
      <c r="K886" s="300"/>
      <c r="L886" s="300"/>
      <c r="M886" s="300"/>
      <c r="N886" s="300"/>
      <c r="O886" s="300"/>
      <c r="P886" s="300"/>
      <c r="Q886" s="300"/>
      <c r="R886" s="300"/>
      <c r="S886" s="300"/>
      <c r="T886" s="300"/>
      <c r="U886" s="300"/>
      <c r="V886" s="300"/>
      <c r="W886" s="300"/>
      <c r="X886" s="300"/>
      <c r="Y886" s="300"/>
      <c r="Z886" s="300"/>
    </row>
    <row r="887">
      <c r="A887" s="300"/>
      <c r="B887" s="300"/>
      <c r="C887" s="300"/>
      <c r="D887" s="300"/>
      <c r="E887" s="300"/>
      <c r="F887" s="300"/>
      <c r="G887" s="300"/>
      <c r="H887" s="300"/>
      <c r="I887" s="300"/>
      <c r="J887" s="300"/>
      <c r="K887" s="300"/>
      <c r="L887" s="300"/>
      <c r="M887" s="300"/>
      <c r="N887" s="300"/>
      <c r="O887" s="300"/>
      <c r="P887" s="300"/>
      <c r="Q887" s="300"/>
      <c r="R887" s="300"/>
      <c r="S887" s="300"/>
      <c r="T887" s="300"/>
      <c r="U887" s="300"/>
      <c r="V887" s="300"/>
      <c r="W887" s="300"/>
      <c r="X887" s="300"/>
      <c r="Y887" s="300"/>
      <c r="Z887" s="300"/>
    </row>
    <row r="888">
      <c r="A888" s="300"/>
      <c r="B888" s="300"/>
      <c r="C888" s="300"/>
      <c r="D888" s="300"/>
      <c r="E888" s="300"/>
      <c r="F888" s="300"/>
      <c r="G888" s="300"/>
      <c r="H888" s="300"/>
      <c r="I888" s="300"/>
      <c r="J888" s="300"/>
      <c r="K888" s="300"/>
      <c r="L888" s="300"/>
      <c r="M888" s="300"/>
      <c r="N888" s="300"/>
      <c r="O888" s="300"/>
      <c r="P888" s="300"/>
      <c r="Q888" s="300"/>
      <c r="R888" s="300"/>
      <c r="S888" s="300"/>
      <c r="T888" s="300"/>
      <c r="U888" s="300"/>
      <c r="V888" s="300"/>
      <c r="W888" s="300"/>
      <c r="X888" s="300"/>
      <c r="Y888" s="300"/>
      <c r="Z888" s="300"/>
    </row>
    <row r="889">
      <c r="A889" s="300"/>
      <c r="B889" s="300"/>
      <c r="C889" s="300"/>
      <c r="D889" s="300"/>
      <c r="E889" s="300"/>
      <c r="F889" s="300"/>
      <c r="G889" s="300"/>
      <c r="H889" s="300"/>
      <c r="I889" s="300"/>
      <c r="J889" s="300"/>
      <c r="K889" s="300"/>
      <c r="L889" s="300"/>
      <c r="M889" s="300"/>
      <c r="N889" s="300"/>
      <c r="O889" s="300"/>
      <c r="P889" s="300"/>
      <c r="Q889" s="300"/>
      <c r="R889" s="300"/>
      <c r="S889" s="300"/>
      <c r="T889" s="300"/>
      <c r="U889" s="300"/>
      <c r="V889" s="300"/>
      <c r="W889" s="300"/>
      <c r="X889" s="300"/>
      <c r="Y889" s="300"/>
      <c r="Z889" s="300"/>
    </row>
    <row r="890">
      <c r="A890" s="300"/>
      <c r="B890" s="300"/>
      <c r="C890" s="300"/>
      <c r="D890" s="300"/>
      <c r="E890" s="300"/>
      <c r="F890" s="300"/>
      <c r="G890" s="300"/>
      <c r="H890" s="300"/>
      <c r="I890" s="300"/>
      <c r="J890" s="300"/>
      <c r="K890" s="300"/>
      <c r="L890" s="300"/>
      <c r="M890" s="300"/>
      <c r="N890" s="300"/>
      <c r="O890" s="300"/>
      <c r="P890" s="300"/>
      <c r="Q890" s="300"/>
      <c r="R890" s="300"/>
      <c r="S890" s="300"/>
      <c r="T890" s="300"/>
      <c r="U890" s="300"/>
      <c r="V890" s="300"/>
      <c r="W890" s="300"/>
      <c r="X890" s="300"/>
      <c r="Y890" s="300"/>
      <c r="Z890" s="300"/>
    </row>
    <row r="891">
      <c r="A891" s="300"/>
      <c r="B891" s="300"/>
      <c r="C891" s="300"/>
      <c r="D891" s="300"/>
      <c r="E891" s="300"/>
      <c r="F891" s="300"/>
      <c r="G891" s="300"/>
      <c r="H891" s="300"/>
      <c r="I891" s="300"/>
      <c r="J891" s="300"/>
      <c r="K891" s="300"/>
      <c r="L891" s="300"/>
      <c r="M891" s="300"/>
      <c r="N891" s="300"/>
      <c r="O891" s="300"/>
      <c r="P891" s="300"/>
      <c r="Q891" s="300"/>
      <c r="R891" s="300"/>
      <c r="S891" s="300"/>
      <c r="T891" s="300"/>
      <c r="U891" s="300"/>
      <c r="V891" s="300"/>
      <c r="W891" s="300"/>
      <c r="X891" s="300"/>
      <c r="Y891" s="300"/>
      <c r="Z891" s="300"/>
    </row>
    <row r="892">
      <c r="A892" s="300"/>
      <c r="B892" s="300"/>
      <c r="C892" s="300"/>
      <c r="D892" s="300"/>
      <c r="E892" s="300"/>
      <c r="F892" s="300"/>
      <c r="G892" s="300"/>
      <c r="H892" s="300"/>
      <c r="I892" s="300"/>
      <c r="J892" s="300"/>
      <c r="K892" s="300"/>
      <c r="L892" s="300"/>
      <c r="M892" s="300"/>
      <c r="N892" s="300"/>
      <c r="O892" s="300"/>
      <c r="P892" s="300"/>
      <c r="Q892" s="300"/>
      <c r="R892" s="300"/>
      <c r="S892" s="300"/>
      <c r="T892" s="300"/>
      <c r="U892" s="300"/>
      <c r="V892" s="300"/>
      <c r="W892" s="300"/>
      <c r="X892" s="300"/>
      <c r="Y892" s="300"/>
      <c r="Z892" s="300"/>
    </row>
    <row r="893">
      <c r="A893" s="300"/>
      <c r="B893" s="300"/>
      <c r="C893" s="300"/>
      <c r="D893" s="300"/>
      <c r="E893" s="300"/>
      <c r="F893" s="300"/>
      <c r="G893" s="300"/>
      <c r="H893" s="300"/>
      <c r="I893" s="300"/>
      <c r="J893" s="300"/>
      <c r="K893" s="300"/>
      <c r="L893" s="300"/>
      <c r="M893" s="300"/>
      <c r="N893" s="300"/>
      <c r="O893" s="300"/>
      <c r="P893" s="300"/>
      <c r="Q893" s="300"/>
      <c r="R893" s="300"/>
      <c r="S893" s="300"/>
      <c r="T893" s="300"/>
      <c r="U893" s="300"/>
      <c r="V893" s="300"/>
      <c r="W893" s="300"/>
      <c r="X893" s="300"/>
      <c r="Y893" s="300"/>
      <c r="Z893" s="300"/>
    </row>
    <row r="894">
      <c r="A894" s="300"/>
      <c r="B894" s="300"/>
      <c r="C894" s="300"/>
      <c r="D894" s="300"/>
      <c r="E894" s="300"/>
      <c r="F894" s="300"/>
      <c r="G894" s="300"/>
      <c r="H894" s="300"/>
      <c r="I894" s="300"/>
      <c r="J894" s="300"/>
      <c r="K894" s="300"/>
      <c r="L894" s="300"/>
      <c r="M894" s="300"/>
      <c r="N894" s="300"/>
      <c r="O894" s="300"/>
      <c r="P894" s="300"/>
      <c r="Q894" s="300"/>
      <c r="R894" s="300"/>
      <c r="S894" s="300"/>
      <c r="T894" s="300"/>
      <c r="U894" s="300"/>
      <c r="V894" s="300"/>
      <c r="W894" s="300"/>
      <c r="X894" s="300"/>
      <c r="Y894" s="300"/>
      <c r="Z894" s="300"/>
    </row>
    <row r="895">
      <c r="A895" s="300"/>
      <c r="B895" s="300"/>
      <c r="C895" s="300"/>
      <c r="D895" s="300"/>
      <c r="E895" s="300"/>
      <c r="F895" s="300"/>
      <c r="G895" s="300"/>
      <c r="H895" s="300"/>
      <c r="I895" s="300"/>
      <c r="J895" s="300"/>
      <c r="K895" s="300"/>
      <c r="L895" s="300"/>
      <c r="M895" s="300"/>
      <c r="N895" s="300"/>
      <c r="O895" s="300"/>
      <c r="P895" s="300"/>
      <c r="Q895" s="300"/>
      <c r="R895" s="300"/>
      <c r="S895" s="300"/>
      <c r="T895" s="300"/>
      <c r="U895" s="300"/>
      <c r="V895" s="300"/>
      <c r="W895" s="300"/>
      <c r="X895" s="300"/>
      <c r="Y895" s="300"/>
      <c r="Z895" s="300"/>
    </row>
    <row r="896">
      <c r="A896" s="300"/>
      <c r="B896" s="300"/>
      <c r="C896" s="300"/>
      <c r="D896" s="300"/>
      <c r="E896" s="300"/>
      <c r="F896" s="300"/>
      <c r="G896" s="300"/>
      <c r="H896" s="300"/>
      <c r="I896" s="300"/>
      <c r="J896" s="300"/>
      <c r="K896" s="300"/>
      <c r="L896" s="300"/>
      <c r="M896" s="300"/>
      <c r="N896" s="300"/>
      <c r="O896" s="300"/>
      <c r="P896" s="300"/>
      <c r="Q896" s="300"/>
      <c r="R896" s="300"/>
      <c r="S896" s="300"/>
      <c r="T896" s="300"/>
      <c r="U896" s="300"/>
      <c r="V896" s="300"/>
      <c r="W896" s="300"/>
      <c r="X896" s="300"/>
      <c r="Y896" s="300"/>
      <c r="Z896" s="300"/>
    </row>
    <row r="897">
      <c r="A897" s="300"/>
      <c r="B897" s="300"/>
      <c r="C897" s="300"/>
      <c r="D897" s="300"/>
      <c r="E897" s="300"/>
      <c r="F897" s="300"/>
      <c r="G897" s="300"/>
      <c r="H897" s="300"/>
      <c r="I897" s="300"/>
      <c r="J897" s="300"/>
      <c r="K897" s="300"/>
      <c r="L897" s="300"/>
      <c r="M897" s="300"/>
      <c r="N897" s="300"/>
      <c r="O897" s="300"/>
      <c r="P897" s="300"/>
      <c r="Q897" s="300"/>
      <c r="R897" s="300"/>
      <c r="S897" s="300"/>
      <c r="T897" s="300"/>
      <c r="U897" s="300"/>
      <c r="V897" s="300"/>
      <c r="W897" s="300"/>
      <c r="X897" s="300"/>
      <c r="Y897" s="300"/>
      <c r="Z897" s="300"/>
    </row>
    <row r="898">
      <c r="A898" s="300"/>
      <c r="B898" s="300"/>
      <c r="C898" s="300"/>
      <c r="D898" s="300"/>
      <c r="E898" s="300"/>
      <c r="F898" s="300"/>
      <c r="G898" s="300"/>
      <c r="H898" s="300"/>
      <c r="I898" s="300"/>
      <c r="J898" s="300"/>
      <c r="K898" s="300"/>
      <c r="L898" s="300"/>
      <c r="M898" s="300"/>
      <c r="N898" s="300"/>
      <c r="O898" s="300"/>
      <c r="P898" s="300"/>
      <c r="Q898" s="300"/>
      <c r="R898" s="300"/>
      <c r="S898" s="300"/>
      <c r="T898" s="300"/>
      <c r="U898" s="300"/>
      <c r="V898" s="300"/>
      <c r="W898" s="300"/>
      <c r="X898" s="300"/>
      <c r="Y898" s="300"/>
      <c r="Z898" s="300"/>
    </row>
    <row r="899">
      <c r="A899" s="300"/>
      <c r="B899" s="300"/>
      <c r="C899" s="300"/>
      <c r="D899" s="300"/>
      <c r="E899" s="300"/>
      <c r="F899" s="300"/>
      <c r="G899" s="300"/>
      <c r="H899" s="300"/>
      <c r="I899" s="300"/>
      <c r="J899" s="300"/>
      <c r="K899" s="300"/>
      <c r="L899" s="300"/>
      <c r="M899" s="300"/>
      <c r="N899" s="300"/>
      <c r="O899" s="300"/>
      <c r="P899" s="300"/>
      <c r="Q899" s="300"/>
      <c r="R899" s="300"/>
      <c r="S899" s="300"/>
      <c r="T899" s="300"/>
      <c r="U899" s="300"/>
      <c r="V899" s="300"/>
      <c r="W899" s="300"/>
      <c r="X899" s="300"/>
      <c r="Y899" s="300"/>
      <c r="Z899" s="300"/>
    </row>
    <row r="900">
      <c r="A900" s="300"/>
      <c r="B900" s="300"/>
      <c r="C900" s="300"/>
      <c r="D900" s="300"/>
      <c r="E900" s="300"/>
      <c r="F900" s="300"/>
      <c r="G900" s="300"/>
      <c r="H900" s="300"/>
      <c r="I900" s="300"/>
      <c r="J900" s="300"/>
      <c r="K900" s="300"/>
      <c r="L900" s="300"/>
      <c r="M900" s="300"/>
      <c r="N900" s="300"/>
      <c r="O900" s="300"/>
      <c r="P900" s="300"/>
      <c r="Q900" s="300"/>
      <c r="R900" s="300"/>
      <c r="S900" s="300"/>
      <c r="T900" s="300"/>
      <c r="U900" s="300"/>
      <c r="V900" s="300"/>
      <c r="W900" s="300"/>
      <c r="X900" s="300"/>
      <c r="Y900" s="300"/>
      <c r="Z900" s="300"/>
    </row>
    <row r="901">
      <c r="A901" s="300"/>
      <c r="B901" s="300"/>
      <c r="C901" s="300"/>
      <c r="D901" s="300"/>
      <c r="E901" s="300"/>
      <c r="F901" s="300"/>
      <c r="G901" s="300"/>
      <c r="H901" s="300"/>
      <c r="I901" s="300"/>
      <c r="J901" s="300"/>
      <c r="K901" s="300"/>
      <c r="L901" s="300"/>
      <c r="M901" s="300"/>
      <c r="N901" s="300"/>
      <c r="O901" s="300"/>
      <c r="P901" s="300"/>
      <c r="Q901" s="300"/>
      <c r="R901" s="300"/>
      <c r="S901" s="300"/>
      <c r="T901" s="300"/>
      <c r="U901" s="300"/>
      <c r="V901" s="300"/>
      <c r="W901" s="300"/>
      <c r="X901" s="300"/>
      <c r="Y901" s="300"/>
      <c r="Z901" s="300"/>
    </row>
    <row r="902">
      <c r="A902" s="300"/>
      <c r="B902" s="300"/>
      <c r="C902" s="300"/>
      <c r="D902" s="300"/>
      <c r="E902" s="300"/>
      <c r="F902" s="300"/>
      <c r="G902" s="300"/>
      <c r="H902" s="300"/>
      <c r="I902" s="300"/>
      <c r="J902" s="300"/>
      <c r="K902" s="300"/>
      <c r="L902" s="300"/>
      <c r="M902" s="300"/>
      <c r="N902" s="300"/>
      <c r="O902" s="300"/>
      <c r="P902" s="300"/>
      <c r="Q902" s="300"/>
      <c r="R902" s="300"/>
      <c r="S902" s="300"/>
      <c r="T902" s="300"/>
      <c r="U902" s="300"/>
      <c r="V902" s="300"/>
      <c r="W902" s="300"/>
      <c r="X902" s="300"/>
      <c r="Y902" s="300"/>
      <c r="Z902" s="300"/>
    </row>
    <row r="903">
      <c r="A903" s="300"/>
      <c r="B903" s="300"/>
      <c r="C903" s="300"/>
      <c r="D903" s="300"/>
      <c r="E903" s="300"/>
      <c r="F903" s="300"/>
      <c r="G903" s="300"/>
      <c r="H903" s="300"/>
      <c r="I903" s="300"/>
      <c r="J903" s="300"/>
      <c r="K903" s="300"/>
      <c r="L903" s="300"/>
      <c r="M903" s="300"/>
      <c r="N903" s="300"/>
      <c r="O903" s="300"/>
      <c r="P903" s="300"/>
      <c r="Q903" s="300"/>
      <c r="R903" s="300"/>
      <c r="S903" s="300"/>
      <c r="T903" s="300"/>
      <c r="U903" s="300"/>
      <c r="V903" s="300"/>
      <c r="W903" s="300"/>
      <c r="X903" s="300"/>
      <c r="Y903" s="300"/>
      <c r="Z903" s="300"/>
    </row>
    <row r="904">
      <c r="A904" s="300"/>
      <c r="B904" s="300"/>
      <c r="C904" s="300"/>
      <c r="D904" s="300"/>
      <c r="E904" s="300"/>
      <c r="F904" s="300"/>
      <c r="G904" s="300"/>
      <c r="H904" s="300"/>
      <c r="I904" s="300"/>
      <c r="J904" s="300"/>
      <c r="K904" s="300"/>
      <c r="L904" s="300"/>
      <c r="M904" s="300"/>
      <c r="N904" s="300"/>
      <c r="O904" s="300"/>
      <c r="P904" s="300"/>
      <c r="Q904" s="300"/>
      <c r="R904" s="300"/>
      <c r="S904" s="300"/>
      <c r="T904" s="300"/>
      <c r="U904" s="300"/>
      <c r="V904" s="300"/>
      <c r="W904" s="300"/>
      <c r="X904" s="300"/>
      <c r="Y904" s="300"/>
      <c r="Z904" s="300"/>
    </row>
    <row r="905">
      <c r="A905" s="300"/>
      <c r="B905" s="300"/>
      <c r="C905" s="300"/>
      <c r="D905" s="300"/>
      <c r="E905" s="300"/>
      <c r="F905" s="300"/>
      <c r="G905" s="300"/>
      <c r="H905" s="300"/>
      <c r="I905" s="300"/>
      <c r="J905" s="300"/>
      <c r="K905" s="300"/>
      <c r="L905" s="300"/>
      <c r="M905" s="300"/>
      <c r="N905" s="300"/>
      <c r="O905" s="300"/>
      <c r="P905" s="300"/>
      <c r="Q905" s="300"/>
      <c r="R905" s="300"/>
      <c r="S905" s="300"/>
      <c r="T905" s="300"/>
      <c r="U905" s="300"/>
      <c r="V905" s="300"/>
      <c r="W905" s="300"/>
      <c r="X905" s="300"/>
      <c r="Y905" s="300"/>
      <c r="Z905" s="300"/>
    </row>
    <row r="906">
      <c r="A906" s="300"/>
      <c r="B906" s="300"/>
      <c r="C906" s="300"/>
      <c r="D906" s="300"/>
      <c r="E906" s="300"/>
      <c r="F906" s="300"/>
      <c r="G906" s="300"/>
      <c r="H906" s="300"/>
      <c r="I906" s="300"/>
      <c r="J906" s="300"/>
      <c r="K906" s="300"/>
      <c r="L906" s="300"/>
      <c r="M906" s="300"/>
      <c r="N906" s="300"/>
      <c r="O906" s="300"/>
      <c r="P906" s="300"/>
      <c r="Q906" s="300"/>
      <c r="R906" s="300"/>
      <c r="S906" s="300"/>
      <c r="T906" s="300"/>
      <c r="U906" s="300"/>
      <c r="V906" s="300"/>
      <c r="W906" s="300"/>
      <c r="X906" s="300"/>
      <c r="Y906" s="300"/>
      <c r="Z906" s="300"/>
    </row>
    <row r="907">
      <c r="A907" s="300"/>
      <c r="B907" s="300"/>
      <c r="C907" s="300"/>
      <c r="D907" s="300"/>
      <c r="E907" s="300"/>
      <c r="F907" s="300"/>
      <c r="G907" s="300"/>
      <c r="H907" s="300"/>
      <c r="I907" s="300"/>
      <c r="J907" s="300"/>
      <c r="K907" s="300"/>
      <c r="L907" s="300"/>
      <c r="M907" s="300"/>
      <c r="N907" s="300"/>
      <c r="O907" s="300"/>
      <c r="P907" s="300"/>
      <c r="Q907" s="300"/>
      <c r="R907" s="300"/>
      <c r="S907" s="300"/>
      <c r="T907" s="300"/>
      <c r="U907" s="300"/>
      <c r="V907" s="300"/>
      <c r="W907" s="300"/>
      <c r="X907" s="300"/>
      <c r="Y907" s="300"/>
      <c r="Z907" s="300"/>
    </row>
    <row r="908">
      <c r="A908" s="300"/>
      <c r="B908" s="300"/>
      <c r="C908" s="300"/>
      <c r="D908" s="300"/>
      <c r="E908" s="300"/>
      <c r="F908" s="300"/>
      <c r="G908" s="300"/>
      <c r="H908" s="300"/>
      <c r="I908" s="300"/>
      <c r="J908" s="300"/>
      <c r="K908" s="300"/>
      <c r="L908" s="300"/>
      <c r="M908" s="300"/>
      <c r="N908" s="300"/>
      <c r="O908" s="300"/>
      <c r="P908" s="300"/>
      <c r="Q908" s="300"/>
      <c r="R908" s="300"/>
      <c r="S908" s="300"/>
      <c r="T908" s="300"/>
      <c r="U908" s="300"/>
      <c r="V908" s="300"/>
      <c r="W908" s="300"/>
      <c r="X908" s="300"/>
      <c r="Y908" s="300"/>
      <c r="Z908" s="300"/>
    </row>
    <row r="909">
      <c r="A909" s="300"/>
      <c r="B909" s="300"/>
      <c r="C909" s="300"/>
      <c r="D909" s="300"/>
      <c r="E909" s="300"/>
      <c r="F909" s="300"/>
      <c r="G909" s="300"/>
      <c r="H909" s="300"/>
      <c r="I909" s="300"/>
      <c r="J909" s="300"/>
      <c r="K909" s="300"/>
      <c r="L909" s="300"/>
      <c r="M909" s="300"/>
      <c r="N909" s="300"/>
      <c r="O909" s="300"/>
      <c r="P909" s="300"/>
      <c r="Q909" s="300"/>
      <c r="R909" s="300"/>
      <c r="S909" s="300"/>
      <c r="T909" s="300"/>
      <c r="U909" s="300"/>
      <c r="V909" s="300"/>
      <c r="W909" s="300"/>
      <c r="X909" s="300"/>
      <c r="Y909" s="300"/>
      <c r="Z909" s="300"/>
    </row>
    <row r="910">
      <c r="A910" s="300"/>
      <c r="B910" s="300"/>
      <c r="C910" s="300"/>
      <c r="D910" s="300"/>
      <c r="E910" s="300"/>
      <c r="F910" s="300"/>
      <c r="G910" s="300"/>
      <c r="H910" s="300"/>
      <c r="I910" s="300"/>
      <c r="J910" s="300"/>
      <c r="K910" s="300"/>
      <c r="L910" s="300"/>
      <c r="M910" s="300"/>
      <c r="N910" s="300"/>
      <c r="O910" s="300"/>
      <c r="P910" s="300"/>
      <c r="Q910" s="300"/>
      <c r="R910" s="300"/>
      <c r="S910" s="300"/>
      <c r="T910" s="300"/>
      <c r="U910" s="300"/>
      <c r="V910" s="300"/>
      <c r="W910" s="300"/>
      <c r="X910" s="300"/>
      <c r="Y910" s="300"/>
      <c r="Z910" s="300"/>
    </row>
    <row r="911">
      <c r="A911" s="300"/>
      <c r="B911" s="300"/>
      <c r="C911" s="300"/>
      <c r="D911" s="300"/>
      <c r="E911" s="300"/>
      <c r="F911" s="300"/>
      <c r="G911" s="300"/>
      <c r="H911" s="300"/>
      <c r="I911" s="300"/>
      <c r="J911" s="300"/>
      <c r="K911" s="300"/>
      <c r="L911" s="300"/>
      <c r="M911" s="300"/>
      <c r="N911" s="300"/>
      <c r="O911" s="300"/>
      <c r="P911" s="300"/>
      <c r="Q911" s="300"/>
      <c r="R911" s="300"/>
      <c r="S911" s="300"/>
      <c r="T911" s="300"/>
      <c r="U911" s="300"/>
      <c r="V911" s="300"/>
      <c r="W911" s="300"/>
      <c r="X911" s="300"/>
      <c r="Y911" s="300"/>
      <c r="Z911" s="300"/>
    </row>
    <row r="912">
      <c r="A912" s="300"/>
      <c r="B912" s="300"/>
      <c r="C912" s="300"/>
      <c r="D912" s="300"/>
      <c r="E912" s="300"/>
      <c r="F912" s="300"/>
      <c r="G912" s="300"/>
      <c r="H912" s="300"/>
      <c r="I912" s="300"/>
      <c r="J912" s="300"/>
      <c r="K912" s="300"/>
      <c r="L912" s="300"/>
      <c r="M912" s="300"/>
      <c r="N912" s="300"/>
      <c r="O912" s="300"/>
      <c r="P912" s="300"/>
      <c r="Q912" s="300"/>
      <c r="R912" s="300"/>
      <c r="S912" s="300"/>
      <c r="T912" s="300"/>
      <c r="U912" s="300"/>
      <c r="V912" s="300"/>
      <c r="W912" s="300"/>
      <c r="X912" s="300"/>
      <c r="Y912" s="300"/>
      <c r="Z912" s="300"/>
    </row>
    <row r="913">
      <c r="A913" s="300"/>
      <c r="B913" s="300"/>
      <c r="C913" s="300"/>
      <c r="D913" s="300"/>
      <c r="E913" s="300"/>
      <c r="F913" s="300"/>
      <c r="G913" s="300"/>
      <c r="H913" s="300"/>
      <c r="I913" s="300"/>
      <c r="J913" s="300"/>
      <c r="K913" s="300"/>
      <c r="L913" s="300"/>
      <c r="M913" s="300"/>
      <c r="N913" s="300"/>
      <c r="O913" s="300"/>
      <c r="P913" s="300"/>
      <c r="Q913" s="300"/>
      <c r="R913" s="300"/>
      <c r="S913" s="300"/>
      <c r="T913" s="300"/>
      <c r="U913" s="300"/>
      <c r="V913" s="300"/>
      <c r="W913" s="300"/>
      <c r="X913" s="300"/>
      <c r="Y913" s="300"/>
      <c r="Z913" s="300"/>
    </row>
    <row r="914">
      <c r="A914" s="300"/>
      <c r="B914" s="300"/>
      <c r="C914" s="300"/>
      <c r="D914" s="300"/>
      <c r="E914" s="300"/>
      <c r="F914" s="300"/>
      <c r="G914" s="300"/>
      <c r="H914" s="300"/>
      <c r="I914" s="300"/>
      <c r="J914" s="300"/>
      <c r="K914" s="300"/>
      <c r="L914" s="300"/>
      <c r="M914" s="300"/>
      <c r="N914" s="300"/>
      <c r="O914" s="300"/>
      <c r="P914" s="300"/>
      <c r="Q914" s="300"/>
      <c r="R914" s="300"/>
      <c r="S914" s="300"/>
      <c r="T914" s="300"/>
      <c r="U914" s="300"/>
      <c r="V914" s="300"/>
      <c r="W914" s="300"/>
      <c r="X914" s="300"/>
      <c r="Y914" s="300"/>
      <c r="Z914" s="300"/>
    </row>
    <row r="915">
      <c r="A915" s="300"/>
      <c r="B915" s="300"/>
      <c r="C915" s="300"/>
      <c r="D915" s="300"/>
      <c r="E915" s="300"/>
      <c r="F915" s="300"/>
      <c r="G915" s="300"/>
      <c r="H915" s="300"/>
      <c r="I915" s="300"/>
      <c r="J915" s="300"/>
      <c r="K915" s="300"/>
      <c r="L915" s="300"/>
      <c r="M915" s="300"/>
      <c r="N915" s="300"/>
      <c r="O915" s="300"/>
      <c r="P915" s="300"/>
      <c r="Q915" s="300"/>
      <c r="R915" s="300"/>
      <c r="S915" s="300"/>
      <c r="T915" s="300"/>
      <c r="U915" s="300"/>
      <c r="V915" s="300"/>
      <c r="W915" s="300"/>
      <c r="X915" s="300"/>
      <c r="Y915" s="300"/>
      <c r="Z915" s="300"/>
    </row>
    <row r="916">
      <c r="A916" s="300"/>
      <c r="B916" s="300"/>
      <c r="C916" s="300"/>
      <c r="D916" s="300"/>
      <c r="E916" s="300"/>
      <c r="F916" s="300"/>
      <c r="G916" s="300"/>
      <c r="H916" s="300"/>
      <c r="I916" s="300"/>
      <c r="J916" s="300"/>
      <c r="K916" s="300"/>
      <c r="L916" s="300"/>
      <c r="M916" s="300"/>
      <c r="N916" s="300"/>
      <c r="O916" s="300"/>
      <c r="P916" s="300"/>
      <c r="Q916" s="300"/>
      <c r="R916" s="300"/>
      <c r="S916" s="300"/>
      <c r="T916" s="300"/>
      <c r="U916" s="300"/>
      <c r="V916" s="300"/>
      <c r="W916" s="300"/>
      <c r="X916" s="300"/>
      <c r="Y916" s="300"/>
      <c r="Z916" s="300"/>
    </row>
    <row r="917">
      <c r="A917" s="300"/>
      <c r="B917" s="300"/>
      <c r="C917" s="300"/>
      <c r="D917" s="300"/>
      <c r="E917" s="300"/>
      <c r="F917" s="300"/>
      <c r="G917" s="300"/>
      <c r="H917" s="300"/>
      <c r="I917" s="300"/>
      <c r="J917" s="300"/>
      <c r="K917" s="300"/>
      <c r="L917" s="300"/>
      <c r="M917" s="300"/>
      <c r="N917" s="300"/>
      <c r="O917" s="300"/>
      <c r="P917" s="300"/>
      <c r="Q917" s="300"/>
      <c r="R917" s="300"/>
      <c r="S917" s="300"/>
      <c r="T917" s="300"/>
      <c r="U917" s="300"/>
      <c r="V917" s="300"/>
      <c r="W917" s="300"/>
      <c r="X917" s="300"/>
      <c r="Y917" s="300"/>
      <c r="Z917" s="300"/>
    </row>
    <row r="918">
      <c r="A918" s="300"/>
      <c r="B918" s="300"/>
      <c r="C918" s="300"/>
      <c r="D918" s="300"/>
      <c r="E918" s="300"/>
      <c r="F918" s="300"/>
      <c r="G918" s="300"/>
      <c r="H918" s="300"/>
      <c r="I918" s="300"/>
      <c r="J918" s="300"/>
      <c r="K918" s="300"/>
      <c r="L918" s="300"/>
      <c r="M918" s="300"/>
      <c r="N918" s="300"/>
      <c r="O918" s="300"/>
      <c r="P918" s="300"/>
      <c r="Q918" s="300"/>
      <c r="R918" s="300"/>
      <c r="S918" s="300"/>
      <c r="T918" s="300"/>
      <c r="U918" s="300"/>
      <c r="V918" s="300"/>
      <c r="W918" s="300"/>
      <c r="X918" s="300"/>
      <c r="Y918" s="300"/>
      <c r="Z918" s="300"/>
    </row>
    <row r="919">
      <c r="A919" s="300"/>
      <c r="B919" s="300"/>
      <c r="C919" s="300"/>
      <c r="D919" s="300"/>
      <c r="E919" s="300"/>
      <c r="F919" s="300"/>
      <c r="G919" s="300"/>
      <c r="H919" s="300"/>
      <c r="I919" s="300"/>
      <c r="J919" s="300"/>
      <c r="K919" s="300"/>
      <c r="L919" s="300"/>
      <c r="M919" s="300"/>
      <c r="N919" s="300"/>
      <c r="O919" s="300"/>
      <c r="P919" s="300"/>
      <c r="Q919" s="300"/>
      <c r="R919" s="300"/>
      <c r="S919" s="300"/>
      <c r="T919" s="300"/>
      <c r="U919" s="300"/>
      <c r="V919" s="300"/>
      <c r="W919" s="300"/>
      <c r="X919" s="300"/>
      <c r="Y919" s="300"/>
      <c r="Z919" s="300"/>
    </row>
    <row r="920">
      <c r="A920" s="300"/>
      <c r="B920" s="300"/>
      <c r="C920" s="300"/>
      <c r="D920" s="300"/>
      <c r="E920" s="300"/>
      <c r="F920" s="300"/>
      <c r="G920" s="300"/>
      <c r="H920" s="300"/>
      <c r="I920" s="300"/>
      <c r="J920" s="300"/>
      <c r="K920" s="300"/>
      <c r="L920" s="300"/>
      <c r="M920" s="300"/>
      <c r="N920" s="300"/>
      <c r="O920" s="300"/>
      <c r="P920" s="300"/>
      <c r="Q920" s="300"/>
      <c r="R920" s="300"/>
      <c r="S920" s="300"/>
      <c r="T920" s="300"/>
      <c r="U920" s="300"/>
      <c r="V920" s="300"/>
      <c r="W920" s="300"/>
      <c r="X920" s="300"/>
      <c r="Y920" s="300"/>
      <c r="Z920" s="300"/>
    </row>
    <row r="921">
      <c r="A921" s="300"/>
      <c r="B921" s="300"/>
      <c r="C921" s="300"/>
      <c r="D921" s="300"/>
      <c r="E921" s="300"/>
      <c r="F921" s="300"/>
      <c r="G921" s="300"/>
      <c r="H921" s="300"/>
      <c r="I921" s="300"/>
      <c r="J921" s="300"/>
      <c r="K921" s="300"/>
      <c r="L921" s="300"/>
      <c r="M921" s="300"/>
      <c r="N921" s="300"/>
      <c r="O921" s="300"/>
      <c r="P921" s="300"/>
      <c r="Q921" s="300"/>
      <c r="R921" s="300"/>
      <c r="S921" s="300"/>
      <c r="T921" s="300"/>
      <c r="U921" s="300"/>
      <c r="V921" s="300"/>
      <c r="W921" s="300"/>
      <c r="X921" s="300"/>
      <c r="Y921" s="300"/>
      <c r="Z921" s="300"/>
    </row>
    <row r="922">
      <c r="A922" s="300"/>
      <c r="B922" s="300"/>
      <c r="C922" s="300"/>
      <c r="D922" s="300"/>
      <c r="E922" s="300"/>
      <c r="F922" s="300"/>
      <c r="G922" s="300"/>
      <c r="H922" s="300"/>
      <c r="I922" s="300"/>
      <c r="J922" s="300"/>
      <c r="K922" s="300"/>
      <c r="L922" s="300"/>
      <c r="M922" s="300"/>
      <c r="N922" s="300"/>
      <c r="O922" s="300"/>
      <c r="P922" s="300"/>
      <c r="Q922" s="300"/>
      <c r="R922" s="300"/>
      <c r="S922" s="300"/>
      <c r="T922" s="300"/>
      <c r="U922" s="300"/>
      <c r="V922" s="300"/>
      <c r="W922" s="300"/>
      <c r="X922" s="300"/>
      <c r="Y922" s="300"/>
      <c r="Z922" s="300"/>
    </row>
    <row r="923">
      <c r="A923" s="300"/>
      <c r="B923" s="300"/>
      <c r="C923" s="300"/>
      <c r="D923" s="300"/>
      <c r="E923" s="300"/>
      <c r="F923" s="300"/>
      <c r="G923" s="300"/>
      <c r="H923" s="300"/>
      <c r="I923" s="300"/>
      <c r="J923" s="300"/>
      <c r="K923" s="300"/>
      <c r="L923" s="300"/>
      <c r="M923" s="300"/>
      <c r="N923" s="300"/>
      <c r="O923" s="300"/>
      <c r="P923" s="300"/>
      <c r="Q923" s="300"/>
      <c r="R923" s="300"/>
      <c r="S923" s="300"/>
      <c r="T923" s="300"/>
      <c r="U923" s="300"/>
      <c r="V923" s="300"/>
      <c r="W923" s="300"/>
      <c r="X923" s="300"/>
      <c r="Y923" s="300"/>
      <c r="Z923" s="300"/>
    </row>
    <row r="924">
      <c r="A924" s="300"/>
      <c r="B924" s="300"/>
      <c r="C924" s="300"/>
      <c r="D924" s="300"/>
      <c r="E924" s="300"/>
      <c r="F924" s="300"/>
      <c r="G924" s="300"/>
      <c r="H924" s="300"/>
      <c r="I924" s="300"/>
      <c r="J924" s="300"/>
      <c r="K924" s="300"/>
      <c r="L924" s="300"/>
      <c r="M924" s="300"/>
      <c r="N924" s="300"/>
      <c r="O924" s="300"/>
      <c r="P924" s="300"/>
      <c r="Q924" s="300"/>
      <c r="R924" s="300"/>
      <c r="S924" s="300"/>
      <c r="T924" s="300"/>
      <c r="U924" s="300"/>
      <c r="V924" s="300"/>
      <c r="W924" s="300"/>
      <c r="X924" s="300"/>
      <c r="Y924" s="300"/>
      <c r="Z924" s="300"/>
    </row>
    <row r="925">
      <c r="A925" s="300"/>
      <c r="B925" s="300"/>
      <c r="C925" s="300"/>
      <c r="D925" s="300"/>
      <c r="E925" s="300"/>
      <c r="F925" s="300"/>
      <c r="G925" s="300"/>
      <c r="H925" s="300"/>
      <c r="I925" s="300"/>
      <c r="J925" s="300"/>
      <c r="K925" s="300"/>
      <c r="L925" s="300"/>
      <c r="M925" s="300"/>
      <c r="N925" s="300"/>
      <c r="O925" s="300"/>
      <c r="P925" s="300"/>
      <c r="Q925" s="300"/>
      <c r="R925" s="300"/>
      <c r="S925" s="300"/>
      <c r="T925" s="300"/>
      <c r="U925" s="300"/>
      <c r="V925" s="300"/>
      <c r="W925" s="300"/>
      <c r="X925" s="300"/>
      <c r="Y925" s="300"/>
      <c r="Z925" s="300"/>
    </row>
    <row r="926">
      <c r="A926" s="300"/>
      <c r="B926" s="300"/>
      <c r="C926" s="300"/>
      <c r="D926" s="300"/>
      <c r="E926" s="300"/>
      <c r="F926" s="300"/>
      <c r="G926" s="300"/>
      <c r="H926" s="300"/>
      <c r="I926" s="300"/>
      <c r="J926" s="300"/>
      <c r="K926" s="300"/>
      <c r="L926" s="300"/>
      <c r="M926" s="300"/>
      <c r="N926" s="300"/>
      <c r="O926" s="300"/>
      <c r="P926" s="300"/>
      <c r="Q926" s="300"/>
      <c r="R926" s="300"/>
      <c r="S926" s="300"/>
      <c r="T926" s="300"/>
      <c r="U926" s="300"/>
      <c r="V926" s="300"/>
      <c r="W926" s="300"/>
      <c r="X926" s="300"/>
      <c r="Y926" s="300"/>
      <c r="Z926" s="300"/>
    </row>
    <row r="927">
      <c r="A927" s="300"/>
      <c r="B927" s="300"/>
      <c r="C927" s="300"/>
      <c r="D927" s="300"/>
      <c r="E927" s="300"/>
      <c r="F927" s="300"/>
      <c r="G927" s="300"/>
      <c r="H927" s="300"/>
      <c r="I927" s="300"/>
      <c r="J927" s="300"/>
      <c r="K927" s="300"/>
      <c r="L927" s="300"/>
      <c r="M927" s="300"/>
      <c r="N927" s="300"/>
      <c r="O927" s="300"/>
      <c r="P927" s="300"/>
      <c r="Q927" s="300"/>
      <c r="R927" s="300"/>
      <c r="S927" s="300"/>
      <c r="T927" s="300"/>
      <c r="U927" s="300"/>
      <c r="V927" s="300"/>
      <c r="W927" s="300"/>
      <c r="X927" s="300"/>
      <c r="Y927" s="300"/>
      <c r="Z927" s="300"/>
    </row>
    <row r="928">
      <c r="A928" s="300"/>
      <c r="B928" s="300"/>
      <c r="C928" s="300"/>
      <c r="D928" s="300"/>
      <c r="E928" s="300"/>
      <c r="F928" s="300"/>
      <c r="G928" s="300"/>
      <c r="H928" s="300"/>
      <c r="I928" s="300"/>
      <c r="J928" s="300"/>
      <c r="K928" s="300"/>
      <c r="L928" s="300"/>
      <c r="M928" s="300"/>
      <c r="N928" s="300"/>
      <c r="O928" s="300"/>
      <c r="P928" s="300"/>
      <c r="Q928" s="300"/>
      <c r="R928" s="300"/>
      <c r="S928" s="300"/>
      <c r="T928" s="300"/>
      <c r="U928" s="300"/>
      <c r="V928" s="300"/>
      <c r="W928" s="300"/>
      <c r="X928" s="300"/>
      <c r="Y928" s="300"/>
      <c r="Z928" s="300"/>
    </row>
    <row r="929">
      <c r="A929" s="300"/>
      <c r="B929" s="300"/>
      <c r="C929" s="300"/>
      <c r="D929" s="300"/>
      <c r="E929" s="300"/>
      <c r="F929" s="300"/>
      <c r="G929" s="300"/>
      <c r="H929" s="300"/>
      <c r="I929" s="300"/>
      <c r="J929" s="300"/>
      <c r="K929" s="300"/>
      <c r="L929" s="300"/>
      <c r="M929" s="300"/>
      <c r="N929" s="300"/>
      <c r="O929" s="300"/>
      <c r="P929" s="300"/>
      <c r="Q929" s="300"/>
      <c r="R929" s="300"/>
      <c r="S929" s="300"/>
      <c r="T929" s="300"/>
      <c r="U929" s="300"/>
      <c r="V929" s="300"/>
      <c r="W929" s="300"/>
      <c r="X929" s="300"/>
      <c r="Y929" s="300"/>
      <c r="Z929" s="300"/>
    </row>
    <row r="930">
      <c r="A930" s="300"/>
      <c r="B930" s="300"/>
      <c r="C930" s="300"/>
      <c r="D930" s="300"/>
      <c r="E930" s="300"/>
      <c r="F930" s="300"/>
      <c r="G930" s="300"/>
      <c r="H930" s="300"/>
      <c r="I930" s="300"/>
      <c r="J930" s="300"/>
      <c r="K930" s="300"/>
      <c r="L930" s="300"/>
      <c r="M930" s="300"/>
      <c r="N930" s="300"/>
      <c r="O930" s="300"/>
      <c r="P930" s="300"/>
      <c r="Q930" s="300"/>
      <c r="R930" s="300"/>
      <c r="S930" s="300"/>
      <c r="T930" s="300"/>
      <c r="U930" s="300"/>
      <c r="V930" s="300"/>
      <c r="W930" s="300"/>
      <c r="X930" s="300"/>
      <c r="Y930" s="300"/>
      <c r="Z930" s="300"/>
    </row>
    <row r="931">
      <c r="A931" s="300"/>
      <c r="B931" s="300"/>
      <c r="C931" s="300"/>
      <c r="D931" s="300"/>
      <c r="E931" s="300"/>
      <c r="F931" s="300"/>
      <c r="G931" s="300"/>
      <c r="H931" s="300"/>
      <c r="I931" s="300"/>
      <c r="J931" s="300"/>
      <c r="K931" s="300"/>
      <c r="L931" s="300"/>
      <c r="M931" s="300"/>
      <c r="N931" s="300"/>
      <c r="O931" s="300"/>
      <c r="P931" s="300"/>
      <c r="Q931" s="300"/>
      <c r="R931" s="300"/>
      <c r="S931" s="300"/>
      <c r="T931" s="300"/>
      <c r="U931" s="300"/>
      <c r="V931" s="300"/>
      <c r="W931" s="300"/>
      <c r="X931" s="300"/>
      <c r="Y931" s="300"/>
      <c r="Z931" s="300"/>
    </row>
    <row r="932">
      <c r="A932" s="300"/>
      <c r="B932" s="300"/>
      <c r="C932" s="300"/>
      <c r="D932" s="300"/>
      <c r="E932" s="300"/>
      <c r="F932" s="300"/>
      <c r="G932" s="300"/>
      <c r="H932" s="300"/>
      <c r="I932" s="300"/>
      <c r="J932" s="300"/>
      <c r="K932" s="300"/>
      <c r="L932" s="300"/>
      <c r="M932" s="300"/>
      <c r="N932" s="300"/>
      <c r="O932" s="300"/>
      <c r="P932" s="300"/>
      <c r="Q932" s="300"/>
      <c r="R932" s="300"/>
      <c r="S932" s="300"/>
      <c r="T932" s="300"/>
      <c r="U932" s="300"/>
      <c r="V932" s="300"/>
      <c r="W932" s="300"/>
      <c r="X932" s="300"/>
      <c r="Y932" s="300"/>
      <c r="Z932" s="300"/>
    </row>
    <row r="933">
      <c r="A933" s="300"/>
      <c r="B933" s="300"/>
      <c r="C933" s="300"/>
      <c r="D933" s="300"/>
      <c r="E933" s="300"/>
      <c r="F933" s="300"/>
      <c r="G933" s="300"/>
      <c r="H933" s="300"/>
      <c r="I933" s="300"/>
      <c r="J933" s="300"/>
      <c r="K933" s="300"/>
      <c r="L933" s="300"/>
      <c r="M933" s="300"/>
      <c r="N933" s="300"/>
      <c r="O933" s="300"/>
      <c r="P933" s="300"/>
      <c r="Q933" s="300"/>
      <c r="R933" s="300"/>
      <c r="S933" s="300"/>
      <c r="T933" s="300"/>
      <c r="U933" s="300"/>
      <c r="V933" s="300"/>
      <c r="W933" s="300"/>
      <c r="X933" s="300"/>
      <c r="Y933" s="300"/>
      <c r="Z933" s="300"/>
    </row>
    <row r="934">
      <c r="A934" s="300"/>
      <c r="B934" s="300"/>
      <c r="C934" s="300"/>
      <c r="D934" s="300"/>
      <c r="E934" s="300"/>
      <c r="F934" s="300"/>
      <c r="G934" s="300"/>
      <c r="H934" s="300"/>
      <c r="I934" s="300"/>
      <c r="J934" s="300"/>
      <c r="K934" s="300"/>
      <c r="L934" s="300"/>
      <c r="M934" s="300"/>
      <c r="N934" s="300"/>
      <c r="O934" s="300"/>
      <c r="P934" s="300"/>
      <c r="Q934" s="300"/>
      <c r="R934" s="300"/>
      <c r="S934" s="300"/>
      <c r="T934" s="300"/>
      <c r="U934" s="300"/>
      <c r="V934" s="300"/>
      <c r="W934" s="300"/>
      <c r="X934" s="300"/>
      <c r="Y934" s="300"/>
      <c r="Z934" s="300"/>
    </row>
    <row r="935">
      <c r="A935" s="300"/>
      <c r="B935" s="300"/>
      <c r="C935" s="300"/>
      <c r="D935" s="300"/>
      <c r="E935" s="300"/>
      <c r="F935" s="300"/>
      <c r="G935" s="300"/>
      <c r="H935" s="300"/>
      <c r="I935" s="300"/>
      <c r="J935" s="300"/>
      <c r="K935" s="300"/>
      <c r="L935" s="300"/>
      <c r="M935" s="300"/>
      <c r="N935" s="300"/>
      <c r="O935" s="300"/>
      <c r="P935" s="300"/>
      <c r="Q935" s="300"/>
      <c r="R935" s="300"/>
      <c r="S935" s="300"/>
      <c r="T935" s="300"/>
      <c r="U935" s="300"/>
      <c r="V935" s="300"/>
      <c r="W935" s="300"/>
      <c r="X935" s="300"/>
      <c r="Y935" s="300"/>
      <c r="Z935" s="300"/>
    </row>
    <row r="936">
      <c r="A936" s="300"/>
      <c r="B936" s="300"/>
      <c r="C936" s="300"/>
      <c r="D936" s="300"/>
      <c r="E936" s="300"/>
      <c r="F936" s="300"/>
      <c r="G936" s="300"/>
      <c r="H936" s="300"/>
      <c r="I936" s="300"/>
      <c r="J936" s="300"/>
      <c r="K936" s="300"/>
      <c r="L936" s="300"/>
      <c r="M936" s="300"/>
      <c r="N936" s="300"/>
      <c r="O936" s="300"/>
      <c r="P936" s="300"/>
      <c r="Q936" s="300"/>
      <c r="R936" s="300"/>
      <c r="S936" s="300"/>
      <c r="T936" s="300"/>
      <c r="U936" s="300"/>
      <c r="V936" s="300"/>
      <c r="W936" s="300"/>
      <c r="X936" s="300"/>
      <c r="Y936" s="300"/>
      <c r="Z936" s="300"/>
    </row>
    <row r="937">
      <c r="A937" s="300"/>
      <c r="B937" s="300"/>
      <c r="C937" s="300"/>
      <c r="D937" s="300"/>
      <c r="E937" s="300"/>
      <c r="F937" s="300"/>
      <c r="G937" s="300"/>
      <c r="H937" s="300"/>
      <c r="I937" s="300"/>
      <c r="J937" s="300"/>
      <c r="K937" s="300"/>
      <c r="L937" s="300"/>
      <c r="M937" s="300"/>
      <c r="N937" s="300"/>
      <c r="O937" s="300"/>
      <c r="P937" s="300"/>
      <c r="Q937" s="300"/>
      <c r="R937" s="300"/>
      <c r="S937" s="300"/>
      <c r="T937" s="300"/>
      <c r="U937" s="300"/>
      <c r="V937" s="300"/>
      <c r="W937" s="300"/>
      <c r="X937" s="300"/>
      <c r="Y937" s="300"/>
      <c r="Z937" s="300"/>
    </row>
    <row r="938">
      <c r="A938" s="300"/>
      <c r="B938" s="300"/>
      <c r="C938" s="300"/>
      <c r="D938" s="300"/>
      <c r="E938" s="300"/>
      <c r="F938" s="300"/>
      <c r="G938" s="300"/>
      <c r="H938" s="300"/>
      <c r="I938" s="300"/>
      <c r="J938" s="300"/>
      <c r="K938" s="300"/>
      <c r="L938" s="300"/>
      <c r="M938" s="300"/>
      <c r="N938" s="300"/>
      <c r="O938" s="300"/>
      <c r="P938" s="300"/>
      <c r="Q938" s="300"/>
      <c r="R938" s="300"/>
      <c r="S938" s="300"/>
      <c r="T938" s="300"/>
      <c r="U938" s="300"/>
      <c r="V938" s="300"/>
      <c r="W938" s="300"/>
      <c r="X938" s="300"/>
      <c r="Y938" s="300"/>
      <c r="Z938" s="300"/>
    </row>
    <row r="939">
      <c r="A939" s="300"/>
      <c r="B939" s="300"/>
      <c r="C939" s="300"/>
      <c r="D939" s="300"/>
      <c r="E939" s="300"/>
      <c r="F939" s="300"/>
      <c r="G939" s="300"/>
      <c r="H939" s="300"/>
      <c r="I939" s="300"/>
      <c r="J939" s="300"/>
      <c r="K939" s="300"/>
      <c r="L939" s="300"/>
      <c r="M939" s="300"/>
      <c r="N939" s="300"/>
      <c r="O939" s="300"/>
      <c r="P939" s="300"/>
      <c r="Q939" s="300"/>
      <c r="R939" s="300"/>
      <c r="S939" s="300"/>
      <c r="T939" s="300"/>
      <c r="U939" s="300"/>
      <c r="V939" s="300"/>
      <c r="W939" s="300"/>
      <c r="X939" s="300"/>
      <c r="Y939" s="300"/>
      <c r="Z939" s="300"/>
    </row>
    <row r="940">
      <c r="A940" s="300"/>
      <c r="B940" s="300"/>
      <c r="C940" s="300"/>
      <c r="D940" s="300"/>
      <c r="E940" s="300"/>
      <c r="F940" s="300"/>
      <c r="G940" s="300"/>
      <c r="H940" s="300"/>
      <c r="I940" s="300"/>
      <c r="J940" s="300"/>
      <c r="K940" s="300"/>
      <c r="L940" s="300"/>
      <c r="M940" s="300"/>
      <c r="N940" s="300"/>
      <c r="O940" s="300"/>
      <c r="P940" s="300"/>
      <c r="Q940" s="300"/>
      <c r="R940" s="300"/>
      <c r="S940" s="300"/>
      <c r="T940" s="300"/>
      <c r="U940" s="300"/>
      <c r="V940" s="300"/>
      <c r="W940" s="300"/>
      <c r="X940" s="300"/>
      <c r="Y940" s="300"/>
      <c r="Z940" s="300"/>
    </row>
    <row r="941">
      <c r="A941" s="300"/>
      <c r="B941" s="300"/>
      <c r="C941" s="300"/>
      <c r="D941" s="300"/>
      <c r="E941" s="300"/>
      <c r="F941" s="300"/>
      <c r="G941" s="300"/>
      <c r="H941" s="300"/>
      <c r="I941" s="300"/>
      <c r="J941" s="300"/>
      <c r="K941" s="300"/>
      <c r="L941" s="300"/>
      <c r="M941" s="300"/>
      <c r="N941" s="300"/>
      <c r="O941" s="300"/>
      <c r="P941" s="300"/>
      <c r="Q941" s="300"/>
      <c r="R941" s="300"/>
      <c r="S941" s="300"/>
      <c r="T941" s="300"/>
      <c r="U941" s="300"/>
      <c r="V941" s="300"/>
      <c r="W941" s="300"/>
      <c r="X941" s="300"/>
      <c r="Y941" s="300"/>
      <c r="Z941" s="300"/>
    </row>
    <row r="942">
      <c r="A942" s="300"/>
      <c r="B942" s="300"/>
      <c r="C942" s="300"/>
      <c r="D942" s="300"/>
      <c r="E942" s="300"/>
      <c r="F942" s="300"/>
      <c r="G942" s="300"/>
      <c r="H942" s="300"/>
      <c r="I942" s="300"/>
      <c r="J942" s="300"/>
      <c r="K942" s="300"/>
      <c r="L942" s="300"/>
      <c r="M942" s="300"/>
      <c r="N942" s="300"/>
      <c r="O942" s="300"/>
      <c r="P942" s="300"/>
      <c r="Q942" s="300"/>
      <c r="R942" s="300"/>
      <c r="S942" s="300"/>
      <c r="T942" s="300"/>
      <c r="U942" s="300"/>
      <c r="V942" s="300"/>
      <c r="W942" s="300"/>
      <c r="X942" s="300"/>
      <c r="Y942" s="300"/>
      <c r="Z942" s="300"/>
    </row>
    <row r="943">
      <c r="A943" s="300"/>
      <c r="B943" s="300"/>
      <c r="C943" s="300"/>
      <c r="D943" s="300"/>
      <c r="E943" s="300"/>
      <c r="F943" s="300"/>
      <c r="G943" s="300"/>
      <c r="H943" s="300"/>
      <c r="I943" s="300"/>
      <c r="J943" s="300"/>
      <c r="K943" s="300"/>
      <c r="L943" s="300"/>
      <c r="M943" s="300"/>
      <c r="N943" s="300"/>
      <c r="O943" s="300"/>
      <c r="P943" s="300"/>
      <c r="Q943" s="300"/>
      <c r="R943" s="300"/>
      <c r="S943" s="300"/>
      <c r="T943" s="300"/>
      <c r="U943" s="300"/>
      <c r="V943" s="300"/>
      <c r="W943" s="300"/>
      <c r="X943" s="300"/>
      <c r="Y943" s="300"/>
      <c r="Z943" s="300"/>
    </row>
    <row r="944">
      <c r="A944" s="300"/>
      <c r="B944" s="300"/>
      <c r="C944" s="300"/>
      <c r="D944" s="300"/>
      <c r="E944" s="300"/>
      <c r="F944" s="300"/>
      <c r="G944" s="300"/>
      <c r="H944" s="300"/>
      <c r="I944" s="300"/>
      <c r="J944" s="300"/>
      <c r="K944" s="300"/>
      <c r="L944" s="300"/>
      <c r="M944" s="300"/>
      <c r="N944" s="300"/>
      <c r="O944" s="300"/>
      <c r="P944" s="300"/>
      <c r="Q944" s="300"/>
      <c r="R944" s="300"/>
      <c r="S944" s="300"/>
      <c r="T944" s="300"/>
      <c r="U944" s="300"/>
      <c r="V944" s="300"/>
      <c r="W944" s="300"/>
      <c r="X944" s="300"/>
      <c r="Y944" s="300"/>
      <c r="Z944" s="300"/>
    </row>
    <row r="945">
      <c r="A945" s="300"/>
      <c r="B945" s="300"/>
      <c r="C945" s="300"/>
      <c r="D945" s="300"/>
      <c r="E945" s="300"/>
      <c r="F945" s="300"/>
      <c r="G945" s="300"/>
      <c r="H945" s="300"/>
      <c r="I945" s="300"/>
      <c r="J945" s="300"/>
      <c r="K945" s="300"/>
      <c r="L945" s="300"/>
      <c r="M945" s="300"/>
      <c r="N945" s="300"/>
      <c r="O945" s="300"/>
      <c r="P945" s="300"/>
      <c r="Q945" s="300"/>
      <c r="R945" s="300"/>
      <c r="S945" s="300"/>
      <c r="T945" s="300"/>
      <c r="U945" s="300"/>
      <c r="V945" s="300"/>
      <c r="W945" s="300"/>
      <c r="X945" s="300"/>
      <c r="Y945" s="300"/>
      <c r="Z945" s="300"/>
    </row>
    <row r="946">
      <c r="A946" s="300"/>
      <c r="B946" s="300"/>
      <c r="C946" s="300"/>
      <c r="D946" s="300"/>
      <c r="E946" s="300"/>
      <c r="F946" s="300"/>
      <c r="G946" s="300"/>
      <c r="H946" s="300"/>
      <c r="I946" s="300"/>
      <c r="J946" s="300"/>
      <c r="K946" s="300"/>
      <c r="L946" s="300"/>
      <c r="M946" s="300"/>
      <c r="N946" s="300"/>
      <c r="O946" s="300"/>
      <c r="P946" s="300"/>
      <c r="Q946" s="300"/>
      <c r="R946" s="300"/>
      <c r="S946" s="300"/>
      <c r="T946" s="300"/>
      <c r="U946" s="300"/>
      <c r="V946" s="300"/>
      <c r="W946" s="300"/>
      <c r="X946" s="300"/>
      <c r="Y946" s="300"/>
      <c r="Z946" s="300"/>
    </row>
    <row r="947">
      <c r="A947" s="300"/>
      <c r="B947" s="300"/>
      <c r="C947" s="300"/>
      <c r="D947" s="300"/>
      <c r="E947" s="300"/>
      <c r="F947" s="300"/>
      <c r="G947" s="300"/>
      <c r="H947" s="300"/>
      <c r="I947" s="300"/>
      <c r="J947" s="300"/>
      <c r="K947" s="300"/>
      <c r="L947" s="300"/>
      <c r="M947" s="300"/>
      <c r="N947" s="300"/>
      <c r="O947" s="300"/>
      <c r="P947" s="300"/>
      <c r="Q947" s="300"/>
      <c r="R947" s="300"/>
      <c r="S947" s="300"/>
      <c r="T947" s="300"/>
      <c r="U947" s="300"/>
      <c r="V947" s="300"/>
      <c r="W947" s="300"/>
      <c r="X947" s="300"/>
      <c r="Y947" s="300"/>
      <c r="Z947" s="300"/>
    </row>
    <row r="948">
      <c r="A948" s="300"/>
      <c r="B948" s="300"/>
      <c r="C948" s="300"/>
      <c r="D948" s="300"/>
      <c r="E948" s="300"/>
      <c r="F948" s="300"/>
      <c r="G948" s="300"/>
      <c r="H948" s="300"/>
      <c r="I948" s="300"/>
      <c r="J948" s="300"/>
      <c r="K948" s="300"/>
      <c r="L948" s="300"/>
      <c r="M948" s="300"/>
      <c r="N948" s="300"/>
      <c r="O948" s="300"/>
      <c r="P948" s="300"/>
      <c r="Q948" s="300"/>
      <c r="R948" s="300"/>
      <c r="S948" s="300"/>
      <c r="T948" s="300"/>
      <c r="U948" s="300"/>
      <c r="V948" s="300"/>
      <c r="W948" s="300"/>
      <c r="X948" s="300"/>
      <c r="Y948" s="300"/>
      <c r="Z948" s="300"/>
    </row>
    <row r="949">
      <c r="A949" s="300"/>
      <c r="B949" s="300"/>
      <c r="C949" s="300"/>
      <c r="D949" s="300"/>
      <c r="E949" s="300"/>
      <c r="F949" s="300"/>
      <c r="G949" s="300"/>
      <c r="H949" s="300"/>
      <c r="I949" s="300"/>
      <c r="J949" s="300"/>
      <c r="K949" s="300"/>
      <c r="L949" s="300"/>
      <c r="M949" s="300"/>
      <c r="N949" s="300"/>
      <c r="O949" s="300"/>
      <c r="P949" s="300"/>
      <c r="Q949" s="300"/>
      <c r="R949" s="300"/>
      <c r="S949" s="300"/>
      <c r="T949" s="300"/>
      <c r="U949" s="300"/>
      <c r="V949" s="300"/>
      <c r="W949" s="300"/>
      <c r="X949" s="300"/>
      <c r="Y949" s="300"/>
      <c r="Z949" s="300"/>
    </row>
    <row r="950">
      <c r="A950" s="300"/>
      <c r="B950" s="300"/>
      <c r="C950" s="300"/>
      <c r="D950" s="300"/>
      <c r="E950" s="300"/>
      <c r="F950" s="300"/>
      <c r="G950" s="300"/>
      <c r="H950" s="300"/>
      <c r="I950" s="300"/>
      <c r="J950" s="300"/>
      <c r="K950" s="300"/>
      <c r="L950" s="300"/>
      <c r="M950" s="300"/>
      <c r="N950" s="300"/>
      <c r="O950" s="300"/>
      <c r="P950" s="300"/>
      <c r="Q950" s="300"/>
      <c r="R950" s="300"/>
      <c r="S950" s="300"/>
      <c r="T950" s="300"/>
      <c r="U950" s="300"/>
      <c r="V950" s="300"/>
      <c r="W950" s="300"/>
      <c r="X950" s="300"/>
      <c r="Y950" s="300"/>
      <c r="Z950" s="300"/>
    </row>
    <row r="951">
      <c r="A951" s="300"/>
      <c r="B951" s="300"/>
      <c r="C951" s="300"/>
      <c r="D951" s="300"/>
      <c r="E951" s="300"/>
      <c r="F951" s="300"/>
      <c r="G951" s="300"/>
      <c r="H951" s="300"/>
      <c r="I951" s="300"/>
      <c r="J951" s="300"/>
      <c r="K951" s="300"/>
      <c r="L951" s="300"/>
      <c r="M951" s="300"/>
      <c r="N951" s="300"/>
      <c r="O951" s="300"/>
      <c r="P951" s="300"/>
      <c r="Q951" s="300"/>
      <c r="R951" s="300"/>
      <c r="S951" s="300"/>
      <c r="T951" s="300"/>
      <c r="U951" s="300"/>
      <c r="V951" s="300"/>
      <c r="W951" s="300"/>
      <c r="X951" s="300"/>
      <c r="Y951" s="300"/>
      <c r="Z951" s="300"/>
    </row>
    <row r="952">
      <c r="A952" s="300"/>
      <c r="B952" s="300"/>
      <c r="C952" s="300"/>
      <c r="D952" s="300"/>
      <c r="E952" s="300"/>
      <c r="F952" s="300"/>
      <c r="G952" s="300"/>
      <c r="H952" s="300"/>
      <c r="I952" s="300"/>
      <c r="J952" s="300"/>
      <c r="K952" s="300"/>
      <c r="L952" s="300"/>
      <c r="M952" s="300"/>
      <c r="N952" s="300"/>
      <c r="O952" s="300"/>
      <c r="P952" s="300"/>
      <c r="Q952" s="300"/>
      <c r="R952" s="300"/>
      <c r="S952" s="300"/>
      <c r="T952" s="300"/>
      <c r="U952" s="300"/>
      <c r="V952" s="300"/>
      <c r="W952" s="300"/>
      <c r="X952" s="300"/>
      <c r="Y952" s="300"/>
      <c r="Z952" s="300"/>
    </row>
    <row r="953">
      <c r="A953" s="300"/>
      <c r="B953" s="300"/>
      <c r="C953" s="300"/>
      <c r="D953" s="300"/>
      <c r="E953" s="300"/>
      <c r="F953" s="300"/>
      <c r="G953" s="300"/>
      <c r="H953" s="300"/>
      <c r="I953" s="300"/>
      <c r="J953" s="300"/>
      <c r="K953" s="300"/>
      <c r="L953" s="300"/>
      <c r="M953" s="300"/>
      <c r="N953" s="300"/>
      <c r="O953" s="300"/>
      <c r="P953" s="300"/>
      <c r="Q953" s="300"/>
      <c r="R953" s="300"/>
      <c r="S953" s="300"/>
      <c r="T953" s="300"/>
      <c r="U953" s="300"/>
      <c r="V953" s="300"/>
      <c r="W953" s="300"/>
      <c r="X953" s="300"/>
      <c r="Y953" s="300"/>
      <c r="Z953" s="300"/>
    </row>
    <row r="954">
      <c r="A954" s="300"/>
      <c r="B954" s="300"/>
      <c r="C954" s="300"/>
      <c r="D954" s="300"/>
      <c r="E954" s="300"/>
      <c r="F954" s="300"/>
      <c r="G954" s="300"/>
      <c r="H954" s="300"/>
      <c r="I954" s="300"/>
      <c r="J954" s="300"/>
      <c r="K954" s="300"/>
      <c r="L954" s="300"/>
      <c r="M954" s="300"/>
      <c r="N954" s="300"/>
      <c r="O954" s="300"/>
      <c r="P954" s="300"/>
      <c r="Q954" s="300"/>
      <c r="R954" s="300"/>
      <c r="S954" s="300"/>
      <c r="T954" s="300"/>
      <c r="U954" s="300"/>
      <c r="V954" s="300"/>
      <c r="W954" s="300"/>
      <c r="X954" s="300"/>
      <c r="Y954" s="300"/>
      <c r="Z954" s="300"/>
    </row>
    <row r="955">
      <c r="A955" s="300"/>
      <c r="B955" s="300"/>
      <c r="C955" s="300"/>
      <c r="D955" s="300"/>
      <c r="E955" s="300"/>
      <c r="F955" s="300"/>
      <c r="G955" s="300"/>
      <c r="H955" s="300"/>
      <c r="I955" s="300"/>
      <c r="J955" s="300"/>
      <c r="K955" s="300"/>
      <c r="L955" s="300"/>
      <c r="M955" s="300"/>
      <c r="N955" s="300"/>
      <c r="O955" s="300"/>
      <c r="P955" s="300"/>
      <c r="Q955" s="300"/>
      <c r="R955" s="300"/>
      <c r="S955" s="300"/>
      <c r="T955" s="300"/>
      <c r="U955" s="300"/>
      <c r="V955" s="300"/>
      <c r="W955" s="300"/>
      <c r="X955" s="300"/>
      <c r="Y955" s="300"/>
      <c r="Z955" s="300"/>
    </row>
    <row r="956">
      <c r="A956" s="300"/>
      <c r="B956" s="300"/>
      <c r="C956" s="300"/>
      <c r="D956" s="300"/>
      <c r="E956" s="300"/>
      <c r="F956" s="300"/>
      <c r="G956" s="300"/>
      <c r="H956" s="300"/>
      <c r="I956" s="300"/>
      <c r="J956" s="300"/>
      <c r="K956" s="300"/>
      <c r="L956" s="300"/>
      <c r="M956" s="300"/>
      <c r="N956" s="300"/>
      <c r="O956" s="300"/>
      <c r="P956" s="300"/>
      <c r="Q956" s="300"/>
      <c r="R956" s="300"/>
      <c r="S956" s="300"/>
      <c r="T956" s="300"/>
      <c r="U956" s="300"/>
      <c r="V956" s="300"/>
      <c r="W956" s="300"/>
      <c r="X956" s="300"/>
      <c r="Y956" s="300"/>
      <c r="Z956" s="300"/>
    </row>
    <row r="957">
      <c r="A957" s="300"/>
      <c r="B957" s="300"/>
      <c r="C957" s="300"/>
      <c r="D957" s="300"/>
      <c r="E957" s="300"/>
      <c r="F957" s="300"/>
      <c r="G957" s="300"/>
      <c r="H957" s="300"/>
      <c r="I957" s="300"/>
      <c r="J957" s="300"/>
      <c r="K957" s="300"/>
      <c r="L957" s="300"/>
      <c r="M957" s="300"/>
      <c r="N957" s="300"/>
      <c r="O957" s="300"/>
      <c r="P957" s="300"/>
      <c r="Q957" s="300"/>
      <c r="R957" s="300"/>
      <c r="S957" s="300"/>
      <c r="T957" s="300"/>
      <c r="U957" s="300"/>
      <c r="V957" s="300"/>
      <c r="W957" s="300"/>
      <c r="X957" s="300"/>
      <c r="Y957" s="300"/>
      <c r="Z957" s="300"/>
    </row>
    <row r="958">
      <c r="A958" s="300"/>
      <c r="B958" s="300"/>
      <c r="C958" s="300"/>
      <c r="D958" s="300"/>
      <c r="E958" s="300"/>
      <c r="F958" s="300"/>
      <c r="G958" s="300"/>
      <c r="H958" s="300"/>
      <c r="I958" s="300"/>
      <c r="J958" s="300"/>
      <c r="K958" s="300"/>
      <c r="L958" s="300"/>
      <c r="M958" s="300"/>
      <c r="N958" s="300"/>
      <c r="O958" s="300"/>
      <c r="P958" s="300"/>
      <c r="Q958" s="300"/>
      <c r="R958" s="300"/>
      <c r="S958" s="300"/>
      <c r="T958" s="300"/>
      <c r="U958" s="300"/>
      <c r="V958" s="300"/>
      <c r="W958" s="300"/>
      <c r="X958" s="300"/>
      <c r="Y958" s="300"/>
      <c r="Z958" s="300"/>
    </row>
    <row r="959">
      <c r="A959" s="300"/>
      <c r="B959" s="300"/>
      <c r="C959" s="300"/>
      <c r="D959" s="300"/>
      <c r="E959" s="300"/>
      <c r="F959" s="300"/>
      <c r="G959" s="300"/>
      <c r="H959" s="300"/>
      <c r="I959" s="300"/>
      <c r="J959" s="300"/>
      <c r="K959" s="300"/>
      <c r="L959" s="300"/>
      <c r="M959" s="300"/>
      <c r="N959" s="300"/>
      <c r="O959" s="300"/>
      <c r="P959" s="300"/>
      <c r="Q959" s="300"/>
      <c r="R959" s="300"/>
      <c r="S959" s="300"/>
      <c r="T959" s="300"/>
      <c r="U959" s="300"/>
      <c r="V959" s="300"/>
      <c r="W959" s="300"/>
      <c r="X959" s="300"/>
      <c r="Y959" s="300"/>
      <c r="Z959" s="300"/>
    </row>
    <row r="960">
      <c r="A960" s="300"/>
      <c r="B960" s="300"/>
      <c r="C960" s="300"/>
      <c r="D960" s="300"/>
      <c r="E960" s="300"/>
      <c r="F960" s="300"/>
      <c r="G960" s="300"/>
      <c r="H960" s="300"/>
      <c r="I960" s="300"/>
      <c r="J960" s="300"/>
      <c r="K960" s="300"/>
      <c r="L960" s="300"/>
      <c r="M960" s="300"/>
      <c r="N960" s="300"/>
      <c r="O960" s="300"/>
      <c r="P960" s="300"/>
      <c r="Q960" s="300"/>
      <c r="R960" s="300"/>
      <c r="S960" s="300"/>
      <c r="T960" s="300"/>
      <c r="U960" s="300"/>
      <c r="V960" s="300"/>
      <c r="W960" s="300"/>
      <c r="X960" s="300"/>
      <c r="Y960" s="300"/>
      <c r="Z960" s="300"/>
    </row>
    <row r="961">
      <c r="A961" s="300"/>
      <c r="B961" s="300"/>
      <c r="C961" s="300"/>
      <c r="D961" s="300"/>
      <c r="E961" s="300"/>
      <c r="F961" s="300"/>
      <c r="G961" s="300"/>
      <c r="H961" s="300"/>
      <c r="I961" s="300"/>
      <c r="J961" s="300"/>
      <c r="K961" s="300"/>
      <c r="L961" s="300"/>
      <c r="M961" s="300"/>
      <c r="N961" s="300"/>
      <c r="O961" s="300"/>
      <c r="P961" s="300"/>
      <c r="Q961" s="300"/>
      <c r="R961" s="300"/>
      <c r="S961" s="300"/>
      <c r="T961" s="300"/>
      <c r="U961" s="300"/>
      <c r="V961" s="300"/>
      <c r="W961" s="300"/>
      <c r="X961" s="300"/>
      <c r="Y961" s="300"/>
      <c r="Z961" s="300"/>
    </row>
    <row r="962">
      <c r="A962" s="300"/>
      <c r="B962" s="300"/>
      <c r="C962" s="300"/>
      <c r="D962" s="300"/>
      <c r="E962" s="300"/>
      <c r="F962" s="300"/>
      <c r="G962" s="300"/>
      <c r="H962" s="300"/>
      <c r="I962" s="300"/>
      <c r="J962" s="300"/>
      <c r="K962" s="300"/>
      <c r="L962" s="300"/>
      <c r="M962" s="300"/>
      <c r="N962" s="300"/>
      <c r="O962" s="300"/>
      <c r="P962" s="300"/>
      <c r="Q962" s="300"/>
      <c r="R962" s="300"/>
      <c r="S962" s="300"/>
      <c r="T962" s="300"/>
      <c r="U962" s="300"/>
      <c r="V962" s="300"/>
      <c r="W962" s="300"/>
      <c r="X962" s="300"/>
      <c r="Y962" s="300"/>
      <c r="Z962" s="300"/>
    </row>
    <row r="963">
      <c r="A963" s="300"/>
      <c r="B963" s="300"/>
      <c r="C963" s="300"/>
      <c r="D963" s="300"/>
      <c r="E963" s="300"/>
      <c r="F963" s="300"/>
      <c r="G963" s="300"/>
      <c r="H963" s="300"/>
      <c r="I963" s="300"/>
      <c r="J963" s="300"/>
      <c r="K963" s="300"/>
      <c r="L963" s="300"/>
      <c r="M963" s="300"/>
      <c r="N963" s="300"/>
      <c r="O963" s="300"/>
      <c r="P963" s="300"/>
      <c r="Q963" s="300"/>
      <c r="R963" s="300"/>
      <c r="S963" s="300"/>
      <c r="T963" s="300"/>
      <c r="U963" s="300"/>
      <c r="V963" s="300"/>
      <c r="W963" s="300"/>
      <c r="X963" s="300"/>
      <c r="Y963" s="300"/>
      <c r="Z963" s="300"/>
    </row>
    <row r="964">
      <c r="A964" s="300"/>
      <c r="B964" s="300"/>
      <c r="C964" s="300"/>
      <c r="D964" s="300"/>
      <c r="E964" s="300"/>
      <c r="F964" s="300"/>
      <c r="G964" s="300"/>
      <c r="H964" s="300"/>
      <c r="I964" s="300"/>
      <c r="J964" s="300"/>
      <c r="K964" s="300"/>
      <c r="L964" s="300"/>
      <c r="M964" s="300"/>
      <c r="N964" s="300"/>
      <c r="O964" s="300"/>
      <c r="P964" s="300"/>
      <c r="Q964" s="300"/>
      <c r="R964" s="300"/>
      <c r="S964" s="300"/>
      <c r="T964" s="300"/>
      <c r="U964" s="300"/>
      <c r="V964" s="300"/>
      <c r="W964" s="300"/>
      <c r="X964" s="300"/>
      <c r="Y964" s="300"/>
      <c r="Z964" s="300"/>
    </row>
    <row r="965">
      <c r="A965" s="300"/>
      <c r="B965" s="300"/>
      <c r="C965" s="300"/>
      <c r="D965" s="300"/>
      <c r="E965" s="300"/>
      <c r="F965" s="300"/>
      <c r="G965" s="300"/>
      <c r="H965" s="300"/>
      <c r="I965" s="300"/>
      <c r="J965" s="300"/>
      <c r="K965" s="300"/>
      <c r="L965" s="300"/>
      <c r="M965" s="300"/>
      <c r="N965" s="300"/>
      <c r="O965" s="300"/>
      <c r="P965" s="300"/>
      <c r="Q965" s="300"/>
      <c r="R965" s="300"/>
      <c r="S965" s="300"/>
      <c r="T965" s="300"/>
      <c r="U965" s="300"/>
      <c r="V965" s="300"/>
      <c r="W965" s="300"/>
      <c r="X965" s="300"/>
      <c r="Y965" s="300"/>
      <c r="Z965" s="300"/>
    </row>
    <row r="966">
      <c r="A966" s="300"/>
      <c r="B966" s="300"/>
      <c r="C966" s="300"/>
      <c r="D966" s="300"/>
      <c r="E966" s="300"/>
      <c r="F966" s="300"/>
      <c r="G966" s="300"/>
      <c r="H966" s="300"/>
      <c r="I966" s="300"/>
      <c r="J966" s="300"/>
      <c r="K966" s="300"/>
      <c r="L966" s="300"/>
      <c r="M966" s="300"/>
      <c r="N966" s="300"/>
      <c r="O966" s="300"/>
      <c r="P966" s="300"/>
      <c r="Q966" s="300"/>
      <c r="R966" s="300"/>
      <c r="S966" s="300"/>
      <c r="T966" s="300"/>
      <c r="U966" s="300"/>
      <c r="V966" s="300"/>
      <c r="W966" s="300"/>
      <c r="X966" s="300"/>
      <c r="Y966" s="300"/>
      <c r="Z966" s="300"/>
    </row>
    <row r="967">
      <c r="A967" s="300"/>
      <c r="B967" s="300"/>
      <c r="C967" s="300"/>
      <c r="D967" s="300"/>
      <c r="E967" s="300"/>
      <c r="F967" s="300"/>
      <c r="G967" s="300"/>
      <c r="H967" s="300"/>
      <c r="I967" s="300"/>
      <c r="J967" s="300"/>
      <c r="K967" s="300"/>
      <c r="L967" s="300"/>
      <c r="M967" s="300"/>
      <c r="N967" s="300"/>
      <c r="O967" s="300"/>
      <c r="P967" s="300"/>
      <c r="Q967" s="300"/>
      <c r="R967" s="300"/>
      <c r="S967" s="300"/>
      <c r="T967" s="300"/>
      <c r="U967" s="300"/>
      <c r="V967" s="300"/>
      <c r="W967" s="300"/>
      <c r="X967" s="300"/>
      <c r="Y967" s="300"/>
      <c r="Z967" s="300"/>
    </row>
    <row r="968">
      <c r="A968" s="300"/>
      <c r="B968" s="300"/>
      <c r="C968" s="300"/>
      <c r="D968" s="300"/>
      <c r="E968" s="300"/>
      <c r="F968" s="300"/>
      <c r="G968" s="300"/>
      <c r="H968" s="300"/>
      <c r="I968" s="300"/>
      <c r="J968" s="300"/>
      <c r="K968" s="300"/>
      <c r="L968" s="300"/>
      <c r="M968" s="300"/>
      <c r="N968" s="300"/>
      <c r="O968" s="300"/>
      <c r="P968" s="300"/>
      <c r="Q968" s="300"/>
      <c r="R968" s="300"/>
      <c r="S968" s="300"/>
      <c r="T968" s="300"/>
      <c r="U968" s="300"/>
      <c r="V968" s="300"/>
      <c r="W968" s="300"/>
      <c r="X968" s="300"/>
      <c r="Y968" s="300"/>
      <c r="Z968" s="300"/>
    </row>
    <row r="969">
      <c r="A969" s="300"/>
      <c r="B969" s="300"/>
      <c r="C969" s="300"/>
      <c r="D969" s="300"/>
      <c r="E969" s="300"/>
      <c r="F969" s="300"/>
      <c r="G969" s="300"/>
      <c r="H969" s="300"/>
      <c r="I969" s="300"/>
      <c r="J969" s="300"/>
      <c r="K969" s="300"/>
      <c r="L969" s="300"/>
      <c r="M969" s="300"/>
      <c r="N969" s="300"/>
      <c r="O969" s="300"/>
      <c r="P969" s="300"/>
      <c r="Q969" s="300"/>
      <c r="R969" s="300"/>
      <c r="S969" s="300"/>
      <c r="T969" s="300"/>
      <c r="U969" s="300"/>
      <c r="V969" s="300"/>
      <c r="W969" s="300"/>
      <c r="X969" s="300"/>
      <c r="Y969" s="300"/>
      <c r="Z969" s="300"/>
    </row>
    <row r="970">
      <c r="A970" s="300"/>
      <c r="B970" s="300"/>
      <c r="C970" s="300"/>
      <c r="D970" s="300"/>
      <c r="E970" s="300"/>
      <c r="F970" s="300"/>
      <c r="G970" s="300"/>
      <c r="H970" s="300"/>
      <c r="I970" s="300"/>
      <c r="J970" s="300"/>
      <c r="K970" s="300"/>
      <c r="L970" s="300"/>
      <c r="M970" s="300"/>
      <c r="N970" s="300"/>
      <c r="O970" s="300"/>
      <c r="P970" s="300"/>
      <c r="Q970" s="300"/>
      <c r="R970" s="300"/>
      <c r="S970" s="300"/>
      <c r="T970" s="300"/>
      <c r="U970" s="300"/>
      <c r="V970" s="300"/>
      <c r="W970" s="300"/>
      <c r="X970" s="300"/>
      <c r="Y970" s="300"/>
      <c r="Z970" s="300"/>
    </row>
    <row r="971">
      <c r="A971" s="300"/>
      <c r="B971" s="300"/>
      <c r="C971" s="300"/>
      <c r="D971" s="300"/>
      <c r="E971" s="300"/>
      <c r="F971" s="300"/>
      <c r="G971" s="300"/>
      <c r="H971" s="300"/>
      <c r="I971" s="300"/>
      <c r="J971" s="300"/>
      <c r="K971" s="300"/>
      <c r="L971" s="300"/>
      <c r="M971" s="300"/>
      <c r="N971" s="300"/>
      <c r="O971" s="300"/>
      <c r="P971" s="300"/>
      <c r="Q971" s="300"/>
      <c r="R971" s="300"/>
      <c r="S971" s="300"/>
      <c r="T971" s="300"/>
      <c r="U971" s="300"/>
      <c r="V971" s="300"/>
      <c r="W971" s="300"/>
      <c r="X971" s="300"/>
      <c r="Y971" s="300"/>
      <c r="Z971" s="300"/>
    </row>
    <row r="972">
      <c r="A972" s="300"/>
      <c r="B972" s="300"/>
      <c r="C972" s="300"/>
      <c r="D972" s="300"/>
      <c r="E972" s="300"/>
      <c r="F972" s="300"/>
      <c r="G972" s="300"/>
      <c r="H972" s="300"/>
      <c r="I972" s="300"/>
      <c r="J972" s="300"/>
      <c r="K972" s="300"/>
      <c r="L972" s="300"/>
      <c r="M972" s="300"/>
      <c r="N972" s="300"/>
      <c r="O972" s="300"/>
      <c r="P972" s="300"/>
      <c r="Q972" s="300"/>
      <c r="R972" s="300"/>
      <c r="S972" s="300"/>
      <c r="T972" s="300"/>
      <c r="U972" s="300"/>
      <c r="V972" s="300"/>
      <c r="W972" s="300"/>
      <c r="X972" s="300"/>
      <c r="Y972" s="300"/>
      <c r="Z972" s="300"/>
    </row>
    <row r="973">
      <c r="A973" s="300"/>
      <c r="B973" s="300"/>
      <c r="C973" s="300"/>
      <c r="D973" s="300"/>
      <c r="E973" s="300"/>
      <c r="F973" s="300"/>
      <c r="G973" s="300"/>
      <c r="H973" s="300"/>
      <c r="I973" s="300"/>
      <c r="J973" s="300"/>
      <c r="K973" s="300"/>
      <c r="L973" s="300"/>
      <c r="M973" s="300"/>
      <c r="N973" s="300"/>
      <c r="O973" s="300"/>
      <c r="P973" s="300"/>
      <c r="Q973" s="300"/>
      <c r="R973" s="300"/>
      <c r="S973" s="300"/>
      <c r="T973" s="300"/>
      <c r="U973" s="300"/>
      <c r="V973" s="300"/>
      <c r="W973" s="300"/>
      <c r="X973" s="300"/>
      <c r="Y973" s="300"/>
      <c r="Z973" s="300"/>
    </row>
    <row r="974">
      <c r="A974" s="300"/>
      <c r="B974" s="300"/>
      <c r="C974" s="300"/>
      <c r="D974" s="300"/>
      <c r="E974" s="300"/>
      <c r="F974" s="300"/>
      <c r="G974" s="300"/>
      <c r="H974" s="300"/>
      <c r="I974" s="300"/>
      <c r="J974" s="300"/>
      <c r="K974" s="300"/>
      <c r="L974" s="300"/>
      <c r="M974" s="300"/>
      <c r="N974" s="300"/>
      <c r="O974" s="300"/>
      <c r="P974" s="300"/>
      <c r="Q974" s="300"/>
      <c r="R974" s="300"/>
      <c r="S974" s="300"/>
      <c r="T974" s="300"/>
      <c r="U974" s="300"/>
      <c r="V974" s="300"/>
      <c r="W974" s="300"/>
      <c r="X974" s="300"/>
      <c r="Y974" s="300"/>
      <c r="Z974" s="300"/>
    </row>
    <row r="975">
      <c r="A975" s="300"/>
      <c r="B975" s="300"/>
      <c r="C975" s="300"/>
      <c r="D975" s="300"/>
      <c r="E975" s="300"/>
      <c r="F975" s="300"/>
      <c r="G975" s="300"/>
      <c r="H975" s="300"/>
      <c r="I975" s="300"/>
      <c r="J975" s="300"/>
      <c r="K975" s="300"/>
      <c r="L975" s="300"/>
      <c r="M975" s="300"/>
      <c r="N975" s="300"/>
      <c r="O975" s="300"/>
      <c r="P975" s="300"/>
      <c r="Q975" s="300"/>
      <c r="R975" s="300"/>
      <c r="S975" s="300"/>
      <c r="T975" s="300"/>
      <c r="U975" s="300"/>
      <c r="V975" s="300"/>
      <c r="W975" s="300"/>
      <c r="X975" s="300"/>
      <c r="Y975" s="300"/>
      <c r="Z975" s="300"/>
    </row>
    <row r="976">
      <c r="A976" s="300"/>
      <c r="B976" s="300"/>
      <c r="C976" s="300"/>
      <c r="D976" s="300"/>
      <c r="E976" s="300"/>
      <c r="F976" s="300"/>
      <c r="G976" s="300"/>
      <c r="H976" s="300"/>
      <c r="I976" s="300"/>
      <c r="J976" s="300"/>
      <c r="K976" s="300"/>
      <c r="L976" s="300"/>
      <c r="M976" s="300"/>
      <c r="N976" s="300"/>
      <c r="O976" s="300"/>
      <c r="P976" s="300"/>
      <c r="Q976" s="300"/>
      <c r="R976" s="300"/>
      <c r="S976" s="300"/>
      <c r="T976" s="300"/>
      <c r="U976" s="300"/>
      <c r="V976" s="300"/>
      <c r="W976" s="300"/>
      <c r="X976" s="300"/>
      <c r="Y976" s="300"/>
      <c r="Z976" s="300"/>
    </row>
    <row r="977">
      <c r="A977" s="300"/>
      <c r="B977" s="300"/>
      <c r="C977" s="300"/>
      <c r="D977" s="300"/>
      <c r="E977" s="300"/>
      <c r="F977" s="300"/>
      <c r="G977" s="300"/>
      <c r="H977" s="300"/>
      <c r="I977" s="300"/>
      <c r="J977" s="300"/>
      <c r="K977" s="300"/>
      <c r="L977" s="300"/>
      <c r="M977" s="300"/>
      <c r="N977" s="300"/>
      <c r="O977" s="300"/>
      <c r="P977" s="300"/>
      <c r="Q977" s="300"/>
      <c r="R977" s="300"/>
      <c r="S977" s="300"/>
      <c r="T977" s="300"/>
      <c r="U977" s="300"/>
      <c r="V977" s="300"/>
      <c r="W977" s="300"/>
      <c r="X977" s="300"/>
      <c r="Y977" s="300"/>
      <c r="Z977" s="300"/>
    </row>
    <row r="978">
      <c r="A978" s="300"/>
      <c r="B978" s="300"/>
      <c r="C978" s="300"/>
      <c r="D978" s="300"/>
      <c r="E978" s="300"/>
      <c r="F978" s="300"/>
      <c r="G978" s="300"/>
      <c r="H978" s="300"/>
      <c r="I978" s="300"/>
      <c r="J978" s="300"/>
      <c r="K978" s="300"/>
      <c r="L978" s="300"/>
      <c r="M978" s="300"/>
      <c r="N978" s="300"/>
      <c r="O978" s="300"/>
      <c r="P978" s="300"/>
      <c r="Q978" s="300"/>
      <c r="R978" s="300"/>
      <c r="S978" s="300"/>
      <c r="T978" s="300"/>
      <c r="U978" s="300"/>
      <c r="V978" s="300"/>
      <c r="W978" s="300"/>
      <c r="X978" s="300"/>
      <c r="Y978" s="300"/>
      <c r="Z978" s="300"/>
    </row>
    <row r="979">
      <c r="A979" s="300"/>
      <c r="B979" s="300"/>
      <c r="C979" s="300"/>
      <c r="D979" s="300"/>
      <c r="E979" s="300"/>
      <c r="F979" s="300"/>
      <c r="G979" s="300"/>
      <c r="H979" s="300"/>
      <c r="I979" s="300"/>
      <c r="J979" s="300"/>
      <c r="K979" s="300"/>
      <c r="L979" s="300"/>
      <c r="M979" s="300"/>
      <c r="N979" s="300"/>
      <c r="O979" s="300"/>
      <c r="P979" s="300"/>
      <c r="Q979" s="300"/>
      <c r="R979" s="300"/>
      <c r="S979" s="300"/>
      <c r="T979" s="300"/>
      <c r="U979" s="300"/>
      <c r="V979" s="300"/>
      <c r="W979" s="300"/>
      <c r="X979" s="300"/>
      <c r="Y979" s="300"/>
      <c r="Z979" s="300"/>
    </row>
    <row r="980">
      <c r="A980" s="300"/>
      <c r="B980" s="300"/>
      <c r="C980" s="300"/>
      <c r="D980" s="300"/>
      <c r="E980" s="300"/>
      <c r="F980" s="300"/>
      <c r="G980" s="300"/>
      <c r="H980" s="300"/>
      <c r="I980" s="300"/>
      <c r="J980" s="300"/>
      <c r="K980" s="300"/>
      <c r="L980" s="300"/>
      <c r="M980" s="300"/>
      <c r="N980" s="300"/>
      <c r="O980" s="300"/>
      <c r="P980" s="300"/>
      <c r="Q980" s="300"/>
      <c r="R980" s="300"/>
      <c r="S980" s="300"/>
      <c r="T980" s="300"/>
      <c r="U980" s="300"/>
      <c r="V980" s="300"/>
      <c r="W980" s="300"/>
      <c r="X980" s="300"/>
      <c r="Y980" s="300"/>
      <c r="Z980" s="300"/>
    </row>
    <row r="981">
      <c r="A981" s="300"/>
      <c r="B981" s="300"/>
      <c r="C981" s="300"/>
      <c r="D981" s="300"/>
      <c r="E981" s="300"/>
      <c r="F981" s="300"/>
      <c r="G981" s="300"/>
      <c r="H981" s="300"/>
      <c r="I981" s="300"/>
      <c r="J981" s="300"/>
      <c r="K981" s="300"/>
      <c r="L981" s="300"/>
      <c r="M981" s="300"/>
      <c r="N981" s="300"/>
      <c r="O981" s="300"/>
      <c r="P981" s="300"/>
      <c r="Q981" s="300"/>
      <c r="R981" s="300"/>
      <c r="S981" s="300"/>
      <c r="T981" s="300"/>
      <c r="U981" s="300"/>
      <c r="V981" s="300"/>
      <c r="W981" s="300"/>
      <c r="X981" s="300"/>
      <c r="Y981" s="300"/>
      <c r="Z981" s="300"/>
    </row>
    <row r="982">
      <c r="A982" s="300"/>
      <c r="B982" s="300"/>
      <c r="C982" s="300"/>
      <c r="D982" s="300"/>
      <c r="E982" s="300"/>
      <c r="F982" s="300"/>
      <c r="G982" s="300"/>
      <c r="H982" s="300"/>
      <c r="I982" s="300"/>
      <c r="J982" s="300"/>
      <c r="K982" s="300"/>
      <c r="L982" s="300"/>
      <c r="M982" s="300"/>
      <c r="N982" s="300"/>
      <c r="O982" s="300"/>
      <c r="P982" s="300"/>
      <c r="Q982" s="300"/>
      <c r="R982" s="300"/>
      <c r="S982" s="300"/>
      <c r="T982" s="300"/>
      <c r="U982" s="300"/>
      <c r="V982" s="300"/>
      <c r="W982" s="300"/>
      <c r="X982" s="300"/>
      <c r="Y982" s="300"/>
      <c r="Z982" s="300"/>
    </row>
    <row r="983">
      <c r="A983" s="300"/>
      <c r="B983" s="300"/>
      <c r="C983" s="300"/>
      <c r="D983" s="300"/>
      <c r="E983" s="300"/>
      <c r="F983" s="300"/>
      <c r="G983" s="300"/>
      <c r="H983" s="300"/>
      <c r="I983" s="300"/>
      <c r="J983" s="300"/>
      <c r="K983" s="300"/>
      <c r="L983" s="300"/>
      <c r="M983" s="300"/>
      <c r="N983" s="300"/>
      <c r="O983" s="300"/>
      <c r="P983" s="300"/>
      <c r="Q983" s="300"/>
      <c r="R983" s="300"/>
      <c r="S983" s="300"/>
      <c r="T983" s="300"/>
      <c r="U983" s="300"/>
      <c r="V983" s="300"/>
      <c r="W983" s="300"/>
      <c r="X983" s="300"/>
      <c r="Y983" s="300"/>
      <c r="Z983" s="300"/>
    </row>
    <row r="984">
      <c r="A984" s="300"/>
      <c r="B984" s="300"/>
      <c r="C984" s="300"/>
      <c r="D984" s="300"/>
      <c r="E984" s="300"/>
      <c r="F984" s="300"/>
      <c r="G984" s="300"/>
      <c r="H984" s="300"/>
      <c r="I984" s="300"/>
      <c r="J984" s="300"/>
      <c r="K984" s="300"/>
      <c r="L984" s="300"/>
      <c r="M984" s="300"/>
      <c r="N984" s="300"/>
      <c r="O984" s="300"/>
      <c r="P984" s="300"/>
      <c r="Q984" s="300"/>
      <c r="R984" s="300"/>
      <c r="S984" s="300"/>
      <c r="T984" s="300"/>
      <c r="U984" s="300"/>
      <c r="V984" s="300"/>
      <c r="W984" s="300"/>
      <c r="X984" s="300"/>
      <c r="Y984" s="300"/>
      <c r="Z984" s="300"/>
    </row>
    <row r="985">
      <c r="A985" s="300"/>
      <c r="B985" s="300"/>
      <c r="C985" s="300"/>
      <c r="D985" s="300"/>
      <c r="E985" s="300"/>
      <c r="F985" s="300"/>
      <c r="G985" s="300"/>
      <c r="H985" s="300"/>
      <c r="I985" s="300"/>
      <c r="J985" s="300"/>
      <c r="K985" s="300"/>
      <c r="L985" s="300"/>
      <c r="M985" s="300"/>
      <c r="N985" s="300"/>
      <c r="O985" s="300"/>
      <c r="P985" s="300"/>
      <c r="Q985" s="300"/>
      <c r="R985" s="300"/>
      <c r="S985" s="300"/>
      <c r="T985" s="300"/>
      <c r="U985" s="300"/>
      <c r="V985" s="300"/>
      <c r="W985" s="300"/>
      <c r="X985" s="300"/>
      <c r="Y985" s="300"/>
      <c r="Z985" s="300"/>
    </row>
    <row r="986">
      <c r="A986" s="300"/>
      <c r="B986" s="300"/>
      <c r="C986" s="300"/>
      <c r="D986" s="300"/>
      <c r="E986" s="300"/>
      <c r="F986" s="300"/>
      <c r="G986" s="300"/>
      <c r="H986" s="300"/>
      <c r="I986" s="300"/>
      <c r="J986" s="300"/>
      <c r="K986" s="300"/>
      <c r="L986" s="300"/>
      <c r="M986" s="300"/>
      <c r="N986" s="300"/>
      <c r="O986" s="300"/>
      <c r="P986" s="300"/>
      <c r="Q986" s="300"/>
      <c r="R986" s="300"/>
      <c r="S986" s="300"/>
      <c r="T986" s="300"/>
      <c r="U986" s="300"/>
      <c r="V986" s="300"/>
      <c r="W986" s="300"/>
      <c r="X986" s="300"/>
      <c r="Y986" s="300"/>
      <c r="Z986" s="300"/>
    </row>
    <row r="987">
      <c r="A987" s="300"/>
      <c r="B987" s="300"/>
      <c r="C987" s="300"/>
      <c r="D987" s="300"/>
      <c r="E987" s="300"/>
      <c r="F987" s="300"/>
      <c r="G987" s="300"/>
      <c r="H987" s="300"/>
      <c r="I987" s="300"/>
      <c r="J987" s="300"/>
      <c r="K987" s="300"/>
      <c r="L987" s="300"/>
      <c r="M987" s="300"/>
      <c r="N987" s="300"/>
      <c r="O987" s="300"/>
      <c r="P987" s="300"/>
      <c r="Q987" s="300"/>
      <c r="R987" s="300"/>
      <c r="S987" s="300"/>
      <c r="T987" s="300"/>
      <c r="U987" s="300"/>
      <c r="V987" s="300"/>
      <c r="W987" s="300"/>
      <c r="X987" s="300"/>
      <c r="Y987" s="300"/>
      <c r="Z987" s="300"/>
    </row>
    <row r="988">
      <c r="A988" s="300"/>
      <c r="B988" s="300"/>
      <c r="C988" s="300"/>
      <c r="D988" s="300"/>
      <c r="E988" s="300"/>
      <c r="F988" s="300"/>
      <c r="G988" s="300"/>
      <c r="H988" s="300"/>
      <c r="I988" s="300"/>
      <c r="J988" s="300"/>
      <c r="K988" s="300"/>
      <c r="L988" s="300"/>
      <c r="M988" s="300"/>
      <c r="N988" s="300"/>
      <c r="O988" s="300"/>
      <c r="P988" s="300"/>
      <c r="Q988" s="300"/>
      <c r="R988" s="300"/>
      <c r="S988" s="300"/>
      <c r="T988" s="300"/>
      <c r="U988" s="300"/>
      <c r="V988" s="300"/>
      <c r="W988" s="300"/>
      <c r="X988" s="300"/>
      <c r="Y988" s="300"/>
      <c r="Z988" s="300"/>
    </row>
    <row r="989">
      <c r="A989" s="300"/>
      <c r="B989" s="300"/>
      <c r="C989" s="300"/>
      <c r="D989" s="300"/>
      <c r="E989" s="300"/>
      <c r="F989" s="300"/>
      <c r="G989" s="300"/>
      <c r="H989" s="300"/>
      <c r="I989" s="300"/>
      <c r="J989" s="300"/>
      <c r="K989" s="300"/>
      <c r="L989" s="300"/>
      <c r="M989" s="300"/>
      <c r="N989" s="300"/>
      <c r="O989" s="300"/>
      <c r="P989" s="300"/>
      <c r="Q989" s="300"/>
      <c r="R989" s="300"/>
      <c r="S989" s="300"/>
      <c r="T989" s="300"/>
      <c r="U989" s="300"/>
      <c r="V989" s="300"/>
      <c r="W989" s="300"/>
      <c r="X989" s="300"/>
      <c r="Y989" s="300"/>
      <c r="Z989" s="300"/>
    </row>
    <row r="990">
      <c r="A990" s="300"/>
      <c r="B990" s="300"/>
      <c r="C990" s="300"/>
      <c r="D990" s="300"/>
      <c r="E990" s="300"/>
      <c r="F990" s="300"/>
      <c r="G990" s="300"/>
      <c r="H990" s="300"/>
      <c r="I990" s="300"/>
      <c r="J990" s="300"/>
      <c r="K990" s="300"/>
      <c r="L990" s="300"/>
      <c r="M990" s="300"/>
      <c r="N990" s="300"/>
      <c r="O990" s="300"/>
      <c r="P990" s="300"/>
      <c r="Q990" s="300"/>
      <c r="R990" s="300"/>
      <c r="S990" s="300"/>
      <c r="T990" s="300"/>
      <c r="U990" s="300"/>
      <c r="V990" s="300"/>
      <c r="W990" s="300"/>
      <c r="X990" s="300"/>
      <c r="Y990" s="300"/>
      <c r="Z990" s="300"/>
    </row>
    <row r="991">
      <c r="A991" s="300"/>
      <c r="B991" s="300"/>
      <c r="C991" s="300"/>
      <c r="D991" s="300"/>
      <c r="E991" s="300"/>
      <c r="F991" s="300"/>
      <c r="G991" s="300"/>
      <c r="H991" s="300"/>
      <c r="I991" s="300"/>
      <c r="J991" s="300"/>
      <c r="K991" s="300"/>
      <c r="L991" s="300"/>
      <c r="M991" s="300"/>
      <c r="N991" s="300"/>
      <c r="O991" s="300"/>
      <c r="P991" s="300"/>
      <c r="Q991" s="300"/>
      <c r="R991" s="300"/>
      <c r="S991" s="300"/>
      <c r="T991" s="300"/>
      <c r="U991" s="300"/>
      <c r="V991" s="300"/>
      <c r="W991" s="300"/>
      <c r="X991" s="300"/>
      <c r="Y991" s="300"/>
      <c r="Z991" s="300"/>
    </row>
    <row r="992">
      <c r="A992" s="300"/>
      <c r="B992" s="300"/>
      <c r="C992" s="300"/>
      <c r="D992" s="300"/>
      <c r="E992" s="300"/>
      <c r="F992" s="300"/>
      <c r="G992" s="300"/>
      <c r="H992" s="300"/>
      <c r="I992" s="300"/>
      <c r="J992" s="300"/>
      <c r="K992" s="300"/>
      <c r="L992" s="300"/>
      <c r="M992" s="300"/>
      <c r="N992" s="300"/>
      <c r="O992" s="300"/>
      <c r="P992" s="300"/>
      <c r="Q992" s="300"/>
      <c r="R992" s="300"/>
      <c r="S992" s="300"/>
      <c r="T992" s="300"/>
      <c r="U992" s="300"/>
      <c r="V992" s="300"/>
      <c r="W992" s="300"/>
      <c r="X992" s="300"/>
      <c r="Y992" s="300"/>
      <c r="Z992" s="300"/>
    </row>
    <row r="993">
      <c r="A993" s="300"/>
      <c r="B993" s="300"/>
      <c r="C993" s="300"/>
      <c r="D993" s="300"/>
      <c r="E993" s="300"/>
      <c r="F993" s="300"/>
      <c r="G993" s="300"/>
      <c r="H993" s="300"/>
      <c r="I993" s="300"/>
      <c r="J993" s="300"/>
      <c r="K993" s="300"/>
      <c r="L993" s="300"/>
      <c r="M993" s="300"/>
      <c r="N993" s="300"/>
      <c r="O993" s="300"/>
      <c r="P993" s="300"/>
      <c r="Q993" s="300"/>
      <c r="R993" s="300"/>
      <c r="S993" s="300"/>
      <c r="T993" s="300"/>
      <c r="U993" s="300"/>
      <c r="V993" s="300"/>
      <c r="W993" s="300"/>
      <c r="X993" s="300"/>
      <c r="Y993" s="300"/>
      <c r="Z993" s="300"/>
    </row>
    <row r="994">
      <c r="A994" s="300"/>
      <c r="B994" s="300"/>
      <c r="C994" s="300"/>
      <c r="D994" s="300"/>
      <c r="E994" s="300"/>
      <c r="F994" s="300"/>
      <c r="G994" s="300"/>
      <c r="H994" s="300"/>
      <c r="I994" s="300"/>
      <c r="J994" s="300"/>
      <c r="K994" s="300"/>
      <c r="L994" s="300"/>
      <c r="M994" s="300"/>
      <c r="N994" s="300"/>
      <c r="O994" s="300"/>
      <c r="P994" s="300"/>
      <c r="Q994" s="300"/>
      <c r="R994" s="300"/>
      <c r="S994" s="300"/>
      <c r="T994" s="300"/>
      <c r="U994" s="300"/>
      <c r="V994" s="300"/>
      <c r="W994" s="300"/>
      <c r="X994" s="300"/>
      <c r="Y994" s="300"/>
      <c r="Z994" s="300"/>
    </row>
    <row r="995">
      <c r="A995" s="300"/>
      <c r="B995" s="300"/>
      <c r="C995" s="300"/>
      <c r="D995" s="300"/>
      <c r="E995" s="300"/>
      <c r="F995" s="300"/>
      <c r="G995" s="300"/>
      <c r="H995" s="300"/>
      <c r="I995" s="300"/>
      <c r="J995" s="300"/>
      <c r="K995" s="300"/>
      <c r="L995" s="300"/>
      <c r="M995" s="300"/>
      <c r="N995" s="300"/>
      <c r="O995" s="300"/>
      <c r="P995" s="300"/>
      <c r="Q995" s="300"/>
      <c r="R995" s="300"/>
      <c r="S995" s="300"/>
      <c r="T995" s="300"/>
      <c r="U995" s="300"/>
      <c r="V995" s="300"/>
      <c r="W995" s="300"/>
      <c r="X995" s="300"/>
      <c r="Y995" s="300"/>
      <c r="Z995" s="300"/>
    </row>
    <row r="996">
      <c r="A996" s="300"/>
      <c r="B996" s="300"/>
      <c r="C996" s="300"/>
      <c r="D996" s="300"/>
      <c r="E996" s="300"/>
      <c r="F996" s="300"/>
      <c r="G996" s="300"/>
      <c r="H996" s="300"/>
      <c r="I996" s="300"/>
      <c r="J996" s="300"/>
      <c r="K996" s="300"/>
      <c r="L996" s="300"/>
      <c r="M996" s="300"/>
      <c r="N996" s="300"/>
      <c r="O996" s="300"/>
      <c r="P996" s="300"/>
      <c r="Q996" s="300"/>
      <c r="R996" s="300"/>
      <c r="S996" s="300"/>
      <c r="T996" s="300"/>
      <c r="U996" s="300"/>
      <c r="V996" s="300"/>
      <c r="W996" s="300"/>
      <c r="X996" s="300"/>
      <c r="Y996" s="300"/>
      <c r="Z996" s="300"/>
    </row>
    <row r="997">
      <c r="A997" s="300"/>
      <c r="B997" s="300"/>
      <c r="C997" s="300"/>
      <c r="D997" s="300"/>
      <c r="E997" s="300"/>
      <c r="F997" s="300"/>
      <c r="G997" s="300"/>
      <c r="H997" s="300"/>
      <c r="I997" s="300"/>
      <c r="J997" s="300"/>
      <c r="K997" s="300"/>
      <c r="L997" s="300"/>
      <c r="M997" s="300"/>
      <c r="N997" s="300"/>
      <c r="O997" s="300"/>
      <c r="P997" s="300"/>
      <c r="Q997" s="300"/>
      <c r="R997" s="300"/>
      <c r="S997" s="300"/>
      <c r="T997" s="300"/>
      <c r="U997" s="300"/>
      <c r="V997" s="300"/>
      <c r="W997" s="300"/>
      <c r="X997" s="300"/>
      <c r="Y997" s="300"/>
      <c r="Z997" s="300"/>
    </row>
    <row r="998">
      <c r="A998" s="300"/>
      <c r="B998" s="300"/>
      <c r="C998" s="300"/>
      <c r="D998" s="300"/>
      <c r="E998" s="300"/>
      <c r="F998" s="300"/>
      <c r="G998" s="300"/>
      <c r="H998" s="300"/>
      <c r="I998" s="300"/>
      <c r="J998" s="300"/>
      <c r="K998" s="300"/>
      <c r="L998" s="300"/>
      <c r="M998" s="300"/>
      <c r="N998" s="300"/>
      <c r="O998" s="300"/>
      <c r="P998" s="300"/>
      <c r="Q998" s="300"/>
      <c r="R998" s="300"/>
      <c r="S998" s="300"/>
      <c r="T998" s="300"/>
      <c r="U998" s="300"/>
      <c r="V998" s="300"/>
      <c r="W998" s="300"/>
      <c r="X998" s="300"/>
      <c r="Y998" s="300"/>
      <c r="Z998" s="300"/>
    </row>
    <row r="999">
      <c r="A999" s="300"/>
      <c r="B999" s="300"/>
      <c r="C999" s="300"/>
      <c r="D999" s="300"/>
      <c r="E999" s="300"/>
      <c r="F999" s="300"/>
      <c r="G999" s="300"/>
      <c r="H999" s="300"/>
      <c r="I999" s="300"/>
      <c r="J999" s="300"/>
      <c r="K999" s="300"/>
      <c r="L999" s="300"/>
      <c r="M999" s="300"/>
      <c r="N999" s="300"/>
      <c r="O999" s="300"/>
      <c r="P999" s="300"/>
      <c r="Q999" s="300"/>
      <c r="R999" s="300"/>
      <c r="S999" s="300"/>
      <c r="T999" s="300"/>
      <c r="U999" s="300"/>
      <c r="V999" s="300"/>
      <c r="W999" s="300"/>
      <c r="X999" s="300"/>
      <c r="Y999" s="300"/>
      <c r="Z999" s="300"/>
    </row>
    <row r="1000">
      <c r="A1000" s="300"/>
      <c r="B1000" s="300"/>
      <c r="C1000" s="300"/>
      <c r="D1000" s="300"/>
      <c r="E1000" s="300"/>
      <c r="F1000" s="300"/>
      <c r="G1000" s="300"/>
      <c r="H1000" s="300"/>
      <c r="I1000" s="300"/>
      <c r="J1000" s="300"/>
      <c r="K1000" s="300"/>
      <c r="L1000" s="300"/>
      <c r="M1000" s="300"/>
      <c r="N1000" s="300"/>
      <c r="O1000" s="300"/>
      <c r="P1000" s="300"/>
      <c r="Q1000" s="300"/>
      <c r="R1000" s="300"/>
      <c r="S1000" s="300"/>
      <c r="T1000" s="300"/>
      <c r="U1000" s="300"/>
      <c r="V1000" s="300"/>
      <c r="W1000" s="300"/>
      <c r="X1000" s="300"/>
      <c r="Y1000" s="300"/>
      <c r="Z1000" s="300"/>
    </row>
  </sheetData>
  <mergeCells count="638">
    <mergeCell ref="B2:Q2"/>
    <mergeCell ref="B3:E3"/>
    <mergeCell ref="F3:G3"/>
    <mergeCell ref="H3:J3"/>
    <mergeCell ref="N3:O3"/>
    <mergeCell ref="P3:Q3"/>
    <mergeCell ref="B4:Q4"/>
    <mergeCell ref="B5:C5"/>
    <mergeCell ref="D5:E5"/>
    <mergeCell ref="F5:G5"/>
    <mergeCell ref="H5:I5"/>
    <mergeCell ref="K5:L5"/>
    <mergeCell ref="M5:N5"/>
    <mergeCell ref="P5:Q5"/>
    <mergeCell ref="B6:C6"/>
    <mergeCell ref="D6:F6"/>
    <mergeCell ref="H6:J6"/>
    <mergeCell ref="K6:L6"/>
    <mergeCell ref="M6:O6"/>
    <mergeCell ref="P6:Q6"/>
    <mergeCell ref="B7:Q7"/>
    <mergeCell ref="C8:D8"/>
    <mergeCell ref="E8:J8"/>
    <mergeCell ref="L8:M8"/>
    <mergeCell ref="N8:O8"/>
    <mergeCell ref="P8:Q8"/>
    <mergeCell ref="E9:J9"/>
    <mergeCell ref="P9:Q9"/>
    <mergeCell ref="L11:M11"/>
    <mergeCell ref="L12:M12"/>
    <mergeCell ref="N12:O12"/>
    <mergeCell ref="P12:Q12"/>
    <mergeCell ref="L9:M9"/>
    <mergeCell ref="N9:O9"/>
    <mergeCell ref="L10:M10"/>
    <mergeCell ref="N10:O10"/>
    <mergeCell ref="P10:Q10"/>
    <mergeCell ref="N11:O11"/>
    <mergeCell ref="P11:Q11"/>
    <mergeCell ref="C9:D9"/>
    <mergeCell ref="C10:D10"/>
    <mergeCell ref="E10:J10"/>
    <mergeCell ref="C11:D11"/>
    <mergeCell ref="E11:J11"/>
    <mergeCell ref="C12:D12"/>
    <mergeCell ref="E12:J12"/>
    <mergeCell ref="C19:D19"/>
    <mergeCell ref="C20:D20"/>
    <mergeCell ref="E20:J20"/>
    <mergeCell ref="C21:D21"/>
    <mergeCell ref="E21:J21"/>
    <mergeCell ref="C22:D22"/>
    <mergeCell ref="E22:J22"/>
    <mergeCell ref="C23:D23"/>
    <mergeCell ref="E23:J23"/>
    <mergeCell ref="C24:D24"/>
    <mergeCell ref="E24:J24"/>
    <mergeCell ref="C25:D25"/>
    <mergeCell ref="E25:J25"/>
    <mergeCell ref="E26:J26"/>
    <mergeCell ref="C33:D33"/>
    <mergeCell ref="C34:D34"/>
    <mergeCell ref="C35:D35"/>
    <mergeCell ref="C36:D36"/>
    <mergeCell ref="C37:D37"/>
    <mergeCell ref="C38:D38"/>
    <mergeCell ref="C39:D39"/>
    <mergeCell ref="C26:D26"/>
    <mergeCell ref="C27:D27"/>
    <mergeCell ref="C28:D28"/>
    <mergeCell ref="C29:D29"/>
    <mergeCell ref="C30:D30"/>
    <mergeCell ref="C31:D31"/>
    <mergeCell ref="C32:D32"/>
    <mergeCell ref="E34:J34"/>
    <mergeCell ref="E35:J35"/>
    <mergeCell ref="E36:J36"/>
    <mergeCell ref="E37:J37"/>
    <mergeCell ref="E38:J38"/>
    <mergeCell ref="E39:J39"/>
    <mergeCell ref="E27:J27"/>
    <mergeCell ref="E28:J28"/>
    <mergeCell ref="E29:J29"/>
    <mergeCell ref="E30:J30"/>
    <mergeCell ref="E31:J31"/>
    <mergeCell ref="E32:J32"/>
    <mergeCell ref="E33:J33"/>
    <mergeCell ref="C13:D13"/>
    <mergeCell ref="E13:J13"/>
    <mergeCell ref="L13:M13"/>
    <mergeCell ref="N13:O13"/>
    <mergeCell ref="P13:Q13"/>
    <mergeCell ref="E14:J14"/>
    <mergeCell ref="P14:Q14"/>
    <mergeCell ref="L16:M16"/>
    <mergeCell ref="L17:M17"/>
    <mergeCell ref="N17:O17"/>
    <mergeCell ref="P17:Q17"/>
    <mergeCell ref="L14:M14"/>
    <mergeCell ref="N14:O14"/>
    <mergeCell ref="L15:M15"/>
    <mergeCell ref="N15:O15"/>
    <mergeCell ref="P15:Q15"/>
    <mergeCell ref="N16:O16"/>
    <mergeCell ref="P16:Q16"/>
    <mergeCell ref="C14:D14"/>
    <mergeCell ref="C15:D15"/>
    <mergeCell ref="E15:J15"/>
    <mergeCell ref="C16:D16"/>
    <mergeCell ref="E16:J16"/>
    <mergeCell ref="C17:D17"/>
    <mergeCell ref="E17:J17"/>
    <mergeCell ref="C18:D18"/>
    <mergeCell ref="E18:J18"/>
    <mergeCell ref="L18:M18"/>
    <mergeCell ref="N18:O18"/>
    <mergeCell ref="P18:Q18"/>
    <mergeCell ref="E19:J19"/>
    <mergeCell ref="P19:Q19"/>
    <mergeCell ref="L19:M19"/>
    <mergeCell ref="N19:O19"/>
    <mergeCell ref="L20:M20"/>
    <mergeCell ref="N20:O20"/>
    <mergeCell ref="P20:Q20"/>
    <mergeCell ref="N21:O21"/>
    <mergeCell ref="P21:Q21"/>
    <mergeCell ref="L21:M21"/>
    <mergeCell ref="L22:M22"/>
    <mergeCell ref="N22:O22"/>
    <mergeCell ref="P22:Q22"/>
    <mergeCell ref="L23:M23"/>
    <mergeCell ref="N23:O23"/>
    <mergeCell ref="P23:Q23"/>
    <mergeCell ref="N35:O35"/>
    <mergeCell ref="P35:Q35"/>
    <mergeCell ref="L33:M33"/>
    <mergeCell ref="N33:O33"/>
    <mergeCell ref="P33:Q33"/>
    <mergeCell ref="L34:M34"/>
    <mergeCell ref="N34:O34"/>
    <mergeCell ref="P34:Q34"/>
    <mergeCell ref="L35:M35"/>
    <mergeCell ref="N26:O26"/>
    <mergeCell ref="P26:Q26"/>
    <mergeCell ref="L24:M24"/>
    <mergeCell ref="N24:O24"/>
    <mergeCell ref="P24:Q24"/>
    <mergeCell ref="L25:M25"/>
    <mergeCell ref="N25:O25"/>
    <mergeCell ref="P25:Q25"/>
    <mergeCell ref="L26:M26"/>
    <mergeCell ref="N29:O29"/>
    <mergeCell ref="P29:Q29"/>
    <mergeCell ref="L27:M27"/>
    <mergeCell ref="N27:O27"/>
    <mergeCell ref="P27:Q27"/>
    <mergeCell ref="L28:M28"/>
    <mergeCell ref="N28:O28"/>
    <mergeCell ref="P28:Q28"/>
    <mergeCell ref="L29:M29"/>
    <mergeCell ref="N32:O32"/>
    <mergeCell ref="P32:Q32"/>
    <mergeCell ref="L30:M30"/>
    <mergeCell ref="N30:O30"/>
    <mergeCell ref="P30:Q30"/>
    <mergeCell ref="L31:M31"/>
    <mergeCell ref="N31:O31"/>
    <mergeCell ref="P31:Q31"/>
    <mergeCell ref="L32:M32"/>
    <mergeCell ref="L39:M39"/>
    <mergeCell ref="N39:O39"/>
    <mergeCell ref="P39:Q39"/>
    <mergeCell ref="C49:D49"/>
    <mergeCell ref="E49:F49"/>
    <mergeCell ref="G49:H49"/>
    <mergeCell ref="I49:J49"/>
    <mergeCell ref="K49:L49"/>
    <mergeCell ref="M49:N49"/>
    <mergeCell ref="O49:Q49"/>
    <mergeCell ref="C50:D50"/>
    <mergeCell ref="E50:F50"/>
    <mergeCell ref="G50:H50"/>
    <mergeCell ref="I50:J50"/>
    <mergeCell ref="K50:L50"/>
    <mergeCell ref="M50:N50"/>
    <mergeCell ref="O50:Q50"/>
    <mergeCell ref="C51:D51"/>
    <mergeCell ref="E51:F51"/>
    <mergeCell ref="G51:H51"/>
    <mergeCell ref="I51:J51"/>
    <mergeCell ref="K51:L51"/>
    <mergeCell ref="M51:N51"/>
    <mergeCell ref="O51:Q51"/>
    <mergeCell ref="C52:D52"/>
    <mergeCell ref="E52:F52"/>
    <mergeCell ref="G52:H52"/>
    <mergeCell ref="I52:J52"/>
    <mergeCell ref="K52:L52"/>
    <mergeCell ref="M52:N52"/>
    <mergeCell ref="O52:Q52"/>
    <mergeCell ref="C53:D53"/>
    <mergeCell ref="E53:F53"/>
    <mergeCell ref="G53:H53"/>
    <mergeCell ref="I53:J53"/>
    <mergeCell ref="K53:L53"/>
    <mergeCell ref="M53:N53"/>
    <mergeCell ref="O53:Q53"/>
    <mergeCell ref="C54:D54"/>
    <mergeCell ref="E54:F54"/>
    <mergeCell ref="G54:H54"/>
    <mergeCell ref="I54:J54"/>
    <mergeCell ref="K54:L54"/>
    <mergeCell ref="M54:N54"/>
    <mergeCell ref="O54:Q54"/>
    <mergeCell ref="C55:D55"/>
    <mergeCell ref="E55:F55"/>
    <mergeCell ref="G55:H55"/>
    <mergeCell ref="I55:J55"/>
    <mergeCell ref="K55:L55"/>
    <mergeCell ref="M55:N55"/>
    <mergeCell ref="O55:Q55"/>
    <mergeCell ref="C56:D56"/>
    <mergeCell ref="E56:F56"/>
    <mergeCell ref="G56:H56"/>
    <mergeCell ref="I56:J56"/>
    <mergeCell ref="K56:L56"/>
    <mergeCell ref="M56:N56"/>
    <mergeCell ref="O56:Q56"/>
    <mergeCell ref="C57:D57"/>
    <mergeCell ref="E57:F57"/>
    <mergeCell ref="G57:H57"/>
    <mergeCell ref="I57:J57"/>
    <mergeCell ref="K57:L57"/>
    <mergeCell ref="M57:N57"/>
    <mergeCell ref="O57:Q57"/>
    <mergeCell ref="C58:D58"/>
    <mergeCell ref="E58:F58"/>
    <mergeCell ref="G58:H58"/>
    <mergeCell ref="I58:J58"/>
    <mergeCell ref="K58:L58"/>
    <mergeCell ref="M58:N58"/>
    <mergeCell ref="O58:Q58"/>
    <mergeCell ref="C59:D59"/>
    <mergeCell ref="E59:F59"/>
    <mergeCell ref="G59:H59"/>
    <mergeCell ref="I59:J59"/>
    <mergeCell ref="K59:L59"/>
    <mergeCell ref="M59:N59"/>
    <mergeCell ref="O59:Q59"/>
    <mergeCell ref="C60:D60"/>
    <mergeCell ref="E60:F60"/>
    <mergeCell ref="G60:H60"/>
    <mergeCell ref="I60:J60"/>
    <mergeCell ref="K60:L60"/>
    <mergeCell ref="M60:N60"/>
    <mergeCell ref="O60:Q60"/>
    <mergeCell ref="C61:D61"/>
    <mergeCell ref="E61:F61"/>
    <mergeCell ref="G61:H61"/>
    <mergeCell ref="I61:J61"/>
    <mergeCell ref="K61:L61"/>
    <mergeCell ref="M61:N61"/>
    <mergeCell ref="O61:Q61"/>
    <mergeCell ref="C62:D62"/>
    <mergeCell ref="E62:F62"/>
    <mergeCell ref="G62:H62"/>
    <mergeCell ref="I62:J62"/>
    <mergeCell ref="K62:L62"/>
    <mergeCell ref="M62:N62"/>
    <mergeCell ref="O62:Q62"/>
    <mergeCell ref="C63:D63"/>
    <mergeCell ref="E63:F63"/>
    <mergeCell ref="G63:H63"/>
    <mergeCell ref="I63:J63"/>
    <mergeCell ref="K63:L63"/>
    <mergeCell ref="M63:N63"/>
    <mergeCell ref="O63:Q63"/>
    <mergeCell ref="C64:D64"/>
    <mergeCell ref="E64:F64"/>
    <mergeCell ref="G64:H64"/>
    <mergeCell ref="I64:J64"/>
    <mergeCell ref="K64:L64"/>
    <mergeCell ref="M64:N64"/>
    <mergeCell ref="O64:Q64"/>
    <mergeCell ref="C65:D65"/>
    <mergeCell ref="E65:F65"/>
    <mergeCell ref="G65:H65"/>
    <mergeCell ref="I65:J65"/>
    <mergeCell ref="K65:L65"/>
    <mergeCell ref="M65:N65"/>
    <mergeCell ref="O65:Q65"/>
    <mergeCell ref="C66:D66"/>
    <mergeCell ref="E66:F66"/>
    <mergeCell ref="G66:H66"/>
    <mergeCell ref="I66:J66"/>
    <mergeCell ref="K66:L66"/>
    <mergeCell ref="M66:N66"/>
    <mergeCell ref="O66:Q66"/>
    <mergeCell ref="C67:D67"/>
    <mergeCell ref="E67:F67"/>
    <mergeCell ref="G67:H67"/>
    <mergeCell ref="I67:J67"/>
    <mergeCell ref="K67:L67"/>
    <mergeCell ref="M67:N67"/>
    <mergeCell ref="O67:Q67"/>
    <mergeCell ref="C68:D68"/>
    <mergeCell ref="E68:F68"/>
    <mergeCell ref="G68:H68"/>
    <mergeCell ref="I68:J68"/>
    <mergeCell ref="K68:L68"/>
    <mergeCell ref="M68:N68"/>
    <mergeCell ref="O68:Q68"/>
    <mergeCell ref="C69:D69"/>
    <mergeCell ref="E69:F69"/>
    <mergeCell ref="G69:H69"/>
    <mergeCell ref="I69:J69"/>
    <mergeCell ref="K69:L69"/>
    <mergeCell ref="M69:N69"/>
    <mergeCell ref="O69:Q69"/>
    <mergeCell ref="C70:D70"/>
    <mergeCell ref="E70:F70"/>
    <mergeCell ref="G70:H70"/>
    <mergeCell ref="I70:J70"/>
    <mergeCell ref="K70:L70"/>
    <mergeCell ref="M70:N70"/>
    <mergeCell ref="O70:Q70"/>
    <mergeCell ref="C71:D71"/>
    <mergeCell ref="E71:F71"/>
    <mergeCell ref="G71:H71"/>
    <mergeCell ref="I71:J71"/>
    <mergeCell ref="K71:L71"/>
    <mergeCell ref="M71:N71"/>
    <mergeCell ref="O71:Q71"/>
    <mergeCell ref="C72:D72"/>
    <mergeCell ref="E72:F72"/>
    <mergeCell ref="G72:H72"/>
    <mergeCell ref="I72:J72"/>
    <mergeCell ref="K72:L72"/>
    <mergeCell ref="M72:N72"/>
    <mergeCell ref="O72:Q72"/>
    <mergeCell ref="C73:D73"/>
    <mergeCell ref="E73:F73"/>
    <mergeCell ref="G73:H73"/>
    <mergeCell ref="I73:J73"/>
    <mergeCell ref="K73:L73"/>
    <mergeCell ref="M73:N73"/>
    <mergeCell ref="O73:Q73"/>
    <mergeCell ref="C74:D74"/>
    <mergeCell ref="E74:F74"/>
    <mergeCell ref="G74:H74"/>
    <mergeCell ref="I74:J74"/>
    <mergeCell ref="K74:L74"/>
    <mergeCell ref="M74:N74"/>
    <mergeCell ref="O74:Q74"/>
    <mergeCell ref="C75:D75"/>
    <mergeCell ref="E75:F75"/>
    <mergeCell ref="G75:H75"/>
    <mergeCell ref="I75:J75"/>
    <mergeCell ref="K75:L75"/>
    <mergeCell ref="M75:N75"/>
    <mergeCell ref="O75:Q75"/>
    <mergeCell ref="C76:D76"/>
    <mergeCell ref="E76:F76"/>
    <mergeCell ref="G76:H76"/>
    <mergeCell ref="I76:J76"/>
    <mergeCell ref="K76:L76"/>
    <mergeCell ref="M76:N76"/>
    <mergeCell ref="O76:Q76"/>
    <mergeCell ref="C77:D77"/>
    <mergeCell ref="E77:F77"/>
    <mergeCell ref="G77:H77"/>
    <mergeCell ref="I77:J77"/>
    <mergeCell ref="K77:L77"/>
    <mergeCell ref="M77:N77"/>
    <mergeCell ref="O77:Q77"/>
    <mergeCell ref="C78:D78"/>
    <mergeCell ref="E78:F78"/>
    <mergeCell ref="G78:H78"/>
    <mergeCell ref="I78:J78"/>
    <mergeCell ref="K78:L78"/>
    <mergeCell ref="M78:N78"/>
    <mergeCell ref="O78:Q78"/>
    <mergeCell ref="C79:D79"/>
    <mergeCell ref="E79:F79"/>
    <mergeCell ref="G79:H79"/>
    <mergeCell ref="I79:J79"/>
    <mergeCell ref="K79:L79"/>
    <mergeCell ref="M79:N79"/>
    <mergeCell ref="O79:Q79"/>
    <mergeCell ref="C80:D80"/>
    <mergeCell ref="E80:F80"/>
    <mergeCell ref="G80:H80"/>
    <mergeCell ref="I80:J80"/>
    <mergeCell ref="K80:L80"/>
    <mergeCell ref="M80:N80"/>
    <mergeCell ref="O80:Q80"/>
    <mergeCell ref="C95:D95"/>
    <mergeCell ref="E95:F95"/>
    <mergeCell ref="G95:H95"/>
    <mergeCell ref="I95:J95"/>
    <mergeCell ref="K95:L95"/>
    <mergeCell ref="M95:N95"/>
    <mergeCell ref="O95:Q95"/>
    <mergeCell ref="C96:D96"/>
    <mergeCell ref="E96:F96"/>
    <mergeCell ref="G96:H96"/>
    <mergeCell ref="I96:J96"/>
    <mergeCell ref="K96:L96"/>
    <mergeCell ref="M96:N96"/>
    <mergeCell ref="O96:Q96"/>
    <mergeCell ref="C97:D97"/>
    <mergeCell ref="E97:F97"/>
    <mergeCell ref="G97:H97"/>
    <mergeCell ref="I97:J97"/>
    <mergeCell ref="K97:L97"/>
    <mergeCell ref="M97:N97"/>
    <mergeCell ref="O97:Q97"/>
    <mergeCell ref="C98:D98"/>
    <mergeCell ref="E98:F98"/>
    <mergeCell ref="G98:H98"/>
    <mergeCell ref="I98:J98"/>
    <mergeCell ref="K98:L98"/>
    <mergeCell ref="M98:N98"/>
    <mergeCell ref="O98:Q98"/>
    <mergeCell ref="C99:D99"/>
    <mergeCell ref="E99:F99"/>
    <mergeCell ref="G99:H99"/>
    <mergeCell ref="I99:J99"/>
    <mergeCell ref="K99:L99"/>
    <mergeCell ref="M99:N99"/>
    <mergeCell ref="O99:Q99"/>
    <mergeCell ref="C100:D100"/>
    <mergeCell ref="E100:F100"/>
    <mergeCell ref="G100:H100"/>
    <mergeCell ref="I100:J100"/>
    <mergeCell ref="K100:L100"/>
    <mergeCell ref="M100:N100"/>
    <mergeCell ref="O100:Q100"/>
    <mergeCell ref="C101:D101"/>
    <mergeCell ref="E101:F101"/>
    <mergeCell ref="G101:H101"/>
    <mergeCell ref="I101:J101"/>
    <mergeCell ref="K101:L101"/>
    <mergeCell ref="M101:N101"/>
    <mergeCell ref="O101:Q101"/>
    <mergeCell ref="C102:D102"/>
    <mergeCell ref="E102:F102"/>
    <mergeCell ref="G102:H102"/>
    <mergeCell ref="I102:J102"/>
    <mergeCell ref="K102:L102"/>
    <mergeCell ref="M102:N102"/>
    <mergeCell ref="O102:Q102"/>
    <mergeCell ref="C103:D103"/>
    <mergeCell ref="E103:F103"/>
    <mergeCell ref="G103:H103"/>
    <mergeCell ref="I103:J103"/>
    <mergeCell ref="K103:L103"/>
    <mergeCell ref="M103:N103"/>
    <mergeCell ref="O103:Q103"/>
    <mergeCell ref="C104:D104"/>
    <mergeCell ref="E104:F104"/>
    <mergeCell ref="G104:H104"/>
    <mergeCell ref="I104:J104"/>
    <mergeCell ref="K104:L104"/>
    <mergeCell ref="M104:N104"/>
    <mergeCell ref="O104:Q104"/>
    <mergeCell ref="C105:D105"/>
    <mergeCell ref="E105:F105"/>
    <mergeCell ref="G105:H105"/>
    <mergeCell ref="I105:J105"/>
    <mergeCell ref="K105:L105"/>
    <mergeCell ref="M105:N105"/>
    <mergeCell ref="O105:Q105"/>
    <mergeCell ref="C106:D106"/>
    <mergeCell ref="E106:F106"/>
    <mergeCell ref="G106:H106"/>
    <mergeCell ref="I106:J106"/>
    <mergeCell ref="K106:L106"/>
    <mergeCell ref="M106:N106"/>
    <mergeCell ref="O106:Q106"/>
    <mergeCell ref="C107:D107"/>
    <mergeCell ref="E107:F107"/>
    <mergeCell ref="G107:H107"/>
    <mergeCell ref="I107:J107"/>
    <mergeCell ref="K107:L107"/>
    <mergeCell ref="M107:N107"/>
    <mergeCell ref="O107:Q107"/>
    <mergeCell ref="C108:D108"/>
    <mergeCell ref="E108:F108"/>
    <mergeCell ref="G108:H108"/>
    <mergeCell ref="I108:J108"/>
    <mergeCell ref="K108:L108"/>
    <mergeCell ref="M108:N108"/>
    <mergeCell ref="O108:Q108"/>
    <mergeCell ref="L36:M36"/>
    <mergeCell ref="N36:O36"/>
    <mergeCell ref="P36:Q36"/>
    <mergeCell ref="L37:M37"/>
    <mergeCell ref="N37:O37"/>
    <mergeCell ref="P37:Q37"/>
    <mergeCell ref="L38:M38"/>
    <mergeCell ref="N38:O38"/>
    <mergeCell ref="P38:Q38"/>
    <mergeCell ref="B40:L41"/>
    <mergeCell ref="M40:Q41"/>
    <mergeCell ref="B42:L42"/>
    <mergeCell ref="M42:Q42"/>
    <mergeCell ref="M43:Q43"/>
    <mergeCell ref="I47:J47"/>
    <mergeCell ref="K47:L47"/>
    <mergeCell ref="M47:N47"/>
    <mergeCell ref="O47:Q47"/>
    <mergeCell ref="B43:L43"/>
    <mergeCell ref="B44:L45"/>
    <mergeCell ref="M44:Q45"/>
    <mergeCell ref="B46:Q46"/>
    <mergeCell ref="C47:D47"/>
    <mergeCell ref="E47:F47"/>
    <mergeCell ref="G47:H47"/>
    <mergeCell ref="C48:D48"/>
    <mergeCell ref="E48:F48"/>
    <mergeCell ref="G48:H48"/>
    <mergeCell ref="I48:J48"/>
    <mergeCell ref="K48:L48"/>
    <mergeCell ref="M48:N48"/>
    <mergeCell ref="O48:Q48"/>
    <mergeCell ref="C110:D110"/>
    <mergeCell ref="E110:F110"/>
    <mergeCell ref="G110:H110"/>
    <mergeCell ref="I110:J110"/>
    <mergeCell ref="K110:L110"/>
    <mergeCell ref="M110:N110"/>
    <mergeCell ref="O110:Q110"/>
    <mergeCell ref="C109:D109"/>
    <mergeCell ref="E109:F109"/>
    <mergeCell ref="G109:H109"/>
    <mergeCell ref="I109:J109"/>
    <mergeCell ref="K109:L109"/>
    <mergeCell ref="M109:N109"/>
    <mergeCell ref="O109:Q109"/>
    <mergeCell ref="C81:D81"/>
    <mergeCell ref="E81:F81"/>
    <mergeCell ref="G81:H81"/>
    <mergeCell ref="I81:J81"/>
    <mergeCell ref="K81:L81"/>
    <mergeCell ref="M81:N81"/>
    <mergeCell ref="O81:Q81"/>
    <mergeCell ref="C82:D82"/>
    <mergeCell ref="E82:F82"/>
    <mergeCell ref="G82:H82"/>
    <mergeCell ref="I82:J82"/>
    <mergeCell ref="K82:L82"/>
    <mergeCell ref="M82:N82"/>
    <mergeCell ref="O82:Q82"/>
    <mergeCell ref="C83:D83"/>
    <mergeCell ref="E83:F83"/>
    <mergeCell ref="G83:H83"/>
    <mergeCell ref="I83:J83"/>
    <mergeCell ref="K83:L83"/>
    <mergeCell ref="M83:N83"/>
    <mergeCell ref="O83:Q83"/>
    <mergeCell ref="C84:D84"/>
    <mergeCell ref="E84:F84"/>
    <mergeCell ref="G84:H84"/>
    <mergeCell ref="I84:J84"/>
    <mergeCell ref="K84:L84"/>
    <mergeCell ref="M84:N84"/>
    <mergeCell ref="O84:Q84"/>
    <mergeCell ref="C85:D85"/>
    <mergeCell ref="E85:F85"/>
    <mergeCell ref="G85:H85"/>
    <mergeCell ref="I85:J85"/>
    <mergeCell ref="K85:L85"/>
    <mergeCell ref="M85:N85"/>
    <mergeCell ref="O85:Q85"/>
    <mergeCell ref="C86:D86"/>
    <mergeCell ref="E86:F86"/>
    <mergeCell ref="G86:H86"/>
    <mergeCell ref="I86:J86"/>
    <mergeCell ref="K86:L86"/>
    <mergeCell ref="M86:N86"/>
    <mergeCell ref="O86:Q86"/>
    <mergeCell ref="C87:D87"/>
    <mergeCell ref="E87:F87"/>
    <mergeCell ref="G87:H87"/>
    <mergeCell ref="I87:J87"/>
    <mergeCell ref="K87:L87"/>
    <mergeCell ref="M87:N87"/>
    <mergeCell ref="O87:Q87"/>
    <mergeCell ref="C88:D88"/>
    <mergeCell ref="E88:F88"/>
    <mergeCell ref="G88:H88"/>
    <mergeCell ref="I88:J88"/>
    <mergeCell ref="K88:L88"/>
    <mergeCell ref="M88:N88"/>
    <mergeCell ref="O88:Q88"/>
    <mergeCell ref="C89:D89"/>
    <mergeCell ref="E89:F89"/>
    <mergeCell ref="G89:H89"/>
    <mergeCell ref="I89:J89"/>
    <mergeCell ref="K89:L89"/>
    <mergeCell ref="M89:N89"/>
    <mergeCell ref="O89:Q89"/>
    <mergeCell ref="C90:D90"/>
    <mergeCell ref="E90:F90"/>
    <mergeCell ref="G90:H90"/>
    <mergeCell ref="I90:J90"/>
    <mergeCell ref="K90:L90"/>
    <mergeCell ref="M90:N90"/>
    <mergeCell ref="O90:Q90"/>
    <mergeCell ref="C91:D91"/>
    <mergeCell ref="E91:F91"/>
    <mergeCell ref="G91:H91"/>
    <mergeCell ref="I91:J91"/>
    <mergeCell ref="K91:L91"/>
    <mergeCell ref="M91:N91"/>
    <mergeCell ref="O91:Q91"/>
    <mergeCell ref="C92:D92"/>
    <mergeCell ref="E92:F92"/>
    <mergeCell ref="G92:H92"/>
    <mergeCell ref="I92:J92"/>
    <mergeCell ref="K92:L92"/>
    <mergeCell ref="M92:N92"/>
    <mergeCell ref="O92:Q92"/>
    <mergeCell ref="C93:D93"/>
    <mergeCell ref="E93:F93"/>
    <mergeCell ref="G93:H93"/>
    <mergeCell ref="I93:J93"/>
    <mergeCell ref="K93:L93"/>
    <mergeCell ref="M93:N93"/>
    <mergeCell ref="O93:Q93"/>
    <mergeCell ref="C94:D94"/>
    <mergeCell ref="E94:F94"/>
    <mergeCell ref="G94:H94"/>
    <mergeCell ref="I94:J94"/>
    <mergeCell ref="K94:L94"/>
    <mergeCell ref="M94:N94"/>
    <mergeCell ref="O94:Q94"/>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6" width="7.38"/>
  </cols>
  <sheetData>
    <row r="2">
      <c r="A2" s="349" t="s">
        <v>2601</v>
      </c>
      <c r="B2" s="159" t="s">
        <v>88</v>
      </c>
      <c r="C2" s="71"/>
      <c r="D2" s="71"/>
      <c r="E2" s="71"/>
      <c r="F2" s="71"/>
      <c r="G2" s="71"/>
      <c r="H2" s="72"/>
      <c r="I2" s="159" t="s">
        <v>132</v>
      </c>
      <c r="J2" s="71"/>
      <c r="K2" s="71"/>
      <c r="L2" s="71"/>
      <c r="M2" s="71"/>
      <c r="N2" s="71"/>
      <c r="O2" s="72"/>
      <c r="P2" s="159" t="s">
        <v>2602</v>
      </c>
      <c r="Q2" s="71"/>
      <c r="R2" s="72"/>
    </row>
    <row r="3">
      <c r="A3" s="350">
        <v>0.0</v>
      </c>
      <c r="B3" s="162" t="s">
        <v>93</v>
      </c>
      <c r="C3" s="72"/>
      <c r="D3" s="162" t="s">
        <v>7</v>
      </c>
      <c r="E3" s="72"/>
      <c r="F3" s="162" t="s">
        <v>70</v>
      </c>
      <c r="G3" s="72"/>
      <c r="H3" s="163" t="s">
        <v>94</v>
      </c>
      <c r="I3" s="162" t="s">
        <v>136</v>
      </c>
      <c r="J3" s="72"/>
      <c r="K3" s="162" t="s">
        <v>7</v>
      </c>
      <c r="L3" s="72"/>
      <c r="M3" s="162" t="s">
        <v>70</v>
      </c>
      <c r="N3" s="72"/>
      <c r="O3" s="163" t="s">
        <v>94</v>
      </c>
      <c r="P3" s="163" t="s">
        <v>2603</v>
      </c>
      <c r="Q3" s="162" t="s">
        <v>2604</v>
      </c>
      <c r="R3" s="72"/>
    </row>
    <row r="4">
      <c r="A4" s="350">
        <v>0.05</v>
      </c>
      <c r="B4" s="164" t="s">
        <v>0</v>
      </c>
      <c r="C4" s="72"/>
      <c r="D4" s="165">
        <f>SUMIFS('ADMINISTRACIÓN'!$U$13:$U$2004,'ADMINISTRACIÓN'!$S$13:$S$2004,B4,'ADMINISTRACIÓN'!$E$13:$E$2004,$D$3)</f>
        <v>5108500</v>
      </c>
      <c r="E4" s="72"/>
      <c r="F4" s="165">
        <f>SUMIFS('ADMINISTRACIÓN'!$U$13:$U$2004,'ADMINISTRACIÓN'!$S$13:$S$2004,B4,'ADMINISTRACIÓN'!$E$13:$E$2004,$F$3)</f>
        <v>2865465</v>
      </c>
      <c r="G4" s="72"/>
      <c r="H4" s="166">
        <f t="shared" ref="H4:H12" si="1">COUNTIF($S$13:$S$2003,B4)</f>
        <v>0</v>
      </c>
      <c r="I4" s="164" t="s">
        <v>141</v>
      </c>
      <c r="J4" s="72"/>
      <c r="K4" s="165">
        <f>SUMIFS('ADMINISTRACIÓN'!$U$13:$U$2004,'ADMINISTRACIÓN'!$H$13:$H$2004,I4,'ADMINISTRACIÓN'!$E$13:$E$2004,$K$3)</f>
        <v>0</v>
      </c>
      <c r="L4" s="72"/>
      <c r="M4" s="165">
        <f>SUMIFS('ADMINISTRACIÓN'!$U$13:$U$2004,'ADMINISTRACIÓN'!$H$13:$H$2004,I4,'ADMINISTRACIÓN'!$E$13:$E$2004,$M$3)</f>
        <v>0</v>
      </c>
      <c r="N4" s="72"/>
      <c r="O4" s="166">
        <f>COUNTIF('ADMINISTRACIÓN'!$H$13:$H$2004,I4)</f>
        <v>0</v>
      </c>
      <c r="P4" s="166">
        <v>1.0</v>
      </c>
      <c r="Q4" s="98">
        <v>60000.0</v>
      </c>
      <c r="R4" s="72"/>
    </row>
    <row r="5">
      <c r="A5" s="350">
        <v>0.1</v>
      </c>
      <c r="B5" s="164" t="s">
        <v>14</v>
      </c>
      <c r="C5" s="72"/>
      <c r="D5" s="165">
        <f>SUMIFS('ADMINISTRACIÓN'!$U$13:$U$2004,'ADMINISTRACIÓN'!$S$13:$S$2004,B5,'ADMINISTRACIÓN'!$E$13:$E$2004,$D$3)</f>
        <v>0</v>
      </c>
      <c r="E5" s="72"/>
      <c r="F5" s="165">
        <f>SUMIFS('ADMINISTRACIÓN'!$U$13:$U$2004,'ADMINISTRACIÓN'!$S$13:$S$2004,B5,'ADMINISTRACIÓN'!$E$13:$E$2004,$F$3)</f>
        <v>88825</v>
      </c>
      <c r="G5" s="72"/>
      <c r="H5" s="166">
        <f t="shared" si="1"/>
        <v>0</v>
      </c>
      <c r="I5" s="164" t="s">
        <v>78</v>
      </c>
      <c r="J5" s="72"/>
      <c r="K5" s="165">
        <f>SUMIFS('ADMINISTRACIÓN'!$U$13:$U$2004,'ADMINISTRACIÓN'!$H$13:$H$2004,I5,'ADMINISTRACIÓN'!$E$13:$E$2004,$K$3)</f>
        <v>8412500</v>
      </c>
      <c r="L5" s="72"/>
      <c r="M5" s="165">
        <f>SUMIFS('ADMINISTRACIÓN'!$U$13:$U$2004,'ADMINISTRACIÓN'!$H$13:$H$2004,I5,'ADMINISTRACIÓN'!$E$13:$E$2004,$M$3)</f>
        <v>75000</v>
      </c>
      <c r="N5" s="72"/>
      <c r="O5" s="166">
        <f>COUNTIF('ADMINISTRACIÓN'!$H$13:$H$2004,I5)</f>
        <v>339</v>
      </c>
      <c r="P5" s="166">
        <v>2.0</v>
      </c>
      <c r="Q5" s="98">
        <v>85000.0</v>
      </c>
      <c r="R5" s="72"/>
    </row>
    <row r="6">
      <c r="A6" s="350">
        <v>0.15</v>
      </c>
      <c r="B6" s="164" t="s">
        <v>104</v>
      </c>
      <c r="C6" s="72"/>
      <c r="D6" s="165">
        <f>SUMIFS('ADMINISTRACIÓN'!$U$13:$U$2004,'ADMINISTRACIÓN'!$S$13:$S$2004,B6,'ADMINISTRACIÓN'!$E$13:$E$2004,$D$3)</f>
        <v>0</v>
      </c>
      <c r="E6" s="72"/>
      <c r="F6" s="165">
        <f>SUMIFS('ADMINISTRACIÓN'!$U$13:$U$2004,'ADMINISTRACIÓN'!$S$13:$S$2004,B6,'ADMINISTRACIÓN'!$E$13:$E$2004,$F$3)</f>
        <v>100000</v>
      </c>
      <c r="G6" s="72"/>
      <c r="H6" s="166">
        <f t="shared" si="1"/>
        <v>0</v>
      </c>
      <c r="I6" s="164" t="s">
        <v>146</v>
      </c>
      <c r="J6" s="72"/>
      <c r="K6" s="165">
        <f>SUMIFS('ADMINISTRACIÓN'!$U$13:$U$2004,'ADMINISTRACIÓN'!$H$13:$H$2004,I6,'ADMINISTRACIÓN'!$E$13:$E$2004,$K$3)</f>
        <v>0</v>
      </c>
      <c r="L6" s="72"/>
      <c r="M6" s="165">
        <f>SUMIFS('ADMINISTRACIÓN'!$U$13:$U$2004,'ADMINISTRACIÓN'!$H$13:$H$2004,I6,'ADMINISTRACIÓN'!$E$13:$E$2004,$M$3)</f>
        <v>0</v>
      </c>
      <c r="N6" s="72"/>
      <c r="O6" s="166">
        <f>COUNTIF('ADMINISTRACIÓN'!$H$13:$H$2004,I6)</f>
        <v>0</v>
      </c>
      <c r="P6" s="166">
        <v>3.0</v>
      </c>
      <c r="Q6" s="98">
        <v>110000.0</v>
      </c>
      <c r="R6" s="72"/>
    </row>
    <row r="7">
      <c r="A7" s="350">
        <v>0.2</v>
      </c>
      <c r="B7" s="164" t="s">
        <v>81</v>
      </c>
      <c r="C7" s="72"/>
      <c r="D7" s="165">
        <f>SUMIFS('ADMINISTRACIÓN'!$U$13:$U$2004,'ADMINISTRACIÓN'!$S$13:$S$2004,B7,'ADMINISTRACIÓN'!$E$13:$E$2004,$D$3)</f>
        <v>6641000</v>
      </c>
      <c r="E7" s="72"/>
      <c r="F7" s="165">
        <f>SUMIFS('ADMINISTRACIÓN'!$U$13:$U$2004,'ADMINISTRACIÓN'!$S$13:$S$2004,B7,'ADMINISTRACIÓN'!$E$13:$E$2004,$F$3)</f>
        <v>4147367</v>
      </c>
      <c r="G7" s="72"/>
      <c r="H7" s="166">
        <f t="shared" si="1"/>
        <v>0</v>
      </c>
      <c r="I7" s="164" t="s">
        <v>138</v>
      </c>
      <c r="J7" s="72"/>
      <c r="K7" s="165">
        <f>SUMIFS('ADMINISTRACIÓN'!$U$13:$U$2004,'ADMINISTRACIÓN'!$H$13:$H$2004,I7,'ADMINISTRACIÓN'!$E$13:$E$2004,$K$3)</f>
        <v>689000</v>
      </c>
      <c r="L7" s="72"/>
      <c r="M7" s="165">
        <f>SUMIFS('ADMINISTRACIÓN'!$U$13:$U$2004,'ADMINISTRACIÓN'!$H$13:$H$2004,I7,'ADMINISTRACIÓN'!$E$13:$E$2004,$M$3)</f>
        <v>5500500</v>
      </c>
      <c r="N7" s="72"/>
      <c r="O7" s="166">
        <f>COUNTIF('ADMINISTRACIÓN'!$H$13:$H$2004,I7)</f>
        <v>85</v>
      </c>
      <c r="P7" s="166">
        <v>4.0</v>
      </c>
      <c r="Q7" s="98">
        <v>120000.0</v>
      </c>
      <c r="R7" s="72"/>
    </row>
    <row r="8">
      <c r="A8" s="350">
        <v>0.25</v>
      </c>
      <c r="B8" s="164" t="s">
        <v>23</v>
      </c>
      <c r="C8" s="72"/>
      <c r="D8" s="165">
        <f>SUMIFS('ADMINISTRACIÓN'!$U$13:$U$2004,'ADMINISTRACIÓN'!$S$13:$S$2004,B8,'ADMINISTRACIÓN'!$E$13:$E$2004,$D$3)</f>
        <v>608948</v>
      </c>
      <c r="E8" s="72"/>
      <c r="F8" s="165">
        <f>SUMIFS('ADMINISTRACIÓN'!$U$13:$U$2004,'ADMINISTRACIÓN'!$S$13:$S$2004,B8,'ADMINISTRACIÓN'!$E$13:$E$2004,$F$3)</f>
        <v>1614175</v>
      </c>
      <c r="G8" s="72"/>
      <c r="H8" s="166">
        <f t="shared" si="1"/>
        <v>0</v>
      </c>
      <c r="I8" s="164" t="s">
        <v>26</v>
      </c>
      <c r="J8" s="72"/>
      <c r="K8" s="165">
        <f>SUMIFS('ADMINISTRACIÓN'!$U$13:$U$2004,'ADMINISTRACIÓN'!$H$13:$H$2004,I8,'ADMINISTRACIÓN'!$E$13:$E$2004,$K$3)</f>
        <v>45000</v>
      </c>
      <c r="L8" s="72"/>
      <c r="M8" s="165">
        <f>SUMIFS('ADMINISTRACIÓN'!$U$13:$U$2004,'ADMINISTRACIÓN'!$H$13:$H$2004,I8,'ADMINISTRACIÓN'!$E$13:$E$2004,$M$3)</f>
        <v>9310000</v>
      </c>
      <c r="N8" s="72"/>
      <c r="O8" s="166">
        <f>COUNTIF('ADMINISTRACIÓN'!$H$13:$H$2004,I8)</f>
        <v>8</v>
      </c>
      <c r="P8" s="166">
        <v>5.0</v>
      </c>
      <c r="Q8" s="98">
        <v>150000.0</v>
      </c>
      <c r="R8" s="72"/>
    </row>
    <row r="9">
      <c r="A9" s="350">
        <v>0.3</v>
      </c>
      <c r="B9" s="164" t="s">
        <v>114</v>
      </c>
      <c r="C9" s="72"/>
      <c r="D9" s="165">
        <f>SUMIFS('ADMINISTRACIÓN'!$U$13:$U$2004,'ADMINISTRACIÓN'!$S$13:$S$2004,B9,'ADMINISTRACIÓN'!$E$13:$E$2004,$D$3)</f>
        <v>2062500</v>
      </c>
      <c r="E9" s="72"/>
      <c r="F9" s="165">
        <f>SUMIFS('ADMINISTRACIÓN'!$U$13:$U$2004,'ADMINISTRACIÓN'!$S$13:$S$2004,B9,'ADMINISTRACIÓN'!$E$13:$E$2004,$F$3)</f>
        <v>902050</v>
      </c>
      <c r="G9" s="72"/>
      <c r="H9" s="166">
        <f t="shared" si="1"/>
        <v>0</v>
      </c>
      <c r="I9" s="164" t="s">
        <v>157</v>
      </c>
      <c r="J9" s="72"/>
      <c r="K9" s="165">
        <f>SUMIFS('ADMINISTRACIÓN'!$U$13:$U$2004,'ADMINISTRACIÓN'!$H$13:$H$2004,I9,'ADMINISTRACIÓN'!$E$13:$E$2004,$K$3)</f>
        <v>205000</v>
      </c>
      <c r="L9" s="72"/>
      <c r="M9" s="165">
        <f>SUMIFS('ADMINISTRACIÓN'!$U$13:$U$2004,'ADMINISTRACIÓN'!$H$13:$H$2004,I9,'ADMINISTRACIÓN'!$E$13:$E$2004,$M$3)</f>
        <v>59637</v>
      </c>
      <c r="N9" s="72"/>
      <c r="O9" s="166">
        <f>COUNTIF('ADMINISTRACIÓN'!$H$13:$H$2004,I9)</f>
        <v>6</v>
      </c>
      <c r="P9" s="166">
        <v>6.0</v>
      </c>
      <c r="Q9" s="98">
        <v>150000.0</v>
      </c>
      <c r="R9" s="72"/>
    </row>
    <row r="10">
      <c r="A10" s="350">
        <v>0.4</v>
      </c>
      <c r="B10" s="164" t="s">
        <v>92</v>
      </c>
      <c r="C10" s="72"/>
      <c r="D10" s="165">
        <f>SUMIFS('ADMINISTRACIÓN'!$U$13:$U$2004,'ADMINISTRACIÓN'!$S$13:$S$2004,B10,'ADMINISTRACIÓN'!$E$13:$E$2004,$D$3)</f>
        <v>625000</v>
      </c>
      <c r="E10" s="72"/>
      <c r="F10" s="165">
        <f>SUMIFS('ADMINISTRACIÓN'!$U$13:$U$2004,'ADMINISTRACIÓN'!$S$13:$S$2004,B10,'ADMINISTRACIÓN'!$E$13:$E$2004,$F$3)</f>
        <v>472000</v>
      </c>
      <c r="G10" s="72"/>
      <c r="H10" s="166">
        <f t="shared" si="1"/>
        <v>0</v>
      </c>
      <c r="I10" s="164" t="s">
        <v>143</v>
      </c>
      <c r="J10" s="72"/>
      <c r="K10" s="165">
        <f>SUMIFS('ADMINISTRACIÓN'!$U$13:$U$2004,'ADMINISTRACIÓN'!$H$13:$H$2004,I10,'ADMINISTRACIÓN'!$E$13:$E$2004,$K$3)</f>
        <v>4477000</v>
      </c>
      <c r="L10" s="72"/>
      <c r="M10" s="165">
        <f>SUMIFS('ADMINISTRACIÓN'!$U$13:$U$2004,'ADMINISTRACIÓN'!$H$13:$H$2004,I10,'ADMINISTRACIÓN'!$E$13:$E$2004,$M$3)</f>
        <v>0</v>
      </c>
      <c r="N10" s="72"/>
      <c r="O10" s="166">
        <f>COUNTIF('ADMINISTRACIÓN'!$H$13:$H$2004,I10)</f>
        <v>55</v>
      </c>
      <c r="P10" s="166">
        <v>7.0</v>
      </c>
      <c r="Q10" s="98">
        <v>210000.0</v>
      </c>
      <c r="R10" s="72"/>
    </row>
    <row r="11">
      <c r="A11" s="350">
        <v>0.5</v>
      </c>
      <c r="B11" s="164" t="s">
        <v>73</v>
      </c>
      <c r="C11" s="72"/>
      <c r="D11" s="165">
        <f>SUMIFS('ADMINISTRACIÓN'!$U$13:$U$2004,'ADMINISTRACIÓN'!$S$13:$S$2004,B11,'ADMINISTRACIÓN'!$E$13:$E$2004,$D$3)</f>
        <v>1346441</v>
      </c>
      <c r="E11" s="72"/>
      <c r="F11" s="165">
        <f>SUMIFS('ADMINISTRACIÓN'!$U$13:$U$2004,'ADMINISTRACIÓN'!$S$13:$S$2004,B11,'ADMINISTRACIÓN'!$E$13:$E$2004,$F$3)</f>
        <v>13472003</v>
      </c>
      <c r="G11" s="72"/>
      <c r="H11" s="166">
        <f t="shared" si="1"/>
        <v>0</v>
      </c>
      <c r="I11" s="164" t="s">
        <v>162</v>
      </c>
      <c r="J11" s="72"/>
      <c r="K11" s="165">
        <f>SUMIFS('ADMINISTRACIÓN'!$U$13:$U$2004,'ADMINISTRACIÓN'!$H$13:$H$2004,I11,'ADMINISTRACIÓN'!$E$13:$E$2004,$K$3)</f>
        <v>0</v>
      </c>
      <c r="L11" s="72"/>
      <c r="M11" s="165">
        <f>SUMIFS('ADMINISTRACIÓN'!$U$13:$U$2004,'ADMINISTRACIÓN'!$H$13:$H$2004,I11,'ADMINISTRACIÓN'!$E$13:$E$2004,$M$3)</f>
        <v>0</v>
      </c>
      <c r="N11" s="72"/>
      <c r="O11" s="166">
        <f>COUNTIF('ADMINISTRACIÓN'!$H$13:$H$2004,I11)</f>
        <v>0</v>
      </c>
      <c r="P11" s="166">
        <v>8.0</v>
      </c>
      <c r="Q11" s="98">
        <v>240000.0</v>
      </c>
      <c r="R11" s="72"/>
    </row>
    <row r="12">
      <c r="A12" s="350">
        <v>0.6</v>
      </c>
      <c r="B12" s="164" t="s">
        <v>125</v>
      </c>
      <c r="C12" s="72"/>
      <c r="D12" s="165">
        <f>SUMIFS('ADMINISTRACIÓN'!$U$13:$U$2004,'ADMINISTRACIÓN'!$S$13:$S$2004,B12,'ADMINISTRACIÓN'!$E$13:$E$2004,$D$3)</f>
        <v>0</v>
      </c>
      <c r="E12" s="72"/>
      <c r="F12" s="165">
        <f>SUMIFS('ADMINISTRACIÓN'!$U$13:$U$2004,'ADMINISTRACIÓN'!$S$13:$S$2004,B12,'ADMINISTRACIÓN'!$E$13:$E$2004,$F$3)</f>
        <v>4503534</v>
      </c>
      <c r="G12" s="72"/>
      <c r="H12" s="166">
        <f t="shared" si="1"/>
        <v>0</v>
      </c>
      <c r="I12" s="164" t="s">
        <v>165</v>
      </c>
      <c r="J12" s="72"/>
      <c r="K12" s="165">
        <f>SUMIFS('ADMINISTRACIÓN'!$U$13:$U$2004,'ADMINISTRACIÓN'!$H$13:$H$2004,I12,'ADMINISTRACIÓN'!$E$13:$E$2004,$K$3)</f>
        <v>0</v>
      </c>
      <c r="L12" s="72"/>
      <c r="M12" s="165">
        <f>SUMIFS('ADMINISTRACIÓN'!$U$13:$U$2004,'ADMINISTRACIÓN'!$H$13:$H$2004,I12,'ADMINISTRACIÓN'!$E$13:$E$2004,$M$3)</f>
        <v>0</v>
      </c>
      <c r="N12" s="72"/>
      <c r="O12" s="166">
        <f>COUNTIF('ADMINISTRACIÓN'!$H$13:$H$2004,I12)</f>
        <v>0</v>
      </c>
      <c r="P12" s="166">
        <v>9.0</v>
      </c>
      <c r="Q12" s="98">
        <v>280000.0</v>
      </c>
      <c r="R12" s="72"/>
    </row>
    <row r="13">
      <c r="A13" s="350">
        <v>0.7</v>
      </c>
      <c r="I13" s="164" t="s">
        <v>169</v>
      </c>
      <c r="J13" s="72"/>
      <c r="K13" s="165">
        <f>SUMIFS('ADMINISTRACIÓN'!$U$13:$U$2004,'ADMINISTRACIÓN'!$H$13:$H$2004,I13,'ADMINISTRACIÓN'!$E$13:$E$2004,$K$3)</f>
        <v>0</v>
      </c>
      <c r="L13" s="72"/>
      <c r="M13" s="165">
        <f>SUMIFS('ADMINISTRACIÓN'!$U$13:$U$2004,'ADMINISTRACIÓN'!$H$13:$H$2004,I13,'ADMINISTRACIÓN'!$E$13:$E$2004,$M$3)</f>
        <v>134000</v>
      </c>
      <c r="N13" s="72"/>
      <c r="O13" s="166">
        <f>COUNTIF('ADMINISTRACIÓN'!$H$13:$H$2004,I13)</f>
        <v>7</v>
      </c>
      <c r="P13" s="166">
        <v>10.0</v>
      </c>
      <c r="Q13" s="98">
        <v>280000.0</v>
      </c>
      <c r="R13" s="72"/>
    </row>
    <row r="14">
      <c r="A14" s="350">
        <v>0.75</v>
      </c>
      <c r="I14" s="164" t="s">
        <v>31</v>
      </c>
      <c r="J14" s="72"/>
      <c r="K14" s="165">
        <f>SUMIFS('ADMINISTRACIÓN'!$U$13:$U$2004,'ADMINISTRACIÓN'!$H$13:$H$2004,I14,'ADMINISTRACIÓN'!$E$13:$E$2004,$K$3)</f>
        <v>0</v>
      </c>
      <c r="L14" s="72"/>
      <c r="M14" s="165">
        <f>SUMIFS('ADMINISTRACIÓN'!$U$13:$U$2004,'ADMINISTRACIÓN'!$H$13:$H$2004,I14,'ADMINISTRACIÓN'!$E$13:$E$2004,$M$3)</f>
        <v>60000</v>
      </c>
      <c r="N14" s="72"/>
      <c r="O14" s="166">
        <f>COUNTIF('ADMINISTRACIÓN'!$H$13:$H$2004,I14)</f>
        <v>1</v>
      </c>
      <c r="P14" s="166">
        <v>11.0</v>
      </c>
      <c r="Q14" s="98">
        <v>320000.0</v>
      </c>
      <c r="R14" s="72"/>
    </row>
    <row r="15">
      <c r="A15" s="350">
        <v>0.8</v>
      </c>
      <c r="B15" s="159" t="s">
        <v>2605</v>
      </c>
      <c r="C15" s="71"/>
      <c r="D15" s="71"/>
      <c r="E15" s="71"/>
      <c r="F15" s="71"/>
      <c r="G15" s="71"/>
      <c r="H15" s="72"/>
      <c r="I15" s="164" t="s">
        <v>175</v>
      </c>
      <c r="J15" s="72"/>
      <c r="K15" s="165">
        <f>SUMIFS('ADMINISTRACIÓN'!$U$13:$U$2004,'ADMINISTRACIÓN'!$H$13:$H$2004,I15,'ADMINISTRACIÓN'!$E$13:$E$2004,$K$3)</f>
        <v>125000</v>
      </c>
      <c r="L15" s="72"/>
      <c r="M15" s="165">
        <f>SUMIFS('ADMINISTRACIÓN'!$U$13:$U$2004,'ADMINISTRACIÓN'!$H$13:$H$2004,I15,'ADMINISTRACIÓN'!$E$13:$E$2004,$M$3)</f>
        <v>355450</v>
      </c>
      <c r="N15" s="72"/>
      <c r="O15" s="166">
        <f>COUNTIF('ADMINISTRACIÓN'!$H$13:$H$2004,I15)</f>
        <v>13</v>
      </c>
      <c r="P15" s="166">
        <v>12.0</v>
      </c>
      <c r="Q15" s="98">
        <v>320000.0</v>
      </c>
      <c r="R15" s="72"/>
    </row>
    <row r="16">
      <c r="A16" s="350">
        <v>0.9</v>
      </c>
      <c r="B16" s="162" t="s">
        <v>2606</v>
      </c>
      <c r="C16" s="72"/>
      <c r="D16" s="162" t="s">
        <v>2607</v>
      </c>
      <c r="E16" s="72"/>
      <c r="F16" s="162" t="s">
        <v>2281</v>
      </c>
      <c r="G16" s="72"/>
      <c r="H16" s="163" t="s">
        <v>78</v>
      </c>
      <c r="I16" s="164" t="s">
        <v>27</v>
      </c>
      <c r="J16" s="72"/>
      <c r="K16" s="165">
        <f>SUMIFS('ADMINISTRACIÓN'!$U$13:$U$2004,'ADMINISTRACIÓN'!$H$13:$H$2004,I16,'ADMINISTRACIÓN'!$E$13:$E$2004,$K$3)</f>
        <v>0</v>
      </c>
      <c r="L16" s="72"/>
      <c r="M16" s="165">
        <f>SUMIFS('ADMINISTRACIÓN'!$U$13:$U$2004,'ADMINISTRACIÓN'!$H$13:$H$2004,I16,'ADMINISTRACIÓN'!$E$13:$E$2004,$M$3)</f>
        <v>349257</v>
      </c>
      <c r="N16" s="72"/>
      <c r="O16" s="166">
        <f>COUNTIF('ADMINISTRACIÓN'!$H$13:$H$2004,I16)</f>
        <v>1</v>
      </c>
      <c r="P16" s="166">
        <v>0.0</v>
      </c>
      <c r="Q16" s="98">
        <v>0.0</v>
      </c>
      <c r="R16" s="72"/>
    </row>
    <row r="17">
      <c r="A17" s="350">
        <v>1.0</v>
      </c>
      <c r="B17" s="351" t="s">
        <v>2299</v>
      </c>
      <c r="C17" s="72"/>
      <c r="D17" s="268" t="s">
        <v>2317</v>
      </c>
      <c r="E17" s="72"/>
      <c r="H17" s="167">
        <v>20000.0</v>
      </c>
      <c r="I17" s="164" t="s">
        <v>28</v>
      </c>
      <c r="J17" s="72"/>
      <c r="K17" s="165">
        <f>SUMIFS('ADMINISTRACIÓN'!$U$13:$U$2004,'ADMINISTRACIÓN'!$H$13:$H$2004,I17,'ADMINISTRACIÓN'!$E$13:$E$2004,$K$3)</f>
        <v>0</v>
      </c>
      <c r="L17" s="72"/>
      <c r="M17" s="165">
        <f>SUMIFS('ADMINISTRACIÓN'!$U$13:$U$2004,'ADMINISTRACIÓN'!$H$13:$H$2004,I17,'ADMINISTRACIÓN'!$E$13:$E$2004,$M$3)</f>
        <v>453307</v>
      </c>
      <c r="N17" s="72"/>
      <c r="O17" s="166">
        <f>COUNTIF('ADMINISTRACIÓN'!$H$13:$H$2004,I17)</f>
        <v>5</v>
      </c>
    </row>
    <row r="18">
      <c r="A18" s="352" t="s">
        <v>2608</v>
      </c>
      <c r="B18" s="351" t="s">
        <v>2296</v>
      </c>
      <c r="C18" s="72"/>
      <c r="D18" s="268" t="s">
        <v>2312</v>
      </c>
      <c r="E18" s="72"/>
      <c r="H18" s="167">
        <v>20000.0</v>
      </c>
      <c r="I18" s="164" t="s">
        <v>29</v>
      </c>
      <c r="J18" s="72"/>
      <c r="K18" s="165">
        <f>SUMIFS('ADMINISTRACIÓN'!$U$13:$U$2004,'ADMINISTRACIÓN'!$H$13:$H$2004,I18,'ADMINISTRACIÓN'!$E$13:$E$2004,$K$3)</f>
        <v>0</v>
      </c>
      <c r="L18" s="72"/>
      <c r="M18" s="165">
        <f>SUMIFS('ADMINISTRACIÓN'!$U$13:$U$2004,'ADMINISTRACIÓN'!$H$13:$H$2004,I18,'ADMINISTRACIÓN'!$E$13:$E$2004,$M$3)</f>
        <v>31000</v>
      </c>
      <c r="N18" s="72"/>
      <c r="O18" s="166">
        <f>COUNTIF('ADMINISTRACIÓN'!$H$13:$H$2004,I18)</f>
        <v>2</v>
      </c>
    </row>
    <row r="19">
      <c r="A19" s="353" t="s">
        <v>36</v>
      </c>
      <c r="B19" s="351" t="s">
        <v>2318</v>
      </c>
      <c r="C19" s="72"/>
      <c r="D19" s="268" t="s">
        <v>2326</v>
      </c>
      <c r="E19" s="72"/>
      <c r="H19" s="167" t="s">
        <v>2281</v>
      </c>
      <c r="I19" s="164" t="s">
        <v>30</v>
      </c>
      <c r="J19" s="72"/>
      <c r="K19" s="165">
        <f>SUMIFS('ADMINISTRACIÓN'!$U$13:$U$2004,'ADMINISTRACIÓN'!$H$13:$H$2004,I19,'ADMINISTRACIÓN'!$E$13:$E$2004,$K$3)</f>
        <v>0</v>
      </c>
      <c r="L19" s="72"/>
      <c r="M19" s="165">
        <f>SUMIFS('ADMINISTRACIÓN'!$U$13:$U$2004,'ADMINISTRACIÓN'!$H$13:$H$2004,I19,'ADMINISTRACIÓN'!$E$13:$E$2004,$M$3)</f>
        <v>1105500</v>
      </c>
      <c r="N19" s="72"/>
      <c r="O19" s="166">
        <f>COUNTIF('ADMINISTRACIÓN'!$H$13:$H$2004,I19)</f>
        <v>14</v>
      </c>
    </row>
    <row r="20">
      <c r="A20" s="353" t="s">
        <v>37</v>
      </c>
      <c r="B20" s="351" t="s">
        <v>2309</v>
      </c>
      <c r="C20" s="72"/>
      <c r="D20" s="268" t="s">
        <v>2327</v>
      </c>
      <c r="E20" s="72"/>
      <c r="H20" s="167" t="s">
        <v>2281</v>
      </c>
      <c r="I20" s="164" t="s">
        <v>127</v>
      </c>
      <c r="J20" s="72"/>
      <c r="K20" s="165">
        <f>SUMIFS('ADMINISTRACIÓN'!$U$13:$U$2004,'ADMINISTRACIÓN'!$H$13:$H$2004,I20,'ADMINISTRACIÓN'!$E$13:$E$2004,$K$3)+SUMIFS('ADMINISTRACIÓN'!$U$13:$U$2004,'ADMINISTRACIÓN'!$H$13:$H$2004,I20,'ADMINISTRACIÓN'!$E$13:$E$2004,"CAPITAL")</f>
        <v>16030900</v>
      </c>
      <c r="L20" s="72"/>
      <c r="M20" s="165">
        <f>SUMIFS('ADMINISTRACIÓN'!$U$13:$U$2004,'ADMINISTRACIÓN'!$H$13:$H$2004,I20,'ADMINISTRACIÓN'!$E$13:$E$2004,$M$3)</f>
        <v>0</v>
      </c>
      <c r="N20" s="72"/>
      <c r="O20" s="166">
        <f>COUNTIF('ADMINISTRACIÓN'!$H$13:$H$2004,I20)</f>
        <v>48</v>
      </c>
    </row>
    <row r="21">
      <c r="A21" s="353" t="s">
        <v>41</v>
      </c>
      <c r="B21" s="351" t="s">
        <v>2477</v>
      </c>
      <c r="C21" s="72"/>
      <c r="D21" s="268" t="s">
        <v>2478</v>
      </c>
      <c r="E21" s="72"/>
      <c r="H21" s="167">
        <v>20000.0</v>
      </c>
      <c r="I21" s="164" t="s">
        <v>122</v>
      </c>
      <c r="J21" s="72"/>
      <c r="K21" s="165">
        <f>SUMIFS('ADMINISTRACIÓN'!$U$13:$U$2004,'ADMINISTRACIÓN'!$H$13:$H$2004,I21,'ADMINISTRACIÓN'!$E$13:$E$2004,$K$3)</f>
        <v>0</v>
      </c>
      <c r="L21" s="72"/>
      <c r="M21" s="165">
        <f>SUMIFS('ADMINISTRACIÓN'!$U$13:$U$2004,'ADMINISTRACIÓN'!$H$13:$H$2004,I21,'ADMINISTRACIÓN'!$E$13:$E$2004,$M$3)+SUMIFS('ADMINISTRACIÓN'!$U$13:$U$2004,'ADMINISTRACIÓN'!$H$13:$H$2004,I21,'ADMINISTRACIÓN'!$E$13:$E$2004,"CAPITAL")</f>
        <v>1453500</v>
      </c>
      <c r="N21" s="72"/>
      <c r="O21" s="166">
        <f>COUNTIF('ADMINISTRACIÓN'!$H$13:$H$2004,I21)</f>
        <v>35</v>
      </c>
    </row>
    <row r="22">
      <c r="A22" s="353" t="s">
        <v>42</v>
      </c>
      <c r="B22" s="351" t="s">
        <v>2298</v>
      </c>
      <c r="C22" s="72"/>
      <c r="D22" s="268"/>
      <c r="E22" s="72"/>
      <c r="H22" s="167">
        <v>25000.0</v>
      </c>
      <c r="I22" s="164" t="s">
        <v>193</v>
      </c>
      <c r="J22" s="72"/>
      <c r="K22" s="165">
        <f>SUMIFS('ADMINISTRACIÓN'!$U$13:$U$2004,'ADMINISTRACIÓN'!$H$13:$H$2004,I22,'ADMINISTRACIÓN'!$E$13:$E$2004,$K$3)</f>
        <v>100</v>
      </c>
      <c r="L22" s="72"/>
      <c r="M22" s="165">
        <f>SUMIFS('ADMINISTRACIÓN'!$U$13:$U$2004,'ADMINISTRACIÓN'!$H$13:$H$2004,I22,'ADMINISTRACIÓN'!$E$13:$E$2004,$M$3)</f>
        <v>5500</v>
      </c>
      <c r="N22" s="72"/>
      <c r="O22" s="166">
        <f>COUNTIF('ADMINISTRACIÓN'!$H$13:$H$2004,I22)</f>
        <v>8</v>
      </c>
    </row>
    <row r="23">
      <c r="A23" s="353" t="s">
        <v>43</v>
      </c>
      <c r="B23" s="351" t="s">
        <v>2609</v>
      </c>
      <c r="C23" s="72"/>
      <c r="D23" s="268" t="s">
        <v>2610</v>
      </c>
      <c r="E23" s="72"/>
      <c r="H23" s="167">
        <v>25000.0</v>
      </c>
      <c r="I23" s="164" t="s">
        <v>196</v>
      </c>
      <c r="J23" s="72"/>
      <c r="K23" s="165">
        <f>SUMIFS('ADMINISTRACIÓN'!$U$13:$U$2004,'ADMINISTRACIÓN'!$H$13:$H$2004,I23,'ADMINISTRACIÓN'!$E$13:$E$2004,$K$3)</f>
        <v>264000</v>
      </c>
      <c r="L23" s="72"/>
      <c r="M23" s="165">
        <f>SUMIFS('ADMINISTRACIÓN'!$U$13:$U$2004,'ADMINISTRACIÓN'!$H$13:$H$2004,I23,'ADMINISTRACIÓN'!$E$13:$E$2004,$M$3)</f>
        <v>7209273</v>
      </c>
      <c r="N23" s="72"/>
      <c r="O23" s="166">
        <f>COUNTIF('ADMINISTRACIÓN'!$H$13:$H$2004,I23)</f>
        <v>95</v>
      </c>
    </row>
    <row r="24">
      <c r="A24" s="353" t="s">
        <v>44</v>
      </c>
      <c r="B24" s="351" t="s">
        <v>2611</v>
      </c>
      <c r="C24" s="72"/>
      <c r="D24" s="268" t="s">
        <v>2612</v>
      </c>
      <c r="E24" s="72"/>
      <c r="H24" s="167">
        <v>20000.0</v>
      </c>
      <c r="I24" s="164" t="s">
        <v>199</v>
      </c>
      <c r="J24" s="72"/>
      <c r="K24" s="165">
        <f>SUMIFS('ADMINISTRACIÓN'!$U$13:$U$2004,'ADMINISTRACIÓN'!$H$13:$H$2004,I24,'ADMINISTRACIÓN'!$E$13:$E$2004,$K$3)</f>
        <v>0</v>
      </c>
      <c r="L24" s="72"/>
      <c r="M24" s="165">
        <f>SUMIFS('ADMINISTRACIÓN'!$U$13:$U$2004,'ADMINISTRACIÓN'!$H$13:$H$2004,I24,'ADMINISTRACIÓN'!$E$13:$E$2004,$M$3)</f>
        <v>292245</v>
      </c>
      <c r="N24" s="72"/>
      <c r="O24" s="166">
        <f>COUNTIF('ADMINISTRACIÓN'!$H$13:$H$2004,I24)</f>
        <v>37</v>
      </c>
    </row>
    <row r="25">
      <c r="A25" s="353" t="s">
        <v>47</v>
      </c>
      <c r="B25" s="351" t="s">
        <v>2292</v>
      </c>
      <c r="C25" s="72"/>
      <c r="D25" s="268" t="s">
        <v>2320</v>
      </c>
      <c r="E25" s="72"/>
      <c r="H25" s="167">
        <v>15000.0</v>
      </c>
      <c r="I25" s="164" t="s">
        <v>1301</v>
      </c>
      <c r="J25" s="72"/>
      <c r="K25" s="165">
        <f>SUMIFS('ADMINISTRACIÓN'!$U$13:$U$2004,'ADMINISTRACIÓN'!$H$13:$H$2004,I25,'ADMINISTRACIÓN'!$E$13:$E$2004,$K$3)</f>
        <v>15341</v>
      </c>
      <c r="L25" s="72"/>
      <c r="M25" s="165">
        <f>SUMIFS('ADMINISTRACIÓN'!$U$13:$U$2004,'ADMINISTRACIÓN'!$H$13:$H$2004,I25,'ADMINISTRACIÓN'!$E$13:$E$2004,$M$3)</f>
        <v>0</v>
      </c>
      <c r="N25" s="72"/>
      <c r="O25" s="166">
        <f>COUNTIF('ADMINISTRACIÓN'!$H$13:$H$2004,I25)</f>
        <v>5</v>
      </c>
    </row>
    <row r="26">
      <c r="A26" s="353" t="s">
        <v>48</v>
      </c>
      <c r="B26" s="351" t="s">
        <v>2289</v>
      </c>
      <c r="C26" s="72"/>
      <c r="D26" s="268" t="s">
        <v>2325</v>
      </c>
      <c r="E26" s="72"/>
      <c r="H26" s="167">
        <v>20000.0</v>
      </c>
      <c r="I26" s="164" t="s">
        <v>204</v>
      </c>
      <c r="J26" s="72"/>
      <c r="K26" s="165">
        <f>SUMIFS('ADMINISTRACIÓN'!$U$13:$U$2004,'ADMINISTRACIÓN'!$H$13:$H$2004,I26,'ADMINISTRACIÓN'!$E$13:$E$2004,$K$3)</f>
        <v>0</v>
      </c>
      <c r="L26" s="72"/>
      <c r="M26" s="165">
        <f>SUMIFS('ADMINISTRACIÓN'!$U$13:$U$2004,'ADMINISTRACIÓN'!$H$13:$H$2004,I26,'ADMINISTRACIÓN'!$E$13:$E$2004,$M$3)</f>
        <v>62700</v>
      </c>
      <c r="N26" s="72"/>
      <c r="O26" s="166">
        <f>COUNTIF('ADMINISTRACIÓN'!$H$13:$H$2004,I26)</f>
        <v>10</v>
      </c>
    </row>
    <row r="27">
      <c r="A27" s="353" t="s">
        <v>49</v>
      </c>
      <c r="B27" s="351" t="s">
        <v>2285</v>
      </c>
      <c r="C27" s="72"/>
      <c r="D27" s="268" t="s">
        <v>2323</v>
      </c>
      <c r="E27" s="72"/>
      <c r="H27" s="167">
        <v>20000.0</v>
      </c>
      <c r="I27" s="164" t="s">
        <v>1472</v>
      </c>
      <c r="J27" s="72"/>
      <c r="K27" s="165">
        <f>SUMIFS('ADMINISTRACIÓN'!$U$13:$U$2004,'ADMINISTRACIÓN'!$H$13:$H$2004,I27,'ADMINISTRACIÓN'!$E$13:$E$2004,$K$3)</f>
        <v>0</v>
      </c>
      <c r="L27" s="72"/>
      <c r="M27" s="165">
        <f>SUMIFS('ADMINISTRACIÓN'!$U$13:$U$2004,'ADMINISTRACIÓN'!$H$13:$H$2004,I27,'ADMINISTRACIÓN'!$E$13:$E$2004,$M$3)</f>
        <v>77000</v>
      </c>
      <c r="N27" s="72"/>
      <c r="O27" s="166">
        <f>COUNTIF('ADMINISTRACIÓN'!$H$13:$H$2004,I27)</f>
        <v>4</v>
      </c>
    </row>
    <row r="28">
      <c r="A28" s="353" t="s">
        <v>50</v>
      </c>
      <c r="B28" s="351" t="s">
        <v>2494</v>
      </c>
      <c r="C28" s="72"/>
      <c r="D28" s="268" t="s">
        <v>2495</v>
      </c>
      <c r="E28" s="72"/>
      <c r="H28" s="167">
        <v>27500.0</v>
      </c>
      <c r="I28" s="164" t="s">
        <v>591</v>
      </c>
      <c r="J28" s="72"/>
      <c r="K28" s="165">
        <f>SUMIFS('ADMINISTRACIÓN'!$U$13:$U$2004,'ADMINISTRACIÓN'!$H$13:$H$2004,I28,'ADMINISTRACIÓN'!$E$13:$E$2004,$K$3)</f>
        <v>247500</v>
      </c>
      <c r="L28" s="72"/>
      <c r="M28" s="165">
        <f>SUMIFS('ADMINISTRACIÓN'!$U$13:$U$2004,'ADMINISTRACIÓN'!$H$13:$H$2004,I28,'ADMINISTRACIÓN'!$E$13:$E$2004,$M$3)</f>
        <v>330000</v>
      </c>
      <c r="N28" s="72"/>
      <c r="O28" s="166">
        <f>COUNTIF('ADMINISTRACIÓN'!$H$13:$H$2004,I28)</f>
        <v>12</v>
      </c>
    </row>
    <row r="29">
      <c r="A29" s="353" t="s">
        <v>52</v>
      </c>
      <c r="B29" s="351" t="s">
        <v>2504</v>
      </c>
      <c r="C29" s="72"/>
      <c r="D29" s="268" t="s">
        <v>2613</v>
      </c>
      <c r="E29" s="72"/>
      <c r="H29" s="167">
        <v>15000.0</v>
      </c>
      <c r="I29" s="164" t="s">
        <v>1105</v>
      </c>
      <c r="J29" s="72"/>
      <c r="K29" s="165">
        <f>SUMIFS('ADMINISTRACIÓN'!$U$13:$U$2004,'ADMINISTRACIÓN'!$H$13:$H$2004,I29,'ADMINISTRACIÓN'!$E$13:$E$2004,$K$3)</f>
        <v>0</v>
      </c>
      <c r="L29" s="72"/>
      <c r="M29" s="165">
        <f>SUMIFS('ADMINISTRACIÓN'!$U$13:$U$2004,'ADMINISTRACIÓN'!$H$13:$H$2004,I29,'ADMINISTRACIÓN'!$E$13:$E$2004,$M$3)</f>
        <v>121850</v>
      </c>
      <c r="N29" s="72"/>
      <c r="O29" s="166">
        <f>COUNTIF('ADMINISTRACIÓN'!$H$13:$H$2004,I29)</f>
        <v>11</v>
      </c>
    </row>
    <row r="30">
      <c r="A30" s="353" t="s">
        <v>53</v>
      </c>
      <c r="B30" s="351" t="s">
        <v>2500</v>
      </c>
      <c r="C30" s="72"/>
      <c r="D30" s="268" t="s">
        <v>2551</v>
      </c>
      <c r="E30" s="72"/>
      <c r="H30" s="167">
        <v>25000.0</v>
      </c>
      <c r="I30" s="164" t="s">
        <v>148</v>
      </c>
      <c r="J30" s="72"/>
      <c r="K30" s="165">
        <f>SUMIFS('ADMINISTRACIÓN'!$U$13:$U$2004,'ADMINISTRACIÓN'!$H$13:$H$2004,I30,'ADMINISTRACIÓN'!$E$13:$E$2004,$K$3)</f>
        <v>0</v>
      </c>
      <c r="L30" s="72"/>
      <c r="M30" s="165">
        <f>SUMIFS('ADMINISTRACIÓN'!$U$13:$U$2004,'ADMINISTRACIÓN'!$H$13:$H$2004,I30,'ADMINISTRACIÓN'!$E$13:$E$2004,$M$3)</f>
        <v>84300</v>
      </c>
      <c r="N30" s="72"/>
      <c r="O30" s="166">
        <f>COUNTIF('ADMINISTRACIÓN'!$H$13:$H$2004,I30)</f>
        <v>11</v>
      </c>
    </row>
    <row r="31">
      <c r="B31" s="351" t="s">
        <v>2499</v>
      </c>
      <c r="C31" s="72"/>
      <c r="D31" s="268" t="s">
        <v>2510</v>
      </c>
      <c r="E31" s="72"/>
      <c r="H31" s="167">
        <v>25000.0</v>
      </c>
      <c r="I31" s="164" t="s">
        <v>224</v>
      </c>
      <c r="J31" s="72"/>
      <c r="K31" s="165">
        <f>SUMIFS('ADMINISTRACIÓN'!$U$13:$U$2004,'ADMINISTRACIÓN'!$H$13:$H$2004,I31,'ADMINISTRACIÓN'!$E$13:$E$2004,$K$3)</f>
        <v>101448</v>
      </c>
      <c r="L31" s="72"/>
      <c r="M31" s="165">
        <f>SUMIFS('ADMINISTRACIÓN'!$U$13:$U$2004,'ADMINISTRACIÓN'!$H$13:$H$2004,I31,'ADMINISTRACIÓN'!$E$13:$E$2004,$M$3)</f>
        <v>0</v>
      </c>
      <c r="N31" s="72"/>
      <c r="O31" s="166">
        <f>COUNTIF('ADMINISTRACIÓN'!$H$13:$H$2004,I31)</f>
        <v>13</v>
      </c>
    </row>
    <row r="32">
      <c r="B32" s="351" t="s">
        <v>2503</v>
      </c>
      <c r="C32" s="72"/>
      <c r="D32" s="268" t="s">
        <v>2510</v>
      </c>
      <c r="E32" s="72"/>
      <c r="H32" s="167">
        <v>35000.0</v>
      </c>
      <c r="I32" s="164" t="s">
        <v>312</v>
      </c>
      <c r="J32" s="72"/>
      <c r="K32" s="165">
        <f>SUMIFS('ADMINISTRACIÓN'!$U$13:$U$2004,'ADMINISTRACIÓN'!$H$13:$H$2004,I32,'ADMINISTRACIÓN'!$E$13:$E$2004,$K$3)</f>
        <v>390000</v>
      </c>
      <c r="L32" s="72"/>
      <c r="M32" s="165">
        <f>SUMIFS('ADMINISTRACIÓN'!$U$13:$U$2004,'ADMINISTRACIÓN'!$H$13:$H$2004,I32,'ADMINISTRACIÓN'!$E$13:$E$2004,$M$3)</f>
        <v>417600</v>
      </c>
      <c r="N32" s="72"/>
      <c r="O32" s="166">
        <f>COUNTIF('ADMINISTRACIÓN'!$H$13:$H$2004,I32)</f>
        <v>17</v>
      </c>
    </row>
    <row r="33">
      <c r="B33" s="351" t="s">
        <v>2505</v>
      </c>
      <c r="C33" s="72"/>
      <c r="D33" s="268" t="s">
        <v>2614</v>
      </c>
      <c r="E33" s="72"/>
      <c r="H33" s="167"/>
      <c r="I33" s="164" t="s">
        <v>395</v>
      </c>
      <c r="J33" s="72"/>
      <c r="K33" s="165">
        <f>SUMIFS('ADMINISTRACIÓN'!$U$13:$U$2004,'ADMINISTRACIÓN'!$H$13:$H$2004,I33,'ADMINISTRACIÓN'!$E$13:$E$2004,$K$3)</f>
        <v>0</v>
      </c>
      <c r="L33" s="72"/>
      <c r="M33" s="165">
        <f>SUMIFS('ADMINISTRACIÓN'!$U$13:$U$2004,'ADMINISTRACIÓN'!$H$13:$H$2004,I33,'ADMINISTRACIÓN'!$E$13:$E$2004,$M$3)</f>
        <v>573000</v>
      </c>
      <c r="N33" s="72"/>
      <c r="O33" s="166">
        <f>COUNTIF('ADMINISTRACIÓN'!$H$13:$H$2004,I33)</f>
        <v>2</v>
      </c>
    </row>
    <row r="34">
      <c r="B34" s="351" t="s">
        <v>2615</v>
      </c>
      <c r="C34" s="72"/>
      <c r="D34" s="268"/>
      <c r="E34" s="72"/>
      <c r="H34" s="167"/>
      <c r="I34" s="164" t="s">
        <v>2281</v>
      </c>
      <c r="J34" s="72"/>
      <c r="K34" s="165">
        <f>SUMIFS('ADMINISTRACIÓN'!$U$13:$U$2004,'ADMINISTRACIÓN'!$H$13:$H$2004,I34,'ADMINISTRACIÓN'!$E$13:$E$2004,$K$3)</f>
        <v>0</v>
      </c>
      <c r="L34" s="72"/>
      <c r="M34" s="165">
        <f>SUMIFS('ADMINISTRACIÓN'!$U$13:$U$2004,'ADMINISTRACIÓN'!$H$13:$H$2004,I34,'ADMINISTRACIÓN'!$E$13:$E$2004,$M$3)</f>
        <v>0</v>
      </c>
      <c r="N34" s="72"/>
      <c r="O34" s="166">
        <f>COUNTIF('ADMINISTRACIÓN'!$H$13:$H$2004,I34)</f>
        <v>0</v>
      </c>
    </row>
    <row r="35">
      <c r="B35" s="351" t="s">
        <v>2281</v>
      </c>
      <c r="C35" s="72"/>
      <c r="D35" s="268"/>
      <c r="E35" s="72"/>
      <c r="H35" s="167"/>
      <c r="I35" s="164" t="s">
        <v>2281</v>
      </c>
      <c r="J35" s="72"/>
      <c r="K35" s="165">
        <f>SUMIFS('ADMINISTRACIÓN'!$U$13:$U$2004,'ADMINISTRACIÓN'!$H$13:$H$2004,I35,'ADMINISTRACIÓN'!$E$13:$E$2004,$K$3)</f>
        <v>0</v>
      </c>
      <c r="L35" s="72"/>
      <c r="M35" s="165">
        <f>SUMIFS('ADMINISTRACIÓN'!$U$13:$U$2004,'ADMINISTRACIÓN'!$H$13:$H$2004,I35,'ADMINISTRACIÓN'!$E$13:$E$2004,$M$3)</f>
        <v>0</v>
      </c>
      <c r="N35" s="72"/>
      <c r="O35" s="166">
        <f>COUNTIF('ADMINISTRACIÓN'!$H$13:$H$2004,I35)</f>
        <v>0</v>
      </c>
    </row>
    <row r="36">
      <c r="B36" s="351" t="s">
        <v>2281</v>
      </c>
      <c r="C36" s="72"/>
      <c r="D36" s="268"/>
      <c r="E36" s="72"/>
      <c r="H36" s="167"/>
      <c r="I36" s="164" t="s">
        <v>2281</v>
      </c>
      <c r="J36" s="72"/>
      <c r="K36" s="165">
        <f>SUMIFS('ADMINISTRACIÓN'!$U$13:$U$2004,'ADMINISTRACIÓN'!$H$13:$H$2004,I36,'ADMINISTRACIÓN'!$E$13:$E$2004,$K$3)</f>
        <v>0</v>
      </c>
      <c r="L36" s="72"/>
      <c r="M36" s="165">
        <f>SUMIFS('ADMINISTRACIÓN'!$U$13:$U$2004,'ADMINISTRACIÓN'!$H$13:$H$2004,I36,'ADMINISTRACIÓN'!$E$13:$E$2004,$M$3)</f>
        <v>0</v>
      </c>
      <c r="N36" s="72"/>
      <c r="O36" s="166">
        <f>COUNTIF('ADMINISTRACIÓN'!$H$13:$H$2004,I36)</f>
        <v>0</v>
      </c>
    </row>
    <row r="37">
      <c r="B37" s="351" t="s">
        <v>2281</v>
      </c>
      <c r="C37" s="72"/>
      <c r="D37" s="268"/>
      <c r="E37" s="72"/>
      <c r="H37" s="167"/>
      <c r="I37" s="164" t="s">
        <v>2281</v>
      </c>
      <c r="J37" s="72"/>
      <c r="K37" s="165">
        <f>SUMIFS('ADMINISTRACIÓN'!$U$13:$U$2004,'ADMINISTRACIÓN'!$H$13:$H$2004,I37,'ADMINISTRACIÓN'!$E$13:$E$2004,$K$3)</f>
        <v>0</v>
      </c>
      <c r="L37" s="72"/>
      <c r="M37" s="165">
        <f>SUMIFS('ADMINISTRACIÓN'!$U$13:$U$2004,'ADMINISTRACIÓN'!$H$13:$H$2004,I37,'ADMINISTRACIÓN'!$E$13:$E$2004,$M$3)</f>
        <v>0</v>
      </c>
      <c r="N37" s="72"/>
      <c r="O37" s="166">
        <f>COUNTIF('ADMINISTRACIÓN'!$H$13:$H$2004,I37)</f>
        <v>0</v>
      </c>
    </row>
    <row r="38">
      <c r="B38" s="351" t="s">
        <v>2281</v>
      </c>
      <c r="C38" s="72"/>
      <c r="D38" s="268"/>
      <c r="E38" s="72"/>
      <c r="H38" s="167"/>
      <c r="I38" s="164" t="s">
        <v>2281</v>
      </c>
      <c r="J38" s="72"/>
      <c r="K38" s="165">
        <f>SUMIFS('ADMINISTRACIÓN'!$U$13:$U$2004,'ADMINISTRACIÓN'!$H$13:$H$2004,I38,'ADMINISTRACIÓN'!$E$13:$E$2004,$K$3)</f>
        <v>0</v>
      </c>
      <c r="L38" s="72"/>
      <c r="M38" s="165">
        <f>SUMIFS('ADMINISTRACIÓN'!$U$13:$U$2004,'ADMINISTRACIÓN'!$H$13:$H$2004,I38,'ADMINISTRACIÓN'!$E$13:$E$2004,$M$3)</f>
        <v>0</v>
      </c>
      <c r="N38" s="72"/>
      <c r="O38" s="166">
        <f>COUNTIF('ADMINISTRACIÓN'!$H$13:$H$2004,I38)</f>
        <v>0</v>
      </c>
    </row>
    <row r="39">
      <c r="B39" s="351" t="s">
        <v>2281</v>
      </c>
      <c r="C39" s="72"/>
      <c r="D39" s="268"/>
      <c r="E39" s="72"/>
      <c r="H39" s="167"/>
      <c r="I39" s="164" t="s">
        <v>2281</v>
      </c>
      <c r="J39" s="72"/>
      <c r="K39" s="165">
        <f>SUMIFS('ADMINISTRACIÓN'!$U$13:$U$2004,'ADMINISTRACIÓN'!$H$13:$H$2004,I39,'ADMINISTRACIÓN'!$E$13:$E$2004,$K$3)</f>
        <v>0</v>
      </c>
      <c r="L39" s="72"/>
      <c r="M39" s="165">
        <f>SUMIFS('ADMINISTRACIÓN'!$U$13:$U$2004,'ADMINISTRACIÓN'!$H$13:$H$2004,I39,'ADMINISTRACIÓN'!$E$13:$E$2004,$M$3)</f>
        <v>0</v>
      </c>
      <c r="N39" s="72"/>
      <c r="O39" s="166">
        <f>COUNTIF('ADMINISTRACIÓN'!$H$13:$H$2004,I39)</f>
        <v>0</v>
      </c>
    </row>
    <row r="40">
      <c r="B40" s="351"/>
      <c r="C40" s="72"/>
      <c r="H40" s="167"/>
      <c r="I40" s="164" t="s">
        <v>125</v>
      </c>
      <c r="J40" s="72"/>
      <c r="K40" s="165">
        <f>SUMIFS('ADMINISTRACIÓN'!$U$13:$U$2004,'ADMINISTRACIÓN'!$H$13:$H$2004,I40,'ADMINISTRACIÓN'!$E$13:$E$2004,$K$3)</f>
        <v>0</v>
      </c>
      <c r="L40" s="72"/>
      <c r="M40" s="165">
        <f>SUMIFS('ADMINISTRACIÓN'!$U$13:$U$2004,'ADMINISTRACIÓN'!$H$13:$H$2004,I40,'ADMINISTRACIÓN'!$E$13:$E$2004,$M$3)</f>
        <v>104800</v>
      </c>
      <c r="N40" s="72"/>
      <c r="O40" s="166">
        <f>COUNTIF('ADMINISTRACIÓN'!$H$13:$H$2004,I40)</f>
        <v>4</v>
      </c>
    </row>
    <row r="66">
      <c r="B66" s="354"/>
      <c r="C66" s="355"/>
      <c r="D66" s="355"/>
    </row>
    <row r="67">
      <c r="B67" s="354"/>
      <c r="C67" s="355"/>
      <c r="D67" s="355"/>
    </row>
    <row r="68">
      <c r="B68" s="354"/>
      <c r="C68" s="355"/>
      <c r="D68" s="355"/>
    </row>
    <row r="69">
      <c r="B69" s="354"/>
      <c r="C69" s="355"/>
      <c r="D69" s="355"/>
    </row>
    <row r="70">
      <c r="B70" s="356"/>
      <c r="C70" s="357"/>
      <c r="D70" s="357"/>
    </row>
  </sheetData>
  <mergeCells count="214">
    <mergeCell ref="I18:J18"/>
    <mergeCell ref="K18:L18"/>
    <mergeCell ref="B17:C17"/>
    <mergeCell ref="D17:E17"/>
    <mergeCell ref="I17:J17"/>
    <mergeCell ref="K17:L17"/>
    <mergeCell ref="M17:N17"/>
    <mergeCell ref="D18:E18"/>
    <mergeCell ref="M18:N18"/>
    <mergeCell ref="K20:L20"/>
    <mergeCell ref="M20:N20"/>
    <mergeCell ref="B18:C18"/>
    <mergeCell ref="B19:C19"/>
    <mergeCell ref="D19:E19"/>
    <mergeCell ref="K19:L19"/>
    <mergeCell ref="M19:N19"/>
    <mergeCell ref="B20:C20"/>
    <mergeCell ref="D20:E20"/>
    <mergeCell ref="B21:C21"/>
    <mergeCell ref="D21:E21"/>
    <mergeCell ref="I21:J21"/>
    <mergeCell ref="K21:L21"/>
    <mergeCell ref="M21:N21"/>
    <mergeCell ref="D22:E22"/>
    <mergeCell ref="M22:N22"/>
    <mergeCell ref="I24:J24"/>
    <mergeCell ref="I25:J25"/>
    <mergeCell ref="K25:L25"/>
    <mergeCell ref="M25:N25"/>
    <mergeCell ref="I22:J22"/>
    <mergeCell ref="K22:L22"/>
    <mergeCell ref="I23:J23"/>
    <mergeCell ref="K23:L23"/>
    <mergeCell ref="M23:N23"/>
    <mergeCell ref="K24:L24"/>
    <mergeCell ref="M24:N24"/>
    <mergeCell ref="B26:C26"/>
    <mergeCell ref="D26:E26"/>
    <mergeCell ref="I26:J26"/>
    <mergeCell ref="K26:L26"/>
    <mergeCell ref="M26:N26"/>
    <mergeCell ref="B27:C27"/>
    <mergeCell ref="D27:E27"/>
    <mergeCell ref="I27:J27"/>
    <mergeCell ref="K27:L27"/>
    <mergeCell ref="M27:N27"/>
    <mergeCell ref="K28:L28"/>
    <mergeCell ref="M28:N28"/>
    <mergeCell ref="B7:C7"/>
    <mergeCell ref="D8:E8"/>
    <mergeCell ref="F8:G8"/>
    <mergeCell ref="I8:J8"/>
    <mergeCell ref="K8:L8"/>
    <mergeCell ref="M8:N8"/>
    <mergeCell ref="Q8:R8"/>
    <mergeCell ref="B8:C8"/>
    <mergeCell ref="D9:E9"/>
    <mergeCell ref="F9:G9"/>
    <mergeCell ref="I9:J9"/>
    <mergeCell ref="K9:L9"/>
    <mergeCell ref="M9:N9"/>
    <mergeCell ref="Q9:R9"/>
    <mergeCell ref="B9:C9"/>
    <mergeCell ref="D10:E10"/>
    <mergeCell ref="F10:G10"/>
    <mergeCell ref="I10:J10"/>
    <mergeCell ref="K10:L10"/>
    <mergeCell ref="M10:N10"/>
    <mergeCell ref="Q10:R10"/>
    <mergeCell ref="B10:C10"/>
    <mergeCell ref="D11:E11"/>
    <mergeCell ref="F11:G11"/>
    <mergeCell ref="I11:J11"/>
    <mergeCell ref="K11:L11"/>
    <mergeCell ref="M11:N11"/>
    <mergeCell ref="Q11:R11"/>
    <mergeCell ref="B11:C11"/>
    <mergeCell ref="B12:C12"/>
    <mergeCell ref="D12:E12"/>
    <mergeCell ref="I12:J12"/>
    <mergeCell ref="K12:L12"/>
    <mergeCell ref="M12:N12"/>
    <mergeCell ref="Q12:R12"/>
    <mergeCell ref="F12:G12"/>
    <mergeCell ref="F13:G13"/>
    <mergeCell ref="I13:J13"/>
    <mergeCell ref="K13:L13"/>
    <mergeCell ref="M13:N13"/>
    <mergeCell ref="Q13:R13"/>
    <mergeCell ref="I14:J14"/>
    <mergeCell ref="Q14:R14"/>
    <mergeCell ref="K14:L14"/>
    <mergeCell ref="M14:N14"/>
    <mergeCell ref="B15:H15"/>
    <mergeCell ref="I15:J15"/>
    <mergeCell ref="K15:L15"/>
    <mergeCell ref="M15:N15"/>
    <mergeCell ref="Q15:R15"/>
    <mergeCell ref="B16:C16"/>
    <mergeCell ref="D16:E16"/>
    <mergeCell ref="F16:G16"/>
    <mergeCell ref="I16:J16"/>
    <mergeCell ref="K16:L16"/>
    <mergeCell ref="M16:N16"/>
    <mergeCell ref="Q16:R16"/>
    <mergeCell ref="K3:L3"/>
    <mergeCell ref="M3:N3"/>
    <mergeCell ref="B2:H2"/>
    <mergeCell ref="I2:O2"/>
    <mergeCell ref="P2:R2"/>
    <mergeCell ref="D3:E3"/>
    <mergeCell ref="F3:G3"/>
    <mergeCell ref="I3:J3"/>
    <mergeCell ref="Q3:R3"/>
    <mergeCell ref="B3:C3"/>
    <mergeCell ref="D4:E4"/>
    <mergeCell ref="F4:G4"/>
    <mergeCell ref="I4:J4"/>
    <mergeCell ref="K4:L4"/>
    <mergeCell ref="M4:N4"/>
    <mergeCell ref="Q4:R4"/>
    <mergeCell ref="B4:C4"/>
    <mergeCell ref="D5:E5"/>
    <mergeCell ref="F5:G5"/>
    <mergeCell ref="I5:J5"/>
    <mergeCell ref="K5:L5"/>
    <mergeCell ref="M5:N5"/>
    <mergeCell ref="Q5:R5"/>
    <mergeCell ref="B5:C5"/>
    <mergeCell ref="D6:E6"/>
    <mergeCell ref="F6:G6"/>
    <mergeCell ref="I6:J6"/>
    <mergeCell ref="K6:L6"/>
    <mergeCell ref="M6:N6"/>
    <mergeCell ref="Q6:R6"/>
    <mergeCell ref="B6:C6"/>
    <mergeCell ref="D7:E7"/>
    <mergeCell ref="F7:G7"/>
    <mergeCell ref="I7:J7"/>
    <mergeCell ref="K7:L7"/>
    <mergeCell ref="M7:N7"/>
    <mergeCell ref="Q7:R7"/>
    <mergeCell ref="I19:J19"/>
    <mergeCell ref="I20:J20"/>
    <mergeCell ref="B22:C22"/>
    <mergeCell ref="B23:C23"/>
    <mergeCell ref="D23:E23"/>
    <mergeCell ref="B24:C24"/>
    <mergeCell ref="D24:E24"/>
    <mergeCell ref="B25:C25"/>
    <mergeCell ref="D25:E25"/>
    <mergeCell ref="D32:E32"/>
    <mergeCell ref="D33:E33"/>
    <mergeCell ref="D34:E34"/>
    <mergeCell ref="D35:E35"/>
    <mergeCell ref="D36:E36"/>
    <mergeCell ref="D37:E37"/>
    <mergeCell ref="D38:E38"/>
    <mergeCell ref="D39:E39"/>
    <mergeCell ref="B28:C28"/>
    <mergeCell ref="D28:E28"/>
    <mergeCell ref="B29:C29"/>
    <mergeCell ref="D29:E29"/>
    <mergeCell ref="B30:C30"/>
    <mergeCell ref="D30:E30"/>
    <mergeCell ref="D31:E31"/>
    <mergeCell ref="B38:C38"/>
    <mergeCell ref="B39:C39"/>
    <mergeCell ref="B40:C40"/>
    <mergeCell ref="B31:C31"/>
    <mergeCell ref="B32:C32"/>
    <mergeCell ref="B33:C33"/>
    <mergeCell ref="B34:C34"/>
    <mergeCell ref="B35:C35"/>
    <mergeCell ref="B36:C36"/>
    <mergeCell ref="B37:C37"/>
    <mergeCell ref="I28:J28"/>
    <mergeCell ref="I29:J29"/>
    <mergeCell ref="K29:L29"/>
    <mergeCell ref="M29:N29"/>
    <mergeCell ref="I30:J30"/>
    <mergeCell ref="K30:L30"/>
    <mergeCell ref="M30:N30"/>
    <mergeCell ref="K33:L33"/>
    <mergeCell ref="M33:N33"/>
    <mergeCell ref="I31:J31"/>
    <mergeCell ref="K31:L31"/>
    <mergeCell ref="M31:N31"/>
    <mergeCell ref="I32:J32"/>
    <mergeCell ref="K32:L32"/>
    <mergeCell ref="M32:N32"/>
    <mergeCell ref="I33:J33"/>
    <mergeCell ref="K36:L36"/>
    <mergeCell ref="M36:N36"/>
    <mergeCell ref="I34:J34"/>
    <mergeCell ref="K34:L34"/>
    <mergeCell ref="M34:N34"/>
    <mergeCell ref="I35:J35"/>
    <mergeCell ref="K35:L35"/>
    <mergeCell ref="M35:N35"/>
    <mergeCell ref="I36:J36"/>
    <mergeCell ref="K39:L39"/>
    <mergeCell ref="M39:N39"/>
    <mergeCell ref="I40:J40"/>
    <mergeCell ref="K40:L40"/>
    <mergeCell ref="M40:N40"/>
    <mergeCell ref="K41:L41"/>
    <mergeCell ref="I37:J37"/>
    <mergeCell ref="K37:L37"/>
    <mergeCell ref="M37:N37"/>
    <mergeCell ref="I38:J38"/>
    <mergeCell ref="K38:L38"/>
    <mergeCell ref="M38:N38"/>
    <mergeCell ref="I39:J39"/>
  </mergeCells>
  <drawing r:id="rId1"/>
</worksheet>
</file>